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3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505"/>
  <workbookPr hidePivotFieldList="1"/>
  <mc:AlternateContent xmlns:mc="http://schemas.openxmlformats.org/markup-compatibility/2006">
    <mc:Choice Requires="x15">
      <x15ac:absPath xmlns:x15ac="http://schemas.microsoft.com/office/spreadsheetml/2010/11/ac" url="L:\3 - Educación\Especialización\Semestre 2\Monografía\Respuesta autoridade ambientales\corantioquia - modificado\"/>
    </mc:Choice>
  </mc:AlternateContent>
  <xr:revisionPtr revIDLastSave="0" documentId="13_ncr:1_{2FDCF63E-1382-461A-97B1-C2B1FF8BE025}" xr6:coauthVersionLast="47" xr6:coauthVersionMax="47" xr10:uidLastSave="{00000000-0000-0000-0000-000000000000}"/>
  <bookViews>
    <workbookView xWindow="-120" yWindow="-120" windowWidth="20730" windowHeight="11160" activeTab="9" xr2:uid="{00000000-000D-0000-FFFF-FFFF00000000}"/>
  </bookViews>
  <sheets>
    <sheet name="Fuentes Superciales " sheetId="13" r:id="rId1"/>
    <sheet name="Sheet1" sheetId="3" state="hidden" r:id="rId2"/>
    <sheet name="N2019" sheetId="6" state="hidden" r:id="rId3"/>
    <sheet name="Gráfico 2" sheetId="7" state="hidden" r:id="rId4"/>
    <sheet name="Sheet2" sheetId="4" state="hidden" r:id="rId5"/>
    <sheet name="Gráficos" sheetId="5" state="hidden" r:id="rId6"/>
    <sheet name="Gráfico 3" sheetId="10" state="hidden" r:id="rId7"/>
    <sheet name="Gráfico 1" sheetId="12" state="hidden" r:id="rId8"/>
    <sheet name="Sheet4" sheetId="9" state="hidden" r:id="rId9"/>
    <sheet name="Base de datos Vertimientos" sheetId="1" r:id="rId10"/>
    <sheet name="Hoja2" sheetId="2" state="hidden" r:id="rId11"/>
  </sheets>
  <definedNames>
    <definedName name="_xlnm._FilterDatabase" localSheetId="9" hidden="1">'Base de datos Vertimientos'!$A$1:$BV$437</definedName>
    <definedName name="_xlnm._FilterDatabase" localSheetId="0" hidden="1">'Fuentes Superciales '!$A$1:$CW$1051</definedName>
    <definedName name="_xlnm._FilterDatabase" localSheetId="10" hidden="1">Hoja2!$B$1:$B$384</definedName>
    <definedName name="Tipo" localSheetId="0">'Fuentes Superciales '!#REF!</definedName>
    <definedName name="Tipo">#REF!</definedName>
  </definedNames>
  <calcPr calcId="191029"/>
  <pivotCaches>
    <pivotCache cacheId="1" r:id="rId12"/>
    <pivotCache cacheId="2" r:id="rId1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P1052" i="13" l="1"/>
  <c r="CX1051" i="13"/>
  <c r="CT1051" i="13"/>
  <c r="CS1051" i="13"/>
  <c r="CR1051" i="13"/>
  <c r="CQ1051" i="13"/>
  <c r="CO1051" i="13"/>
  <c r="CP1051" i="13" s="1"/>
  <c r="CN1051" i="13"/>
  <c r="CK1051" i="13"/>
  <c r="CJ1051" i="13"/>
  <c r="CI1051" i="13"/>
  <c r="CL1051" i="13" s="1"/>
  <c r="CM1051" i="13" s="1"/>
  <c r="CF1051" i="13"/>
  <c r="CE1051" i="13"/>
  <c r="CD1051" i="13"/>
  <c r="CG1051" i="13" s="1"/>
  <c r="CH1051" i="13" s="1"/>
  <c r="CA1051" i="13"/>
  <c r="BZ1051" i="13"/>
  <c r="BY1051" i="13"/>
  <c r="BX1051" i="13"/>
  <c r="BW1051" i="13"/>
  <c r="BV1051" i="13"/>
  <c r="BU1051" i="13"/>
  <c r="BT1051" i="13"/>
  <c r="BQ1051" i="13"/>
  <c r="BP1051" i="13"/>
  <c r="BO1051" i="13"/>
  <c r="BN1051" i="13"/>
  <c r="BM1051" i="13"/>
  <c r="BL1051" i="13"/>
  <c r="BK1051" i="13"/>
  <c r="BJ1051" i="13"/>
  <c r="BR1051" i="13" s="1"/>
  <c r="BS1051" i="13" s="1"/>
  <c r="BI1051" i="13"/>
  <c r="AG1051" i="13"/>
  <c r="CX1050" i="13"/>
  <c r="CT1050" i="13"/>
  <c r="CQ1050" i="13"/>
  <c r="CR1050" i="13" s="1"/>
  <c r="CS1050" i="13" s="1"/>
  <c r="CP1050" i="13"/>
  <c r="CO1050" i="13"/>
  <c r="CN1050" i="13"/>
  <c r="CM1050" i="13"/>
  <c r="CK1050" i="13"/>
  <c r="CJ1050" i="13"/>
  <c r="CI1050" i="13"/>
  <c r="CL1050" i="13" s="1"/>
  <c r="CF1050" i="13"/>
  <c r="CE1050" i="13"/>
  <c r="CD1050" i="13"/>
  <c r="CG1050" i="13" s="1"/>
  <c r="CH1050" i="13" s="1"/>
  <c r="CA1050" i="13"/>
  <c r="BZ1050" i="13"/>
  <c r="BY1050" i="13"/>
  <c r="BX1050" i="13"/>
  <c r="BW1050" i="13"/>
  <c r="BV1050" i="13"/>
  <c r="BU1050" i="13"/>
  <c r="BT1050" i="13"/>
  <c r="BQ1050" i="13"/>
  <c r="BP1050" i="13"/>
  <c r="BO1050" i="13"/>
  <c r="BN1050" i="13"/>
  <c r="BM1050" i="13"/>
  <c r="BL1050" i="13"/>
  <c r="BK1050" i="13"/>
  <c r="BJ1050" i="13"/>
  <c r="BR1050" i="13" s="1"/>
  <c r="BS1050" i="13" s="1"/>
  <c r="BI1050" i="13"/>
  <c r="AG1050" i="13"/>
  <c r="CX1049" i="13"/>
  <c r="CT1049" i="13"/>
  <c r="CQ1049" i="13"/>
  <c r="CR1049" i="13" s="1"/>
  <c r="CS1049" i="13" s="1"/>
  <c r="CP1049" i="13"/>
  <c r="CO1049" i="13"/>
  <c r="CN1049" i="13"/>
  <c r="CM1049" i="13"/>
  <c r="CK1049" i="13"/>
  <c r="CJ1049" i="13"/>
  <c r="CI1049" i="13"/>
  <c r="CL1049" i="13" s="1"/>
  <c r="CF1049" i="13"/>
  <c r="CE1049" i="13"/>
  <c r="CD1049" i="13"/>
  <c r="CG1049" i="13" s="1"/>
  <c r="CH1049" i="13" s="1"/>
  <c r="CA1049" i="13"/>
  <c r="BZ1049" i="13"/>
  <c r="BY1049" i="13"/>
  <c r="BX1049" i="13"/>
  <c r="BW1049" i="13"/>
  <c r="BV1049" i="13"/>
  <c r="BU1049" i="13"/>
  <c r="BT1049" i="13"/>
  <c r="BQ1049" i="13"/>
  <c r="BP1049" i="13"/>
  <c r="BO1049" i="13"/>
  <c r="BN1049" i="13"/>
  <c r="BM1049" i="13"/>
  <c r="BL1049" i="13"/>
  <c r="BK1049" i="13"/>
  <c r="BJ1049" i="13"/>
  <c r="BR1049" i="13" s="1"/>
  <c r="BS1049" i="13" s="1"/>
  <c r="BI1049" i="13"/>
  <c r="AG1049" i="13"/>
  <c r="CX1048" i="13"/>
  <c r="CT1048" i="13"/>
  <c r="CS1048" i="13"/>
  <c r="CP1048" i="13"/>
  <c r="CM1048" i="13"/>
  <c r="CH1048" i="13"/>
  <c r="CC1048" i="13"/>
  <c r="BS1048" i="13"/>
  <c r="CX1047" i="13"/>
  <c r="CT1047" i="13"/>
  <c r="CS1047" i="13"/>
  <c r="CP1047" i="13"/>
  <c r="CM1047" i="13"/>
  <c r="CH1047" i="13"/>
  <c r="CC1047" i="13"/>
  <c r="BS1047" i="13"/>
  <c r="CX1046" i="13"/>
  <c r="CT1046" i="13"/>
  <c r="CS1046" i="13"/>
  <c r="CP1046" i="13"/>
  <c r="CM1046" i="13"/>
  <c r="CH1046" i="13"/>
  <c r="CC1046" i="13"/>
  <c r="BS1046" i="13"/>
  <c r="CX1045" i="13"/>
  <c r="CT1045" i="13"/>
  <c r="CS1045" i="13"/>
  <c r="CP1045" i="13"/>
  <c r="CM1045" i="13"/>
  <c r="CH1045" i="13"/>
  <c r="CC1045" i="13"/>
  <c r="BS1045" i="13"/>
  <c r="CX1044" i="13"/>
  <c r="CT1044" i="13"/>
  <c r="CS1044" i="13"/>
  <c r="CP1044" i="13"/>
  <c r="CM1044" i="13"/>
  <c r="CH1044" i="13"/>
  <c r="CC1044" i="13"/>
  <c r="BS1044" i="13"/>
  <c r="CX1043" i="13"/>
  <c r="CT1043" i="13"/>
  <c r="CS1043" i="13"/>
  <c r="CP1043" i="13"/>
  <c r="CM1043" i="13"/>
  <c r="CH1043" i="13"/>
  <c r="CC1043" i="13"/>
  <c r="BS1043" i="13"/>
  <c r="CX1042" i="13"/>
  <c r="CT1042" i="13"/>
  <c r="CS1042" i="13"/>
  <c r="CP1042" i="13"/>
  <c r="CM1042" i="13"/>
  <c r="CH1042" i="13"/>
  <c r="CC1042" i="13"/>
  <c r="BS1042" i="13"/>
  <c r="CX1041" i="13"/>
  <c r="CT1041" i="13"/>
  <c r="CS1041" i="13"/>
  <c r="CP1041" i="13"/>
  <c r="CM1041" i="13"/>
  <c r="CH1041" i="13"/>
  <c r="CC1041" i="13"/>
  <c r="BS1041" i="13"/>
  <c r="CX1040" i="13"/>
  <c r="CT1040" i="13"/>
  <c r="CS1040" i="13"/>
  <c r="CP1040" i="13"/>
  <c r="CM1040" i="13"/>
  <c r="CH1040" i="13"/>
  <c r="CC1040" i="13"/>
  <c r="BS1040" i="13"/>
  <c r="CX1039" i="13"/>
  <c r="CT1039" i="13"/>
  <c r="CS1039" i="13"/>
  <c r="CP1039" i="13"/>
  <c r="CM1039" i="13"/>
  <c r="CH1039" i="13"/>
  <c r="CC1039" i="13"/>
  <c r="BS1039" i="13"/>
  <c r="CX1038" i="13"/>
  <c r="CT1038" i="13"/>
  <c r="CS1038" i="13"/>
  <c r="CP1038" i="13"/>
  <c r="CM1038" i="13"/>
  <c r="CH1038" i="13"/>
  <c r="CC1038" i="13"/>
  <c r="BS1038" i="13"/>
  <c r="CX1037" i="13"/>
  <c r="CT1037" i="13"/>
  <c r="CS1037" i="13"/>
  <c r="CP1037" i="13"/>
  <c r="CM1037" i="13"/>
  <c r="CH1037" i="13"/>
  <c r="CC1037" i="13"/>
  <c r="BS1037" i="13"/>
  <c r="CX1036" i="13"/>
  <c r="CT1036" i="13"/>
  <c r="CS1036" i="13"/>
  <c r="CP1036" i="13"/>
  <c r="CM1036" i="13"/>
  <c r="CH1036" i="13"/>
  <c r="CC1036" i="13"/>
  <c r="BS1036" i="13"/>
  <c r="CX1035" i="13"/>
  <c r="CT1035" i="13"/>
  <c r="CS1035" i="13"/>
  <c r="CP1035" i="13"/>
  <c r="CM1035" i="13"/>
  <c r="CH1035" i="13"/>
  <c r="CC1035" i="13"/>
  <c r="BS1035" i="13"/>
  <c r="CX1034" i="13"/>
  <c r="CT1034" i="13"/>
  <c r="CS1034" i="13"/>
  <c r="CP1034" i="13"/>
  <c r="CM1034" i="13"/>
  <c r="CH1034" i="13"/>
  <c r="CC1034" i="13"/>
  <c r="BS1034" i="13"/>
  <c r="CX1033" i="13"/>
  <c r="CT1033" i="13"/>
  <c r="CS1033" i="13"/>
  <c r="CP1033" i="13"/>
  <c r="CM1033" i="13"/>
  <c r="CH1033" i="13"/>
  <c r="CC1033" i="13"/>
  <c r="BS1033" i="13"/>
  <c r="CX1032" i="13"/>
  <c r="CT1032" i="13"/>
  <c r="CS1032" i="13"/>
  <c r="CP1032" i="13"/>
  <c r="CM1032" i="13"/>
  <c r="CH1032" i="13"/>
  <c r="CC1032" i="13"/>
  <c r="BS1032" i="13"/>
  <c r="CX1031" i="13"/>
  <c r="CT1031" i="13"/>
  <c r="CS1031" i="13"/>
  <c r="CP1031" i="13"/>
  <c r="CM1031" i="13"/>
  <c r="CH1031" i="13"/>
  <c r="CC1031" i="13"/>
  <c r="BS1031" i="13"/>
  <c r="CX1030" i="13"/>
  <c r="CT1030" i="13"/>
  <c r="CS1030" i="13"/>
  <c r="CP1030" i="13"/>
  <c r="CM1030" i="13"/>
  <c r="CH1030" i="13"/>
  <c r="CC1030" i="13"/>
  <c r="BS1030" i="13"/>
  <c r="CX1029" i="13"/>
  <c r="CT1029" i="13"/>
  <c r="CS1029" i="13"/>
  <c r="CP1029" i="13"/>
  <c r="CM1029" i="13"/>
  <c r="CH1029" i="13"/>
  <c r="CC1029" i="13"/>
  <c r="BS1029" i="13"/>
  <c r="CX1028" i="13"/>
  <c r="CT1028" i="13"/>
  <c r="CS1028" i="13"/>
  <c r="CP1028" i="13"/>
  <c r="CM1028" i="13"/>
  <c r="CH1028" i="13"/>
  <c r="CC1028" i="13"/>
  <c r="BS1028" i="13"/>
  <c r="CX1027" i="13"/>
  <c r="CT1027" i="13"/>
  <c r="CS1027" i="13"/>
  <c r="CP1027" i="13"/>
  <c r="CM1027" i="13"/>
  <c r="CH1027" i="13"/>
  <c r="CC1027" i="13"/>
  <c r="BS1027" i="13"/>
  <c r="CX1026" i="13"/>
  <c r="CT1026" i="13"/>
  <c r="CS1026" i="13"/>
  <c r="CP1026" i="13"/>
  <c r="CM1026" i="13"/>
  <c r="CH1026" i="13"/>
  <c r="CC1026" i="13"/>
  <c r="BS1026" i="13"/>
  <c r="CX1025" i="13"/>
  <c r="CT1025" i="13"/>
  <c r="CS1025" i="13"/>
  <c r="CP1025" i="13"/>
  <c r="CM1025" i="13"/>
  <c r="CH1025" i="13"/>
  <c r="CC1025" i="13"/>
  <c r="BS1025" i="13"/>
  <c r="CX1024" i="13"/>
  <c r="CT1024" i="13"/>
  <c r="CS1024" i="13"/>
  <c r="CP1024" i="13"/>
  <c r="CM1024" i="13"/>
  <c r="CH1024" i="13"/>
  <c r="CC1024" i="13"/>
  <c r="BS1024" i="13"/>
  <c r="CX1023" i="13"/>
  <c r="CT1023" i="13"/>
  <c r="CS1023" i="13"/>
  <c r="CP1023" i="13"/>
  <c r="CM1023" i="13"/>
  <c r="CH1023" i="13"/>
  <c r="CC1023" i="13"/>
  <c r="BS1023" i="13"/>
  <c r="CX1022" i="13"/>
  <c r="CT1022" i="13"/>
  <c r="CS1022" i="13"/>
  <c r="CP1022" i="13"/>
  <c r="CM1022" i="13"/>
  <c r="CH1022" i="13"/>
  <c r="CC1022" i="13"/>
  <c r="BS1022" i="13"/>
  <c r="CX1021" i="13"/>
  <c r="CT1021" i="13"/>
  <c r="CS1021" i="13"/>
  <c r="CP1021" i="13"/>
  <c r="CM1021" i="13"/>
  <c r="CH1021" i="13"/>
  <c r="CC1021" i="13"/>
  <c r="BS1021" i="13"/>
  <c r="CX1020" i="13"/>
  <c r="CT1020" i="13"/>
  <c r="CS1020" i="13"/>
  <c r="CP1020" i="13"/>
  <c r="CM1020" i="13"/>
  <c r="CH1020" i="13"/>
  <c r="CC1020" i="13"/>
  <c r="BS1020" i="13"/>
  <c r="CX1019" i="13"/>
  <c r="CT1019" i="13"/>
  <c r="CS1019" i="13"/>
  <c r="CP1019" i="13"/>
  <c r="CM1019" i="13"/>
  <c r="CH1019" i="13"/>
  <c r="CC1019" i="13"/>
  <c r="BS1019" i="13"/>
  <c r="CX1018" i="13"/>
  <c r="CT1018" i="13"/>
  <c r="CS1018" i="13"/>
  <c r="CP1018" i="13"/>
  <c r="CM1018" i="13"/>
  <c r="CH1018" i="13"/>
  <c r="CC1018" i="13"/>
  <c r="BS1018" i="13"/>
  <c r="CX1017" i="13"/>
  <c r="CT1017" i="13"/>
  <c r="CS1017" i="13"/>
  <c r="CP1017" i="13"/>
  <c r="CM1017" i="13"/>
  <c r="CH1017" i="13"/>
  <c r="CC1017" i="13"/>
  <c r="BS1017" i="13"/>
  <c r="CX1016" i="13"/>
  <c r="CT1016" i="13"/>
  <c r="CS1016" i="13"/>
  <c r="CP1016" i="13"/>
  <c r="CM1016" i="13"/>
  <c r="CH1016" i="13"/>
  <c r="CC1016" i="13"/>
  <c r="BS1016" i="13"/>
  <c r="CX1015" i="13"/>
  <c r="CT1015" i="13"/>
  <c r="CS1015" i="13"/>
  <c r="CP1015" i="13"/>
  <c r="CM1015" i="13"/>
  <c r="CH1015" i="13"/>
  <c r="CC1015" i="13"/>
  <c r="BS1015" i="13"/>
  <c r="CX1014" i="13"/>
  <c r="CT1014" i="13"/>
  <c r="CS1014" i="13"/>
  <c r="CP1014" i="13"/>
  <c r="CM1014" i="13"/>
  <c r="CH1014" i="13"/>
  <c r="CC1014" i="13"/>
  <c r="BS1014" i="13"/>
  <c r="CX1013" i="13"/>
  <c r="CT1013" i="13"/>
  <c r="CS1013" i="13"/>
  <c r="CP1013" i="13"/>
  <c r="CM1013" i="13"/>
  <c r="CH1013" i="13"/>
  <c r="CC1013" i="13"/>
  <c r="BS1013" i="13"/>
  <c r="CX1012" i="13"/>
  <c r="CT1012" i="13"/>
  <c r="CS1012" i="13"/>
  <c r="CP1012" i="13"/>
  <c r="CM1012" i="13"/>
  <c r="CH1012" i="13"/>
  <c r="CC1012" i="13"/>
  <c r="BS1012" i="13"/>
  <c r="CX1011" i="13"/>
  <c r="CT1011" i="13"/>
  <c r="CS1011" i="13"/>
  <c r="CP1011" i="13"/>
  <c r="CM1011" i="13"/>
  <c r="CH1011" i="13"/>
  <c r="CC1011" i="13"/>
  <c r="BS1011" i="13"/>
  <c r="CX1010" i="13"/>
  <c r="CT1010" i="13"/>
  <c r="CS1010" i="13"/>
  <c r="CP1010" i="13"/>
  <c r="CM1010" i="13"/>
  <c r="CH1010" i="13"/>
  <c r="CC1010" i="13"/>
  <c r="BS1010" i="13"/>
  <c r="CX1009" i="13"/>
  <c r="CT1009" i="13"/>
  <c r="CS1009" i="13"/>
  <c r="CP1009" i="13"/>
  <c r="CM1009" i="13"/>
  <c r="CH1009" i="13"/>
  <c r="CC1009" i="13"/>
  <c r="BS1009" i="13"/>
  <c r="CX1008" i="13"/>
  <c r="CT1008" i="13"/>
  <c r="CS1008" i="13"/>
  <c r="CP1008" i="13"/>
  <c r="CM1008" i="13"/>
  <c r="CH1008" i="13"/>
  <c r="CC1008" i="13"/>
  <c r="BS1008" i="13"/>
  <c r="CX1007" i="13"/>
  <c r="CT1007" i="13"/>
  <c r="CS1007" i="13"/>
  <c r="CP1007" i="13"/>
  <c r="CM1007" i="13"/>
  <c r="CH1007" i="13"/>
  <c r="CC1007" i="13"/>
  <c r="BS1007" i="13"/>
  <c r="CX1006" i="13"/>
  <c r="CT1006" i="13"/>
  <c r="CS1006" i="13"/>
  <c r="CP1006" i="13"/>
  <c r="CM1006" i="13"/>
  <c r="CH1006" i="13"/>
  <c r="CC1006" i="13"/>
  <c r="BS1006" i="13"/>
  <c r="CX1005" i="13"/>
  <c r="CT1005" i="13"/>
  <c r="CS1005" i="13"/>
  <c r="CP1005" i="13"/>
  <c r="CM1005" i="13"/>
  <c r="CH1005" i="13"/>
  <c r="CC1005" i="13"/>
  <c r="BS1005" i="13"/>
  <c r="CX1004" i="13"/>
  <c r="CT1004" i="13"/>
  <c r="CS1004" i="13"/>
  <c r="CP1004" i="13"/>
  <c r="CM1004" i="13"/>
  <c r="CH1004" i="13"/>
  <c r="CC1004" i="13"/>
  <c r="BS1004" i="13"/>
  <c r="CX1003" i="13"/>
  <c r="CT1003" i="13"/>
  <c r="CS1003" i="13"/>
  <c r="CP1003" i="13"/>
  <c r="CM1003" i="13"/>
  <c r="CH1003" i="13"/>
  <c r="CC1003" i="13"/>
  <c r="BS1003" i="13"/>
  <c r="CX1002" i="13"/>
  <c r="CT1002" i="13"/>
  <c r="CS1002" i="13"/>
  <c r="CP1002" i="13"/>
  <c r="CM1002" i="13"/>
  <c r="CH1002" i="13"/>
  <c r="CC1002" i="13"/>
  <c r="BS1002" i="13"/>
  <c r="CX1001" i="13"/>
  <c r="CT1001" i="13"/>
  <c r="CS1001" i="13"/>
  <c r="CP1001" i="13"/>
  <c r="CM1001" i="13"/>
  <c r="CH1001" i="13"/>
  <c r="CC1001" i="13"/>
  <c r="BS1001" i="13"/>
  <c r="CX1000" i="13"/>
  <c r="CT1000" i="13"/>
  <c r="CS1000" i="13"/>
  <c r="CP1000" i="13"/>
  <c r="CM1000" i="13"/>
  <c r="CH1000" i="13"/>
  <c r="CC1000" i="13"/>
  <c r="BS1000" i="13"/>
  <c r="CX999" i="13"/>
  <c r="CT999" i="13"/>
  <c r="CS999" i="13"/>
  <c r="CP999" i="13"/>
  <c r="CM999" i="13"/>
  <c r="CH999" i="13"/>
  <c r="CC999" i="13"/>
  <c r="BS999" i="13"/>
  <c r="CX998" i="13"/>
  <c r="CT998" i="13"/>
  <c r="CS998" i="13"/>
  <c r="CP998" i="13"/>
  <c r="CM998" i="13"/>
  <c r="CH998" i="13"/>
  <c r="CC998" i="13"/>
  <c r="BS998" i="13"/>
  <c r="CX997" i="13"/>
  <c r="CT997" i="13"/>
  <c r="CS997" i="13"/>
  <c r="CP997" i="13"/>
  <c r="CM997" i="13"/>
  <c r="CH997" i="13"/>
  <c r="CC997" i="13"/>
  <c r="BS997" i="13"/>
  <c r="CX996" i="13"/>
  <c r="CT996" i="13"/>
  <c r="CS996" i="13"/>
  <c r="CP996" i="13"/>
  <c r="CM996" i="13"/>
  <c r="CH996" i="13"/>
  <c r="CC996" i="13"/>
  <c r="BS996" i="13"/>
  <c r="CX995" i="13"/>
  <c r="CT995" i="13"/>
  <c r="CS995" i="13"/>
  <c r="CP995" i="13"/>
  <c r="CM995" i="13"/>
  <c r="CH995" i="13"/>
  <c r="CC995" i="13"/>
  <c r="BS995" i="13"/>
  <c r="CX994" i="13"/>
  <c r="CT994" i="13"/>
  <c r="CS994" i="13"/>
  <c r="CP994" i="13"/>
  <c r="CM994" i="13"/>
  <c r="CH994" i="13"/>
  <c r="CC994" i="13"/>
  <c r="BS994" i="13"/>
  <c r="CX993" i="13"/>
  <c r="CT993" i="13"/>
  <c r="CS993" i="13"/>
  <c r="CP993" i="13"/>
  <c r="CM993" i="13"/>
  <c r="CH993" i="13"/>
  <c r="CC993" i="13"/>
  <c r="BS993" i="13"/>
  <c r="CX992" i="13"/>
  <c r="CT992" i="13"/>
  <c r="CS992" i="13"/>
  <c r="CP992" i="13"/>
  <c r="CM992" i="13"/>
  <c r="CH992" i="13"/>
  <c r="CC992" i="13"/>
  <c r="BS992" i="13"/>
  <c r="CX991" i="13"/>
  <c r="CT991" i="13"/>
  <c r="CS991" i="13"/>
  <c r="CP991" i="13"/>
  <c r="CM991" i="13"/>
  <c r="CH991" i="13"/>
  <c r="CC991" i="13"/>
  <c r="BS991" i="13"/>
  <c r="CX990" i="13"/>
  <c r="CT990" i="13"/>
  <c r="CS990" i="13"/>
  <c r="CP990" i="13"/>
  <c r="CM990" i="13"/>
  <c r="CH990" i="13"/>
  <c r="CC990" i="13"/>
  <c r="BS990" i="13"/>
  <c r="CX989" i="13"/>
  <c r="CT989" i="13"/>
  <c r="CS989" i="13"/>
  <c r="CP989" i="13"/>
  <c r="CM989" i="13"/>
  <c r="CH989" i="13"/>
  <c r="CC989" i="13"/>
  <c r="BS989" i="13"/>
  <c r="CX988" i="13"/>
  <c r="CT988" i="13"/>
  <c r="CS988" i="13"/>
  <c r="CP988" i="13"/>
  <c r="CM988" i="13"/>
  <c r="CH988" i="13"/>
  <c r="CC988" i="13"/>
  <c r="BS988" i="13"/>
  <c r="CX987" i="13"/>
  <c r="CT987" i="13"/>
  <c r="CS987" i="13"/>
  <c r="CP987" i="13"/>
  <c r="CM987" i="13"/>
  <c r="CH987" i="13"/>
  <c r="CC987" i="13"/>
  <c r="BS987" i="13"/>
  <c r="CX986" i="13"/>
  <c r="CT986" i="13"/>
  <c r="CS986" i="13"/>
  <c r="CP986" i="13"/>
  <c r="CM986" i="13"/>
  <c r="CH986" i="13"/>
  <c r="CC986" i="13"/>
  <c r="BS986" i="13"/>
  <c r="CX985" i="13"/>
  <c r="CT985" i="13"/>
  <c r="CS985" i="13"/>
  <c r="CP985" i="13"/>
  <c r="CM985" i="13"/>
  <c r="CH985" i="13"/>
  <c r="CC985" i="13"/>
  <c r="BS985" i="13"/>
  <c r="CX984" i="13"/>
  <c r="CT984" i="13"/>
  <c r="CS984" i="13"/>
  <c r="CP984" i="13"/>
  <c r="CM984" i="13"/>
  <c r="CH984" i="13"/>
  <c r="CC984" i="13"/>
  <c r="BS984" i="13"/>
  <c r="CX983" i="13"/>
  <c r="CT983" i="13"/>
  <c r="CS983" i="13"/>
  <c r="CP983" i="13"/>
  <c r="CM983" i="13"/>
  <c r="CH983" i="13"/>
  <c r="CC983" i="13"/>
  <c r="BS983" i="13"/>
  <c r="CX982" i="13"/>
  <c r="CT982" i="13"/>
  <c r="CS982" i="13"/>
  <c r="CP982" i="13"/>
  <c r="CM982" i="13"/>
  <c r="CH982" i="13"/>
  <c r="CC982" i="13"/>
  <c r="BS982" i="13"/>
  <c r="CX981" i="13"/>
  <c r="CT981" i="13"/>
  <c r="CS981" i="13"/>
  <c r="CP981" i="13"/>
  <c r="CM981" i="13"/>
  <c r="CH981" i="13"/>
  <c r="CC981" i="13"/>
  <c r="BS981" i="13"/>
  <c r="CX980" i="13"/>
  <c r="CT980" i="13"/>
  <c r="CS980" i="13"/>
  <c r="CP980" i="13"/>
  <c r="CM980" i="13"/>
  <c r="CH980" i="13"/>
  <c r="CC980" i="13"/>
  <c r="BS980" i="13"/>
  <c r="CX979" i="13"/>
  <c r="CT979" i="13"/>
  <c r="CS979" i="13"/>
  <c r="CP979" i="13"/>
  <c r="CM979" i="13"/>
  <c r="CH979" i="13"/>
  <c r="CC979" i="13"/>
  <c r="BS979" i="13"/>
  <c r="CX978" i="13"/>
  <c r="CT978" i="13"/>
  <c r="CS978" i="13"/>
  <c r="CP978" i="13"/>
  <c r="CM978" i="13"/>
  <c r="CH978" i="13"/>
  <c r="CC978" i="13"/>
  <c r="BS978" i="13"/>
  <c r="CX977" i="13"/>
  <c r="CT977" i="13"/>
  <c r="CS977" i="13"/>
  <c r="CP977" i="13"/>
  <c r="CM977" i="13"/>
  <c r="CH977" i="13"/>
  <c r="CC977" i="13"/>
  <c r="BS977" i="13"/>
  <c r="CX976" i="13"/>
  <c r="CT976" i="13"/>
  <c r="CS976" i="13"/>
  <c r="CP976" i="13"/>
  <c r="CM976" i="13"/>
  <c r="CH976" i="13"/>
  <c r="CC976" i="13"/>
  <c r="BS976" i="13"/>
  <c r="CX975" i="13"/>
  <c r="CT975" i="13"/>
  <c r="CS975" i="13"/>
  <c r="CP975" i="13"/>
  <c r="CM975" i="13"/>
  <c r="CH975" i="13"/>
  <c r="CC975" i="13"/>
  <c r="BS975" i="13"/>
  <c r="CX974" i="13"/>
  <c r="CT974" i="13"/>
  <c r="CS974" i="13"/>
  <c r="CP974" i="13"/>
  <c r="CM974" i="13"/>
  <c r="CH974" i="13"/>
  <c r="CC974" i="13"/>
  <c r="BS974" i="13"/>
  <c r="CX973" i="13"/>
  <c r="CT973" i="13"/>
  <c r="CS973" i="13"/>
  <c r="CP973" i="13"/>
  <c r="CM973" i="13"/>
  <c r="CH973" i="13"/>
  <c r="CC973" i="13"/>
  <c r="BS973" i="13"/>
  <c r="CX972" i="13"/>
  <c r="CT972" i="13"/>
  <c r="CS972" i="13"/>
  <c r="CP972" i="13"/>
  <c r="CM972" i="13"/>
  <c r="CH972" i="13"/>
  <c r="CC972" i="13"/>
  <c r="BS972" i="13"/>
  <c r="CX971" i="13"/>
  <c r="CT971" i="13"/>
  <c r="CS971" i="13"/>
  <c r="CP971" i="13"/>
  <c r="CM971" i="13"/>
  <c r="CH971" i="13"/>
  <c r="CC971" i="13"/>
  <c r="BS971" i="13"/>
  <c r="CX970" i="13"/>
  <c r="CT970" i="13"/>
  <c r="CS970" i="13"/>
  <c r="CP970" i="13"/>
  <c r="CM970" i="13"/>
  <c r="CH970" i="13"/>
  <c r="CC970" i="13"/>
  <c r="BS970" i="13"/>
  <c r="CX969" i="13"/>
  <c r="CT969" i="13"/>
  <c r="CS969" i="13"/>
  <c r="CP969" i="13"/>
  <c r="CM969" i="13"/>
  <c r="CH969" i="13"/>
  <c r="CC969" i="13"/>
  <c r="BS969" i="13"/>
  <c r="CX968" i="13"/>
  <c r="CT968" i="13"/>
  <c r="CS968" i="13"/>
  <c r="CP968" i="13"/>
  <c r="CM968" i="13"/>
  <c r="CH968" i="13"/>
  <c r="CC968" i="13"/>
  <c r="BS968" i="13"/>
  <c r="CX967" i="13"/>
  <c r="CT967" i="13"/>
  <c r="CS967" i="13"/>
  <c r="CP967" i="13"/>
  <c r="CM967" i="13"/>
  <c r="CH967" i="13"/>
  <c r="CC967" i="13"/>
  <c r="BS967" i="13"/>
  <c r="CX966" i="13"/>
  <c r="CT966" i="13"/>
  <c r="CS966" i="13"/>
  <c r="CP966" i="13"/>
  <c r="CM966" i="13"/>
  <c r="CH966" i="13"/>
  <c r="CC966" i="13"/>
  <c r="BS966" i="13"/>
  <c r="CX965" i="13"/>
  <c r="CT965" i="13"/>
  <c r="CS965" i="13"/>
  <c r="CP965" i="13"/>
  <c r="CM965" i="13"/>
  <c r="CH965" i="13"/>
  <c r="CC965" i="13"/>
  <c r="BS965" i="13"/>
  <c r="CX964" i="13"/>
  <c r="CT964" i="13"/>
  <c r="CS964" i="13"/>
  <c r="CP964" i="13"/>
  <c r="CM964" i="13"/>
  <c r="CH964" i="13"/>
  <c r="CC964" i="13"/>
  <c r="BS964" i="13"/>
  <c r="CX963" i="13"/>
  <c r="CT963" i="13"/>
  <c r="CS963" i="13"/>
  <c r="CP963" i="13"/>
  <c r="CM963" i="13"/>
  <c r="CH963" i="13"/>
  <c r="CC963" i="13"/>
  <c r="BS963" i="13"/>
  <c r="CX962" i="13"/>
  <c r="CT962" i="13"/>
  <c r="CS962" i="13"/>
  <c r="CP962" i="13"/>
  <c r="CM962" i="13"/>
  <c r="CH962" i="13"/>
  <c r="CC962" i="13"/>
  <c r="BS962" i="13"/>
  <c r="CX961" i="13"/>
  <c r="CT961" i="13"/>
  <c r="CS961" i="13"/>
  <c r="CP961" i="13"/>
  <c r="CM961" i="13"/>
  <c r="CH961" i="13"/>
  <c r="CC961" i="13"/>
  <c r="BS961" i="13"/>
  <c r="CX960" i="13"/>
  <c r="CT960" i="13"/>
  <c r="CS960" i="13"/>
  <c r="CP960" i="13"/>
  <c r="CM960" i="13"/>
  <c r="CH960" i="13"/>
  <c r="CC960" i="13"/>
  <c r="BS960" i="13"/>
  <c r="CX959" i="13"/>
  <c r="CT959" i="13"/>
  <c r="CS959" i="13"/>
  <c r="CP959" i="13"/>
  <c r="CM959" i="13"/>
  <c r="CH959" i="13"/>
  <c r="CC959" i="13"/>
  <c r="BS959" i="13"/>
  <c r="CX958" i="13"/>
  <c r="CT958" i="13"/>
  <c r="CS958" i="13"/>
  <c r="CP958" i="13"/>
  <c r="CM958" i="13"/>
  <c r="CH958" i="13"/>
  <c r="CC958" i="13"/>
  <c r="BS958" i="13"/>
  <c r="CX957" i="13"/>
  <c r="CT957" i="13"/>
  <c r="CS957" i="13"/>
  <c r="CP957" i="13"/>
  <c r="CM957" i="13"/>
  <c r="CH957" i="13"/>
  <c r="CC957" i="13"/>
  <c r="BS957" i="13"/>
  <c r="CX956" i="13"/>
  <c r="CT956" i="13"/>
  <c r="CS956" i="13"/>
  <c r="CP956" i="13"/>
  <c r="CM956" i="13"/>
  <c r="CH956" i="13"/>
  <c r="CC956" i="13"/>
  <c r="BS956" i="13"/>
  <c r="CX955" i="13"/>
  <c r="CT955" i="13"/>
  <c r="CS955" i="13"/>
  <c r="CP955" i="13"/>
  <c r="CM955" i="13"/>
  <c r="CH955" i="13"/>
  <c r="CC955" i="13"/>
  <c r="BS955" i="13"/>
  <c r="CX954" i="13"/>
  <c r="CT954" i="13"/>
  <c r="CS954" i="13"/>
  <c r="CP954" i="13"/>
  <c r="CM954" i="13"/>
  <c r="CH954" i="13"/>
  <c r="CC954" i="13"/>
  <c r="BS954" i="13"/>
  <c r="CX953" i="13"/>
  <c r="CT953" i="13"/>
  <c r="CS953" i="13"/>
  <c r="CP953" i="13"/>
  <c r="CM953" i="13"/>
  <c r="CH953" i="13"/>
  <c r="CC953" i="13"/>
  <c r="BS953" i="13"/>
  <c r="CX952" i="13"/>
  <c r="CT952" i="13"/>
  <c r="CS952" i="13"/>
  <c r="CP952" i="13"/>
  <c r="CM952" i="13"/>
  <c r="CH952" i="13"/>
  <c r="CC952" i="13"/>
  <c r="BS952" i="13"/>
  <c r="CX951" i="13"/>
  <c r="CT951" i="13"/>
  <c r="CS951" i="13"/>
  <c r="CP951" i="13"/>
  <c r="CM951" i="13"/>
  <c r="CH951" i="13"/>
  <c r="CC951" i="13"/>
  <c r="BS951" i="13"/>
  <c r="CX950" i="13"/>
  <c r="CT950" i="13"/>
  <c r="CS950" i="13"/>
  <c r="CP950" i="13"/>
  <c r="CM950" i="13"/>
  <c r="CH950" i="13"/>
  <c r="CC950" i="13"/>
  <c r="BS950" i="13"/>
  <c r="CX949" i="13"/>
  <c r="CT949" i="13"/>
  <c r="CS949" i="13"/>
  <c r="CP949" i="13"/>
  <c r="CM949" i="13"/>
  <c r="CH949" i="13"/>
  <c r="CC949" i="13"/>
  <c r="BS949" i="13"/>
  <c r="CX948" i="13"/>
  <c r="CT948" i="13"/>
  <c r="CS948" i="13"/>
  <c r="CP948" i="13"/>
  <c r="CM948" i="13"/>
  <c r="CH948" i="13"/>
  <c r="CC948" i="13"/>
  <c r="BS948" i="13"/>
  <c r="CX947" i="13"/>
  <c r="CT947" i="13"/>
  <c r="CS947" i="13"/>
  <c r="CP947" i="13"/>
  <c r="CM947" i="13"/>
  <c r="CH947" i="13"/>
  <c r="CC947" i="13"/>
  <c r="BS947" i="13"/>
  <c r="CX946" i="13"/>
  <c r="CT946" i="13"/>
  <c r="CS946" i="13"/>
  <c r="CP946" i="13"/>
  <c r="CM946" i="13"/>
  <c r="CH946" i="13"/>
  <c r="CC946" i="13"/>
  <c r="BS946" i="13"/>
  <c r="CX945" i="13"/>
  <c r="CT945" i="13"/>
  <c r="CS945" i="13"/>
  <c r="CP945" i="13"/>
  <c r="CM945" i="13"/>
  <c r="CH945" i="13"/>
  <c r="CC945" i="13"/>
  <c r="BS945" i="13"/>
  <c r="CX944" i="13"/>
  <c r="CT944" i="13"/>
  <c r="CS944" i="13"/>
  <c r="CP944" i="13"/>
  <c r="CM944" i="13"/>
  <c r="CH944" i="13"/>
  <c r="CC944" i="13"/>
  <c r="BS944" i="13"/>
  <c r="CX943" i="13"/>
  <c r="CT943" i="13"/>
  <c r="CS943" i="13"/>
  <c r="CP943" i="13"/>
  <c r="CM943" i="13"/>
  <c r="CH943" i="13"/>
  <c r="CC943" i="13"/>
  <c r="BS943" i="13"/>
  <c r="CX942" i="13"/>
  <c r="CT942" i="13"/>
  <c r="CS942" i="13"/>
  <c r="CP942" i="13"/>
  <c r="CM942" i="13"/>
  <c r="CH942" i="13"/>
  <c r="CC942" i="13"/>
  <c r="BS942" i="13"/>
  <c r="CX941" i="13"/>
  <c r="CT941" i="13"/>
  <c r="CS941" i="13"/>
  <c r="CP941" i="13"/>
  <c r="CM941" i="13"/>
  <c r="CH941" i="13"/>
  <c r="CC941" i="13"/>
  <c r="BS941" i="13"/>
  <c r="CX940" i="13"/>
  <c r="CT940" i="13"/>
  <c r="CS940" i="13"/>
  <c r="CP940" i="13"/>
  <c r="CM940" i="13"/>
  <c r="CH940" i="13"/>
  <c r="CC940" i="13"/>
  <c r="BS940" i="13"/>
  <c r="CX939" i="13"/>
  <c r="CT939" i="13"/>
  <c r="CS939" i="13"/>
  <c r="CP939" i="13"/>
  <c r="CM939" i="13"/>
  <c r="CH939" i="13"/>
  <c r="CC939" i="13"/>
  <c r="BS939" i="13"/>
  <c r="CX938" i="13"/>
  <c r="CT938" i="13"/>
  <c r="CS938" i="13"/>
  <c r="CP938" i="13"/>
  <c r="CM938" i="13"/>
  <c r="CH938" i="13"/>
  <c r="CC938" i="13"/>
  <c r="BS938" i="13"/>
  <c r="CX937" i="13"/>
  <c r="CT937" i="13"/>
  <c r="CS937" i="13"/>
  <c r="CP937" i="13"/>
  <c r="CM937" i="13"/>
  <c r="CH937" i="13"/>
  <c r="CC937" i="13"/>
  <c r="BS937" i="13"/>
  <c r="CX936" i="13"/>
  <c r="CT936" i="13"/>
  <c r="CS936" i="13"/>
  <c r="CP936" i="13"/>
  <c r="CM936" i="13"/>
  <c r="CH936" i="13"/>
  <c r="CC936" i="13"/>
  <c r="BS936" i="13"/>
  <c r="CX935" i="13"/>
  <c r="CT935" i="13"/>
  <c r="CS935" i="13"/>
  <c r="CP935" i="13"/>
  <c r="CM935" i="13"/>
  <c r="CH935" i="13"/>
  <c r="CC935" i="13"/>
  <c r="BS935" i="13"/>
  <c r="CX934" i="13"/>
  <c r="CT934" i="13"/>
  <c r="CS934" i="13"/>
  <c r="CP934" i="13"/>
  <c r="CM934" i="13"/>
  <c r="CH934" i="13"/>
  <c r="CC934" i="13"/>
  <c r="BS934" i="13"/>
  <c r="CX933" i="13"/>
  <c r="CT933" i="13"/>
  <c r="CS933" i="13"/>
  <c r="CP933" i="13"/>
  <c r="CM933" i="13"/>
  <c r="CH933" i="13"/>
  <c r="CC933" i="13"/>
  <c r="BS933" i="13"/>
  <c r="CX932" i="13"/>
  <c r="CT932" i="13"/>
  <c r="CS932" i="13"/>
  <c r="CP932" i="13"/>
  <c r="CM932" i="13"/>
  <c r="CH932" i="13"/>
  <c r="CC932" i="13"/>
  <c r="BS932" i="13"/>
  <c r="CX931" i="13"/>
  <c r="CT931" i="13"/>
  <c r="CS931" i="13"/>
  <c r="CP931" i="13"/>
  <c r="CM931" i="13"/>
  <c r="CH931" i="13"/>
  <c r="CC931" i="13"/>
  <c r="BS931" i="13"/>
  <c r="CX930" i="13"/>
  <c r="CT930" i="13"/>
  <c r="CS930" i="13"/>
  <c r="CP930" i="13"/>
  <c r="CM930" i="13"/>
  <c r="CH930" i="13"/>
  <c r="CC930" i="13"/>
  <c r="BS930" i="13"/>
  <c r="CX929" i="13"/>
  <c r="CT929" i="13"/>
  <c r="CS929" i="13"/>
  <c r="CP929" i="13"/>
  <c r="CM929" i="13"/>
  <c r="CH929" i="13"/>
  <c r="CC929" i="13"/>
  <c r="BS929" i="13"/>
  <c r="CX928" i="13"/>
  <c r="CT928" i="13"/>
  <c r="CS928" i="13"/>
  <c r="CP928" i="13"/>
  <c r="CM928" i="13"/>
  <c r="CH928" i="13"/>
  <c r="CC928" i="13"/>
  <c r="BS928" i="13"/>
  <c r="CX927" i="13"/>
  <c r="CT927" i="13"/>
  <c r="CS927" i="13"/>
  <c r="CP927" i="13"/>
  <c r="CM927" i="13"/>
  <c r="CH927" i="13"/>
  <c r="CC927" i="13"/>
  <c r="BS927" i="13"/>
  <c r="CX926" i="13"/>
  <c r="CT926" i="13"/>
  <c r="CS926" i="13"/>
  <c r="CP926" i="13"/>
  <c r="CM926" i="13"/>
  <c r="CH926" i="13"/>
  <c r="CC926" i="13"/>
  <c r="BS926" i="13"/>
  <c r="CX925" i="13"/>
  <c r="CT925" i="13"/>
  <c r="CS925" i="13"/>
  <c r="CP925" i="13"/>
  <c r="CM925" i="13"/>
  <c r="CH925" i="13"/>
  <c r="CC925" i="13"/>
  <c r="BS925" i="13"/>
  <c r="CX924" i="13"/>
  <c r="CT924" i="13"/>
  <c r="CS924" i="13"/>
  <c r="CP924" i="13"/>
  <c r="CM924" i="13"/>
  <c r="CH924" i="13"/>
  <c r="CC924" i="13"/>
  <c r="BS924" i="13"/>
  <c r="CX923" i="13"/>
  <c r="CT923" i="13"/>
  <c r="CS923" i="13"/>
  <c r="CP923" i="13"/>
  <c r="CM923" i="13"/>
  <c r="CH923" i="13"/>
  <c r="CC923" i="13"/>
  <c r="BS923" i="13"/>
  <c r="CX922" i="13"/>
  <c r="CT922" i="13"/>
  <c r="CS922" i="13"/>
  <c r="CP922" i="13"/>
  <c r="CM922" i="13"/>
  <c r="CH922" i="13"/>
  <c r="CC922" i="13"/>
  <c r="BS922" i="13"/>
  <c r="CX921" i="13"/>
  <c r="CT921" i="13"/>
  <c r="CS921" i="13"/>
  <c r="CP921" i="13"/>
  <c r="CM921" i="13"/>
  <c r="CH921" i="13"/>
  <c r="CC921" i="13"/>
  <c r="BS921" i="13"/>
  <c r="CX920" i="13"/>
  <c r="CT920" i="13"/>
  <c r="CS920" i="13"/>
  <c r="CP920" i="13"/>
  <c r="CM920" i="13"/>
  <c r="CH920" i="13"/>
  <c r="CC920" i="13"/>
  <c r="BS920" i="13"/>
  <c r="CX919" i="13"/>
  <c r="CT919" i="13"/>
  <c r="CS919" i="13"/>
  <c r="CP919" i="13"/>
  <c r="CM919" i="13"/>
  <c r="CH919" i="13"/>
  <c r="CC919" i="13"/>
  <c r="BS919" i="13"/>
  <c r="CX918" i="13"/>
  <c r="CT918" i="13"/>
  <c r="CS918" i="13"/>
  <c r="CP918" i="13"/>
  <c r="CM918" i="13"/>
  <c r="CH918" i="13"/>
  <c r="CC918" i="13"/>
  <c r="BS918" i="13"/>
  <c r="CX917" i="13"/>
  <c r="CT917" i="13"/>
  <c r="CS917" i="13"/>
  <c r="CP917" i="13"/>
  <c r="CM917" i="13"/>
  <c r="CH917" i="13"/>
  <c r="CC917" i="13"/>
  <c r="BS917" i="13"/>
  <c r="CX916" i="13"/>
  <c r="CT916" i="13"/>
  <c r="CS916" i="13"/>
  <c r="CP916" i="13"/>
  <c r="CM916" i="13"/>
  <c r="CH916" i="13"/>
  <c r="CC916" i="13"/>
  <c r="BS916" i="13"/>
  <c r="CX915" i="13"/>
  <c r="CT915" i="13"/>
  <c r="CS915" i="13"/>
  <c r="CP915" i="13"/>
  <c r="CM915" i="13"/>
  <c r="CH915" i="13"/>
  <c r="CC915" i="13"/>
  <c r="BS915" i="13"/>
  <c r="CX914" i="13"/>
  <c r="CT914" i="13"/>
  <c r="CS914" i="13"/>
  <c r="CP914" i="13"/>
  <c r="CM914" i="13"/>
  <c r="CH914" i="13"/>
  <c r="CC914" i="13"/>
  <c r="BS914" i="13"/>
  <c r="CX913" i="13"/>
  <c r="CT913" i="13"/>
  <c r="CS913" i="13"/>
  <c r="CP913" i="13"/>
  <c r="CM913" i="13"/>
  <c r="CH913" i="13"/>
  <c r="CC913" i="13"/>
  <c r="BS913" i="13"/>
  <c r="CX912" i="13"/>
  <c r="CT912" i="13"/>
  <c r="CS912" i="13"/>
  <c r="CP912" i="13"/>
  <c r="CM912" i="13"/>
  <c r="CH912" i="13"/>
  <c r="CC912" i="13"/>
  <c r="BS912" i="13"/>
  <c r="CX911" i="13"/>
  <c r="CT911" i="13"/>
  <c r="CS911" i="13"/>
  <c r="CP911" i="13"/>
  <c r="CM911" i="13"/>
  <c r="CH911" i="13"/>
  <c r="CC911" i="13"/>
  <c r="BS911" i="13"/>
  <c r="CX910" i="13"/>
  <c r="CT910" i="13"/>
  <c r="CS910" i="13"/>
  <c r="CP910" i="13"/>
  <c r="CM910" i="13"/>
  <c r="CH910" i="13"/>
  <c r="CC910" i="13"/>
  <c r="BS910" i="13"/>
  <c r="CX909" i="13"/>
  <c r="CT909" i="13"/>
  <c r="CS909" i="13"/>
  <c r="CP909" i="13"/>
  <c r="CM909" i="13"/>
  <c r="CH909" i="13"/>
  <c r="CC909" i="13"/>
  <c r="BS909" i="13"/>
  <c r="CX908" i="13"/>
  <c r="CT908" i="13"/>
  <c r="CS908" i="13"/>
  <c r="CP908" i="13"/>
  <c r="CM908" i="13"/>
  <c r="CH908" i="13"/>
  <c r="CC908" i="13"/>
  <c r="BS908" i="13"/>
  <c r="CX907" i="13"/>
  <c r="CT907" i="13"/>
  <c r="CS907" i="13"/>
  <c r="CP907" i="13"/>
  <c r="CM907" i="13"/>
  <c r="CH907" i="13"/>
  <c r="CC907" i="13"/>
  <c r="BS907" i="13"/>
  <c r="CX906" i="13"/>
  <c r="CT906" i="13"/>
  <c r="CS906" i="13"/>
  <c r="CP906" i="13"/>
  <c r="CM906" i="13"/>
  <c r="CH906" i="13"/>
  <c r="CC906" i="13"/>
  <c r="BS906" i="13"/>
  <c r="CX905" i="13"/>
  <c r="CT905" i="13"/>
  <c r="CS905" i="13"/>
  <c r="CP905" i="13"/>
  <c r="CM905" i="13"/>
  <c r="CH905" i="13"/>
  <c r="CC905" i="13"/>
  <c r="BS905" i="13"/>
  <c r="CX904" i="13"/>
  <c r="CT904" i="13"/>
  <c r="CS904" i="13"/>
  <c r="CP904" i="13"/>
  <c r="CM904" i="13"/>
  <c r="CH904" i="13"/>
  <c r="CC904" i="13"/>
  <c r="BS904" i="13"/>
  <c r="CX903" i="13"/>
  <c r="CT903" i="13"/>
  <c r="CS903" i="13"/>
  <c r="CP903" i="13"/>
  <c r="CM903" i="13"/>
  <c r="CH903" i="13"/>
  <c r="CC903" i="13"/>
  <c r="BS903" i="13"/>
  <c r="CX902" i="13"/>
  <c r="CT902" i="13"/>
  <c r="CS902" i="13"/>
  <c r="CP902" i="13"/>
  <c r="CM902" i="13"/>
  <c r="CH902" i="13"/>
  <c r="CC902" i="13"/>
  <c r="BS902" i="13"/>
  <c r="CX901" i="13"/>
  <c r="CT901" i="13"/>
  <c r="CS901" i="13"/>
  <c r="CP901" i="13"/>
  <c r="CM901" i="13"/>
  <c r="CH901" i="13"/>
  <c r="CC901" i="13"/>
  <c r="BS901" i="13"/>
  <c r="CX900" i="13"/>
  <c r="CT900" i="13"/>
  <c r="CS900" i="13"/>
  <c r="CP900" i="13"/>
  <c r="CM900" i="13"/>
  <c r="CH900" i="13"/>
  <c r="CC900" i="13"/>
  <c r="BS900" i="13"/>
  <c r="CX899" i="13"/>
  <c r="CT899" i="13"/>
  <c r="CS899" i="13"/>
  <c r="CP899" i="13"/>
  <c r="CM899" i="13"/>
  <c r="CH899" i="13"/>
  <c r="CC899" i="13"/>
  <c r="BS899" i="13"/>
  <c r="CX898" i="13"/>
  <c r="CT898" i="13"/>
  <c r="CS898" i="13"/>
  <c r="CP898" i="13"/>
  <c r="CM898" i="13"/>
  <c r="CH898" i="13"/>
  <c r="CC898" i="13"/>
  <c r="BS898" i="13"/>
  <c r="CX897" i="13"/>
  <c r="CT897" i="13"/>
  <c r="CS897" i="13"/>
  <c r="CP897" i="13"/>
  <c r="CM897" i="13"/>
  <c r="CH897" i="13"/>
  <c r="CC897" i="13"/>
  <c r="BS897" i="13"/>
  <c r="CX896" i="13"/>
  <c r="CT896" i="13"/>
  <c r="CS896" i="13"/>
  <c r="CP896" i="13"/>
  <c r="CM896" i="13"/>
  <c r="CH896" i="13"/>
  <c r="CC896" i="13"/>
  <c r="BS896" i="13"/>
  <c r="CX895" i="13"/>
  <c r="CT895" i="13"/>
  <c r="CS895" i="13"/>
  <c r="CP895" i="13"/>
  <c r="CM895" i="13"/>
  <c r="CH895" i="13"/>
  <c r="CC895" i="13"/>
  <c r="BS895" i="13"/>
  <c r="CX894" i="13"/>
  <c r="CT894" i="13"/>
  <c r="CS894" i="13"/>
  <c r="CP894" i="13"/>
  <c r="CM894" i="13"/>
  <c r="CH894" i="13"/>
  <c r="CC894" i="13"/>
  <c r="BS894" i="13"/>
  <c r="CX893" i="13"/>
  <c r="CT893" i="13"/>
  <c r="CS893" i="13"/>
  <c r="CP893" i="13"/>
  <c r="CM893" i="13"/>
  <c r="CH893" i="13"/>
  <c r="CC893" i="13"/>
  <c r="BS893" i="13"/>
  <c r="CX892" i="13"/>
  <c r="CT892" i="13"/>
  <c r="CS892" i="13"/>
  <c r="CP892" i="13"/>
  <c r="CM892" i="13"/>
  <c r="CH892" i="13"/>
  <c r="CC892" i="13"/>
  <c r="BS892" i="13"/>
  <c r="CX891" i="13"/>
  <c r="CT891" i="13"/>
  <c r="CS891" i="13"/>
  <c r="CP891" i="13"/>
  <c r="CM891" i="13"/>
  <c r="CH891" i="13"/>
  <c r="CC891" i="13"/>
  <c r="BS891" i="13"/>
  <c r="CX890" i="13"/>
  <c r="CT890" i="13"/>
  <c r="CS890" i="13"/>
  <c r="CP890" i="13"/>
  <c r="CM890" i="13"/>
  <c r="CH890" i="13"/>
  <c r="CC890" i="13"/>
  <c r="BS890" i="13"/>
  <c r="CX889" i="13"/>
  <c r="CT889" i="13"/>
  <c r="CS889" i="13"/>
  <c r="CP889" i="13"/>
  <c r="CM889" i="13"/>
  <c r="CH889" i="13"/>
  <c r="CC889" i="13"/>
  <c r="BS889" i="13"/>
  <c r="CX888" i="13"/>
  <c r="CT888" i="13"/>
  <c r="CQ888" i="13"/>
  <c r="CR888" i="13" s="1"/>
  <c r="CS888" i="13" s="1"/>
  <c r="CP888" i="13"/>
  <c r="CO888" i="13"/>
  <c r="CN888" i="13"/>
  <c r="CK888" i="13"/>
  <c r="CJ888" i="13"/>
  <c r="CI888" i="13"/>
  <c r="CL888" i="13" s="1"/>
  <c r="CM888" i="13" s="1"/>
  <c r="CF888" i="13"/>
  <c r="CE888" i="13"/>
  <c r="CD888" i="13"/>
  <c r="CG888" i="13" s="1"/>
  <c r="CH888" i="13" s="1"/>
  <c r="CA888" i="13"/>
  <c r="BZ888" i="13"/>
  <c r="BY888" i="13"/>
  <c r="BX888" i="13"/>
  <c r="BW888" i="13"/>
  <c r="BV888" i="13"/>
  <c r="BU888" i="13"/>
  <c r="BT888" i="13"/>
  <c r="BQ888" i="13"/>
  <c r="BP888" i="13"/>
  <c r="BO888" i="13"/>
  <c r="BN888" i="13"/>
  <c r="BM888" i="13"/>
  <c r="BL888" i="13"/>
  <c r="BK888" i="13"/>
  <c r="BJ888" i="13"/>
  <c r="BR888" i="13" s="1"/>
  <c r="BS888" i="13" s="1"/>
  <c r="BI888" i="13"/>
  <c r="AG888" i="13"/>
  <c r="CX887" i="13"/>
  <c r="CT887" i="13"/>
  <c r="CQ887" i="13"/>
  <c r="CR887" i="13" s="1"/>
  <c r="CS887" i="13" s="1"/>
  <c r="CP887" i="13"/>
  <c r="CO887" i="13"/>
  <c r="CN887" i="13"/>
  <c r="CL887" i="13"/>
  <c r="CM887" i="13" s="1"/>
  <c r="CK887" i="13"/>
  <c r="CJ887" i="13"/>
  <c r="CI887" i="13"/>
  <c r="CF887" i="13"/>
  <c r="CE887" i="13"/>
  <c r="CD887" i="13"/>
  <c r="CA887" i="13"/>
  <c r="BZ887" i="13"/>
  <c r="BY887" i="13"/>
  <c r="BX887" i="13"/>
  <c r="BW887" i="13"/>
  <c r="BV887" i="13"/>
  <c r="BU887" i="13"/>
  <c r="BT887" i="13"/>
  <c r="BQ887" i="13"/>
  <c r="BP887" i="13"/>
  <c r="BO887" i="13"/>
  <c r="BN887" i="13"/>
  <c r="BM887" i="13"/>
  <c r="BL887" i="13"/>
  <c r="BK887" i="13"/>
  <c r="BJ887" i="13"/>
  <c r="BR887" i="13" s="1"/>
  <c r="BS887" i="13" s="1"/>
  <c r="BI887" i="13"/>
  <c r="AG887" i="13"/>
  <c r="CX886" i="13"/>
  <c r="CT886" i="13"/>
  <c r="CQ886" i="13"/>
  <c r="CR886" i="13" s="1"/>
  <c r="CS886" i="13" s="1"/>
  <c r="CP886" i="13"/>
  <c r="CO886" i="13"/>
  <c r="CN886" i="13"/>
  <c r="CK886" i="13"/>
  <c r="CJ886" i="13"/>
  <c r="CI886" i="13"/>
  <c r="CL886" i="13" s="1"/>
  <c r="CM886" i="13" s="1"/>
  <c r="CF886" i="13"/>
  <c r="CE886" i="13"/>
  <c r="CD886" i="13"/>
  <c r="CG886" i="13" s="1"/>
  <c r="CH886" i="13" s="1"/>
  <c r="CA886" i="13"/>
  <c r="BZ886" i="13"/>
  <c r="BY886" i="13"/>
  <c r="BX886" i="13"/>
  <c r="BW886" i="13"/>
  <c r="BV886" i="13"/>
  <c r="BU886" i="13"/>
  <c r="BT886" i="13"/>
  <c r="BQ886" i="13"/>
  <c r="BP886" i="13"/>
  <c r="BO886" i="13"/>
  <c r="BN886" i="13"/>
  <c r="BM886" i="13"/>
  <c r="BL886" i="13"/>
  <c r="BK886" i="13"/>
  <c r="BJ886" i="13"/>
  <c r="BR886" i="13" s="1"/>
  <c r="BS886" i="13" s="1"/>
  <c r="BI886" i="13"/>
  <c r="AG886" i="13"/>
  <c r="CX885" i="13"/>
  <c r="CT885" i="13"/>
  <c r="CQ885" i="13"/>
  <c r="CR885" i="13" s="1"/>
  <c r="CS885" i="13" s="1"/>
  <c r="CP885" i="13"/>
  <c r="CO885" i="13"/>
  <c r="CN885" i="13"/>
  <c r="CL885" i="13"/>
  <c r="CM885" i="13" s="1"/>
  <c r="CK885" i="13"/>
  <c r="CJ885" i="13"/>
  <c r="CI885" i="13"/>
  <c r="CF885" i="13"/>
  <c r="CE885" i="13"/>
  <c r="CD885" i="13"/>
  <c r="CA885" i="13"/>
  <c r="BZ885" i="13"/>
  <c r="BY885" i="13"/>
  <c r="BX885" i="13"/>
  <c r="BW885" i="13"/>
  <c r="BV885" i="13"/>
  <c r="BU885" i="13"/>
  <c r="CB885" i="13" s="1"/>
  <c r="CC885" i="13" s="1"/>
  <c r="BT885" i="13"/>
  <c r="BQ885" i="13"/>
  <c r="BP885" i="13"/>
  <c r="BO885" i="13"/>
  <c r="BN885" i="13"/>
  <c r="BM885" i="13"/>
  <c r="BL885" i="13"/>
  <c r="BK885" i="13"/>
  <c r="BJ885" i="13"/>
  <c r="BR885" i="13" s="1"/>
  <c r="BS885" i="13" s="1"/>
  <c r="BI885" i="13"/>
  <c r="AG885" i="13"/>
  <c r="CX884" i="13"/>
  <c r="CT884" i="13"/>
  <c r="CQ884" i="13"/>
  <c r="CR884" i="13" s="1"/>
  <c r="CS884" i="13" s="1"/>
  <c r="CP884" i="13"/>
  <c r="CO884" i="13"/>
  <c r="CN884" i="13"/>
  <c r="CM884" i="13"/>
  <c r="CK884" i="13"/>
  <c r="CJ884" i="13"/>
  <c r="CI884" i="13"/>
  <c r="CL884" i="13" s="1"/>
  <c r="CF884" i="13"/>
  <c r="CE884" i="13"/>
  <c r="CD884" i="13"/>
  <c r="CG884" i="13" s="1"/>
  <c r="CH884" i="13" s="1"/>
  <c r="CA884" i="13"/>
  <c r="BZ884" i="13"/>
  <c r="BY884" i="13"/>
  <c r="BX884" i="13"/>
  <c r="BW884" i="13"/>
  <c r="BV884" i="13"/>
  <c r="BU884" i="13"/>
  <c r="BT884" i="13"/>
  <c r="BQ884" i="13"/>
  <c r="BP884" i="13"/>
  <c r="BO884" i="13"/>
  <c r="BN884" i="13"/>
  <c r="BM884" i="13"/>
  <c r="BL884" i="13"/>
  <c r="BK884" i="13"/>
  <c r="BJ884" i="13"/>
  <c r="BR884" i="13" s="1"/>
  <c r="BS884" i="13" s="1"/>
  <c r="BI884" i="13"/>
  <c r="AG884" i="13"/>
  <c r="CX883" i="13"/>
  <c r="CT883" i="13"/>
  <c r="CQ883" i="13"/>
  <c r="CR883" i="13" s="1"/>
  <c r="CS883" i="13" s="1"/>
  <c r="CP883" i="13"/>
  <c r="CO883" i="13"/>
  <c r="CN883" i="13"/>
  <c r="CL883" i="13"/>
  <c r="CM883" i="13" s="1"/>
  <c r="CK883" i="13"/>
  <c r="CJ883" i="13"/>
  <c r="CI883" i="13"/>
  <c r="CF883" i="13"/>
  <c r="CE883" i="13"/>
  <c r="CD883" i="13"/>
  <c r="CA883" i="13"/>
  <c r="BZ883" i="13"/>
  <c r="BY883" i="13"/>
  <c r="BX883" i="13"/>
  <c r="BW883" i="13"/>
  <c r="BV883" i="13"/>
  <c r="BU883" i="13"/>
  <c r="BT883" i="13"/>
  <c r="BQ883" i="13"/>
  <c r="BP883" i="13"/>
  <c r="BO883" i="13"/>
  <c r="BN883" i="13"/>
  <c r="BM883" i="13"/>
  <c r="BL883" i="13"/>
  <c r="BK883" i="13"/>
  <c r="BJ883" i="13"/>
  <c r="BI883" i="13"/>
  <c r="AG883" i="13"/>
  <c r="CX882" i="13"/>
  <c r="CT882" i="13"/>
  <c r="CQ882" i="13"/>
  <c r="CR882" i="13" s="1"/>
  <c r="CS882" i="13" s="1"/>
  <c r="CP882" i="13"/>
  <c r="CO882" i="13"/>
  <c r="CN882" i="13"/>
  <c r="CK882" i="13"/>
  <c r="CJ882" i="13"/>
  <c r="CI882" i="13"/>
  <c r="CL882" i="13" s="1"/>
  <c r="CM882" i="13" s="1"/>
  <c r="CF882" i="13"/>
  <c r="CE882" i="13"/>
  <c r="CD882" i="13"/>
  <c r="CG882" i="13" s="1"/>
  <c r="CH882" i="13" s="1"/>
  <c r="CA882" i="13"/>
  <c r="BZ882" i="13"/>
  <c r="BY882" i="13"/>
  <c r="BX882" i="13"/>
  <c r="BW882" i="13"/>
  <c r="BV882" i="13"/>
  <c r="BU882" i="13"/>
  <c r="BT882" i="13"/>
  <c r="BQ882" i="13"/>
  <c r="BP882" i="13"/>
  <c r="BO882" i="13"/>
  <c r="BN882" i="13"/>
  <c r="BM882" i="13"/>
  <c r="BL882" i="13"/>
  <c r="BK882" i="13"/>
  <c r="BJ882" i="13"/>
  <c r="BR882" i="13" s="1"/>
  <c r="BS882" i="13" s="1"/>
  <c r="BI882" i="13"/>
  <c r="AG882" i="13"/>
  <c r="CX881" i="13"/>
  <c r="CT881" i="13"/>
  <c r="CQ881" i="13"/>
  <c r="CR881" i="13" s="1"/>
  <c r="CS881" i="13" s="1"/>
  <c r="CO881" i="13"/>
  <c r="CP881" i="13" s="1"/>
  <c r="CN881" i="13"/>
  <c r="CK881" i="13"/>
  <c r="CJ881" i="13"/>
  <c r="CI881" i="13"/>
  <c r="CL881" i="13" s="1"/>
  <c r="CM881" i="13" s="1"/>
  <c r="CG881" i="13"/>
  <c r="CH881" i="13" s="1"/>
  <c r="CF881" i="13"/>
  <c r="CE881" i="13"/>
  <c r="CD881" i="13"/>
  <c r="CA881" i="13"/>
  <c r="BZ881" i="13"/>
  <c r="BY881" i="13"/>
  <c r="BX881" i="13"/>
  <c r="BW881" i="13"/>
  <c r="BV881" i="13"/>
  <c r="BU881" i="13"/>
  <c r="BT881" i="13"/>
  <c r="BQ881" i="13"/>
  <c r="BP881" i="13"/>
  <c r="BO881" i="13"/>
  <c r="BN881" i="13"/>
  <c r="BM881" i="13"/>
  <c r="BL881" i="13"/>
  <c r="BK881" i="13"/>
  <c r="BJ881" i="13"/>
  <c r="BR881" i="13" s="1"/>
  <c r="BS881" i="13" s="1"/>
  <c r="BI881" i="13"/>
  <c r="AG881" i="13"/>
  <c r="CX880" i="13"/>
  <c r="CT880" i="13"/>
  <c r="CQ880" i="13"/>
  <c r="CR880" i="13" s="1"/>
  <c r="CS880" i="13" s="1"/>
  <c r="CO880" i="13"/>
  <c r="CP880" i="13" s="1"/>
  <c r="CN880" i="13"/>
  <c r="CM880" i="13"/>
  <c r="CK880" i="13"/>
  <c r="CJ880" i="13"/>
  <c r="CI880" i="13"/>
  <c r="CL880" i="13" s="1"/>
  <c r="CF880" i="13"/>
  <c r="CE880" i="13"/>
  <c r="CG880" i="13" s="1"/>
  <c r="CH880" i="13" s="1"/>
  <c r="CD880" i="13"/>
  <c r="CA880" i="13"/>
  <c r="BZ880" i="13"/>
  <c r="BY880" i="13"/>
  <c r="BX880" i="13"/>
  <c r="BW880" i="13"/>
  <c r="BV880" i="13"/>
  <c r="BU880" i="13"/>
  <c r="BT880" i="13"/>
  <c r="BQ880" i="13"/>
  <c r="BP880" i="13"/>
  <c r="BO880" i="13"/>
  <c r="BN880" i="13"/>
  <c r="BM880" i="13"/>
  <c r="BL880" i="13"/>
  <c r="BK880" i="13"/>
  <c r="BJ880" i="13"/>
  <c r="BR880" i="13" s="1"/>
  <c r="BS880" i="13" s="1"/>
  <c r="BI880" i="13"/>
  <c r="AG880" i="13"/>
  <c r="CX879" i="13"/>
  <c r="CT879" i="13"/>
  <c r="CQ879" i="13"/>
  <c r="CR879" i="13" s="1"/>
  <c r="CS879" i="13" s="1"/>
  <c r="CO879" i="13"/>
  <c r="CP879" i="13" s="1"/>
  <c r="CN879" i="13"/>
  <c r="CK879" i="13"/>
  <c r="CJ879" i="13"/>
  <c r="CI879" i="13"/>
  <c r="CG879" i="13"/>
  <c r="CH879" i="13" s="1"/>
  <c r="CF879" i="13"/>
  <c r="CE879" i="13"/>
  <c r="CD879" i="13"/>
  <c r="CA879" i="13"/>
  <c r="BZ879" i="13"/>
  <c r="BY879" i="13"/>
  <c r="BX879" i="13"/>
  <c r="BW879" i="13"/>
  <c r="BV879" i="13"/>
  <c r="BU879" i="13"/>
  <c r="BT879" i="13"/>
  <c r="BQ879" i="13"/>
  <c r="BP879" i="13"/>
  <c r="BO879" i="13"/>
  <c r="BN879" i="13"/>
  <c r="BM879" i="13"/>
  <c r="BL879" i="13"/>
  <c r="BK879" i="13"/>
  <c r="BJ879" i="13"/>
  <c r="BR879" i="13" s="1"/>
  <c r="BS879" i="13" s="1"/>
  <c r="BI879" i="13"/>
  <c r="AG879" i="13"/>
  <c r="CX878" i="13"/>
  <c r="CT878" i="13"/>
  <c r="CQ878" i="13"/>
  <c r="CR878" i="13" s="1"/>
  <c r="CS878" i="13" s="1"/>
  <c r="CO878" i="13"/>
  <c r="CP878" i="13" s="1"/>
  <c r="CN878" i="13"/>
  <c r="CK878" i="13"/>
  <c r="CJ878" i="13"/>
  <c r="CI878" i="13"/>
  <c r="CL878" i="13" s="1"/>
  <c r="CM878" i="13" s="1"/>
  <c r="CF878" i="13"/>
  <c r="CE878" i="13"/>
  <c r="CG878" i="13" s="1"/>
  <c r="CH878" i="13" s="1"/>
  <c r="CD878" i="13"/>
  <c r="CA878" i="13"/>
  <c r="BZ878" i="13"/>
  <c r="BY878" i="13"/>
  <c r="BX878" i="13"/>
  <c r="BW878" i="13"/>
  <c r="BV878" i="13"/>
  <c r="BU878" i="13"/>
  <c r="BT878" i="13"/>
  <c r="BQ878" i="13"/>
  <c r="BP878" i="13"/>
  <c r="BO878" i="13"/>
  <c r="BN878" i="13"/>
  <c r="BM878" i="13"/>
  <c r="BL878" i="13"/>
  <c r="BK878" i="13"/>
  <c r="BJ878" i="13"/>
  <c r="BR878" i="13" s="1"/>
  <c r="BS878" i="13" s="1"/>
  <c r="BI878" i="13"/>
  <c r="AG878" i="13"/>
  <c r="CX877" i="13"/>
  <c r="CT877" i="13"/>
  <c r="CQ877" i="13"/>
  <c r="CR877" i="13" s="1"/>
  <c r="CS877" i="13" s="1"/>
  <c r="CO877" i="13"/>
  <c r="CP877" i="13" s="1"/>
  <c r="CN877" i="13"/>
  <c r="CK877" i="13"/>
  <c r="CJ877" i="13"/>
  <c r="CI877" i="13"/>
  <c r="CL877" i="13" s="1"/>
  <c r="CM877" i="13" s="1"/>
  <c r="CG877" i="13"/>
  <c r="CH877" i="13" s="1"/>
  <c r="CF877" i="13"/>
  <c r="CE877" i="13"/>
  <c r="CD877" i="13"/>
  <c r="CA877" i="13"/>
  <c r="BZ877" i="13"/>
  <c r="BY877" i="13"/>
  <c r="BX877" i="13"/>
  <c r="BW877" i="13"/>
  <c r="BV877" i="13"/>
  <c r="BU877" i="13"/>
  <c r="BT877" i="13"/>
  <c r="BQ877" i="13"/>
  <c r="BP877" i="13"/>
  <c r="BO877" i="13"/>
  <c r="BN877" i="13"/>
  <c r="BM877" i="13"/>
  <c r="BL877" i="13"/>
  <c r="BK877" i="13"/>
  <c r="BJ877" i="13"/>
  <c r="BR877" i="13" s="1"/>
  <c r="BS877" i="13" s="1"/>
  <c r="BI877" i="13"/>
  <c r="AG877" i="13"/>
  <c r="CX876" i="13"/>
  <c r="CT876" i="13"/>
  <c r="CQ876" i="13"/>
  <c r="CR876" i="13" s="1"/>
  <c r="CS876" i="13" s="1"/>
  <c r="CO876" i="13"/>
  <c r="CP876" i="13" s="1"/>
  <c r="CN876" i="13"/>
  <c r="CK876" i="13"/>
  <c r="CJ876" i="13"/>
  <c r="CI876" i="13"/>
  <c r="CL876" i="13" s="1"/>
  <c r="CM876" i="13" s="1"/>
  <c r="CF876" i="13"/>
  <c r="CE876" i="13"/>
  <c r="CG876" i="13" s="1"/>
  <c r="CH876" i="13" s="1"/>
  <c r="CD876" i="13"/>
  <c r="CA876" i="13"/>
  <c r="BZ876" i="13"/>
  <c r="BY876" i="13"/>
  <c r="BX876" i="13"/>
  <c r="BW876" i="13"/>
  <c r="BV876" i="13"/>
  <c r="BU876" i="13"/>
  <c r="BT876" i="13"/>
  <c r="BQ876" i="13"/>
  <c r="BP876" i="13"/>
  <c r="BO876" i="13"/>
  <c r="BN876" i="13"/>
  <c r="BM876" i="13"/>
  <c r="BL876" i="13"/>
  <c r="BK876" i="13"/>
  <c r="BJ876" i="13"/>
  <c r="BR876" i="13" s="1"/>
  <c r="BS876" i="13" s="1"/>
  <c r="BI876" i="13"/>
  <c r="AG876" i="13"/>
  <c r="CX875" i="13"/>
  <c r="CT875" i="13"/>
  <c r="CQ875" i="13"/>
  <c r="CR875" i="13" s="1"/>
  <c r="CS875" i="13" s="1"/>
  <c r="CO875" i="13"/>
  <c r="CP875" i="13" s="1"/>
  <c r="CN875" i="13"/>
  <c r="CK875" i="13"/>
  <c r="CJ875" i="13"/>
  <c r="CI875" i="13"/>
  <c r="CF875" i="13"/>
  <c r="CE875" i="13"/>
  <c r="CG875" i="13" s="1"/>
  <c r="CH875" i="13" s="1"/>
  <c r="CD875" i="13"/>
  <c r="CA875" i="13"/>
  <c r="BZ875" i="13"/>
  <c r="BY875" i="13"/>
  <c r="BX875" i="13"/>
  <c r="BW875" i="13"/>
  <c r="BV875" i="13"/>
  <c r="BU875" i="13"/>
  <c r="BT875" i="13"/>
  <c r="BQ875" i="13"/>
  <c r="BP875" i="13"/>
  <c r="BO875" i="13"/>
  <c r="BN875" i="13"/>
  <c r="BM875" i="13"/>
  <c r="BL875" i="13"/>
  <c r="BK875" i="13"/>
  <c r="BJ875" i="13"/>
  <c r="BR875" i="13" s="1"/>
  <c r="BS875" i="13" s="1"/>
  <c r="BI875" i="13"/>
  <c r="AG875" i="13"/>
  <c r="CX874" i="13"/>
  <c r="CT874" i="13"/>
  <c r="CQ874" i="13"/>
  <c r="CR874" i="13" s="1"/>
  <c r="CS874" i="13" s="1"/>
  <c r="CO874" i="13"/>
  <c r="CP874" i="13" s="1"/>
  <c r="CN874" i="13"/>
  <c r="CK874" i="13"/>
  <c r="CJ874" i="13"/>
  <c r="CI874" i="13"/>
  <c r="CG874" i="13"/>
  <c r="CH874" i="13" s="1"/>
  <c r="CF874" i="13"/>
  <c r="CE874" i="13"/>
  <c r="CD874" i="13"/>
  <c r="CA874" i="13"/>
  <c r="BZ874" i="13"/>
  <c r="BY874" i="13"/>
  <c r="BX874" i="13"/>
  <c r="BW874" i="13"/>
  <c r="BV874" i="13"/>
  <c r="BU874" i="13"/>
  <c r="BT874" i="13"/>
  <c r="BQ874" i="13"/>
  <c r="BP874" i="13"/>
  <c r="BO874" i="13"/>
  <c r="BN874" i="13"/>
  <c r="BM874" i="13"/>
  <c r="BL874" i="13"/>
  <c r="BK874" i="13"/>
  <c r="BJ874" i="13"/>
  <c r="BR874" i="13" s="1"/>
  <c r="BS874" i="13" s="1"/>
  <c r="BI874" i="13"/>
  <c r="AG874" i="13"/>
  <c r="CX873" i="13"/>
  <c r="CT873" i="13"/>
  <c r="CQ873" i="13"/>
  <c r="CR873" i="13" s="1"/>
  <c r="CS873" i="13" s="1"/>
  <c r="CO873" i="13"/>
  <c r="CP873" i="13" s="1"/>
  <c r="CN873" i="13"/>
  <c r="CM873" i="13"/>
  <c r="CK873" i="13"/>
  <c r="CJ873" i="13"/>
  <c r="CI873" i="13"/>
  <c r="CL873" i="13" s="1"/>
  <c r="CG873" i="13"/>
  <c r="CH873" i="13" s="1"/>
  <c r="CF873" i="13"/>
  <c r="CE873" i="13"/>
  <c r="CD873" i="13"/>
  <c r="CA873" i="13"/>
  <c r="BZ873" i="13"/>
  <c r="BY873" i="13"/>
  <c r="BX873" i="13"/>
  <c r="BW873" i="13"/>
  <c r="BV873" i="13"/>
  <c r="BU873" i="13"/>
  <c r="BT873" i="13"/>
  <c r="BQ873" i="13"/>
  <c r="BP873" i="13"/>
  <c r="BO873" i="13"/>
  <c r="BN873" i="13"/>
  <c r="BM873" i="13"/>
  <c r="BL873" i="13"/>
  <c r="BK873" i="13"/>
  <c r="BJ873" i="13"/>
  <c r="BR873" i="13" s="1"/>
  <c r="BS873" i="13" s="1"/>
  <c r="BI873" i="13"/>
  <c r="AG873" i="13"/>
  <c r="CX872" i="13"/>
  <c r="CT872" i="13"/>
  <c r="CQ872" i="13"/>
  <c r="CR872" i="13" s="1"/>
  <c r="CS872" i="13" s="1"/>
  <c r="CO872" i="13"/>
  <c r="CP872" i="13" s="1"/>
  <c r="CN872" i="13"/>
  <c r="CK872" i="13"/>
  <c r="CJ872" i="13"/>
  <c r="CI872" i="13"/>
  <c r="CL872" i="13" s="1"/>
  <c r="CM872" i="13" s="1"/>
  <c r="CF872" i="13"/>
  <c r="CE872" i="13"/>
  <c r="CG872" i="13" s="1"/>
  <c r="CH872" i="13" s="1"/>
  <c r="CD872" i="13"/>
  <c r="CA872" i="13"/>
  <c r="BZ872" i="13"/>
  <c r="BY872" i="13"/>
  <c r="BX872" i="13"/>
  <c r="BW872" i="13"/>
  <c r="BV872" i="13"/>
  <c r="BU872" i="13"/>
  <c r="BT872" i="13"/>
  <c r="BQ872" i="13"/>
  <c r="BP872" i="13"/>
  <c r="BO872" i="13"/>
  <c r="BN872" i="13"/>
  <c r="BM872" i="13"/>
  <c r="BL872" i="13"/>
  <c r="BK872" i="13"/>
  <c r="BJ872" i="13"/>
  <c r="BR872" i="13" s="1"/>
  <c r="BS872" i="13" s="1"/>
  <c r="BI872" i="13"/>
  <c r="AG872" i="13"/>
  <c r="CX871" i="13"/>
  <c r="CT871" i="13"/>
  <c r="CQ871" i="13"/>
  <c r="CR871" i="13" s="1"/>
  <c r="CS871" i="13" s="1"/>
  <c r="CO871" i="13"/>
  <c r="CP871" i="13" s="1"/>
  <c r="CN871" i="13"/>
  <c r="CK871" i="13"/>
  <c r="CJ871" i="13"/>
  <c r="CI871" i="13"/>
  <c r="CF871" i="13"/>
  <c r="CE871" i="13"/>
  <c r="CG871" i="13" s="1"/>
  <c r="CH871" i="13" s="1"/>
  <c r="CD871" i="13"/>
  <c r="CA871" i="13"/>
  <c r="BZ871" i="13"/>
  <c r="BY871" i="13"/>
  <c r="BX871" i="13"/>
  <c r="BW871" i="13"/>
  <c r="BV871" i="13"/>
  <c r="BU871" i="13"/>
  <c r="BT871" i="13"/>
  <c r="BQ871" i="13"/>
  <c r="BP871" i="13"/>
  <c r="BO871" i="13"/>
  <c r="BN871" i="13"/>
  <c r="BM871" i="13"/>
  <c r="BL871" i="13"/>
  <c r="BK871" i="13"/>
  <c r="BJ871" i="13"/>
  <c r="BR871" i="13" s="1"/>
  <c r="BS871" i="13" s="1"/>
  <c r="BI871" i="13"/>
  <c r="AG871" i="13"/>
  <c r="CX870" i="13"/>
  <c r="CT870" i="13"/>
  <c r="CQ870" i="13"/>
  <c r="CR870" i="13" s="1"/>
  <c r="CS870" i="13" s="1"/>
  <c r="CO870" i="13"/>
  <c r="CP870" i="13" s="1"/>
  <c r="CN870" i="13"/>
  <c r="CK870" i="13"/>
  <c r="CJ870" i="13"/>
  <c r="CI870" i="13"/>
  <c r="CG870" i="13"/>
  <c r="CH870" i="13" s="1"/>
  <c r="CF870" i="13"/>
  <c r="CE870" i="13"/>
  <c r="CD870" i="13"/>
  <c r="CA870" i="13"/>
  <c r="BZ870" i="13"/>
  <c r="BY870" i="13"/>
  <c r="BX870" i="13"/>
  <c r="BW870" i="13"/>
  <c r="BV870" i="13"/>
  <c r="BU870" i="13"/>
  <c r="BT870" i="13"/>
  <c r="BQ870" i="13"/>
  <c r="BP870" i="13"/>
  <c r="BO870" i="13"/>
  <c r="BN870" i="13"/>
  <c r="BM870" i="13"/>
  <c r="BL870" i="13"/>
  <c r="BK870" i="13"/>
  <c r="BJ870" i="13"/>
  <c r="BR870" i="13" s="1"/>
  <c r="BS870" i="13" s="1"/>
  <c r="BI870" i="13"/>
  <c r="AG870" i="13"/>
  <c r="CX869" i="13"/>
  <c r="CT869" i="13"/>
  <c r="CQ869" i="13"/>
  <c r="CR869" i="13" s="1"/>
  <c r="CS869" i="13" s="1"/>
  <c r="CO869" i="13"/>
  <c r="CP869" i="13" s="1"/>
  <c r="CN869" i="13"/>
  <c r="CM869" i="13"/>
  <c r="CK869" i="13"/>
  <c r="CJ869" i="13"/>
  <c r="CI869" i="13"/>
  <c r="CL869" i="13" s="1"/>
  <c r="CG869" i="13"/>
  <c r="CH869" i="13" s="1"/>
  <c r="CF869" i="13"/>
  <c r="CE869" i="13"/>
  <c r="CD869" i="13"/>
  <c r="CA869" i="13"/>
  <c r="BZ869" i="13"/>
  <c r="BY869" i="13"/>
  <c r="BX869" i="13"/>
  <c r="BW869" i="13"/>
  <c r="BV869" i="13"/>
  <c r="BU869" i="13"/>
  <c r="BT869" i="13"/>
  <c r="BQ869" i="13"/>
  <c r="BP869" i="13"/>
  <c r="BO869" i="13"/>
  <c r="BN869" i="13"/>
  <c r="BM869" i="13"/>
  <c r="BL869" i="13"/>
  <c r="BK869" i="13"/>
  <c r="BJ869" i="13"/>
  <c r="BR869" i="13" s="1"/>
  <c r="BS869" i="13" s="1"/>
  <c r="BI869" i="13"/>
  <c r="AG869" i="13"/>
  <c r="CX868" i="13"/>
  <c r="CT868" i="13"/>
  <c r="CQ868" i="13"/>
  <c r="CR868" i="13" s="1"/>
  <c r="CS868" i="13" s="1"/>
  <c r="CO868" i="13"/>
  <c r="CP868" i="13" s="1"/>
  <c r="CN868" i="13"/>
  <c r="CK868" i="13"/>
  <c r="CJ868" i="13"/>
  <c r="CI868" i="13"/>
  <c r="CL868" i="13" s="1"/>
  <c r="CM868" i="13" s="1"/>
  <c r="CF868" i="13"/>
  <c r="CE868" i="13"/>
  <c r="CG868" i="13" s="1"/>
  <c r="CH868" i="13" s="1"/>
  <c r="CD868" i="13"/>
  <c r="CA868" i="13"/>
  <c r="BZ868" i="13"/>
  <c r="BY868" i="13"/>
  <c r="BX868" i="13"/>
  <c r="BW868" i="13"/>
  <c r="BV868" i="13"/>
  <c r="BU868" i="13"/>
  <c r="BT868" i="13"/>
  <c r="BQ868" i="13"/>
  <c r="BP868" i="13"/>
  <c r="BO868" i="13"/>
  <c r="BN868" i="13"/>
  <c r="BM868" i="13"/>
  <c r="BL868" i="13"/>
  <c r="BK868" i="13"/>
  <c r="BJ868" i="13"/>
  <c r="BR868" i="13" s="1"/>
  <c r="BS868" i="13" s="1"/>
  <c r="BI868" i="13"/>
  <c r="AG868" i="13"/>
  <c r="CX867" i="13"/>
  <c r="CT867" i="13"/>
  <c r="CQ867" i="13"/>
  <c r="CR867" i="13" s="1"/>
  <c r="CS867" i="13" s="1"/>
  <c r="CO867" i="13"/>
  <c r="CP867" i="13" s="1"/>
  <c r="CN867" i="13"/>
  <c r="CK867" i="13"/>
  <c r="CJ867" i="13"/>
  <c r="CI867" i="13"/>
  <c r="CF867" i="13"/>
  <c r="CE867" i="13"/>
  <c r="CG867" i="13" s="1"/>
  <c r="CH867" i="13" s="1"/>
  <c r="CD867" i="13"/>
  <c r="CA867" i="13"/>
  <c r="BZ867" i="13"/>
  <c r="BY867" i="13"/>
  <c r="BX867" i="13"/>
  <c r="BW867" i="13"/>
  <c r="BV867" i="13"/>
  <c r="BU867" i="13"/>
  <c r="BT867" i="13"/>
  <c r="BQ867" i="13"/>
  <c r="BP867" i="13"/>
  <c r="BO867" i="13"/>
  <c r="BN867" i="13"/>
  <c r="BM867" i="13"/>
  <c r="BL867" i="13"/>
  <c r="BK867" i="13"/>
  <c r="BJ867" i="13"/>
  <c r="BR867" i="13" s="1"/>
  <c r="BS867" i="13" s="1"/>
  <c r="BI867" i="13"/>
  <c r="AG867" i="13"/>
  <c r="CX866" i="13"/>
  <c r="CT866" i="13"/>
  <c r="CQ866" i="13"/>
  <c r="CR866" i="13" s="1"/>
  <c r="CS866" i="13" s="1"/>
  <c r="CO866" i="13"/>
  <c r="CP866" i="13" s="1"/>
  <c r="CN866" i="13"/>
  <c r="CK866" i="13"/>
  <c r="CJ866" i="13"/>
  <c r="CI866" i="13"/>
  <c r="CG866" i="13"/>
  <c r="CH866" i="13" s="1"/>
  <c r="CF866" i="13"/>
  <c r="CE866" i="13"/>
  <c r="CD866" i="13"/>
  <c r="CA866" i="13"/>
  <c r="BZ866" i="13"/>
  <c r="BY866" i="13"/>
  <c r="BX866" i="13"/>
  <c r="BW866" i="13"/>
  <c r="BV866" i="13"/>
  <c r="BU866" i="13"/>
  <c r="BT866" i="13"/>
  <c r="BQ866" i="13"/>
  <c r="BP866" i="13"/>
  <c r="BO866" i="13"/>
  <c r="BN866" i="13"/>
  <c r="BM866" i="13"/>
  <c r="BL866" i="13"/>
  <c r="BK866" i="13"/>
  <c r="BJ866" i="13"/>
  <c r="BR866" i="13" s="1"/>
  <c r="BS866" i="13" s="1"/>
  <c r="BI866" i="13"/>
  <c r="AG866" i="13"/>
  <c r="CX865" i="13"/>
  <c r="CT865" i="13"/>
  <c r="CQ865" i="13"/>
  <c r="CR865" i="13" s="1"/>
  <c r="CS865" i="13" s="1"/>
  <c r="CO865" i="13"/>
  <c r="CP865" i="13" s="1"/>
  <c r="CN865" i="13"/>
  <c r="CM865" i="13"/>
  <c r="CK865" i="13"/>
  <c r="CJ865" i="13"/>
  <c r="CI865" i="13"/>
  <c r="CL865" i="13" s="1"/>
  <c r="CG865" i="13"/>
  <c r="CH865" i="13" s="1"/>
  <c r="CF865" i="13"/>
  <c r="CE865" i="13"/>
  <c r="CD865" i="13"/>
  <c r="CA865" i="13"/>
  <c r="BZ865" i="13"/>
  <c r="BY865" i="13"/>
  <c r="BX865" i="13"/>
  <c r="BW865" i="13"/>
  <c r="BV865" i="13"/>
  <c r="BU865" i="13"/>
  <c r="BT865" i="13"/>
  <c r="BQ865" i="13"/>
  <c r="BP865" i="13"/>
  <c r="BO865" i="13"/>
  <c r="BN865" i="13"/>
  <c r="BM865" i="13"/>
  <c r="BL865" i="13"/>
  <c r="BK865" i="13"/>
  <c r="BJ865" i="13"/>
  <c r="BR865" i="13" s="1"/>
  <c r="BS865" i="13" s="1"/>
  <c r="BI865" i="13"/>
  <c r="AG865" i="13"/>
  <c r="CX864" i="13"/>
  <c r="CT864" i="13"/>
  <c r="CQ864" i="13"/>
  <c r="CR864" i="13" s="1"/>
  <c r="CS864" i="13" s="1"/>
  <c r="CO864" i="13"/>
  <c r="CP864" i="13" s="1"/>
  <c r="CN864" i="13"/>
  <c r="CK864" i="13"/>
  <c r="CJ864" i="13"/>
  <c r="CI864" i="13"/>
  <c r="CL864" i="13" s="1"/>
  <c r="CM864" i="13" s="1"/>
  <c r="CF864" i="13"/>
  <c r="CE864" i="13"/>
  <c r="CG864" i="13" s="1"/>
  <c r="CH864" i="13" s="1"/>
  <c r="CD864" i="13"/>
  <c r="CA864" i="13"/>
  <c r="BZ864" i="13"/>
  <c r="BY864" i="13"/>
  <c r="BX864" i="13"/>
  <c r="BW864" i="13"/>
  <c r="BV864" i="13"/>
  <c r="BU864" i="13"/>
  <c r="BT864" i="13"/>
  <c r="BQ864" i="13"/>
  <c r="BP864" i="13"/>
  <c r="BO864" i="13"/>
  <c r="BN864" i="13"/>
  <c r="BM864" i="13"/>
  <c r="BL864" i="13"/>
  <c r="BK864" i="13"/>
  <c r="BJ864" i="13"/>
  <c r="BR864" i="13" s="1"/>
  <c r="BS864" i="13" s="1"/>
  <c r="BI864" i="13"/>
  <c r="AG864" i="13"/>
  <c r="CX863" i="13"/>
  <c r="CT863" i="13"/>
  <c r="CQ863" i="13"/>
  <c r="CR863" i="13" s="1"/>
  <c r="CS863" i="13" s="1"/>
  <c r="CO863" i="13"/>
  <c r="CP863" i="13" s="1"/>
  <c r="CN863" i="13"/>
  <c r="CK863" i="13"/>
  <c r="CJ863" i="13"/>
  <c r="CI863" i="13"/>
  <c r="CF863" i="13"/>
  <c r="CE863" i="13"/>
  <c r="CG863" i="13" s="1"/>
  <c r="CH863" i="13" s="1"/>
  <c r="CD863" i="13"/>
  <c r="CA863" i="13"/>
  <c r="BZ863" i="13"/>
  <c r="BY863" i="13"/>
  <c r="BX863" i="13"/>
  <c r="BW863" i="13"/>
  <c r="BV863" i="13"/>
  <c r="BU863" i="13"/>
  <c r="BT863" i="13"/>
  <c r="BQ863" i="13"/>
  <c r="BP863" i="13"/>
  <c r="BO863" i="13"/>
  <c r="BN863" i="13"/>
  <c r="BM863" i="13"/>
  <c r="BL863" i="13"/>
  <c r="BK863" i="13"/>
  <c r="BJ863" i="13"/>
  <c r="BR863" i="13" s="1"/>
  <c r="BS863" i="13" s="1"/>
  <c r="BI863" i="13"/>
  <c r="AG863" i="13"/>
  <c r="CX862" i="13"/>
  <c r="CT862" i="13"/>
  <c r="CQ862" i="13"/>
  <c r="CR862" i="13" s="1"/>
  <c r="CS862" i="13" s="1"/>
  <c r="CO862" i="13"/>
  <c r="CP862" i="13" s="1"/>
  <c r="CN862" i="13"/>
  <c r="CK862" i="13"/>
  <c r="CJ862" i="13"/>
  <c r="CI862" i="13"/>
  <c r="CG862" i="13"/>
  <c r="CH862" i="13" s="1"/>
  <c r="CF862" i="13"/>
  <c r="CE862" i="13"/>
  <c r="CD862" i="13"/>
  <c r="CA862" i="13"/>
  <c r="BZ862" i="13"/>
  <c r="BY862" i="13"/>
  <c r="BX862" i="13"/>
  <c r="BW862" i="13"/>
  <c r="BV862" i="13"/>
  <c r="BU862" i="13"/>
  <c r="BT862" i="13"/>
  <c r="BQ862" i="13"/>
  <c r="BP862" i="13"/>
  <c r="BO862" i="13"/>
  <c r="BN862" i="13"/>
  <c r="BM862" i="13"/>
  <c r="BL862" i="13"/>
  <c r="BK862" i="13"/>
  <c r="BJ862" i="13"/>
  <c r="BR862" i="13" s="1"/>
  <c r="BS862" i="13" s="1"/>
  <c r="BI862" i="13"/>
  <c r="AG862" i="13"/>
  <c r="CX861" i="13"/>
  <c r="CT861" i="13"/>
  <c r="CQ861" i="13"/>
  <c r="CR861" i="13" s="1"/>
  <c r="CS861" i="13" s="1"/>
  <c r="CO861" i="13"/>
  <c r="CP861" i="13" s="1"/>
  <c r="CN861" i="13"/>
  <c r="CM861" i="13"/>
  <c r="CK861" i="13"/>
  <c r="CJ861" i="13"/>
  <c r="CI861" i="13"/>
  <c r="CL861" i="13" s="1"/>
  <c r="CG861" i="13"/>
  <c r="CH861" i="13" s="1"/>
  <c r="CF861" i="13"/>
  <c r="CE861" i="13"/>
  <c r="CD861" i="13"/>
  <c r="CA861" i="13"/>
  <c r="BZ861" i="13"/>
  <c r="BY861" i="13"/>
  <c r="BX861" i="13"/>
  <c r="BW861" i="13"/>
  <c r="BV861" i="13"/>
  <c r="BU861" i="13"/>
  <c r="BT861" i="13"/>
  <c r="BQ861" i="13"/>
  <c r="BP861" i="13"/>
  <c r="BO861" i="13"/>
  <c r="BN861" i="13"/>
  <c r="BM861" i="13"/>
  <c r="BL861" i="13"/>
  <c r="BK861" i="13"/>
  <c r="BJ861" i="13"/>
  <c r="BR861" i="13" s="1"/>
  <c r="BS861" i="13" s="1"/>
  <c r="BI861" i="13"/>
  <c r="AG861" i="13"/>
  <c r="CX860" i="13"/>
  <c r="CT860" i="13"/>
  <c r="CQ860" i="13"/>
  <c r="CR860" i="13" s="1"/>
  <c r="CS860" i="13" s="1"/>
  <c r="CO860" i="13"/>
  <c r="CP860" i="13" s="1"/>
  <c r="CN860" i="13"/>
  <c r="CK860" i="13"/>
  <c r="CJ860" i="13"/>
  <c r="CI860" i="13"/>
  <c r="CL860" i="13" s="1"/>
  <c r="CM860" i="13" s="1"/>
  <c r="CF860" i="13"/>
  <c r="CE860" i="13"/>
  <c r="CG860" i="13" s="1"/>
  <c r="CH860" i="13" s="1"/>
  <c r="CD860" i="13"/>
  <c r="CA860" i="13"/>
  <c r="BZ860" i="13"/>
  <c r="BY860" i="13"/>
  <c r="BX860" i="13"/>
  <c r="BW860" i="13"/>
  <c r="BV860" i="13"/>
  <c r="BU860" i="13"/>
  <c r="BT860" i="13"/>
  <c r="BQ860" i="13"/>
  <c r="BP860" i="13"/>
  <c r="BO860" i="13"/>
  <c r="BN860" i="13"/>
  <c r="BM860" i="13"/>
  <c r="BL860" i="13"/>
  <c r="BK860" i="13"/>
  <c r="BJ860" i="13"/>
  <c r="BR860" i="13" s="1"/>
  <c r="BS860" i="13" s="1"/>
  <c r="BI860" i="13"/>
  <c r="AG860" i="13"/>
  <c r="CX859" i="13"/>
  <c r="CT859" i="13"/>
  <c r="CQ859" i="13"/>
  <c r="CR859" i="13" s="1"/>
  <c r="CS859" i="13" s="1"/>
  <c r="CO859" i="13"/>
  <c r="CP859" i="13" s="1"/>
  <c r="CN859" i="13"/>
  <c r="CK859" i="13"/>
  <c r="CJ859" i="13"/>
  <c r="CI859" i="13"/>
  <c r="CF859" i="13"/>
  <c r="CE859" i="13"/>
  <c r="CD859" i="13"/>
  <c r="CA859" i="13"/>
  <c r="BZ859" i="13"/>
  <c r="BY859" i="13"/>
  <c r="BX859" i="13"/>
  <c r="BW859" i="13"/>
  <c r="BV859" i="13"/>
  <c r="BU859" i="13"/>
  <c r="BT859" i="13"/>
  <c r="BQ859" i="13"/>
  <c r="BP859" i="13"/>
  <c r="BO859" i="13"/>
  <c r="BN859" i="13"/>
  <c r="BM859" i="13"/>
  <c r="BL859" i="13"/>
  <c r="BK859" i="13"/>
  <c r="BJ859" i="13"/>
  <c r="BI859" i="13"/>
  <c r="BR859" i="13" s="1"/>
  <c r="BS859" i="13" s="1"/>
  <c r="AG859" i="13"/>
  <c r="CX858" i="13"/>
  <c r="CT858" i="13"/>
  <c r="CS858" i="13"/>
  <c r="CQ858" i="13"/>
  <c r="CR858" i="13" s="1"/>
  <c r="CO858" i="13"/>
  <c r="CP858" i="13" s="1"/>
  <c r="CN858" i="13"/>
  <c r="CM858" i="13"/>
  <c r="CK858" i="13"/>
  <c r="CJ858" i="13"/>
  <c r="CI858" i="13"/>
  <c r="CL858" i="13" s="1"/>
  <c r="CG858" i="13"/>
  <c r="CH858" i="13" s="1"/>
  <c r="CF858" i="13"/>
  <c r="CE858" i="13"/>
  <c r="CD858" i="13"/>
  <c r="CA858" i="13"/>
  <c r="BZ858" i="13"/>
  <c r="BY858" i="13"/>
  <c r="BX858" i="13"/>
  <c r="BW858" i="13"/>
  <c r="BV858" i="13"/>
  <c r="BU858" i="13"/>
  <c r="BT858" i="13"/>
  <c r="BQ858" i="13"/>
  <c r="BP858" i="13"/>
  <c r="BO858" i="13"/>
  <c r="BN858" i="13"/>
  <c r="BM858" i="13"/>
  <c r="BL858" i="13"/>
  <c r="BK858" i="13"/>
  <c r="BJ858" i="13"/>
  <c r="BR858" i="13" s="1"/>
  <c r="BS858" i="13" s="1"/>
  <c r="BI858" i="13"/>
  <c r="AG858" i="13"/>
  <c r="CX857" i="13"/>
  <c r="CT857" i="13"/>
  <c r="CQ857" i="13"/>
  <c r="CR857" i="13" s="1"/>
  <c r="CS857" i="13" s="1"/>
  <c r="CP857" i="13"/>
  <c r="CO857" i="13"/>
  <c r="CN857" i="13"/>
  <c r="CL857" i="13"/>
  <c r="CM857" i="13" s="1"/>
  <c r="CK857" i="13"/>
  <c r="CJ857" i="13"/>
  <c r="CI857" i="13"/>
  <c r="CH857" i="13"/>
  <c r="CF857" i="13"/>
  <c r="CE857" i="13"/>
  <c r="CD857" i="13"/>
  <c r="CG857" i="13" s="1"/>
  <c r="CA857" i="13"/>
  <c r="BZ857" i="13"/>
  <c r="BY857" i="13"/>
  <c r="BX857" i="13"/>
  <c r="BW857" i="13"/>
  <c r="BV857" i="13"/>
  <c r="BU857" i="13"/>
  <c r="CB857" i="13" s="1"/>
  <c r="CC857" i="13" s="1"/>
  <c r="BT857" i="13"/>
  <c r="BQ857" i="13"/>
  <c r="BP857" i="13"/>
  <c r="BO857" i="13"/>
  <c r="BN857" i="13"/>
  <c r="BM857" i="13"/>
  <c r="BL857" i="13"/>
  <c r="BK857" i="13"/>
  <c r="BJ857" i="13"/>
  <c r="BI857" i="13"/>
  <c r="BR857" i="13" s="1"/>
  <c r="BS857" i="13" s="1"/>
  <c r="AG857" i="13"/>
  <c r="CX856" i="13"/>
  <c r="CT856" i="13"/>
  <c r="CQ856" i="13"/>
  <c r="CR856" i="13" s="1"/>
  <c r="CS856" i="13" s="1"/>
  <c r="CO856" i="13"/>
  <c r="CP856" i="13" s="1"/>
  <c r="CN856" i="13"/>
  <c r="CK856" i="13"/>
  <c r="CJ856" i="13"/>
  <c r="CI856" i="13"/>
  <c r="CG856" i="13"/>
  <c r="CH856" i="13" s="1"/>
  <c r="CF856" i="13"/>
  <c r="CE856" i="13"/>
  <c r="CD856" i="13"/>
  <c r="CA856" i="13"/>
  <c r="BZ856" i="13"/>
  <c r="BY856" i="13"/>
  <c r="BX856" i="13"/>
  <c r="BW856" i="13"/>
  <c r="BV856" i="13"/>
  <c r="BU856" i="13"/>
  <c r="BT856" i="13"/>
  <c r="BQ856" i="13"/>
  <c r="BP856" i="13"/>
  <c r="BO856" i="13"/>
  <c r="BN856" i="13"/>
  <c r="BM856" i="13"/>
  <c r="BL856" i="13"/>
  <c r="BK856" i="13"/>
  <c r="BJ856" i="13"/>
  <c r="BI856" i="13"/>
  <c r="AG856" i="13"/>
  <c r="CX855" i="13"/>
  <c r="CT855" i="13"/>
  <c r="CQ855" i="13"/>
  <c r="CR855" i="13" s="1"/>
  <c r="CS855" i="13" s="1"/>
  <c r="CO855" i="13"/>
  <c r="CP855" i="13" s="1"/>
  <c r="CN855" i="13"/>
  <c r="CK855" i="13"/>
  <c r="CL855" i="13" s="1"/>
  <c r="CM855" i="13" s="1"/>
  <c r="CJ855" i="13"/>
  <c r="CI855" i="13"/>
  <c r="CG855" i="13"/>
  <c r="CH855" i="13" s="1"/>
  <c r="CF855" i="13"/>
  <c r="CE855" i="13"/>
  <c r="CD855" i="13"/>
  <c r="CC855" i="13"/>
  <c r="CA855" i="13"/>
  <c r="BZ855" i="13"/>
  <c r="BY855" i="13"/>
  <c r="BX855" i="13"/>
  <c r="BW855" i="13"/>
  <c r="BV855" i="13"/>
  <c r="BU855" i="13"/>
  <c r="CB855" i="13" s="1"/>
  <c r="BT855" i="13"/>
  <c r="BQ855" i="13"/>
  <c r="BP855" i="13"/>
  <c r="BO855" i="13"/>
  <c r="BN855" i="13"/>
  <c r="BM855" i="13"/>
  <c r="BL855" i="13"/>
  <c r="BK855" i="13"/>
  <c r="BJ855" i="13"/>
  <c r="BI855" i="13"/>
  <c r="BR855" i="13" s="1"/>
  <c r="BS855" i="13" s="1"/>
  <c r="AG855" i="13"/>
  <c r="CX854" i="13"/>
  <c r="CT854" i="13"/>
  <c r="CQ854" i="13"/>
  <c r="CR854" i="13" s="1"/>
  <c r="CS854" i="13" s="1"/>
  <c r="CO854" i="13"/>
  <c r="CP854" i="13" s="1"/>
  <c r="CN854" i="13"/>
  <c r="CK854" i="13"/>
  <c r="CJ854" i="13"/>
  <c r="CI854" i="13"/>
  <c r="CF854" i="13"/>
  <c r="CE854" i="13"/>
  <c r="CG854" i="13" s="1"/>
  <c r="CH854" i="13" s="1"/>
  <c r="CD854" i="13"/>
  <c r="CA854" i="13"/>
  <c r="BZ854" i="13"/>
  <c r="BY854" i="13"/>
  <c r="BX854" i="13"/>
  <c r="BW854" i="13"/>
  <c r="BV854" i="13"/>
  <c r="BU854" i="13"/>
  <c r="BT854" i="13"/>
  <c r="BQ854" i="13"/>
  <c r="BP854" i="13"/>
  <c r="BO854" i="13"/>
  <c r="BN854" i="13"/>
  <c r="BM854" i="13"/>
  <c r="BL854" i="13"/>
  <c r="BK854" i="13"/>
  <c r="BJ854" i="13"/>
  <c r="BR854" i="13" s="1"/>
  <c r="BS854" i="13" s="1"/>
  <c r="BI854" i="13"/>
  <c r="AG854" i="13"/>
  <c r="CX853" i="13"/>
  <c r="CT853" i="13"/>
  <c r="CQ853" i="13"/>
  <c r="CR853" i="13" s="1"/>
  <c r="CS853" i="13" s="1"/>
  <c r="CO853" i="13"/>
  <c r="CP853" i="13" s="1"/>
  <c r="CN853" i="13"/>
  <c r="CK853" i="13"/>
  <c r="CJ853" i="13"/>
  <c r="CI853" i="13"/>
  <c r="CL853" i="13" s="1"/>
  <c r="CM853" i="13" s="1"/>
  <c r="CG853" i="13"/>
  <c r="CH853" i="13" s="1"/>
  <c r="CF853" i="13"/>
  <c r="CE853" i="13"/>
  <c r="CD853" i="13"/>
  <c r="CA853" i="13"/>
  <c r="BZ853" i="13"/>
  <c r="BY853" i="13"/>
  <c r="BX853" i="13"/>
  <c r="BW853" i="13"/>
  <c r="BV853" i="13"/>
  <c r="BU853" i="13"/>
  <c r="BT853" i="13"/>
  <c r="BQ853" i="13"/>
  <c r="BP853" i="13"/>
  <c r="BO853" i="13"/>
  <c r="BN853" i="13"/>
  <c r="BM853" i="13"/>
  <c r="BL853" i="13"/>
  <c r="BK853" i="13"/>
  <c r="BJ853" i="13"/>
  <c r="BR853" i="13" s="1"/>
  <c r="BS853" i="13" s="1"/>
  <c r="BI853" i="13"/>
  <c r="AG853" i="13"/>
  <c r="CX852" i="13"/>
  <c r="CT852" i="13"/>
  <c r="CS852" i="13"/>
  <c r="CQ852" i="13"/>
  <c r="CR852" i="13" s="1"/>
  <c r="CO852" i="13"/>
  <c r="CP852" i="13" s="1"/>
  <c r="CN852" i="13"/>
  <c r="CK852" i="13"/>
  <c r="CJ852" i="13"/>
  <c r="CI852" i="13"/>
  <c r="CL852" i="13" s="1"/>
  <c r="CM852" i="13" s="1"/>
  <c r="CF852" i="13"/>
  <c r="CE852" i="13"/>
  <c r="CG852" i="13" s="1"/>
  <c r="CH852" i="13" s="1"/>
  <c r="CD852" i="13"/>
  <c r="CA852" i="13"/>
  <c r="BZ852" i="13"/>
  <c r="BY852" i="13"/>
  <c r="BX852" i="13"/>
  <c r="BW852" i="13"/>
  <c r="BV852" i="13"/>
  <c r="BU852" i="13"/>
  <c r="BT852" i="13"/>
  <c r="BQ852" i="13"/>
  <c r="BP852" i="13"/>
  <c r="BO852" i="13"/>
  <c r="BN852" i="13"/>
  <c r="BM852" i="13"/>
  <c r="BL852" i="13"/>
  <c r="BK852" i="13"/>
  <c r="BJ852" i="13"/>
  <c r="BR852" i="13" s="1"/>
  <c r="BS852" i="13" s="1"/>
  <c r="BI852" i="13"/>
  <c r="AG852" i="13"/>
  <c r="CX851" i="13"/>
  <c r="CT851" i="13"/>
  <c r="CQ851" i="13"/>
  <c r="CR851" i="13" s="1"/>
  <c r="CS851" i="13" s="1"/>
  <c r="CO851" i="13"/>
  <c r="CP851" i="13" s="1"/>
  <c r="CN851" i="13"/>
  <c r="CM851" i="13"/>
  <c r="CK851" i="13"/>
  <c r="CJ851" i="13"/>
  <c r="CI851" i="13"/>
  <c r="CL851" i="13" s="1"/>
  <c r="CF851" i="13"/>
  <c r="CE851" i="13"/>
  <c r="CG851" i="13" s="1"/>
  <c r="CH851" i="13" s="1"/>
  <c r="CD851" i="13"/>
  <c r="CA851" i="13"/>
  <c r="BZ851" i="13"/>
  <c r="BY851" i="13"/>
  <c r="BX851" i="13"/>
  <c r="BW851" i="13"/>
  <c r="BV851" i="13"/>
  <c r="BU851" i="13"/>
  <c r="BT851" i="13"/>
  <c r="BQ851" i="13"/>
  <c r="BP851" i="13"/>
  <c r="BO851" i="13"/>
  <c r="BN851" i="13"/>
  <c r="BM851" i="13"/>
  <c r="BL851" i="13"/>
  <c r="BK851" i="13"/>
  <c r="BJ851" i="13"/>
  <c r="BI851" i="13"/>
  <c r="BR851" i="13" s="1"/>
  <c r="BS851" i="13" s="1"/>
  <c r="AG851" i="13"/>
  <c r="CX850" i="13"/>
  <c r="CT850" i="13"/>
  <c r="CS850" i="13"/>
  <c r="CQ850" i="13"/>
  <c r="CR850" i="13" s="1"/>
  <c r="CO850" i="13"/>
  <c r="CP850" i="13" s="1"/>
  <c r="CN850" i="13"/>
  <c r="CM850" i="13"/>
  <c r="CK850" i="13"/>
  <c r="CJ850" i="13"/>
  <c r="CI850" i="13"/>
  <c r="CL850" i="13" s="1"/>
  <c r="CG850" i="13"/>
  <c r="CH850" i="13" s="1"/>
  <c r="CF850" i="13"/>
  <c r="CE850" i="13"/>
  <c r="CD850" i="13"/>
  <c r="CA850" i="13"/>
  <c r="BZ850" i="13"/>
  <c r="BY850" i="13"/>
  <c r="BX850" i="13"/>
  <c r="BW850" i="13"/>
  <c r="BV850" i="13"/>
  <c r="BU850" i="13"/>
  <c r="BT850" i="13"/>
  <c r="BQ850" i="13"/>
  <c r="BP850" i="13"/>
  <c r="BO850" i="13"/>
  <c r="BN850" i="13"/>
  <c r="BM850" i="13"/>
  <c r="BL850" i="13"/>
  <c r="BK850" i="13"/>
  <c r="BJ850" i="13"/>
  <c r="BR850" i="13" s="1"/>
  <c r="BS850" i="13" s="1"/>
  <c r="BI850" i="13"/>
  <c r="AG850" i="13"/>
  <c r="CX849" i="13"/>
  <c r="CT849" i="13"/>
  <c r="CQ849" i="13"/>
  <c r="CR849" i="13" s="1"/>
  <c r="CS849" i="13" s="1"/>
  <c r="CP849" i="13"/>
  <c r="CO849" i="13"/>
  <c r="CN849" i="13"/>
  <c r="CL849" i="13"/>
  <c r="CM849" i="13" s="1"/>
  <c r="CK849" i="13"/>
  <c r="CJ849" i="13"/>
  <c r="CI849" i="13"/>
  <c r="CH849" i="13"/>
  <c r="CF849" i="13"/>
  <c r="CE849" i="13"/>
  <c r="CD849" i="13"/>
  <c r="CG849" i="13" s="1"/>
  <c r="BZ849" i="13"/>
  <c r="BY849" i="13"/>
  <c r="BX849" i="13"/>
  <c r="BW849" i="13"/>
  <c r="BV849" i="13"/>
  <c r="BU849" i="13"/>
  <c r="BT849" i="13"/>
  <c r="CA849" i="13" s="1"/>
  <c r="BQ849" i="13"/>
  <c r="BP849" i="13"/>
  <c r="BN849" i="13"/>
  <c r="BM849" i="13"/>
  <c r="BL849" i="13"/>
  <c r="BK849" i="13"/>
  <c r="BJ849" i="13"/>
  <c r="BI849" i="13"/>
  <c r="AG849" i="13"/>
  <c r="BO849" i="13" s="1"/>
  <c r="CX848" i="13"/>
  <c r="CT848" i="13"/>
  <c r="CS848" i="13"/>
  <c r="CR848" i="13"/>
  <c r="CQ848" i="13"/>
  <c r="CP848" i="13"/>
  <c r="CO848" i="13"/>
  <c r="CN848" i="13"/>
  <c r="CK848" i="13"/>
  <c r="CL848" i="13" s="1"/>
  <c r="CM848" i="13" s="1"/>
  <c r="CJ848" i="13"/>
  <c r="CI848" i="13"/>
  <c r="CG848" i="13"/>
  <c r="CH848" i="13" s="1"/>
  <c r="CF848" i="13"/>
  <c r="CE848" i="13"/>
  <c r="CD848" i="13"/>
  <c r="BZ848" i="13"/>
  <c r="BY848" i="13"/>
  <c r="BX848" i="13"/>
  <c r="BW848" i="13"/>
  <c r="BV848" i="13"/>
  <c r="BU848" i="13"/>
  <c r="CB848" i="13" s="1"/>
  <c r="CC848" i="13" s="1"/>
  <c r="BT848" i="13"/>
  <c r="CA848" i="13" s="1"/>
  <c r="BQ848" i="13"/>
  <c r="BP848" i="13"/>
  <c r="BN848" i="13"/>
  <c r="BM848" i="13"/>
  <c r="BL848" i="13"/>
  <c r="BK848" i="13"/>
  <c r="BJ848" i="13"/>
  <c r="BI848" i="13"/>
  <c r="AG848" i="13"/>
  <c r="BO848" i="13" s="1"/>
  <c r="CX847" i="13"/>
  <c r="CT847" i="13"/>
  <c r="CR847" i="13"/>
  <c r="CS847" i="13" s="1"/>
  <c r="CQ847" i="13"/>
  <c r="CN847" i="13"/>
  <c r="CO847" i="13" s="1"/>
  <c r="CP847" i="13" s="1"/>
  <c r="CK847" i="13"/>
  <c r="CJ847" i="13"/>
  <c r="CI847" i="13"/>
  <c r="CL847" i="13" s="1"/>
  <c r="CM847" i="13" s="1"/>
  <c r="CF847" i="13"/>
  <c r="CG847" i="13" s="1"/>
  <c r="CH847" i="13" s="1"/>
  <c r="CE847" i="13"/>
  <c r="CD847" i="13"/>
  <c r="CB847" i="13"/>
  <c r="CC847" i="13" s="1"/>
  <c r="BZ847" i="13"/>
  <c r="BY847" i="13"/>
  <c r="BX847" i="13"/>
  <c r="BW847" i="13"/>
  <c r="BV847" i="13"/>
  <c r="BU847" i="13"/>
  <c r="BT847" i="13"/>
  <c r="CA847" i="13" s="1"/>
  <c r="BQ847" i="13"/>
  <c r="BP847" i="13"/>
  <c r="BN847" i="13"/>
  <c r="BM847" i="13"/>
  <c r="BL847" i="13"/>
  <c r="BK847" i="13"/>
  <c r="BJ847" i="13"/>
  <c r="BI847" i="13"/>
  <c r="AG847" i="13"/>
  <c r="BO847" i="13" s="1"/>
  <c r="CX846" i="13"/>
  <c r="CT846" i="13"/>
  <c r="CR846" i="13"/>
  <c r="CS846" i="13" s="1"/>
  <c r="CQ846" i="13"/>
  <c r="CN846" i="13"/>
  <c r="CO846" i="13" s="1"/>
  <c r="CP846" i="13" s="1"/>
  <c r="CK846" i="13"/>
  <c r="CJ846" i="13"/>
  <c r="CI846" i="13"/>
  <c r="CL846" i="13" s="1"/>
  <c r="CM846" i="13" s="1"/>
  <c r="CF846" i="13"/>
  <c r="CG846" i="13" s="1"/>
  <c r="CH846" i="13" s="1"/>
  <c r="CE846" i="13"/>
  <c r="CD846" i="13"/>
  <c r="CB846" i="13"/>
  <c r="CC846" i="13" s="1"/>
  <c r="BZ846" i="13"/>
  <c r="BY846" i="13"/>
  <c r="BX846" i="13"/>
  <c r="BW846" i="13"/>
  <c r="BV846" i="13"/>
  <c r="BU846" i="13"/>
  <c r="BT846" i="13"/>
  <c r="CA846" i="13" s="1"/>
  <c r="BQ846" i="13"/>
  <c r="BP846" i="13"/>
  <c r="BN846" i="13"/>
  <c r="BM846" i="13"/>
  <c r="BL846" i="13"/>
  <c r="BK846" i="13"/>
  <c r="BJ846" i="13"/>
  <c r="BI846" i="13"/>
  <c r="AG846" i="13"/>
  <c r="BO846" i="13" s="1"/>
  <c r="CX845" i="13"/>
  <c r="CT845" i="13"/>
  <c r="CR845" i="13"/>
  <c r="CS845" i="13" s="1"/>
  <c r="CQ845" i="13"/>
  <c r="CN845" i="13"/>
  <c r="CO845" i="13" s="1"/>
  <c r="CP845" i="13" s="1"/>
  <c r="CK845" i="13"/>
  <c r="CJ845" i="13"/>
  <c r="CI845" i="13"/>
  <c r="CL845" i="13" s="1"/>
  <c r="CM845" i="13" s="1"/>
  <c r="CF845" i="13"/>
  <c r="CG845" i="13" s="1"/>
  <c r="CH845" i="13" s="1"/>
  <c r="CE845" i="13"/>
  <c r="CD845" i="13"/>
  <c r="CB845" i="13"/>
  <c r="CC845" i="13" s="1"/>
  <c r="BZ845" i="13"/>
  <c r="BY845" i="13"/>
  <c r="BX845" i="13"/>
  <c r="BW845" i="13"/>
  <c r="BV845" i="13"/>
  <c r="BU845" i="13"/>
  <c r="BT845" i="13"/>
  <c r="CA845" i="13" s="1"/>
  <c r="BQ845" i="13"/>
  <c r="BP845" i="13"/>
  <c r="BN845" i="13"/>
  <c r="BM845" i="13"/>
  <c r="BL845" i="13"/>
  <c r="BK845" i="13"/>
  <c r="BJ845" i="13"/>
  <c r="BI845" i="13"/>
  <c r="AG845" i="13"/>
  <c r="BO845" i="13" s="1"/>
  <c r="CX844" i="13"/>
  <c r="CT844" i="13"/>
  <c r="CR844" i="13"/>
  <c r="CS844" i="13" s="1"/>
  <c r="CQ844" i="13"/>
  <c r="CN844" i="13"/>
  <c r="CO844" i="13" s="1"/>
  <c r="CP844" i="13" s="1"/>
  <c r="CK844" i="13"/>
  <c r="CJ844" i="13"/>
  <c r="CI844" i="13"/>
  <c r="CL844" i="13" s="1"/>
  <c r="CM844" i="13" s="1"/>
  <c r="CF844" i="13"/>
  <c r="CG844" i="13" s="1"/>
  <c r="CH844" i="13" s="1"/>
  <c r="CE844" i="13"/>
  <c r="CD844" i="13"/>
  <c r="CB844" i="13"/>
  <c r="CC844" i="13" s="1"/>
  <c r="BZ844" i="13"/>
  <c r="BY844" i="13"/>
  <c r="BX844" i="13"/>
  <c r="BW844" i="13"/>
  <c r="BV844" i="13"/>
  <c r="BU844" i="13"/>
  <c r="BT844" i="13"/>
  <c r="CA844" i="13" s="1"/>
  <c r="BQ844" i="13"/>
  <c r="BP844" i="13"/>
  <c r="BN844" i="13"/>
  <c r="BM844" i="13"/>
  <c r="BL844" i="13"/>
  <c r="BK844" i="13"/>
  <c r="BJ844" i="13"/>
  <c r="BI844" i="13"/>
  <c r="AG844" i="13"/>
  <c r="BO844" i="13" s="1"/>
  <c r="CX843" i="13"/>
  <c r="CT843" i="13"/>
  <c r="CR843" i="13"/>
  <c r="CS843" i="13" s="1"/>
  <c r="CQ843" i="13"/>
  <c r="CN843" i="13"/>
  <c r="CO843" i="13" s="1"/>
  <c r="CP843" i="13" s="1"/>
  <c r="CK843" i="13"/>
  <c r="CJ843" i="13"/>
  <c r="CI843" i="13"/>
  <c r="CL843" i="13" s="1"/>
  <c r="CM843" i="13" s="1"/>
  <c r="CF843" i="13"/>
  <c r="CG843" i="13" s="1"/>
  <c r="CH843" i="13" s="1"/>
  <c r="CE843" i="13"/>
  <c r="CD843" i="13"/>
  <c r="CB843" i="13"/>
  <c r="CC843" i="13" s="1"/>
  <c r="BZ843" i="13"/>
  <c r="BY843" i="13"/>
  <c r="BX843" i="13"/>
  <c r="BW843" i="13"/>
  <c r="BV843" i="13"/>
  <c r="BU843" i="13"/>
  <c r="BT843" i="13"/>
  <c r="CA843" i="13" s="1"/>
  <c r="BQ843" i="13"/>
  <c r="BP843" i="13"/>
  <c r="BN843" i="13"/>
  <c r="BM843" i="13"/>
  <c r="BL843" i="13"/>
  <c r="BK843" i="13"/>
  <c r="BJ843" i="13"/>
  <c r="BI843" i="13"/>
  <c r="AG843" i="13"/>
  <c r="BO843" i="13" s="1"/>
  <c r="CX842" i="13"/>
  <c r="CT842" i="13"/>
  <c r="CR842" i="13"/>
  <c r="CS842" i="13" s="1"/>
  <c r="CQ842" i="13"/>
  <c r="CN842" i="13"/>
  <c r="CO842" i="13" s="1"/>
  <c r="CP842" i="13" s="1"/>
  <c r="CK842" i="13"/>
  <c r="CJ842" i="13"/>
  <c r="CI842" i="13"/>
  <c r="CL842" i="13" s="1"/>
  <c r="CM842" i="13" s="1"/>
  <c r="CF842" i="13"/>
  <c r="CG842" i="13" s="1"/>
  <c r="CH842" i="13" s="1"/>
  <c r="CE842" i="13"/>
  <c r="CD842" i="13"/>
  <c r="CB842" i="13"/>
  <c r="CC842" i="13" s="1"/>
  <c r="BZ842" i="13"/>
  <c r="BY842" i="13"/>
  <c r="BX842" i="13"/>
  <c r="BW842" i="13"/>
  <c r="BV842" i="13"/>
  <c r="BU842" i="13"/>
  <c r="BT842" i="13"/>
  <c r="CA842" i="13" s="1"/>
  <c r="BQ842" i="13"/>
  <c r="BP842" i="13"/>
  <c r="BN842" i="13"/>
  <c r="BM842" i="13"/>
  <c r="BL842" i="13"/>
  <c r="BK842" i="13"/>
  <c r="BJ842" i="13"/>
  <c r="BI842" i="13"/>
  <c r="AG842" i="13"/>
  <c r="BO842" i="13" s="1"/>
  <c r="CX841" i="13"/>
  <c r="CT841" i="13"/>
  <c r="CR841" i="13"/>
  <c r="CS841" i="13" s="1"/>
  <c r="CQ841" i="13"/>
  <c r="CO841" i="13"/>
  <c r="CP841" i="13" s="1"/>
  <c r="CN841" i="13"/>
  <c r="CK841" i="13"/>
  <c r="CJ841" i="13"/>
  <c r="CI841" i="13"/>
  <c r="CF841" i="13"/>
  <c r="CG841" i="13" s="1"/>
  <c r="CH841" i="13" s="1"/>
  <c r="CE841" i="13"/>
  <c r="CD841" i="13"/>
  <c r="BZ841" i="13"/>
  <c r="BY841" i="13"/>
  <c r="BX841" i="13"/>
  <c r="BW841" i="13"/>
  <c r="BV841" i="13"/>
  <c r="BU841" i="13"/>
  <c r="CB841" i="13" s="1"/>
  <c r="CC841" i="13" s="1"/>
  <c r="BT841" i="13"/>
  <c r="CA841" i="13" s="1"/>
  <c r="BQ841" i="13"/>
  <c r="BP841" i="13"/>
  <c r="BN841" i="13"/>
  <c r="BM841" i="13"/>
  <c r="BL841" i="13"/>
  <c r="BK841" i="13"/>
  <c r="BJ841" i="13"/>
  <c r="BI841" i="13"/>
  <c r="AG841" i="13"/>
  <c r="BO841" i="13" s="1"/>
  <c r="CX840" i="13"/>
  <c r="CT840" i="13"/>
  <c r="CR840" i="13"/>
  <c r="CS840" i="13" s="1"/>
  <c r="CQ840" i="13"/>
  <c r="CO840" i="13"/>
  <c r="CP840" i="13" s="1"/>
  <c r="CN840" i="13"/>
  <c r="CK840" i="13"/>
  <c r="CJ840" i="13"/>
  <c r="CI840" i="13"/>
  <c r="CF840" i="13"/>
  <c r="CG840" i="13" s="1"/>
  <c r="CH840" i="13" s="1"/>
  <c r="CE840" i="13"/>
  <c r="CD840" i="13"/>
  <c r="BZ840" i="13"/>
  <c r="BY840" i="13"/>
  <c r="BX840" i="13"/>
  <c r="BW840" i="13"/>
  <c r="BV840" i="13"/>
  <c r="BU840" i="13"/>
  <c r="CB840" i="13" s="1"/>
  <c r="CC840" i="13" s="1"/>
  <c r="BT840" i="13"/>
  <c r="CA840" i="13" s="1"/>
  <c r="BQ840" i="13"/>
  <c r="BP840" i="13"/>
  <c r="BN840" i="13"/>
  <c r="BM840" i="13"/>
  <c r="BL840" i="13"/>
  <c r="BK840" i="13"/>
  <c r="BJ840" i="13"/>
  <c r="BI840" i="13"/>
  <c r="AG840" i="13"/>
  <c r="BO840" i="13" s="1"/>
  <c r="CX839" i="13"/>
  <c r="CT839" i="13"/>
  <c r="CR839" i="13"/>
  <c r="CS839" i="13" s="1"/>
  <c r="CQ839" i="13"/>
  <c r="CO839" i="13"/>
  <c r="CP839" i="13" s="1"/>
  <c r="CN839" i="13"/>
  <c r="CK839" i="13"/>
  <c r="CJ839" i="13"/>
  <c r="CI839" i="13"/>
  <c r="CL839" i="13" s="1"/>
  <c r="CM839" i="13" s="1"/>
  <c r="CF839" i="13"/>
  <c r="CG839" i="13" s="1"/>
  <c r="CH839" i="13" s="1"/>
  <c r="CE839" i="13"/>
  <c r="CD839" i="13"/>
  <c r="BZ839" i="13"/>
  <c r="BY839" i="13"/>
  <c r="BX839" i="13"/>
  <c r="BW839" i="13"/>
  <c r="BV839" i="13"/>
  <c r="BU839" i="13"/>
  <c r="CB839" i="13" s="1"/>
  <c r="CC839" i="13" s="1"/>
  <c r="BT839" i="13"/>
  <c r="CA839" i="13" s="1"/>
  <c r="BQ839" i="13"/>
  <c r="BP839" i="13"/>
  <c r="BN839" i="13"/>
  <c r="BM839" i="13"/>
  <c r="BL839" i="13"/>
  <c r="BK839" i="13"/>
  <c r="BJ839" i="13"/>
  <c r="BI839" i="13"/>
  <c r="AG839" i="13"/>
  <c r="BO839" i="13" s="1"/>
  <c r="CX838" i="13"/>
  <c r="CT838" i="13"/>
  <c r="CR838" i="13"/>
  <c r="CS838" i="13" s="1"/>
  <c r="CQ838" i="13"/>
  <c r="CO838" i="13"/>
  <c r="CP838" i="13" s="1"/>
  <c r="CN838" i="13"/>
  <c r="CK838" i="13"/>
  <c r="CJ838" i="13"/>
  <c r="CI838" i="13"/>
  <c r="CL838" i="13" s="1"/>
  <c r="CM838" i="13" s="1"/>
  <c r="CF838" i="13"/>
  <c r="CE838" i="13"/>
  <c r="CD838" i="13"/>
  <c r="CG838" i="13" s="1"/>
  <c r="CH838" i="13" s="1"/>
  <c r="BZ838" i="13"/>
  <c r="BY838" i="13"/>
  <c r="BX838" i="13"/>
  <c r="BW838" i="13"/>
  <c r="BV838" i="13"/>
  <c r="CB838" i="13" s="1"/>
  <c r="CC838" i="13" s="1"/>
  <c r="BU838" i="13"/>
  <c r="BT838" i="13"/>
  <c r="CA838" i="13" s="1"/>
  <c r="BQ838" i="13"/>
  <c r="BP838" i="13"/>
  <c r="BN838" i="13"/>
  <c r="BM838" i="13"/>
  <c r="BL838" i="13"/>
  <c r="BK838" i="13"/>
  <c r="BJ838" i="13"/>
  <c r="BR838" i="13" s="1"/>
  <c r="BS838" i="13" s="1"/>
  <c r="BI838" i="13"/>
  <c r="AG838" i="13"/>
  <c r="BO838" i="13" s="1"/>
  <c r="CX837" i="13"/>
  <c r="CT837" i="13"/>
  <c r="CR837" i="13"/>
  <c r="CS837" i="13" s="1"/>
  <c r="CQ837" i="13"/>
  <c r="CN837" i="13"/>
  <c r="CO837" i="13" s="1"/>
  <c r="CP837" i="13" s="1"/>
  <c r="CL837" i="13"/>
  <c r="CM837" i="13" s="1"/>
  <c r="CK837" i="13"/>
  <c r="CJ837" i="13"/>
  <c r="CI837" i="13"/>
  <c r="CF837" i="13"/>
  <c r="CE837" i="13"/>
  <c r="CD837" i="13"/>
  <c r="CG837" i="13" s="1"/>
  <c r="CH837" i="13" s="1"/>
  <c r="BZ837" i="13"/>
  <c r="BY837" i="13"/>
  <c r="BX837" i="13"/>
  <c r="BW837" i="13"/>
  <c r="BV837" i="13"/>
  <c r="CB837" i="13" s="1"/>
  <c r="CC837" i="13" s="1"/>
  <c r="BU837" i="13"/>
  <c r="BT837" i="13"/>
  <c r="CA837" i="13" s="1"/>
  <c r="BQ837" i="13"/>
  <c r="BP837" i="13"/>
  <c r="BN837" i="13"/>
  <c r="BM837" i="13"/>
  <c r="BL837" i="13"/>
  <c r="BK837" i="13"/>
  <c r="BJ837" i="13"/>
  <c r="BR837" i="13" s="1"/>
  <c r="BS837" i="13" s="1"/>
  <c r="BI837" i="13"/>
  <c r="AG837" i="13"/>
  <c r="BO837" i="13" s="1"/>
  <c r="CX836" i="13"/>
  <c r="CT836" i="13"/>
  <c r="CR836" i="13"/>
  <c r="CS836" i="13" s="1"/>
  <c r="CQ836" i="13"/>
  <c r="CN836" i="13"/>
  <c r="CO836" i="13" s="1"/>
  <c r="CP836" i="13" s="1"/>
  <c r="CL836" i="13"/>
  <c r="CM836" i="13" s="1"/>
  <c r="CK836" i="13"/>
  <c r="CJ836" i="13"/>
  <c r="CI836" i="13"/>
  <c r="CF836" i="13"/>
  <c r="CE836" i="13"/>
  <c r="CD836" i="13"/>
  <c r="CG836" i="13" s="1"/>
  <c r="CH836" i="13" s="1"/>
  <c r="BZ836" i="13"/>
  <c r="BY836" i="13"/>
  <c r="BX836" i="13"/>
  <c r="BW836" i="13"/>
  <c r="BV836" i="13"/>
  <c r="CB836" i="13" s="1"/>
  <c r="CC836" i="13" s="1"/>
  <c r="BU836" i="13"/>
  <c r="BT836" i="13"/>
  <c r="CA836" i="13" s="1"/>
  <c r="BQ836" i="13"/>
  <c r="BP836" i="13"/>
  <c r="BN836" i="13"/>
  <c r="BM836" i="13"/>
  <c r="BL836" i="13"/>
  <c r="BK836" i="13"/>
  <c r="BJ836" i="13"/>
  <c r="BR836" i="13" s="1"/>
  <c r="BS836" i="13" s="1"/>
  <c r="BI836" i="13"/>
  <c r="AG836" i="13"/>
  <c r="BO836" i="13" s="1"/>
  <c r="CX835" i="13"/>
  <c r="CT835" i="13"/>
  <c r="CR835" i="13"/>
  <c r="CS835" i="13" s="1"/>
  <c r="CQ835" i="13"/>
  <c r="CN835" i="13"/>
  <c r="CO835" i="13" s="1"/>
  <c r="CP835" i="13" s="1"/>
  <c r="CL835" i="13"/>
  <c r="CM835" i="13" s="1"/>
  <c r="CK835" i="13"/>
  <c r="CJ835" i="13"/>
  <c r="CI835" i="13"/>
  <c r="CF835" i="13"/>
  <c r="CE835" i="13"/>
  <c r="CD835" i="13"/>
  <c r="CG835" i="13" s="1"/>
  <c r="CH835" i="13" s="1"/>
  <c r="BZ835" i="13"/>
  <c r="BY835" i="13"/>
  <c r="BX835" i="13"/>
  <c r="BW835" i="13"/>
  <c r="BV835" i="13"/>
  <c r="CB835" i="13" s="1"/>
  <c r="CC835" i="13" s="1"/>
  <c r="BU835" i="13"/>
  <c r="BT835" i="13"/>
  <c r="CA835" i="13" s="1"/>
  <c r="BQ835" i="13"/>
  <c r="BP835" i="13"/>
  <c r="BN835" i="13"/>
  <c r="BM835" i="13"/>
  <c r="BL835" i="13"/>
  <c r="BK835" i="13"/>
  <c r="BJ835" i="13"/>
  <c r="BR835" i="13" s="1"/>
  <c r="BS835" i="13" s="1"/>
  <c r="BI835" i="13"/>
  <c r="AG835" i="13"/>
  <c r="BO835" i="13" s="1"/>
  <c r="CX834" i="13"/>
  <c r="CT834" i="13"/>
  <c r="CR834" i="13"/>
  <c r="CS834" i="13" s="1"/>
  <c r="CQ834" i="13"/>
  <c r="CN834" i="13"/>
  <c r="CO834" i="13" s="1"/>
  <c r="CP834" i="13" s="1"/>
  <c r="CL834" i="13"/>
  <c r="CM834" i="13" s="1"/>
  <c r="CK834" i="13"/>
  <c r="CJ834" i="13"/>
  <c r="CI834" i="13"/>
  <c r="CF834" i="13"/>
  <c r="CE834" i="13"/>
  <c r="CD834" i="13"/>
  <c r="CG834" i="13" s="1"/>
  <c r="CH834" i="13" s="1"/>
  <c r="BZ834" i="13"/>
  <c r="BY834" i="13"/>
  <c r="BX834" i="13"/>
  <c r="BW834" i="13"/>
  <c r="BV834" i="13"/>
  <c r="CB834" i="13" s="1"/>
  <c r="CC834" i="13" s="1"/>
  <c r="BU834" i="13"/>
  <c r="BT834" i="13"/>
  <c r="CA834" i="13" s="1"/>
  <c r="BQ834" i="13"/>
  <c r="BP834" i="13"/>
  <c r="BN834" i="13"/>
  <c r="BM834" i="13"/>
  <c r="BL834" i="13"/>
  <c r="BK834" i="13"/>
  <c r="BJ834" i="13"/>
  <c r="BR834" i="13" s="1"/>
  <c r="BS834" i="13" s="1"/>
  <c r="BI834" i="13"/>
  <c r="AG834" i="13"/>
  <c r="BO834" i="13" s="1"/>
  <c r="CX833" i="13"/>
  <c r="CT833" i="13"/>
  <c r="CR833" i="13"/>
  <c r="CS833" i="13" s="1"/>
  <c r="CQ833" i="13"/>
  <c r="CN833" i="13"/>
  <c r="CO833" i="13" s="1"/>
  <c r="CP833" i="13" s="1"/>
  <c r="CL833" i="13"/>
  <c r="CM833" i="13" s="1"/>
  <c r="CK833" i="13"/>
  <c r="CJ833" i="13"/>
  <c r="CI833" i="13"/>
  <c r="CF833" i="13"/>
  <c r="CE833" i="13"/>
  <c r="CD833" i="13"/>
  <c r="CG833" i="13" s="1"/>
  <c r="CH833" i="13" s="1"/>
  <c r="BZ833" i="13"/>
  <c r="BY833" i="13"/>
  <c r="BX833" i="13"/>
  <c r="BW833" i="13"/>
  <c r="BV833" i="13"/>
  <c r="CB833" i="13" s="1"/>
  <c r="CC833" i="13" s="1"/>
  <c r="BU833" i="13"/>
  <c r="BT833" i="13"/>
  <c r="CA833" i="13" s="1"/>
  <c r="BQ833" i="13"/>
  <c r="BP833" i="13"/>
  <c r="BN833" i="13"/>
  <c r="BM833" i="13"/>
  <c r="BL833" i="13"/>
  <c r="BK833" i="13"/>
  <c r="BJ833" i="13"/>
  <c r="BR833" i="13" s="1"/>
  <c r="BS833" i="13" s="1"/>
  <c r="BI833" i="13"/>
  <c r="AG833" i="13"/>
  <c r="BO833" i="13" s="1"/>
  <c r="CX832" i="13"/>
  <c r="CT832" i="13"/>
  <c r="CR832" i="13"/>
  <c r="CS832" i="13" s="1"/>
  <c r="CQ832" i="13"/>
  <c r="CN832" i="13"/>
  <c r="CO832" i="13" s="1"/>
  <c r="CP832" i="13" s="1"/>
  <c r="CL832" i="13"/>
  <c r="CM832" i="13" s="1"/>
  <c r="CK832" i="13"/>
  <c r="CJ832" i="13"/>
  <c r="CI832" i="13"/>
  <c r="CF832" i="13"/>
  <c r="CE832" i="13"/>
  <c r="CD832" i="13"/>
  <c r="CG832" i="13" s="1"/>
  <c r="CH832" i="13" s="1"/>
  <c r="BZ832" i="13"/>
  <c r="BY832" i="13"/>
  <c r="BX832" i="13"/>
  <c r="BW832" i="13"/>
  <c r="BV832" i="13"/>
  <c r="CB832" i="13" s="1"/>
  <c r="CC832" i="13" s="1"/>
  <c r="BU832" i="13"/>
  <c r="BT832" i="13"/>
  <c r="CA832" i="13" s="1"/>
  <c r="BQ832" i="13"/>
  <c r="BP832" i="13"/>
  <c r="BN832" i="13"/>
  <c r="BM832" i="13"/>
  <c r="BL832" i="13"/>
  <c r="BK832" i="13"/>
  <c r="BJ832" i="13"/>
  <c r="BR832" i="13" s="1"/>
  <c r="BS832" i="13" s="1"/>
  <c r="BI832" i="13"/>
  <c r="AG832" i="13"/>
  <c r="BO832" i="13" s="1"/>
  <c r="CX831" i="13"/>
  <c r="CT831" i="13"/>
  <c r="CR831" i="13"/>
  <c r="CS831" i="13" s="1"/>
  <c r="CQ831" i="13"/>
  <c r="CN831" i="13"/>
  <c r="CO831" i="13" s="1"/>
  <c r="CP831" i="13" s="1"/>
  <c r="CL831" i="13"/>
  <c r="CM831" i="13" s="1"/>
  <c r="CK831" i="13"/>
  <c r="CJ831" i="13"/>
  <c r="CI831" i="13"/>
  <c r="CF831" i="13"/>
  <c r="CE831" i="13"/>
  <c r="CD831" i="13"/>
  <c r="CG831" i="13" s="1"/>
  <c r="CH831" i="13" s="1"/>
  <c r="BZ831" i="13"/>
  <c r="BY831" i="13"/>
  <c r="BX831" i="13"/>
  <c r="BW831" i="13"/>
  <c r="BV831" i="13"/>
  <c r="CB831" i="13" s="1"/>
  <c r="CC831" i="13" s="1"/>
  <c r="BU831" i="13"/>
  <c r="BT831" i="13"/>
  <c r="CA831" i="13" s="1"/>
  <c r="BQ831" i="13"/>
  <c r="BP831" i="13"/>
  <c r="BN831" i="13"/>
  <c r="BM831" i="13"/>
  <c r="BL831" i="13"/>
  <c r="BK831" i="13"/>
  <c r="BJ831" i="13"/>
  <c r="BR831" i="13" s="1"/>
  <c r="BS831" i="13" s="1"/>
  <c r="BI831" i="13"/>
  <c r="AG831" i="13"/>
  <c r="BO831" i="13" s="1"/>
  <c r="CX830" i="13"/>
  <c r="CT830" i="13"/>
  <c r="CR830" i="13"/>
  <c r="CS830" i="13" s="1"/>
  <c r="CQ830" i="13"/>
  <c r="CN830" i="13"/>
  <c r="CO830" i="13" s="1"/>
  <c r="CP830" i="13" s="1"/>
  <c r="CL830" i="13"/>
  <c r="CM830" i="13" s="1"/>
  <c r="CK830" i="13"/>
  <c r="CJ830" i="13"/>
  <c r="CI830" i="13"/>
  <c r="CF830" i="13"/>
  <c r="CE830" i="13"/>
  <c r="CD830" i="13"/>
  <c r="CG830" i="13" s="1"/>
  <c r="CH830" i="13" s="1"/>
  <c r="BZ830" i="13"/>
  <c r="BY830" i="13"/>
  <c r="BX830" i="13"/>
  <c r="BW830" i="13"/>
  <c r="BV830" i="13"/>
  <c r="CB830" i="13" s="1"/>
  <c r="CC830" i="13" s="1"/>
  <c r="BU830" i="13"/>
  <c r="BT830" i="13"/>
  <c r="CA830" i="13" s="1"/>
  <c r="BQ830" i="13"/>
  <c r="BP830" i="13"/>
  <c r="BN830" i="13"/>
  <c r="BM830" i="13"/>
  <c r="BL830" i="13"/>
  <c r="BK830" i="13"/>
  <c r="BJ830" i="13"/>
  <c r="BR830" i="13" s="1"/>
  <c r="BS830" i="13" s="1"/>
  <c r="BI830" i="13"/>
  <c r="AG830" i="13"/>
  <c r="BO830" i="13" s="1"/>
  <c r="CX829" i="13"/>
  <c r="CT829" i="13"/>
  <c r="CR829" i="13"/>
  <c r="CS829" i="13" s="1"/>
  <c r="CQ829" i="13"/>
  <c r="CN829" i="13"/>
  <c r="CO829" i="13" s="1"/>
  <c r="CP829" i="13" s="1"/>
  <c r="CL829" i="13"/>
  <c r="CM829" i="13" s="1"/>
  <c r="CK829" i="13"/>
  <c r="CJ829" i="13"/>
  <c r="CI829" i="13"/>
  <c r="CF829" i="13"/>
  <c r="CE829" i="13"/>
  <c r="CD829" i="13"/>
  <c r="CG829" i="13" s="1"/>
  <c r="CH829" i="13" s="1"/>
  <c r="BZ829" i="13"/>
  <c r="BY829" i="13"/>
  <c r="BX829" i="13"/>
  <c r="BW829" i="13"/>
  <c r="BV829" i="13"/>
  <c r="CB829" i="13" s="1"/>
  <c r="CC829" i="13" s="1"/>
  <c r="BU829" i="13"/>
  <c r="BT829" i="13"/>
  <c r="CA829" i="13" s="1"/>
  <c r="BQ829" i="13"/>
  <c r="BP829" i="13"/>
  <c r="BN829" i="13"/>
  <c r="BM829" i="13"/>
  <c r="BL829" i="13"/>
  <c r="BK829" i="13"/>
  <c r="BJ829" i="13"/>
  <c r="BR829" i="13" s="1"/>
  <c r="BS829" i="13" s="1"/>
  <c r="BI829" i="13"/>
  <c r="AG829" i="13"/>
  <c r="BO829" i="13" s="1"/>
  <c r="CX828" i="13"/>
  <c r="CT828" i="13"/>
  <c r="CR828" i="13"/>
  <c r="CS828" i="13" s="1"/>
  <c r="CQ828" i="13"/>
  <c r="CN828" i="13"/>
  <c r="CO828" i="13" s="1"/>
  <c r="CP828" i="13" s="1"/>
  <c r="CL828" i="13"/>
  <c r="CM828" i="13" s="1"/>
  <c r="CK828" i="13"/>
  <c r="CJ828" i="13"/>
  <c r="CI828" i="13"/>
  <c r="CF828" i="13"/>
  <c r="CE828" i="13"/>
  <c r="CD828" i="13"/>
  <c r="CG828" i="13" s="1"/>
  <c r="CH828" i="13" s="1"/>
  <c r="BZ828" i="13"/>
  <c r="BY828" i="13"/>
  <c r="BX828" i="13"/>
  <c r="BW828" i="13"/>
  <c r="BV828" i="13"/>
  <c r="CB828" i="13" s="1"/>
  <c r="CC828" i="13" s="1"/>
  <c r="BU828" i="13"/>
  <c r="BT828" i="13"/>
  <c r="CA828" i="13" s="1"/>
  <c r="BQ828" i="13"/>
  <c r="BP828" i="13"/>
  <c r="BN828" i="13"/>
  <c r="BM828" i="13"/>
  <c r="BL828" i="13"/>
  <c r="BK828" i="13"/>
  <c r="BJ828" i="13"/>
  <c r="BR828" i="13" s="1"/>
  <c r="BS828" i="13" s="1"/>
  <c r="BI828" i="13"/>
  <c r="AG828" i="13"/>
  <c r="BO828" i="13" s="1"/>
  <c r="CX827" i="13"/>
  <c r="CT827" i="13"/>
  <c r="CR827" i="13"/>
  <c r="CS827" i="13" s="1"/>
  <c r="CQ827" i="13"/>
  <c r="CN827" i="13"/>
  <c r="CO827" i="13" s="1"/>
  <c r="CP827" i="13" s="1"/>
  <c r="CL827" i="13"/>
  <c r="CM827" i="13" s="1"/>
  <c r="CK827" i="13"/>
  <c r="CJ827" i="13"/>
  <c r="CI827" i="13"/>
  <c r="CF827" i="13"/>
  <c r="CE827" i="13"/>
  <c r="CD827" i="13"/>
  <c r="CG827" i="13" s="1"/>
  <c r="CH827" i="13" s="1"/>
  <c r="BZ827" i="13"/>
  <c r="BY827" i="13"/>
  <c r="BX827" i="13"/>
  <c r="BW827" i="13"/>
  <c r="BV827" i="13"/>
  <c r="BU827" i="13"/>
  <c r="CB827" i="13" s="1"/>
  <c r="CC827" i="13" s="1"/>
  <c r="BT827" i="13"/>
  <c r="CA827" i="13" s="1"/>
  <c r="BQ827" i="13"/>
  <c r="BP827" i="13"/>
  <c r="BN827" i="13"/>
  <c r="BM827" i="13"/>
  <c r="BL827" i="13"/>
  <c r="BK827" i="13"/>
  <c r="BJ827" i="13"/>
  <c r="BR827" i="13" s="1"/>
  <c r="BS827" i="13" s="1"/>
  <c r="BI827" i="13"/>
  <c r="AG827" i="13"/>
  <c r="BO827" i="13" s="1"/>
  <c r="CX826" i="13"/>
  <c r="CT826" i="13"/>
  <c r="CS826" i="13"/>
  <c r="CR826" i="13"/>
  <c r="CQ826" i="13"/>
  <c r="CP826" i="13"/>
  <c r="CO826" i="13"/>
  <c r="CN826" i="13"/>
  <c r="CL826" i="13"/>
  <c r="CM826" i="13" s="1"/>
  <c r="CK826" i="13"/>
  <c r="CJ826" i="13"/>
  <c r="CI826" i="13"/>
  <c r="CF826" i="13"/>
  <c r="CE826" i="13"/>
  <c r="CD826" i="13"/>
  <c r="CG826" i="13" s="1"/>
  <c r="CH826" i="13" s="1"/>
  <c r="BZ826" i="13"/>
  <c r="BY826" i="13"/>
  <c r="BX826" i="13"/>
  <c r="BW826" i="13"/>
  <c r="BV826" i="13"/>
  <c r="BU826" i="13"/>
  <c r="BT826" i="13"/>
  <c r="CA826" i="13" s="1"/>
  <c r="BQ826" i="13"/>
  <c r="BP826" i="13"/>
  <c r="BN826" i="13"/>
  <c r="BM826" i="13"/>
  <c r="BL826" i="13"/>
  <c r="BK826" i="13"/>
  <c r="BJ826" i="13"/>
  <c r="BR826" i="13" s="1"/>
  <c r="BS826" i="13" s="1"/>
  <c r="BI826" i="13"/>
  <c r="AG826" i="13"/>
  <c r="BO826" i="13" s="1"/>
  <c r="CX825" i="13"/>
  <c r="CT825" i="13"/>
  <c r="CS825" i="13"/>
  <c r="CR825" i="13"/>
  <c r="CQ825" i="13"/>
  <c r="CP825" i="13"/>
  <c r="CO825" i="13"/>
  <c r="CN825" i="13"/>
  <c r="CL825" i="13"/>
  <c r="CM825" i="13" s="1"/>
  <c r="CK825" i="13"/>
  <c r="CJ825" i="13"/>
  <c r="CI825" i="13"/>
  <c r="CF825" i="13"/>
  <c r="CE825" i="13"/>
  <c r="CD825" i="13"/>
  <c r="CG825" i="13" s="1"/>
  <c r="CH825" i="13" s="1"/>
  <c r="BZ825" i="13"/>
  <c r="BY825" i="13"/>
  <c r="BX825" i="13"/>
  <c r="BW825" i="13"/>
  <c r="BV825" i="13"/>
  <c r="BU825" i="13"/>
  <c r="BT825" i="13"/>
  <c r="CA825" i="13" s="1"/>
  <c r="BQ825" i="13"/>
  <c r="BP825" i="13"/>
  <c r="BN825" i="13"/>
  <c r="BM825" i="13"/>
  <c r="BL825" i="13"/>
  <c r="BK825" i="13"/>
  <c r="BJ825" i="13"/>
  <c r="BI825" i="13"/>
  <c r="AG825" i="13"/>
  <c r="BO825" i="13" s="1"/>
  <c r="CX824" i="13"/>
  <c r="CT824" i="13"/>
  <c r="CS824" i="13"/>
  <c r="CR824" i="13"/>
  <c r="CQ824" i="13"/>
  <c r="CP824" i="13"/>
  <c r="CO824" i="13"/>
  <c r="CN824" i="13"/>
  <c r="CL824" i="13"/>
  <c r="CM824" i="13" s="1"/>
  <c r="CK824" i="13"/>
  <c r="CJ824" i="13"/>
  <c r="CI824" i="13"/>
  <c r="CF824" i="13"/>
  <c r="CE824" i="13"/>
  <c r="CD824" i="13"/>
  <c r="CG824" i="13" s="1"/>
  <c r="CH824" i="13" s="1"/>
  <c r="BZ824" i="13"/>
  <c r="BY824" i="13"/>
  <c r="BX824" i="13"/>
  <c r="BW824" i="13"/>
  <c r="BV824" i="13"/>
  <c r="BU824" i="13"/>
  <c r="BT824" i="13"/>
  <c r="CA824" i="13" s="1"/>
  <c r="BQ824" i="13"/>
  <c r="BP824" i="13"/>
  <c r="BN824" i="13"/>
  <c r="BM824" i="13"/>
  <c r="BL824" i="13"/>
  <c r="BK824" i="13"/>
  <c r="BJ824" i="13"/>
  <c r="BI824" i="13"/>
  <c r="AG824" i="13"/>
  <c r="BO824" i="13" s="1"/>
  <c r="CX823" i="13"/>
  <c r="CT823" i="13"/>
  <c r="CS823" i="13"/>
  <c r="CR823" i="13"/>
  <c r="CQ823" i="13"/>
  <c r="CP823" i="13"/>
  <c r="CO823" i="13"/>
  <c r="CN823" i="13"/>
  <c r="CL823" i="13"/>
  <c r="CM823" i="13" s="1"/>
  <c r="CK823" i="13"/>
  <c r="CJ823" i="13"/>
  <c r="CI823" i="13"/>
  <c r="CF823" i="13"/>
  <c r="CE823" i="13"/>
  <c r="CD823" i="13"/>
  <c r="CG823" i="13" s="1"/>
  <c r="CH823" i="13" s="1"/>
  <c r="BZ823" i="13"/>
  <c r="BY823" i="13"/>
  <c r="BX823" i="13"/>
  <c r="BW823" i="13"/>
  <c r="BV823" i="13"/>
  <c r="BU823" i="13"/>
  <c r="CB823" i="13" s="1"/>
  <c r="CC823" i="13" s="1"/>
  <c r="BT823" i="13"/>
  <c r="CA823" i="13" s="1"/>
  <c r="BQ823" i="13"/>
  <c r="BP823" i="13"/>
  <c r="BN823" i="13"/>
  <c r="BM823" i="13"/>
  <c r="BL823" i="13"/>
  <c r="BK823" i="13"/>
  <c r="BJ823" i="13"/>
  <c r="BR823" i="13" s="1"/>
  <c r="BS823" i="13" s="1"/>
  <c r="BI823" i="13"/>
  <c r="AG823" i="13"/>
  <c r="BO823" i="13" s="1"/>
  <c r="CX822" i="13"/>
  <c r="CT822" i="13"/>
  <c r="CS822" i="13"/>
  <c r="CR822" i="13"/>
  <c r="CQ822" i="13"/>
  <c r="CP822" i="13"/>
  <c r="CO822" i="13"/>
  <c r="CN822" i="13"/>
  <c r="CL822" i="13"/>
  <c r="CM822" i="13" s="1"/>
  <c r="CK822" i="13"/>
  <c r="CJ822" i="13"/>
  <c r="CI822" i="13"/>
  <c r="CF822" i="13"/>
  <c r="CE822" i="13"/>
  <c r="CD822" i="13"/>
  <c r="CG822" i="13" s="1"/>
  <c r="CH822" i="13" s="1"/>
  <c r="BZ822" i="13"/>
  <c r="BY822" i="13"/>
  <c r="BX822" i="13"/>
  <c r="BW822" i="13"/>
  <c r="BV822" i="13"/>
  <c r="BU822" i="13"/>
  <c r="BT822" i="13"/>
  <c r="CA822" i="13" s="1"/>
  <c r="BQ822" i="13"/>
  <c r="BP822" i="13"/>
  <c r="BN822" i="13"/>
  <c r="BM822" i="13"/>
  <c r="BL822" i="13"/>
  <c r="BK822" i="13"/>
  <c r="BJ822" i="13"/>
  <c r="BR822" i="13" s="1"/>
  <c r="BS822" i="13" s="1"/>
  <c r="BI822" i="13"/>
  <c r="AG822" i="13"/>
  <c r="BO822" i="13" s="1"/>
  <c r="CX821" i="13"/>
  <c r="CT821" i="13"/>
  <c r="CS821" i="13"/>
  <c r="CR821" i="13"/>
  <c r="CQ821" i="13"/>
  <c r="CP821" i="13"/>
  <c r="CO821" i="13"/>
  <c r="CN821" i="13"/>
  <c r="CL821" i="13"/>
  <c r="CM821" i="13" s="1"/>
  <c r="CK821" i="13"/>
  <c r="CJ821" i="13"/>
  <c r="CI821" i="13"/>
  <c r="CF821" i="13"/>
  <c r="CE821" i="13"/>
  <c r="CD821" i="13"/>
  <c r="CG821" i="13" s="1"/>
  <c r="CH821" i="13" s="1"/>
  <c r="BZ821" i="13"/>
  <c r="BY821" i="13"/>
  <c r="BX821" i="13"/>
  <c r="BW821" i="13"/>
  <c r="BV821" i="13"/>
  <c r="BU821" i="13"/>
  <c r="BT821" i="13"/>
  <c r="CA821" i="13" s="1"/>
  <c r="BQ821" i="13"/>
  <c r="BP821" i="13"/>
  <c r="BN821" i="13"/>
  <c r="BM821" i="13"/>
  <c r="BL821" i="13"/>
  <c r="BK821" i="13"/>
  <c r="BJ821" i="13"/>
  <c r="BI821" i="13"/>
  <c r="AG821" i="13"/>
  <c r="BO821" i="13" s="1"/>
  <c r="CX820" i="13"/>
  <c r="CT820" i="13"/>
  <c r="CS820" i="13"/>
  <c r="CR820" i="13"/>
  <c r="CQ820" i="13"/>
  <c r="CP820" i="13"/>
  <c r="CO820" i="13"/>
  <c r="CN820" i="13"/>
  <c r="CL820" i="13"/>
  <c r="CM820" i="13" s="1"/>
  <c r="CK820" i="13"/>
  <c r="CJ820" i="13"/>
  <c r="CI820" i="13"/>
  <c r="CF820" i="13"/>
  <c r="CE820" i="13"/>
  <c r="CD820" i="13"/>
  <c r="CG820" i="13" s="1"/>
  <c r="CH820" i="13" s="1"/>
  <c r="BZ820" i="13"/>
  <c r="BY820" i="13"/>
  <c r="BX820" i="13"/>
  <c r="BW820" i="13"/>
  <c r="BV820" i="13"/>
  <c r="BU820" i="13"/>
  <c r="BT820" i="13"/>
  <c r="CA820" i="13" s="1"/>
  <c r="BQ820" i="13"/>
  <c r="BP820" i="13"/>
  <c r="BN820" i="13"/>
  <c r="BM820" i="13"/>
  <c r="BL820" i="13"/>
  <c r="BK820" i="13"/>
  <c r="BJ820" i="13"/>
  <c r="BI820" i="13"/>
  <c r="AG820" i="13"/>
  <c r="BO820" i="13" s="1"/>
  <c r="CX819" i="13"/>
  <c r="CT819" i="13"/>
  <c r="CS819" i="13"/>
  <c r="CR819" i="13"/>
  <c r="CQ819" i="13"/>
  <c r="CP819" i="13"/>
  <c r="CO819" i="13"/>
  <c r="CN819" i="13"/>
  <c r="CL819" i="13"/>
  <c r="CM819" i="13" s="1"/>
  <c r="CK819" i="13"/>
  <c r="CJ819" i="13"/>
  <c r="CI819" i="13"/>
  <c r="CF819" i="13"/>
  <c r="CE819" i="13"/>
  <c r="CD819" i="13"/>
  <c r="CG819" i="13" s="1"/>
  <c r="CH819" i="13" s="1"/>
  <c r="BZ819" i="13"/>
  <c r="BY819" i="13"/>
  <c r="BX819" i="13"/>
  <c r="BW819" i="13"/>
  <c r="BV819" i="13"/>
  <c r="BU819" i="13"/>
  <c r="CB819" i="13" s="1"/>
  <c r="CC819" i="13" s="1"/>
  <c r="BT819" i="13"/>
  <c r="CA819" i="13" s="1"/>
  <c r="BQ819" i="13"/>
  <c r="BP819" i="13"/>
  <c r="BN819" i="13"/>
  <c r="BM819" i="13"/>
  <c r="BL819" i="13"/>
  <c r="BK819" i="13"/>
  <c r="BJ819" i="13"/>
  <c r="BR819" i="13" s="1"/>
  <c r="BS819" i="13" s="1"/>
  <c r="BI819" i="13"/>
  <c r="AG819" i="13"/>
  <c r="BO819" i="13" s="1"/>
  <c r="CX818" i="13"/>
  <c r="CT818" i="13"/>
  <c r="CS818" i="13"/>
  <c r="CR818" i="13"/>
  <c r="CQ818" i="13"/>
  <c r="CP818" i="13"/>
  <c r="CO818" i="13"/>
  <c r="CN818" i="13"/>
  <c r="CL818" i="13"/>
  <c r="CM818" i="13" s="1"/>
  <c r="CK818" i="13"/>
  <c r="CJ818" i="13"/>
  <c r="CI818" i="13"/>
  <c r="CF818" i="13"/>
  <c r="CE818" i="13"/>
  <c r="CD818" i="13"/>
  <c r="CG818" i="13" s="1"/>
  <c r="CH818" i="13" s="1"/>
  <c r="BZ818" i="13"/>
  <c r="BY818" i="13"/>
  <c r="BX818" i="13"/>
  <c r="BW818" i="13"/>
  <c r="BV818" i="13"/>
  <c r="BU818" i="13"/>
  <c r="BT818" i="13"/>
  <c r="CA818" i="13" s="1"/>
  <c r="BQ818" i="13"/>
  <c r="BP818" i="13"/>
  <c r="BN818" i="13"/>
  <c r="BM818" i="13"/>
  <c r="BL818" i="13"/>
  <c r="BK818" i="13"/>
  <c r="BJ818" i="13"/>
  <c r="BR818" i="13" s="1"/>
  <c r="BS818" i="13" s="1"/>
  <c r="BI818" i="13"/>
  <c r="AG818" i="13"/>
  <c r="BO818" i="13" s="1"/>
  <c r="CX817" i="13"/>
  <c r="CT817" i="13"/>
  <c r="CQ817" i="13"/>
  <c r="CR817" i="13" s="1"/>
  <c r="CS817" i="13" s="1"/>
  <c r="CP817" i="13"/>
  <c r="CO817" i="13"/>
  <c r="CN817" i="13"/>
  <c r="CL817" i="13"/>
  <c r="CM817" i="13" s="1"/>
  <c r="CK817" i="13"/>
  <c r="CJ817" i="13"/>
  <c r="CI817" i="13"/>
  <c r="CF817" i="13"/>
  <c r="CE817" i="13"/>
  <c r="CD817" i="13"/>
  <c r="CG817" i="13" s="1"/>
  <c r="CH817" i="13" s="1"/>
  <c r="BZ817" i="13"/>
  <c r="BY817" i="13"/>
  <c r="BX817" i="13"/>
  <c r="BW817" i="13"/>
  <c r="BV817" i="13"/>
  <c r="BU817" i="13"/>
  <c r="CB817" i="13" s="1"/>
  <c r="CC817" i="13" s="1"/>
  <c r="BT817" i="13"/>
  <c r="CA817" i="13" s="1"/>
  <c r="BQ817" i="13"/>
  <c r="BP817" i="13"/>
  <c r="BN817" i="13"/>
  <c r="BM817" i="13"/>
  <c r="BL817" i="13"/>
  <c r="BK817" i="13"/>
  <c r="BJ817" i="13"/>
  <c r="BR817" i="13" s="1"/>
  <c r="BS817" i="13" s="1"/>
  <c r="BI817" i="13"/>
  <c r="AG817" i="13"/>
  <c r="BO817" i="13" s="1"/>
  <c r="CX816" i="13"/>
  <c r="CT816" i="13"/>
  <c r="CQ816" i="13"/>
  <c r="CR816" i="13" s="1"/>
  <c r="CS816" i="13" s="1"/>
  <c r="CP816" i="13"/>
  <c r="CO816" i="13"/>
  <c r="CN816" i="13"/>
  <c r="CL816" i="13"/>
  <c r="CM816" i="13" s="1"/>
  <c r="CK816" i="13"/>
  <c r="CJ816" i="13"/>
  <c r="CI816" i="13"/>
  <c r="CF816" i="13"/>
  <c r="CE816" i="13"/>
  <c r="CD816" i="13"/>
  <c r="CG816" i="13" s="1"/>
  <c r="CH816" i="13" s="1"/>
  <c r="CA816" i="13"/>
  <c r="BZ816" i="13"/>
  <c r="BY816" i="13"/>
  <c r="BX816" i="13"/>
  <c r="BW816" i="13"/>
  <c r="BV816" i="13"/>
  <c r="BU816" i="13"/>
  <c r="CB816" i="13" s="1"/>
  <c r="CC816" i="13" s="1"/>
  <c r="BT816" i="13"/>
  <c r="BQ816" i="13"/>
  <c r="BP816" i="13"/>
  <c r="BO816" i="13"/>
  <c r="BN816" i="13"/>
  <c r="BM816" i="13"/>
  <c r="BL816" i="13"/>
  <c r="BK816" i="13"/>
  <c r="BJ816" i="13"/>
  <c r="BR816" i="13" s="1"/>
  <c r="BS816" i="13" s="1"/>
  <c r="BI816" i="13"/>
  <c r="AG816" i="13"/>
  <c r="CX815" i="13"/>
  <c r="CT815" i="13"/>
  <c r="CQ815" i="13"/>
  <c r="CR815" i="13" s="1"/>
  <c r="CS815" i="13" s="1"/>
  <c r="CP815" i="13"/>
  <c r="CO815" i="13"/>
  <c r="CN815" i="13"/>
  <c r="CL815" i="13"/>
  <c r="CM815" i="13" s="1"/>
  <c r="CK815" i="13"/>
  <c r="CJ815" i="13"/>
  <c r="CI815" i="13"/>
  <c r="CF815" i="13"/>
  <c r="CE815" i="13"/>
  <c r="CD815" i="13"/>
  <c r="CG815" i="13" s="1"/>
  <c r="CH815" i="13" s="1"/>
  <c r="CA815" i="13"/>
  <c r="BZ815" i="13"/>
  <c r="BY815" i="13"/>
  <c r="BX815" i="13"/>
  <c r="BW815" i="13"/>
  <c r="BV815" i="13"/>
  <c r="BU815" i="13"/>
  <c r="CB815" i="13" s="1"/>
  <c r="CC815" i="13" s="1"/>
  <c r="BT815" i="13"/>
  <c r="BQ815" i="13"/>
  <c r="BP815" i="13"/>
  <c r="BO815" i="13"/>
  <c r="BN815" i="13"/>
  <c r="BM815" i="13"/>
  <c r="BL815" i="13"/>
  <c r="BK815" i="13"/>
  <c r="BJ815" i="13"/>
  <c r="BR815" i="13" s="1"/>
  <c r="BS815" i="13" s="1"/>
  <c r="BI815" i="13"/>
  <c r="AG815" i="13"/>
  <c r="CX814" i="13"/>
  <c r="CT814" i="13"/>
  <c r="CQ814" i="13"/>
  <c r="CR814" i="13" s="1"/>
  <c r="CS814" i="13" s="1"/>
  <c r="CP814" i="13"/>
  <c r="CO814" i="13"/>
  <c r="CN814" i="13"/>
  <c r="CL814" i="13"/>
  <c r="CM814" i="13" s="1"/>
  <c r="CK814" i="13"/>
  <c r="CJ814" i="13"/>
  <c r="CI814" i="13"/>
  <c r="CF814" i="13"/>
  <c r="CE814" i="13"/>
  <c r="CD814" i="13"/>
  <c r="CG814" i="13" s="1"/>
  <c r="CH814" i="13" s="1"/>
  <c r="CA814" i="13"/>
  <c r="BZ814" i="13"/>
  <c r="BY814" i="13"/>
  <c r="BX814" i="13"/>
  <c r="BW814" i="13"/>
  <c r="BV814" i="13"/>
  <c r="BU814" i="13"/>
  <c r="CB814" i="13" s="1"/>
  <c r="CC814" i="13" s="1"/>
  <c r="BT814" i="13"/>
  <c r="BQ814" i="13"/>
  <c r="BP814" i="13"/>
  <c r="BO814" i="13"/>
  <c r="BN814" i="13"/>
  <c r="BM814" i="13"/>
  <c r="BL814" i="13"/>
  <c r="BK814" i="13"/>
  <c r="BJ814" i="13"/>
  <c r="BR814" i="13" s="1"/>
  <c r="BS814" i="13" s="1"/>
  <c r="BI814" i="13"/>
  <c r="AG814" i="13"/>
  <c r="CX813" i="13"/>
  <c r="CT813" i="13"/>
  <c r="CQ813" i="13"/>
  <c r="CR813" i="13" s="1"/>
  <c r="CS813" i="13" s="1"/>
  <c r="CP813" i="13"/>
  <c r="CO813" i="13"/>
  <c r="CN813" i="13"/>
  <c r="CL813" i="13"/>
  <c r="CM813" i="13" s="1"/>
  <c r="CK813" i="13"/>
  <c r="CJ813" i="13"/>
  <c r="CI813" i="13"/>
  <c r="CF813" i="13"/>
  <c r="CE813" i="13"/>
  <c r="CD813" i="13"/>
  <c r="CG813" i="13" s="1"/>
  <c r="CH813" i="13" s="1"/>
  <c r="CA813" i="13"/>
  <c r="BZ813" i="13"/>
  <c r="BY813" i="13"/>
  <c r="BX813" i="13"/>
  <c r="BW813" i="13"/>
  <c r="BV813" i="13"/>
  <c r="BU813" i="13"/>
  <c r="CB813" i="13" s="1"/>
  <c r="CC813" i="13" s="1"/>
  <c r="BT813" i="13"/>
  <c r="BQ813" i="13"/>
  <c r="BP813" i="13"/>
  <c r="BO813" i="13"/>
  <c r="BN813" i="13"/>
  <c r="BM813" i="13"/>
  <c r="BL813" i="13"/>
  <c r="BK813" i="13"/>
  <c r="BJ813" i="13"/>
  <c r="BR813" i="13" s="1"/>
  <c r="BS813" i="13" s="1"/>
  <c r="BI813" i="13"/>
  <c r="AG813" i="13"/>
  <c r="CX812" i="13"/>
  <c r="CT812" i="13"/>
  <c r="CQ812" i="13"/>
  <c r="CR812" i="13" s="1"/>
  <c r="CS812" i="13" s="1"/>
  <c r="CP812" i="13"/>
  <c r="CO812" i="13"/>
  <c r="CN812" i="13"/>
  <c r="CL812" i="13"/>
  <c r="CM812" i="13" s="1"/>
  <c r="CK812" i="13"/>
  <c r="CJ812" i="13"/>
  <c r="CI812" i="13"/>
  <c r="CF812" i="13"/>
  <c r="CE812" i="13"/>
  <c r="CD812" i="13"/>
  <c r="CG812" i="13" s="1"/>
  <c r="CH812" i="13" s="1"/>
  <c r="CA812" i="13"/>
  <c r="BZ812" i="13"/>
  <c r="BY812" i="13"/>
  <c r="BX812" i="13"/>
  <c r="BW812" i="13"/>
  <c r="BV812" i="13"/>
  <c r="BU812" i="13"/>
  <c r="CB812" i="13" s="1"/>
  <c r="CC812" i="13" s="1"/>
  <c r="BT812" i="13"/>
  <c r="BQ812" i="13"/>
  <c r="BP812" i="13"/>
  <c r="BO812" i="13"/>
  <c r="BN812" i="13"/>
  <c r="BM812" i="13"/>
  <c r="BL812" i="13"/>
  <c r="BK812" i="13"/>
  <c r="BJ812" i="13"/>
  <c r="BR812" i="13" s="1"/>
  <c r="BS812" i="13" s="1"/>
  <c r="BI812" i="13"/>
  <c r="AG812" i="13"/>
  <c r="CX811" i="13"/>
  <c r="CT811" i="13"/>
  <c r="CQ811" i="13"/>
  <c r="CR811" i="13" s="1"/>
  <c r="CS811" i="13" s="1"/>
  <c r="CP811" i="13"/>
  <c r="CO811" i="13"/>
  <c r="CN811" i="13"/>
  <c r="CL811" i="13"/>
  <c r="CM811" i="13" s="1"/>
  <c r="CK811" i="13"/>
  <c r="CJ811" i="13"/>
  <c r="CI811" i="13"/>
  <c r="CF811" i="13"/>
  <c r="CE811" i="13"/>
  <c r="CD811" i="13"/>
  <c r="CG811" i="13" s="1"/>
  <c r="CH811" i="13" s="1"/>
  <c r="CA811" i="13"/>
  <c r="BZ811" i="13"/>
  <c r="BY811" i="13"/>
  <c r="BX811" i="13"/>
  <c r="BW811" i="13"/>
  <c r="BV811" i="13"/>
  <c r="BU811" i="13"/>
  <c r="CB811" i="13" s="1"/>
  <c r="CC811" i="13" s="1"/>
  <c r="BT811" i="13"/>
  <c r="BQ811" i="13"/>
  <c r="BP811" i="13"/>
  <c r="BO811" i="13"/>
  <c r="BN811" i="13"/>
  <c r="BM811" i="13"/>
  <c r="BL811" i="13"/>
  <c r="BK811" i="13"/>
  <c r="BJ811" i="13"/>
  <c r="BR811" i="13" s="1"/>
  <c r="BS811" i="13" s="1"/>
  <c r="BI811" i="13"/>
  <c r="AG811" i="13"/>
  <c r="CX810" i="13"/>
  <c r="CT810" i="13"/>
  <c r="CQ810" i="13"/>
  <c r="CR810" i="13" s="1"/>
  <c r="CS810" i="13" s="1"/>
  <c r="CP810" i="13"/>
  <c r="CO810" i="13"/>
  <c r="CN810" i="13"/>
  <c r="CL810" i="13"/>
  <c r="CM810" i="13" s="1"/>
  <c r="CK810" i="13"/>
  <c r="CJ810" i="13"/>
  <c r="CI810" i="13"/>
  <c r="CF810" i="13"/>
  <c r="CE810" i="13"/>
  <c r="CD810" i="13"/>
  <c r="CG810" i="13" s="1"/>
  <c r="CH810" i="13" s="1"/>
  <c r="CA810" i="13"/>
  <c r="BZ810" i="13"/>
  <c r="BY810" i="13"/>
  <c r="BX810" i="13"/>
  <c r="BW810" i="13"/>
  <c r="BV810" i="13"/>
  <c r="BU810" i="13"/>
  <c r="CB810" i="13" s="1"/>
  <c r="CC810" i="13" s="1"/>
  <c r="BT810" i="13"/>
  <c r="BQ810" i="13"/>
  <c r="BP810" i="13"/>
  <c r="BO810" i="13"/>
  <c r="BN810" i="13"/>
  <c r="BM810" i="13"/>
  <c r="BL810" i="13"/>
  <c r="BK810" i="13"/>
  <c r="BJ810" i="13"/>
  <c r="BR810" i="13" s="1"/>
  <c r="BS810" i="13" s="1"/>
  <c r="BI810" i="13"/>
  <c r="AG810" i="13"/>
  <c r="CX809" i="13"/>
  <c r="CT809" i="13"/>
  <c r="CQ809" i="13"/>
  <c r="CR809" i="13" s="1"/>
  <c r="CS809" i="13" s="1"/>
  <c r="CP809" i="13"/>
  <c r="CO809" i="13"/>
  <c r="CN809" i="13"/>
  <c r="CL809" i="13"/>
  <c r="CM809" i="13" s="1"/>
  <c r="CK809" i="13"/>
  <c r="CJ809" i="13"/>
  <c r="CI809" i="13"/>
  <c r="CH809" i="13"/>
  <c r="CF809" i="13"/>
  <c r="CE809" i="13"/>
  <c r="CD809" i="13"/>
  <c r="CG809" i="13" s="1"/>
  <c r="CA809" i="13"/>
  <c r="BZ809" i="13"/>
  <c r="BY809" i="13"/>
  <c r="BX809" i="13"/>
  <c r="BW809" i="13"/>
  <c r="BV809" i="13"/>
  <c r="BU809" i="13"/>
  <c r="BT809" i="13"/>
  <c r="BQ809" i="13"/>
  <c r="BP809" i="13"/>
  <c r="BO809" i="13"/>
  <c r="BN809" i="13"/>
  <c r="BM809" i="13"/>
  <c r="BL809" i="13"/>
  <c r="BK809" i="13"/>
  <c r="BJ809" i="13"/>
  <c r="BR809" i="13" s="1"/>
  <c r="BS809" i="13" s="1"/>
  <c r="BI809" i="13"/>
  <c r="AG809" i="13"/>
  <c r="CX808" i="13"/>
  <c r="CT808" i="13"/>
  <c r="CQ808" i="13"/>
  <c r="CR808" i="13" s="1"/>
  <c r="CS808" i="13" s="1"/>
  <c r="CP808" i="13"/>
  <c r="CO808" i="13"/>
  <c r="CN808" i="13"/>
  <c r="CL808" i="13"/>
  <c r="CM808" i="13" s="1"/>
  <c r="CK808" i="13"/>
  <c r="CJ808" i="13"/>
  <c r="CI808" i="13"/>
  <c r="CH808" i="13"/>
  <c r="CF808" i="13"/>
  <c r="CE808" i="13"/>
  <c r="CD808" i="13"/>
  <c r="CG808" i="13" s="1"/>
  <c r="CA808" i="13"/>
  <c r="BZ808" i="13"/>
  <c r="BY808" i="13"/>
  <c r="BX808" i="13"/>
  <c r="BW808" i="13"/>
  <c r="BV808" i="13"/>
  <c r="BU808" i="13"/>
  <c r="CB808" i="13" s="1"/>
  <c r="CC808" i="13" s="1"/>
  <c r="BT808" i="13"/>
  <c r="BQ808" i="13"/>
  <c r="BP808" i="13"/>
  <c r="BO808" i="13"/>
  <c r="BN808" i="13"/>
  <c r="BM808" i="13"/>
  <c r="BL808" i="13"/>
  <c r="BK808" i="13"/>
  <c r="BJ808" i="13"/>
  <c r="BR808" i="13" s="1"/>
  <c r="BS808" i="13" s="1"/>
  <c r="BI808" i="13"/>
  <c r="AG808" i="13"/>
  <c r="CX807" i="13"/>
  <c r="CT807" i="13"/>
  <c r="CQ807" i="13"/>
  <c r="CR807" i="13" s="1"/>
  <c r="CS807" i="13" s="1"/>
  <c r="CP807" i="13"/>
  <c r="CO807" i="13"/>
  <c r="CN807" i="13"/>
  <c r="CL807" i="13"/>
  <c r="CM807" i="13" s="1"/>
  <c r="CK807" i="13"/>
  <c r="CJ807" i="13"/>
  <c r="CI807" i="13"/>
  <c r="CF807" i="13"/>
  <c r="CE807" i="13"/>
  <c r="CD807" i="13"/>
  <c r="CG807" i="13" s="1"/>
  <c r="CH807" i="13" s="1"/>
  <c r="CA807" i="13"/>
  <c r="BZ807" i="13"/>
  <c r="BY807" i="13"/>
  <c r="BX807" i="13"/>
  <c r="BW807" i="13"/>
  <c r="BV807" i="13"/>
  <c r="BU807" i="13"/>
  <c r="CB807" i="13" s="1"/>
  <c r="CC807" i="13" s="1"/>
  <c r="BT807" i="13"/>
  <c r="BQ807" i="13"/>
  <c r="BP807" i="13"/>
  <c r="BO807" i="13"/>
  <c r="BN807" i="13"/>
  <c r="BM807" i="13"/>
  <c r="BL807" i="13"/>
  <c r="BK807" i="13"/>
  <c r="BJ807" i="13"/>
  <c r="BR807" i="13" s="1"/>
  <c r="BS807" i="13" s="1"/>
  <c r="BI807" i="13"/>
  <c r="AG807" i="13"/>
  <c r="CX806" i="13"/>
  <c r="CT806" i="13"/>
  <c r="CQ806" i="13"/>
  <c r="CR806" i="13" s="1"/>
  <c r="CS806" i="13" s="1"/>
  <c r="CP806" i="13"/>
  <c r="CO806" i="13"/>
  <c r="CN806" i="13"/>
  <c r="CL806" i="13"/>
  <c r="CM806" i="13" s="1"/>
  <c r="CK806" i="13"/>
  <c r="CJ806" i="13"/>
  <c r="CI806" i="13"/>
  <c r="CH806" i="13"/>
  <c r="CF806" i="13"/>
  <c r="CE806" i="13"/>
  <c r="CD806" i="13"/>
  <c r="CG806" i="13" s="1"/>
  <c r="CA806" i="13"/>
  <c r="BZ806" i="13"/>
  <c r="BY806" i="13"/>
  <c r="BX806" i="13"/>
  <c r="BW806" i="13"/>
  <c r="BV806" i="13"/>
  <c r="BU806" i="13"/>
  <c r="CB806" i="13" s="1"/>
  <c r="CC806" i="13" s="1"/>
  <c r="BT806" i="13"/>
  <c r="BQ806" i="13"/>
  <c r="BP806" i="13"/>
  <c r="BO806" i="13"/>
  <c r="BN806" i="13"/>
  <c r="BM806" i="13"/>
  <c r="BL806" i="13"/>
  <c r="BK806" i="13"/>
  <c r="BJ806" i="13"/>
  <c r="BR806" i="13" s="1"/>
  <c r="BS806" i="13" s="1"/>
  <c r="BI806" i="13"/>
  <c r="AG806" i="13"/>
  <c r="CX805" i="13"/>
  <c r="CT805" i="13"/>
  <c r="CQ805" i="13"/>
  <c r="CR805" i="13" s="1"/>
  <c r="CS805" i="13" s="1"/>
  <c r="CP805" i="13"/>
  <c r="CO805" i="13"/>
  <c r="CN805" i="13"/>
  <c r="CL805" i="13"/>
  <c r="CM805" i="13" s="1"/>
  <c r="CK805" i="13"/>
  <c r="CJ805" i="13"/>
  <c r="CI805" i="13"/>
  <c r="CH805" i="13"/>
  <c r="CF805" i="13"/>
  <c r="CE805" i="13"/>
  <c r="CD805" i="13"/>
  <c r="CG805" i="13" s="1"/>
  <c r="CA805" i="13"/>
  <c r="BZ805" i="13"/>
  <c r="BY805" i="13"/>
  <c r="BX805" i="13"/>
  <c r="BW805" i="13"/>
  <c r="BV805" i="13"/>
  <c r="BU805" i="13"/>
  <c r="BT805" i="13"/>
  <c r="BQ805" i="13"/>
  <c r="BP805" i="13"/>
  <c r="BO805" i="13"/>
  <c r="BN805" i="13"/>
  <c r="BM805" i="13"/>
  <c r="BL805" i="13"/>
  <c r="BK805" i="13"/>
  <c r="BJ805" i="13"/>
  <c r="BR805" i="13" s="1"/>
  <c r="BS805" i="13" s="1"/>
  <c r="BI805" i="13"/>
  <c r="AG805" i="13"/>
  <c r="CX804" i="13"/>
  <c r="CT804" i="13"/>
  <c r="CQ804" i="13"/>
  <c r="CR804" i="13" s="1"/>
  <c r="CS804" i="13" s="1"/>
  <c r="CP804" i="13"/>
  <c r="CO804" i="13"/>
  <c r="CN804" i="13"/>
  <c r="CL804" i="13"/>
  <c r="CM804" i="13" s="1"/>
  <c r="CK804" i="13"/>
  <c r="CJ804" i="13"/>
  <c r="CI804" i="13"/>
  <c r="CH804" i="13"/>
  <c r="CF804" i="13"/>
  <c r="CE804" i="13"/>
  <c r="CD804" i="13"/>
  <c r="CG804" i="13" s="1"/>
  <c r="CA804" i="13"/>
  <c r="BZ804" i="13"/>
  <c r="BY804" i="13"/>
  <c r="BX804" i="13"/>
  <c r="BW804" i="13"/>
  <c r="BV804" i="13"/>
  <c r="BU804" i="13"/>
  <c r="CB804" i="13" s="1"/>
  <c r="CC804" i="13" s="1"/>
  <c r="BT804" i="13"/>
  <c r="BQ804" i="13"/>
  <c r="BP804" i="13"/>
  <c r="BO804" i="13"/>
  <c r="BN804" i="13"/>
  <c r="BM804" i="13"/>
  <c r="BL804" i="13"/>
  <c r="BK804" i="13"/>
  <c r="BJ804" i="13"/>
  <c r="BR804" i="13" s="1"/>
  <c r="BS804" i="13" s="1"/>
  <c r="BI804" i="13"/>
  <c r="AG804" i="13"/>
  <c r="CX803" i="13"/>
  <c r="CT803" i="13"/>
  <c r="CQ803" i="13"/>
  <c r="CR803" i="13" s="1"/>
  <c r="CS803" i="13" s="1"/>
  <c r="CP803" i="13"/>
  <c r="CO803" i="13"/>
  <c r="CN803" i="13"/>
  <c r="CL803" i="13"/>
  <c r="CM803" i="13" s="1"/>
  <c r="CK803" i="13"/>
  <c r="CJ803" i="13"/>
  <c r="CI803" i="13"/>
  <c r="CF803" i="13"/>
  <c r="CE803" i="13"/>
  <c r="CD803" i="13"/>
  <c r="CG803" i="13" s="1"/>
  <c r="CH803" i="13" s="1"/>
  <c r="CA803" i="13"/>
  <c r="BZ803" i="13"/>
  <c r="BY803" i="13"/>
  <c r="BX803" i="13"/>
  <c r="BW803" i="13"/>
  <c r="BV803" i="13"/>
  <c r="BU803" i="13"/>
  <c r="CB803" i="13" s="1"/>
  <c r="CC803" i="13" s="1"/>
  <c r="BT803" i="13"/>
  <c r="BQ803" i="13"/>
  <c r="BP803" i="13"/>
  <c r="BO803" i="13"/>
  <c r="BN803" i="13"/>
  <c r="BM803" i="13"/>
  <c r="BL803" i="13"/>
  <c r="BK803" i="13"/>
  <c r="BJ803" i="13"/>
  <c r="BR803" i="13" s="1"/>
  <c r="BS803" i="13" s="1"/>
  <c r="BI803" i="13"/>
  <c r="AG803" i="13"/>
  <c r="CX802" i="13"/>
  <c r="CT802" i="13"/>
  <c r="CQ802" i="13"/>
  <c r="CR802" i="13" s="1"/>
  <c r="CS802" i="13" s="1"/>
  <c r="CP802" i="13"/>
  <c r="CO802" i="13"/>
  <c r="CN802" i="13"/>
  <c r="CL802" i="13"/>
  <c r="CM802" i="13" s="1"/>
  <c r="CK802" i="13"/>
  <c r="CJ802" i="13"/>
  <c r="CI802" i="13"/>
  <c r="CH802" i="13"/>
  <c r="CF802" i="13"/>
  <c r="CE802" i="13"/>
  <c r="CD802" i="13"/>
  <c r="CG802" i="13" s="1"/>
  <c r="CA802" i="13"/>
  <c r="BZ802" i="13"/>
  <c r="BY802" i="13"/>
  <c r="BX802" i="13"/>
  <c r="BW802" i="13"/>
  <c r="BV802" i="13"/>
  <c r="BU802" i="13"/>
  <c r="CB802" i="13" s="1"/>
  <c r="CC802" i="13" s="1"/>
  <c r="BT802" i="13"/>
  <c r="BQ802" i="13"/>
  <c r="BP802" i="13"/>
  <c r="BO802" i="13"/>
  <c r="BN802" i="13"/>
  <c r="BM802" i="13"/>
  <c r="BL802" i="13"/>
  <c r="BK802" i="13"/>
  <c r="BJ802" i="13"/>
  <c r="BR802" i="13" s="1"/>
  <c r="BS802" i="13" s="1"/>
  <c r="BI802" i="13"/>
  <c r="AG802" i="13"/>
  <c r="CX801" i="13"/>
  <c r="CT801" i="13"/>
  <c r="CQ801" i="13"/>
  <c r="CR801" i="13" s="1"/>
  <c r="CS801" i="13" s="1"/>
  <c r="CP801" i="13"/>
  <c r="CO801" i="13"/>
  <c r="CN801" i="13"/>
  <c r="CL801" i="13"/>
  <c r="CM801" i="13" s="1"/>
  <c r="CK801" i="13"/>
  <c r="CJ801" i="13"/>
  <c r="CI801" i="13"/>
  <c r="CH801" i="13"/>
  <c r="CF801" i="13"/>
  <c r="CE801" i="13"/>
  <c r="CD801" i="13"/>
  <c r="CG801" i="13" s="1"/>
  <c r="CA801" i="13"/>
  <c r="BZ801" i="13"/>
  <c r="BY801" i="13"/>
  <c r="BX801" i="13"/>
  <c r="BW801" i="13"/>
  <c r="BV801" i="13"/>
  <c r="BU801" i="13"/>
  <c r="BT801" i="13"/>
  <c r="BQ801" i="13"/>
  <c r="BP801" i="13"/>
  <c r="BO801" i="13"/>
  <c r="BN801" i="13"/>
  <c r="BM801" i="13"/>
  <c r="BL801" i="13"/>
  <c r="BK801" i="13"/>
  <c r="BJ801" i="13"/>
  <c r="BR801" i="13" s="1"/>
  <c r="BS801" i="13" s="1"/>
  <c r="BI801" i="13"/>
  <c r="AG801" i="13"/>
  <c r="CX800" i="13"/>
  <c r="CT800" i="13"/>
  <c r="CQ800" i="13"/>
  <c r="CR800" i="13" s="1"/>
  <c r="CS800" i="13" s="1"/>
  <c r="CP800" i="13"/>
  <c r="CO800" i="13"/>
  <c r="CN800" i="13"/>
  <c r="CL800" i="13"/>
  <c r="CM800" i="13" s="1"/>
  <c r="CK800" i="13"/>
  <c r="CJ800" i="13"/>
  <c r="CI800" i="13"/>
  <c r="CH800" i="13"/>
  <c r="CF800" i="13"/>
  <c r="CE800" i="13"/>
  <c r="CD800" i="13"/>
  <c r="CG800" i="13" s="1"/>
  <c r="CA800" i="13"/>
  <c r="BZ800" i="13"/>
  <c r="BY800" i="13"/>
  <c r="BX800" i="13"/>
  <c r="BW800" i="13"/>
  <c r="BV800" i="13"/>
  <c r="BU800" i="13"/>
  <c r="CB800" i="13" s="1"/>
  <c r="CC800" i="13" s="1"/>
  <c r="BT800" i="13"/>
  <c r="BQ800" i="13"/>
  <c r="BP800" i="13"/>
  <c r="BO800" i="13"/>
  <c r="BN800" i="13"/>
  <c r="BM800" i="13"/>
  <c r="BL800" i="13"/>
  <c r="BK800" i="13"/>
  <c r="BJ800" i="13"/>
  <c r="BR800" i="13" s="1"/>
  <c r="BS800" i="13" s="1"/>
  <c r="BI800" i="13"/>
  <c r="AG800" i="13"/>
  <c r="CX799" i="13"/>
  <c r="CT799" i="13"/>
  <c r="CQ799" i="13"/>
  <c r="CR799" i="13" s="1"/>
  <c r="CS799" i="13" s="1"/>
  <c r="CP799" i="13"/>
  <c r="CO799" i="13"/>
  <c r="CN799" i="13"/>
  <c r="CL799" i="13"/>
  <c r="CM799" i="13" s="1"/>
  <c r="CK799" i="13"/>
  <c r="CJ799" i="13"/>
  <c r="CI799" i="13"/>
  <c r="CF799" i="13"/>
  <c r="CE799" i="13"/>
  <c r="CD799" i="13"/>
  <c r="CG799" i="13" s="1"/>
  <c r="CH799" i="13" s="1"/>
  <c r="CA799" i="13"/>
  <c r="BZ799" i="13"/>
  <c r="BY799" i="13"/>
  <c r="BX799" i="13"/>
  <c r="BW799" i="13"/>
  <c r="BV799" i="13"/>
  <c r="BU799" i="13"/>
  <c r="CB799" i="13" s="1"/>
  <c r="CC799" i="13" s="1"/>
  <c r="BT799" i="13"/>
  <c r="BQ799" i="13"/>
  <c r="BP799" i="13"/>
  <c r="BO799" i="13"/>
  <c r="BN799" i="13"/>
  <c r="BM799" i="13"/>
  <c r="BL799" i="13"/>
  <c r="BK799" i="13"/>
  <c r="BJ799" i="13"/>
  <c r="BR799" i="13" s="1"/>
  <c r="BS799" i="13" s="1"/>
  <c r="BI799" i="13"/>
  <c r="AG799" i="13"/>
  <c r="CX798" i="13"/>
  <c r="CT798" i="13"/>
  <c r="CQ798" i="13"/>
  <c r="CR798" i="13" s="1"/>
  <c r="CS798" i="13" s="1"/>
  <c r="CP798" i="13"/>
  <c r="CO798" i="13"/>
  <c r="CN798" i="13"/>
  <c r="CL798" i="13"/>
  <c r="CM798" i="13" s="1"/>
  <c r="CK798" i="13"/>
  <c r="CJ798" i="13"/>
  <c r="CI798" i="13"/>
  <c r="CH798" i="13"/>
  <c r="CF798" i="13"/>
  <c r="CE798" i="13"/>
  <c r="CD798" i="13"/>
  <c r="CG798" i="13" s="1"/>
  <c r="CA798" i="13"/>
  <c r="BZ798" i="13"/>
  <c r="BY798" i="13"/>
  <c r="BX798" i="13"/>
  <c r="BW798" i="13"/>
  <c r="BV798" i="13"/>
  <c r="BU798" i="13"/>
  <c r="CB798" i="13" s="1"/>
  <c r="CC798" i="13" s="1"/>
  <c r="BT798" i="13"/>
  <c r="BQ798" i="13"/>
  <c r="BP798" i="13"/>
  <c r="BO798" i="13"/>
  <c r="BN798" i="13"/>
  <c r="BM798" i="13"/>
  <c r="BL798" i="13"/>
  <c r="BK798" i="13"/>
  <c r="BJ798" i="13"/>
  <c r="BR798" i="13" s="1"/>
  <c r="BS798" i="13" s="1"/>
  <c r="BI798" i="13"/>
  <c r="AG798" i="13"/>
  <c r="CX797" i="13"/>
  <c r="CT797" i="13"/>
  <c r="CQ797" i="13"/>
  <c r="CR797" i="13" s="1"/>
  <c r="CS797" i="13" s="1"/>
  <c r="CP797" i="13"/>
  <c r="CO797" i="13"/>
  <c r="CN797" i="13"/>
  <c r="CL797" i="13"/>
  <c r="CM797" i="13" s="1"/>
  <c r="CK797" i="13"/>
  <c r="CJ797" i="13"/>
  <c r="CI797" i="13"/>
  <c r="CH797" i="13"/>
  <c r="CF797" i="13"/>
  <c r="CE797" i="13"/>
  <c r="CD797" i="13"/>
  <c r="CG797" i="13" s="1"/>
  <c r="CA797" i="13"/>
  <c r="BZ797" i="13"/>
  <c r="BY797" i="13"/>
  <c r="BX797" i="13"/>
  <c r="BW797" i="13"/>
  <c r="BV797" i="13"/>
  <c r="BU797" i="13"/>
  <c r="BT797" i="13"/>
  <c r="BQ797" i="13"/>
  <c r="BP797" i="13"/>
  <c r="BO797" i="13"/>
  <c r="BN797" i="13"/>
  <c r="BM797" i="13"/>
  <c r="BL797" i="13"/>
  <c r="BK797" i="13"/>
  <c r="BJ797" i="13"/>
  <c r="BR797" i="13" s="1"/>
  <c r="BS797" i="13" s="1"/>
  <c r="BI797" i="13"/>
  <c r="AG797" i="13"/>
  <c r="CX796" i="13"/>
  <c r="CT796" i="13"/>
  <c r="CQ796" i="13"/>
  <c r="CR796" i="13" s="1"/>
  <c r="CS796" i="13" s="1"/>
  <c r="CP796" i="13"/>
  <c r="CO796" i="13"/>
  <c r="CN796" i="13"/>
  <c r="CL796" i="13"/>
  <c r="CM796" i="13" s="1"/>
  <c r="CK796" i="13"/>
  <c r="CJ796" i="13"/>
  <c r="CI796" i="13"/>
  <c r="CF796" i="13"/>
  <c r="CE796" i="13"/>
  <c r="CD796" i="13"/>
  <c r="CA796" i="13"/>
  <c r="BZ796" i="13"/>
  <c r="BY796" i="13"/>
  <c r="BX796" i="13"/>
  <c r="BW796" i="13"/>
  <c r="BV796" i="13"/>
  <c r="BU796" i="13"/>
  <c r="CB796" i="13" s="1"/>
  <c r="CC796" i="13" s="1"/>
  <c r="BT796" i="13"/>
  <c r="BQ796" i="13"/>
  <c r="BP796" i="13"/>
  <c r="BO796" i="13"/>
  <c r="BN796" i="13"/>
  <c r="BM796" i="13"/>
  <c r="BL796" i="13"/>
  <c r="BK796" i="13"/>
  <c r="BJ796" i="13"/>
  <c r="BR796" i="13" s="1"/>
  <c r="BS796" i="13" s="1"/>
  <c r="BI796" i="13"/>
  <c r="AG796" i="13"/>
  <c r="CX795" i="13"/>
  <c r="CT795" i="13"/>
  <c r="CQ795" i="13"/>
  <c r="CR795" i="13" s="1"/>
  <c r="CS795" i="13" s="1"/>
  <c r="CP795" i="13"/>
  <c r="CO795" i="13"/>
  <c r="CN795" i="13"/>
  <c r="CK795" i="13"/>
  <c r="CJ795" i="13"/>
  <c r="CI795" i="13"/>
  <c r="CL795" i="13" s="1"/>
  <c r="CM795" i="13" s="1"/>
  <c r="CF795" i="13"/>
  <c r="CE795" i="13"/>
  <c r="CD795" i="13"/>
  <c r="CG795" i="13" s="1"/>
  <c r="CH795" i="13" s="1"/>
  <c r="CA795" i="13"/>
  <c r="BZ795" i="13"/>
  <c r="BY795" i="13"/>
  <c r="BX795" i="13"/>
  <c r="BW795" i="13"/>
  <c r="BV795" i="13"/>
  <c r="BU795" i="13"/>
  <c r="CB795" i="13" s="1"/>
  <c r="CC795" i="13" s="1"/>
  <c r="BT795" i="13"/>
  <c r="BQ795" i="13"/>
  <c r="BP795" i="13"/>
  <c r="BO795" i="13"/>
  <c r="BN795" i="13"/>
  <c r="BM795" i="13"/>
  <c r="BL795" i="13"/>
  <c r="BK795" i="13"/>
  <c r="BJ795" i="13"/>
  <c r="BR795" i="13" s="1"/>
  <c r="BS795" i="13" s="1"/>
  <c r="BI795" i="13"/>
  <c r="AG795" i="13"/>
  <c r="CX794" i="13"/>
  <c r="CT794" i="13"/>
  <c r="CQ794" i="13"/>
  <c r="CR794" i="13" s="1"/>
  <c r="CS794" i="13" s="1"/>
  <c r="CP794" i="13"/>
  <c r="CO794" i="13"/>
  <c r="CN794" i="13"/>
  <c r="CL794" i="13"/>
  <c r="CM794" i="13" s="1"/>
  <c r="CK794" i="13"/>
  <c r="CJ794" i="13"/>
  <c r="CI794" i="13"/>
  <c r="CH794" i="13"/>
  <c r="CF794" i="13"/>
  <c r="CE794" i="13"/>
  <c r="CD794" i="13"/>
  <c r="CG794" i="13" s="1"/>
  <c r="CA794" i="13"/>
  <c r="BZ794" i="13"/>
  <c r="BY794" i="13"/>
  <c r="BX794" i="13"/>
  <c r="BW794" i="13"/>
  <c r="BV794" i="13"/>
  <c r="BU794" i="13"/>
  <c r="BT794" i="13"/>
  <c r="BQ794" i="13"/>
  <c r="BP794" i="13"/>
  <c r="BO794" i="13"/>
  <c r="BN794" i="13"/>
  <c r="BM794" i="13"/>
  <c r="BL794" i="13"/>
  <c r="BK794" i="13"/>
  <c r="BJ794" i="13"/>
  <c r="BR794" i="13" s="1"/>
  <c r="BS794" i="13" s="1"/>
  <c r="BI794" i="13"/>
  <c r="AG794" i="13"/>
  <c r="CX793" i="13"/>
  <c r="CT793" i="13"/>
  <c r="CQ793" i="13"/>
  <c r="CR793" i="13" s="1"/>
  <c r="CS793" i="13" s="1"/>
  <c r="CP793" i="13"/>
  <c r="CO793" i="13"/>
  <c r="CN793" i="13"/>
  <c r="CL793" i="13"/>
  <c r="CM793" i="13" s="1"/>
  <c r="CK793" i="13"/>
  <c r="CJ793" i="13"/>
  <c r="CI793" i="13"/>
  <c r="CH793" i="13"/>
  <c r="CF793" i="13"/>
  <c r="CE793" i="13"/>
  <c r="CD793" i="13"/>
  <c r="CG793" i="13" s="1"/>
  <c r="CA793" i="13"/>
  <c r="BZ793" i="13"/>
  <c r="BY793" i="13"/>
  <c r="BX793" i="13"/>
  <c r="BW793" i="13"/>
  <c r="BV793" i="13"/>
  <c r="BU793" i="13"/>
  <c r="BT793" i="13"/>
  <c r="BQ793" i="13"/>
  <c r="BP793" i="13"/>
  <c r="BO793" i="13"/>
  <c r="BN793" i="13"/>
  <c r="BM793" i="13"/>
  <c r="BL793" i="13"/>
  <c r="BK793" i="13"/>
  <c r="BJ793" i="13"/>
  <c r="BR793" i="13" s="1"/>
  <c r="BS793" i="13" s="1"/>
  <c r="BI793" i="13"/>
  <c r="AG793" i="13"/>
  <c r="CX792" i="13"/>
  <c r="CT792" i="13"/>
  <c r="CQ792" i="13"/>
  <c r="CR792" i="13" s="1"/>
  <c r="CS792" i="13" s="1"/>
  <c r="CP792" i="13"/>
  <c r="CO792" i="13"/>
  <c r="CN792" i="13"/>
  <c r="CL792" i="13"/>
  <c r="CM792" i="13" s="1"/>
  <c r="CK792" i="13"/>
  <c r="CJ792" i="13"/>
  <c r="CI792" i="13"/>
  <c r="CF792" i="13"/>
  <c r="CE792" i="13"/>
  <c r="CD792" i="13"/>
  <c r="CA792" i="13"/>
  <c r="BZ792" i="13"/>
  <c r="BY792" i="13"/>
  <c r="BX792" i="13"/>
  <c r="BW792" i="13"/>
  <c r="BV792" i="13"/>
  <c r="BU792" i="13"/>
  <c r="CB792" i="13" s="1"/>
  <c r="CC792" i="13" s="1"/>
  <c r="BT792" i="13"/>
  <c r="BQ792" i="13"/>
  <c r="BP792" i="13"/>
  <c r="BO792" i="13"/>
  <c r="BN792" i="13"/>
  <c r="BM792" i="13"/>
  <c r="BL792" i="13"/>
  <c r="BK792" i="13"/>
  <c r="BJ792" i="13"/>
  <c r="BR792" i="13" s="1"/>
  <c r="BS792" i="13" s="1"/>
  <c r="BI792" i="13"/>
  <c r="AG792" i="13"/>
  <c r="CX791" i="13"/>
  <c r="CT791" i="13"/>
  <c r="CQ791" i="13"/>
  <c r="CR791" i="13" s="1"/>
  <c r="CS791" i="13" s="1"/>
  <c r="CO791" i="13"/>
  <c r="CP791" i="13" s="1"/>
  <c r="CN791" i="13"/>
  <c r="CK791" i="13"/>
  <c r="CJ791" i="13"/>
  <c r="CI791" i="13"/>
  <c r="CL791" i="13" s="1"/>
  <c r="CM791" i="13" s="1"/>
  <c r="CF791" i="13"/>
  <c r="CE791" i="13"/>
  <c r="CG791" i="13" s="1"/>
  <c r="CH791" i="13" s="1"/>
  <c r="CD791" i="13"/>
  <c r="CA791" i="13"/>
  <c r="BZ791" i="13"/>
  <c r="BY791" i="13"/>
  <c r="BX791" i="13"/>
  <c r="BW791" i="13"/>
  <c r="BV791" i="13"/>
  <c r="BU791" i="13"/>
  <c r="BT791" i="13"/>
  <c r="BQ791" i="13"/>
  <c r="BP791" i="13"/>
  <c r="BO791" i="13"/>
  <c r="BN791" i="13"/>
  <c r="BM791" i="13"/>
  <c r="BL791" i="13"/>
  <c r="BK791" i="13"/>
  <c r="BJ791" i="13"/>
  <c r="BR791" i="13" s="1"/>
  <c r="BS791" i="13" s="1"/>
  <c r="BI791" i="13"/>
  <c r="AG791" i="13"/>
  <c r="CX790" i="13"/>
  <c r="CT790" i="13"/>
  <c r="CQ790" i="13"/>
  <c r="CR790" i="13" s="1"/>
  <c r="CS790" i="13" s="1"/>
  <c r="CO790" i="13"/>
  <c r="CP790" i="13" s="1"/>
  <c r="CN790" i="13"/>
  <c r="CK790" i="13"/>
  <c r="CL790" i="13" s="1"/>
  <c r="CM790" i="13" s="1"/>
  <c r="CJ790" i="13"/>
  <c r="CI790" i="13"/>
  <c r="CG790" i="13"/>
  <c r="CH790" i="13" s="1"/>
  <c r="CF790" i="13"/>
  <c r="CE790" i="13"/>
  <c r="CD790" i="13"/>
  <c r="CC790" i="13"/>
  <c r="CA790" i="13"/>
  <c r="BZ790" i="13"/>
  <c r="BY790" i="13"/>
  <c r="BX790" i="13"/>
  <c r="BW790" i="13"/>
  <c r="BV790" i="13"/>
  <c r="BU790" i="13"/>
  <c r="CB790" i="13" s="1"/>
  <c r="BT790" i="13"/>
  <c r="BQ790" i="13"/>
  <c r="BP790" i="13"/>
  <c r="BO790" i="13"/>
  <c r="BN790" i="13"/>
  <c r="BM790" i="13"/>
  <c r="BL790" i="13"/>
  <c r="BK790" i="13"/>
  <c r="BJ790" i="13"/>
  <c r="BI790" i="13"/>
  <c r="BR790" i="13" s="1"/>
  <c r="BS790" i="13" s="1"/>
  <c r="AG790" i="13"/>
  <c r="CX789" i="13"/>
  <c r="CT789" i="13"/>
  <c r="CQ789" i="13"/>
  <c r="CR789" i="13" s="1"/>
  <c r="CS789" i="13" s="1"/>
  <c r="CO789" i="13"/>
  <c r="CP789" i="13" s="1"/>
  <c r="CN789" i="13"/>
  <c r="CK789" i="13"/>
  <c r="CJ789" i="13"/>
  <c r="CI789" i="13"/>
  <c r="CL789" i="13" s="1"/>
  <c r="CM789" i="13" s="1"/>
  <c r="CF789" i="13"/>
  <c r="CE789" i="13"/>
  <c r="CG789" i="13" s="1"/>
  <c r="CH789" i="13" s="1"/>
  <c r="CD789" i="13"/>
  <c r="CA789" i="13"/>
  <c r="BZ789" i="13"/>
  <c r="BY789" i="13"/>
  <c r="BX789" i="13"/>
  <c r="BW789" i="13"/>
  <c r="BV789" i="13"/>
  <c r="BU789" i="13"/>
  <c r="BT789" i="13"/>
  <c r="BQ789" i="13"/>
  <c r="BP789" i="13"/>
  <c r="BO789" i="13"/>
  <c r="BN789" i="13"/>
  <c r="BM789" i="13"/>
  <c r="BL789" i="13"/>
  <c r="BK789" i="13"/>
  <c r="BJ789" i="13"/>
  <c r="BR789" i="13" s="1"/>
  <c r="BS789" i="13" s="1"/>
  <c r="BI789" i="13"/>
  <c r="AG789" i="13"/>
  <c r="CX788" i="13"/>
  <c r="CT788" i="13"/>
  <c r="CQ788" i="13"/>
  <c r="CR788" i="13" s="1"/>
  <c r="CS788" i="13" s="1"/>
  <c r="CO788" i="13"/>
  <c r="CP788" i="13" s="1"/>
  <c r="CN788" i="13"/>
  <c r="CK788" i="13"/>
  <c r="CL788" i="13" s="1"/>
  <c r="CM788" i="13" s="1"/>
  <c r="CJ788" i="13"/>
  <c r="CI788" i="13"/>
  <c r="CG788" i="13"/>
  <c r="CH788" i="13" s="1"/>
  <c r="CF788" i="13"/>
  <c r="CE788" i="13"/>
  <c r="CD788" i="13"/>
  <c r="CA788" i="13"/>
  <c r="BZ788" i="13"/>
  <c r="BY788" i="13"/>
  <c r="BX788" i="13"/>
  <c r="BW788" i="13"/>
  <c r="BV788" i="13"/>
  <c r="BU788" i="13"/>
  <c r="CB788" i="13" s="1"/>
  <c r="CC788" i="13" s="1"/>
  <c r="BT788" i="13"/>
  <c r="BQ788" i="13"/>
  <c r="BP788" i="13"/>
  <c r="BO788" i="13"/>
  <c r="BN788" i="13"/>
  <c r="BM788" i="13"/>
  <c r="BL788" i="13"/>
  <c r="BK788" i="13"/>
  <c r="BJ788" i="13"/>
  <c r="BI788" i="13"/>
  <c r="BR788" i="13" s="1"/>
  <c r="BS788" i="13" s="1"/>
  <c r="AG788" i="13"/>
  <c r="CX787" i="13"/>
  <c r="CT787" i="13"/>
  <c r="CS787" i="13"/>
  <c r="CQ787" i="13"/>
  <c r="CR787" i="13" s="1"/>
  <c r="CO787" i="13"/>
  <c r="CP787" i="13" s="1"/>
  <c r="CN787" i="13"/>
  <c r="CK787" i="13"/>
  <c r="CJ787" i="13"/>
  <c r="CI787" i="13"/>
  <c r="CL787" i="13" s="1"/>
  <c r="CM787" i="13" s="1"/>
  <c r="CF787" i="13"/>
  <c r="CE787" i="13"/>
  <c r="CG787" i="13" s="1"/>
  <c r="CH787" i="13" s="1"/>
  <c r="CD787" i="13"/>
  <c r="CA787" i="13"/>
  <c r="BZ787" i="13"/>
  <c r="BY787" i="13"/>
  <c r="BX787" i="13"/>
  <c r="BW787" i="13"/>
  <c r="BV787" i="13"/>
  <c r="BU787" i="13"/>
  <c r="BT787" i="13"/>
  <c r="BQ787" i="13"/>
  <c r="BP787" i="13"/>
  <c r="BO787" i="13"/>
  <c r="BN787" i="13"/>
  <c r="BM787" i="13"/>
  <c r="BL787" i="13"/>
  <c r="BK787" i="13"/>
  <c r="BJ787" i="13"/>
  <c r="BR787" i="13" s="1"/>
  <c r="BS787" i="13" s="1"/>
  <c r="BI787" i="13"/>
  <c r="AG787" i="13"/>
  <c r="CX786" i="13"/>
  <c r="CT786" i="13"/>
  <c r="CQ786" i="13"/>
  <c r="CR786" i="13" s="1"/>
  <c r="CS786" i="13" s="1"/>
  <c r="CP786" i="13"/>
  <c r="CO786" i="13"/>
  <c r="CN786" i="13"/>
  <c r="CL786" i="13"/>
  <c r="CM786" i="13" s="1"/>
  <c r="CK786" i="13"/>
  <c r="CJ786" i="13"/>
  <c r="CI786" i="13"/>
  <c r="CF786" i="13"/>
  <c r="CE786" i="13"/>
  <c r="CD786" i="13"/>
  <c r="CG786" i="13" s="1"/>
  <c r="CH786" i="13" s="1"/>
  <c r="CA786" i="13"/>
  <c r="BZ786" i="13"/>
  <c r="BY786" i="13"/>
  <c r="BX786" i="13"/>
  <c r="BW786" i="13"/>
  <c r="BV786" i="13"/>
  <c r="BU786" i="13"/>
  <c r="CB786" i="13" s="1"/>
  <c r="CC786" i="13" s="1"/>
  <c r="BT786" i="13"/>
  <c r="BQ786" i="13"/>
  <c r="BP786" i="13"/>
  <c r="BO786" i="13"/>
  <c r="BN786" i="13"/>
  <c r="BM786" i="13"/>
  <c r="BL786" i="13"/>
  <c r="BK786" i="13"/>
  <c r="BJ786" i="13"/>
  <c r="BI786" i="13"/>
  <c r="BR786" i="13" s="1"/>
  <c r="BS786" i="13" s="1"/>
  <c r="AG786" i="13"/>
  <c r="CX785" i="13"/>
  <c r="CT785" i="13"/>
  <c r="CS785" i="13"/>
  <c r="CQ785" i="13"/>
  <c r="CR785" i="13" s="1"/>
  <c r="CO785" i="13"/>
  <c r="CP785" i="13" s="1"/>
  <c r="CN785" i="13"/>
  <c r="CK785" i="13"/>
  <c r="CJ785" i="13"/>
  <c r="CI785" i="13"/>
  <c r="CL785" i="13" s="1"/>
  <c r="CM785" i="13" s="1"/>
  <c r="CF785" i="13"/>
  <c r="CE785" i="13"/>
  <c r="CG785" i="13" s="1"/>
  <c r="CH785" i="13" s="1"/>
  <c r="CD785" i="13"/>
  <c r="CA785" i="13"/>
  <c r="BZ785" i="13"/>
  <c r="BY785" i="13"/>
  <c r="BX785" i="13"/>
  <c r="BW785" i="13"/>
  <c r="BV785" i="13"/>
  <c r="BU785" i="13"/>
  <c r="BT785" i="13"/>
  <c r="BQ785" i="13"/>
  <c r="BP785" i="13"/>
  <c r="BO785" i="13"/>
  <c r="BN785" i="13"/>
  <c r="BM785" i="13"/>
  <c r="BL785" i="13"/>
  <c r="BK785" i="13"/>
  <c r="BJ785" i="13"/>
  <c r="BI785" i="13"/>
  <c r="AG785" i="13"/>
  <c r="CX784" i="13"/>
  <c r="CT784" i="13"/>
  <c r="CS784" i="13"/>
  <c r="CQ784" i="13"/>
  <c r="CR784" i="13" s="1"/>
  <c r="CP784" i="13"/>
  <c r="CO784" i="13"/>
  <c r="CN784" i="13"/>
  <c r="CL784" i="13"/>
  <c r="CM784" i="13" s="1"/>
  <c r="CK784" i="13"/>
  <c r="CJ784" i="13"/>
  <c r="CI784" i="13"/>
  <c r="CH784" i="13"/>
  <c r="CF784" i="13"/>
  <c r="CE784" i="13"/>
  <c r="CD784" i="13"/>
  <c r="CG784" i="13" s="1"/>
  <c r="CC784" i="13"/>
  <c r="CA784" i="13"/>
  <c r="BZ784" i="13"/>
  <c r="BY784" i="13"/>
  <c r="BX784" i="13"/>
  <c r="BW784" i="13"/>
  <c r="BV784" i="13"/>
  <c r="BU784" i="13"/>
  <c r="CB784" i="13" s="1"/>
  <c r="BT784" i="13"/>
  <c r="BQ784" i="13"/>
  <c r="BP784" i="13"/>
  <c r="BO784" i="13"/>
  <c r="BN784" i="13"/>
  <c r="BM784" i="13"/>
  <c r="BL784" i="13"/>
  <c r="BK784" i="13"/>
  <c r="BJ784" i="13"/>
  <c r="BI784" i="13"/>
  <c r="BR784" i="13" s="1"/>
  <c r="BS784" i="13" s="1"/>
  <c r="AG784" i="13"/>
  <c r="CX783" i="13"/>
  <c r="CT783" i="13"/>
  <c r="CS783" i="13"/>
  <c r="CQ783" i="13"/>
  <c r="CR783" i="13" s="1"/>
  <c r="CP783" i="13"/>
  <c r="CO783" i="13"/>
  <c r="CN783" i="13"/>
  <c r="CK783" i="13"/>
  <c r="CJ783" i="13"/>
  <c r="CI783" i="13"/>
  <c r="CL783" i="13" s="1"/>
  <c r="CM783" i="13" s="1"/>
  <c r="CF783" i="13"/>
  <c r="CE783" i="13"/>
  <c r="CD783" i="13"/>
  <c r="CG783" i="13" s="1"/>
  <c r="CH783" i="13" s="1"/>
  <c r="CA783" i="13"/>
  <c r="BZ783" i="13"/>
  <c r="BY783" i="13"/>
  <c r="BX783" i="13"/>
  <c r="BW783" i="13"/>
  <c r="BV783" i="13"/>
  <c r="BU783" i="13"/>
  <c r="BT783" i="13"/>
  <c r="BQ783" i="13"/>
  <c r="BP783" i="13"/>
  <c r="BO783" i="13"/>
  <c r="BN783" i="13"/>
  <c r="BM783" i="13"/>
  <c r="BL783" i="13"/>
  <c r="BK783" i="13"/>
  <c r="BJ783" i="13"/>
  <c r="BR783" i="13" s="1"/>
  <c r="BS783" i="13" s="1"/>
  <c r="BI783" i="13"/>
  <c r="AG783" i="13"/>
  <c r="CX782" i="13"/>
  <c r="CT782" i="13"/>
  <c r="CS782" i="13"/>
  <c r="CQ782" i="13"/>
  <c r="CR782" i="13" s="1"/>
  <c r="CP782" i="13"/>
  <c r="CO782" i="13"/>
  <c r="CN782" i="13"/>
  <c r="CK782" i="13"/>
  <c r="CL782" i="13" s="1"/>
  <c r="CM782" i="13" s="1"/>
  <c r="CJ782" i="13"/>
  <c r="CI782" i="13"/>
  <c r="CG782" i="13"/>
  <c r="CH782" i="13" s="1"/>
  <c r="CF782" i="13"/>
  <c r="CE782" i="13"/>
  <c r="CD782" i="13"/>
  <c r="CC782" i="13"/>
  <c r="CA782" i="13"/>
  <c r="BZ782" i="13"/>
  <c r="BY782" i="13"/>
  <c r="BX782" i="13"/>
  <c r="BW782" i="13"/>
  <c r="BV782" i="13"/>
  <c r="BU782" i="13"/>
  <c r="CB782" i="13" s="1"/>
  <c r="BT782" i="13"/>
  <c r="BQ782" i="13"/>
  <c r="BP782" i="13"/>
  <c r="BO782" i="13"/>
  <c r="BN782" i="13"/>
  <c r="BM782" i="13"/>
  <c r="BL782" i="13"/>
  <c r="BK782" i="13"/>
  <c r="BJ782" i="13"/>
  <c r="BI782" i="13"/>
  <c r="BR782" i="13" s="1"/>
  <c r="BS782" i="13" s="1"/>
  <c r="AG782" i="13"/>
  <c r="CX781" i="13"/>
  <c r="CT781" i="13"/>
  <c r="CS781" i="13"/>
  <c r="CQ781" i="13"/>
  <c r="CR781" i="13" s="1"/>
  <c r="CP781" i="13"/>
  <c r="CO781" i="13"/>
  <c r="CN781" i="13"/>
  <c r="CK781" i="13"/>
  <c r="CJ781" i="13"/>
  <c r="CI781" i="13"/>
  <c r="CL781" i="13" s="1"/>
  <c r="CM781" i="13" s="1"/>
  <c r="CF781" i="13"/>
  <c r="CE781" i="13"/>
  <c r="CD781" i="13"/>
  <c r="CG781" i="13" s="1"/>
  <c r="CH781" i="13" s="1"/>
  <c r="CA781" i="13"/>
  <c r="BZ781" i="13"/>
  <c r="BY781" i="13"/>
  <c r="BX781" i="13"/>
  <c r="BW781" i="13"/>
  <c r="BV781" i="13"/>
  <c r="BU781" i="13"/>
  <c r="BT781" i="13"/>
  <c r="BQ781" i="13"/>
  <c r="BP781" i="13"/>
  <c r="BO781" i="13"/>
  <c r="BN781" i="13"/>
  <c r="BM781" i="13"/>
  <c r="BL781" i="13"/>
  <c r="BK781" i="13"/>
  <c r="BJ781" i="13"/>
  <c r="BR781" i="13" s="1"/>
  <c r="BS781" i="13" s="1"/>
  <c r="BI781" i="13"/>
  <c r="AG781" i="13"/>
  <c r="CX780" i="13"/>
  <c r="CT780" i="13"/>
  <c r="CS780" i="13"/>
  <c r="CQ780" i="13"/>
  <c r="CR780" i="13" s="1"/>
  <c r="CP780" i="13"/>
  <c r="CO780" i="13"/>
  <c r="CN780" i="13"/>
  <c r="CL780" i="13"/>
  <c r="CM780" i="13" s="1"/>
  <c r="CK780" i="13"/>
  <c r="CJ780" i="13"/>
  <c r="CI780" i="13"/>
  <c r="CF780" i="13"/>
  <c r="CE780" i="13"/>
  <c r="CD780" i="13"/>
  <c r="CG780" i="13" s="1"/>
  <c r="CH780" i="13" s="1"/>
  <c r="BZ780" i="13"/>
  <c r="BY780" i="13"/>
  <c r="BX780" i="13"/>
  <c r="BW780" i="13"/>
  <c r="BV780" i="13"/>
  <c r="BU780" i="13"/>
  <c r="BT780" i="13"/>
  <c r="CA780" i="13" s="1"/>
  <c r="BQ780" i="13"/>
  <c r="BP780" i="13"/>
  <c r="BN780" i="13"/>
  <c r="BM780" i="13"/>
  <c r="BL780" i="13"/>
  <c r="BK780" i="13"/>
  <c r="BJ780" i="13"/>
  <c r="BI780" i="13"/>
  <c r="BR780" i="13" s="1"/>
  <c r="BS780" i="13" s="1"/>
  <c r="AG780" i="13"/>
  <c r="BO780" i="13" s="1"/>
  <c r="CX779" i="13"/>
  <c r="CT779" i="13"/>
  <c r="CS779" i="13"/>
  <c r="CR779" i="13"/>
  <c r="CQ779" i="13"/>
  <c r="CP779" i="13"/>
  <c r="CO779" i="13"/>
  <c r="CN779" i="13"/>
  <c r="CK779" i="13"/>
  <c r="CL779" i="13" s="1"/>
  <c r="CM779" i="13" s="1"/>
  <c r="CJ779" i="13"/>
  <c r="CI779" i="13"/>
  <c r="CG779" i="13"/>
  <c r="CH779" i="13" s="1"/>
  <c r="CF779" i="13"/>
  <c r="CE779" i="13"/>
  <c r="CD779" i="13"/>
  <c r="BZ779" i="13"/>
  <c r="BY779" i="13"/>
  <c r="BX779" i="13"/>
  <c r="BW779" i="13"/>
  <c r="BV779" i="13"/>
  <c r="BU779" i="13"/>
  <c r="BT779" i="13"/>
  <c r="CA779" i="13" s="1"/>
  <c r="BQ779" i="13"/>
  <c r="BP779" i="13"/>
  <c r="BN779" i="13"/>
  <c r="BM779" i="13"/>
  <c r="BL779" i="13"/>
  <c r="BK779" i="13"/>
  <c r="BJ779" i="13"/>
  <c r="BI779" i="13"/>
  <c r="BR779" i="13" s="1"/>
  <c r="BS779" i="13" s="1"/>
  <c r="AG779" i="13"/>
  <c r="BO779" i="13" s="1"/>
  <c r="CX778" i="13"/>
  <c r="CT778" i="13"/>
  <c r="CS778" i="13"/>
  <c r="CR778" i="13"/>
  <c r="CQ778" i="13"/>
  <c r="CO778" i="13"/>
  <c r="CP778" i="13" s="1"/>
  <c r="CN778" i="13"/>
  <c r="CK778" i="13"/>
  <c r="CL778" i="13" s="1"/>
  <c r="CM778" i="13" s="1"/>
  <c r="CJ778" i="13"/>
  <c r="CI778" i="13"/>
  <c r="CG778" i="13"/>
  <c r="CH778" i="13" s="1"/>
  <c r="CF778" i="13"/>
  <c r="CE778" i="13"/>
  <c r="CD778" i="13"/>
  <c r="BZ778" i="13"/>
  <c r="BY778" i="13"/>
  <c r="BX778" i="13"/>
  <c r="BW778" i="13"/>
  <c r="BV778" i="13"/>
  <c r="BU778" i="13"/>
  <c r="BT778" i="13"/>
  <c r="CA778" i="13" s="1"/>
  <c r="BQ778" i="13"/>
  <c r="BP778" i="13"/>
  <c r="BN778" i="13"/>
  <c r="BM778" i="13"/>
  <c r="BL778" i="13"/>
  <c r="BK778" i="13"/>
  <c r="BJ778" i="13"/>
  <c r="BI778" i="13"/>
  <c r="BR778" i="13" s="1"/>
  <c r="BS778" i="13" s="1"/>
  <c r="AG778" i="13"/>
  <c r="BO778" i="13" s="1"/>
  <c r="CX777" i="13"/>
  <c r="CT777" i="13"/>
  <c r="CS777" i="13"/>
  <c r="CR777" i="13"/>
  <c r="CQ777" i="13"/>
  <c r="CO777" i="13"/>
  <c r="CP777" i="13" s="1"/>
  <c r="CN777" i="13"/>
  <c r="CL777" i="13"/>
  <c r="CM777" i="13" s="1"/>
  <c r="CK777" i="13"/>
  <c r="CJ777" i="13"/>
  <c r="CI777" i="13"/>
  <c r="CF777" i="13"/>
  <c r="CE777" i="13"/>
  <c r="CD777" i="13"/>
  <c r="CG777" i="13" s="1"/>
  <c r="CH777" i="13" s="1"/>
  <c r="BZ777" i="13"/>
  <c r="BY777" i="13"/>
  <c r="BX777" i="13"/>
  <c r="BW777" i="13"/>
  <c r="BV777" i="13"/>
  <c r="BU777" i="13"/>
  <c r="CB777" i="13" s="1"/>
  <c r="CC777" i="13" s="1"/>
  <c r="BT777" i="13"/>
  <c r="CA777" i="13" s="1"/>
  <c r="BQ777" i="13"/>
  <c r="BP777" i="13"/>
  <c r="BN777" i="13"/>
  <c r="BM777" i="13"/>
  <c r="BL777" i="13"/>
  <c r="BK777" i="13"/>
  <c r="BJ777" i="13"/>
  <c r="BI777" i="13"/>
  <c r="BR777" i="13" s="1"/>
  <c r="BS777" i="13" s="1"/>
  <c r="AG777" i="13"/>
  <c r="BO777" i="13" s="1"/>
  <c r="CX776" i="13"/>
  <c r="CT776" i="13"/>
  <c r="CS776" i="13"/>
  <c r="CR776" i="13"/>
  <c r="CQ776" i="13"/>
  <c r="CP776" i="13"/>
  <c r="CO776" i="13"/>
  <c r="CN776" i="13"/>
  <c r="CL776" i="13"/>
  <c r="CM776" i="13" s="1"/>
  <c r="CK776" i="13"/>
  <c r="CJ776" i="13"/>
  <c r="CI776" i="13"/>
  <c r="CF776" i="13"/>
  <c r="CE776" i="13"/>
  <c r="CD776" i="13"/>
  <c r="CG776" i="13" s="1"/>
  <c r="CH776" i="13" s="1"/>
  <c r="BZ776" i="13"/>
  <c r="BY776" i="13"/>
  <c r="BX776" i="13"/>
  <c r="BW776" i="13"/>
  <c r="BV776" i="13"/>
  <c r="BU776" i="13"/>
  <c r="BT776" i="13"/>
  <c r="CA776" i="13" s="1"/>
  <c r="BQ776" i="13"/>
  <c r="BP776" i="13"/>
  <c r="BN776" i="13"/>
  <c r="BM776" i="13"/>
  <c r="BL776" i="13"/>
  <c r="BK776" i="13"/>
  <c r="BJ776" i="13"/>
  <c r="BI776" i="13"/>
  <c r="BR776" i="13" s="1"/>
  <c r="BS776" i="13" s="1"/>
  <c r="AG776" i="13"/>
  <c r="BO776" i="13" s="1"/>
  <c r="CX775" i="13"/>
  <c r="CT775" i="13"/>
  <c r="CS775" i="13"/>
  <c r="CR775" i="13"/>
  <c r="CQ775" i="13"/>
  <c r="CP775" i="13"/>
  <c r="CO775" i="13"/>
  <c r="CN775" i="13"/>
  <c r="CK775" i="13"/>
  <c r="CL775" i="13" s="1"/>
  <c r="CM775" i="13" s="1"/>
  <c r="CJ775" i="13"/>
  <c r="CI775" i="13"/>
  <c r="CG775" i="13"/>
  <c r="CH775" i="13" s="1"/>
  <c r="CF775" i="13"/>
  <c r="CE775" i="13"/>
  <c r="CD775" i="13"/>
  <c r="BZ775" i="13"/>
  <c r="BY775" i="13"/>
  <c r="BX775" i="13"/>
  <c r="BW775" i="13"/>
  <c r="BV775" i="13"/>
  <c r="BU775" i="13"/>
  <c r="BT775" i="13"/>
  <c r="CA775" i="13" s="1"/>
  <c r="BQ775" i="13"/>
  <c r="BP775" i="13"/>
  <c r="BN775" i="13"/>
  <c r="BM775" i="13"/>
  <c r="BL775" i="13"/>
  <c r="BK775" i="13"/>
  <c r="BJ775" i="13"/>
  <c r="BI775" i="13"/>
  <c r="BR775" i="13" s="1"/>
  <c r="BS775" i="13" s="1"/>
  <c r="AG775" i="13"/>
  <c r="BO775" i="13" s="1"/>
  <c r="CX774" i="13"/>
  <c r="CT774" i="13"/>
  <c r="CS774" i="13"/>
  <c r="CR774" i="13"/>
  <c r="CQ774" i="13"/>
  <c r="CO774" i="13"/>
  <c r="CP774" i="13" s="1"/>
  <c r="CN774" i="13"/>
  <c r="CK774" i="13"/>
  <c r="CL774" i="13" s="1"/>
  <c r="CM774" i="13" s="1"/>
  <c r="CJ774" i="13"/>
  <c r="CI774" i="13"/>
  <c r="CG774" i="13"/>
  <c r="CH774" i="13" s="1"/>
  <c r="CF774" i="13"/>
  <c r="CE774" i="13"/>
  <c r="CD774" i="13"/>
  <c r="BZ774" i="13"/>
  <c r="BY774" i="13"/>
  <c r="BX774" i="13"/>
  <c r="BW774" i="13"/>
  <c r="BV774" i="13"/>
  <c r="BU774" i="13"/>
  <c r="BT774" i="13"/>
  <c r="CA774" i="13" s="1"/>
  <c r="BQ774" i="13"/>
  <c r="BP774" i="13"/>
  <c r="BN774" i="13"/>
  <c r="BM774" i="13"/>
  <c r="BL774" i="13"/>
  <c r="BK774" i="13"/>
  <c r="BJ774" i="13"/>
  <c r="BI774" i="13"/>
  <c r="BR774" i="13" s="1"/>
  <c r="BS774" i="13" s="1"/>
  <c r="AG774" i="13"/>
  <c r="BO774" i="13" s="1"/>
  <c r="CX773" i="13"/>
  <c r="CT773" i="13"/>
  <c r="CS773" i="13"/>
  <c r="CR773" i="13"/>
  <c r="CQ773" i="13"/>
  <c r="CO773" i="13"/>
  <c r="CP773" i="13" s="1"/>
  <c r="CN773" i="13"/>
  <c r="CL773" i="13"/>
  <c r="CM773" i="13" s="1"/>
  <c r="CK773" i="13"/>
  <c r="CJ773" i="13"/>
  <c r="CI773" i="13"/>
  <c r="CF773" i="13"/>
  <c r="CE773" i="13"/>
  <c r="CD773" i="13"/>
  <c r="CG773" i="13" s="1"/>
  <c r="CH773" i="13" s="1"/>
  <c r="BZ773" i="13"/>
  <c r="BY773" i="13"/>
  <c r="BX773" i="13"/>
  <c r="BW773" i="13"/>
  <c r="BV773" i="13"/>
  <c r="BU773" i="13"/>
  <c r="CB773" i="13" s="1"/>
  <c r="CC773" i="13" s="1"/>
  <c r="BT773" i="13"/>
  <c r="CA773" i="13" s="1"/>
  <c r="BQ773" i="13"/>
  <c r="BP773" i="13"/>
  <c r="BN773" i="13"/>
  <c r="BM773" i="13"/>
  <c r="BL773" i="13"/>
  <c r="BK773" i="13"/>
  <c r="BJ773" i="13"/>
  <c r="BI773" i="13"/>
  <c r="BR773" i="13" s="1"/>
  <c r="BS773" i="13" s="1"/>
  <c r="AG773" i="13"/>
  <c r="BO773" i="13" s="1"/>
  <c r="CX772" i="13"/>
  <c r="CT772" i="13"/>
  <c r="CS772" i="13"/>
  <c r="CR772" i="13"/>
  <c r="CQ772" i="13"/>
  <c r="CP772" i="13"/>
  <c r="CO772" i="13"/>
  <c r="CN772" i="13"/>
  <c r="CL772" i="13"/>
  <c r="CM772" i="13" s="1"/>
  <c r="CK772" i="13"/>
  <c r="CJ772" i="13"/>
  <c r="CI772" i="13"/>
  <c r="CF772" i="13"/>
  <c r="CE772" i="13"/>
  <c r="CD772" i="13"/>
  <c r="CG772" i="13" s="1"/>
  <c r="CH772" i="13" s="1"/>
  <c r="BZ772" i="13"/>
  <c r="BY772" i="13"/>
  <c r="BX772" i="13"/>
  <c r="BW772" i="13"/>
  <c r="BV772" i="13"/>
  <c r="BU772" i="13"/>
  <c r="BT772" i="13"/>
  <c r="CA772" i="13" s="1"/>
  <c r="BQ772" i="13"/>
  <c r="BP772" i="13"/>
  <c r="BN772" i="13"/>
  <c r="BM772" i="13"/>
  <c r="BL772" i="13"/>
  <c r="BK772" i="13"/>
  <c r="BJ772" i="13"/>
  <c r="BI772" i="13"/>
  <c r="BR772" i="13" s="1"/>
  <c r="BS772" i="13" s="1"/>
  <c r="AG772" i="13"/>
  <c r="BO772" i="13" s="1"/>
  <c r="CX771" i="13"/>
  <c r="CT771" i="13"/>
  <c r="CS771" i="13"/>
  <c r="CR771" i="13"/>
  <c r="CQ771" i="13"/>
  <c r="CP771" i="13"/>
  <c r="CO771" i="13"/>
  <c r="CN771" i="13"/>
  <c r="CK771" i="13"/>
  <c r="CL771" i="13" s="1"/>
  <c r="CM771" i="13" s="1"/>
  <c r="CJ771" i="13"/>
  <c r="CI771" i="13"/>
  <c r="CG771" i="13"/>
  <c r="CH771" i="13" s="1"/>
  <c r="CF771" i="13"/>
  <c r="CE771" i="13"/>
  <c r="CD771" i="13"/>
  <c r="BZ771" i="13"/>
  <c r="BY771" i="13"/>
  <c r="BX771" i="13"/>
  <c r="BW771" i="13"/>
  <c r="BV771" i="13"/>
  <c r="BU771" i="13"/>
  <c r="BT771" i="13"/>
  <c r="CA771" i="13" s="1"/>
  <c r="BQ771" i="13"/>
  <c r="BP771" i="13"/>
  <c r="BN771" i="13"/>
  <c r="BM771" i="13"/>
  <c r="BL771" i="13"/>
  <c r="BK771" i="13"/>
  <c r="BJ771" i="13"/>
  <c r="BI771" i="13"/>
  <c r="BR771" i="13" s="1"/>
  <c r="BS771" i="13" s="1"/>
  <c r="AG771" i="13"/>
  <c r="BO771" i="13" s="1"/>
  <c r="CX770" i="13"/>
  <c r="CT770" i="13"/>
  <c r="CS770" i="13"/>
  <c r="CR770" i="13"/>
  <c r="CQ770" i="13"/>
  <c r="CO770" i="13"/>
  <c r="CP770" i="13" s="1"/>
  <c r="CN770" i="13"/>
  <c r="CK770" i="13"/>
  <c r="CL770" i="13" s="1"/>
  <c r="CM770" i="13" s="1"/>
  <c r="CJ770" i="13"/>
  <c r="CI770" i="13"/>
  <c r="CG770" i="13"/>
  <c r="CH770" i="13" s="1"/>
  <c r="CF770" i="13"/>
  <c r="CE770" i="13"/>
  <c r="CD770" i="13"/>
  <c r="BZ770" i="13"/>
  <c r="BY770" i="13"/>
  <c r="BX770" i="13"/>
  <c r="BW770" i="13"/>
  <c r="BV770" i="13"/>
  <c r="BU770" i="13"/>
  <c r="BT770" i="13"/>
  <c r="CA770" i="13" s="1"/>
  <c r="BQ770" i="13"/>
  <c r="BP770" i="13"/>
  <c r="BN770" i="13"/>
  <c r="BM770" i="13"/>
  <c r="BL770" i="13"/>
  <c r="BK770" i="13"/>
  <c r="BJ770" i="13"/>
  <c r="BI770" i="13"/>
  <c r="BR770" i="13" s="1"/>
  <c r="BS770" i="13" s="1"/>
  <c r="AG770" i="13"/>
  <c r="BO770" i="13" s="1"/>
  <c r="CX769" i="13"/>
  <c r="CT769" i="13"/>
  <c r="CS769" i="13"/>
  <c r="CR769" i="13"/>
  <c r="CQ769" i="13"/>
  <c r="CO769" i="13"/>
  <c r="CP769" i="13" s="1"/>
  <c r="CN769" i="13"/>
  <c r="CL769" i="13"/>
  <c r="CM769" i="13" s="1"/>
  <c r="CK769" i="13"/>
  <c r="CJ769" i="13"/>
  <c r="CI769" i="13"/>
  <c r="CF769" i="13"/>
  <c r="CE769" i="13"/>
  <c r="CD769" i="13"/>
  <c r="CG769" i="13" s="1"/>
  <c r="CH769" i="13" s="1"/>
  <c r="BZ769" i="13"/>
  <c r="BY769" i="13"/>
  <c r="BX769" i="13"/>
  <c r="BW769" i="13"/>
  <c r="BV769" i="13"/>
  <c r="BU769" i="13"/>
  <c r="CB769" i="13" s="1"/>
  <c r="CC769" i="13" s="1"/>
  <c r="BT769" i="13"/>
  <c r="CA769" i="13" s="1"/>
  <c r="BQ769" i="13"/>
  <c r="BP769" i="13"/>
  <c r="BN769" i="13"/>
  <c r="BM769" i="13"/>
  <c r="BL769" i="13"/>
  <c r="BK769" i="13"/>
  <c r="BJ769" i="13"/>
  <c r="BI769" i="13"/>
  <c r="BR769" i="13" s="1"/>
  <c r="BS769" i="13" s="1"/>
  <c r="AG769" i="13"/>
  <c r="BO769" i="13" s="1"/>
  <c r="CX768" i="13"/>
  <c r="CT768" i="13"/>
  <c r="CR768" i="13"/>
  <c r="CS768" i="13" s="1"/>
  <c r="CQ768" i="13"/>
  <c r="CN768" i="13"/>
  <c r="CO768" i="13" s="1"/>
  <c r="CP768" i="13" s="1"/>
  <c r="CK768" i="13"/>
  <c r="CJ768" i="13"/>
  <c r="CI768" i="13"/>
  <c r="CL768" i="13" s="1"/>
  <c r="CM768" i="13" s="1"/>
  <c r="CF768" i="13"/>
  <c r="CG768" i="13" s="1"/>
  <c r="CH768" i="13" s="1"/>
  <c r="CE768" i="13"/>
  <c r="CD768" i="13"/>
  <c r="BZ768" i="13"/>
  <c r="BY768" i="13"/>
  <c r="BX768" i="13"/>
  <c r="BW768" i="13"/>
  <c r="BV768" i="13"/>
  <c r="BU768" i="13"/>
  <c r="BT768" i="13"/>
  <c r="CA768" i="13" s="1"/>
  <c r="BQ768" i="13"/>
  <c r="BP768" i="13"/>
  <c r="BN768" i="13"/>
  <c r="BM768" i="13"/>
  <c r="BL768" i="13"/>
  <c r="BK768" i="13"/>
  <c r="BJ768" i="13"/>
  <c r="BI768" i="13"/>
  <c r="AG768" i="13"/>
  <c r="BO768" i="13" s="1"/>
  <c r="CX767" i="13"/>
  <c r="CT767" i="13"/>
  <c r="CR767" i="13"/>
  <c r="CS767" i="13" s="1"/>
  <c r="CQ767" i="13"/>
  <c r="CN767" i="13"/>
  <c r="CO767" i="13" s="1"/>
  <c r="CP767" i="13" s="1"/>
  <c r="CK767" i="13"/>
  <c r="CJ767" i="13"/>
  <c r="CI767" i="13"/>
  <c r="CL767" i="13" s="1"/>
  <c r="CM767" i="13" s="1"/>
  <c r="CF767" i="13"/>
  <c r="CG767" i="13" s="1"/>
  <c r="CH767" i="13" s="1"/>
  <c r="CE767" i="13"/>
  <c r="CD767" i="13"/>
  <c r="BZ767" i="13"/>
  <c r="BY767" i="13"/>
  <c r="BX767" i="13"/>
  <c r="BW767" i="13"/>
  <c r="BV767" i="13"/>
  <c r="BU767" i="13"/>
  <c r="BT767" i="13"/>
  <c r="CA767" i="13" s="1"/>
  <c r="BQ767" i="13"/>
  <c r="BP767" i="13"/>
  <c r="BN767" i="13"/>
  <c r="BM767" i="13"/>
  <c r="BL767" i="13"/>
  <c r="BK767" i="13"/>
  <c r="BJ767" i="13"/>
  <c r="BI767" i="13"/>
  <c r="AG767" i="13"/>
  <c r="BO767" i="13" s="1"/>
  <c r="CX766" i="13"/>
  <c r="CT766" i="13"/>
  <c r="CR766" i="13"/>
  <c r="CS766" i="13" s="1"/>
  <c r="CQ766" i="13"/>
  <c r="CN766" i="13"/>
  <c r="CO766" i="13" s="1"/>
  <c r="CP766" i="13" s="1"/>
  <c r="CK766" i="13"/>
  <c r="CJ766" i="13"/>
  <c r="CI766" i="13"/>
  <c r="CL766" i="13" s="1"/>
  <c r="CM766" i="13" s="1"/>
  <c r="CF766" i="13"/>
  <c r="CG766" i="13" s="1"/>
  <c r="CH766" i="13" s="1"/>
  <c r="CE766" i="13"/>
  <c r="CD766" i="13"/>
  <c r="BZ766" i="13"/>
  <c r="BY766" i="13"/>
  <c r="BX766" i="13"/>
  <c r="BW766" i="13"/>
  <c r="BV766" i="13"/>
  <c r="BU766" i="13"/>
  <c r="BT766" i="13"/>
  <c r="CA766" i="13" s="1"/>
  <c r="BQ766" i="13"/>
  <c r="BP766" i="13"/>
  <c r="BN766" i="13"/>
  <c r="BM766" i="13"/>
  <c r="BL766" i="13"/>
  <c r="BK766" i="13"/>
  <c r="BJ766" i="13"/>
  <c r="BI766" i="13"/>
  <c r="BR766" i="13" s="1"/>
  <c r="BS766" i="13" s="1"/>
  <c r="AG766" i="13"/>
  <c r="BO766" i="13" s="1"/>
  <c r="CX765" i="13"/>
  <c r="CT765" i="13"/>
  <c r="CR765" i="13"/>
  <c r="CS765" i="13" s="1"/>
  <c r="CQ765" i="13"/>
  <c r="CN765" i="13"/>
  <c r="CO765" i="13" s="1"/>
  <c r="CP765" i="13" s="1"/>
  <c r="CK765" i="13"/>
  <c r="CJ765" i="13"/>
  <c r="CI765" i="13"/>
  <c r="CL765" i="13" s="1"/>
  <c r="CM765" i="13" s="1"/>
  <c r="CF765" i="13"/>
  <c r="CG765" i="13" s="1"/>
  <c r="CH765" i="13" s="1"/>
  <c r="CE765" i="13"/>
  <c r="CD765" i="13"/>
  <c r="BZ765" i="13"/>
  <c r="BY765" i="13"/>
  <c r="BX765" i="13"/>
  <c r="BW765" i="13"/>
  <c r="BV765" i="13"/>
  <c r="BU765" i="13"/>
  <c r="BT765" i="13"/>
  <c r="CA765" i="13" s="1"/>
  <c r="BQ765" i="13"/>
  <c r="BP765" i="13"/>
  <c r="BN765" i="13"/>
  <c r="BM765" i="13"/>
  <c r="BL765" i="13"/>
  <c r="BK765" i="13"/>
  <c r="BJ765" i="13"/>
  <c r="BI765" i="13"/>
  <c r="BR765" i="13" s="1"/>
  <c r="BS765" i="13" s="1"/>
  <c r="AG765" i="13"/>
  <c r="BO765" i="13" s="1"/>
  <c r="CX764" i="13"/>
  <c r="CT764" i="13"/>
  <c r="CS764" i="13"/>
  <c r="CR764" i="13"/>
  <c r="CQ764" i="13"/>
  <c r="CO764" i="13"/>
  <c r="CP764" i="13" s="1"/>
  <c r="CN764" i="13"/>
  <c r="CK764" i="13"/>
  <c r="CJ764" i="13"/>
  <c r="CI764" i="13"/>
  <c r="CL764" i="13" s="1"/>
  <c r="CM764" i="13" s="1"/>
  <c r="CG764" i="13"/>
  <c r="CH764" i="13" s="1"/>
  <c r="CF764" i="13"/>
  <c r="CE764" i="13"/>
  <c r="CD764" i="13"/>
  <c r="BZ764" i="13"/>
  <c r="BY764" i="13"/>
  <c r="BX764" i="13"/>
  <c r="BW764" i="13"/>
  <c r="BV764" i="13"/>
  <c r="BU764" i="13"/>
  <c r="CB764" i="13" s="1"/>
  <c r="CC764" i="13" s="1"/>
  <c r="BT764" i="13"/>
  <c r="CA764" i="13" s="1"/>
  <c r="BQ764" i="13"/>
  <c r="BP764" i="13"/>
  <c r="BN764" i="13"/>
  <c r="BM764" i="13"/>
  <c r="BL764" i="13"/>
  <c r="BK764" i="13"/>
  <c r="BJ764" i="13"/>
  <c r="BI764" i="13"/>
  <c r="AG764" i="13"/>
  <c r="BO764" i="13" s="1"/>
  <c r="CX763" i="13"/>
  <c r="CT763" i="13"/>
  <c r="CS763" i="13"/>
  <c r="CR763" i="13"/>
  <c r="CQ763" i="13"/>
  <c r="CO763" i="13"/>
  <c r="CP763" i="13" s="1"/>
  <c r="CN763" i="13"/>
  <c r="CK763" i="13"/>
  <c r="CJ763" i="13"/>
  <c r="CI763" i="13"/>
  <c r="CL763" i="13" s="1"/>
  <c r="CM763" i="13" s="1"/>
  <c r="CG763" i="13"/>
  <c r="CH763" i="13" s="1"/>
  <c r="CF763" i="13"/>
  <c r="CE763" i="13"/>
  <c r="CD763" i="13"/>
  <c r="BZ763" i="13"/>
  <c r="BY763" i="13"/>
  <c r="BX763" i="13"/>
  <c r="BW763" i="13"/>
  <c r="BV763" i="13"/>
  <c r="BU763" i="13"/>
  <c r="BT763" i="13"/>
  <c r="CA763" i="13" s="1"/>
  <c r="BQ763" i="13"/>
  <c r="BP763" i="13"/>
  <c r="BN763" i="13"/>
  <c r="BM763" i="13"/>
  <c r="BL763" i="13"/>
  <c r="BK763" i="13"/>
  <c r="BJ763" i="13"/>
  <c r="BI763" i="13"/>
  <c r="AG763" i="13"/>
  <c r="BO763" i="13" s="1"/>
  <c r="CX762" i="13"/>
  <c r="CT762" i="13"/>
  <c r="CS762" i="13"/>
  <c r="CR762" i="13"/>
  <c r="CQ762" i="13"/>
  <c r="CO762" i="13"/>
  <c r="CP762" i="13" s="1"/>
  <c r="CN762" i="13"/>
  <c r="CK762" i="13"/>
  <c r="CJ762" i="13"/>
  <c r="CI762" i="13"/>
  <c r="CL762" i="13" s="1"/>
  <c r="CM762" i="13" s="1"/>
  <c r="CG762" i="13"/>
  <c r="CH762" i="13" s="1"/>
  <c r="CF762" i="13"/>
  <c r="CE762" i="13"/>
  <c r="CD762" i="13"/>
  <c r="BZ762" i="13"/>
  <c r="BY762" i="13"/>
  <c r="BX762" i="13"/>
  <c r="BW762" i="13"/>
  <c r="BV762" i="13"/>
  <c r="BU762" i="13"/>
  <c r="CB762" i="13" s="1"/>
  <c r="CC762" i="13" s="1"/>
  <c r="BT762" i="13"/>
  <c r="CA762" i="13" s="1"/>
  <c r="BQ762" i="13"/>
  <c r="BP762" i="13"/>
  <c r="BN762" i="13"/>
  <c r="BM762" i="13"/>
  <c r="BL762" i="13"/>
  <c r="BK762" i="13"/>
  <c r="BJ762" i="13"/>
  <c r="BI762" i="13"/>
  <c r="AG762" i="13"/>
  <c r="BO762" i="13" s="1"/>
  <c r="CX761" i="13"/>
  <c r="CT761" i="13"/>
  <c r="CS761" i="13"/>
  <c r="CR761" i="13"/>
  <c r="CQ761" i="13"/>
  <c r="CO761" i="13"/>
  <c r="CP761" i="13" s="1"/>
  <c r="CN761" i="13"/>
  <c r="CK761" i="13"/>
  <c r="CJ761" i="13"/>
  <c r="CI761" i="13"/>
  <c r="CL761" i="13" s="1"/>
  <c r="CM761" i="13" s="1"/>
  <c r="CG761" i="13"/>
  <c r="CH761" i="13" s="1"/>
  <c r="CF761" i="13"/>
  <c r="CE761" i="13"/>
  <c r="CD761" i="13"/>
  <c r="BZ761" i="13"/>
  <c r="BY761" i="13"/>
  <c r="BX761" i="13"/>
  <c r="BW761" i="13"/>
  <c r="BV761" i="13"/>
  <c r="BU761" i="13"/>
  <c r="BT761" i="13"/>
  <c r="CA761" i="13" s="1"/>
  <c r="BQ761" i="13"/>
  <c r="BP761" i="13"/>
  <c r="BN761" i="13"/>
  <c r="BM761" i="13"/>
  <c r="BL761" i="13"/>
  <c r="BK761" i="13"/>
  <c r="BJ761" i="13"/>
  <c r="BI761" i="13"/>
  <c r="AG761" i="13"/>
  <c r="BO761" i="13" s="1"/>
  <c r="CX760" i="13"/>
  <c r="CT760" i="13"/>
  <c r="CS760" i="13"/>
  <c r="CR760" i="13"/>
  <c r="CQ760" i="13"/>
  <c r="CO760" i="13"/>
  <c r="CP760" i="13" s="1"/>
  <c r="CN760" i="13"/>
  <c r="CK760" i="13"/>
  <c r="CJ760" i="13"/>
  <c r="CL760" i="13" s="1"/>
  <c r="CM760" i="13" s="1"/>
  <c r="CI760" i="13"/>
  <c r="CG760" i="13"/>
  <c r="CH760" i="13" s="1"/>
  <c r="CF760" i="13"/>
  <c r="CE760" i="13"/>
  <c r="CD760" i="13"/>
  <c r="BZ760" i="13"/>
  <c r="BY760" i="13"/>
  <c r="BX760" i="13"/>
  <c r="BW760" i="13"/>
  <c r="BV760" i="13"/>
  <c r="BU760" i="13"/>
  <c r="CB760" i="13" s="1"/>
  <c r="CC760" i="13" s="1"/>
  <c r="BT760" i="13"/>
  <c r="CA760" i="13" s="1"/>
  <c r="BQ760" i="13"/>
  <c r="BP760" i="13"/>
  <c r="BN760" i="13"/>
  <c r="BM760" i="13"/>
  <c r="BL760" i="13"/>
  <c r="BK760" i="13"/>
  <c r="BJ760" i="13"/>
  <c r="BI760" i="13"/>
  <c r="AG760" i="13"/>
  <c r="BO760" i="13" s="1"/>
  <c r="CX759" i="13"/>
  <c r="CT759" i="13"/>
  <c r="CS759" i="13"/>
  <c r="CR759" i="13"/>
  <c r="CQ759" i="13"/>
  <c r="CO759" i="13"/>
  <c r="CP759" i="13" s="1"/>
  <c r="CN759" i="13"/>
  <c r="CK759" i="13"/>
  <c r="CJ759" i="13"/>
  <c r="CL759" i="13" s="1"/>
  <c r="CM759" i="13" s="1"/>
  <c r="CI759" i="13"/>
  <c r="CG759" i="13"/>
  <c r="CH759" i="13" s="1"/>
  <c r="CF759" i="13"/>
  <c r="CE759" i="13"/>
  <c r="CD759" i="13"/>
  <c r="BZ759" i="13"/>
  <c r="BY759" i="13"/>
  <c r="BX759" i="13"/>
  <c r="BW759" i="13"/>
  <c r="BV759" i="13"/>
  <c r="BU759" i="13"/>
  <c r="BT759" i="13"/>
  <c r="CA759" i="13" s="1"/>
  <c r="BQ759" i="13"/>
  <c r="BP759" i="13"/>
  <c r="BN759" i="13"/>
  <c r="BM759" i="13"/>
  <c r="BL759" i="13"/>
  <c r="BK759" i="13"/>
  <c r="BJ759" i="13"/>
  <c r="BI759" i="13"/>
  <c r="BR759" i="13" s="1"/>
  <c r="BS759" i="13" s="1"/>
  <c r="AG759" i="13"/>
  <c r="BO759" i="13" s="1"/>
  <c r="CX758" i="13"/>
  <c r="CT758" i="13"/>
  <c r="CS758" i="13"/>
  <c r="CR758" i="13"/>
  <c r="CQ758" i="13"/>
  <c r="CO758" i="13"/>
  <c r="CP758" i="13" s="1"/>
  <c r="CN758" i="13"/>
  <c r="CK758" i="13"/>
  <c r="CJ758" i="13"/>
  <c r="CL758" i="13" s="1"/>
  <c r="CM758" i="13" s="1"/>
  <c r="CI758" i="13"/>
  <c r="CG758" i="13"/>
  <c r="CH758" i="13" s="1"/>
  <c r="CF758" i="13"/>
  <c r="CE758" i="13"/>
  <c r="CD758" i="13"/>
  <c r="BZ758" i="13"/>
  <c r="BY758" i="13"/>
  <c r="BX758" i="13"/>
  <c r="BW758" i="13"/>
  <c r="BV758" i="13"/>
  <c r="BU758" i="13"/>
  <c r="CB758" i="13" s="1"/>
  <c r="CC758" i="13" s="1"/>
  <c r="BT758" i="13"/>
  <c r="CA758" i="13" s="1"/>
  <c r="BQ758" i="13"/>
  <c r="BP758" i="13"/>
  <c r="BN758" i="13"/>
  <c r="BM758" i="13"/>
  <c r="BL758" i="13"/>
  <c r="BK758" i="13"/>
  <c r="BJ758" i="13"/>
  <c r="BI758" i="13"/>
  <c r="BR758" i="13" s="1"/>
  <c r="BS758" i="13" s="1"/>
  <c r="AG758" i="13"/>
  <c r="BO758" i="13" s="1"/>
  <c r="CX757" i="13"/>
  <c r="CT757" i="13"/>
  <c r="CS757" i="13"/>
  <c r="CR757" i="13"/>
  <c r="CQ757" i="13"/>
  <c r="CO757" i="13"/>
  <c r="CP757" i="13" s="1"/>
  <c r="CN757" i="13"/>
  <c r="CK757" i="13"/>
  <c r="CJ757" i="13"/>
  <c r="CL757" i="13" s="1"/>
  <c r="CM757" i="13" s="1"/>
  <c r="CI757" i="13"/>
  <c r="CG757" i="13"/>
  <c r="CH757" i="13" s="1"/>
  <c r="CF757" i="13"/>
  <c r="CE757" i="13"/>
  <c r="CD757" i="13"/>
  <c r="BZ757" i="13"/>
  <c r="BY757" i="13"/>
  <c r="BX757" i="13"/>
  <c r="BW757" i="13"/>
  <c r="BV757" i="13"/>
  <c r="BU757" i="13"/>
  <c r="BT757" i="13"/>
  <c r="CA757" i="13" s="1"/>
  <c r="BQ757" i="13"/>
  <c r="BP757" i="13"/>
  <c r="BN757" i="13"/>
  <c r="BM757" i="13"/>
  <c r="BL757" i="13"/>
  <c r="BK757" i="13"/>
  <c r="BJ757" i="13"/>
  <c r="BI757" i="13"/>
  <c r="BR757" i="13" s="1"/>
  <c r="BS757" i="13" s="1"/>
  <c r="AG757" i="13"/>
  <c r="BO757" i="13" s="1"/>
  <c r="CX756" i="13"/>
  <c r="CT756" i="13"/>
  <c r="CS756" i="13"/>
  <c r="CR756" i="13"/>
  <c r="CQ756" i="13"/>
  <c r="CO756" i="13"/>
  <c r="CP756" i="13" s="1"/>
  <c r="CN756" i="13"/>
  <c r="CK756" i="13"/>
  <c r="CJ756" i="13"/>
  <c r="CL756" i="13" s="1"/>
  <c r="CM756" i="13" s="1"/>
  <c r="CI756" i="13"/>
  <c r="CG756" i="13"/>
  <c r="CH756" i="13" s="1"/>
  <c r="CF756" i="13"/>
  <c r="CE756" i="13"/>
  <c r="CD756" i="13"/>
  <c r="BZ756" i="13"/>
  <c r="BY756" i="13"/>
  <c r="BX756" i="13"/>
  <c r="BW756" i="13"/>
  <c r="BV756" i="13"/>
  <c r="BU756" i="13"/>
  <c r="CB756" i="13" s="1"/>
  <c r="CC756" i="13" s="1"/>
  <c r="BT756" i="13"/>
  <c r="CA756" i="13" s="1"/>
  <c r="BQ756" i="13"/>
  <c r="BP756" i="13"/>
  <c r="BN756" i="13"/>
  <c r="BM756" i="13"/>
  <c r="BL756" i="13"/>
  <c r="BK756" i="13"/>
  <c r="BJ756" i="13"/>
  <c r="BI756" i="13"/>
  <c r="BR756" i="13" s="1"/>
  <c r="BS756" i="13" s="1"/>
  <c r="AG756" i="13"/>
  <c r="BO756" i="13" s="1"/>
  <c r="CX755" i="13"/>
  <c r="CT755" i="13"/>
  <c r="CS755" i="13"/>
  <c r="CR755" i="13"/>
  <c r="CQ755" i="13"/>
  <c r="CO755" i="13"/>
  <c r="CP755" i="13" s="1"/>
  <c r="CN755" i="13"/>
  <c r="CK755" i="13"/>
  <c r="CJ755" i="13"/>
  <c r="CL755" i="13" s="1"/>
  <c r="CM755" i="13" s="1"/>
  <c r="CI755" i="13"/>
  <c r="CG755" i="13"/>
  <c r="CH755" i="13" s="1"/>
  <c r="CF755" i="13"/>
  <c r="CE755" i="13"/>
  <c r="CD755" i="13"/>
  <c r="BZ755" i="13"/>
  <c r="BY755" i="13"/>
  <c r="BX755" i="13"/>
  <c r="BW755" i="13"/>
  <c r="BV755" i="13"/>
  <c r="BU755" i="13"/>
  <c r="BT755" i="13"/>
  <c r="CA755" i="13" s="1"/>
  <c r="BQ755" i="13"/>
  <c r="BP755" i="13"/>
  <c r="BN755" i="13"/>
  <c r="BM755" i="13"/>
  <c r="BL755" i="13"/>
  <c r="BK755" i="13"/>
  <c r="BJ755" i="13"/>
  <c r="BI755" i="13"/>
  <c r="BR755" i="13" s="1"/>
  <c r="BS755" i="13" s="1"/>
  <c r="AG755" i="13"/>
  <c r="BO755" i="13" s="1"/>
  <c r="CX754" i="13"/>
  <c r="CT754" i="13"/>
  <c r="CS754" i="13"/>
  <c r="CR754" i="13"/>
  <c r="CQ754" i="13"/>
  <c r="CO754" i="13"/>
  <c r="CP754" i="13" s="1"/>
  <c r="CN754" i="13"/>
  <c r="CK754" i="13"/>
  <c r="CJ754" i="13"/>
  <c r="CL754" i="13" s="1"/>
  <c r="CM754" i="13" s="1"/>
  <c r="CI754" i="13"/>
  <c r="CG754" i="13"/>
  <c r="CH754" i="13" s="1"/>
  <c r="CF754" i="13"/>
  <c r="CE754" i="13"/>
  <c r="CD754" i="13"/>
  <c r="BZ754" i="13"/>
  <c r="BY754" i="13"/>
  <c r="BX754" i="13"/>
  <c r="BW754" i="13"/>
  <c r="BV754" i="13"/>
  <c r="BU754" i="13"/>
  <c r="CB754" i="13" s="1"/>
  <c r="CC754" i="13" s="1"/>
  <c r="BT754" i="13"/>
  <c r="CA754" i="13" s="1"/>
  <c r="BQ754" i="13"/>
  <c r="BP754" i="13"/>
  <c r="BN754" i="13"/>
  <c r="BM754" i="13"/>
  <c r="BL754" i="13"/>
  <c r="BK754" i="13"/>
  <c r="BJ754" i="13"/>
  <c r="BI754" i="13"/>
  <c r="BR754" i="13" s="1"/>
  <c r="BS754" i="13" s="1"/>
  <c r="AG754" i="13"/>
  <c r="BO754" i="13" s="1"/>
  <c r="CX753" i="13"/>
  <c r="CT753" i="13"/>
  <c r="CS753" i="13"/>
  <c r="CR753" i="13"/>
  <c r="CQ753" i="13"/>
  <c r="CO753" i="13"/>
  <c r="CP753" i="13" s="1"/>
  <c r="CN753" i="13"/>
  <c r="CK753" i="13"/>
  <c r="CJ753" i="13"/>
  <c r="CL753" i="13" s="1"/>
  <c r="CM753" i="13" s="1"/>
  <c r="CI753" i="13"/>
  <c r="CG753" i="13"/>
  <c r="CH753" i="13" s="1"/>
  <c r="CF753" i="13"/>
  <c r="CE753" i="13"/>
  <c r="CD753" i="13"/>
  <c r="BZ753" i="13"/>
  <c r="BY753" i="13"/>
  <c r="BX753" i="13"/>
  <c r="BW753" i="13"/>
  <c r="BV753" i="13"/>
  <c r="BU753" i="13"/>
  <c r="BT753" i="13"/>
  <c r="CA753" i="13" s="1"/>
  <c r="BQ753" i="13"/>
  <c r="BP753" i="13"/>
  <c r="BN753" i="13"/>
  <c r="BM753" i="13"/>
  <c r="BL753" i="13"/>
  <c r="BK753" i="13"/>
  <c r="BJ753" i="13"/>
  <c r="BI753" i="13"/>
  <c r="BR753" i="13" s="1"/>
  <c r="BS753" i="13" s="1"/>
  <c r="AG753" i="13"/>
  <c r="BO753" i="13" s="1"/>
  <c r="CX752" i="13"/>
  <c r="CT752" i="13"/>
  <c r="CS752" i="13"/>
  <c r="CR752" i="13"/>
  <c r="CQ752" i="13"/>
  <c r="CO752" i="13"/>
  <c r="CP752" i="13" s="1"/>
  <c r="CN752" i="13"/>
  <c r="CK752" i="13"/>
  <c r="CJ752" i="13"/>
  <c r="CL752" i="13" s="1"/>
  <c r="CM752" i="13" s="1"/>
  <c r="CI752" i="13"/>
  <c r="CG752" i="13"/>
  <c r="CH752" i="13" s="1"/>
  <c r="CF752" i="13"/>
  <c r="CE752" i="13"/>
  <c r="CD752" i="13"/>
  <c r="BZ752" i="13"/>
  <c r="BY752" i="13"/>
  <c r="BX752" i="13"/>
  <c r="BW752" i="13"/>
  <c r="BV752" i="13"/>
  <c r="BU752" i="13"/>
  <c r="CB752" i="13" s="1"/>
  <c r="CC752" i="13" s="1"/>
  <c r="BT752" i="13"/>
  <c r="CA752" i="13" s="1"/>
  <c r="BQ752" i="13"/>
  <c r="BP752" i="13"/>
  <c r="BN752" i="13"/>
  <c r="BM752" i="13"/>
  <c r="BL752" i="13"/>
  <c r="BK752" i="13"/>
  <c r="BJ752" i="13"/>
  <c r="BI752" i="13"/>
  <c r="BR752" i="13" s="1"/>
  <c r="BS752" i="13" s="1"/>
  <c r="AG752" i="13"/>
  <c r="BO752" i="13" s="1"/>
  <c r="CX751" i="13"/>
  <c r="CT751" i="13"/>
  <c r="CS751" i="13"/>
  <c r="CR751" i="13"/>
  <c r="CQ751" i="13"/>
  <c r="CO751" i="13"/>
  <c r="CP751" i="13" s="1"/>
  <c r="CN751" i="13"/>
  <c r="CK751" i="13"/>
  <c r="CJ751" i="13"/>
  <c r="CL751" i="13" s="1"/>
  <c r="CM751" i="13" s="1"/>
  <c r="CI751" i="13"/>
  <c r="CG751" i="13"/>
  <c r="CH751" i="13" s="1"/>
  <c r="CF751" i="13"/>
  <c r="CE751" i="13"/>
  <c r="CD751" i="13"/>
  <c r="BZ751" i="13"/>
  <c r="BY751" i="13"/>
  <c r="BX751" i="13"/>
  <c r="BW751" i="13"/>
  <c r="BV751" i="13"/>
  <c r="BU751" i="13"/>
  <c r="BT751" i="13"/>
  <c r="CA751" i="13" s="1"/>
  <c r="BQ751" i="13"/>
  <c r="BP751" i="13"/>
  <c r="BN751" i="13"/>
  <c r="BM751" i="13"/>
  <c r="BL751" i="13"/>
  <c r="BK751" i="13"/>
  <c r="BJ751" i="13"/>
  <c r="BI751" i="13"/>
  <c r="BR751" i="13" s="1"/>
  <c r="BS751" i="13" s="1"/>
  <c r="AG751" i="13"/>
  <c r="BO751" i="13" s="1"/>
  <c r="CX750" i="13"/>
  <c r="CT750" i="13"/>
  <c r="CS750" i="13"/>
  <c r="CR750" i="13"/>
  <c r="CQ750" i="13"/>
  <c r="CO750" i="13"/>
  <c r="CP750" i="13" s="1"/>
  <c r="CN750" i="13"/>
  <c r="CK750" i="13"/>
  <c r="CJ750" i="13"/>
  <c r="CL750" i="13" s="1"/>
  <c r="CM750" i="13" s="1"/>
  <c r="CI750" i="13"/>
  <c r="CG750" i="13"/>
  <c r="CH750" i="13" s="1"/>
  <c r="CF750" i="13"/>
  <c r="CE750" i="13"/>
  <c r="CD750" i="13"/>
  <c r="BZ750" i="13"/>
  <c r="BY750" i="13"/>
  <c r="BX750" i="13"/>
  <c r="BW750" i="13"/>
  <c r="BV750" i="13"/>
  <c r="BU750" i="13"/>
  <c r="CB750" i="13" s="1"/>
  <c r="CC750" i="13" s="1"/>
  <c r="BT750" i="13"/>
  <c r="CA750" i="13" s="1"/>
  <c r="BQ750" i="13"/>
  <c r="BP750" i="13"/>
  <c r="BN750" i="13"/>
  <c r="BM750" i="13"/>
  <c r="BL750" i="13"/>
  <c r="BK750" i="13"/>
  <c r="BJ750" i="13"/>
  <c r="BI750" i="13"/>
  <c r="BR750" i="13" s="1"/>
  <c r="BS750" i="13" s="1"/>
  <c r="AG750" i="13"/>
  <c r="BO750" i="13" s="1"/>
  <c r="CX749" i="13"/>
  <c r="CT749" i="13"/>
  <c r="CS749" i="13"/>
  <c r="CR749" i="13"/>
  <c r="CQ749" i="13"/>
  <c r="CO749" i="13"/>
  <c r="CP749" i="13" s="1"/>
  <c r="CN749" i="13"/>
  <c r="CK749" i="13"/>
  <c r="CJ749" i="13"/>
  <c r="CL749" i="13" s="1"/>
  <c r="CM749" i="13" s="1"/>
  <c r="CI749" i="13"/>
  <c r="CG749" i="13"/>
  <c r="CH749" i="13" s="1"/>
  <c r="CF749" i="13"/>
  <c r="CE749" i="13"/>
  <c r="CD749" i="13"/>
  <c r="BZ749" i="13"/>
  <c r="BY749" i="13"/>
  <c r="BX749" i="13"/>
  <c r="BW749" i="13"/>
  <c r="BV749" i="13"/>
  <c r="BU749" i="13"/>
  <c r="BT749" i="13"/>
  <c r="CA749" i="13" s="1"/>
  <c r="BQ749" i="13"/>
  <c r="BP749" i="13"/>
  <c r="BN749" i="13"/>
  <c r="BM749" i="13"/>
  <c r="BL749" i="13"/>
  <c r="BK749" i="13"/>
  <c r="BJ749" i="13"/>
  <c r="BI749" i="13"/>
  <c r="BR749" i="13" s="1"/>
  <c r="BS749" i="13" s="1"/>
  <c r="AG749" i="13"/>
  <c r="BO749" i="13" s="1"/>
  <c r="CX748" i="13"/>
  <c r="CT748" i="13"/>
  <c r="CS748" i="13"/>
  <c r="CR748" i="13"/>
  <c r="CQ748" i="13"/>
  <c r="CO748" i="13"/>
  <c r="CP748" i="13" s="1"/>
  <c r="CN748" i="13"/>
  <c r="CK748" i="13"/>
  <c r="CJ748" i="13"/>
  <c r="CL748" i="13" s="1"/>
  <c r="CM748" i="13" s="1"/>
  <c r="CI748" i="13"/>
  <c r="CG748" i="13"/>
  <c r="CH748" i="13" s="1"/>
  <c r="CF748" i="13"/>
  <c r="CE748" i="13"/>
  <c r="CD748" i="13"/>
  <c r="BZ748" i="13"/>
  <c r="BY748" i="13"/>
  <c r="BX748" i="13"/>
  <c r="BW748" i="13"/>
  <c r="BV748" i="13"/>
  <c r="BU748" i="13"/>
  <c r="CB748" i="13" s="1"/>
  <c r="CC748" i="13" s="1"/>
  <c r="BT748" i="13"/>
  <c r="CA748" i="13" s="1"/>
  <c r="BQ748" i="13"/>
  <c r="BP748" i="13"/>
  <c r="BN748" i="13"/>
  <c r="BM748" i="13"/>
  <c r="BL748" i="13"/>
  <c r="BK748" i="13"/>
  <c r="BJ748" i="13"/>
  <c r="BI748" i="13"/>
  <c r="BR748" i="13" s="1"/>
  <c r="BS748" i="13" s="1"/>
  <c r="AG748" i="13"/>
  <c r="BO748" i="13" s="1"/>
  <c r="CX747" i="13"/>
  <c r="CT747" i="13"/>
  <c r="CS747" i="13"/>
  <c r="CR747" i="13"/>
  <c r="CQ747" i="13"/>
  <c r="CO747" i="13"/>
  <c r="CP747" i="13" s="1"/>
  <c r="CN747" i="13"/>
  <c r="CK747" i="13"/>
  <c r="CJ747" i="13"/>
  <c r="CL747" i="13" s="1"/>
  <c r="CM747" i="13" s="1"/>
  <c r="CI747" i="13"/>
  <c r="CG747" i="13"/>
  <c r="CH747" i="13" s="1"/>
  <c r="CF747" i="13"/>
  <c r="CE747" i="13"/>
  <c r="CD747" i="13"/>
  <c r="BZ747" i="13"/>
  <c r="BY747" i="13"/>
  <c r="BX747" i="13"/>
  <c r="BW747" i="13"/>
  <c r="BV747" i="13"/>
  <c r="BU747" i="13"/>
  <c r="BT747" i="13"/>
  <c r="CA747" i="13" s="1"/>
  <c r="BQ747" i="13"/>
  <c r="BP747" i="13"/>
  <c r="BN747" i="13"/>
  <c r="BM747" i="13"/>
  <c r="BL747" i="13"/>
  <c r="BK747" i="13"/>
  <c r="BJ747" i="13"/>
  <c r="BI747" i="13"/>
  <c r="BR747" i="13" s="1"/>
  <c r="BS747" i="13" s="1"/>
  <c r="AG747" i="13"/>
  <c r="BO747" i="13" s="1"/>
  <c r="CX746" i="13"/>
  <c r="CT746" i="13"/>
  <c r="CS746" i="13"/>
  <c r="CR746" i="13"/>
  <c r="CQ746" i="13"/>
  <c r="CO746" i="13"/>
  <c r="CP746" i="13" s="1"/>
  <c r="CN746" i="13"/>
  <c r="CK746" i="13"/>
  <c r="CJ746" i="13"/>
  <c r="CL746" i="13" s="1"/>
  <c r="CM746" i="13" s="1"/>
  <c r="CI746" i="13"/>
  <c r="CG746" i="13"/>
  <c r="CH746" i="13" s="1"/>
  <c r="CF746" i="13"/>
  <c r="CE746" i="13"/>
  <c r="CD746" i="13"/>
  <c r="BZ746" i="13"/>
  <c r="BY746" i="13"/>
  <c r="BX746" i="13"/>
  <c r="BW746" i="13"/>
  <c r="BV746" i="13"/>
  <c r="BU746" i="13"/>
  <c r="CB746" i="13" s="1"/>
  <c r="CC746" i="13" s="1"/>
  <c r="BT746" i="13"/>
  <c r="CA746" i="13" s="1"/>
  <c r="BQ746" i="13"/>
  <c r="BP746" i="13"/>
  <c r="BN746" i="13"/>
  <c r="BM746" i="13"/>
  <c r="BL746" i="13"/>
  <c r="BK746" i="13"/>
  <c r="BJ746" i="13"/>
  <c r="BI746" i="13"/>
  <c r="BR746" i="13" s="1"/>
  <c r="BS746" i="13" s="1"/>
  <c r="AG746" i="13"/>
  <c r="BO746" i="13" s="1"/>
  <c r="CX745" i="13"/>
  <c r="CT745" i="13"/>
  <c r="CS745" i="13"/>
  <c r="CR745" i="13"/>
  <c r="CQ745" i="13"/>
  <c r="CO745" i="13"/>
  <c r="CP745" i="13" s="1"/>
  <c r="CN745" i="13"/>
  <c r="CK745" i="13"/>
  <c r="CJ745" i="13"/>
  <c r="CL745" i="13" s="1"/>
  <c r="CM745" i="13" s="1"/>
  <c r="CI745" i="13"/>
  <c r="CG745" i="13"/>
  <c r="CH745" i="13" s="1"/>
  <c r="CF745" i="13"/>
  <c r="CE745" i="13"/>
  <c r="CD745" i="13"/>
  <c r="BZ745" i="13"/>
  <c r="BY745" i="13"/>
  <c r="BX745" i="13"/>
  <c r="BW745" i="13"/>
  <c r="BV745" i="13"/>
  <c r="BU745" i="13"/>
  <c r="CB745" i="13" s="1"/>
  <c r="CC745" i="13" s="1"/>
  <c r="BT745" i="13"/>
  <c r="CA745" i="13" s="1"/>
  <c r="BQ745" i="13"/>
  <c r="BP745" i="13"/>
  <c r="BN745" i="13"/>
  <c r="BM745" i="13"/>
  <c r="BL745" i="13"/>
  <c r="BK745" i="13"/>
  <c r="BJ745" i="13"/>
  <c r="BI745" i="13"/>
  <c r="BR745" i="13" s="1"/>
  <c r="BS745" i="13" s="1"/>
  <c r="AG745" i="13"/>
  <c r="BO745" i="13" s="1"/>
  <c r="CX744" i="13"/>
  <c r="CT744" i="13"/>
  <c r="CS744" i="13"/>
  <c r="CR744" i="13"/>
  <c r="CQ744" i="13"/>
  <c r="CO744" i="13"/>
  <c r="CP744" i="13" s="1"/>
  <c r="CN744" i="13"/>
  <c r="CK744" i="13"/>
  <c r="CJ744" i="13"/>
  <c r="CI744" i="13"/>
  <c r="CG744" i="13"/>
  <c r="CH744" i="13" s="1"/>
  <c r="CF744" i="13"/>
  <c r="CE744" i="13"/>
  <c r="CD744" i="13"/>
  <c r="BZ744" i="13"/>
  <c r="BY744" i="13"/>
  <c r="BX744" i="13"/>
  <c r="BW744" i="13"/>
  <c r="BV744" i="13"/>
  <c r="BU744" i="13"/>
  <c r="BT744" i="13"/>
  <c r="CA744" i="13" s="1"/>
  <c r="BQ744" i="13"/>
  <c r="BP744" i="13"/>
  <c r="BN744" i="13"/>
  <c r="BM744" i="13"/>
  <c r="BL744" i="13"/>
  <c r="BK744" i="13"/>
  <c r="BJ744" i="13"/>
  <c r="BI744" i="13"/>
  <c r="BR744" i="13" s="1"/>
  <c r="BS744" i="13" s="1"/>
  <c r="AG744" i="13"/>
  <c r="BO744" i="13" s="1"/>
  <c r="CX743" i="13"/>
  <c r="CT743" i="13"/>
  <c r="CS743" i="13"/>
  <c r="CR743" i="13"/>
  <c r="CQ743" i="13"/>
  <c r="CO743" i="13"/>
  <c r="CP743" i="13" s="1"/>
  <c r="CN743" i="13"/>
  <c r="CK743" i="13"/>
  <c r="CJ743" i="13"/>
  <c r="CI743" i="13"/>
  <c r="CG743" i="13"/>
  <c r="CH743" i="13" s="1"/>
  <c r="CF743" i="13"/>
  <c r="CE743" i="13"/>
  <c r="CD743" i="13"/>
  <c r="CC743" i="13"/>
  <c r="BZ743" i="13"/>
  <c r="BY743" i="13"/>
  <c r="BX743" i="13"/>
  <c r="BW743" i="13"/>
  <c r="BV743" i="13"/>
  <c r="BU743" i="13"/>
  <c r="CB743" i="13" s="1"/>
  <c r="BT743" i="13"/>
  <c r="CA743" i="13" s="1"/>
  <c r="BQ743" i="13"/>
  <c r="BP743" i="13"/>
  <c r="BN743" i="13"/>
  <c r="BM743" i="13"/>
  <c r="BL743" i="13"/>
  <c r="BK743" i="13"/>
  <c r="BJ743" i="13"/>
  <c r="BI743" i="13"/>
  <c r="AG743" i="13"/>
  <c r="BO743" i="13" s="1"/>
  <c r="CX742" i="13"/>
  <c r="CT742" i="13"/>
  <c r="CS742" i="13"/>
  <c r="CR742" i="13"/>
  <c r="CQ742" i="13"/>
  <c r="CO742" i="13"/>
  <c r="CP742" i="13" s="1"/>
  <c r="CN742" i="13"/>
  <c r="CK742" i="13"/>
  <c r="CJ742" i="13"/>
  <c r="CI742" i="13"/>
  <c r="CG742" i="13"/>
  <c r="CH742" i="13" s="1"/>
  <c r="CF742" i="13"/>
  <c r="CE742" i="13"/>
  <c r="CD742" i="13"/>
  <c r="BZ742" i="13"/>
  <c r="BY742" i="13"/>
  <c r="BX742" i="13"/>
  <c r="BW742" i="13"/>
  <c r="BV742" i="13"/>
  <c r="BU742" i="13"/>
  <c r="CB742" i="13" s="1"/>
  <c r="CC742" i="13" s="1"/>
  <c r="BT742" i="13"/>
  <c r="CA742" i="13" s="1"/>
  <c r="BQ742" i="13"/>
  <c r="BP742" i="13"/>
  <c r="BN742" i="13"/>
  <c r="BM742" i="13"/>
  <c r="BL742" i="13"/>
  <c r="BK742" i="13"/>
  <c r="BJ742" i="13"/>
  <c r="BI742" i="13"/>
  <c r="BR742" i="13" s="1"/>
  <c r="BS742" i="13" s="1"/>
  <c r="AG742" i="13"/>
  <c r="BO742" i="13" s="1"/>
  <c r="CX741" i="13"/>
  <c r="CT741" i="13"/>
  <c r="CS741" i="13"/>
  <c r="CR741" i="13"/>
  <c r="CQ741" i="13"/>
  <c r="CO741" i="13"/>
  <c r="CP741" i="13" s="1"/>
  <c r="CN741" i="13"/>
  <c r="CK741" i="13"/>
  <c r="CJ741" i="13"/>
  <c r="CL741" i="13" s="1"/>
  <c r="CM741" i="13" s="1"/>
  <c r="CI741" i="13"/>
  <c r="CG741" i="13"/>
  <c r="CH741" i="13" s="1"/>
  <c r="CF741" i="13"/>
  <c r="CE741" i="13"/>
  <c r="CD741" i="13"/>
  <c r="BZ741" i="13"/>
  <c r="BY741" i="13"/>
  <c r="BX741" i="13"/>
  <c r="BW741" i="13"/>
  <c r="BV741" i="13"/>
  <c r="BU741" i="13"/>
  <c r="CB741" i="13" s="1"/>
  <c r="CC741" i="13" s="1"/>
  <c r="BT741" i="13"/>
  <c r="CA741" i="13" s="1"/>
  <c r="BQ741" i="13"/>
  <c r="BP741" i="13"/>
  <c r="BN741" i="13"/>
  <c r="BM741" i="13"/>
  <c r="BL741" i="13"/>
  <c r="BK741" i="13"/>
  <c r="BJ741" i="13"/>
  <c r="BI741" i="13"/>
  <c r="BR741" i="13" s="1"/>
  <c r="BS741" i="13" s="1"/>
  <c r="AG741" i="13"/>
  <c r="BO741" i="13" s="1"/>
  <c r="CX740" i="13"/>
  <c r="CT740" i="13"/>
  <c r="CS740" i="13"/>
  <c r="CR740" i="13"/>
  <c r="CQ740" i="13"/>
  <c r="CO740" i="13"/>
  <c r="CP740" i="13" s="1"/>
  <c r="CN740" i="13"/>
  <c r="CK740" i="13"/>
  <c r="CJ740" i="13"/>
  <c r="CI740" i="13"/>
  <c r="CG740" i="13"/>
  <c r="CH740" i="13" s="1"/>
  <c r="CF740" i="13"/>
  <c r="CE740" i="13"/>
  <c r="CD740" i="13"/>
  <c r="BZ740" i="13"/>
  <c r="BY740" i="13"/>
  <c r="BX740" i="13"/>
  <c r="BW740" i="13"/>
  <c r="BV740" i="13"/>
  <c r="BU740" i="13"/>
  <c r="BT740" i="13"/>
  <c r="CA740" i="13" s="1"/>
  <c r="BQ740" i="13"/>
  <c r="BP740" i="13"/>
  <c r="BN740" i="13"/>
  <c r="BM740" i="13"/>
  <c r="BL740" i="13"/>
  <c r="BK740" i="13"/>
  <c r="BJ740" i="13"/>
  <c r="BI740" i="13"/>
  <c r="BR740" i="13" s="1"/>
  <c r="BS740" i="13" s="1"/>
  <c r="AG740" i="13"/>
  <c r="BO740" i="13" s="1"/>
  <c r="CX739" i="13"/>
  <c r="CT739" i="13"/>
  <c r="CS739" i="13"/>
  <c r="CR739" i="13"/>
  <c r="CQ739" i="13"/>
  <c r="CO739" i="13"/>
  <c r="CP739" i="13" s="1"/>
  <c r="CN739" i="13"/>
  <c r="CK739" i="13"/>
  <c r="CJ739" i="13"/>
  <c r="CI739" i="13"/>
  <c r="CG739" i="13"/>
  <c r="CH739" i="13" s="1"/>
  <c r="CF739" i="13"/>
  <c r="CE739" i="13"/>
  <c r="CD739" i="13"/>
  <c r="CC739" i="13"/>
  <c r="BZ739" i="13"/>
  <c r="BY739" i="13"/>
  <c r="BX739" i="13"/>
  <c r="BW739" i="13"/>
  <c r="BV739" i="13"/>
  <c r="BU739" i="13"/>
  <c r="CB739" i="13" s="1"/>
  <c r="BT739" i="13"/>
  <c r="CA739" i="13" s="1"/>
  <c r="BQ739" i="13"/>
  <c r="BP739" i="13"/>
  <c r="BN739" i="13"/>
  <c r="BM739" i="13"/>
  <c r="BL739" i="13"/>
  <c r="BK739" i="13"/>
  <c r="BJ739" i="13"/>
  <c r="BI739" i="13"/>
  <c r="AG739" i="13"/>
  <c r="BO739" i="13" s="1"/>
  <c r="CX738" i="13"/>
  <c r="CT738" i="13"/>
  <c r="CS738" i="13"/>
  <c r="CR738" i="13"/>
  <c r="CQ738" i="13"/>
  <c r="CO738" i="13"/>
  <c r="CP738" i="13" s="1"/>
  <c r="CN738" i="13"/>
  <c r="CK738" i="13"/>
  <c r="CJ738" i="13"/>
  <c r="CI738" i="13"/>
  <c r="CF738" i="13"/>
  <c r="CG738" i="13" s="1"/>
  <c r="CH738" i="13" s="1"/>
  <c r="CE738" i="13"/>
  <c r="CD738" i="13"/>
  <c r="CB738" i="13"/>
  <c r="CC738" i="13" s="1"/>
  <c r="BZ738" i="13"/>
  <c r="BY738" i="13"/>
  <c r="BX738" i="13"/>
  <c r="BW738" i="13"/>
  <c r="BV738" i="13"/>
  <c r="BU738" i="13"/>
  <c r="BT738" i="13"/>
  <c r="CA738" i="13" s="1"/>
  <c r="BQ738" i="13"/>
  <c r="BP738" i="13"/>
  <c r="BN738" i="13"/>
  <c r="BM738" i="13"/>
  <c r="BL738" i="13"/>
  <c r="BK738" i="13"/>
  <c r="BJ738" i="13"/>
  <c r="BI738" i="13"/>
  <c r="AG738" i="13"/>
  <c r="BO738" i="13" s="1"/>
  <c r="CX737" i="13"/>
  <c r="CT737" i="13"/>
  <c r="CR737" i="13"/>
  <c r="CS737" i="13" s="1"/>
  <c r="CQ737" i="13"/>
  <c r="CO737" i="13"/>
  <c r="CP737" i="13" s="1"/>
  <c r="CN737" i="13"/>
  <c r="CK737" i="13"/>
  <c r="CJ737" i="13"/>
  <c r="CI737" i="13"/>
  <c r="CF737" i="13"/>
  <c r="CG737" i="13" s="1"/>
  <c r="CH737" i="13" s="1"/>
  <c r="CE737" i="13"/>
  <c r="CD737" i="13"/>
  <c r="CB737" i="13"/>
  <c r="CC737" i="13" s="1"/>
  <c r="BZ737" i="13"/>
  <c r="BY737" i="13"/>
  <c r="BX737" i="13"/>
  <c r="BW737" i="13"/>
  <c r="BV737" i="13"/>
  <c r="BU737" i="13"/>
  <c r="BT737" i="13"/>
  <c r="CA737" i="13" s="1"/>
  <c r="BQ737" i="13"/>
  <c r="BP737" i="13"/>
  <c r="BN737" i="13"/>
  <c r="BM737" i="13"/>
  <c r="BL737" i="13"/>
  <c r="BK737" i="13"/>
  <c r="BJ737" i="13"/>
  <c r="BI737" i="13"/>
  <c r="AG737" i="13"/>
  <c r="BO737" i="13" s="1"/>
  <c r="CX736" i="13"/>
  <c r="CT736" i="13"/>
  <c r="CR736" i="13"/>
  <c r="CS736" i="13" s="1"/>
  <c r="CQ736" i="13"/>
  <c r="CO736" i="13"/>
  <c r="CP736" i="13" s="1"/>
  <c r="CN736" i="13"/>
  <c r="CK736" i="13"/>
  <c r="CJ736" i="13"/>
  <c r="CI736" i="13"/>
  <c r="CF736" i="13"/>
  <c r="CG736" i="13" s="1"/>
  <c r="CH736" i="13" s="1"/>
  <c r="CE736" i="13"/>
  <c r="CD736" i="13"/>
  <c r="CB736" i="13"/>
  <c r="CC736" i="13" s="1"/>
  <c r="BZ736" i="13"/>
  <c r="BY736" i="13"/>
  <c r="BX736" i="13"/>
  <c r="BW736" i="13"/>
  <c r="BV736" i="13"/>
  <c r="BU736" i="13"/>
  <c r="BT736" i="13"/>
  <c r="CA736" i="13" s="1"/>
  <c r="BQ736" i="13"/>
  <c r="BP736" i="13"/>
  <c r="BN736" i="13"/>
  <c r="BM736" i="13"/>
  <c r="BL736" i="13"/>
  <c r="BK736" i="13"/>
  <c r="BJ736" i="13"/>
  <c r="BI736" i="13"/>
  <c r="AG736" i="13"/>
  <c r="BO736" i="13" s="1"/>
  <c r="CX735" i="13"/>
  <c r="CT735" i="13"/>
  <c r="CR735" i="13"/>
  <c r="CS735" i="13" s="1"/>
  <c r="CQ735" i="13"/>
  <c r="CN735" i="13"/>
  <c r="CO735" i="13" s="1"/>
  <c r="CP735" i="13" s="1"/>
  <c r="CL735" i="13"/>
  <c r="CM735" i="13" s="1"/>
  <c r="CK735" i="13"/>
  <c r="CJ735" i="13"/>
  <c r="CI735" i="13"/>
  <c r="CF735" i="13"/>
  <c r="CE735" i="13"/>
  <c r="CD735" i="13"/>
  <c r="CG735" i="13" s="1"/>
  <c r="CH735" i="13" s="1"/>
  <c r="BZ735" i="13"/>
  <c r="BY735" i="13"/>
  <c r="BX735" i="13"/>
  <c r="BW735" i="13"/>
  <c r="BV735" i="13"/>
  <c r="BU735" i="13"/>
  <c r="CB735" i="13" s="1"/>
  <c r="CC735" i="13" s="1"/>
  <c r="BT735" i="13"/>
  <c r="CA735" i="13" s="1"/>
  <c r="BQ735" i="13"/>
  <c r="BP735" i="13"/>
  <c r="BN735" i="13"/>
  <c r="BM735" i="13"/>
  <c r="BL735" i="13"/>
  <c r="BK735" i="13"/>
  <c r="BJ735" i="13"/>
  <c r="BI735" i="13"/>
  <c r="BR735" i="13" s="1"/>
  <c r="BS735" i="13" s="1"/>
  <c r="AG735" i="13"/>
  <c r="BO735" i="13" s="1"/>
  <c r="CX734" i="13"/>
  <c r="CT734" i="13"/>
  <c r="CR734" i="13"/>
  <c r="CS734" i="13" s="1"/>
  <c r="CQ734" i="13"/>
  <c r="CN734" i="13"/>
  <c r="CO734" i="13" s="1"/>
  <c r="CP734" i="13" s="1"/>
  <c r="CL734" i="13"/>
  <c r="CM734" i="13" s="1"/>
  <c r="CK734" i="13"/>
  <c r="CJ734" i="13"/>
  <c r="CI734" i="13"/>
  <c r="CF734" i="13"/>
  <c r="CE734" i="13"/>
  <c r="CD734" i="13"/>
  <c r="CG734" i="13" s="1"/>
  <c r="CH734" i="13" s="1"/>
  <c r="BZ734" i="13"/>
  <c r="BY734" i="13"/>
  <c r="BX734" i="13"/>
  <c r="BW734" i="13"/>
  <c r="BV734" i="13"/>
  <c r="BU734" i="13"/>
  <c r="CB734" i="13" s="1"/>
  <c r="CC734" i="13" s="1"/>
  <c r="BT734" i="13"/>
  <c r="CA734" i="13" s="1"/>
  <c r="BQ734" i="13"/>
  <c r="BP734" i="13"/>
  <c r="BN734" i="13"/>
  <c r="BM734" i="13"/>
  <c r="BL734" i="13"/>
  <c r="BK734" i="13"/>
  <c r="BJ734" i="13"/>
  <c r="BI734" i="13"/>
  <c r="BR734" i="13" s="1"/>
  <c r="BS734" i="13" s="1"/>
  <c r="AG734" i="13"/>
  <c r="BO734" i="13" s="1"/>
  <c r="CX733" i="13"/>
  <c r="CT733" i="13"/>
  <c r="CR733" i="13"/>
  <c r="CS733" i="13" s="1"/>
  <c r="CQ733" i="13"/>
  <c r="CN733" i="13"/>
  <c r="CO733" i="13" s="1"/>
  <c r="CP733" i="13" s="1"/>
  <c r="CL733" i="13"/>
  <c r="CM733" i="13" s="1"/>
  <c r="CK733" i="13"/>
  <c r="CJ733" i="13"/>
  <c r="CI733" i="13"/>
  <c r="CF733" i="13"/>
  <c r="CE733" i="13"/>
  <c r="CD733" i="13"/>
  <c r="CG733" i="13" s="1"/>
  <c r="CH733" i="13" s="1"/>
  <c r="BZ733" i="13"/>
  <c r="BY733" i="13"/>
  <c r="BX733" i="13"/>
  <c r="BW733" i="13"/>
  <c r="BV733" i="13"/>
  <c r="BU733" i="13"/>
  <c r="CB733" i="13" s="1"/>
  <c r="CC733" i="13" s="1"/>
  <c r="BT733" i="13"/>
  <c r="CA733" i="13" s="1"/>
  <c r="BQ733" i="13"/>
  <c r="BP733" i="13"/>
  <c r="BN733" i="13"/>
  <c r="BM733" i="13"/>
  <c r="BL733" i="13"/>
  <c r="BK733" i="13"/>
  <c r="BJ733" i="13"/>
  <c r="BI733" i="13"/>
  <c r="BR733" i="13" s="1"/>
  <c r="BS733" i="13" s="1"/>
  <c r="AG733" i="13"/>
  <c r="BO733" i="13" s="1"/>
  <c r="CX732" i="13"/>
  <c r="CT732" i="13"/>
  <c r="CR732" i="13"/>
  <c r="CS732" i="13" s="1"/>
  <c r="CQ732" i="13"/>
  <c r="CN732" i="13"/>
  <c r="CO732" i="13" s="1"/>
  <c r="CP732" i="13" s="1"/>
  <c r="CK732" i="13"/>
  <c r="CL732" i="13" s="1"/>
  <c r="CM732" i="13" s="1"/>
  <c r="CJ732" i="13"/>
  <c r="CI732" i="13"/>
  <c r="CF732" i="13"/>
  <c r="CE732" i="13"/>
  <c r="CD732" i="13"/>
  <c r="CG732" i="13" s="1"/>
  <c r="CH732" i="13" s="1"/>
  <c r="BZ732" i="13"/>
  <c r="BY732" i="13"/>
  <c r="BX732" i="13"/>
  <c r="BW732" i="13"/>
  <c r="BV732" i="13"/>
  <c r="BU732" i="13"/>
  <c r="CB732" i="13" s="1"/>
  <c r="CC732" i="13" s="1"/>
  <c r="BT732" i="13"/>
  <c r="CA732" i="13" s="1"/>
  <c r="BQ732" i="13"/>
  <c r="BP732" i="13"/>
  <c r="BN732" i="13"/>
  <c r="BM732" i="13"/>
  <c r="BL732" i="13"/>
  <c r="BK732" i="13"/>
  <c r="BJ732" i="13"/>
  <c r="BI732" i="13"/>
  <c r="BR732" i="13" s="1"/>
  <c r="BS732" i="13" s="1"/>
  <c r="AG732" i="13"/>
  <c r="BO732" i="13" s="1"/>
  <c r="CX731" i="13"/>
  <c r="CT731" i="13"/>
  <c r="CR731" i="13"/>
  <c r="CS731" i="13" s="1"/>
  <c r="CQ731" i="13"/>
  <c r="CN731" i="13"/>
  <c r="CO731" i="13" s="1"/>
  <c r="CP731" i="13" s="1"/>
  <c r="CK731" i="13"/>
  <c r="CJ731" i="13"/>
  <c r="CI731" i="13"/>
  <c r="CL731" i="13" s="1"/>
  <c r="CM731" i="13" s="1"/>
  <c r="CF731" i="13"/>
  <c r="CE731" i="13"/>
  <c r="CG731" i="13" s="1"/>
  <c r="CH731" i="13" s="1"/>
  <c r="CD731" i="13"/>
  <c r="CA731" i="13"/>
  <c r="BZ731" i="13"/>
  <c r="BY731" i="13"/>
  <c r="BX731" i="13"/>
  <c r="BW731" i="13"/>
  <c r="BV731" i="13"/>
  <c r="BU731" i="13"/>
  <c r="CB731" i="13" s="1"/>
  <c r="CC731" i="13" s="1"/>
  <c r="BT731" i="13"/>
  <c r="BQ731" i="13"/>
  <c r="BP731" i="13"/>
  <c r="BO731" i="13"/>
  <c r="BN731" i="13"/>
  <c r="BM731" i="13"/>
  <c r="BL731" i="13"/>
  <c r="BK731" i="13"/>
  <c r="BJ731" i="13"/>
  <c r="BI731" i="13"/>
  <c r="BR731" i="13" s="1"/>
  <c r="BS731" i="13" s="1"/>
  <c r="AG731" i="13"/>
  <c r="CX730" i="13"/>
  <c r="CT730" i="13"/>
  <c r="CQ730" i="13"/>
  <c r="CR730" i="13" s="1"/>
  <c r="CS730" i="13" s="1"/>
  <c r="CO730" i="13"/>
  <c r="CP730" i="13" s="1"/>
  <c r="CN730" i="13"/>
  <c r="CK730" i="13"/>
  <c r="CJ730" i="13"/>
  <c r="CI730" i="13"/>
  <c r="CL730" i="13" s="1"/>
  <c r="CM730" i="13" s="1"/>
  <c r="CF730" i="13"/>
  <c r="CE730" i="13"/>
  <c r="CG730" i="13" s="1"/>
  <c r="CH730" i="13" s="1"/>
  <c r="CD730" i="13"/>
  <c r="CA730" i="13"/>
  <c r="BZ730" i="13"/>
  <c r="BY730" i="13"/>
  <c r="BX730" i="13"/>
  <c r="BW730" i="13"/>
  <c r="BV730" i="13"/>
  <c r="BU730" i="13"/>
  <c r="CB730" i="13" s="1"/>
  <c r="CC730" i="13" s="1"/>
  <c r="BT730" i="13"/>
  <c r="BQ730" i="13"/>
  <c r="BP730" i="13"/>
  <c r="BO730" i="13"/>
  <c r="BN730" i="13"/>
  <c r="BM730" i="13"/>
  <c r="BL730" i="13"/>
  <c r="BK730" i="13"/>
  <c r="BJ730" i="13"/>
  <c r="BI730" i="13"/>
  <c r="BR730" i="13" s="1"/>
  <c r="BS730" i="13" s="1"/>
  <c r="AG730" i="13"/>
  <c r="CX729" i="13"/>
  <c r="CT729" i="13"/>
  <c r="CQ729" i="13"/>
  <c r="CR729" i="13" s="1"/>
  <c r="CS729" i="13" s="1"/>
  <c r="CO729" i="13"/>
  <c r="CP729" i="13" s="1"/>
  <c r="CN729" i="13"/>
  <c r="CK729" i="13"/>
  <c r="CJ729" i="13"/>
  <c r="CI729" i="13"/>
  <c r="CL729" i="13" s="1"/>
  <c r="CM729" i="13" s="1"/>
  <c r="CF729" i="13"/>
  <c r="CE729" i="13"/>
  <c r="CG729" i="13" s="1"/>
  <c r="CH729" i="13" s="1"/>
  <c r="CD729" i="13"/>
  <c r="CA729" i="13"/>
  <c r="BZ729" i="13"/>
  <c r="BY729" i="13"/>
  <c r="BX729" i="13"/>
  <c r="BW729" i="13"/>
  <c r="BV729" i="13"/>
  <c r="BU729" i="13"/>
  <c r="CB729" i="13" s="1"/>
  <c r="CC729" i="13" s="1"/>
  <c r="BT729" i="13"/>
  <c r="BQ729" i="13"/>
  <c r="BP729" i="13"/>
  <c r="BO729" i="13"/>
  <c r="BN729" i="13"/>
  <c r="BM729" i="13"/>
  <c r="BL729" i="13"/>
  <c r="BK729" i="13"/>
  <c r="BJ729" i="13"/>
  <c r="BI729" i="13"/>
  <c r="BR729" i="13" s="1"/>
  <c r="BS729" i="13" s="1"/>
  <c r="AG729" i="13"/>
  <c r="CX728" i="13"/>
  <c r="CT728" i="13"/>
  <c r="CQ728" i="13"/>
  <c r="CR728" i="13" s="1"/>
  <c r="CS728" i="13" s="1"/>
  <c r="CO728" i="13"/>
  <c r="CP728" i="13" s="1"/>
  <c r="CN728" i="13"/>
  <c r="CK728" i="13"/>
  <c r="CJ728" i="13"/>
  <c r="CI728" i="13"/>
  <c r="CL728" i="13" s="1"/>
  <c r="CM728" i="13" s="1"/>
  <c r="CF728" i="13"/>
  <c r="CE728" i="13"/>
  <c r="CG728" i="13" s="1"/>
  <c r="CH728" i="13" s="1"/>
  <c r="CD728" i="13"/>
  <c r="CA728" i="13"/>
  <c r="BZ728" i="13"/>
  <c r="BY728" i="13"/>
  <c r="BX728" i="13"/>
  <c r="BW728" i="13"/>
  <c r="BV728" i="13"/>
  <c r="BU728" i="13"/>
  <c r="CB728" i="13" s="1"/>
  <c r="CC728" i="13" s="1"/>
  <c r="BT728" i="13"/>
  <c r="BQ728" i="13"/>
  <c r="BP728" i="13"/>
  <c r="BO728" i="13"/>
  <c r="BN728" i="13"/>
  <c r="BM728" i="13"/>
  <c r="BL728" i="13"/>
  <c r="BK728" i="13"/>
  <c r="BJ728" i="13"/>
  <c r="BI728" i="13"/>
  <c r="BR728" i="13" s="1"/>
  <c r="BS728" i="13" s="1"/>
  <c r="AG728" i="13"/>
  <c r="CX727" i="13"/>
  <c r="CT727" i="13"/>
  <c r="CQ727" i="13"/>
  <c r="CR727" i="13" s="1"/>
  <c r="CS727" i="13" s="1"/>
  <c r="CO727" i="13"/>
  <c r="CP727" i="13" s="1"/>
  <c r="CN727" i="13"/>
  <c r="CK727" i="13"/>
  <c r="CJ727" i="13"/>
  <c r="CI727" i="13"/>
  <c r="CL727" i="13" s="1"/>
  <c r="CM727" i="13" s="1"/>
  <c r="CF727" i="13"/>
  <c r="CE727" i="13"/>
  <c r="CG727" i="13" s="1"/>
  <c r="CH727" i="13" s="1"/>
  <c r="CD727" i="13"/>
  <c r="CA727" i="13"/>
  <c r="BZ727" i="13"/>
  <c r="BY727" i="13"/>
  <c r="BX727" i="13"/>
  <c r="BW727" i="13"/>
  <c r="BV727" i="13"/>
  <c r="BU727" i="13"/>
  <c r="CB727" i="13" s="1"/>
  <c r="CC727" i="13" s="1"/>
  <c r="BT727" i="13"/>
  <c r="BQ727" i="13"/>
  <c r="BP727" i="13"/>
  <c r="BO727" i="13"/>
  <c r="BN727" i="13"/>
  <c r="BM727" i="13"/>
  <c r="BL727" i="13"/>
  <c r="BK727" i="13"/>
  <c r="BJ727" i="13"/>
  <c r="BI727" i="13"/>
  <c r="BR727" i="13" s="1"/>
  <c r="BS727" i="13" s="1"/>
  <c r="AG727" i="13"/>
  <c r="CX726" i="13"/>
  <c r="CT726" i="13"/>
  <c r="CQ726" i="13"/>
  <c r="CR726" i="13" s="1"/>
  <c r="CS726" i="13" s="1"/>
  <c r="CO726" i="13"/>
  <c r="CP726" i="13" s="1"/>
  <c r="CN726" i="13"/>
  <c r="CK726" i="13"/>
  <c r="CJ726" i="13"/>
  <c r="CI726" i="13"/>
  <c r="CL726" i="13" s="1"/>
  <c r="CM726" i="13" s="1"/>
  <c r="CF726" i="13"/>
  <c r="CE726" i="13"/>
  <c r="CG726" i="13" s="1"/>
  <c r="CH726" i="13" s="1"/>
  <c r="CD726" i="13"/>
  <c r="CA726" i="13"/>
  <c r="BZ726" i="13"/>
  <c r="BY726" i="13"/>
  <c r="BX726" i="13"/>
  <c r="BW726" i="13"/>
  <c r="BV726" i="13"/>
  <c r="BU726" i="13"/>
  <c r="CB726" i="13" s="1"/>
  <c r="CC726" i="13" s="1"/>
  <c r="BT726" i="13"/>
  <c r="BQ726" i="13"/>
  <c r="BP726" i="13"/>
  <c r="BO726" i="13"/>
  <c r="BN726" i="13"/>
  <c r="BM726" i="13"/>
  <c r="BL726" i="13"/>
  <c r="BK726" i="13"/>
  <c r="BJ726" i="13"/>
  <c r="BI726" i="13"/>
  <c r="BR726" i="13" s="1"/>
  <c r="BS726" i="13" s="1"/>
  <c r="AG726" i="13"/>
  <c r="CX725" i="13"/>
  <c r="CT725" i="13"/>
  <c r="CQ725" i="13"/>
  <c r="CR725" i="13" s="1"/>
  <c r="CS725" i="13" s="1"/>
  <c r="CO725" i="13"/>
  <c r="CP725" i="13" s="1"/>
  <c r="CN725" i="13"/>
  <c r="CK725" i="13"/>
  <c r="CJ725" i="13"/>
  <c r="CI725" i="13"/>
  <c r="CL725" i="13" s="1"/>
  <c r="CM725" i="13" s="1"/>
  <c r="CF725" i="13"/>
  <c r="CE725" i="13"/>
  <c r="CG725" i="13" s="1"/>
  <c r="CH725" i="13" s="1"/>
  <c r="CD725" i="13"/>
  <c r="CA725" i="13"/>
  <c r="BZ725" i="13"/>
  <c r="BY725" i="13"/>
  <c r="BX725" i="13"/>
  <c r="BW725" i="13"/>
  <c r="BV725" i="13"/>
  <c r="BU725" i="13"/>
  <c r="CB725" i="13" s="1"/>
  <c r="CC725" i="13" s="1"/>
  <c r="BT725" i="13"/>
  <c r="BQ725" i="13"/>
  <c r="BP725" i="13"/>
  <c r="BO725" i="13"/>
  <c r="BN725" i="13"/>
  <c r="BM725" i="13"/>
  <c r="BL725" i="13"/>
  <c r="BK725" i="13"/>
  <c r="BJ725" i="13"/>
  <c r="BI725" i="13"/>
  <c r="BR725" i="13" s="1"/>
  <c r="BS725" i="13" s="1"/>
  <c r="AG725" i="13"/>
  <c r="CX724" i="13"/>
  <c r="CT724" i="13"/>
  <c r="CQ724" i="13"/>
  <c r="CR724" i="13" s="1"/>
  <c r="CS724" i="13" s="1"/>
  <c r="CO724" i="13"/>
  <c r="CP724" i="13" s="1"/>
  <c r="CN724" i="13"/>
  <c r="CK724" i="13"/>
  <c r="CJ724" i="13"/>
  <c r="CI724" i="13"/>
  <c r="CL724" i="13" s="1"/>
  <c r="CM724" i="13" s="1"/>
  <c r="CF724" i="13"/>
  <c r="CE724" i="13"/>
  <c r="CG724" i="13" s="1"/>
  <c r="CH724" i="13" s="1"/>
  <c r="CD724" i="13"/>
  <c r="CA724" i="13"/>
  <c r="BZ724" i="13"/>
  <c r="BY724" i="13"/>
  <c r="BX724" i="13"/>
  <c r="BW724" i="13"/>
  <c r="BV724" i="13"/>
  <c r="BU724" i="13"/>
  <c r="CB724" i="13" s="1"/>
  <c r="CC724" i="13" s="1"/>
  <c r="BT724" i="13"/>
  <c r="BQ724" i="13"/>
  <c r="BP724" i="13"/>
  <c r="BO724" i="13"/>
  <c r="BN724" i="13"/>
  <c r="BM724" i="13"/>
  <c r="BL724" i="13"/>
  <c r="BK724" i="13"/>
  <c r="BJ724" i="13"/>
  <c r="BI724" i="13"/>
  <c r="BR724" i="13" s="1"/>
  <c r="BS724" i="13" s="1"/>
  <c r="AG724" i="13"/>
  <c r="CX723" i="13"/>
  <c r="CT723" i="13"/>
  <c r="CQ723" i="13"/>
  <c r="CR723" i="13" s="1"/>
  <c r="CS723" i="13" s="1"/>
  <c r="CO723" i="13"/>
  <c r="CP723" i="13" s="1"/>
  <c r="CN723" i="13"/>
  <c r="CK723" i="13"/>
  <c r="CJ723" i="13"/>
  <c r="CI723" i="13"/>
  <c r="CL723" i="13" s="1"/>
  <c r="CM723" i="13" s="1"/>
  <c r="CF723" i="13"/>
  <c r="CE723" i="13"/>
  <c r="CG723" i="13" s="1"/>
  <c r="CH723" i="13" s="1"/>
  <c r="CD723" i="13"/>
  <c r="CA723" i="13"/>
  <c r="BZ723" i="13"/>
  <c r="BY723" i="13"/>
  <c r="BX723" i="13"/>
  <c r="BW723" i="13"/>
  <c r="BV723" i="13"/>
  <c r="BU723" i="13"/>
  <c r="CB723" i="13" s="1"/>
  <c r="CC723" i="13" s="1"/>
  <c r="BT723" i="13"/>
  <c r="BQ723" i="13"/>
  <c r="BP723" i="13"/>
  <c r="BO723" i="13"/>
  <c r="BN723" i="13"/>
  <c r="BM723" i="13"/>
  <c r="BL723" i="13"/>
  <c r="BK723" i="13"/>
  <c r="BJ723" i="13"/>
  <c r="BI723" i="13"/>
  <c r="BR723" i="13" s="1"/>
  <c r="BS723" i="13" s="1"/>
  <c r="AG723" i="13"/>
  <c r="CX722" i="13"/>
  <c r="CT722" i="13"/>
  <c r="CQ722" i="13"/>
  <c r="CR722" i="13" s="1"/>
  <c r="CS722" i="13" s="1"/>
  <c r="CO722" i="13"/>
  <c r="CP722" i="13" s="1"/>
  <c r="CN722" i="13"/>
  <c r="CK722" i="13"/>
  <c r="CJ722" i="13"/>
  <c r="CI722" i="13"/>
  <c r="CL722" i="13" s="1"/>
  <c r="CM722" i="13" s="1"/>
  <c r="CF722" i="13"/>
  <c r="CE722" i="13"/>
  <c r="CG722" i="13" s="1"/>
  <c r="CH722" i="13" s="1"/>
  <c r="CD722" i="13"/>
  <c r="CA722" i="13"/>
  <c r="BZ722" i="13"/>
  <c r="BY722" i="13"/>
  <c r="BX722" i="13"/>
  <c r="BW722" i="13"/>
  <c r="BV722" i="13"/>
  <c r="BU722" i="13"/>
  <c r="CB722" i="13" s="1"/>
  <c r="CC722" i="13" s="1"/>
  <c r="BT722" i="13"/>
  <c r="BQ722" i="13"/>
  <c r="BP722" i="13"/>
  <c r="BO722" i="13"/>
  <c r="BN722" i="13"/>
  <c r="BM722" i="13"/>
  <c r="BL722" i="13"/>
  <c r="BK722" i="13"/>
  <c r="BJ722" i="13"/>
  <c r="BI722" i="13"/>
  <c r="BR722" i="13" s="1"/>
  <c r="BS722" i="13" s="1"/>
  <c r="AG722" i="13"/>
  <c r="CX721" i="13"/>
  <c r="CT721" i="13"/>
  <c r="CQ721" i="13"/>
  <c r="CR721" i="13" s="1"/>
  <c r="CS721" i="13" s="1"/>
  <c r="CO721" i="13"/>
  <c r="CP721" i="13" s="1"/>
  <c r="CN721" i="13"/>
  <c r="CK721" i="13"/>
  <c r="CJ721" i="13"/>
  <c r="CI721" i="13"/>
  <c r="CL721" i="13" s="1"/>
  <c r="CM721" i="13" s="1"/>
  <c r="CF721" i="13"/>
  <c r="CE721" i="13"/>
  <c r="CG721" i="13" s="1"/>
  <c r="CH721" i="13" s="1"/>
  <c r="CD721" i="13"/>
  <c r="CA721" i="13"/>
  <c r="BZ721" i="13"/>
  <c r="BY721" i="13"/>
  <c r="BX721" i="13"/>
  <c r="BW721" i="13"/>
  <c r="BV721" i="13"/>
  <c r="BU721" i="13"/>
  <c r="CB721" i="13" s="1"/>
  <c r="CC721" i="13" s="1"/>
  <c r="BT721" i="13"/>
  <c r="BQ721" i="13"/>
  <c r="BP721" i="13"/>
  <c r="BO721" i="13"/>
  <c r="BN721" i="13"/>
  <c r="BM721" i="13"/>
  <c r="BL721" i="13"/>
  <c r="BK721" i="13"/>
  <c r="BJ721" i="13"/>
  <c r="BI721" i="13"/>
  <c r="BR721" i="13" s="1"/>
  <c r="BS721" i="13" s="1"/>
  <c r="AG721" i="13"/>
  <c r="CX720" i="13"/>
  <c r="CT720" i="13"/>
  <c r="CQ720" i="13"/>
  <c r="CR720" i="13" s="1"/>
  <c r="CS720" i="13" s="1"/>
  <c r="CO720" i="13"/>
  <c r="CP720" i="13" s="1"/>
  <c r="CN720" i="13"/>
  <c r="CK720" i="13"/>
  <c r="CJ720" i="13"/>
  <c r="CI720" i="13"/>
  <c r="CL720" i="13" s="1"/>
  <c r="CM720" i="13" s="1"/>
  <c r="CF720" i="13"/>
  <c r="CE720" i="13"/>
  <c r="CG720" i="13" s="1"/>
  <c r="CH720" i="13" s="1"/>
  <c r="CD720" i="13"/>
  <c r="CA720" i="13"/>
  <c r="BZ720" i="13"/>
  <c r="BY720" i="13"/>
  <c r="BX720" i="13"/>
  <c r="BW720" i="13"/>
  <c r="BV720" i="13"/>
  <c r="BU720" i="13"/>
  <c r="CB720" i="13" s="1"/>
  <c r="CC720" i="13" s="1"/>
  <c r="BT720" i="13"/>
  <c r="BQ720" i="13"/>
  <c r="BP720" i="13"/>
  <c r="BO720" i="13"/>
  <c r="BN720" i="13"/>
  <c r="BM720" i="13"/>
  <c r="BL720" i="13"/>
  <c r="BK720" i="13"/>
  <c r="BJ720" i="13"/>
  <c r="BI720" i="13"/>
  <c r="BR720" i="13" s="1"/>
  <c r="BS720" i="13" s="1"/>
  <c r="AG720" i="13"/>
  <c r="CX719" i="13"/>
  <c r="CT719" i="13"/>
  <c r="CQ719" i="13"/>
  <c r="CR719" i="13" s="1"/>
  <c r="CS719" i="13" s="1"/>
  <c r="CO719" i="13"/>
  <c r="CP719" i="13" s="1"/>
  <c r="CN719" i="13"/>
  <c r="CK719" i="13"/>
  <c r="CJ719" i="13"/>
  <c r="CI719" i="13"/>
  <c r="CL719" i="13" s="1"/>
  <c r="CM719" i="13" s="1"/>
  <c r="CF719" i="13"/>
  <c r="CE719" i="13"/>
  <c r="CG719" i="13" s="1"/>
  <c r="CH719" i="13" s="1"/>
  <c r="CD719" i="13"/>
  <c r="CA719" i="13"/>
  <c r="BZ719" i="13"/>
  <c r="BY719" i="13"/>
  <c r="BX719" i="13"/>
  <c r="BW719" i="13"/>
  <c r="BV719" i="13"/>
  <c r="BU719" i="13"/>
  <c r="CB719" i="13" s="1"/>
  <c r="CC719" i="13" s="1"/>
  <c r="BT719" i="13"/>
  <c r="BQ719" i="13"/>
  <c r="BP719" i="13"/>
  <c r="BO719" i="13"/>
  <c r="BN719" i="13"/>
  <c r="BM719" i="13"/>
  <c r="BL719" i="13"/>
  <c r="BK719" i="13"/>
  <c r="BJ719" i="13"/>
  <c r="BI719" i="13"/>
  <c r="BR719" i="13" s="1"/>
  <c r="BS719" i="13" s="1"/>
  <c r="AG719" i="13"/>
  <c r="CX718" i="13"/>
  <c r="CT718" i="13"/>
  <c r="CQ718" i="13"/>
  <c r="CR718" i="13" s="1"/>
  <c r="CS718" i="13" s="1"/>
  <c r="CO718" i="13"/>
  <c r="CP718" i="13" s="1"/>
  <c r="CN718" i="13"/>
  <c r="CK718" i="13"/>
  <c r="CJ718" i="13"/>
  <c r="CI718" i="13"/>
  <c r="CL718" i="13" s="1"/>
  <c r="CM718" i="13" s="1"/>
  <c r="CF718" i="13"/>
  <c r="CE718" i="13"/>
  <c r="CG718" i="13" s="1"/>
  <c r="CH718" i="13" s="1"/>
  <c r="CD718" i="13"/>
  <c r="CA718" i="13"/>
  <c r="BZ718" i="13"/>
  <c r="BY718" i="13"/>
  <c r="BX718" i="13"/>
  <c r="BW718" i="13"/>
  <c r="BV718" i="13"/>
  <c r="BU718" i="13"/>
  <c r="CB718" i="13" s="1"/>
  <c r="CC718" i="13" s="1"/>
  <c r="BT718" i="13"/>
  <c r="BQ718" i="13"/>
  <c r="BP718" i="13"/>
  <c r="BO718" i="13"/>
  <c r="BN718" i="13"/>
  <c r="BM718" i="13"/>
  <c r="BL718" i="13"/>
  <c r="BK718" i="13"/>
  <c r="BJ718" i="13"/>
  <c r="BI718" i="13"/>
  <c r="BR718" i="13" s="1"/>
  <c r="BS718" i="13" s="1"/>
  <c r="AG718" i="13"/>
  <c r="CX717" i="13"/>
  <c r="CT717" i="13"/>
  <c r="CQ717" i="13"/>
  <c r="CR717" i="13" s="1"/>
  <c r="CS717" i="13" s="1"/>
  <c r="CO717" i="13"/>
  <c r="CP717" i="13" s="1"/>
  <c r="CN717" i="13"/>
  <c r="CK717" i="13"/>
  <c r="CJ717" i="13"/>
  <c r="CI717" i="13"/>
  <c r="CL717" i="13" s="1"/>
  <c r="CM717" i="13" s="1"/>
  <c r="CF717" i="13"/>
  <c r="CE717" i="13"/>
  <c r="CG717" i="13" s="1"/>
  <c r="CH717" i="13" s="1"/>
  <c r="CD717" i="13"/>
  <c r="CA717" i="13"/>
  <c r="BZ717" i="13"/>
  <c r="BY717" i="13"/>
  <c r="BX717" i="13"/>
  <c r="BW717" i="13"/>
  <c r="BV717" i="13"/>
  <c r="BU717" i="13"/>
  <c r="CB717" i="13" s="1"/>
  <c r="CC717" i="13" s="1"/>
  <c r="BT717" i="13"/>
  <c r="BQ717" i="13"/>
  <c r="BP717" i="13"/>
  <c r="BO717" i="13"/>
  <c r="BN717" i="13"/>
  <c r="BM717" i="13"/>
  <c r="BL717" i="13"/>
  <c r="BK717" i="13"/>
  <c r="BJ717" i="13"/>
  <c r="BI717" i="13"/>
  <c r="BR717" i="13" s="1"/>
  <c r="BS717" i="13" s="1"/>
  <c r="AG717" i="13"/>
  <c r="CX716" i="13"/>
  <c r="CT716" i="13"/>
  <c r="CQ716" i="13"/>
  <c r="CR716" i="13" s="1"/>
  <c r="CS716" i="13" s="1"/>
  <c r="CO716" i="13"/>
  <c r="CP716" i="13" s="1"/>
  <c r="CN716" i="13"/>
  <c r="CK716" i="13"/>
  <c r="CJ716" i="13"/>
  <c r="CI716" i="13"/>
  <c r="CL716" i="13" s="1"/>
  <c r="CM716" i="13" s="1"/>
  <c r="CF716" i="13"/>
  <c r="CE716" i="13"/>
  <c r="CG716" i="13" s="1"/>
  <c r="CH716" i="13" s="1"/>
  <c r="CD716" i="13"/>
  <c r="CA716" i="13"/>
  <c r="BZ716" i="13"/>
  <c r="BY716" i="13"/>
  <c r="BX716" i="13"/>
  <c r="BW716" i="13"/>
  <c r="BV716" i="13"/>
  <c r="BU716" i="13"/>
  <c r="CB716" i="13" s="1"/>
  <c r="CC716" i="13" s="1"/>
  <c r="BT716" i="13"/>
  <c r="BQ716" i="13"/>
  <c r="BP716" i="13"/>
  <c r="BO716" i="13"/>
  <c r="BN716" i="13"/>
  <c r="BM716" i="13"/>
  <c r="BL716" i="13"/>
  <c r="BK716" i="13"/>
  <c r="BJ716" i="13"/>
  <c r="BI716" i="13"/>
  <c r="BR716" i="13" s="1"/>
  <c r="BS716" i="13" s="1"/>
  <c r="AG716" i="13"/>
  <c r="CX715" i="13"/>
  <c r="CT715" i="13"/>
  <c r="CQ715" i="13"/>
  <c r="CR715" i="13" s="1"/>
  <c r="CS715" i="13" s="1"/>
  <c r="CO715" i="13"/>
  <c r="CP715" i="13" s="1"/>
  <c r="CN715" i="13"/>
  <c r="CK715" i="13"/>
  <c r="CJ715" i="13"/>
  <c r="CI715" i="13"/>
  <c r="CL715" i="13" s="1"/>
  <c r="CM715" i="13" s="1"/>
  <c r="CF715" i="13"/>
  <c r="CE715" i="13"/>
  <c r="CG715" i="13" s="1"/>
  <c r="CH715" i="13" s="1"/>
  <c r="CD715" i="13"/>
  <c r="CA715" i="13"/>
  <c r="BZ715" i="13"/>
  <c r="BY715" i="13"/>
  <c r="BX715" i="13"/>
  <c r="BW715" i="13"/>
  <c r="BV715" i="13"/>
  <c r="BU715" i="13"/>
  <c r="CB715" i="13" s="1"/>
  <c r="CC715" i="13" s="1"/>
  <c r="BT715" i="13"/>
  <c r="BQ715" i="13"/>
  <c r="BP715" i="13"/>
  <c r="BO715" i="13"/>
  <c r="BN715" i="13"/>
  <c r="BM715" i="13"/>
  <c r="BL715" i="13"/>
  <c r="BK715" i="13"/>
  <c r="BJ715" i="13"/>
  <c r="BI715" i="13"/>
  <c r="BR715" i="13" s="1"/>
  <c r="BS715" i="13" s="1"/>
  <c r="AG715" i="13"/>
  <c r="CX714" i="13"/>
  <c r="CT714" i="13"/>
  <c r="CQ714" i="13"/>
  <c r="CR714" i="13" s="1"/>
  <c r="CS714" i="13" s="1"/>
  <c r="CO714" i="13"/>
  <c r="CP714" i="13" s="1"/>
  <c r="CN714" i="13"/>
  <c r="CK714" i="13"/>
  <c r="CJ714" i="13"/>
  <c r="CI714" i="13"/>
  <c r="CL714" i="13" s="1"/>
  <c r="CM714" i="13" s="1"/>
  <c r="CF714" i="13"/>
  <c r="CE714" i="13"/>
  <c r="CG714" i="13" s="1"/>
  <c r="CH714" i="13" s="1"/>
  <c r="CD714" i="13"/>
  <c r="CA714" i="13"/>
  <c r="BZ714" i="13"/>
  <c r="BY714" i="13"/>
  <c r="BX714" i="13"/>
  <c r="BW714" i="13"/>
  <c r="BV714" i="13"/>
  <c r="BU714" i="13"/>
  <c r="CB714" i="13" s="1"/>
  <c r="CC714" i="13" s="1"/>
  <c r="BT714" i="13"/>
  <c r="BQ714" i="13"/>
  <c r="BP714" i="13"/>
  <c r="BO714" i="13"/>
  <c r="BN714" i="13"/>
  <c r="BM714" i="13"/>
  <c r="BL714" i="13"/>
  <c r="BK714" i="13"/>
  <c r="BJ714" i="13"/>
  <c r="BI714" i="13"/>
  <c r="BR714" i="13" s="1"/>
  <c r="BS714" i="13" s="1"/>
  <c r="AG714" i="13"/>
  <c r="CX713" i="13"/>
  <c r="CT713" i="13"/>
  <c r="CQ713" i="13"/>
  <c r="CR713" i="13" s="1"/>
  <c r="CS713" i="13" s="1"/>
  <c r="CO713" i="13"/>
  <c r="CP713" i="13" s="1"/>
  <c r="CN713" i="13"/>
  <c r="CK713" i="13"/>
  <c r="CJ713" i="13"/>
  <c r="CI713" i="13"/>
  <c r="CL713" i="13" s="1"/>
  <c r="CM713" i="13" s="1"/>
  <c r="CF713" i="13"/>
  <c r="CE713" i="13"/>
  <c r="CG713" i="13" s="1"/>
  <c r="CH713" i="13" s="1"/>
  <c r="CD713" i="13"/>
  <c r="CA713" i="13"/>
  <c r="BZ713" i="13"/>
  <c r="BY713" i="13"/>
  <c r="BX713" i="13"/>
  <c r="BW713" i="13"/>
  <c r="BV713" i="13"/>
  <c r="BU713" i="13"/>
  <c r="CB713" i="13" s="1"/>
  <c r="CC713" i="13" s="1"/>
  <c r="BT713" i="13"/>
  <c r="BQ713" i="13"/>
  <c r="BP713" i="13"/>
  <c r="BO713" i="13"/>
  <c r="BN713" i="13"/>
  <c r="BM713" i="13"/>
  <c r="BL713" i="13"/>
  <c r="BK713" i="13"/>
  <c r="BJ713" i="13"/>
  <c r="BI713" i="13"/>
  <c r="BR713" i="13" s="1"/>
  <c r="BS713" i="13" s="1"/>
  <c r="AG713" i="13"/>
  <c r="CX712" i="13"/>
  <c r="CT712" i="13"/>
  <c r="CQ712" i="13"/>
  <c r="CR712" i="13" s="1"/>
  <c r="CS712" i="13" s="1"/>
  <c r="CO712" i="13"/>
  <c r="CP712" i="13" s="1"/>
  <c r="CN712" i="13"/>
  <c r="CK712" i="13"/>
  <c r="CJ712" i="13"/>
  <c r="CI712" i="13"/>
  <c r="CL712" i="13" s="1"/>
  <c r="CM712" i="13" s="1"/>
  <c r="CF712" i="13"/>
  <c r="CE712" i="13"/>
  <c r="CG712" i="13" s="1"/>
  <c r="CH712" i="13" s="1"/>
  <c r="CD712" i="13"/>
  <c r="CA712" i="13"/>
  <c r="BZ712" i="13"/>
  <c r="BY712" i="13"/>
  <c r="BX712" i="13"/>
  <c r="BW712" i="13"/>
  <c r="BV712" i="13"/>
  <c r="BU712" i="13"/>
  <c r="CB712" i="13" s="1"/>
  <c r="CC712" i="13" s="1"/>
  <c r="BT712" i="13"/>
  <c r="BQ712" i="13"/>
  <c r="BP712" i="13"/>
  <c r="BO712" i="13"/>
  <c r="BN712" i="13"/>
  <c r="BM712" i="13"/>
  <c r="BL712" i="13"/>
  <c r="BK712" i="13"/>
  <c r="BJ712" i="13"/>
  <c r="BI712" i="13"/>
  <c r="BR712" i="13" s="1"/>
  <c r="BS712" i="13" s="1"/>
  <c r="AG712" i="13"/>
  <c r="CX711" i="13"/>
  <c r="CT711" i="13"/>
  <c r="CQ711" i="13"/>
  <c r="CR711" i="13" s="1"/>
  <c r="CS711" i="13" s="1"/>
  <c r="CO711" i="13"/>
  <c r="CP711" i="13" s="1"/>
  <c r="CN711" i="13"/>
  <c r="CK711" i="13"/>
  <c r="CJ711" i="13"/>
  <c r="CI711" i="13"/>
  <c r="CL711" i="13" s="1"/>
  <c r="CM711" i="13" s="1"/>
  <c r="CF711" i="13"/>
  <c r="CE711" i="13"/>
  <c r="CG711" i="13" s="1"/>
  <c r="CH711" i="13" s="1"/>
  <c r="CD711" i="13"/>
  <c r="CA711" i="13"/>
  <c r="BZ711" i="13"/>
  <c r="BY711" i="13"/>
  <c r="BX711" i="13"/>
  <c r="BW711" i="13"/>
  <c r="BV711" i="13"/>
  <c r="BU711" i="13"/>
  <c r="CB711" i="13" s="1"/>
  <c r="CC711" i="13" s="1"/>
  <c r="BT711" i="13"/>
  <c r="BQ711" i="13"/>
  <c r="BP711" i="13"/>
  <c r="BO711" i="13"/>
  <c r="BN711" i="13"/>
  <c r="BM711" i="13"/>
  <c r="BL711" i="13"/>
  <c r="BK711" i="13"/>
  <c r="BJ711" i="13"/>
  <c r="BI711" i="13"/>
  <c r="BR711" i="13" s="1"/>
  <c r="BS711" i="13" s="1"/>
  <c r="AG711" i="13"/>
  <c r="CX710" i="13"/>
  <c r="CT710" i="13"/>
  <c r="CQ710" i="13"/>
  <c r="CR710" i="13" s="1"/>
  <c r="CS710" i="13" s="1"/>
  <c r="CO710" i="13"/>
  <c r="CP710" i="13" s="1"/>
  <c r="CN710" i="13"/>
  <c r="CK710" i="13"/>
  <c r="CJ710" i="13"/>
  <c r="CI710" i="13"/>
  <c r="CL710" i="13" s="1"/>
  <c r="CM710" i="13" s="1"/>
  <c r="CF710" i="13"/>
  <c r="CE710" i="13"/>
  <c r="CG710" i="13" s="1"/>
  <c r="CH710" i="13" s="1"/>
  <c r="CD710" i="13"/>
  <c r="CA710" i="13"/>
  <c r="BZ710" i="13"/>
  <c r="BY710" i="13"/>
  <c r="BX710" i="13"/>
  <c r="BW710" i="13"/>
  <c r="BV710" i="13"/>
  <c r="BU710" i="13"/>
  <c r="CB710" i="13" s="1"/>
  <c r="CC710" i="13" s="1"/>
  <c r="BT710" i="13"/>
  <c r="BQ710" i="13"/>
  <c r="BP710" i="13"/>
  <c r="BO710" i="13"/>
  <c r="BN710" i="13"/>
  <c r="BM710" i="13"/>
  <c r="BL710" i="13"/>
  <c r="BK710" i="13"/>
  <c r="BJ710" i="13"/>
  <c r="BI710" i="13"/>
  <c r="BR710" i="13" s="1"/>
  <c r="BS710" i="13" s="1"/>
  <c r="AG710" i="13"/>
  <c r="CX709" i="13"/>
  <c r="CT709" i="13"/>
  <c r="CQ709" i="13"/>
  <c r="CR709" i="13" s="1"/>
  <c r="CS709" i="13" s="1"/>
  <c r="CO709" i="13"/>
  <c r="CP709" i="13" s="1"/>
  <c r="CN709" i="13"/>
  <c r="CK709" i="13"/>
  <c r="CJ709" i="13"/>
  <c r="CI709" i="13"/>
  <c r="CL709" i="13" s="1"/>
  <c r="CM709" i="13" s="1"/>
  <c r="CF709" i="13"/>
  <c r="CE709" i="13"/>
  <c r="CG709" i="13" s="1"/>
  <c r="CH709" i="13" s="1"/>
  <c r="CD709" i="13"/>
  <c r="CA709" i="13"/>
  <c r="BZ709" i="13"/>
  <c r="BY709" i="13"/>
  <c r="BX709" i="13"/>
  <c r="BW709" i="13"/>
  <c r="BV709" i="13"/>
  <c r="BU709" i="13"/>
  <c r="CB709" i="13" s="1"/>
  <c r="CC709" i="13" s="1"/>
  <c r="BT709" i="13"/>
  <c r="BQ709" i="13"/>
  <c r="BP709" i="13"/>
  <c r="BO709" i="13"/>
  <c r="BN709" i="13"/>
  <c r="BM709" i="13"/>
  <c r="BL709" i="13"/>
  <c r="BK709" i="13"/>
  <c r="BJ709" i="13"/>
  <c r="BI709" i="13"/>
  <c r="BR709" i="13" s="1"/>
  <c r="BS709" i="13" s="1"/>
  <c r="AG709" i="13"/>
  <c r="CX708" i="13"/>
  <c r="CT708" i="13"/>
  <c r="CQ708" i="13"/>
  <c r="CR708" i="13" s="1"/>
  <c r="CS708" i="13" s="1"/>
  <c r="CO708" i="13"/>
  <c r="CP708" i="13" s="1"/>
  <c r="CN708" i="13"/>
  <c r="CK708" i="13"/>
  <c r="CJ708" i="13"/>
  <c r="CI708" i="13"/>
  <c r="CL708" i="13" s="1"/>
  <c r="CM708" i="13" s="1"/>
  <c r="CF708" i="13"/>
  <c r="CE708" i="13"/>
  <c r="CD708" i="13"/>
  <c r="CG708" i="13" s="1"/>
  <c r="CH708" i="13" s="1"/>
  <c r="CA708" i="13"/>
  <c r="BZ708" i="13"/>
  <c r="BY708" i="13"/>
  <c r="BX708" i="13"/>
  <c r="BW708" i="13"/>
  <c r="BV708" i="13"/>
  <c r="BU708" i="13"/>
  <c r="CB708" i="13" s="1"/>
  <c r="CC708" i="13" s="1"/>
  <c r="BT708" i="13"/>
  <c r="BQ708" i="13"/>
  <c r="BP708" i="13"/>
  <c r="BO708" i="13"/>
  <c r="BN708" i="13"/>
  <c r="BM708" i="13"/>
  <c r="BL708" i="13"/>
  <c r="BK708" i="13"/>
  <c r="BJ708" i="13"/>
  <c r="BI708" i="13"/>
  <c r="BR708" i="13" s="1"/>
  <c r="BS708" i="13" s="1"/>
  <c r="AG708" i="13"/>
  <c r="CX707" i="13"/>
  <c r="CT707" i="13"/>
  <c r="CQ707" i="13"/>
  <c r="CR707" i="13" s="1"/>
  <c r="CS707" i="13" s="1"/>
  <c r="CO707" i="13"/>
  <c r="CP707" i="13" s="1"/>
  <c r="CN707" i="13"/>
  <c r="CK707" i="13"/>
  <c r="CJ707" i="13"/>
  <c r="CI707" i="13"/>
  <c r="CL707" i="13" s="1"/>
  <c r="CM707" i="13" s="1"/>
  <c r="CF707" i="13"/>
  <c r="CE707" i="13"/>
  <c r="CD707" i="13"/>
  <c r="CG707" i="13" s="1"/>
  <c r="CH707" i="13" s="1"/>
  <c r="CA707" i="13"/>
  <c r="BZ707" i="13"/>
  <c r="BY707" i="13"/>
  <c r="BX707" i="13"/>
  <c r="BW707" i="13"/>
  <c r="BV707" i="13"/>
  <c r="BU707" i="13"/>
  <c r="CB707" i="13" s="1"/>
  <c r="CC707" i="13" s="1"/>
  <c r="BT707" i="13"/>
  <c r="BQ707" i="13"/>
  <c r="BP707" i="13"/>
  <c r="BO707" i="13"/>
  <c r="BN707" i="13"/>
  <c r="BM707" i="13"/>
  <c r="BL707" i="13"/>
  <c r="BK707" i="13"/>
  <c r="BJ707" i="13"/>
  <c r="BI707" i="13"/>
  <c r="BR707" i="13" s="1"/>
  <c r="BS707" i="13" s="1"/>
  <c r="AG707" i="13"/>
  <c r="CX706" i="13"/>
  <c r="CT706" i="13"/>
  <c r="CQ706" i="13"/>
  <c r="CR706" i="13" s="1"/>
  <c r="CS706" i="13" s="1"/>
  <c r="CP706" i="13"/>
  <c r="CO706" i="13"/>
  <c r="CN706" i="13"/>
  <c r="CK706" i="13"/>
  <c r="CJ706" i="13"/>
  <c r="CI706" i="13"/>
  <c r="CL706" i="13" s="1"/>
  <c r="CM706" i="13" s="1"/>
  <c r="CF706" i="13"/>
  <c r="CE706" i="13"/>
  <c r="CD706" i="13"/>
  <c r="CG706" i="13" s="1"/>
  <c r="CH706" i="13" s="1"/>
  <c r="CA706" i="13"/>
  <c r="BZ706" i="13"/>
  <c r="BY706" i="13"/>
  <c r="BX706" i="13"/>
  <c r="BW706" i="13"/>
  <c r="BV706" i="13"/>
  <c r="BU706" i="13"/>
  <c r="CB706" i="13" s="1"/>
  <c r="CC706" i="13" s="1"/>
  <c r="BT706" i="13"/>
  <c r="BQ706" i="13"/>
  <c r="BP706" i="13"/>
  <c r="BO706" i="13"/>
  <c r="BN706" i="13"/>
  <c r="BM706" i="13"/>
  <c r="BL706" i="13"/>
  <c r="BK706" i="13"/>
  <c r="BJ706" i="13"/>
  <c r="BI706" i="13"/>
  <c r="BR706" i="13" s="1"/>
  <c r="BS706" i="13" s="1"/>
  <c r="AG706" i="13"/>
  <c r="CX705" i="13"/>
  <c r="CT705" i="13"/>
  <c r="CQ705" i="13"/>
  <c r="CR705" i="13" s="1"/>
  <c r="CS705" i="13" s="1"/>
  <c r="CP705" i="13"/>
  <c r="CO705" i="13"/>
  <c r="CN705" i="13"/>
  <c r="CK705" i="13"/>
  <c r="CJ705" i="13"/>
  <c r="CI705" i="13"/>
  <c r="CL705" i="13" s="1"/>
  <c r="CM705" i="13" s="1"/>
  <c r="CF705" i="13"/>
  <c r="CE705" i="13"/>
  <c r="CD705" i="13"/>
  <c r="CG705" i="13" s="1"/>
  <c r="CH705" i="13" s="1"/>
  <c r="CA705" i="13"/>
  <c r="BZ705" i="13"/>
  <c r="BY705" i="13"/>
  <c r="BX705" i="13"/>
  <c r="BW705" i="13"/>
  <c r="BV705" i="13"/>
  <c r="BU705" i="13"/>
  <c r="CB705" i="13" s="1"/>
  <c r="CC705" i="13" s="1"/>
  <c r="BT705" i="13"/>
  <c r="BQ705" i="13"/>
  <c r="BP705" i="13"/>
  <c r="BO705" i="13"/>
  <c r="BN705" i="13"/>
  <c r="BM705" i="13"/>
  <c r="BL705" i="13"/>
  <c r="BK705" i="13"/>
  <c r="BJ705" i="13"/>
  <c r="BR705" i="13" s="1"/>
  <c r="BS705" i="13" s="1"/>
  <c r="BI705" i="13"/>
  <c r="AG705" i="13"/>
  <c r="CX704" i="13"/>
  <c r="CT704" i="13"/>
  <c r="CQ704" i="13"/>
  <c r="CR704" i="13" s="1"/>
  <c r="CS704" i="13" s="1"/>
  <c r="CP704" i="13"/>
  <c r="CO704" i="13"/>
  <c r="CN704" i="13"/>
  <c r="CM704" i="13"/>
  <c r="CK704" i="13"/>
  <c r="CJ704" i="13"/>
  <c r="CI704" i="13"/>
  <c r="CL704" i="13" s="1"/>
  <c r="CF704" i="13"/>
  <c r="CE704" i="13"/>
  <c r="CD704" i="13"/>
  <c r="CG704" i="13" s="1"/>
  <c r="CH704" i="13" s="1"/>
  <c r="CA704" i="13"/>
  <c r="BZ704" i="13"/>
  <c r="BY704" i="13"/>
  <c r="BX704" i="13"/>
  <c r="BW704" i="13"/>
  <c r="BV704" i="13"/>
  <c r="BU704" i="13"/>
  <c r="BT704" i="13"/>
  <c r="BQ704" i="13"/>
  <c r="BP704" i="13"/>
  <c r="BO704" i="13"/>
  <c r="BN704" i="13"/>
  <c r="BM704" i="13"/>
  <c r="BL704" i="13"/>
  <c r="BK704" i="13"/>
  <c r="BJ704" i="13"/>
  <c r="BI704" i="13"/>
  <c r="AG704" i="13"/>
  <c r="CX703" i="13"/>
  <c r="CT703" i="13"/>
  <c r="CQ703" i="13"/>
  <c r="CR703" i="13" s="1"/>
  <c r="CS703" i="13" s="1"/>
  <c r="CP703" i="13"/>
  <c r="CO703" i="13"/>
  <c r="CN703" i="13"/>
  <c r="CM703" i="13"/>
  <c r="CK703" i="13"/>
  <c r="CJ703" i="13"/>
  <c r="CI703" i="13"/>
  <c r="CL703" i="13" s="1"/>
  <c r="CF703" i="13"/>
  <c r="CE703" i="13"/>
  <c r="CD703" i="13"/>
  <c r="CG703" i="13" s="1"/>
  <c r="CH703" i="13" s="1"/>
  <c r="CA703" i="13"/>
  <c r="BZ703" i="13"/>
  <c r="BY703" i="13"/>
  <c r="BX703" i="13"/>
  <c r="BW703" i="13"/>
  <c r="BV703" i="13"/>
  <c r="BU703" i="13"/>
  <c r="BT703" i="13"/>
  <c r="BQ703" i="13"/>
  <c r="BP703" i="13"/>
  <c r="BO703" i="13"/>
  <c r="BN703" i="13"/>
  <c r="BM703" i="13"/>
  <c r="BL703" i="13"/>
  <c r="BK703" i="13"/>
  <c r="BJ703" i="13"/>
  <c r="BI703" i="13"/>
  <c r="AG703" i="13"/>
  <c r="CX702" i="13"/>
  <c r="CT702" i="13"/>
  <c r="CQ702" i="13"/>
  <c r="CR702" i="13" s="1"/>
  <c r="CS702" i="13" s="1"/>
  <c r="CP702" i="13"/>
  <c r="CO702" i="13"/>
  <c r="CN702" i="13"/>
  <c r="CM702" i="13"/>
  <c r="CK702" i="13"/>
  <c r="CJ702" i="13"/>
  <c r="CI702" i="13"/>
  <c r="CL702" i="13" s="1"/>
  <c r="CF702" i="13"/>
  <c r="CE702" i="13"/>
  <c r="CD702" i="13"/>
  <c r="CG702" i="13" s="1"/>
  <c r="CH702" i="13" s="1"/>
  <c r="CA702" i="13"/>
  <c r="BZ702" i="13"/>
  <c r="BY702" i="13"/>
  <c r="BX702" i="13"/>
  <c r="BW702" i="13"/>
  <c r="BV702" i="13"/>
  <c r="BU702" i="13"/>
  <c r="BT702" i="13"/>
  <c r="BQ702" i="13"/>
  <c r="BP702" i="13"/>
  <c r="BO702" i="13"/>
  <c r="BN702" i="13"/>
  <c r="BM702" i="13"/>
  <c r="BL702" i="13"/>
  <c r="BK702" i="13"/>
  <c r="BJ702" i="13"/>
  <c r="BI702" i="13"/>
  <c r="AG702" i="13"/>
  <c r="CX701" i="13"/>
  <c r="CT701" i="13"/>
  <c r="CQ701" i="13"/>
  <c r="CR701" i="13" s="1"/>
  <c r="CS701" i="13" s="1"/>
  <c r="CP701" i="13"/>
  <c r="CO701" i="13"/>
  <c r="CN701" i="13"/>
  <c r="CM701" i="13"/>
  <c r="CK701" i="13"/>
  <c r="CJ701" i="13"/>
  <c r="CI701" i="13"/>
  <c r="CL701" i="13" s="1"/>
  <c r="CF701" i="13"/>
  <c r="CE701" i="13"/>
  <c r="CD701" i="13"/>
  <c r="CG701" i="13" s="1"/>
  <c r="CH701" i="13" s="1"/>
  <c r="CA701" i="13"/>
  <c r="BZ701" i="13"/>
  <c r="BY701" i="13"/>
  <c r="BX701" i="13"/>
  <c r="BW701" i="13"/>
  <c r="BV701" i="13"/>
  <c r="BU701" i="13"/>
  <c r="BT701" i="13"/>
  <c r="BQ701" i="13"/>
  <c r="BP701" i="13"/>
  <c r="BO701" i="13"/>
  <c r="BN701" i="13"/>
  <c r="BM701" i="13"/>
  <c r="BL701" i="13"/>
  <c r="BK701" i="13"/>
  <c r="BJ701" i="13"/>
  <c r="BI701" i="13"/>
  <c r="AG701" i="13"/>
  <c r="CX700" i="13"/>
  <c r="CT700" i="13"/>
  <c r="CQ700" i="13"/>
  <c r="CR700" i="13" s="1"/>
  <c r="CS700" i="13" s="1"/>
  <c r="CP700" i="13"/>
  <c r="CO700" i="13"/>
  <c r="CN700" i="13"/>
  <c r="CK700" i="13"/>
  <c r="CJ700" i="13"/>
  <c r="CI700" i="13"/>
  <c r="CL700" i="13" s="1"/>
  <c r="CM700" i="13" s="1"/>
  <c r="CF700" i="13"/>
  <c r="CE700" i="13"/>
  <c r="CD700" i="13"/>
  <c r="CG700" i="13" s="1"/>
  <c r="CH700" i="13" s="1"/>
  <c r="CA700" i="13"/>
  <c r="BZ700" i="13"/>
  <c r="BY700" i="13"/>
  <c r="BX700" i="13"/>
  <c r="BW700" i="13"/>
  <c r="BV700" i="13"/>
  <c r="BU700" i="13"/>
  <c r="BT700" i="13"/>
  <c r="BQ700" i="13"/>
  <c r="BP700" i="13"/>
  <c r="BO700" i="13"/>
  <c r="BN700" i="13"/>
  <c r="BM700" i="13"/>
  <c r="BL700" i="13"/>
  <c r="BK700" i="13"/>
  <c r="BJ700" i="13"/>
  <c r="BI700" i="13"/>
  <c r="AG700" i="13"/>
  <c r="CX699" i="13"/>
  <c r="CT699" i="13"/>
  <c r="CQ699" i="13"/>
  <c r="CR699" i="13" s="1"/>
  <c r="CS699" i="13" s="1"/>
  <c r="CP699" i="13"/>
  <c r="CO699" i="13"/>
  <c r="CN699" i="13"/>
  <c r="CK699" i="13"/>
  <c r="CJ699" i="13"/>
  <c r="CI699" i="13"/>
  <c r="CL699" i="13" s="1"/>
  <c r="CM699" i="13" s="1"/>
  <c r="CF699" i="13"/>
  <c r="CE699" i="13"/>
  <c r="CD699" i="13"/>
  <c r="CG699" i="13" s="1"/>
  <c r="CH699" i="13" s="1"/>
  <c r="CA699" i="13"/>
  <c r="BZ699" i="13"/>
  <c r="BY699" i="13"/>
  <c r="BX699" i="13"/>
  <c r="BW699" i="13"/>
  <c r="BV699" i="13"/>
  <c r="BU699" i="13"/>
  <c r="BT699" i="13"/>
  <c r="BQ699" i="13"/>
  <c r="BP699" i="13"/>
  <c r="BO699" i="13"/>
  <c r="BN699" i="13"/>
  <c r="BM699" i="13"/>
  <c r="BL699" i="13"/>
  <c r="BK699" i="13"/>
  <c r="BJ699" i="13"/>
  <c r="BI699" i="13"/>
  <c r="AG699" i="13"/>
  <c r="CX698" i="13"/>
  <c r="CT698" i="13"/>
  <c r="CQ698" i="13"/>
  <c r="CR698" i="13" s="1"/>
  <c r="CS698" i="13" s="1"/>
  <c r="CP698" i="13"/>
  <c r="CO698" i="13"/>
  <c r="CN698" i="13"/>
  <c r="CK698" i="13"/>
  <c r="CJ698" i="13"/>
  <c r="CI698" i="13"/>
  <c r="CL698" i="13" s="1"/>
  <c r="CM698" i="13" s="1"/>
  <c r="CF698" i="13"/>
  <c r="CE698" i="13"/>
  <c r="CD698" i="13"/>
  <c r="CG698" i="13" s="1"/>
  <c r="CH698" i="13" s="1"/>
  <c r="CA698" i="13"/>
  <c r="BZ698" i="13"/>
  <c r="BY698" i="13"/>
  <c r="BX698" i="13"/>
  <c r="BW698" i="13"/>
  <c r="BV698" i="13"/>
  <c r="BU698" i="13"/>
  <c r="BT698" i="13"/>
  <c r="BQ698" i="13"/>
  <c r="BP698" i="13"/>
  <c r="BO698" i="13"/>
  <c r="BN698" i="13"/>
  <c r="BM698" i="13"/>
  <c r="BL698" i="13"/>
  <c r="BK698" i="13"/>
  <c r="BJ698" i="13"/>
  <c r="BI698" i="13"/>
  <c r="AG698" i="13"/>
  <c r="CX697" i="13"/>
  <c r="CT697" i="13"/>
  <c r="CQ697" i="13"/>
  <c r="CR697" i="13" s="1"/>
  <c r="CS697" i="13" s="1"/>
  <c r="CP697" i="13"/>
  <c r="CO697" i="13"/>
  <c r="CN697" i="13"/>
  <c r="CK697" i="13"/>
  <c r="CJ697" i="13"/>
  <c r="CI697" i="13"/>
  <c r="CL697" i="13" s="1"/>
  <c r="CM697" i="13" s="1"/>
  <c r="CF697" i="13"/>
  <c r="CE697" i="13"/>
  <c r="CD697" i="13"/>
  <c r="CG697" i="13" s="1"/>
  <c r="CH697" i="13" s="1"/>
  <c r="CA697" i="13"/>
  <c r="BZ697" i="13"/>
  <c r="BY697" i="13"/>
  <c r="BX697" i="13"/>
  <c r="BW697" i="13"/>
  <c r="BV697" i="13"/>
  <c r="BU697" i="13"/>
  <c r="BT697" i="13"/>
  <c r="BQ697" i="13"/>
  <c r="BP697" i="13"/>
  <c r="BO697" i="13"/>
  <c r="BN697" i="13"/>
  <c r="BM697" i="13"/>
  <c r="BL697" i="13"/>
  <c r="BK697" i="13"/>
  <c r="BJ697" i="13"/>
  <c r="BI697" i="13"/>
  <c r="AG697" i="13"/>
  <c r="CX696" i="13"/>
  <c r="CT696" i="13"/>
  <c r="CQ696" i="13"/>
  <c r="CR696" i="13" s="1"/>
  <c r="CS696" i="13" s="1"/>
  <c r="CP696" i="13"/>
  <c r="CO696" i="13"/>
  <c r="CN696" i="13"/>
  <c r="CK696" i="13"/>
  <c r="CJ696" i="13"/>
  <c r="CI696" i="13"/>
  <c r="CL696" i="13" s="1"/>
  <c r="CM696" i="13" s="1"/>
  <c r="CF696" i="13"/>
  <c r="CE696" i="13"/>
  <c r="CD696" i="13"/>
  <c r="CG696" i="13" s="1"/>
  <c r="CH696" i="13" s="1"/>
  <c r="CA696" i="13"/>
  <c r="BZ696" i="13"/>
  <c r="BY696" i="13"/>
  <c r="BX696" i="13"/>
  <c r="BW696" i="13"/>
  <c r="BV696" i="13"/>
  <c r="BU696" i="13"/>
  <c r="BT696" i="13"/>
  <c r="BQ696" i="13"/>
  <c r="BP696" i="13"/>
  <c r="BO696" i="13"/>
  <c r="BN696" i="13"/>
  <c r="BM696" i="13"/>
  <c r="BL696" i="13"/>
  <c r="BK696" i="13"/>
  <c r="BJ696" i="13"/>
  <c r="BI696" i="13"/>
  <c r="AG696" i="13"/>
  <c r="CX695" i="13"/>
  <c r="CT695" i="13"/>
  <c r="CQ695" i="13"/>
  <c r="CR695" i="13" s="1"/>
  <c r="CS695" i="13" s="1"/>
  <c r="CP695" i="13"/>
  <c r="CO695" i="13"/>
  <c r="CN695" i="13"/>
  <c r="CK695" i="13"/>
  <c r="CJ695" i="13"/>
  <c r="CI695" i="13"/>
  <c r="CL695" i="13" s="1"/>
  <c r="CM695" i="13" s="1"/>
  <c r="CF695" i="13"/>
  <c r="CE695" i="13"/>
  <c r="CD695" i="13"/>
  <c r="CG695" i="13" s="1"/>
  <c r="CH695" i="13" s="1"/>
  <c r="CA695" i="13"/>
  <c r="BZ695" i="13"/>
  <c r="BY695" i="13"/>
  <c r="BX695" i="13"/>
  <c r="BW695" i="13"/>
  <c r="BV695" i="13"/>
  <c r="BU695" i="13"/>
  <c r="BT695" i="13"/>
  <c r="BQ695" i="13"/>
  <c r="BP695" i="13"/>
  <c r="BO695" i="13"/>
  <c r="BN695" i="13"/>
  <c r="BM695" i="13"/>
  <c r="BL695" i="13"/>
  <c r="BK695" i="13"/>
  <c r="BJ695" i="13"/>
  <c r="BI695" i="13"/>
  <c r="AG695" i="13"/>
  <c r="CX694" i="13"/>
  <c r="CT694" i="13"/>
  <c r="CQ694" i="13"/>
  <c r="CR694" i="13" s="1"/>
  <c r="CS694" i="13" s="1"/>
  <c r="CP694" i="13"/>
  <c r="CO694" i="13"/>
  <c r="CN694" i="13"/>
  <c r="CK694" i="13"/>
  <c r="CJ694" i="13"/>
  <c r="CI694" i="13"/>
  <c r="CL694" i="13" s="1"/>
  <c r="CM694" i="13" s="1"/>
  <c r="CF694" i="13"/>
  <c r="CE694" i="13"/>
  <c r="CD694" i="13"/>
  <c r="CG694" i="13" s="1"/>
  <c r="CH694" i="13" s="1"/>
  <c r="CA694" i="13"/>
  <c r="BZ694" i="13"/>
  <c r="BY694" i="13"/>
  <c r="BX694" i="13"/>
  <c r="BW694" i="13"/>
  <c r="BV694" i="13"/>
  <c r="BU694" i="13"/>
  <c r="BT694" i="13"/>
  <c r="BQ694" i="13"/>
  <c r="BP694" i="13"/>
  <c r="BO694" i="13"/>
  <c r="BN694" i="13"/>
  <c r="BM694" i="13"/>
  <c r="BL694" i="13"/>
  <c r="BK694" i="13"/>
  <c r="BJ694" i="13"/>
  <c r="BI694" i="13"/>
  <c r="AG694" i="13"/>
  <c r="CX693" i="13"/>
  <c r="CT693" i="13"/>
  <c r="CQ693" i="13"/>
  <c r="CR693" i="13" s="1"/>
  <c r="CS693" i="13" s="1"/>
  <c r="CP693" i="13"/>
  <c r="CO693" i="13"/>
  <c r="CN693" i="13"/>
  <c r="CK693" i="13"/>
  <c r="CJ693" i="13"/>
  <c r="CI693" i="13"/>
  <c r="CL693" i="13" s="1"/>
  <c r="CM693" i="13" s="1"/>
  <c r="CF693" i="13"/>
  <c r="CE693" i="13"/>
  <c r="CD693" i="13"/>
  <c r="CG693" i="13" s="1"/>
  <c r="CH693" i="13" s="1"/>
  <c r="CA693" i="13"/>
  <c r="BZ693" i="13"/>
  <c r="BY693" i="13"/>
  <c r="BX693" i="13"/>
  <c r="BW693" i="13"/>
  <c r="BV693" i="13"/>
  <c r="BU693" i="13"/>
  <c r="BT693" i="13"/>
  <c r="BQ693" i="13"/>
  <c r="BP693" i="13"/>
  <c r="BO693" i="13"/>
  <c r="BN693" i="13"/>
  <c r="BM693" i="13"/>
  <c r="BL693" i="13"/>
  <c r="BK693" i="13"/>
  <c r="BJ693" i="13"/>
  <c r="BI693" i="13"/>
  <c r="AG693" i="13"/>
  <c r="CX692" i="13"/>
  <c r="CT692" i="13"/>
  <c r="CQ692" i="13"/>
  <c r="CR692" i="13" s="1"/>
  <c r="CS692" i="13" s="1"/>
  <c r="CP692" i="13"/>
  <c r="CO692" i="13"/>
  <c r="CN692" i="13"/>
  <c r="CK692" i="13"/>
  <c r="CJ692" i="13"/>
  <c r="CI692" i="13"/>
  <c r="CL692" i="13" s="1"/>
  <c r="CM692" i="13" s="1"/>
  <c r="CF692" i="13"/>
  <c r="CE692" i="13"/>
  <c r="CD692" i="13"/>
  <c r="CG692" i="13" s="1"/>
  <c r="CH692" i="13" s="1"/>
  <c r="CA692" i="13"/>
  <c r="BZ692" i="13"/>
  <c r="BY692" i="13"/>
  <c r="BX692" i="13"/>
  <c r="BW692" i="13"/>
  <c r="BV692" i="13"/>
  <c r="BU692" i="13"/>
  <c r="BT692" i="13"/>
  <c r="BQ692" i="13"/>
  <c r="BP692" i="13"/>
  <c r="BO692" i="13"/>
  <c r="BN692" i="13"/>
  <c r="BM692" i="13"/>
  <c r="BL692" i="13"/>
  <c r="BK692" i="13"/>
  <c r="BJ692" i="13"/>
  <c r="BI692" i="13"/>
  <c r="AG692" i="13"/>
  <c r="CX691" i="13"/>
  <c r="CT691" i="13"/>
  <c r="CQ691" i="13"/>
  <c r="CR691" i="13" s="1"/>
  <c r="CS691" i="13" s="1"/>
  <c r="CP691" i="13"/>
  <c r="CO691" i="13"/>
  <c r="CN691" i="13"/>
  <c r="CK691" i="13"/>
  <c r="CJ691" i="13"/>
  <c r="CI691" i="13"/>
  <c r="CL691" i="13" s="1"/>
  <c r="CM691" i="13" s="1"/>
  <c r="CF691" i="13"/>
  <c r="CE691" i="13"/>
  <c r="CD691" i="13"/>
  <c r="CG691" i="13" s="1"/>
  <c r="CH691" i="13" s="1"/>
  <c r="CA691" i="13"/>
  <c r="BZ691" i="13"/>
  <c r="BY691" i="13"/>
  <c r="BX691" i="13"/>
  <c r="BW691" i="13"/>
  <c r="BV691" i="13"/>
  <c r="BU691" i="13"/>
  <c r="BT691" i="13"/>
  <c r="BQ691" i="13"/>
  <c r="BP691" i="13"/>
  <c r="BO691" i="13"/>
  <c r="BN691" i="13"/>
  <c r="BM691" i="13"/>
  <c r="BL691" i="13"/>
  <c r="BK691" i="13"/>
  <c r="BJ691" i="13"/>
  <c r="BI691" i="13"/>
  <c r="AG691" i="13"/>
  <c r="CX690" i="13"/>
  <c r="CT690" i="13"/>
  <c r="CQ690" i="13"/>
  <c r="CR690" i="13" s="1"/>
  <c r="CS690" i="13" s="1"/>
  <c r="CP690" i="13"/>
  <c r="CO690" i="13"/>
  <c r="CN690" i="13"/>
  <c r="CK690" i="13"/>
  <c r="CJ690" i="13"/>
  <c r="CI690" i="13"/>
  <c r="CL690" i="13" s="1"/>
  <c r="CM690" i="13" s="1"/>
  <c r="CF690" i="13"/>
  <c r="CE690" i="13"/>
  <c r="CD690" i="13"/>
  <c r="CA690" i="13"/>
  <c r="BZ690" i="13"/>
  <c r="BY690" i="13"/>
  <c r="BX690" i="13"/>
  <c r="BW690" i="13"/>
  <c r="BV690" i="13"/>
  <c r="BU690" i="13"/>
  <c r="BT690" i="13"/>
  <c r="BQ690" i="13"/>
  <c r="BP690" i="13"/>
  <c r="BO690" i="13"/>
  <c r="BN690" i="13"/>
  <c r="BM690" i="13"/>
  <c r="BL690" i="13"/>
  <c r="BK690" i="13"/>
  <c r="BJ690" i="13"/>
  <c r="BR690" i="13" s="1"/>
  <c r="BS690" i="13" s="1"/>
  <c r="BI690" i="13"/>
  <c r="AG690" i="13"/>
  <c r="CX689" i="13"/>
  <c r="CT689" i="13"/>
  <c r="CQ689" i="13"/>
  <c r="CR689" i="13" s="1"/>
  <c r="CS689" i="13" s="1"/>
  <c r="CP689" i="13"/>
  <c r="CO689" i="13"/>
  <c r="CN689" i="13"/>
  <c r="CK689" i="13"/>
  <c r="CJ689" i="13"/>
  <c r="CI689" i="13"/>
  <c r="CL689" i="13" s="1"/>
  <c r="CM689" i="13" s="1"/>
  <c r="CF689" i="13"/>
  <c r="CE689" i="13"/>
  <c r="CD689" i="13"/>
  <c r="CA689" i="13"/>
  <c r="BZ689" i="13"/>
  <c r="BY689" i="13"/>
  <c r="BX689" i="13"/>
  <c r="BW689" i="13"/>
  <c r="BV689" i="13"/>
  <c r="BU689" i="13"/>
  <c r="CB689" i="13" s="1"/>
  <c r="CC689" i="13" s="1"/>
  <c r="BT689" i="13"/>
  <c r="BQ689" i="13"/>
  <c r="BP689" i="13"/>
  <c r="BO689" i="13"/>
  <c r="BN689" i="13"/>
  <c r="BM689" i="13"/>
  <c r="BL689" i="13"/>
  <c r="BK689" i="13"/>
  <c r="BJ689" i="13"/>
  <c r="BR689" i="13" s="1"/>
  <c r="BS689" i="13" s="1"/>
  <c r="BI689" i="13"/>
  <c r="AG689" i="13"/>
  <c r="CX688" i="13"/>
  <c r="CT688" i="13"/>
  <c r="CQ688" i="13"/>
  <c r="CR688" i="13" s="1"/>
  <c r="CS688" i="13" s="1"/>
  <c r="CP688" i="13"/>
  <c r="CO688" i="13"/>
  <c r="CN688" i="13"/>
  <c r="CK688" i="13"/>
  <c r="CJ688" i="13"/>
  <c r="CI688" i="13"/>
  <c r="CL688" i="13" s="1"/>
  <c r="CM688" i="13" s="1"/>
  <c r="CF688" i="13"/>
  <c r="CE688" i="13"/>
  <c r="CD688" i="13"/>
  <c r="CG688" i="13" s="1"/>
  <c r="CH688" i="13" s="1"/>
  <c r="CA688" i="13"/>
  <c r="BZ688" i="13"/>
  <c r="BY688" i="13"/>
  <c r="BX688" i="13"/>
  <c r="BW688" i="13"/>
  <c r="BV688" i="13"/>
  <c r="BU688" i="13"/>
  <c r="BT688" i="13"/>
  <c r="BQ688" i="13"/>
  <c r="BP688" i="13"/>
  <c r="BO688" i="13"/>
  <c r="BN688" i="13"/>
  <c r="BM688" i="13"/>
  <c r="BL688" i="13"/>
  <c r="BK688" i="13"/>
  <c r="BJ688" i="13"/>
  <c r="BR688" i="13" s="1"/>
  <c r="BS688" i="13" s="1"/>
  <c r="BI688" i="13"/>
  <c r="AG688" i="13"/>
  <c r="CX687" i="13"/>
  <c r="CT687" i="13"/>
  <c r="CQ687" i="13"/>
  <c r="CR687" i="13" s="1"/>
  <c r="CS687" i="13" s="1"/>
  <c r="CP687" i="13"/>
  <c r="CO687" i="13"/>
  <c r="CN687" i="13"/>
  <c r="CL687" i="13"/>
  <c r="CM687" i="13" s="1"/>
  <c r="CK687" i="13"/>
  <c r="CJ687" i="13"/>
  <c r="CI687" i="13"/>
  <c r="CF687" i="13"/>
  <c r="CE687" i="13"/>
  <c r="CD687" i="13"/>
  <c r="CG687" i="13" s="1"/>
  <c r="CH687" i="13" s="1"/>
  <c r="CA687" i="13"/>
  <c r="BZ687" i="13"/>
  <c r="BY687" i="13"/>
  <c r="BX687" i="13"/>
  <c r="BW687" i="13"/>
  <c r="BV687" i="13"/>
  <c r="BU687" i="13"/>
  <c r="CB687" i="13" s="1"/>
  <c r="CC687" i="13" s="1"/>
  <c r="BT687" i="13"/>
  <c r="BQ687" i="13"/>
  <c r="BP687" i="13"/>
  <c r="BO687" i="13"/>
  <c r="BN687" i="13"/>
  <c r="BM687" i="13"/>
  <c r="BL687" i="13"/>
  <c r="BK687" i="13"/>
  <c r="BJ687" i="13"/>
  <c r="BI687" i="13"/>
  <c r="BR687" i="13" s="1"/>
  <c r="BS687" i="13" s="1"/>
  <c r="AG687" i="13"/>
  <c r="CX686" i="13"/>
  <c r="CT686" i="13"/>
  <c r="CS686" i="13"/>
  <c r="CQ686" i="13"/>
  <c r="CR686" i="13" s="1"/>
  <c r="CO686" i="13"/>
  <c r="CP686" i="13" s="1"/>
  <c r="CN686" i="13"/>
  <c r="CK686" i="13"/>
  <c r="CJ686" i="13"/>
  <c r="CI686" i="13"/>
  <c r="CL686" i="13" s="1"/>
  <c r="CM686" i="13" s="1"/>
  <c r="CG686" i="13"/>
  <c r="CH686" i="13" s="1"/>
  <c r="CF686" i="13"/>
  <c r="CE686" i="13"/>
  <c r="CD686" i="13"/>
  <c r="CA686" i="13"/>
  <c r="BZ686" i="13"/>
  <c r="BY686" i="13"/>
  <c r="BX686" i="13"/>
  <c r="BW686" i="13"/>
  <c r="BV686" i="13"/>
  <c r="BU686" i="13"/>
  <c r="BT686" i="13"/>
  <c r="BQ686" i="13"/>
  <c r="BP686" i="13"/>
  <c r="BO686" i="13"/>
  <c r="BN686" i="13"/>
  <c r="BM686" i="13"/>
  <c r="BL686" i="13"/>
  <c r="BK686" i="13"/>
  <c r="BJ686" i="13"/>
  <c r="BR686" i="13" s="1"/>
  <c r="BS686" i="13" s="1"/>
  <c r="BI686" i="13"/>
  <c r="AG686" i="13"/>
  <c r="CX685" i="13"/>
  <c r="CT685" i="13"/>
  <c r="CQ685" i="13"/>
  <c r="CR685" i="13" s="1"/>
  <c r="CS685" i="13" s="1"/>
  <c r="CP685" i="13"/>
  <c r="CO685" i="13"/>
  <c r="CN685" i="13"/>
  <c r="CL685" i="13"/>
  <c r="CM685" i="13" s="1"/>
  <c r="CK685" i="13"/>
  <c r="CJ685" i="13"/>
  <c r="CI685" i="13"/>
  <c r="CF685" i="13"/>
  <c r="CE685" i="13"/>
  <c r="CD685" i="13"/>
  <c r="CG685" i="13" s="1"/>
  <c r="CH685" i="13" s="1"/>
  <c r="CA685" i="13"/>
  <c r="BZ685" i="13"/>
  <c r="BY685" i="13"/>
  <c r="BX685" i="13"/>
  <c r="BW685" i="13"/>
  <c r="BV685" i="13"/>
  <c r="BU685" i="13"/>
  <c r="CB685" i="13" s="1"/>
  <c r="CC685" i="13" s="1"/>
  <c r="BT685" i="13"/>
  <c r="BQ685" i="13"/>
  <c r="BP685" i="13"/>
  <c r="BO685" i="13"/>
  <c r="BN685" i="13"/>
  <c r="BM685" i="13"/>
  <c r="BL685" i="13"/>
  <c r="BK685" i="13"/>
  <c r="BJ685" i="13"/>
  <c r="BI685" i="13"/>
  <c r="BR685" i="13" s="1"/>
  <c r="BS685" i="13" s="1"/>
  <c r="AG685" i="13"/>
  <c r="CX684" i="13"/>
  <c r="CT684" i="13"/>
  <c r="CS684" i="13"/>
  <c r="CQ684" i="13"/>
  <c r="CR684" i="13" s="1"/>
  <c r="CO684" i="13"/>
  <c r="CP684" i="13" s="1"/>
  <c r="CN684" i="13"/>
  <c r="CK684" i="13"/>
  <c r="CJ684" i="13"/>
  <c r="CI684" i="13"/>
  <c r="CL684" i="13" s="1"/>
  <c r="CM684" i="13" s="1"/>
  <c r="CG684" i="13"/>
  <c r="CH684" i="13" s="1"/>
  <c r="CF684" i="13"/>
  <c r="CE684" i="13"/>
  <c r="CD684" i="13"/>
  <c r="CA684" i="13"/>
  <c r="BZ684" i="13"/>
  <c r="BY684" i="13"/>
  <c r="BX684" i="13"/>
  <c r="BW684" i="13"/>
  <c r="BV684" i="13"/>
  <c r="BU684" i="13"/>
  <c r="BT684" i="13"/>
  <c r="BQ684" i="13"/>
  <c r="BP684" i="13"/>
  <c r="BO684" i="13"/>
  <c r="BN684" i="13"/>
  <c r="BM684" i="13"/>
  <c r="BL684" i="13"/>
  <c r="BK684" i="13"/>
  <c r="BJ684" i="13"/>
  <c r="BR684" i="13" s="1"/>
  <c r="BS684" i="13" s="1"/>
  <c r="BI684" i="13"/>
  <c r="AG684" i="13"/>
  <c r="CX683" i="13"/>
  <c r="CT683" i="13"/>
  <c r="CQ683" i="13"/>
  <c r="CR683" i="13" s="1"/>
  <c r="CS683" i="13" s="1"/>
  <c r="CP683" i="13"/>
  <c r="CO683" i="13"/>
  <c r="CN683" i="13"/>
  <c r="CL683" i="13"/>
  <c r="CM683" i="13" s="1"/>
  <c r="CK683" i="13"/>
  <c r="CJ683" i="13"/>
  <c r="CI683" i="13"/>
  <c r="CF683" i="13"/>
  <c r="CE683" i="13"/>
  <c r="CD683" i="13"/>
  <c r="CG683" i="13" s="1"/>
  <c r="CH683" i="13" s="1"/>
  <c r="CA683" i="13"/>
  <c r="BZ683" i="13"/>
  <c r="BY683" i="13"/>
  <c r="BX683" i="13"/>
  <c r="BW683" i="13"/>
  <c r="BV683" i="13"/>
  <c r="BU683" i="13"/>
  <c r="CB683" i="13" s="1"/>
  <c r="CC683" i="13" s="1"/>
  <c r="BT683" i="13"/>
  <c r="BQ683" i="13"/>
  <c r="BP683" i="13"/>
  <c r="BO683" i="13"/>
  <c r="BN683" i="13"/>
  <c r="BM683" i="13"/>
  <c r="BL683" i="13"/>
  <c r="BK683" i="13"/>
  <c r="BJ683" i="13"/>
  <c r="BI683" i="13"/>
  <c r="BR683" i="13" s="1"/>
  <c r="BS683" i="13" s="1"/>
  <c r="AG683" i="13"/>
  <c r="CX682" i="13"/>
  <c r="CT682" i="13"/>
  <c r="CS682" i="13"/>
  <c r="CQ682" i="13"/>
  <c r="CR682" i="13" s="1"/>
  <c r="CO682" i="13"/>
  <c r="CP682" i="13" s="1"/>
  <c r="CN682" i="13"/>
  <c r="CK682" i="13"/>
  <c r="CJ682" i="13"/>
  <c r="CI682" i="13"/>
  <c r="CL682" i="13" s="1"/>
  <c r="CM682" i="13" s="1"/>
  <c r="CG682" i="13"/>
  <c r="CH682" i="13" s="1"/>
  <c r="CF682" i="13"/>
  <c r="CE682" i="13"/>
  <c r="CD682" i="13"/>
  <c r="CA682" i="13"/>
  <c r="BZ682" i="13"/>
  <c r="BY682" i="13"/>
  <c r="BX682" i="13"/>
  <c r="BW682" i="13"/>
  <c r="BV682" i="13"/>
  <c r="BU682" i="13"/>
  <c r="BT682" i="13"/>
  <c r="BQ682" i="13"/>
  <c r="BP682" i="13"/>
  <c r="BO682" i="13"/>
  <c r="BN682" i="13"/>
  <c r="BM682" i="13"/>
  <c r="BL682" i="13"/>
  <c r="BK682" i="13"/>
  <c r="BJ682" i="13"/>
  <c r="BR682" i="13" s="1"/>
  <c r="BS682" i="13" s="1"/>
  <c r="BI682" i="13"/>
  <c r="AG682" i="13"/>
  <c r="CX681" i="13"/>
  <c r="CT681" i="13"/>
  <c r="CQ681" i="13"/>
  <c r="CR681" i="13" s="1"/>
  <c r="CS681" i="13" s="1"/>
  <c r="CP681" i="13"/>
  <c r="CO681" i="13"/>
  <c r="CN681" i="13"/>
  <c r="CL681" i="13"/>
  <c r="CM681" i="13" s="1"/>
  <c r="CK681" i="13"/>
  <c r="CJ681" i="13"/>
  <c r="CI681" i="13"/>
  <c r="CF681" i="13"/>
  <c r="CE681" i="13"/>
  <c r="CD681" i="13"/>
  <c r="CG681" i="13" s="1"/>
  <c r="CH681" i="13" s="1"/>
  <c r="CA681" i="13"/>
  <c r="BZ681" i="13"/>
  <c r="BY681" i="13"/>
  <c r="BX681" i="13"/>
  <c r="BW681" i="13"/>
  <c r="BV681" i="13"/>
  <c r="BU681" i="13"/>
  <c r="CB681" i="13" s="1"/>
  <c r="CC681" i="13" s="1"/>
  <c r="BT681" i="13"/>
  <c r="BQ681" i="13"/>
  <c r="BP681" i="13"/>
  <c r="BO681" i="13"/>
  <c r="BN681" i="13"/>
  <c r="BM681" i="13"/>
  <c r="BL681" i="13"/>
  <c r="BK681" i="13"/>
  <c r="BJ681" i="13"/>
  <c r="BI681" i="13"/>
  <c r="BR681" i="13" s="1"/>
  <c r="BS681" i="13" s="1"/>
  <c r="AG681" i="13"/>
  <c r="CX680" i="13"/>
  <c r="CT680" i="13"/>
  <c r="CS680" i="13"/>
  <c r="CQ680" i="13"/>
  <c r="CR680" i="13" s="1"/>
  <c r="CO680" i="13"/>
  <c r="CP680" i="13" s="1"/>
  <c r="CN680" i="13"/>
  <c r="CK680" i="13"/>
  <c r="CJ680" i="13"/>
  <c r="CI680" i="13"/>
  <c r="CL680" i="13" s="1"/>
  <c r="CM680" i="13" s="1"/>
  <c r="CG680" i="13"/>
  <c r="CH680" i="13" s="1"/>
  <c r="CF680" i="13"/>
  <c r="CE680" i="13"/>
  <c r="CD680" i="13"/>
  <c r="CA680" i="13"/>
  <c r="BZ680" i="13"/>
  <c r="BY680" i="13"/>
  <c r="BX680" i="13"/>
  <c r="BW680" i="13"/>
  <c r="BV680" i="13"/>
  <c r="BU680" i="13"/>
  <c r="BT680" i="13"/>
  <c r="BQ680" i="13"/>
  <c r="BP680" i="13"/>
  <c r="BO680" i="13"/>
  <c r="BN680" i="13"/>
  <c r="BM680" i="13"/>
  <c r="BL680" i="13"/>
  <c r="BK680" i="13"/>
  <c r="BJ680" i="13"/>
  <c r="BR680" i="13" s="1"/>
  <c r="BS680" i="13" s="1"/>
  <c r="BI680" i="13"/>
  <c r="AG680" i="13"/>
  <c r="CX679" i="13"/>
  <c r="CT679" i="13"/>
  <c r="CQ679" i="13"/>
  <c r="CR679" i="13" s="1"/>
  <c r="CS679" i="13" s="1"/>
  <c r="CP679" i="13"/>
  <c r="CO679" i="13"/>
  <c r="CN679" i="13"/>
  <c r="CL679" i="13"/>
  <c r="CM679" i="13" s="1"/>
  <c r="CK679" i="13"/>
  <c r="CJ679" i="13"/>
  <c r="CI679" i="13"/>
  <c r="CF679" i="13"/>
  <c r="CE679" i="13"/>
  <c r="CD679" i="13"/>
  <c r="CG679" i="13" s="1"/>
  <c r="CH679" i="13" s="1"/>
  <c r="CA679" i="13"/>
  <c r="BZ679" i="13"/>
  <c r="BY679" i="13"/>
  <c r="BX679" i="13"/>
  <c r="BW679" i="13"/>
  <c r="BV679" i="13"/>
  <c r="BU679" i="13"/>
  <c r="CB679" i="13" s="1"/>
  <c r="CC679" i="13" s="1"/>
  <c r="BT679" i="13"/>
  <c r="BQ679" i="13"/>
  <c r="BP679" i="13"/>
  <c r="BO679" i="13"/>
  <c r="BN679" i="13"/>
  <c r="BM679" i="13"/>
  <c r="BL679" i="13"/>
  <c r="BK679" i="13"/>
  <c r="BJ679" i="13"/>
  <c r="BI679" i="13"/>
  <c r="BR679" i="13" s="1"/>
  <c r="BS679" i="13" s="1"/>
  <c r="AG679" i="13"/>
  <c r="CX678" i="13"/>
  <c r="CT678" i="13"/>
  <c r="CS678" i="13"/>
  <c r="CQ678" i="13"/>
  <c r="CR678" i="13" s="1"/>
  <c r="CO678" i="13"/>
  <c r="CP678" i="13" s="1"/>
  <c r="CN678" i="13"/>
  <c r="CK678" i="13"/>
  <c r="CJ678" i="13"/>
  <c r="CI678" i="13"/>
  <c r="CL678" i="13" s="1"/>
  <c r="CM678" i="13" s="1"/>
  <c r="CG678" i="13"/>
  <c r="CH678" i="13" s="1"/>
  <c r="CF678" i="13"/>
  <c r="CE678" i="13"/>
  <c r="CD678" i="13"/>
  <c r="CA678" i="13"/>
  <c r="BZ678" i="13"/>
  <c r="BY678" i="13"/>
  <c r="BX678" i="13"/>
  <c r="BW678" i="13"/>
  <c r="BV678" i="13"/>
  <c r="BU678" i="13"/>
  <c r="BT678" i="13"/>
  <c r="BQ678" i="13"/>
  <c r="BP678" i="13"/>
  <c r="BO678" i="13"/>
  <c r="BN678" i="13"/>
  <c r="BM678" i="13"/>
  <c r="BL678" i="13"/>
  <c r="BK678" i="13"/>
  <c r="BJ678" i="13"/>
  <c r="BR678" i="13" s="1"/>
  <c r="BS678" i="13" s="1"/>
  <c r="BI678" i="13"/>
  <c r="AG678" i="13"/>
  <c r="CX677" i="13"/>
  <c r="CT677" i="13"/>
  <c r="CQ677" i="13"/>
  <c r="CR677" i="13" s="1"/>
  <c r="CS677" i="13" s="1"/>
  <c r="CP677" i="13"/>
  <c r="CO677" i="13"/>
  <c r="CN677" i="13"/>
  <c r="CL677" i="13"/>
  <c r="CM677" i="13" s="1"/>
  <c r="CK677" i="13"/>
  <c r="CJ677" i="13"/>
  <c r="CI677" i="13"/>
  <c r="CF677" i="13"/>
  <c r="CE677" i="13"/>
  <c r="CD677" i="13"/>
  <c r="CG677" i="13" s="1"/>
  <c r="CH677" i="13" s="1"/>
  <c r="CA677" i="13"/>
  <c r="BZ677" i="13"/>
  <c r="BY677" i="13"/>
  <c r="BX677" i="13"/>
  <c r="BW677" i="13"/>
  <c r="BV677" i="13"/>
  <c r="BU677" i="13"/>
  <c r="CB677" i="13" s="1"/>
  <c r="CC677" i="13" s="1"/>
  <c r="BT677" i="13"/>
  <c r="BQ677" i="13"/>
  <c r="BP677" i="13"/>
  <c r="BO677" i="13"/>
  <c r="BN677" i="13"/>
  <c r="BM677" i="13"/>
  <c r="BL677" i="13"/>
  <c r="BK677" i="13"/>
  <c r="BJ677" i="13"/>
  <c r="BI677" i="13"/>
  <c r="BR677" i="13" s="1"/>
  <c r="BS677" i="13" s="1"/>
  <c r="AG677" i="13"/>
  <c r="CX676" i="13"/>
  <c r="CT676" i="13"/>
  <c r="CS676" i="13"/>
  <c r="CQ676" i="13"/>
  <c r="CR676" i="13" s="1"/>
  <c r="CO676" i="13"/>
  <c r="CP676" i="13" s="1"/>
  <c r="CN676" i="13"/>
  <c r="CK676" i="13"/>
  <c r="CJ676" i="13"/>
  <c r="CI676" i="13"/>
  <c r="CL676" i="13" s="1"/>
  <c r="CM676" i="13" s="1"/>
  <c r="CG676" i="13"/>
  <c r="CH676" i="13" s="1"/>
  <c r="CF676" i="13"/>
  <c r="CE676" i="13"/>
  <c r="CD676" i="13"/>
  <c r="CA676" i="13"/>
  <c r="BZ676" i="13"/>
  <c r="BY676" i="13"/>
  <c r="BX676" i="13"/>
  <c r="BW676" i="13"/>
  <c r="BV676" i="13"/>
  <c r="BU676" i="13"/>
  <c r="BT676" i="13"/>
  <c r="BQ676" i="13"/>
  <c r="BP676" i="13"/>
  <c r="BO676" i="13"/>
  <c r="BN676" i="13"/>
  <c r="BM676" i="13"/>
  <c r="BL676" i="13"/>
  <c r="BK676" i="13"/>
  <c r="BJ676" i="13"/>
  <c r="BR676" i="13" s="1"/>
  <c r="BS676" i="13" s="1"/>
  <c r="BI676" i="13"/>
  <c r="AG676" i="13"/>
  <c r="CX675" i="13"/>
  <c r="CT675" i="13"/>
  <c r="CQ675" i="13"/>
  <c r="CR675" i="13" s="1"/>
  <c r="CS675" i="13" s="1"/>
  <c r="CP675" i="13"/>
  <c r="CO675" i="13"/>
  <c r="CN675" i="13"/>
  <c r="CL675" i="13"/>
  <c r="CM675" i="13" s="1"/>
  <c r="CK675" i="13"/>
  <c r="CJ675" i="13"/>
  <c r="CI675" i="13"/>
  <c r="CF675" i="13"/>
  <c r="CE675" i="13"/>
  <c r="CD675" i="13"/>
  <c r="CG675" i="13" s="1"/>
  <c r="CH675" i="13" s="1"/>
  <c r="CA675" i="13"/>
  <c r="BZ675" i="13"/>
  <c r="BY675" i="13"/>
  <c r="BX675" i="13"/>
  <c r="BW675" i="13"/>
  <c r="BV675" i="13"/>
  <c r="BU675" i="13"/>
  <c r="CB675" i="13" s="1"/>
  <c r="CC675" i="13" s="1"/>
  <c r="BT675" i="13"/>
  <c r="BQ675" i="13"/>
  <c r="BP675" i="13"/>
  <c r="BO675" i="13"/>
  <c r="BN675" i="13"/>
  <c r="BM675" i="13"/>
  <c r="BL675" i="13"/>
  <c r="BK675" i="13"/>
  <c r="BJ675" i="13"/>
  <c r="BI675" i="13"/>
  <c r="BR675" i="13" s="1"/>
  <c r="BS675" i="13" s="1"/>
  <c r="AG675" i="13"/>
  <c r="CX674" i="13"/>
  <c r="CT674" i="13"/>
  <c r="CS674" i="13"/>
  <c r="CQ674" i="13"/>
  <c r="CR674" i="13" s="1"/>
  <c r="CO674" i="13"/>
  <c r="CP674" i="13" s="1"/>
  <c r="CN674" i="13"/>
  <c r="CK674" i="13"/>
  <c r="CJ674" i="13"/>
  <c r="CI674" i="13"/>
  <c r="CL674" i="13" s="1"/>
  <c r="CM674" i="13" s="1"/>
  <c r="CG674" i="13"/>
  <c r="CH674" i="13" s="1"/>
  <c r="CF674" i="13"/>
  <c r="CE674" i="13"/>
  <c r="CD674" i="13"/>
  <c r="CA674" i="13"/>
  <c r="BZ674" i="13"/>
  <c r="BY674" i="13"/>
  <c r="BX674" i="13"/>
  <c r="BW674" i="13"/>
  <c r="BV674" i="13"/>
  <c r="BU674" i="13"/>
  <c r="BT674" i="13"/>
  <c r="BQ674" i="13"/>
  <c r="BP674" i="13"/>
  <c r="BO674" i="13"/>
  <c r="BN674" i="13"/>
  <c r="BM674" i="13"/>
  <c r="BL674" i="13"/>
  <c r="BK674" i="13"/>
  <c r="BJ674" i="13"/>
  <c r="BI674" i="13"/>
  <c r="BR674" i="13" s="1"/>
  <c r="BS674" i="13" s="1"/>
  <c r="AG674" i="13"/>
  <c r="CX673" i="13"/>
  <c r="CT673" i="13"/>
  <c r="CQ673" i="13"/>
  <c r="CR673" i="13" s="1"/>
  <c r="CS673" i="13" s="1"/>
  <c r="CP673" i="13"/>
  <c r="CO673" i="13"/>
  <c r="CN673" i="13"/>
  <c r="CL673" i="13"/>
  <c r="CM673" i="13" s="1"/>
  <c r="CK673" i="13"/>
  <c r="CJ673" i="13"/>
  <c r="CI673" i="13"/>
  <c r="CF673" i="13"/>
  <c r="CE673" i="13"/>
  <c r="CD673" i="13"/>
  <c r="CG673" i="13" s="1"/>
  <c r="CH673" i="13" s="1"/>
  <c r="CA673" i="13"/>
  <c r="BZ673" i="13"/>
  <c r="BY673" i="13"/>
  <c r="BX673" i="13"/>
  <c r="BW673" i="13"/>
  <c r="BV673" i="13"/>
  <c r="BU673" i="13"/>
  <c r="CB673" i="13" s="1"/>
  <c r="CC673" i="13" s="1"/>
  <c r="BT673" i="13"/>
  <c r="BQ673" i="13"/>
  <c r="BP673" i="13"/>
  <c r="BO673" i="13"/>
  <c r="BN673" i="13"/>
  <c r="BM673" i="13"/>
  <c r="BL673" i="13"/>
  <c r="BK673" i="13"/>
  <c r="BJ673" i="13"/>
  <c r="BI673" i="13"/>
  <c r="BR673" i="13" s="1"/>
  <c r="BS673" i="13" s="1"/>
  <c r="AG673" i="13"/>
  <c r="CX672" i="13"/>
  <c r="CT672" i="13"/>
  <c r="CS672" i="13"/>
  <c r="CQ672" i="13"/>
  <c r="CR672" i="13" s="1"/>
  <c r="CO672" i="13"/>
  <c r="CP672" i="13" s="1"/>
  <c r="CN672" i="13"/>
  <c r="CK672" i="13"/>
  <c r="CL672" i="13" s="1"/>
  <c r="CM672" i="13" s="1"/>
  <c r="CJ672" i="13"/>
  <c r="CI672" i="13"/>
  <c r="CG672" i="13"/>
  <c r="CH672" i="13" s="1"/>
  <c r="CF672" i="13"/>
  <c r="CE672" i="13"/>
  <c r="CD672" i="13"/>
  <c r="CA672" i="13"/>
  <c r="BZ672" i="13"/>
  <c r="BY672" i="13"/>
  <c r="BX672" i="13"/>
  <c r="BW672" i="13"/>
  <c r="BV672" i="13"/>
  <c r="BU672" i="13"/>
  <c r="BT672" i="13"/>
  <c r="BQ672" i="13"/>
  <c r="BP672" i="13"/>
  <c r="BO672" i="13"/>
  <c r="BN672" i="13"/>
  <c r="BM672" i="13"/>
  <c r="BL672" i="13"/>
  <c r="BK672" i="13"/>
  <c r="BJ672" i="13"/>
  <c r="BI672" i="13"/>
  <c r="BR672" i="13" s="1"/>
  <c r="BS672" i="13" s="1"/>
  <c r="AG672" i="13"/>
  <c r="CX671" i="13"/>
  <c r="CT671" i="13"/>
  <c r="CQ671" i="13"/>
  <c r="CR671" i="13" s="1"/>
  <c r="CS671" i="13" s="1"/>
  <c r="CP671" i="13"/>
  <c r="CO671" i="13"/>
  <c r="CN671" i="13"/>
  <c r="CL671" i="13"/>
  <c r="CM671" i="13" s="1"/>
  <c r="CK671" i="13"/>
  <c r="CJ671" i="13"/>
  <c r="CI671" i="13"/>
  <c r="CF671" i="13"/>
  <c r="CE671" i="13"/>
  <c r="CD671" i="13"/>
  <c r="CG671" i="13" s="1"/>
  <c r="CH671" i="13" s="1"/>
  <c r="CA671" i="13"/>
  <c r="BZ671" i="13"/>
  <c r="BY671" i="13"/>
  <c r="BX671" i="13"/>
  <c r="BW671" i="13"/>
  <c r="BV671" i="13"/>
  <c r="BU671" i="13"/>
  <c r="CB671" i="13" s="1"/>
  <c r="CC671" i="13" s="1"/>
  <c r="BT671" i="13"/>
  <c r="BQ671" i="13"/>
  <c r="BP671" i="13"/>
  <c r="BO671" i="13"/>
  <c r="BN671" i="13"/>
  <c r="BM671" i="13"/>
  <c r="BL671" i="13"/>
  <c r="BK671" i="13"/>
  <c r="BJ671" i="13"/>
  <c r="BI671" i="13"/>
  <c r="BR671" i="13" s="1"/>
  <c r="BS671" i="13" s="1"/>
  <c r="AG671" i="13"/>
  <c r="CX670" i="13"/>
  <c r="CT670" i="13"/>
  <c r="CS670" i="13"/>
  <c r="CQ670" i="13"/>
  <c r="CR670" i="13" s="1"/>
  <c r="CN670" i="13"/>
  <c r="CO670" i="13" s="1"/>
  <c r="CP670" i="13" s="1"/>
  <c r="CK670" i="13"/>
  <c r="CJ670" i="13"/>
  <c r="CL670" i="13" s="1"/>
  <c r="CM670" i="13" s="1"/>
  <c r="CI670" i="13"/>
  <c r="CF670" i="13"/>
  <c r="CG670" i="13" s="1"/>
  <c r="CH670" i="13" s="1"/>
  <c r="CE670" i="13"/>
  <c r="CD670" i="13"/>
  <c r="BZ670" i="13"/>
  <c r="BY670" i="13"/>
  <c r="BX670" i="13"/>
  <c r="BW670" i="13"/>
  <c r="BV670" i="13"/>
  <c r="BU670" i="13"/>
  <c r="BT670" i="13"/>
  <c r="CA670" i="13" s="1"/>
  <c r="BQ670" i="13"/>
  <c r="BP670" i="13"/>
  <c r="BN670" i="13"/>
  <c r="BM670" i="13"/>
  <c r="BL670" i="13"/>
  <c r="BK670" i="13"/>
  <c r="BJ670" i="13"/>
  <c r="BI670" i="13"/>
  <c r="AG670" i="13"/>
  <c r="BO670" i="13" s="1"/>
  <c r="CX669" i="13"/>
  <c r="CT669" i="13"/>
  <c r="CR669" i="13"/>
  <c r="CS669" i="13" s="1"/>
  <c r="CQ669" i="13"/>
  <c r="CN669" i="13"/>
  <c r="CO669" i="13" s="1"/>
  <c r="CP669" i="13" s="1"/>
  <c r="CK669" i="13"/>
  <c r="CJ669" i="13"/>
  <c r="CL669" i="13" s="1"/>
  <c r="CM669" i="13" s="1"/>
  <c r="CI669" i="13"/>
  <c r="CF669" i="13"/>
  <c r="CG669" i="13" s="1"/>
  <c r="CH669" i="13" s="1"/>
  <c r="CE669" i="13"/>
  <c r="CD669" i="13"/>
  <c r="BZ669" i="13"/>
  <c r="BY669" i="13"/>
  <c r="BX669" i="13"/>
  <c r="BW669" i="13"/>
  <c r="BV669" i="13"/>
  <c r="BU669" i="13"/>
  <c r="BT669" i="13"/>
  <c r="CA669" i="13" s="1"/>
  <c r="BQ669" i="13"/>
  <c r="BP669" i="13"/>
  <c r="BN669" i="13"/>
  <c r="BM669" i="13"/>
  <c r="BL669" i="13"/>
  <c r="BK669" i="13"/>
  <c r="BJ669" i="13"/>
  <c r="BI669" i="13"/>
  <c r="BR669" i="13" s="1"/>
  <c r="BS669" i="13" s="1"/>
  <c r="AG669" i="13"/>
  <c r="BO669" i="13" s="1"/>
  <c r="CX668" i="13"/>
  <c r="CT668" i="13"/>
  <c r="CR668" i="13"/>
  <c r="CS668" i="13" s="1"/>
  <c r="CQ668" i="13"/>
  <c r="CN668" i="13"/>
  <c r="CO668" i="13" s="1"/>
  <c r="CP668" i="13" s="1"/>
  <c r="CK668" i="13"/>
  <c r="CJ668" i="13"/>
  <c r="CL668" i="13" s="1"/>
  <c r="CM668" i="13" s="1"/>
  <c r="CI668" i="13"/>
  <c r="CF668" i="13"/>
  <c r="CG668" i="13" s="1"/>
  <c r="CH668" i="13" s="1"/>
  <c r="CE668" i="13"/>
  <c r="CD668" i="13"/>
  <c r="BZ668" i="13"/>
  <c r="BY668" i="13"/>
  <c r="BX668" i="13"/>
  <c r="BW668" i="13"/>
  <c r="BV668" i="13"/>
  <c r="BU668" i="13"/>
  <c r="BT668" i="13"/>
  <c r="CA668" i="13" s="1"/>
  <c r="BQ668" i="13"/>
  <c r="BP668" i="13"/>
  <c r="BN668" i="13"/>
  <c r="BM668" i="13"/>
  <c r="BL668" i="13"/>
  <c r="BK668" i="13"/>
  <c r="BJ668" i="13"/>
  <c r="BI668" i="13"/>
  <c r="AG668" i="13"/>
  <c r="BO668" i="13" s="1"/>
  <c r="CX667" i="13"/>
  <c r="CT667" i="13"/>
  <c r="CR667" i="13"/>
  <c r="CS667" i="13" s="1"/>
  <c r="CQ667" i="13"/>
  <c r="CN667" i="13"/>
  <c r="CO667" i="13" s="1"/>
  <c r="CP667" i="13" s="1"/>
  <c r="CK667" i="13"/>
  <c r="CJ667" i="13"/>
  <c r="CL667" i="13" s="1"/>
  <c r="CM667" i="13" s="1"/>
  <c r="CI667" i="13"/>
  <c r="CF667" i="13"/>
  <c r="CE667" i="13"/>
  <c r="CD667" i="13"/>
  <c r="CG667" i="13" s="1"/>
  <c r="CH667" i="13" s="1"/>
  <c r="BZ667" i="13"/>
  <c r="BY667" i="13"/>
  <c r="BX667" i="13"/>
  <c r="BW667" i="13"/>
  <c r="BV667" i="13"/>
  <c r="BU667" i="13"/>
  <c r="BT667" i="13"/>
  <c r="CA667" i="13" s="1"/>
  <c r="BQ667" i="13"/>
  <c r="BP667" i="13"/>
  <c r="BN667" i="13"/>
  <c r="BM667" i="13"/>
  <c r="BL667" i="13"/>
  <c r="BK667" i="13"/>
  <c r="BJ667" i="13"/>
  <c r="BI667" i="13"/>
  <c r="BR667" i="13" s="1"/>
  <c r="BS667" i="13" s="1"/>
  <c r="AG667" i="13"/>
  <c r="BO667" i="13" s="1"/>
  <c r="CX666" i="13"/>
  <c r="CT666" i="13"/>
  <c r="CR666" i="13"/>
  <c r="CS666" i="13" s="1"/>
  <c r="CQ666" i="13"/>
  <c r="CN666" i="13"/>
  <c r="CO666" i="13" s="1"/>
  <c r="CP666" i="13" s="1"/>
  <c r="CK666" i="13"/>
  <c r="CJ666" i="13"/>
  <c r="CL666" i="13" s="1"/>
  <c r="CM666" i="13" s="1"/>
  <c r="CI666" i="13"/>
  <c r="CF666" i="13"/>
  <c r="CE666" i="13"/>
  <c r="CD666" i="13"/>
  <c r="CG666" i="13" s="1"/>
  <c r="CH666" i="13" s="1"/>
  <c r="BZ666" i="13"/>
  <c r="BY666" i="13"/>
  <c r="BX666" i="13"/>
  <c r="BW666" i="13"/>
  <c r="BV666" i="13"/>
  <c r="BU666" i="13"/>
  <c r="BT666" i="13"/>
  <c r="CA666" i="13" s="1"/>
  <c r="BQ666" i="13"/>
  <c r="BP666" i="13"/>
  <c r="BN666" i="13"/>
  <c r="BM666" i="13"/>
  <c r="BL666" i="13"/>
  <c r="BK666" i="13"/>
  <c r="BJ666" i="13"/>
  <c r="BI666" i="13"/>
  <c r="AG666" i="13"/>
  <c r="BO666" i="13" s="1"/>
  <c r="CX665" i="13"/>
  <c r="CT665" i="13"/>
  <c r="CR665" i="13"/>
  <c r="CS665" i="13" s="1"/>
  <c r="CQ665" i="13"/>
  <c r="CN665" i="13"/>
  <c r="CO665" i="13" s="1"/>
  <c r="CP665" i="13" s="1"/>
  <c r="CK665" i="13"/>
  <c r="CJ665" i="13"/>
  <c r="CL665" i="13" s="1"/>
  <c r="CM665" i="13" s="1"/>
  <c r="CI665" i="13"/>
  <c r="CF665" i="13"/>
  <c r="CE665" i="13"/>
  <c r="CD665" i="13"/>
  <c r="CG665" i="13" s="1"/>
  <c r="CH665" i="13" s="1"/>
  <c r="BZ665" i="13"/>
  <c r="BY665" i="13"/>
  <c r="BX665" i="13"/>
  <c r="BW665" i="13"/>
  <c r="BV665" i="13"/>
  <c r="BU665" i="13"/>
  <c r="BT665" i="13"/>
  <c r="CA665" i="13" s="1"/>
  <c r="BQ665" i="13"/>
  <c r="BP665" i="13"/>
  <c r="BN665" i="13"/>
  <c r="BM665" i="13"/>
  <c r="BL665" i="13"/>
  <c r="BK665" i="13"/>
  <c r="BJ665" i="13"/>
  <c r="BI665" i="13"/>
  <c r="BR665" i="13" s="1"/>
  <c r="BS665" i="13" s="1"/>
  <c r="AG665" i="13"/>
  <c r="BO665" i="13" s="1"/>
  <c r="CX664" i="13"/>
  <c r="CT664" i="13"/>
  <c r="CR664" i="13"/>
  <c r="CS664" i="13" s="1"/>
  <c r="CQ664" i="13"/>
  <c r="CN664" i="13"/>
  <c r="CO664" i="13" s="1"/>
  <c r="CP664" i="13" s="1"/>
  <c r="CK664" i="13"/>
  <c r="CJ664" i="13"/>
  <c r="CL664" i="13" s="1"/>
  <c r="CM664" i="13" s="1"/>
  <c r="CI664" i="13"/>
  <c r="CF664" i="13"/>
  <c r="CG664" i="13" s="1"/>
  <c r="CH664" i="13" s="1"/>
  <c r="CE664" i="13"/>
  <c r="CD664" i="13"/>
  <c r="BZ664" i="13"/>
  <c r="BY664" i="13"/>
  <c r="BX664" i="13"/>
  <c r="BW664" i="13"/>
  <c r="BV664" i="13"/>
  <c r="BU664" i="13"/>
  <c r="BT664" i="13"/>
  <c r="CA664" i="13" s="1"/>
  <c r="BQ664" i="13"/>
  <c r="BP664" i="13"/>
  <c r="BN664" i="13"/>
  <c r="BM664" i="13"/>
  <c r="BL664" i="13"/>
  <c r="BK664" i="13"/>
  <c r="BJ664" i="13"/>
  <c r="BI664" i="13"/>
  <c r="AG664" i="13"/>
  <c r="BO664" i="13" s="1"/>
  <c r="CX663" i="13"/>
  <c r="CT663" i="13"/>
  <c r="CR663" i="13"/>
  <c r="CS663" i="13" s="1"/>
  <c r="CQ663" i="13"/>
  <c r="CN663" i="13"/>
  <c r="CO663" i="13" s="1"/>
  <c r="CP663" i="13" s="1"/>
  <c r="CK663" i="13"/>
  <c r="CJ663" i="13"/>
  <c r="CL663" i="13" s="1"/>
  <c r="CM663" i="13" s="1"/>
  <c r="CI663" i="13"/>
  <c r="CF663" i="13"/>
  <c r="CG663" i="13" s="1"/>
  <c r="CH663" i="13" s="1"/>
  <c r="CE663" i="13"/>
  <c r="CD663" i="13"/>
  <c r="BZ663" i="13"/>
  <c r="BY663" i="13"/>
  <c r="BX663" i="13"/>
  <c r="BW663" i="13"/>
  <c r="BV663" i="13"/>
  <c r="BU663" i="13"/>
  <c r="BT663" i="13"/>
  <c r="CA663" i="13" s="1"/>
  <c r="BQ663" i="13"/>
  <c r="BP663" i="13"/>
  <c r="BN663" i="13"/>
  <c r="BM663" i="13"/>
  <c r="BL663" i="13"/>
  <c r="BK663" i="13"/>
  <c r="BJ663" i="13"/>
  <c r="BI663" i="13"/>
  <c r="BR663" i="13" s="1"/>
  <c r="BS663" i="13" s="1"/>
  <c r="AG663" i="13"/>
  <c r="BO663" i="13" s="1"/>
  <c r="CX662" i="13"/>
  <c r="CT662" i="13"/>
  <c r="CR662" i="13"/>
  <c r="CS662" i="13" s="1"/>
  <c r="CQ662" i="13"/>
  <c r="CN662" i="13"/>
  <c r="CO662" i="13" s="1"/>
  <c r="CP662" i="13" s="1"/>
  <c r="CK662" i="13"/>
  <c r="CJ662" i="13"/>
  <c r="CL662" i="13" s="1"/>
  <c r="CM662" i="13" s="1"/>
  <c r="CI662" i="13"/>
  <c r="CF662" i="13"/>
  <c r="CG662" i="13" s="1"/>
  <c r="CH662" i="13" s="1"/>
  <c r="CE662" i="13"/>
  <c r="CD662" i="13"/>
  <c r="BZ662" i="13"/>
  <c r="BY662" i="13"/>
  <c r="BX662" i="13"/>
  <c r="BW662" i="13"/>
  <c r="BV662" i="13"/>
  <c r="BU662" i="13"/>
  <c r="BT662" i="13"/>
  <c r="CA662" i="13" s="1"/>
  <c r="BQ662" i="13"/>
  <c r="BP662" i="13"/>
  <c r="BN662" i="13"/>
  <c r="BM662" i="13"/>
  <c r="BL662" i="13"/>
  <c r="BK662" i="13"/>
  <c r="BJ662" i="13"/>
  <c r="BI662" i="13"/>
  <c r="AG662" i="13"/>
  <c r="BO662" i="13" s="1"/>
  <c r="CX661" i="13"/>
  <c r="CT661" i="13"/>
  <c r="CR661" i="13"/>
  <c r="CS661" i="13" s="1"/>
  <c r="CQ661" i="13"/>
  <c r="CN661" i="13"/>
  <c r="CO661" i="13" s="1"/>
  <c r="CP661" i="13" s="1"/>
  <c r="CK661" i="13"/>
  <c r="CJ661" i="13"/>
  <c r="CL661" i="13" s="1"/>
  <c r="CM661" i="13" s="1"/>
  <c r="CI661" i="13"/>
  <c r="CF661" i="13"/>
  <c r="CG661" i="13" s="1"/>
  <c r="CH661" i="13" s="1"/>
  <c r="CE661" i="13"/>
  <c r="CD661" i="13"/>
  <c r="BZ661" i="13"/>
  <c r="BY661" i="13"/>
  <c r="BX661" i="13"/>
  <c r="BW661" i="13"/>
  <c r="BV661" i="13"/>
  <c r="BU661" i="13"/>
  <c r="BT661" i="13"/>
  <c r="CA661" i="13" s="1"/>
  <c r="BQ661" i="13"/>
  <c r="BP661" i="13"/>
  <c r="BN661" i="13"/>
  <c r="BM661" i="13"/>
  <c r="BL661" i="13"/>
  <c r="BK661" i="13"/>
  <c r="BJ661" i="13"/>
  <c r="BI661" i="13"/>
  <c r="BR661" i="13" s="1"/>
  <c r="BS661" i="13" s="1"/>
  <c r="AG661" i="13"/>
  <c r="BO661" i="13" s="1"/>
  <c r="CX660" i="13"/>
  <c r="CT660" i="13"/>
  <c r="CR660" i="13"/>
  <c r="CS660" i="13" s="1"/>
  <c r="CQ660" i="13"/>
  <c r="CN660" i="13"/>
  <c r="CO660" i="13" s="1"/>
  <c r="CP660" i="13" s="1"/>
  <c r="CK660" i="13"/>
  <c r="CJ660" i="13"/>
  <c r="CL660" i="13" s="1"/>
  <c r="CM660" i="13" s="1"/>
  <c r="CI660" i="13"/>
  <c r="CF660" i="13"/>
  <c r="CG660" i="13" s="1"/>
  <c r="CH660" i="13" s="1"/>
  <c r="CE660" i="13"/>
  <c r="CD660" i="13"/>
  <c r="BZ660" i="13"/>
  <c r="BY660" i="13"/>
  <c r="BX660" i="13"/>
  <c r="BW660" i="13"/>
  <c r="BV660" i="13"/>
  <c r="BU660" i="13"/>
  <c r="BT660" i="13"/>
  <c r="CA660" i="13" s="1"/>
  <c r="BQ660" i="13"/>
  <c r="BP660" i="13"/>
  <c r="BN660" i="13"/>
  <c r="BM660" i="13"/>
  <c r="BL660" i="13"/>
  <c r="BK660" i="13"/>
  <c r="BJ660" i="13"/>
  <c r="BI660" i="13"/>
  <c r="AG660" i="13"/>
  <c r="BO660" i="13" s="1"/>
  <c r="CX659" i="13"/>
  <c r="CT659" i="13"/>
  <c r="CR659" i="13"/>
  <c r="CS659" i="13" s="1"/>
  <c r="CQ659" i="13"/>
  <c r="CN659" i="13"/>
  <c r="CO659" i="13" s="1"/>
  <c r="CP659" i="13" s="1"/>
  <c r="CK659" i="13"/>
  <c r="CJ659" i="13"/>
  <c r="CL659" i="13" s="1"/>
  <c r="CM659" i="13" s="1"/>
  <c r="CI659" i="13"/>
  <c r="CF659" i="13"/>
  <c r="CG659" i="13" s="1"/>
  <c r="CH659" i="13" s="1"/>
  <c r="CE659" i="13"/>
  <c r="CD659" i="13"/>
  <c r="BZ659" i="13"/>
  <c r="BY659" i="13"/>
  <c r="BX659" i="13"/>
  <c r="BW659" i="13"/>
  <c r="BV659" i="13"/>
  <c r="BU659" i="13"/>
  <c r="BT659" i="13"/>
  <c r="CA659" i="13" s="1"/>
  <c r="BQ659" i="13"/>
  <c r="BP659" i="13"/>
  <c r="BN659" i="13"/>
  <c r="BM659" i="13"/>
  <c r="BL659" i="13"/>
  <c r="BK659" i="13"/>
  <c r="BJ659" i="13"/>
  <c r="BI659" i="13"/>
  <c r="BR659" i="13" s="1"/>
  <c r="BS659" i="13" s="1"/>
  <c r="AG659" i="13"/>
  <c r="BO659" i="13" s="1"/>
  <c r="CX658" i="13"/>
  <c r="CT658" i="13"/>
  <c r="CR658" i="13"/>
  <c r="CS658" i="13" s="1"/>
  <c r="CQ658" i="13"/>
  <c r="CN658" i="13"/>
  <c r="CO658" i="13" s="1"/>
  <c r="CP658" i="13" s="1"/>
  <c r="CK658" i="13"/>
  <c r="CJ658" i="13"/>
  <c r="CL658" i="13" s="1"/>
  <c r="CM658" i="13" s="1"/>
  <c r="CI658" i="13"/>
  <c r="CF658" i="13"/>
  <c r="CG658" i="13" s="1"/>
  <c r="CH658" i="13" s="1"/>
  <c r="CE658" i="13"/>
  <c r="CD658" i="13"/>
  <c r="BZ658" i="13"/>
  <c r="BY658" i="13"/>
  <c r="BX658" i="13"/>
  <c r="BW658" i="13"/>
  <c r="BV658" i="13"/>
  <c r="BU658" i="13"/>
  <c r="BT658" i="13"/>
  <c r="CA658" i="13" s="1"/>
  <c r="BQ658" i="13"/>
  <c r="BP658" i="13"/>
  <c r="BN658" i="13"/>
  <c r="BM658" i="13"/>
  <c r="BL658" i="13"/>
  <c r="BK658" i="13"/>
  <c r="BJ658" i="13"/>
  <c r="BI658" i="13"/>
  <c r="AG658" i="13"/>
  <c r="BO658" i="13" s="1"/>
  <c r="CX657" i="13"/>
  <c r="CT657" i="13"/>
  <c r="CR657" i="13"/>
  <c r="CS657" i="13" s="1"/>
  <c r="CQ657" i="13"/>
  <c r="CN657" i="13"/>
  <c r="CO657" i="13" s="1"/>
  <c r="CP657" i="13" s="1"/>
  <c r="CK657" i="13"/>
  <c r="CJ657" i="13"/>
  <c r="CL657" i="13" s="1"/>
  <c r="CM657" i="13" s="1"/>
  <c r="CI657" i="13"/>
  <c r="CF657" i="13"/>
  <c r="CG657" i="13" s="1"/>
  <c r="CH657" i="13" s="1"/>
  <c r="CE657" i="13"/>
  <c r="CD657" i="13"/>
  <c r="BZ657" i="13"/>
  <c r="BY657" i="13"/>
  <c r="BX657" i="13"/>
  <c r="BW657" i="13"/>
  <c r="BV657" i="13"/>
  <c r="BU657" i="13"/>
  <c r="BT657" i="13"/>
  <c r="CA657" i="13" s="1"/>
  <c r="BQ657" i="13"/>
  <c r="BP657" i="13"/>
  <c r="BN657" i="13"/>
  <c r="BM657" i="13"/>
  <c r="BL657" i="13"/>
  <c r="BK657" i="13"/>
  <c r="BJ657" i="13"/>
  <c r="BI657" i="13"/>
  <c r="BR657" i="13" s="1"/>
  <c r="BS657" i="13" s="1"/>
  <c r="AG657" i="13"/>
  <c r="BO657" i="13" s="1"/>
  <c r="CX656" i="13"/>
  <c r="CT656" i="13"/>
  <c r="CR656" i="13"/>
  <c r="CS656" i="13" s="1"/>
  <c r="CQ656" i="13"/>
  <c r="CN656" i="13"/>
  <c r="CO656" i="13" s="1"/>
  <c r="CP656" i="13" s="1"/>
  <c r="CK656" i="13"/>
  <c r="CJ656" i="13"/>
  <c r="CL656" i="13" s="1"/>
  <c r="CM656" i="13" s="1"/>
  <c r="CI656" i="13"/>
  <c r="CF656" i="13"/>
  <c r="CG656" i="13" s="1"/>
  <c r="CH656" i="13" s="1"/>
  <c r="CE656" i="13"/>
  <c r="CD656" i="13"/>
  <c r="BZ656" i="13"/>
  <c r="BY656" i="13"/>
  <c r="BX656" i="13"/>
  <c r="BW656" i="13"/>
  <c r="BV656" i="13"/>
  <c r="BU656" i="13"/>
  <c r="BT656" i="13"/>
  <c r="CA656" i="13" s="1"/>
  <c r="BQ656" i="13"/>
  <c r="BP656" i="13"/>
  <c r="BN656" i="13"/>
  <c r="BM656" i="13"/>
  <c r="BL656" i="13"/>
  <c r="BK656" i="13"/>
  <c r="BJ656" i="13"/>
  <c r="BI656" i="13"/>
  <c r="AG656" i="13"/>
  <c r="BO656" i="13" s="1"/>
  <c r="CX655" i="13"/>
  <c r="CT655" i="13"/>
  <c r="CR655" i="13"/>
  <c r="CS655" i="13" s="1"/>
  <c r="CQ655" i="13"/>
  <c r="CN655" i="13"/>
  <c r="CO655" i="13" s="1"/>
  <c r="CP655" i="13" s="1"/>
  <c r="CK655" i="13"/>
  <c r="CJ655" i="13"/>
  <c r="CL655" i="13" s="1"/>
  <c r="CM655" i="13" s="1"/>
  <c r="CI655" i="13"/>
  <c r="CF655" i="13"/>
  <c r="CG655" i="13" s="1"/>
  <c r="CH655" i="13" s="1"/>
  <c r="CE655" i="13"/>
  <c r="CD655" i="13"/>
  <c r="BZ655" i="13"/>
  <c r="BY655" i="13"/>
  <c r="BX655" i="13"/>
  <c r="BW655" i="13"/>
  <c r="BV655" i="13"/>
  <c r="BU655" i="13"/>
  <c r="BT655" i="13"/>
  <c r="CA655" i="13" s="1"/>
  <c r="BQ655" i="13"/>
  <c r="BP655" i="13"/>
  <c r="BN655" i="13"/>
  <c r="BM655" i="13"/>
  <c r="BL655" i="13"/>
  <c r="BK655" i="13"/>
  <c r="BJ655" i="13"/>
  <c r="BI655" i="13"/>
  <c r="BR655" i="13" s="1"/>
  <c r="BS655" i="13" s="1"/>
  <c r="AG655" i="13"/>
  <c r="BO655" i="13" s="1"/>
  <c r="CX654" i="13"/>
  <c r="CT654" i="13"/>
  <c r="CR654" i="13"/>
  <c r="CS654" i="13" s="1"/>
  <c r="CQ654" i="13"/>
  <c r="CN654" i="13"/>
  <c r="CO654" i="13" s="1"/>
  <c r="CP654" i="13" s="1"/>
  <c r="CK654" i="13"/>
  <c r="CJ654" i="13"/>
  <c r="CL654" i="13" s="1"/>
  <c r="CM654" i="13" s="1"/>
  <c r="CI654" i="13"/>
  <c r="CF654" i="13"/>
  <c r="CG654" i="13" s="1"/>
  <c r="CH654" i="13" s="1"/>
  <c r="CE654" i="13"/>
  <c r="CD654" i="13"/>
  <c r="BZ654" i="13"/>
  <c r="BY654" i="13"/>
  <c r="BX654" i="13"/>
  <c r="BW654" i="13"/>
  <c r="BV654" i="13"/>
  <c r="BU654" i="13"/>
  <c r="BT654" i="13"/>
  <c r="CA654" i="13" s="1"/>
  <c r="BQ654" i="13"/>
  <c r="BP654" i="13"/>
  <c r="BN654" i="13"/>
  <c r="BM654" i="13"/>
  <c r="BL654" i="13"/>
  <c r="BK654" i="13"/>
  <c r="BJ654" i="13"/>
  <c r="BI654" i="13"/>
  <c r="AG654" i="13"/>
  <c r="BO654" i="13" s="1"/>
  <c r="CX653" i="13"/>
  <c r="CT653" i="13"/>
  <c r="CR653" i="13"/>
  <c r="CS653" i="13" s="1"/>
  <c r="CQ653" i="13"/>
  <c r="CN653" i="13"/>
  <c r="CO653" i="13" s="1"/>
  <c r="CP653" i="13" s="1"/>
  <c r="CK653" i="13"/>
  <c r="CJ653" i="13"/>
  <c r="CL653" i="13" s="1"/>
  <c r="CM653" i="13" s="1"/>
  <c r="CI653" i="13"/>
  <c r="CF653" i="13"/>
  <c r="CG653" i="13" s="1"/>
  <c r="CH653" i="13" s="1"/>
  <c r="CE653" i="13"/>
  <c r="CD653" i="13"/>
  <c r="BZ653" i="13"/>
  <c r="BY653" i="13"/>
  <c r="BX653" i="13"/>
  <c r="BW653" i="13"/>
  <c r="BV653" i="13"/>
  <c r="BU653" i="13"/>
  <c r="BT653" i="13"/>
  <c r="CA653" i="13" s="1"/>
  <c r="BQ653" i="13"/>
  <c r="BP653" i="13"/>
  <c r="BN653" i="13"/>
  <c r="BM653" i="13"/>
  <c r="BL653" i="13"/>
  <c r="BK653" i="13"/>
  <c r="BJ653" i="13"/>
  <c r="BI653" i="13"/>
  <c r="BR653" i="13" s="1"/>
  <c r="BS653" i="13" s="1"/>
  <c r="AG653" i="13"/>
  <c r="BO653" i="13" s="1"/>
  <c r="CX652" i="13"/>
  <c r="CT652" i="13"/>
  <c r="CR652" i="13"/>
  <c r="CS652" i="13" s="1"/>
  <c r="CQ652" i="13"/>
  <c r="CN652" i="13"/>
  <c r="CO652" i="13" s="1"/>
  <c r="CP652" i="13" s="1"/>
  <c r="CK652" i="13"/>
  <c r="CJ652" i="13"/>
  <c r="CI652" i="13"/>
  <c r="CL652" i="13" s="1"/>
  <c r="CM652" i="13" s="1"/>
  <c r="CF652" i="13"/>
  <c r="CG652" i="13" s="1"/>
  <c r="CH652" i="13" s="1"/>
  <c r="CE652" i="13"/>
  <c r="CD652" i="13"/>
  <c r="BZ652" i="13"/>
  <c r="BY652" i="13"/>
  <c r="BX652" i="13"/>
  <c r="BW652" i="13"/>
  <c r="BV652" i="13"/>
  <c r="BU652" i="13"/>
  <c r="BT652" i="13"/>
  <c r="CA652" i="13" s="1"/>
  <c r="BQ652" i="13"/>
  <c r="BP652" i="13"/>
  <c r="BN652" i="13"/>
  <c r="BM652" i="13"/>
  <c r="BL652" i="13"/>
  <c r="BK652" i="13"/>
  <c r="BJ652" i="13"/>
  <c r="BI652" i="13"/>
  <c r="AG652" i="13"/>
  <c r="BO652" i="13" s="1"/>
  <c r="CX651" i="13"/>
  <c r="CT651" i="13"/>
  <c r="CR651" i="13"/>
  <c r="CS651" i="13" s="1"/>
  <c r="CQ651" i="13"/>
  <c r="CN651" i="13"/>
  <c r="CO651" i="13" s="1"/>
  <c r="CP651" i="13" s="1"/>
  <c r="CK651" i="13"/>
  <c r="CJ651" i="13"/>
  <c r="CI651" i="13"/>
  <c r="CL651" i="13" s="1"/>
  <c r="CM651" i="13" s="1"/>
  <c r="CF651" i="13"/>
  <c r="CG651" i="13" s="1"/>
  <c r="CH651" i="13" s="1"/>
  <c r="CE651" i="13"/>
  <c r="CD651" i="13"/>
  <c r="BZ651" i="13"/>
  <c r="BY651" i="13"/>
  <c r="BX651" i="13"/>
  <c r="BW651" i="13"/>
  <c r="BV651" i="13"/>
  <c r="BU651" i="13"/>
  <c r="BT651" i="13"/>
  <c r="CA651" i="13" s="1"/>
  <c r="BQ651" i="13"/>
  <c r="BP651" i="13"/>
  <c r="BN651" i="13"/>
  <c r="BM651" i="13"/>
  <c r="BL651" i="13"/>
  <c r="BK651" i="13"/>
  <c r="BJ651" i="13"/>
  <c r="BI651" i="13"/>
  <c r="BR651" i="13" s="1"/>
  <c r="BS651" i="13" s="1"/>
  <c r="AG651" i="13"/>
  <c r="BO651" i="13" s="1"/>
  <c r="CX650" i="13"/>
  <c r="CT650" i="13"/>
  <c r="CR650" i="13"/>
  <c r="CS650" i="13" s="1"/>
  <c r="CQ650" i="13"/>
  <c r="CN650" i="13"/>
  <c r="CO650" i="13" s="1"/>
  <c r="CP650" i="13" s="1"/>
  <c r="CK650" i="13"/>
  <c r="CJ650" i="13"/>
  <c r="CI650" i="13"/>
  <c r="CL650" i="13" s="1"/>
  <c r="CM650" i="13" s="1"/>
  <c r="CF650" i="13"/>
  <c r="CG650" i="13" s="1"/>
  <c r="CH650" i="13" s="1"/>
  <c r="CE650" i="13"/>
  <c r="CD650" i="13"/>
  <c r="BZ650" i="13"/>
  <c r="BY650" i="13"/>
  <c r="BX650" i="13"/>
  <c r="BW650" i="13"/>
  <c r="BV650" i="13"/>
  <c r="BU650" i="13"/>
  <c r="BT650" i="13"/>
  <c r="CA650" i="13" s="1"/>
  <c r="BQ650" i="13"/>
  <c r="BP650" i="13"/>
  <c r="BN650" i="13"/>
  <c r="BM650" i="13"/>
  <c r="BL650" i="13"/>
  <c r="BK650" i="13"/>
  <c r="BJ650" i="13"/>
  <c r="BI650" i="13"/>
  <c r="AG650" i="13"/>
  <c r="BO650" i="13" s="1"/>
  <c r="CX649" i="13"/>
  <c r="CT649" i="13"/>
  <c r="CR649" i="13"/>
  <c r="CS649" i="13" s="1"/>
  <c r="CQ649" i="13"/>
  <c r="CN649" i="13"/>
  <c r="CO649" i="13" s="1"/>
  <c r="CP649" i="13" s="1"/>
  <c r="CK649" i="13"/>
  <c r="CJ649" i="13"/>
  <c r="CI649" i="13"/>
  <c r="CL649" i="13" s="1"/>
  <c r="CM649" i="13" s="1"/>
  <c r="CF649" i="13"/>
  <c r="CG649" i="13" s="1"/>
  <c r="CH649" i="13" s="1"/>
  <c r="CE649" i="13"/>
  <c r="CD649" i="13"/>
  <c r="BZ649" i="13"/>
  <c r="BY649" i="13"/>
  <c r="BX649" i="13"/>
  <c r="BW649" i="13"/>
  <c r="BV649" i="13"/>
  <c r="BU649" i="13"/>
  <c r="BT649" i="13"/>
  <c r="CA649" i="13" s="1"/>
  <c r="BQ649" i="13"/>
  <c r="BP649" i="13"/>
  <c r="BN649" i="13"/>
  <c r="BM649" i="13"/>
  <c r="BL649" i="13"/>
  <c r="BK649" i="13"/>
  <c r="BJ649" i="13"/>
  <c r="BI649" i="13"/>
  <c r="BR649" i="13" s="1"/>
  <c r="BS649" i="13" s="1"/>
  <c r="AG649" i="13"/>
  <c r="BO649" i="13" s="1"/>
  <c r="CX648" i="13"/>
  <c r="CT648" i="13"/>
  <c r="CR648" i="13"/>
  <c r="CS648" i="13" s="1"/>
  <c r="CQ648" i="13"/>
  <c r="CN648" i="13"/>
  <c r="CO648" i="13" s="1"/>
  <c r="CP648" i="13" s="1"/>
  <c r="CK648" i="13"/>
  <c r="CJ648" i="13"/>
  <c r="CI648" i="13"/>
  <c r="CL648" i="13" s="1"/>
  <c r="CM648" i="13" s="1"/>
  <c r="CF648" i="13"/>
  <c r="CG648" i="13" s="1"/>
  <c r="CH648" i="13" s="1"/>
  <c r="CE648" i="13"/>
  <c r="CD648" i="13"/>
  <c r="BZ648" i="13"/>
  <c r="BY648" i="13"/>
  <c r="BX648" i="13"/>
  <c r="BW648" i="13"/>
  <c r="BV648" i="13"/>
  <c r="BU648" i="13"/>
  <c r="BT648" i="13"/>
  <c r="CA648" i="13" s="1"/>
  <c r="BQ648" i="13"/>
  <c r="BP648" i="13"/>
  <c r="BN648" i="13"/>
  <c r="BM648" i="13"/>
  <c r="BL648" i="13"/>
  <c r="BK648" i="13"/>
  <c r="BJ648" i="13"/>
  <c r="BI648" i="13"/>
  <c r="AG648" i="13"/>
  <c r="BO648" i="13" s="1"/>
  <c r="CX647" i="13"/>
  <c r="CT647" i="13"/>
  <c r="CR647" i="13"/>
  <c r="CS647" i="13" s="1"/>
  <c r="CQ647" i="13"/>
  <c r="CN647" i="13"/>
  <c r="CO647" i="13" s="1"/>
  <c r="CP647" i="13" s="1"/>
  <c r="CK647" i="13"/>
  <c r="CJ647" i="13"/>
  <c r="CI647" i="13"/>
  <c r="CL647" i="13" s="1"/>
  <c r="CM647" i="13" s="1"/>
  <c r="CF647" i="13"/>
  <c r="CG647" i="13" s="1"/>
  <c r="CH647" i="13" s="1"/>
  <c r="CE647" i="13"/>
  <c r="CD647" i="13"/>
  <c r="BZ647" i="13"/>
  <c r="BY647" i="13"/>
  <c r="BX647" i="13"/>
  <c r="BW647" i="13"/>
  <c r="BV647" i="13"/>
  <c r="BU647" i="13"/>
  <c r="BT647" i="13"/>
  <c r="CA647" i="13" s="1"/>
  <c r="BQ647" i="13"/>
  <c r="BP647" i="13"/>
  <c r="BN647" i="13"/>
  <c r="BM647" i="13"/>
  <c r="BL647" i="13"/>
  <c r="BK647" i="13"/>
  <c r="BJ647" i="13"/>
  <c r="BI647" i="13"/>
  <c r="BR647" i="13" s="1"/>
  <c r="BS647" i="13" s="1"/>
  <c r="AG647" i="13"/>
  <c r="BO647" i="13" s="1"/>
  <c r="CX646" i="13"/>
  <c r="CT646" i="13"/>
  <c r="CR646" i="13"/>
  <c r="CS646" i="13" s="1"/>
  <c r="CQ646" i="13"/>
  <c r="CN646" i="13"/>
  <c r="CO646" i="13" s="1"/>
  <c r="CP646" i="13" s="1"/>
  <c r="CK646" i="13"/>
  <c r="CJ646" i="13"/>
  <c r="CI646" i="13"/>
  <c r="CL646" i="13" s="1"/>
  <c r="CM646" i="13" s="1"/>
  <c r="CF646" i="13"/>
  <c r="CG646" i="13" s="1"/>
  <c r="CH646" i="13" s="1"/>
  <c r="CE646" i="13"/>
  <c r="CD646" i="13"/>
  <c r="BZ646" i="13"/>
  <c r="BY646" i="13"/>
  <c r="BX646" i="13"/>
  <c r="BW646" i="13"/>
  <c r="BV646" i="13"/>
  <c r="BU646" i="13"/>
  <c r="BT646" i="13"/>
  <c r="CA646" i="13" s="1"/>
  <c r="BQ646" i="13"/>
  <c r="BP646" i="13"/>
  <c r="BN646" i="13"/>
  <c r="BM646" i="13"/>
  <c r="BL646" i="13"/>
  <c r="BK646" i="13"/>
  <c r="BJ646" i="13"/>
  <c r="BI646" i="13"/>
  <c r="AG646" i="13"/>
  <c r="BO646" i="13" s="1"/>
  <c r="CX645" i="13"/>
  <c r="CT645" i="13"/>
  <c r="CR645" i="13"/>
  <c r="CS645" i="13" s="1"/>
  <c r="CQ645" i="13"/>
  <c r="CN645" i="13"/>
  <c r="CO645" i="13" s="1"/>
  <c r="CP645" i="13" s="1"/>
  <c r="CK645" i="13"/>
  <c r="CJ645" i="13"/>
  <c r="CI645" i="13"/>
  <c r="CL645" i="13" s="1"/>
  <c r="CM645" i="13" s="1"/>
  <c r="CF645" i="13"/>
  <c r="CE645" i="13"/>
  <c r="CG645" i="13" s="1"/>
  <c r="CH645" i="13" s="1"/>
  <c r="CD645" i="13"/>
  <c r="BZ645" i="13"/>
  <c r="BY645" i="13"/>
  <c r="BX645" i="13"/>
  <c r="BW645" i="13"/>
  <c r="BV645" i="13"/>
  <c r="BU645" i="13"/>
  <c r="BT645" i="13"/>
  <c r="CA645" i="13" s="1"/>
  <c r="BQ645" i="13"/>
  <c r="BP645" i="13"/>
  <c r="BN645" i="13"/>
  <c r="BM645" i="13"/>
  <c r="BL645" i="13"/>
  <c r="BK645" i="13"/>
  <c r="BJ645" i="13"/>
  <c r="BI645" i="13"/>
  <c r="BR645" i="13" s="1"/>
  <c r="BS645" i="13" s="1"/>
  <c r="AG645" i="13"/>
  <c r="BO645" i="13" s="1"/>
  <c r="CX644" i="13"/>
  <c r="CT644" i="13"/>
  <c r="CR644" i="13"/>
  <c r="CS644" i="13" s="1"/>
  <c r="CQ644" i="13"/>
  <c r="CN644" i="13"/>
  <c r="CO644" i="13" s="1"/>
  <c r="CP644" i="13" s="1"/>
  <c r="CK644" i="13"/>
  <c r="CJ644" i="13"/>
  <c r="CI644" i="13"/>
  <c r="CL644" i="13" s="1"/>
  <c r="CM644" i="13" s="1"/>
  <c r="CF644" i="13"/>
  <c r="CE644" i="13"/>
  <c r="CG644" i="13" s="1"/>
  <c r="CH644" i="13" s="1"/>
  <c r="CD644" i="13"/>
  <c r="BZ644" i="13"/>
  <c r="BY644" i="13"/>
  <c r="BX644" i="13"/>
  <c r="BW644" i="13"/>
  <c r="BV644" i="13"/>
  <c r="BU644" i="13"/>
  <c r="BT644" i="13"/>
  <c r="CA644" i="13" s="1"/>
  <c r="BQ644" i="13"/>
  <c r="BP644" i="13"/>
  <c r="BN644" i="13"/>
  <c r="BM644" i="13"/>
  <c r="BL644" i="13"/>
  <c r="BK644" i="13"/>
  <c r="BJ644" i="13"/>
  <c r="BI644" i="13"/>
  <c r="AG644" i="13"/>
  <c r="BO644" i="13" s="1"/>
  <c r="CX643" i="13"/>
  <c r="CT643" i="13"/>
  <c r="CR643" i="13"/>
  <c r="CS643" i="13" s="1"/>
  <c r="CQ643" i="13"/>
  <c r="CN643" i="13"/>
  <c r="CO643" i="13" s="1"/>
  <c r="CP643" i="13" s="1"/>
  <c r="CK643" i="13"/>
  <c r="CJ643" i="13"/>
  <c r="CI643" i="13"/>
  <c r="CL643" i="13" s="1"/>
  <c r="CM643" i="13" s="1"/>
  <c r="CF643" i="13"/>
  <c r="CE643" i="13"/>
  <c r="CG643" i="13" s="1"/>
  <c r="CH643" i="13" s="1"/>
  <c r="CD643" i="13"/>
  <c r="BZ643" i="13"/>
  <c r="BY643" i="13"/>
  <c r="BX643" i="13"/>
  <c r="BW643" i="13"/>
  <c r="BV643" i="13"/>
  <c r="BU643" i="13"/>
  <c r="BT643" i="13"/>
  <c r="CA643" i="13" s="1"/>
  <c r="BQ643" i="13"/>
  <c r="BP643" i="13"/>
  <c r="BN643" i="13"/>
  <c r="BM643" i="13"/>
  <c r="BL643" i="13"/>
  <c r="BK643" i="13"/>
  <c r="BJ643" i="13"/>
  <c r="BI643" i="13"/>
  <c r="BR643" i="13" s="1"/>
  <c r="BS643" i="13" s="1"/>
  <c r="AG643" i="13"/>
  <c r="BO643" i="13" s="1"/>
  <c r="CX642" i="13"/>
  <c r="CT642" i="13"/>
  <c r="CR642" i="13"/>
  <c r="CS642" i="13" s="1"/>
  <c r="CQ642" i="13"/>
  <c r="CN642" i="13"/>
  <c r="CO642" i="13" s="1"/>
  <c r="CP642" i="13" s="1"/>
  <c r="CK642" i="13"/>
  <c r="CJ642" i="13"/>
  <c r="CI642" i="13"/>
  <c r="CL642" i="13" s="1"/>
  <c r="CM642" i="13" s="1"/>
  <c r="CF642" i="13"/>
  <c r="CE642" i="13"/>
  <c r="CG642" i="13" s="1"/>
  <c r="CH642" i="13" s="1"/>
  <c r="CD642" i="13"/>
  <c r="BZ642" i="13"/>
  <c r="BY642" i="13"/>
  <c r="BX642" i="13"/>
  <c r="BW642" i="13"/>
  <c r="BV642" i="13"/>
  <c r="BU642" i="13"/>
  <c r="BT642" i="13"/>
  <c r="CA642" i="13" s="1"/>
  <c r="BQ642" i="13"/>
  <c r="BP642" i="13"/>
  <c r="BN642" i="13"/>
  <c r="BM642" i="13"/>
  <c r="BL642" i="13"/>
  <c r="BK642" i="13"/>
  <c r="BJ642" i="13"/>
  <c r="BI642" i="13"/>
  <c r="AG642" i="13"/>
  <c r="BO642" i="13" s="1"/>
  <c r="CX641" i="13"/>
  <c r="CT641" i="13"/>
  <c r="CR641" i="13"/>
  <c r="CS641" i="13" s="1"/>
  <c r="CQ641" i="13"/>
  <c r="CN641" i="13"/>
  <c r="CO641" i="13" s="1"/>
  <c r="CP641" i="13" s="1"/>
  <c r="CK641" i="13"/>
  <c r="CJ641" i="13"/>
  <c r="CI641" i="13"/>
  <c r="CL641" i="13" s="1"/>
  <c r="CM641" i="13" s="1"/>
  <c r="CF641" i="13"/>
  <c r="CE641" i="13"/>
  <c r="CG641" i="13" s="1"/>
  <c r="CH641" i="13" s="1"/>
  <c r="CD641" i="13"/>
  <c r="BZ641" i="13"/>
  <c r="BY641" i="13"/>
  <c r="BX641" i="13"/>
  <c r="BW641" i="13"/>
  <c r="BV641" i="13"/>
  <c r="BU641" i="13"/>
  <c r="BT641" i="13"/>
  <c r="CA641" i="13" s="1"/>
  <c r="BQ641" i="13"/>
  <c r="BP641" i="13"/>
  <c r="BN641" i="13"/>
  <c r="BM641" i="13"/>
  <c r="BL641" i="13"/>
  <c r="BK641" i="13"/>
  <c r="BJ641" i="13"/>
  <c r="BI641" i="13"/>
  <c r="BR641" i="13" s="1"/>
  <c r="BS641" i="13" s="1"/>
  <c r="AG641" i="13"/>
  <c r="BO641" i="13" s="1"/>
  <c r="CX640" i="13"/>
  <c r="CT640" i="13"/>
  <c r="CR640" i="13"/>
  <c r="CS640" i="13" s="1"/>
  <c r="CQ640" i="13"/>
  <c r="CN640" i="13"/>
  <c r="CO640" i="13" s="1"/>
  <c r="CP640" i="13" s="1"/>
  <c r="CK640" i="13"/>
  <c r="CJ640" i="13"/>
  <c r="CI640" i="13"/>
  <c r="CL640" i="13" s="1"/>
  <c r="CM640" i="13" s="1"/>
  <c r="CF640" i="13"/>
  <c r="CE640" i="13"/>
  <c r="CD640" i="13"/>
  <c r="CG640" i="13" s="1"/>
  <c r="CH640" i="13" s="1"/>
  <c r="BZ640" i="13"/>
  <c r="BY640" i="13"/>
  <c r="BX640" i="13"/>
  <c r="BW640" i="13"/>
  <c r="BV640" i="13"/>
  <c r="BU640" i="13"/>
  <c r="BT640" i="13"/>
  <c r="CA640" i="13" s="1"/>
  <c r="BQ640" i="13"/>
  <c r="BP640" i="13"/>
  <c r="BN640" i="13"/>
  <c r="BM640" i="13"/>
  <c r="BL640" i="13"/>
  <c r="BK640" i="13"/>
  <c r="BJ640" i="13"/>
  <c r="BI640" i="13"/>
  <c r="AG640" i="13"/>
  <c r="BO640" i="13" s="1"/>
  <c r="CX639" i="13"/>
  <c r="CT639" i="13"/>
  <c r="CR639" i="13"/>
  <c r="CS639" i="13" s="1"/>
  <c r="CQ639" i="13"/>
  <c r="CN639" i="13"/>
  <c r="CO639" i="13" s="1"/>
  <c r="CP639" i="13" s="1"/>
  <c r="CK639" i="13"/>
  <c r="CJ639" i="13"/>
  <c r="CI639" i="13"/>
  <c r="CL639" i="13" s="1"/>
  <c r="CM639" i="13" s="1"/>
  <c r="CF639" i="13"/>
  <c r="CE639" i="13"/>
  <c r="CD639" i="13"/>
  <c r="CG639" i="13" s="1"/>
  <c r="CH639" i="13" s="1"/>
  <c r="BZ639" i="13"/>
  <c r="BY639" i="13"/>
  <c r="BX639" i="13"/>
  <c r="BW639" i="13"/>
  <c r="BV639" i="13"/>
  <c r="BU639" i="13"/>
  <c r="BT639" i="13"/>
  <c r="CA639" i="13" s="1"/>
  <c r="BQ639" i="13"/>
  <c r="BP639" i="13"/>
  <c r="BN639" i="13"/>
  <c r="BM639" i="13"/>
  <c r="BL639" i="13"/>
  <c r="BK639" i="13"/>
  <c r="BJ639" i="13"/>
  <c r="BR639" i="13" s="1"/>
  <c r="BS639" i="13" s="1"/>
  <c r="BI639" i="13"/>
  <c r="AG639" i="13"/>
  <c r="BO639" i="13" s="1"/>
  <c r="CX638" i="13"/>
  <c r="CT638" i="13"/>
  <c r="CR638" i="13"/>
  <c r="CS638" i="13" s="1"/>
  <c r="CQ638" i="13"/>
  <c r="CN638" i="13"/>
  <c r="CO638" i="13" s="1"/>
  <c r="CP638" i="13" s="1"/>
  <c r="CK638" i="13"/>
  <c r="CJ638" i="13"/>
  <c r="CI638" i="13"/>
  <c r="CL638" i="13" s="1"/>
  <c r="CM638" i="13" s="1"/>
  <c r="CF638" i="13"/>
  <c r="CE638" i="13"/>
  <c r="CD638" i="13"/>
  <c r="CG638" i="13" s="1"/>
  <c r="CH638" i="13" s="1"/>
  <c r="BZ638" i="13"/>
  <c r="BY638" i="13"/>
  <c r="BX638" i="13"/>
  <c r="BW638" i="13"/>
  <c r="BV638" i="13"/>
  <c r="BU638" i="13"/>
  <c r="BT638" i="13"/>
  <c r="CA638" i="13" s="1"/>
  <c r="BQ638" i="13"/>
  <c r="BP638" i="13"/>
  <c r="BN638" i="13"/>
  <c r="BM638" i="13"/>
  <c r="BL638" i="13"/>
  <c r="BK638" i="13"/>
  <c r="BJ638" i="13"/>
  <c r="BR638" i="13" s="1"/>
  <c r="BS638" i="13" s="1"/>
  <c r="BI638" i="13"/>
  <c r="AG638" i="13"/>
  <c r="BO638" i="13" s="1"/>
  <c r="CX637" i="13"/>
  <c r="CT637" i="13"/>
  <c r="CR637" i="13"/>
  <c r="CS637" i="13" s="1"/>
  <c r="CQ637" i="13"/>
  <c r="CN637" i="13"/>
  <c r="CO637" i="13" s="1"/>
  <c r="CP637" i="13" s="1"/>
  <c r="CK637" i="13"/>
  <c r="CJ637" i="13"/>
  <c r="CI637" i="13"/>
  <c r="CL637" i="13" s="1"/>
  <c r="CM637" i="13" s="1"/>
  <c r="CF637" i="13"/>
  <c r="CE637" i="13"/>
  <c r="CD637" i="13"/>
  <c r="CG637" i="13" s="1"/>
  <c r="CH637" i="13" s="1"/>
  <c r="BZ637" i="13"/>
  <c r="BY637" i="13"/>
  <c r="BX637" i="13"/>
  <c r="BW637" i="13"/>
  <c r="BV637" i="13"/>
  <c r="BU637" i="13"/>
  <c r="BT637" i="13"/>
  <c r="CA637" i="13" s="1"/>
  <c r="BQ637" i="13"/>
  <c r="BP637" i="13"/>
  <c r="BN637" i="13"/>
  <c r="BM637" i="13"/>
  <c r="BL637" i="13"/>
  <c r="BK637" i="13"/>
  <c r="BJ637" i="13"/>
  <c r="BI637" i="13"/>
  <c r="AG637" i="13"/>
  <c r="BO637" i="13" s="1"/>
  <c r="CX636" i="13"/>
  <c r="CT636" i="13"/>
  <c r="CR636" i="13"/>
  <c r="CS636" i="13" s="1"/>
  <c r="CQ636" i="13"/>
  <c r="CN636" i="13"/>
  <c r="CO636" i="13" s="1"/>
  <c r="CP636" i="13" s="1"/>
  <c r="CK636" i="13"/>
  <c r="CJ636" i="13"/>
  <c r="CI636" i="13"/>
  <c r="CL636" i="13" s="1"/>
  <c r="CM636" i="13" s="1"/>
  <c r="CF636" i="13"/>
  <c r="CE636" i="13"/>
  <c r="CD636" i="13"/>
  <c r="CG636" i="13" s="1"/>
  <c r="CH636" i="13" s="1"/>
  <c r="BZ636" i="13"/>
  <c r="BY636" i="13"/>
  <c r="BX636" i="13"/>
  <c r="BW636" i="13"/>
  <c r="BV636" i="13"/>
  <c r="BU636" i="13"/>
  <c r="BT636" i="13"/>
  <c r="CA636" i="13" s="1"/>
  <c r="BQ636" i="13"/>
  <c r="BP636" i="13"/>
  <c r="BN636" i="13"/>
  <c r="BM636" i="13"/>
  <c r="BL636" i="13"/>
  <c r="BK636" i="13"/>
  <c r="BJ636" i="13"/>
  <c r="BI636" i="13"/>
  <c r="AG636" i="13"/>
  <c r="BO636" i="13" s="1"/>
  <c r="CX635" i="13"/>
  <c r="CT635" i="13"/>
  <c r="CR635" i="13"/>
  <c r="CS635" i="13" s="1"/>
  <c r="CQ635" i="13"/>
  <c r="CN635" i="13"/>
  <c r="CO635" i="13" s="1"/>
  <c r="CP635" i="13" s="1"/>
  <c r="CK635" i="13"/>
  <c r="CJ635" i="13"/>
  <c r="CI635" i="13"/>
  <c r="CL635" i="13" s="1"/>
  <c r="CM635" i="13" s="1"/>
  <c r="CF635" i="13"/>
  <c r="CE635" i="13"/>
  <c r="CD635" i="13"/>
  <c r="CG635" i="13" s="1"/>
  <c r="CH635" i="13" s="1"/>
  <c r="BZ635" i="13"/>
  <c r="BY635" i="13"/>
  <c r="BX635" i="13"/>
  <c r="BW635" i="13"/>
  <c r="BV635" i="13"/>
  <c r="BU635" i="13"/>
  <c r="BT635" i="13"/>
  <c r="CA635" i="13" s="1"/>
  <c r="BQ635" i="13"/>
  <c r="BP635" i="13"/>
  <c r="BN635" i="13"/>
  <c r="BM635" i="13"/>
  <c r="BL635" i="13"/>
  <c r="BK635" i="13"/>
  <c r="BJ635" i="13"/>
  <c r="BR635" i="13" s="1"/>
  <c r="BS635" i="13" s="1"/>
  <c r="BI635" i="13"/>
  <c r="AG635" i="13"/>
  <c r="BO635" i="13" s="1"/>
  <c r="CX634" i="13"/>
  <c r="CT634" i="13"/>
  <c r="CR634" i="13"/>
  <c r="CS634" i="13" s="1"/>
  <c r="CQ634" i="13"/>
  <c r="CN634" i="13"/>
  <c r="CO634" i="13" s="1"/>
  <c r="CP634" i="13" s="1"/>
  <c r="CK634" i="13"/>
  <c r="CJ634" i="13"/>
  <c r="CI634" i="13"/>
  <c r="CL634" i="13" s="1"/>
  <c r="CM634" i="13" s="1"/>
  <c r="CF634" i="13"/>
  <c r="CE634" i="13"/>
  <c r="CD634" i="13"/>
  <c r="CG634" i="13" s="1"/>
  <c r="CH634" i="13" s="1"/>
  <c r="BZ634" i="13"/>
  <c r="BY634" i="13"/>
  <c r="BX634" i="13"/>
  <c r="BW634" i="13"/>
  <c r="BV634" i="13"/>
  <c r="BU634" i="13"/>
  <c r="BT634" i="13"/>
  <c r="CA634" i="13" s="1"/>
  <c r="BQ634" i="13"/>
  <c r="BP634" i="13"/>
  <c r="BN634" i="13"/>
  <c r="BM634" i="13"/>
  <c r="BL634" i="13"/>
  <c r="BK634" i="13"/>
  <c r="BJ634" i="13"/>
  <c r="BR634" i="13" s="1"/>
  <c r="BS634" i="13" s="1"/>
  <c r="BI634" i="13"/>
  <c r="AG634" i="13"/>
  <c r="BO634" i="13" s="1"/>
  <c r="CX633" i="13"/>
  <c r="CT633" i="13"/>
  <c r="CR633" i="13"/>
  <c r="CS633" i="13" s="1"/>
  <c r="CQ633" i="13"/>
  <c r="CN633" i="13"/>
  <c r="CO633" i="13" s="1"/>
  <c r="CP633" i="13" s="1"/>
  <c r="CK633" i="13"/>
  <c r="CJ633" i="13"/>
  <c r="CI633" i="13"/>
  <c r="CL633" i="13" s="1"/>
  <c r="CM633" i="13" s="1"/>
  <c r="CF633" i="13"/>
  <c r="CE633" i="13"/>
  <c r="CD633" i="13"/>
  <c r="CG633" i="13" s="1"/>
  <c r="CH633" i="13" s="1"/>
  <c r="BZ633" i="13"/>
  <c r="BY633" i="13"/>
  <c r="BX633" i="13"/>
  <c r="BW633" i="13"/>
  <c r="BV633" i="13"/>
  <c r="BU633" i="13"/>
  <c r="BT633" i="13"/>
  <c r="CA633" i="13" s="1"/>
  <c r="BQ633" i="13"/>
  <c r="BP633" i="13"/>
  <c r="BN633" i="13"/>
  <c r="BM633" i="13"/>
  <c r="BL633" i="13"/>
  <c r="BK633" i="13"/>
  <c r="BJ633" i="13"/>
  <c r="BI633" i="13"/>
  <c r="AG633" i="13"/>
  <c r="BO633" i="13" s="1"/>
  <c r="CX632" i="13"/>
  <c r="CT632" i="13"/>
  <c r="CR632" i="13"/>
  <c r="CS632" i="13" s="1"/>
  <c r="CQ632" i="13"/>
  <c r="CN632" i="13"/>
  <c r="CO632" i="13" s="1"/>
  <c r="CP632" i="13" s="1"/>
  <c r="CK632" i="13"/>
  <c r="CJ632" i="13"/>
  <c r="CI632" i="13"/>
  <c r="CL632" i="13" s="1"/>
  <c r="CM632" i="13" s="1"/>
  <c r="CF632" i="13"/>
  <c r="CE632" i="13"/>
  <c r="CD632" i="13"/>
  <c r="CG632" i="13" s="1"/>
  <c r="CH632" i="13" s="1"/>
  <c r="BZ632" i="13"/>
  <c r="BY632" i="13"/>
  <c r="BX632" i="13"/>
  <c r="BW632" i="13"/>
  <c r="BV632" i="13"/>
  <c r="BU632" i="13"/>
  <c r="BT632" i="13"/>
  <c r="CA632" i="13" s="1"/>
  <c r="BQ632" i="13"/>
  <c r="BP632" i="13"/>
  <c r="BN632" i="13"/>
  <c r="BM632" i="13"/>
  <c r="BL632" i="13"/>
  <c r="BK632" i="13"/>
  <c r="BJ632" i="13"/>
  <c r="BI632" i="13"/>
  <c r="AG632" i="13"/>
  <c r="BO632" i="13" s="1"/>
  <c r="CX631" i="13"/>
  <c r="CT631" i="13"/>
  <c r="CR631" i="13"/>
  <c r="CS631" i="13" s="1"/>
  <c r="CQ631" i="13"/>
  <c r="CN631" i="13"/>
  <c r="CO631" i="13" s="1"/>
  <c r="CP631" i="13" s="1"/>
  <c r="CK631" i="13"/>
  <c r="CJ631" i="13"/>
  <c r="CI631" i="13"/>
  <c r="CL631" i="13" s="1"/>
  <c r="CM631" i="13" s="1"/>
  <c r="CF631" i="13"/>
  <c r="CE631" i="13"/>
  <c r="CD631" i="13"/>
  <c r="CG631" i="13" s="1"/>
  <c r="CH631" i="13" s="1"/>
  <c r="BZ631" i="13"/>
  <c r="BY631" i="13"/>
  <c r="BX631" i="13"/>
  <c r="BW631" i="13"/>
  <c r="BV631" i="13"/>
  <c r="BU631" i="13"/>
  <c r="BT631" i="13"/>
  <c r="CA631" i="13" s="1"/>
  <c r="BQ631" i="13"/>
  <c r="BP631" i="13"/>
  <c r="BN631" i="13"/>
  <c r="BM631" i="13"/>
  <c r="BL631" i="13"/>
  <c r="BK631" i="13"/>
  <c r="BJ631" i="13"/>
  <c r="BR631" i="13" s="1"/>
  <c r="BS631" i="13" s="1"/>
  <c r="BI631" i="13"/>
  <c r="AG631" i="13"/>
  <c r="BO631" i="13" s="1"/>
  <c r="CX630" i="13"/>
  <c r="CT630" i="13"/>
  <c r="CR630" i="13"/>
  <c r="CS630" i="13" s="1"/>
  <c r="CQ630" i="13"/>
  <c r="CN630" i="13"/>
  <c r="CO630" i="13" s="1"/>
  <c r="CP630" i="13" s="1"/>
  <c r="CK630" i="13"/>
  <c r="CJ630" i="13"/>
  <c r="CI630" i="13"/>
  <c r="CL630" i="13" s="1"/>
  <c r="CM630" i="13" s="1"/>
  <c r="CF630" i="13"/>
  <c r="CE630" i="13"/>
  <c r="CD630" i="13"/>
  <c r="CG630" i="13" s="1"/>
  <c r="CH630" i="13" s="1"/>
  <c r="BZ630" i="13"/>
  <c r="BY630" i="13"/>
  <c r="BX630" i="13"/>
  <c r="BW630" i="13"/>
  <c r="BV630" i="13"/>
  <c r="BU630" i="13"/>
  <c r="BT630" i="13"/>
  <c r="CA630" i="13" s="1"/>
  <c r="BQ630" i="13"/>
  <c r="BP630" i="13"/>
  <c r="BN630" i="13"/>
  <c r="BM630" i="13"/>
  <c r="BL630" i="13"/>
  <c r="BK630" i="13"/>
  <c r="BJ630" i="13"/>
  <c r="BR630" i="13" s="1"/>
  <c r="BS630" i="13" s="1"/>
  <c r="BI630" i="13"/>
  <c r="AG630" i="13"/>
  <c r="BO630" i="13" s="1"/>
  <c r="CX629" i="13"/>
  <c r="CT629" i="13"/>
  <c r="CR629" i="13"/>
  <c r="CS629" i="13" s="1"/>
  <c r="CQ629" i="13"/>
  <c r="CN629" i="13"/>
  <c r="CO629" i="13" s="1"/>
  <c r="CP629" i="13" s="1"/>
  <c r="CK629" i="13"/>
  <c r="CJ629" i="13"/>
  <c r="CI629" i="13"/>
  <c r="CL629" i="13" s="1"/>
  <c r="CM629" i="13" s="1"/>
  <c r="CF629" i="13"/>
  <c r="CE629" i="13"/>
  <c r="CD629" i="13"/>
  <c r="CG629" i="13" s="1"/>
  <c r="CH629" i="13" s="1"/>
  <c r="BZ629" i="13"/>
  <c r="BY629" i="13"/>
  <c r="BX629" i="13"/>
  <c r="BW629" i="13"/>
  <c r="BV629" i="13"/>
  <c r="BU629" i="13"/>
  <c r="BT629" i="13"/>
  <c r="CA629" i="13" s="1"/>
  <c r="BQ629" i="13"/>
  <c r="BP629" i="13"/>
  <c r="BN629" i="13"/>
  <c r="BM629" i="13"/>
  <c r="BL629" i="13"/>
  <c r="BK629" i="13"/>
  <c r="BJ629" i="13"/>
  <c r="BI629" i="13"/>
  <c r="AG629" i="13"/>
  <c r="BO629" i="13" s="1"/>
  <c r="CX628" i="13"/>
  <c r="CT628" i="13"/>
  <c r="CR628" i="13"/>
  <c r="CS628" i="13" s="1"/>
  <c r="CQ628" i="13"/>
  <c r="CN628" i="13"/>
  <c r="CO628" i="13" s="1"/>
  <c r="CP628" i="13" s="1"/>
  <c r="CK628" i="13"/>
  <c r="CJ628" i="13"/>
  <c r="CI628" i="13"/>
  <c r="CL628" i="13" s="1"/>
  <c r="CM628" i="13" s="1"/>
  <c r="CF628" i="13"/>
  <c r="CE628" i="13"/>
  <c r="CD628" i="13"/>
  <c r="CG628" i="13" s="1"/>
  <c r="CH628" i="13" s="1"/>
  <c r="BZ628" i="13"/>
  <c r="BY628" i="13"/>
  <c r="BX628" i="13"/>
  <c r="BW628" i="13"/>
  <c r="BV628" i="13"/>
  <c r="BU628" i="13"/>
  <c r="BT628" i="13"/>
  <c r="CA628" i="13" s="1"/>
  <c r="BQ628" i="13"/>
  <c r="BP628" i="13"/>
  <c r="BN628" i="13"/>
  <c r="BM628" i="13"/>
  <c r="BL628" i="13"/>
  <c r="BK628" i="13"/>
  <c r="BJ628" i="13"/>
  <c r="BI628" i="13"/>
  <c r="AG628" i="13"/>
  <c r="BO628" i="13" s="1"/>
  <c r="CX627" i="13"/>
  <c r="CT627" i="13"/>
  <c r="CR627" i="13"/>
  <c r="CS627" i="13" s="1"/>
  <c r="CQ627" i="13"/>
  <c r="CN627" i="13"/>
  <c r="CO627" i="13" s="1"/>
  <c r="CP627" i="13" s="1"/>
  <c r="CK627" i="13"/>
  <c r="CJ627" i="13"/>
  <c r="CI627" i="13"/>
  <c r="CL627" i="13" s="1"/>
  <c r="CM627" i="13" s="1"/>
  <c r="CF627" i="13"/>
  <c r="CE627" i="13"/>
  <c r="CD627" i="13"/>
  <c r="CG627" i="13" s="1"/>
  <c r="CH627" i="13" s="1"/>
  <c r="BZ627" i="13"/>
  <c r="BY627" i="13"/>
  <c r="BX627" i="13"/>
  <c r="BW627" i="13"/>
  <c r="BV627" i="13"/>
  <c r="BU627" i="13"/>
  <c r="BT627" i="13"/>
  <c r="CA627" i="13" s="1"/>
  <c r="BQ627" i="13"/>
  <c r="BP627" i="13"/>
  <c r="BN627" i="13"/>
  <c r="BM627" i="13"/>
  <c r="BL627" i="13"/>
  <c r="BK627" i="13"/>
  <c r="BJ627" i="13"/>
  <c r="BR627" i="13" s="1"/>
  <c r="BS627" i="13" s="1"/>
  <c r="BI627" i="13"/>
  <c r="AG627" i="13"/>
  <c r="BO627" i="13" s="1"/>
  <c r="CX626" i="13"/>
  <c r="CT626" i="13"/>
  <c r="CR626" i="13"/>
  <c r="CS626" i="13" s="1"/>
  <c r="CQ626" i="13"/>
  <c r="CN626" i="13"/>
  <c r="CO626" i="13" s="1"/>
  <c r="CP626" i="13" s="1"/>
  <c r="CK626" i="13"/>
  <c r="CJ626" i="13"/>
  <c r="CI626" i="13"/>
  <c r="CL626" i="13" s="1"/>
  <c r="CM626" i="13" s="1"/>
  <c r="CF626" i="13"/>
  <c r="CE626" i="13"/>
  <c r="CD626" i="13"/>
  <c r="CG626" i="13" s="1"/>
  <c r="CH626" i="13" s="1"/>
  <c r="BZ626" i="13"/>
  <c r="BY626" i="13"/>
  <c r="BX626" i="13"/>
  <c r="BW626" i="13"/>
  <c r="BV626" i="13"/>
  <c r="BU626" i="13"/>
  <c r="BT626" i="13"/>
  <c r="CA626" i="13" s="1"/>
  <c r="BQ626" i="13"/>
  <c r="BP626" i="13"/>
  <c r="BN626" i="13"/>
  <c r="BM626" i="13"/>
  <c r="BL626" i="13"/>
  <c r="BK626" i="13"/>
  <c r="BJ626" i="13"/>
  <c r="BR626" i="13" s="1"/>
  <c r="BS626" i="13" s="1"/>
  <c r="BI626" i="13"/>
  <c r="AG626" i="13"/>
  <c r="BO626" i="13" s="1"/>
  <c r="CX625" i="13"/>
  <c r="CT625" i="13"/>
  <c r="CR625" i="13"/>
  <c r="CS625" i="13" s="1"/>
  <c r="CQ625" i="13"/>
  <c r="CN625" i="13"/>
  <c r="CO625" i="13" s="1"/>
  <c r="CP625" i="13" s="1"/>
  <c r="CK625" i="13"/>
  <c r="CJ625" i="13"/>
  <c r="CI625" i="13"/>
  <c r="CL625" i="13" s="1"/>
  <c r="CM625" i="13" s="1"/>
  <c r="CF625" i="13"/>
  <c r="CE625" i="13"/>
  <c r="CD625" i="13"/>
  <c r="CG625" i="13" s="1"/>
  <c r="CH625" i="13" s="1"/>
  <c r="BZ625" i="13"/>
  <c r="BY625" i="13"/>
  <c r="BX625" i="13"/>
  <c r="BW625" i="13"/>
  <c r="BV625" i="13"/>
  <c r="BU625" i="13"/>
  <c r="BT625" i="13"/>
  <c r="CA625" i="13" s="1"/>
  <c r="BQ625" i="13"/>
  <c r="BP625" i="13"/>
  <c r="BN625" i="13"/>
  <c r="BM625" i="13"/>
  <c r="BL625" i="13"/>
  <c r="BK625" i="13"/>
  <c r="BJ625" i="13"/>
  <c r="BI625" i="13"/>
  <c r="AG625" i="13"/>
  <c r="BO625" i="13" s="1"/>
  <c r="CX624" i="13"/>
  <c r="CT624" i="13"/>
  <c r="CR624" i="13"/>
  <c r="CS624" i="13" s="1"/>
  <c r="CQ624" i="13"/>
  <c r="CN624" i="13"/>
  <c r="CO624" i="13" s="1"/>
  <c r="CP624" i="13" s="1"/>
  <c r="CK624" i="13"/>
  <c r="CJ624" i="13"/>
  <c r="CI624" i="13"/>
  <c r="CL624" i="13" s="1"/>
  <c r="CM624" i="13" s="1"/>
  <c r="CF624" i="13"/>
  <c r="CE624" i="13"/>
  <c r="CD624" i="13"/>
  <c r="CG624" i="13" s="1"/>
  <c r="CH624" i="13" s="1"/>
  <c r="BZ624" i="13"/>
  <c r="BY624" i="13"/>
  <c r="BX624" i="13"/>
  <c r="BW624" i="13"/>
  <c r="BV624" i="13"/>
  <c r="BU624" i="13"/>
  <c r="BT624" i="13"/>
  <c r="CA624" i="13" s="1"/>
  <c r="BQ624" i="13"/>
  <c r="BP624" i="13"/>
  <c r="BN624" i="13"/>
  <c r="BM624" i="13"/>
  <c r="BL624" i="13"/>
  <c r="BK624" i="13"/>
  <c r="BJ624" i="13"/>
  <c r="BI624" i="13"/>
  <c r="AG624" i="13"/>
  <c r="BO624" i="13" s="1"/>
  <c r="CX623" i="13"/>
  <c r="CT623" i="13"/>
  <c r="CR623" i="13"/>
  <c r="CS623" i="13" s="1"/>
  <c r="CQ623" i="13"/>
  <c r="CN623" i="13"/>
  <c r="CO623" i="13" s="1"/>
  <c r="CP623" i="13" s="1"/>
  <c r="CK623" i="13"/>
  <c r="CJ623" i="13"/>
  <c r="CI623" i="13"/>
  <c r="CL623" i="13" s="1"/>
  <c r="CM623" i="13" s="1"/>
  <c r="CF623" i="13"/>
  <c r="CE623" i="13"/>
  <c r="CD623" i="13"/>
  <c r="CG623" i="13" s="1"/>
  <c r="CH623" i="13" s="1"/>
  <c r="BZ623" i="13"/>
  <c r="BY623" i="13"/>
  <c r="BX623" i="13"/>
  <c r="BW623" i="13"/>
  <c r="BV623" i="13"/>
  <c r="BU623" i="13"/>
  <c r="BT623" i="13"/>
  <c r="CA623" i="13" s="1"/>
  <c r="BQ623" i="13"/>
  <c r="BP623" i="13"/>
  <c r="BN623" i="13"/>
  <c r="BM623" i="13"/>
  <c r="BL623" i="13"/>
  <c r="BK623" i="13"/>
  <c r="BJ623" i="13"/>
  <c r="BR623" i="13" s="1"/>
  <c r="BS623" i="13" s="1"/>
  <c r="BI623" i="13"/>
  <c r="AG623" i="13"/>
  <c r="BO623" i="13" s="1"/>
  <c r="CX622" i="13"/>
  <c r="CT622" i="13"/>
  <c r="CR622" i="13"/>
  <c r="CS622" i="13" s="1"/>
  <c r="CQ622" i="13"/>
  <c r="CN622" i="13"/>
  <c r="CO622" i="13" s="1"/>
  <c r="CP622" i="13" s="1"/>
  <c r="CK622" i="13"/>
  <c r="CJ622" i="13"/>
  <c r="CI622" i="13"/>
  <c r="CL622" i="13" s="1"/>
  <c r="CM622" i="13" s="1"/>
  <c r="CF622" i="13"/>
  <c r="CE622" i="13"/>
  <c r="CD622" i="13"/>
  <c r="CG622" i="13" s="1"/>
  <c r="CH622" i="13" s="1"/>
  <c r="BZ622" i="13"/>
  <c r="BY622" i="13"/>
  <c r="BX622" i="13"/>
  <c r="BW622" i="13"/>
  <c r="BV622" i="13"/>
  <c r="BU622" i="13"/>
  <c r="BT622" i="13"/>
  <c r="CA622" i="13" s="1"/>
  <c r="BQ622" i="13"/>
  <c r="BP622" i="13"/>
  <c r="BN622" i="13"/>
  <c r="BM622" i="13"/>
  <c r="BL622" i="13"/>
  <c r="BK622" i="13"/>
  <c r="BJ622" i="13"/>
  <c r="BR622" i="13" s="1"/>
  <c r="BS622" i="13" s="1"/>
  <c r="BI622" i="13"/>
  <c r="AG622" i="13"/>
  <c r="BO622" i="13" s="1"/>
  <c r="CX621" i="13"/>
  <c r="CT621" i="13"/>
  <c r="CR621" i="13"/>
  <c r="CS621" i="13" s="1"/>
  <c r="CQ621" i="13"/>
  <c r="CN621" i="13"/>
  <c r="CO621" i="13" s="1"/>
  <c r="CP621" i="13" s="1"/>
  <c r="CK621" i="13"/>
  <c r="CJ621" i="13"/>
  <c r="CI621" i="13"/>
  <c r="CL621" i="13" s="1"/>
  <c r="CM621" i="13" s="1"/>
  <c r="CF621" i="13"/>
  <c r="CE621" i="13"/>
  <c r="CD621" i="13"/>
  <c r="CG621" i="13" s="1"/>
  <c r="CH621" i="13" s="1"/>
  <c r="BZ621" i="13"/>
  <c r="BY621" i="13"/>
  <c r="BX621" i="13"/>
  <c r="BW621" i="13"/>
  <c r="BV621" i="13"/>
  <c r="BU621" i="13"/>
  <c r="BT621" i="13"/>
  <c r="CA621" i="13" s="1"/>
  <c r="BQ621" i="13"/>
  <c r="BP621" i="13"/>
  <c r="BN621" i="13"/>
  <c r="BM621" i="13"/>
  <c r="BL621" i="13"/>
  <c r="BK621" i="13"/>
  <c r="BJ621" i="13"/>
  <c r="BI621" i="13"/>
  <c r="AG621" i="13"/>
  <c r="BO621" i="13" s="1"/>
  <c r="CX620" i="13"/>
  <c r="CT620" i="13"/>
  <c r="CR620" i="13"/>
  <c r="CS620" i="13" s="1"/>
  <c r="CQ620" i="13"/>
  <c r="CN620" i="13"/>
  <c r="CO620" i="13" s="1"/>
  <c r="CP620" i="13" s="1"/>
  <c r="CK620" i="13"/>
  <c r="CJ620" i="13"/>
  <c r="CI620" i="13"/>
  <c r="CL620" i="13" s="1"/>
  <c r="CM620" i="13" s="1"/>
  <c r="CF620" i="13"/>
  <c r="CE620" i="13"/>
  <c r="CD620" i="13"/>
  <c r="CG620" i="13" s="1"/>
  <c r="CH620" i="13" s="1"/>
  <c r="BZ620" i="13"/>
  <c r="BY620" i="13"/>
  <c r="BX620" i="13"/>
  <c r="BW620" i="13"/>
  <c r="BV620" i="13"/>
  <c r="BU620" i="13"/>
  <c r="BT620" i="13"/>
  <c r="CA620" i="13" s="1"/>
  <c r="BQ620" i="13"/>
  <c r="BP620" i="13"/>
  <c r="BN620" i="13"/>
  <c r="BM620" i="13"/>
  <c r="BL620" i="13"/>
  <c r="BK620" i="13"/>
  <c r="BJ620" i="13"/>
  <c r="BI620" i="13"/>
  <c r="AG620" i="13"/>
  <c r="BO620" i="13" s="1"/>
  <c r="CX619" i="13"/>
  <c r="CT619" i="13"/>
  <c r="CR619" i="13"/>
  <c r="CS619" i="13" s="1"/>
  <c r="CQ619" i="13"/>
  <c r="CN619" i="13"/>
  <c r="CO619" i="13" s="1"/>
  <c r="CP619" i="13" s="1"/>
  <c r="CK619" i="13"/>
  <c r="CJ619" i="13"/>
  <c r="CI619" i="13"/>
  <c r="CL619" i="13" s="1"/>
  <c r="CM619" i="13" s="1"/>
  <c r="CF619" i="13"/>
  <c r="CE619" i="13"/>
  <c r="CD619" i="13"/>
  <c r="CG619" i="13" s="1"/>
  <c r="CH619" i="13" s="1"/>
  <c r="BZ619" i="13"/>
  <c r="BY619" i="13"/>
  <c r="BX619" i="13"/>
  <c r="BW619" i="13"/>
  <c r="BV619" i="13"/>
  <c r="BU619" i="13"/>
  <c r="BT619" i="13"/>
  <c r="CA619" i="13" s="1"/>
  <c r="BQ619" i="13"/>
  <c r="BP619" i="13"/>
  <c r="BN619" i="13"/>
  <c r="BM619" i="13"/>
  <c r="BL619" i="13"/>
  <c r="BK619" i="13"/>
  <c r="BJ619" i="13"/>
  <c r="BR619" i="13" s="1"/>
  <c r="BS619" i="13" s="1"/>
  <c r="BI619" i="13"/>
  <c r="AG619" i="13"/>
  <c r="BO619" i="13" s="1"/>
  <c r="CX618" i="13"/>
  <c r="CT618" i="13"/>
  <c r="CR618" i="13"/>
  <c r="CS618" i="13" s="1"/>
  <c r="CQ618" i="13"/>
  <c r="CN618" i="13"/>
  <c r="CO618" i="13" s="1"/>
  <c r="CP618" i="13" s="1"/>
  <c r="CK618" i="13"/>
  <c r="CJ618" i="13"/>
  <c r="CI618" i="13"/>
  <c r="CL618" i="13" s="1"/>
  <c r="CM618" i="13" s="1"/>
  <c r="CF618" i="13"/>
  <c r="CE618" i="13"/>
  <c r="CD618" i="13"/>
  <c r="CG618" i="13" s="1"/>
  <c r="CH618" i="13" s="1"/>
  <c r="BZ618" i="13"/>
  <c r="BY618" i="13"/>
  <c r="BX618" i="13"/>
  <c r="BW618" i="13"/>
  <c r="BV618" i="13"/>
  <c r="BU618" i="13"/>
  <c r="BT618" i="13"/>
  <c r="CA618" i="13" s="1"/>
  <c r="BQ618" i="13"/>
  <c r="BP618" i="13"/>
  <c r="BN618" i="13"/>
  <c r="BM618" i="13"/>
  <c r="BL618" i="13"/>
  <c r="BK618" i="13"/>
  <c r="BJ618" i="13"/>
  <c r="BR618" i="13" s="1"/>
  <c r="BS618" i="13" s="1"/>
  <c r="BI618" i="13"/>
  <c r="AG618" i="13"/>
  <c r="BO618" i="13" s="1"/>
  <c r="CX617" i="13"/>
  <c r="CT617" i="13"/>
  <c r="CR617" i="13"/>
  <c r="CS617" i="13" s="1"/>
  <c r="CQ617" i="13"/>
  <c r="CN617" i="13"/>
  <c r="CO617" i="13" s="1"/>
  <c r="CP617" i="13" s="1"/>
  <c r="CK617" i="13"/>
  <c r="CJ617" i="13"/>
  <c r="CI617" i="13"/>
  <c r="CL617" i="13" s="1"/>
  <c r="CM617" i="13" s="1"/>
  <c r="CF617" i="13"/>
  <c r="CE617" i="13"/>
  <c r="CD617" i="13"/>
  <c r="CG617" i="13" s="1"/>
  <c r="CH617" i="13" s="1"/>
  <c r="BZ617" i="13"/>
  <c r="BY617" i="13"/>
  <c r="BX617" i="13"/>
  <c r="BW617" i="13"/>
  <c r="BV617" i="13"/>
  <c r="BU617" i="13"/>
  <c r="BT617" i="13"/>
  <c r="CA617" i="13" s="1"/>
  <c r="BQ617" i="13"/>
  <c r="BP617" i="13"/>
  <c r="BN617" i="13"/>
  <c r="BM617" i="13"/>
  <c r="BL617" i="13"/>
  <c r="BK617" i="13"/>
  <c r="BJ617" i="13"/>
  <c r="BI617" i="13"/>
  <c r="AG617" i="13"/>
  <c r="BO617" i="13" s="1"/>
  <c r="CX616" i="13"/>
  <c r="CT616" i="13"/>
  <c r="CR616" i="13"/>
  <c r="CS616" i="13" s="1"/>
  <c r="CQ616" i="13"/>
  <c r="CN616" i="13"/>
  <c r="CO616" i="13" s="1"/>
  <c r="CP616" i="13" s="1"/>
  <c r="CK616" i="13"/>
  <c r="CJ616" i="13"/>
  <c r="CI616" i="13"/>
  <c r="CL616" i="13" s="1"/>
  <c r="CM616" i="13" s="1"/>
  <c r="CF616" i="13"/>
  <c r="CE616" i="13"/>
  <c r="CD616" i="13"/>
  <c r="CG616" i="13" s="1"/>
  <c r="CH616" i="13" s="1"/>
  <c r="BZ616" i="13"/>
  <c r="BY616" i="13"/>
  <c r="BX616" i="13"/>
  <c r="BW616" i="13"/>
  <c r="BV616" i="13"/>
  <c r="BU616" i="13"/>
  <c r="BT616" i="13"/>
  <c r="CA616" i="13" s="1"/>
  <c r="BQ616" i="13"/>
  <c r="BP616" i="13"/>
  <c r="BN616" i="13"/>
  <c r="BM616" i="13"/>
  <c r="BL616" i="13"/>
  <c r="BK616" i="13"/>
  <c r="BJ616" i="13"/>
  <c r="BI616" i="13"/>
  <c r="AG616" i="13"/>
  <c r="BO616" i="13" s="1"/>
  <c r="CX615" i="13"/>
  <c r="CT615" i="13"/>
  <c r="CR615" i="13"/>
  <c r="CS615" i="13" s="1"/>
  <c r="CQ615" i="13"/>
  <c r="CN615" i="13"/>
  <c r="CO615" i="13" s="1"/>
  <c r="CP615" i="13" s="1"/>
  <c r="CK615" i="13"/>
  <c r="CJ615" i="13"/>
  <c r="CI615" i="13"/>
  <c r="CL615" i="13" s="1"/>
  <c r="CM615" i="13" s="1"/>
  <c r="CF615" i="13"/>
  <c r="CE615" i="13"/>
  <c r="CD615" i="13"/>
  <c r="CG615" i="13" s="1"/>
  <c r="CH615" i="13" s="1"/>
  <c r="BZ615" i="13"/>
  <c r="BY615" i="13"/>
  <c r="BX615" i="13"/>
  <c r="BW615" i="13"/>
  <c r="BV615" i="13"/>
  <c r="BU615" i="13"/>
  <c r="BT615" i="13"/>
  <c r="CA615" i="13" s="1"/>
  <c r="BQ615" i="13"/>
  <c r="BP615" i="13"/>
  <c r="BN615" i="13"/>
  <c r="BM615" i="13"/>
  <c r="BL615" i="13"/>
  <c r="BK615" i="13"/>
  <c r="BJ615" i="13"/>
  <c r="BR615" i="13" s="1"/>
  <c r="BS615" i="13" s="1"/>
  <c r="BI615" i="13"/>
  <c r="AG615" i="13"/>
  <c r="BO615" i="13" s="1"/>
  <c r="CX614" i="13"/>
  <c r="CT614" i="13"/>
  <c r="CR614" i="13"/>
  <c r="CS614" i="13" s="1"/>
  <c r="CQ614" i="13"/>
  <c r="CN614" i="13"/>
  <c r="CO614" i="13" s="1"/>
  <c r="CP614" i="13" s="1"/>
  <c r="CK614" i="13"/>
  <c r="CJ614" i="13"/>
  <c r="CI614" i="13"/>
  <c r="CL614" i="13" s="1"/>
  <c r="CM614" i="13" s="1"/>
  <c r="CF614" i="13"/>
  <c r="CE614" i="13"/>
  <c r="CD614" i="13"/>
  <c r="CG614" i="13" s="1"/>
  <c r="CH614" i="13" s="1"/>
  <c r="BZ614" i="13"/>
  <c r="BY614" i="13"/>
  <c r="BX614" i="13"/>
  <c r="BW614" i="13"/>
  <c r="BV614" i="13"/>
  <c r="BU614" i="13"/>
  <c r="BT614" i="13"/>
  <c r="CA614" i="13" s="1"/>
  <c r="BQ614" i="13"/>
  <c r="BP614" i="13"/>
  <c r="BN614" i="13"/>
  <c r="BM614" i="13"/>
  <c r="BL614" i="13"/>
  <c r="BK614" i="13"/>
  <c r="BJ614" i="13"/>
  <c r="BR614" i="13" s="1"/>
  <c r="BS614" i="13" s="1"/>
  <c r="BI614" i="13"/>
  <c r="AG614" i="13"/>
  <c r="BO614" i="13" s="1"/>
  <c r="CX613" i="13"/>
  <c r="CT613" i="13"/>
  <c r="CR613" i="13"/>
  <c r="CS613" i="13" s="1"/>
  <c r="CQ613" i="13"/>
  <c r="CN613" i="13"/>
  <c r="CO613" i="13" s="1"/>
  <c r="CP613" i="13" s="1"/>
  <c r="CK613" i="13"/>
  <c r="CJ613" i="13"/>
  <c r="CI613" i="13"/>
  <c r="CL613" i="13" s="1"/>
  <c r="CM613" i="13" s="1"/>
  <c r="CF613" i="13"/>
  <c r="CE613" i="13"/>
  <c r="CD613" i="13"/>
  <c r="CG613" i="13" s="1"/>
  <c r="CH613" i="13" s="1"/>
  <c r="BZ613" i="13"/>
  <c r="BY613" i="13"/>
  <c r="BX613" i="13"/>
  <c r="BW613" i="13"/>
  <c r="BV613" i="13"/>
  <c r="BU613" i="13"/>
  <c r="BT613" i="13"/>
  <c r="CA613" i="13" s="1"/>
  <c r="BQ613" i="13"/>
  <c r="BP613" i="13"/>
  <c r="BN613" i="13"/>
  <c r="BM613" i="13"/>
  <c r="BL613" i="13"/>
  <c r="BK613" i="13"/>
  <c r="BJ613" i="13"/>
  <c r="BI613" i="13"/>
  <c r="AG613" i="13"/>
  <c r="BO613" i="13" s="1"/>
  <c r="CX612" i="13"/>
  <c r="CT612" i="13"/>
  <c r="CR612" i="13"/>
  <c r="CS612" i="13" s="1"/>
  <c r="CQ612" i="13"/>
  <c r="CN612" i="13"/>
  <c r="CO612" i="13" s="1"/>
  <c r="CP612" i="13" s="1"/>
  <c r="CK612" i="13"/>
  <c r="CJ612" i="13"/>
  <c r="CI612" i="13"/>
  <c r="CL612" i="13" s="1"/>
  <c r="CM612" i="13" s="1"/>
  <c r="CF612" i="13"/>
  <c r="CE612" i="13"/>
  <c r="CD612" i="13"/>
  <c r="CG612" i="13" s="1"/>
  <c r="CH612" i="13" s="1"/>
  <c r="BZ612" i="13"/>
  <c r="BY612" i="13"/>
  <c r="BX612" i="13"/>
  <c r="BW612" i="13"/>
  <c r="BV612" i="13"/>
  <c r="BU612" i="13"/>
  <c r="BT612" i="13"/>
  <c r="CA612" i="13" s="1"/>
  <c r="BQ612" i="13"/>
  <c r="BP612" i="13"/>
  <c r="BN612" i="13"/>
  <c r="BM612" i="13"/>
  <c r="BL612" i="13"/>
  <c r="BK612" i="13"/>
  <c r="BJ612" i="13"/>
  <c r="BI612" i="13"/>
  <c r="AG612" i="13"/>
  <c r="BO612" i="13" s="1"/>
  <c r="CX611" i="13"/>
  <c r="CT611" i="13"/>
  <c r="CR611" i="13"/>
  <c r="CS611" i="13" s="1"/>
  <c r="CQ611" i="13"/>
  <c r="CN611" i="13"/>
  <c r="CO611" i="13" s="1"/>
  <c r="CP611" i="13" s="1"/>
  <c r="CK611" i="13"/>
  <c r="CJ611" i="13"/>
  <c r="CI611" i="13"/>
  <c r="CL611" i="13" s="1"/>
  <c r="CM611" i="13" s="1"/>
  <c r="CF611" i="13"/>
  <c r="CE611" i="13"/>
  <c r="CD611" i="13"/>
  <c r="CG611" i="13" s="1"/>
  <c r="CH611" i="13" s="1"/>
  <c r="BZ611" i="13"/>
  <c r="BY611" i="13"/>
  <c r="BX611" i="13"/>
  <c r="BW611" i="13"/>
  <c r="BV611" i="13"/>
  <c r="BU611" i="13"/>
  <c r="BT611" i="13"/>
  <c r="CA611" i="13" s="1"/>
  <c r="BQ611" i="13"/>
  <c r="BP611" i="13"/>
  <c r="BN611" i="13"/>
  <c r="BM611" i="13"/>
  <c r="BL611" i="13"/>
  <c r="BK611" i="13"/>
  <c r="BJ611" i="13"/>
  <c r="BR611" i="13" s="1"/>
  <c r="BS611" i="13" s="1"/>
  <c r="BI611" i="13"/>
  <c r="AG611" i="13"/>
  <c r="BO611" i="13" s="1"/>
  <c r="CX610" i="13"/>
  <c r="CT610" i="13"/>
  <c r="CR610" i="13"/>
  <c r="CS610" i="13" s="1"/>
  <c r="CQ610" i="13"/>
  <c r="CN610" i="13"/>
  <c r="CO610" i="13" s="1"/>
  <c r="CP610" i="13" s="1"/>
  <c r="CK610" i="13"/>
  <c r="CJ610" i="13"/>
  <c r="CI610" i="13"/>
  <c r="CL610" i="13" s="1"/>
  <c r="CM610" i="13" s="1"/>
  <c r="CF610" i="13"/>
  <c r="CE610" i="13"/>
  <c r="CD610" i="13"/>
  <c r="CG610" i="13" s="1"/>
  <c r="CH610" i="13" s="1"/>
  <c r="BZ610" i="13"/>
  <c r="BY610" i="13"/>
  <c r="BX610" i="13"/>
  <c r="BW610" i="13"/>
  <c r="CB610" i="13" s="1"/>
  <c r="CC610" i="13" s="1"/>
  <c r="BV610" i="13"/>
  <c r="BU610" i="13"/>
  <c r="BT610" i="13"/>
  <c r="CA610" i="13" s="1"/>
  <c r="BQ610" i="13"/>
  <c r="BP610" i="13"/>
  <c r="BN610" i="13"/>
  <c r="BM610" i="13"/>
  <c r="BL610" i="13"/>
  <c r="BK610" i="13"/>
  <c r="BJ610" i="13"/>
  <c r="BR610" i="13" s="1"/>
  <c r="BS610" i="13" s="1"/>
  <c r="BI610" i="13"/>
  <c r="AG610" i="13"/>
  <c r="BO610" i="13" s="1"/>
  <c r="CX609" i="13"/>
  <c r="CT609" i="13"/>
  <c r="CQ609" i="13"/>
  <c r="CR609" i="13" s="1"/>
  <c r="CS609" i="13" s="1"/>
  <c r="CN609" i="13"/>
  <c r="CO609" i="13" s="1"/>
  <c r="CP609" i="13" s="1"/>
  <c r="CK609" i="13"/>
  <c r="CJ609" i="13"/>
  <c r="CI609" i="13"/>
  <c r="CL609" i="13" s="1"/>
  <c r="CM609" i="13" s="1"/>
  <c r="CF609" i="13"/>
  <c r="CE609" i="13"/>
  <c r="CD609" i="13"/>
  <c r="CG609" i="13" s="1"/>
  <c r="CH609" i="13" s="1"/>
  <c r="CA609" i="13"/>
  <c r="BZ609" i="13"/>
  <c r="BY609" i="13"/>
  <c r="BX609" i="13"/>
  <c r="BW609" i="13"/>
  <c r="CB609" i="13" s="1"/>
  <c r="CC609" i="13" s="1"/>
  <c r="BV609" i="13"/>
  <c r="BU609" i="13"/>
  <c r="BT609" i="13"/>
  <c r="BQ609" i="13"/>
  <c r="BP609" i="13"/>
  <c r="BO609" i="13"/>
  <c r="BN609" i="13"/>
  <c r="BM609" i="13"/>
  <c r="BL609" i="13"/>
  <c r="BK609" i="13"/>
  <c r="BJ609" i="13"/>
  <c r="BR609" i="13" s="1"/>
  <c r="BS609" i="13" s="1"/>
  <c r="BI609" i="13"/>
  <c r="AG609" i="13"/>
  <c r="CX608" i="13"/>
  <c r="CT608" i="13"/>
  <c r="CQ608" i="13"/>
  <c r="CR608" i="13" s="1"/>
  <c r="CS608" i="13" s="1"/>
  <c r="CN608" i="13"/>
  <c r="CO608" i="13" s="1"/>
  <c r="CP608" i="13" s="1"/>
  <c r="CK608" i="13"/>
  <c r="CJ608" i="13"/>
  <c r="CI608" i="13"/>
  <c r="CL608" i="13" s="1"/>
  <c r="CM608" i="13" s="1"/>
  <c r="CF608" i="13"/>
  <c r="CE608" i="13"/>
  <c r="CD608" i="13"/>
  <c r="CG608" i="13" s="1"/>
  <c r="CH608" i="13" s="1"/>
  <c r="CA608" i="13"/>
  <c r="BZ608" i="13"/>
  <c r="BY608" i="13"/>
  <c r="BX608" i="13"/>
  <c r="BW608" i="13"/>
  <c r="CB608" i="13" s="1"/>
  <c r="CC608" i="13" s="1"/>
  <c r="BV608" i="13"/>
  <c r="BU608" i="13"/>
  <c r="BT608" i="13"/>
  <c r="BQ608" i="13"/>
  <c r="BP608" i="13"/>
  <c r="BO608" i="13"/>
  <c r="BN608" i="13"/>
  <c r="BM608" i="13"/>
  <c r="BL608" i="13"/>
  <c r="BK608" i="13"/>
  <c r="BJ608" i="13"/>
  <c r="BI608" i="13"/>
  <c r="AG608" i="13"/>
  <c r="CX607" i="13"/>
  <c r="CT607" i="13"/>
  <c r="CQ607" i="13"/>
  <c r="CR607" i="13" s="1"/>
  <c r="CS607" i="13" s="1"/>
  <c r="CN607" i="13"/>
  <c r="CO607" i="13" s="1"/>
  <c r="CP607" i="13" s="1"/>
  <c r="CM607" i="13"/>
  <c r="CK607" i="13"/>
  <c r="CJ607" i="13"/>
  <c r="CI607" i="13"/>
  <c r="CL607" i="13" s="1"/>
  <c r="CF607" i="13"/>
  <c r="CE607" i="13"/>
  <c r="CD607" i="13"/>
  <c r="CG607" i="13" s="1"/>
  <c r="CH607" i="13" s="1"/>
  <c r="CA607" i="13"/>
  <c r="BZ607" i="13"/>
  <c r="BY607" i="13"/>
  <c r="BX607" i="13"/>
  <c r="BW607" i="13"/>
  <c r="CB607" i="13" s="1"/>
  <c r="CC607" i="13" s="1"/>
  <c r="BV607" i="13"/>
  <c r="BU607" i="13"/>
  <c r="BT607" i="13"/>
  <c r="BQ607" i="13"/>
  <c r="BP607" i="13"/>
  <c r="BO607" i="13"/>
  <c r="BN607" i="13"/>
  <c r="BM607" i="13"/>
  <c r="BL607" i="13"/>
  <c r="BK607" i="13"/>
  <c r="BJ607" i="13"/>
  <c r="BI607" i="13"/>
  <c r="AG607" i="13"/>
  <c r="CX606" i="13"/>
  <c r="CT606" i="13"/>
  <c r="CQ606" i="13"/>
  <c r="CR606" i="13" s="1"/>
  <c r="CS606" i="13" s="1"/>
  <c r="CN606" i="13"/>
  <c r="CO606" i="13" s="1"/>
  <c r="CP606" i="13" s="1"/>
  <c r="CK606" i="13"/>
  <c r="CJ606" i="13"/>
  <c r="CI606" i="13"/>
  <c r="CF606" i="13"/>
  <c r="CE606" i="13"/>
  <c r="CD606" i="13"/>
  <c r="CG606" i="13" s="1"/>
  <c r="CH606" i="13" s="1"/>
  <c r="CA606" i="13"/>
  <c r="BZ606" i="13"/>
  <c r="BY606" i="13"/>
  <c r="BX606" i="13"/>
  <c r="BW606" i="13"/>
  <c r="CB606" i="13" s="1"/>
  <c r="CC606" i="13" s="1"/>
  <c r="BV606" i="13"/>
  <c r="BU606" i="13"/>
  <c r="BT606" i="13"/>
  <c r="BQ606" i="13"/>
  <c r="BP606" i="13"/>
  <c r="BN606" i="13"/>
  <c r="BM606" i="13"/>
  <c r="BL606" i="13"/>
  <c r="BK606" i="13"/>
  <c r="BJ606" i="13"/>
  <c r="BI606" i="13"/>
  <c r="AG606" i="13"/>
  <c r="BO606" i="13" s="1"/>
  <c r="CX605" i="13"/>
  <c r="CT605" i="13"/>
  <c r="CQ605" i="13"/>
  <c r="CR605" i="13" s="1"/>
  <c r="CS605" i="13" s="1"/>
  <c r="CN605" i="13"/>
  <c r="CO605" i="13" s="1"/>
  <c r="CP605" i="13" s="1"/>
  <c r="CK605" i="13"/>
  <c r="CJ605" i="13"/>
  <c r="CI605" i="13"/>
  <c r="CF605" i="13"/>
  <c r="CE605" i="13"/>
  <c r="CD605" i="13"/>
  <c r="CG605" i="13" s="1"/>
  <c r="CH605" i="13" s="1"/>
  <c r="CA605" i="13"/>
  <c r="BZ605" i="13"/>
  <c r="BY605" i="13"/>
  <c r="BX605" i="13"/>
  <c r="BW605" i="13"/>
  <c r="CB605" i="13" s="1"/>
  <c r="CC605" i="13" s="1"/>
  <c r="BV605" i="13"/>
  <c r="BU605" i="13"/>
  <c r="BT605" i="13"/>
  <c r="BQ605" i="13"/>
  <c r="BP605" i="13"/>
  <c r="BN605" i="13"/>
  <c r="BM605" i="13"/>
  <c r="BL605" i="13"/>
  <c r="BK605" i="13"/>
  <c r="BJ605" i="13"/>
  <c r="BI605" i="13"/>
  <c r="AG605" i="13"/>
  <c r="BO605" i="13" s="1"/>
  <c r="CX604" i="13"/>
  <c r="CT604" i="13"/>
  <c r="CQ604" i="13"/>
  <c r="CR604" i="13" s="1"/>
  <c r="CS604" i="13" s="1"/>
  <c r="CN604" i="13"/>
  <c r="CO604" i="13" s="1"/>
  <c r="CP604" i="13" s="1"/>
  <c r="CK604" i="13"/>
  <c r="CJ604" i="13"/>
  <c r="CI604" i="13"/>
  <c r="CF604" i="13"/>
  <c r="CE604" i="13"/>
  <c r="CD604" i="13"/>
  <c r="CG604" i="13" s="1"/>
  <c r="CH604" i="13" s="1"/>
  <c r="CA604" i="13"/>
  <c r="BZ604" i="13"/>
  <c r="BY604" i="13"/>
  <c r="BX604" i="13"/>
  <c r="BW604" i="13"/>
  <c r="CB604" i="13" s="1"/>
  <c r="CC604" i="13" s="1"/>
  <c r="BV604" i="13"/>
  <c r="BU604" i="13"/>
  <c r="BT604" i="13"/>
  <c r="BQ604" i="13"/>
  <c r="BP604" i="13"/>
  <c r="BN604" i="13"/>
  <c r="BM604" i="13"/>
  <c r="BL604" i="13"/>
  <c r="BK604" i="13"/>
  <c r="BJ604" i="13"/>
  <c r="BI604" i="13"/>
  <c r="AG604" i="13"/>
  <c r="BO604" i="13" s="1"/>
  <c r="CX603" i="13"/>
  <c r="CT603" i="13"/>
  <c r="CQ603" i="13"/>
  <c r="CR603" i="13" s="1"/>
  <c r="CS603" i="13" s="1"/>
  <c r="CN603" i="13"/>
  <c r="CO603" i="13" s="1"/>
  <c r="CP603" i="13" s="1"/>
  <c r="CK603" i="13"/>
  <c r="CJ603" i="13"/>
  <c r="CI603" i="13"/>
  <c r="CF603" i="13"/>
  <c r="CE603" i="13"/>
  <c r="CD603" i="13"/>
  <c r="CG603" i="13" s="1"/>
  <c r="CH603" i="13" s="1"/>
  <c r="BZ603" i="13"/>
  <c r="BY603" i="13"/>
  <c r="BX603" i="13"/>
  <c r="BW603" i="13"/>
  <c r="BV603" i="13"/>
  <c r="BU603" i="13"/>
  <c r="BT603" i="13"/>
  <c r="CA603" i="13" s="1"/>
  <c r="BQ603" i="13"/>
  <c r="BP603" i="13"/>
  <c r="BN603" i="13"/>
  <c r="BM603" i="13"/>
  <c r="BL603" i="13"/>
  <c r="BK603" i="13"/>
  <c r="BJ603" i="13"/>
  <c r="BI603" i="13"/>
  <c r="AG603" i="13"/>
  <c r="BO603" i="13" s="1"/>
  <c r="CX602" i="13"/>
  <c r="CT602" i="13"/>
  <c r="CQ602" i="13"/>
  <c r="CR602" i="13" s="1"/>
  <c r="CS602" i="13" s="1"/>
  <c r="CN602" i="13"/>
  <c r="CO602" i="13" s="1"/>
  <c r="CP602" i="13" s="1"/>
  <c r="CL602" i="13"/>
  <c r="CM602" i="13" s="1"/>
  <c r="CK602" i="13"/>
  <c r="CJ602" i="13"/>
  <c r="CI602" i="13"/>
  <c r="CF602" i="13"/>
  <c r="CE602" i="13"/>
  <c r="CD602" i="13"/>
  <c r="BZ602" i="13"/>
  <c r="BY602" i="13"/>
  <c r="BX602" i="13"/>
  <c r="BW602" i="13"/>
  <c r="BV602" i="13"/>
  <c r="BU602" i="13"/>
  <c r="BT602" i="13"/>
  <c r="CA602" i="13" s="1"/>
  <c r="BQ602" i="13"/>
  <c r="BP602" i="13"/>
  <c r="BN602" i="13"/>
  <c r="BM602" i="13"/>
  <c r="BL602" i="13"/>
  <c r="BK602" i="13"/>
  <c r="BJ602" i="13"/>
  <c r="BR602" i="13" s="1"/>
  <c r="BS602" i="13" s="1"/>
  <c r="BI602" i="13"/>
  <c r="AG602" i="13"/>
  <c r="BO602" i="13" s="1"/>
  <c r="CX601" i="13"/>
  <c r="CT601" i="13"/>
  <c r="CQ601" i="13"/>
  <c r="CR601" i="13" s="1"/>
  <c r="CS601" i="13" s="1"/>
  <c r="CN601" i="13"/>
  <c r="CO601" i="13" s="1"/>
  <c r="CP601" i="13" s="1"/>
  <c r="CL601" i="13"/>
  <c r="CM601" i="13" s="1"/>
  <c r="CK601" i="13"/>
  <c r="CJ601" i="13"/>
  <c r="CI601" i="13"/>
  <c r="CF601" i="13"/>
  <c r="CE601" i="13"/>
  <c r="CD601" i="13"/>
  <c r="CG601" i="13" s="1"/>
  <c r="CH601" i="13" s="1"/>
  <c r="BZ601" i="13"/>
  <c r="BY601" i="13"/>
  <c r="BX601" i="13"/>
  <c r="BW601" i="13"/>
  <c r="BV601" i="13"/>
  <c r="BU601" i="13"/>
  <c r="BT601" i="13"/>
  <c r="CA601" i="13" s="1"/>
  <c r="BQ601" i="13"/>
  <c r="BP601" i="13"/>
  <c r="BN601" i="13"/>
  <c r="BM601" i="13"/>
  <c r="BL601" i="13"/>
  <c r="BK601" i="13"/>
  <c r="BJ601" i="13"/>
  <c r="BI601" i="13"/>
  <c r="AG601" i="13"/>
  <c r="BO601" i="13" s="1"/>
  <c r="CX600" i="13"/>
  <c r="CT600" i="13"/>
  <c r="CR600" i="13"/>
  <c r="CS600" i="13" s="1"/>
  <c r="CQ600" i="13"/>
  <c r="CN600" i="13"/>
  <c r="CO600" i="13" s="1"/>
  <c r="CP600" i="13" s="1"/>
  <c r="CL600" i="13"/>
  <c r="CM600" i="13" s="1"/>
  <c r="CK600" i="13"/>
  <c r="CJ600" i="13"/>
  <c r="CI600" i="13"/>
  <c r="CF600" i="13"/>
  <c r="CE600" i="13"/>
  <c r="CD600" i="13"/>
  <c r="CG600" i="13" s="1"/>
  <c r="CH600" i="13" s="1"/>
  <c r="BZ600" i="13"/>
  <c r="BY600" i="13"/>
  <c r="BX600" i="13"/>
  <c r="BW600" i="13"/>
  <c r="BV600" i="13"/>
  <c r="BU600" i="13"/>
  <c r="BT600" i="13"/>
  <c r="CA600" i="13" s="1"/>
  <c r="BQ600" i="13"/>
  <c r="BP600" i="13"/>
  <c r="BN600" i="13"/>
  <c r="BM600" i="13"/>
  <c r="BL600" i="13"/>
  <c r="BK600" i="13"/>
  <c r="BJ600" i="13"/>
  <c r="BI600" i="13"/>
  <c r="AG600" i="13"/>
  <c r="BO600" i="13" s="1"/>
  <c r="CX599" i="13"/>
  <c r="CT599" i="13"/>
  <c r="CR599" i="13"/>
  <c r="CS599" i="13" s="1"/>
  <c r="CQ599" i="13"/>
  <c r="CN599" i="13"/>
  <c r="CO599" i="13" s="1"/>
  <c r="CP599" i="13" s="1"/>
  <c r="CL599" i="13"/>
  <c r="CM599" i="13" s="1"/>
  <c r="CK599" i="13"/>
  <c r="CJ599" i="13"/>
  <c r="CI599" i="13"/>
  <c r="CF599" i="13"/>
  <c r="CE599" i="13"/>
  <c r="CD599" i="13"/>
  <c r="CG599" i="13" s="1"/>
  <c r="CH599" i="13" s="1"/>
  <c r="BZ599" i="13"/>
  <c r="BY599" i="13"/>
  <c r="BX599" i="13"/>
  <c r="BW599" i="13"/>
  <c r="BV599" i="13"/>
  <c r="BU599" i="13"/>
  <c r="BT599" i="13"/>
  <c r="CA599" i="13" s="1"/>
  <c r="BQ599" i="13"/>
  <c r="BP599" i="13"/>
  <c r="BN599" i="13"/>
  <c r="BM599" i="13"/>
  <c r="BL599" i="13"/>
  <c r="BK599" i="13"/>
  <c r="BJ599" i="13"/>
  <c r="BI599" i="13"/>
  <c r="AG599" i="13"/>
  <c r="BO599" i="13" s="1"/>
  <c r="CX598" i="13"/>
  <c r="CT598" i="13"/>
  <c r="CS598" i="13"/>
  <c r="CR598" i="13"/>
  <c r="CQ598" i="13"/>
  <c r="CP598" i="13"/>
  <c r="CO598" i="13"/>
  <c r="CN598" i="13"/>
  <c r="CL598" i="13"/>
  <c r="CM598" i="13" s="1"/>
  <c r="CK598" i="13"/>
  <c r="CJ598" i="13"/>
  <c r="CI598" i="13"/>
  <c r="CF598" i="13"/>
  <c r="CE598" i="13"/>
  <c r="CD598" i="13"/>
  <c r="CG598" i="13" s="1"/>
  <c r="CH598" i="13" s="1"/>
  <c r="BZ598" i="13"/>
  <c r="BY598" i="13"/>
  <c r="BX598" i="13"/>
  <c r="BW598" i="13"/>
  <c r="BV598" i="13"/>
  <c r="BU598" i="13"/>
  <c r="CB598" i="13" s="1"/>
  <c r="CC598" i="13" s="1"/>
  <c r="BT598" i="13"/>
  <c r="CA598" i="13" s="1"/>
  <c r="BQ598" i="13"/>
  <c r="BP598" i="13"/>
  <c r="BN598" i="13"/>
  <c r="BM598" i="13"/>
  <c r="BL598" i="13"/>
  <c r="BK598" i="13"/>
  <c r="BJ598" i="13"/>
  <c r="BI598" i="13"/>
  <c r="AG598" i="13"/>
  <c r="BO598" i="13" s="1"/>
  <c r="CX597" i="13"/>
  <c r="CT597" i="13"/>
  <c r="CS597" i="13"/>
  <c r="CR597" i="13"/>
  <c r="CQ597" i="13"/>
  <c r="CP597" i="13"/>
  <c r="CO597" i="13"/>
  <c r="CN597" i="13"/>
  <c r="CL597" i="13"/>
  <c r="CM597" i="13" s="1"/>
  <c r="CK597" i="13"/>
  <c r="CJ597" i="13"/>
  <c r="CI597" i="13"/>
  <c r="CF597" i="13"/>
  <c r="CE597" i="13"/>
  <c r="CD597" i="13"/>
  <c r="CG597" i="13" s="1"/>
  <c r="CH597" i="13" s="1"/>
  <c r="BZ597" i="13"/>
  <c r="BY597" i="13"/>
  <c r="BX597" i="13"/>
  <c r="BW597" i="13"/>
  <c r="BV597" i="13"/>
  <c r="BU597" i="13"/>
  <c r="BT597" i="13"/>
  <c r="CA597" i="13" s="1"/>
  <c r="BQ597" i="13"/>
  <c r="BP597" i="13"/>
  <c r="BN597" i="13"/>
  <c r="BM597" i="13"/>
  <c r="BL597" i="13"/>
  <c r="BK597" i="13"/>
  <c r="BJ597" i="13"/>
  <c r="BR597" i="13" s="1"/>
  <c r="BS597" i="13" s="1"/>
  <c r="BI597" i="13"/>
  <c r="AG597" i="13"/>
  <c r="BO597" i="13" s="1"/>
  <c r="CX596" i="13"/>
  <c r="CT596" i="13"/>
  <c r="CS596" i="13"/>
  <c r="CR596" i="13"/>
  <c r="CQ596" i="13"/>
  <c r="CP596" i="13"/>
  <c r="CO596" i="13"/>
  <c r="CN596" i="13"/>
  <c r="CL596" i="13"/>
  <c r="CM596" i="13" s="1"/>
  <c r="CK596" i="13"/>
  <c r="CJ596" i="13"/>
  <c r="CI596" i="13"/>
  <c r="CF596" i="13"/>
  <c r="CE596" i="13"/>
  <c r="CD596" i="13"/>
  <c r="CG596" i="13" s="1"/>
  <c r="CH596" i="13" s="1"/>
  <c r="BZ596" i="13"/>
  <c r="BY596" i="13"/>
  <c r="BX596" i="13"/>
  <c r="BW596" i="13"/>
  <c r="BV596" i="13"/>
  <c r="BU596" i="13"/>
  <c r="CB596" i="13" s="1"/>
  <c r="CC596" i="13" s="1"/>
  <c r="BT596" i="13"/>
  <c r="CA596" i="13" s="1"/>
  <c r="BQ596" i="13"/>
  <c r="BP596" i="13"/>
  <c r="BN596" i="13"/>
  <c r="BM596" i="13"/>
  <c r="BL596" i="13"/>
  <c r="BK596" i="13"/>
  <c r="BJ596" i="13"/>
  <c r="BR596" i="13" s="1"/>
  <c r="BS596" i="13" s="1"/>
  <c r="BI596" i="13"/>
  <c r="AG596" i="13"/>
  <c r="BO596" i="13" s="1"/>
  <c r="CX595" i="13"/>
  <c r="CT595" i="13"/>
  <c r="CS595" i="13"/>
  <c r="CR595" i="13"/>
  <c r="CQ595" i="13"/>
  <c r="CP595" i="13"/>
  <c r="CO595" i="13"/>
  <c r="CN595" i="13"/>
  <c r="CL595" i="13"/>
  <c r="CM595" i="13" s="1"/>
  <c r="CK595" i="13"/>
  <c r="CJ595" i="13"/>
  <c r="CI595" i="13"/>
  <c r="CF595" i="13"/>
  <c r="CE595" i="13"/>
  <c r="CD595" i="13"/>
  <c r="CG595" i="13" s="1"/>
  <c r="CH595" i="13" s="1"/>
  <c r="BZ595" i="13"/>
  <c r="BY595" i="13"/>
  <c r="BX595" i="13"/>
  <c r="BW595" i="13"/>
  <c r="BV595" i="13"/>
  <c r="BU595" i="13"/>
  <c r="BT595" i="13"/>
  <c r="CA595" i="13" s="1"/>
  <c r="BQ595" i="13"/>
  <c r="BP595" i="13"/>
  <c r="BN595" i="13"/>
  <c r="BM595" i="13"/>
  <c r="BL595" i="13"/>
  <c r="BK595" i="13"/>
  <c r="BJ595" i="13"/>
  <c r="BI595" i="13"/>
  <c r="AG595" i="13"/>
  <c r="BO595" i="13" s="1"/>
  <c r="CX594" i="13"/>
  <c r="CT594" i="13"/>
  <c r="CS594" i="13"/>
  <c r="CR594" i="13"/>
  <c r="CQ594" i="13"/>
  <c r="CP594" i="13"/>
  <c r="CO594" i="13"/>
  <c r="CN594" i="13"/>
  <c r="CL594" i="13"/>
  <c r="CM594" i="13" s="1"/>
  <c r="CK594" i="13"/>
  <c r="CJ594" i="13"/>
  <c r="CI594" i="13"/>
  <c r="CF594" i="13"/>
  <c r="CE594" i="13"/>
  <c r="CD594" i="13"/>
  <c r="CG594" i="13" s="1"/>
  <c r="CH594" i="13" s="1"/>
  <c r="BZ594" i="13"/>
  <c r="BY594" i="13"/>
  <c r="BX594" i="13"/>
  <c r="BW594" i="13"/>
  <c r="BV594" i="13"/>
  <c r="BU594" i="13"/>
  <c r="CB594" i="13" s="1"/>
  <c r="CC594" i="13" s="1"/>
  <c r="BT594" i="13"/>
  <c r="CA594" i="13" s="1"/>
  <c r="BQ594" i="13"/>
  <c r="BP594" i="13"/>
  <c r="BN594" i="13"/>
  <c r="BM594" i="13"/>
  <c r="BL594" i="13"/>
  <c r="BK594" i="13"/>
  <c r="BJ594" i="13"/>
  <c r="BI594" i="13"/>
  <c r="AG594" i="13"/>
  <c r="BO594" i="13" s="1"/>
  <c r="CX593" i="13"/>
  <c r="CT593" i="13"/>
  <c r="CS593" i="13"/>
  <c r="CR593" i="13"/>
  <c r="CQ593" i="13"/>
  <c r="CP593" i="13"/>
  <c r="CO593" i="13"/>
  <c r="CN593" i="13"/>
  <c r="CL593" i="13"/>
  <c r="CM593" i="13" s="1"/>
  <c r="CK593" i="13"/>
  <c r="CJ593" i="13"/>
  <c r="CI593" i="13"/>
  <c r="CF593" i="13"/>
  <c r="CE593" i="13"/>
  <c r="CD593" i="13"/>
  <c r="CG593" i="13" s="1"/>
  <c r="CH593" i="13" s="1"/>
  <c r="BZ593" i="13"/>
  <c r="BY593" i="13"/>
  <c r="BX593" i="13"/>
  <c r="BW593" i="13"/>
  <c r="BV593" i="13"/>
  <c r="BU593" i="13"/>
  <c r="BT593" i="13"/>
  <c r="CA593" i="13" s="1"/>
  <c r="BQ593" i="13"/>
  <c r="BP593" i="13"/>
  <c r="BN593" i="13"/>
  <c r="BM593" i="13"/>
  <c r="BL593" i="13"/>
  <c r="BK593" i="13"/>
  <c r="BJ593" i="13"/>
  <c r="BR593" i="13" s="1"/>
  <c r="BS593" i="13" s="1"/>
  <c r="BI593" i="13"/>
  <c r="AG593" i="13"/>
  <c r="BO593" i="13" s="1"/>
  <c r="CX592" i="13"/>
  <c r="CT592" i="13"/>
  <c r="CS592" i="13"/>
  <c r="CR592" i="13"/>
  <c r="CQ592" i="13"/>
  <c r="CP592" i="13"/>
  <c r="CO592" i="13"/>
  <c r="CN592" i="13"/>
  <c r="CL592" i="13"/>
  <c r="CM592" i="13" s="1"/>
  <c r="CK592" i="13"/>
  <c r="CJ592" i="13"/>
  <c r="CI592" i="13"/>
  <c r="CF592" i="13"/>
  <c r="CE592" i="13"/>
  <c r="CD592" i="13"/>
  <c r="CG592" i="13" s="1"/>
  <c r="CH592" i="13" s="1"/>
  <c r="BZ592" i="13"/>
  <c r="BY592" i="13"/>
  <c r="BX592" i="13"/>
  <c r="BW592" i="13"/>
  <c r="BV592" i="13"/>
  <c r="BU592" i="13"/>
  <c r="CB592" i="13" s="1"/>
  <c r="CC592" i="13" s="1"/>
  <c r="BT592" i="13"/>
  <c r="CA592" i="13" s="1"/>
  <c r="BQ592" i="13"/>
  <c r="BP592" i="13"/>
  <c r="BN592" i="13"/>
  <c r="BM592" i="13"/>
  <c r="BL592" i="13"/>
  <c r="BK592" i="13"/>
  <c r="BJ592" i="13"/>
  <c r="BR592" i="13" s="1"/>
  <c r="BS592" i="13" s="1"/>
  <c r="BI592" i="13"/>
  <c r="AG592" i="13"/>
  <c r="BO592" i="13" s="1"/>
  <c r="CX591" i="13"/>
  <c r="CT591" i="13"/>
  <c r="CS591" i="13"/>
  <c r="CR591" i="13"/>
  <c r="CQ591" i="13"/>
  <c r="CP591" i="13"/>
  <c r="CO591" i="13"/>
  <c r="CN591" i="13"/>
  <c r="CL591" i="13"/>
  <c r="CM591" i="13" s="1"/>
  <c r="CK591" i="13"/>
  <c r="CJ591" i="13"/>
  <c r="CI591" i="13"/>
  <c r="CF591" i="13"/>
  <c r="CE591" i="13"/>
  <c r="CD591" i="13"/>
  <c r="CG591" i="13" s="1"/>
  <c r="CH591" i="13" s="1"/>
  <c r="BZ591" i="13"/>
  <c r="BY591" i="13"/>
  <c r="BX591" i="13"/>
  <c r="BW591" i="13"/>
  <c r="BV591" i="13"/>
  <c r="BU591" i="13"/>
  <c r="BT591" i="13"/>
  <c r="CA591" i="13" s="1"/>
  <c r="BQ591" i="13"/>
  <c r="BP591" i="13"/>
  <c r="BN591" i="13"/>
  <c r="BM591" i="13"/>
  <c r="BL591" i="13"/>
  <c r="BK591" i="13"/>
  <c r="BJ591" i="13"/>
  <c r="BI591" i="13"/>
  <c r="AG591" i="13"/>
  <c r="BO591" i="13" s="1"/>
  <c r="CX590" i="13"/>
  <c r="CT590" i="13"/>
  <c r="CS590" i="13"/>
  <c r="CR590" i="13"/>
  <c r="CQ590" i="13"/>
  <c r="CP590" i="13"/>
  <c r="CO590" i="13"/>
  <c r="CN590" i="13"/>
  <c r="CL590" i="13"/>
  <c r="CM590" i="13" s="1"/>
  <c r="CK590" i="13"/>
  <c r="CJ590" i="13"/>
  <c r="CI590" i="13"/>
  <c r="CF590" i="13"/>
  <c r="CE590" i="13"/>
  <c r="CD590" i="13"/>
  <c r="CG590" i="13" s="1"/>
  <c r="CH590" i="13" s="1"/>
  <c r="BZ590" i="13"/>
  <c r="BY590" i="13"/>
  <c r="BX590" i="13"/>
  <c r="BW590" i="13"/>
  <c r="BV590" i="13"/>
  <c r="BU590" i="13"/>
  <c r="CB590" i="13" s="1"/>
  <c r="CC590" i="13" s="1"/>
  <c r="BT590" i="13"/>
  <c r="CA590" i="13" s="1"/>
  <c r="BQ590" i="13"/>
  <c r="BP590" i="13"/>
  <c r="BN590" i="13"/>
  <c r="BM590" i="13"/>
  <c r="BL590" i="13"/>
  <c r="BK590" i="13"/>
  <c r="BJ590" i="13"/>
  <c r="BI590" i="13"/>
  <c r="AG590" i="13"/>
  <c r="BO590" i="13" s="1"/>
  <c r="CX589" i="13"/>
  <c r="CT589" i="13"/>
  <c r="CS589" i="13"/>
  <c r="CR589" i="13"/>
  <c r="CQ589" i="13"/>
  <c r="CP589" i="13"/>
  <c r="CO589" i="13"/>
  <c r="CN589" i="13"/>
  <c r="CL589" i="13"/>
  <c r="CM589" i="13" s="1"/>
  <c r="CK589" i="13"/>
  <c r="CJ589" i="13"/>
  <c r="CI589" i="13"/>
  <c r="CF589" i="13"/>
  <c r="CE589" i="13"/>
  <c r="CD589" i="13"/>
  <c r="CG589" i="13" s="1"/>
  <c r="CH589" i="13" s="1"/>
  <c r="BZ589" i="13"/>
  <c r="BY589" i="13"/>
  <c r="BX589" i="13"/>
  <c r="BW589" i="13"/>
  <c r="BV589" i="13"/>
  <c r="BU589" i="13"/>
  <c r="BT589" i="13"/>
  <c r="CA589" i="13" s="1"/>
  <c r="BQ589" i="13"/>
  <c r="BP589" i="13"/>
  <c r="BN589" i="13"/>
  <c r="BM589" i="13"/>
  <c r="BL589" i="13"/>
  <c r="BK589" i="13"/>
  <c r="BJ589" i="13"/>
  <c r="BR589" i="13" s="1"/>
  <c r="BS589" i="13" s="1"/>
  <c r="BI589" i="13"/>
  <c r="AG589" i="13"/>
  <c r="BO589" i="13" s="1"/>
  <c r="CX588" i="13"/>
  <c r="CT588" i="13"/>
  <c r="CS588" i="13"/>
  <c r="CR588" i="13"/>
  <c r="CQ588" i="13"/>
  <c r="CP588" i="13"/>
  <c r="CO588" i="13"/>
  <c r="CN588" i="13"/>
  <c r="CL588" i="13"/>
  <c r="CM588" i="13" s="1"/>
  <c r="CK588" i="13"/>
  <c r="CJ588" i="13"/>
  <c r="CI588" i="13"/>
  <c r="CF588" i="13"/>
  <c r="CE588" i="13"/>
  <c r="CD588" i="13"/>
  <c r="CG588" i="13" s="1"/>
  <c r="CH588" i="13" s="1"/>
  <c r="BZ588" i="13"/>
  <c r="BY588" i="13"/>
  <c r="BX588" i="13"/>
  <c r="BW588" i="13"/>
  <c r="BV588" i="13"/>
  <c r="BU588" i="13"/>
  <c r="CB588" i="13" s="1"/>
  <c r="CC588" i="13" s="1"/>
  <c r="BT588" i="13"/>
  <c r="CA588" i="13" s="1"/>
  <c r="BQ588" i="13"/>
  <c r="BP588" i="13"/>
  <c r="BN588" i="13"/>
  <c r="BM588" i="13"/>
  <c r="BL588" i="13"/>
  <c r="BK588" i="13"/>
  <c r="BJ588" i="13"/>
  <c r="BR588" i="13" s="1"/>
  <c r="BS588" i="13" s="1"/>
  <c r="BI588" i="13"/>
  <c r="AG588" i="13"/>
  <c r="BO588" i="13" s="1"/>
  <c r="CX587" i="13"/>
  <c r="CT587" i="13"/>
  <c r="CS587" i="13"/>
  <c r="CR587" i="13"/>
  <c r="CQ587" i="13"/>
  <c r="CP587" i="13"/>
  <c r="CO587" i="13"/>
  <c r="CN587" i="13"/>
  <c r="CL587" i="13"/>
  <c r="CM587" i="13" s="1"/>
  <c r="CK587" i="13"/>
  <c r="CJ587" i="13"/>
  <c r="CI587" i="13"/>
  <c r="CF587" i="13"/>
  <c r="CE587" i="13"/>
  <c r="CD587" i="13"/>
  <c r="CG587" i="13" s="1"/>
  <c r="CH587" i="13" s="1"/>
  <c r="BZ587" i="13"/>
  <c r="BY587" i="13"/>
  <c r="BX587" i="13"/>
  <c r="BW587" i="13"/>
  <c r="BV587" i="13"/>
  <c r="BU587" i="13"/>
  <c r="BT587" i="13"/>
  <c r="CA587" i="13" s="1"/>
  <c r="BQ587" i="13"/>
  <c r="BP587" i="13"/>
  <c r="BN587" i="13"/>
  <c r="BM587" i="13"/>
  <c r="BL587" i="13"/>
  <c r="BK587" i="13"/>
  <c r="BJ587" i="13"/>
  <c r="BI587" i="13"/>
  <c r="AG587" i="13"/>
  <c r="BO587" i="13" s="1"/>
  <c r="CX586" i="13"/>
  <c r="CT586" i="13"/>
  <c r="CS586" i="13"/>
  <c r="CR586" i="13"/>
  <c r="CQ586" i="13"/>
  <c r="CP586" i="13"/>
  <c r="CO586" i="13"/>
  <c r="CN586" i="13"/>
  <c r="CL586" i="13"/>
  <c r="CM586" i="13" s="1"/>
  <c r="CK586" i="13"/>
  <c r="CJ586" i="13"/>
  <c r="CI586" i="13"/>
  <c r="CF586" i="13"/>
  <c r="CE586" i="13"/>
  <c r="CD586" i="13"/>
  <c r="CG586" i="13" s="1"/>
  <c r="CH586" i="13" s="1"/>
  <c r="BZ586" i="13"/>
  <c r="BY586" i="13"/>
  <c r="BX586" i="13"/>
  <c r="BW586" i="13"/>
  <c r="BV586" i="13"/>
  <c r="BU586" i="13"/>
  <c r="CB586" i="13" s="1"/>
  <c r="CC586" i="13" s="1"/>
  <c r="BT586" i="13"/>
  <c r="CA586" i="13" s="1"/>
  <c r="BQ586" i="13"/>
  <c r="BP586" i="13"/>
  <c r="BN586" i="13"/>
  <c r="BM586" i="13"/>
  <c r="BL586" i="13"/>
  <c r="BK586" i="13"/>
  <c r="BJ586" i="13"/>
  <c r="BI586" i="13"/>
  <c r="AG586" i="13"/>
  <c r="BO586" i="13" s="1"/>
  <c r="CX585" i="13"/>
  <c r="CT585" i="13"/>
  <c r="CS585" i="13"/>
  <c r="CR585" i="13"/>
  <c r="CQ585" i="13"/>
  <c r="CP585" i="13"/>
  <c r="CO585" i="13"/>
  <c r="CN585" i="13"/>
  <c r="CL585" i="13"/>
  <c r="CM585" i="13" s="1"/>
  <c r="CK585" i="13"/>
  <c r="CJ585" i="13"/>
  <c r="CI585" i="13"/>
  <c r="CF585" i="13"/>
  <c r="CE585" i="13"/>
  <c r="CD585" i="13"/>
  <c r="CG585" i="13" s="1"/>
  <c r="CH585" i="13" s="1"/>
  <c r="BZ585" i="13"/>
  <c r="BY585" i="13"/>
  <c r="BX585" i="13"/>
  <c r="BW585" i="13"/>
  <c r="BV585" i="13"/>
  <c r="BU585" i="13"/>
  <c r="BT585" i="13"/>
  <c r="CA585" i="13" s="1"/>
  <c r="BQ585" i="13"/>
  <c r="BP585" i="13"/>
  <c r="BN585" i="13"/>
  <c r="BM585" i="13"/>
  <c r="BL585" i="13"/>
  <c r="BK585" i="13"/>
  <c r="BJ585" i="13"/>
  <c r="BR585" i="13" s="1"/>
  <c r="BS585" i="13" s="1"/>
  <c r="BI585" i="13"/>
  <c r="AG585" i="13"/>
  <c r="BO585" i="13" s="1"/>
  <c r="CX584" i="13"/>
  <c r="CT584" i="13"/>
  <c r="CS584" i="13"/>
  <c r="CR584" i="13"/>
  <c r="CQ584" i="13"/>
  <c r="CP584" i="13"/>
  <c r="CO584" i="13"/>
  <c r="CN584" i="13"/>
  <c r="CL584" i="13"/>
  <c r="CM584" i="13" s="1"/>
  <c r="CK584" i="13"/>
  <c r="CJ584" i="13"/>
  <c r="CI584" i="13"/>
  <c r="CF584" i="13"/>
  <c r="CE584" i="13"/>
  <c r="CD584" i="13"/>
  <c r="CG584" i="13" s="1"/>
  <c r="CH584" i="13" s="1"/>
  <c r="BZ584" i="13"/>
  <c r="BY584" i="13"/>
  <c r="BX584" i="13"/>
  <c r="BW584" i="13"/>
  <c r="BV584" i="13"/>
  <c r="BU584" i="13"/>
  <c r="CB584" i="13" s="1"/>
  <c r="CC584" i="13" s="1"/>
  <c r="BT584" i="13"/>
  <c r="CA584" i="13" s="1"/>
  <c r="BQ584" i="13"/>
  <c r="BP584" i="13"/>
  <c r="BN584" i="13"/>
  <c r="BM584" i="13"/>
  <c r="BL584" i="13"/>
  <c r="BK584" i="13"/>
  <c r="BJ584" i="13"/>
  <c r="BR584" i="13" s="1"/>
  <c r="BS584" i="13" s="1"/>
  <c r="BI584" i="13"/>
  <c r="AG584" i="13"/>
  <c r="BO584" i="13" s="1"/>
  <c r="CX583" i="13"/>
  <c r="CT583" i="13"/>
  <c r="CS583" i="13"/>
  <c r="CR583" i="13"/>
  <c r="CQ583" i="13"/>
  <c r="CP583" i="13"/>
  <c r="CO583" i="13"/>
  <c r="CN583" i="13"/>
  <c r="CL583" i="13"/>
  <c r="CM583" i="13" s="1"/>
  <c r="CK583" i="13"/>
  <c r="CJ583" i="13"/>
  <c r="CI583" i="13"/>
  <c r="CF583" i="13"/>
  <c r="CE583" i="13"/>
  <c r="CD583" i="13"/>
  <c r="CG583" i="13" s="1"/>
  <c r="CH583" i="13" s="1"/>
  <c r="BZ583" i="13"/>
  <c r="BY583" i="13"/>
  <c r="BX583" i="13"/>
  <c r="BW583" i="13"/>
  <c r="BV583" i="13"/>
  <c r="BU583" i="13"/>
  <c r="BT583" i="13"/>
  <c r="CA583" i="13" s="1"/>
  <c r="BQ583" i="13"/>
  <c r="BP583" i="13"/>
  <c r="BN583" i="13"/>
  <c r="BM583" i="13"/>
  <c r="BL583" i="13"/>
  <c r="BK583" i="13"/>
  <c r="BJ583" i="13"/>
  <c r="BI583" i="13"/>
  <c r="AG583" i="13"/>
  <c r="BO583" i="13" s="1"/>
  <c r="CX582" i="13"/>
  <c r="CT582" i="13"/>
  <c r="CS582" i="13"/>
  <c r="CR582" i="13"/>
  <c r="CQ582" i="13"/>
  <c r="CP582" i="13"/>
  <c r="CO582" i="13"/>
  <c r="CN582" i="13"/>
  <c r="CL582" i="13"/>
  <c r="CM582" i="13" s="1"/>
  <c r="CK582" i="13"/>
  <c r="CJ582" i="13"/>
  <c r="CI582" i="13"/>
  <c r="CF582" i="13"/>
  <c r="CE582" i="13"/>
  <c r="CD582" i="13"/>
  <c r="CG582" i="13" s="1"/>
  <c r="CH582" i="13" s="1"/>
  <c r="BZ582" i="13"/>
  <c r="BY582" i="13"/>
  <c r="BX582" i="13"/>
  <c r="BW582" i="13"/>
  <c r="BV582" i="13"/>
  <c r="BU582" i="13"/>
  <c r="CB582" i="13" s="1"/>
  <c r="CC582" i="13" s="1"/>
  <c r="BT582" i="13"/>
  <c r="CA582" i="13" s="1"/>
  <c r="BQ582" i="13"/>
  <c r="BP582" i="13"/>
  <c r="BN582" i="13"/>
  <c r="BM582" i="13"/>
  <c r="BL582" i="13"/>
  <c r="BK582" i="13"/>
  <c r="BJ582" i="13"/>
  <c r="BI582" i="13"/>
  <c r="AG582" i="13"/>
  <c r="BO582" i="13" s="1"/>
  <c r="CX581" i="13"/>
  <c r="CT581" i="13"/>
  <c r="CS581" i="13"/>
  <c r="CR581" i="13"/>
  <c r="CQ581" i="13"/>
  <c r="CP581" i="13"/>
  <c r="CO581" i="13"/>
  <c r="CN581" i="13"/>
  <c r="CL581" i="13"/>
  <c r="CM581" i="13" s="1"/>
  <c r="CK581" i="13"/>
  <c r="CJ581" i="13"/>
  <c r="CI581" i="13"/>
  <c r="CF581" i="13"/>
  <c r="CE581" i="13"/>
  <c r="CD581" i="13"/>
  <c r="CG581" i="13" s="1"/>
  <c r="CH581" i="13" s="1"/>
  <c r="BZ581" i="13"/>
  <c r="BY581" i="13"/>
  <c r="BX581" i="13"/>
  <c r="BW581" i="13"/>
  <c r="BV581" i="13"/>
  <c r="BU581" i="13"/>
  <c r="BT581" i="13"/>
  <c r="CA581" i="13" s="1"/>
  <c r="BQ581" i="13"/>
  <c r="BP581" i="13"/>
  <c r="BN581" i="13"/>
  <c r="BM581" i="13"/>
  <c r="BL581" i="13"/>
  <c r="BK581" i="13"/>
  <c r="BJ581" i="13"/>
  <c r="BR581" i="13" s="1"/>
  <c r="BS581" i="13" s="1"/>
  <c r="BI581" i="13"/>
  <c r="AG581" i="13"/>
  <c r="BO581" i="13" s="1"/>
  <c r="CX580" i="13"/>
  <c r="CT580" i="13"/>
  <c r="CS580" i="13"/>
  <c r="CR580" i="13"/>
  <c r="CQ580" i="13"/>
  <c r="CP580" i="13"/>
  <c r="CO580" i="13"/>
  <c r="CN580" i="13"/>
  <c r="CL580" i="13"/>
  <c r="CM580" i="13" s="1"/>
  <c r="CK580" i="13"/>
  <c r="CJ580" i="13"/>
  <c r="CI580" i="13"/>
  <c r="CF580" i="13"/>
  <c r="CE580" i="13"/>
  <c r="CD580" i="13"/>
  <c r="CG580" i="13" s="1"/>
  <c r="CH580" i="13" s="1"/>
  <c r="BZ580" i="13"/>
  <c r="BY580" i="13"/>
  <c r="BX580" i="13"/>
  <c r="BW580" i="13"/>
  <c r="BV580" i="13"/>
  <c r="BU580" i="13"/>
  <c r="CB580" i="13" s="1"/>
  <c r="CC580" i="13" s="1"/>
  <c r="BT580" i="13"/>
  <c r="CA580" i="13" s="1"/>
  <c r="BQ580" i="13"/>
  <c r="BP580" i="13"/>
  <c r="BN580" i="13"/>
  <c r="BM580" i="13"/>
  <c r="BL580" i="13"/>
  <c r="BK580" i="13"/>
  <c r="BJ580" i="13"/>
  <c r="BR580" i="13" s="1"/>
  <c r="BS580" i="13" s="1"/>
  <c r="BI580" i="13"/>
  <c r="AG580" i="13"/>
  <c r="BO580" i="13" s="1"/>
  <c r="CX579" i="13"/>
  <c r="CT579" i="13"/>
  <c r="CS579" i="13"/>
  <c r="CR579" i="13"/>
  <c r="CQ579" i="13"/>
  <c r="CP579" i="13"/>
  <c r="CO579" i="13"/>
  <c r="CN579" i="13"/>
  <c r="CL579" i="13"/>
  <c r="CM579" i="13" s="1"/>
  <c r="CK579" i="13"/>
  <c r="CJ579" i="13"/>
  <c r="CI579" i="13"/>
  <c r="CF579" i="13"/>
  <c r="CE579" i="13"/>
  <c r="CD579" i="13"/>
  <c r="CG579" i="13" s="1"/>
  <c r="CH579" i="13" s="1"/>
  <c r="BZ579" i="13"/>
  <c r="BY579" i="13"/>
  <c r="BX579" i="13"/>
  <c r="BW579" i="13"/>
  <c r="BV579" i="13"/>
  <c r="BU579" i="13"/>
  <c r="BT579" i="13"/>
  <c r="CA579" i="13" s="1"/>
  <c r="BQ579" i="13"/>
  <c r="BP579" i="13"/>
  <c r="BN579" i="13"/>
  <c r="BM579" i="13"/>
  <c r="BL579" i="13"/>
  <c r="BK579" i="13"/>
  <c r="BJ579" i="13"/>
  <c r="BI579" i="13"/>
  <c r="AG579" i="13"/>
  <c r="BO579" i="13" s="1"/>
  <c r="CX578" i="13"/>
  <c r="CT578" i="13"/>
  <c r="CS578" i="13"/>
  <c r="CR578" i="13"/>
  <c r="CQ578" i="13"/>
  <c r="CP578" i="13"/>
  <c r="CO578" i="13"/>
  <c r="CN578" i="13"/>
  <c r="CL578" i="13"/>
  <c r="CM578" i="13" s="1"/>
  <c r="CK578" i="13"/>
  <c r="CJ578" i="13"/>
  <c r="CI578" i="13"/>
  <c r="CF578" i="13"/>
  <c r="CE578" i="13"/>
  <c r="CD578" i="13"/>
  <c r="CG578" i="13" s="1"/>
  <c r="CH578" i="13" s="1"/>
  <c r="BZ578" i="13"/>
  <c r="BY578" i="13"/>
  <c r="BX578" i="13"/>
  <c r="BW578" i="13"/>
  <c r="BV578" i="13"/>
  <c r="BU578" i="13"/>
  <c r="CB578" i="13" s="1"/>
  <c r="CC578" i="13" s="1"/>
  <c r="BT578" i="13"/>
  <c r="CA578" i="13" s="1"/>
  <c r="BQ578" i="13"/>
  <c r="BP578" i="13"/>
  <c r="BN578" i="13"/>
  <c r="BM578" i="13"/>
  <c r="BL578" i="13"/>
  <c r="BK578" i="13"/>
  <c r="BJ578" i="13"/>
  <c r="BI578" i="13"/>
  <c r="AG578" i="13"/>
  <c r="BO578" i="13" s="1"/>
  <c r="CX577" i="13"/>
  <c r="CT577" i="13"/>
  <c r="CS577" i="13"/>
  <c r="CR577" i="13"/>
  <c r="CQ577" i="13"/>
  <c r="CP577" i="13"/>
  <c r="CO577" i="13"/>
  <c r="CN577" i="13"/>
  <c r="CL577" i="13"/>
  <c r="CM577" i="13" s="1"/>
  <c r="CK577" i="13"/>
  <c r="CJ577" i="13"/>
  <c r="CI577" i="13"/>
  <c r="CF577" i="13"/>
  <c r="CE577" i="13"/>
  <c r="CD577" i="13"/>
  <c r="CG577" i="13" s="1"/>
  <c r="CH577" i="13" s="1"/>
  <c r="BZ577" i="13"/>
  <c r="BY577" i="13"/>
  <c r="BX577" i="13"/>
  <c r="BW577" i="13"/>
  <c r="BV577" i="13"/>
  <c r="BU577" i="13"/>
  <c r="BT577" i="13"/>
  <c r="CA577" i="13" s="1"/>
  <c r="BQ577" i="13"/>
  <c r="BP577" i="13"/>
  <c r="BN577" i="13"/>
  <c r="BM577" i="13"/>
  <c r="BL577" i="13"/>
  <c r="BK577" i="13"/>
  <c r="BJ577" i="13"/>
  <c r="BR577" i="13" s="1"/>
  <c r="BS577" i="13" s="1"/>
  <c r="BI577" i="13"/>
  <c r="AG577" i="13"/>
  <c r="BO577" i="13" s="1"/>
  <c r="CX576" i="13"/>
  <c r="CT576" i="13"/>
  <c r="CS576" i="13"/>
  <c r="CR576" i="13"/>
  <c r="CQ576" i="13"/>
  <c r="CP576" i="13"/>
  <c r="CO576" i="13"/>
  <c r="CN576" i="13"/>
  <c r="CL576" i="13"/>
  <c r="CM576" i="13" s="1"/>
  <c r="CK576" i="13"/>
  <c r="CJ576" i="13"/>
  <c r="CI576" i="13"/>
  <c r="CF576" i="13"/>
  <c r="CE576" i="13"/>
  <c r="CD576" i="13"/>
  <c r="CG576" i="13" s="1"/>
  <c r="CH576" i="13" s="1"/>
  <c r="BZ576" i="13"/>
  <c r="BY576" i="13"/>
  <c r="BX576" i="13"/>
  <c r="BW576" i="13"/>
  <c r="BV576" i="13"/>
  <c r="BU576" i="13"/>
  <c r="CB576" i="13" s="1"/>
  <c r="CC576" i="13" s="1"/>
  <c r="BT576" i="13"/>
  <c r="CA576" i="13" s="1"/>
  <c r="BQ576" i="13"/>
  <c r="BP576" i="13"/>
  <c r="BN576" i="13"/>
  <c r="BM576" i="13"/>
  <c r="BL576" i="13"/>
  <c r="BK576" i="13"/>
  <c r="BJ576" i="13"/>
  <c r="BR576" i="13" s="1"/>
  <c r="BS576" i="13" s="1"/>
  <c r="BI576" i="13"/>
  <c r="AG576" i="13"/>
  <c r="BO576" i="13" s="1"/>
  <c r="CX575" i="13"/>
  <c r="CT575" i="13"/>
  <c r="CS575" i="13"/>
  <c r="CR575" i="13"/>
  <c r="CQ575" i="13"/>
  <c r="CP575" i="13"/>
  <c r="CO575" i="13"/>
  <c r="CN575" i="13"/>
  <c r="CL575" i="13"/>
  <c r="CM575" i="13" s="1"/>
  <c r="CK575" i="13"/>
  <c r="CJ575" i="13"/>
  <c r="CI575" i="13"/>
  <c r="CF575" i="13"/>
  <c r="CE575" i="13"/>
  <c r="CD575" i="13"/>
  <c r="CG575" i="13" s="1"/>
  <c r="CH575" i="13" s="1"/>
  <c r="BZ575" i="13"/>
  <c r="BY575" i="13"/>
  <c r="BX575" i="13"/>
  <c r="BW575" i="13"/>
  <c r="BV575" i="13"/>
  <c r="BU575" i="13"/>
  <c r="BT575" i="13"/>
  <c r="CA575" i="13" s="1"/>
  <c r="BQ575" i="13"/>
  <c r="BP575" i="13"/>
  <c r="BN575" i="13"/>
  <c r="BM575" i="13"/>
  <c r="BL575" i="13"/>
  <c r="BK575" i="13"/>
  <c r="BJ575" i="13"/>
  <c r="BI575" i="13"/>
  <c r="AG575" i="13"/>
  <c r="BO575" i="13" s="1"/>
  <c r="CX574" i="13"/>
  <c r="CT574" i="13"/>
  <c r="CS574" i="13"/>
  <c r="CR574" i="13"/>
  <c r="CQ574" i="13"/>
  <c r="CP574" i="13"/>
  <c r="CO574" i="13"/>
  <c r="CN574" i="13"/>
  <c r="CL574" i="13"/>
  <c r="CM574" i="13" s="1"/>
  <c r="CK574" i="13"/>
  <c r="CJ574" i="13"/>
  <c r="CI574" i="13"/>
  <c r="CF574" i="13"/>
  <c r="CE574" i="13"/>
  <c r="CD574" i="13"/>
  <c r="CG574" i="13" s="1"/>
  <c r="CH574" i="13" s="1"/>
  <c r="BZ574" i="13"/>
  <c r="BY574" i="13"/>
  <c r="BX574" i="13"/>
  <c r="BW574" i="13"/>
  <c r="BV574" i="13"/>
  <c r="BU574" i="13"/>
  <c r="CB574" i="13" s="1"/>
  <c r="CC574" i="13" s="1"/>
  <c r="BT574" i="13"/>
  <c r="CA574" i="13" s="1"/>
  <c r="BQ574" i="13"/>
  <c r="BP574" i="13"/>
  <c r="BN574" i="13"/>
  <c r="BM574" i="13"/>
  <c r="BL574" i="13"/>
  <c r="BK574" i="13"/>
  <c r="BJ574" i="13"/>
  <c r="BI574" i="13"/>
  <c r="AG574" i="13"/>
  <c r="BO574" i="13" s="1"/>
  <c r="CX573" i="13"/>
  <c r="CT573" i="13"/>
  <c r="CS573" i="13"/>
  <c r="CR573" i="13"/>
  <c r="CQ573" i="13"/>
  <c r="CP573" i="13"/>
  <c r="CO573" i="13"/>
  <c r="CN573" i="13"/>
  <c r="CL573" i="13"/>
  <c r="CM573" i="13" s="1"/>
  <c r="CK573" i="13"/>
  <c r="CJ573" i="13"/>
  <c r="CI573" i="13"/>
  <c r="CF573" i="13"/>
  <c r="CE573" i="13"/>
  <c r="CD573" i="13"/>
  <c r="CG573" i="13" s="1"/>
  <c r="CH573" i="13" s="1"/>
  <c r="BZ573" i="13"/>
  <c r="BY573" i="13"/>
  <c r="BX573" i="13"/>
  <c r="BW573" i="13"/>
  <c r="BV573" i="13"/>
  <c r="BU573" i="13"/>
  <c r="BT573" i="13"/>
  <c r="CA573" i="13" s="1"/>
  <c r="BQ573" i="13"/>
  <c r="BP573" i="13"/>
  <c r="BN573" i="13"/>
  <c r="BM573" i="13"/>
  <c r="BL573" i="13"/>
  <c r="BK573" i="13"/>
  <c r="BJ573" i="13"/>
  <c r="BR573" i="13" s="1"/>
  <c r="BS573" i="13" s="1"/>
  <c r="BI573" i="13"/>
  <c r="AG573" i="13"/>
  <c r="BO573" i="13" s="1"/>
  <c r="CX572" i="13"/>
  <c r="CT572" i="13"/>
  <c r="CS572" i="13"/>
  <c r="CR572" i="13"/>
  <c r="CQ572" i="13"/>
  <c r="CP572" i="13"/>
  <c r="CO572" i="13"/>
  <c r="CN572" i="13"/>
  <c r="CL572" i="13"/>
  <c r="CM572" i="13" s="1"/>
  <c r="CK572" i="13"/>
  <c r="CJ572" i="13"/>
  <c r="CI572" i="13"/>
  <c r="CF572" i="13"/>
  <c r="CE572" i="13"/>
  <c r="CD572" i="13"/>
  <c r="CG572" i="13" s="1"/>
  <c r="CH572" i="13" s="1"/>
  <c r="BZ572" i="13"/>
  <c r="BY572" i="13"/>
  <c r="BX572" i="13"/>
  <c r="BW572" i="13"/>
  <c r="BV572" i="13"/>
  <c r="BU572" i="13"/>
  <c r="CB572" i="13" s="1"/>
  <c r="CC572" i="13" s="1"/>
  <c r="BT572" i="13"/>
  <c r="CA572" i="13" s="1"/>
  <c r="BQ572" i="13"/>
  <c r="BP572" i="13"/>
  <c r="BN572" i="13"/>
  <c r="BM572" i="13"/>
  <c r="BL572" i="13"/>
  <c r="BK572" i="13"/>
  <c r="BJ572" i="13"/>
  <c r="BR572" i="13" s="1"/>
  <c r="BS572" i="13" s="1"/>
  <c r="BI572" i="13"/>
  <c r="AG572" i="13"/>
  <c r="BO572" i="13" s="1"/>
  <c r="CX571" i="13"/>
  <c r="CT571" i="13"/>
  <c r="CS571" i="13"/>
  <c r="CR571" i="13"/>
  <c r="CQ571" i="13"/>
  <c r="CP571" i="13"/>
  <c r="CO571" i="13"/>
  <c r="CN571" i="13"/>
  <c r="CL571" i="13"/>
  <c r="CM571" i="13" s="1"/>
  <c r="CK571" i="13"/>
  <c r="CJ571" i="13"/>
  <c r="CI571" i="13"/>
  <c r="CF571" i="13"/>
  <c r="CE571" i="13"/>
  <c r="CD571" i="13"/>
  <c r="CG571" i="13" s="1"/>
  <c r="CH571" i="13" s="1"/>
  <c r="BZ571" i="13"/>
  <c r="BY571" i="13"/>
  <c r="BX571" i="13"/>
  <c r="BW571" i="13"/>
  <c r="BV571" i="13"/>
  <c r="BU571" i="13"/>
  <c r="BT571" i="13"/>
  <c r="CA571" i="13" s="1"/>
  <c r="BQ571" i="13"/>
  <c r="BP571" i="13"/>
  <c r="BN571" i="13"/>
  <c r="BM571" i="13"/>
  <c r="BL571" i="13"/>
  <c r="BK571" i="13"/>
  <c r="BJ571" i="13"/>
  <c r="BI571" i="13"/>
  <c r="AG571" i="13"/>
  <c r="BO571" i="13" s="1"/>
  <c r="CX570" i="13"/>
  <c r="CT570" i="13"/>
  <c r="CS570" i="13"/>
  <c r="CR570" i="13"/>
  <c r="CQ570" i="13"/>
  <c r="CP570" i="13"/>
  <c r="CO570" i="13"/>
  <c r="CN570" i="13"/>
  <c r="CL570" i="13"/>
  <c r="CM570" i="13" s="1"/>
  <c r="CK570" i="13"/>
  <c r="CJ570" i="13"/>
  <c r="CI570" i="13"/>
  <c r="CF570" i="13"/>
  <c r="CE570" i="13"/>
  <c r="CD570" i="13"/>
  <c r="CG570" i="13" s="1"/>
  <c r="CH570" i="13" s="1"/>
  <c r="BZ570" i="13"/>
  <c r="BY570" i="13"/>
  <c r="BX570" i="13"/>
  <c r="BW570" i="13"/>
  <c r="BV570" i="13"/>
  <c r="BU570" i="13"/>
  <c r="CB570" i="13" s="1"/>
  <c r="CC570" i="13" s="1"/>
  <c r="BT570" i="13"/>
  <c r="CA570" i="13" s="1"/>
  <c r="BQ570" i="13"/>
  <c r="BP570" i="13"/>
  <c r="BN570" i="13"/>
  <c r="BM570" i="13"/>
  <c r="BL570" i="13"/>
  <c r="BK570" i="13"/>
  <c r="BJ570" i="13"/>
  <c r="BI570" i="13"/>
  <c r="AG570" i="13"/>
  <c r="BO570" i="13" s="1"/>
  <c r="CX569" i="13"/>
  <c r="CT569" i="13"/>
  <c r="CS569" i="13"/>
  <c r="CR569" i="13"/>
  <c r="CQ569" i="13"/>
  <c r="CP569" i="13"/>
  <c r="CO569" i="13"/>
  <c r="CN569" i="13"/>
  <c r="CL569" i="13"/>
  <c r="CM569" i="13" s="1"/>
  <c r="CK569" i="13"/>
  <c r="CJ569" i="13"/>
  <c r="CI569" i="13"/>
  <c r="CF569" i="13"/>
  <c r="CE569" i="13"/>
  <c r="CD569" i="13"/>
  <c r="CG569" i="13" s="1"/>
  <c r="CH569" i="13" s="1"/>
  <c r="BZ569" i="13"/>
  <c r="BY569" i="13"/>
  <c r="BX569" i="13"/>
  <c r="BW569" i="13"/>
  <c r="BV569" i="13"/>
  <c r="BU569" i="13"/>
  <c r="BT569" i="13"/>
  <c r="CA569" i="13" s="1"/>
  <c r="BQ569" i="13"/>
  <c r="BP569" i="13"/>
  <c r="BN569" i="13"/>
  <c r="BM569" i="13"/>
  <c r="BL569" i="13"/>
  <c r="BK569" i="13"/>
  <c r="BJ569" i="13"/>
  <c r="BR569" i="13" s="1"/>
  <c r="BS569" i="13" s="1"/>
  <c r="BI569" i="13"/>
  <c r="AG569" i="13"/>
  <c r="BO569" i="13" s="1"/>
  <c r="CX568" i="13"/>
  <c r="CT568" i="13"/>
  <c r="CS568" i="13"/>
  <c r="CR568" i="13"/>
  <c r="CQ568" i="13"/>
  <c r="CP568" i="13"/>
  <c r="CO568" i="13"/>
  <c r="CN568" i="13"/>
  <c r="CL568" i="13"/>
  <c r="CM568" i="13" s="1"/>
  <c r="CK568" i="13"/>
  <c r="CJ568" i="13"/>
  <c r="CI568" i="13"/>
  <c r="CF568" i="13"/>
  <c r="CE568" i="13"/>
  <c r="CD568" i="13"/>
  <c r="CG568" i="13" s="1"/>
  <c r="CH568" i="13" s="1"/>
  <c r="BZ568" i="13"/>
  <c r="BY568" i="13"/>
  <c r="BX568" i="13"/>
  <c r="BW568" i="13"/>
  <c r="BV568" i="13"/>
  <c r="BU568" i="13"/>
  <c r="CB568" i="13" s="1"/>
  <c r="CC568" i="13" s="1"/>
  <c r="BT568" i="13"/>
  <c r="CA568" i="13" s="1"/>
  <c r="BQ568" i="13"/>
  <c r="BP568" i="13"/>
  <c r="BN568" i="13"/>
  <c r="BM568" i="13"/>
  <c r="BL568" i="13"/>
  <c r="BK568" i="13"/>
  <c r="BJ568" i="13"/>
  <c r="BR568" i="13" s="1"/>
  <c r="BS568" i="13" s="1"/>
  <c r="BI568" i="13"/>
  <c r="AG568" i="13"/>
  <c r="BO568" i="13" s="1"/>
  <c r="CX567" i="13"/>
  <c r="CT567" i="13"/>
  <c r="CS567" i="13"/>
  <c r="CR567" i="13"/>
  <c r="CQ567" i="13"/>
  <c r="CP567" i="13"/>
  <c r="CO567" i="13"/>
  <c r="CN567" i="13"/>
  <c r="CL567" i="13"/>
  <c r="CM567" i="13" s="1"/>
  <c r="CK567" i="13"/>
  <c r="CJ567" i="13"/>
  <c r="CI567" i="13"/>
  <c r="CF567" i="13"/>
  <c r="CE567" i="13"/>
  <c r="CD567" i="13"/>
  <c r="CG567" i="13" s="1"/>
  <c r="CH567" i="13" s="1"/>
  <c r="BZ567" i="13"/>
  <c r="BY567" i="13"/>
  <c r="BX567" i="13"/>
  <c r="BW567" i="13"/>
  <c r="BV567" i="13"/>
  <c r="BU567" i="13"/>
  <c r="BT567" i="13"/>
  <c r="CA567" i="13" s="1"/>
  <c r="BQ567" i="13"/>
  <c r="BP567" i="13"/>
  <c r="BN567" i="13"/>
  <c r="BM567" i="13"/>
  <c r="BL567" i="13"/>
  <c r="BK567" i="13"/>
  <c r="BJ567" i="13"/>
  <c r="BI567" i="13"/>
  <c r="AG567" i="13"/>
  <c r="BO567" i="13" s="1"/>
  <c r="CX566" i="13"/>
  <c r="CT566" i="13"/>
  <c r="CS566" i="13"/>
  <c r="CR566" i="13"/>
  <c r="CQ566" i="13"/>
  <c r="CP566" i="13"/>
  <c r="CO566" i="13"/>
  <c r="CN566" i="13"/>
  <c r="CL566" i="13"/>
  <c r="CM566" i="13" s="1"/>
  <c r="CK566" i="13"/>
  <c r="CJ566" i="13"/>
  <c r="CI566" i="13"/>
  <c r="CF566" i="13"/>
  <c r="CE566" i="13"/>
  <c r="CD566" i="13"/>
  <c r="CG566" i="13" s="1"/>
  <c r="CH566" i="13" s="1"/>
  <c r="BZ566" i="13"/>
  <c r="BY566" i="13"/>
  <c r="BX566" i="13"/>
  <c r="BW566" i="13"/>
  <c r="BV566" i="13"/>
  <c r="BU566" i="13"/>
  <c r="CB566" i="13" s="1"/>
  <c r="CC566" i="13" s="1"/>
  <c r="BT566" i="13"/>
  <c r="CA566" i="13" s="1"/>
  <c r="BQ566" i="13"/>
  <c r="BP566" i="13"/>
  <c r="BN566" i="13"/>
  <c r="BM566" i="13"/>
  <c r="BL566" i="13"/>
  <c r="BK566" i="13"/>
  <c r="BJ566" i="13"/>
  <c r="BI566" i="13"/>
  <c r="AG566" i="13"/>
  <c r="BO566" i="13" s="1"/>
  <c r="CX565" i="13"/>
  <c r="CT565" i="13"/>
  <c r="CS565" i="13"/>
  <c r="CR565" i="13"/>
  <c r="CQ565" i="13"/>
  <c r="CP565" i="13"/>
  <c r="CO565" i="13"/>
  <c r="CN565" i="13"/>
  <c r="CL565" i="13"/>
  <c r="CM565" i="13" s="1"/>
  <c r="CK565" i="13"/>
  <c r="CJ565" i="13"/>
  <c r="CI565" i="13"/>
  <c r="CF565" i="13"/>
  <c r="CE565" i="13"/>
  <c r="CD565" i="13"/>
  <c r="CG565" i="13" s="1"/>
  <c r="CH565" i="13" s="1"/>
  <c r="BZ565" i="13"/>
  <c r="BY565" i="13"/>
  <c r="BX565" i="13"/>
  <c r="BW565" i="13"/>
  <c r="BV565" i="13"/>
  <c r="BU565" i="13"/>
  <c r="BT565" i="13"/>
  <c r="CA565" i="13" s="1"/>
  <c r="BQ565" i="13"/>
  <c r="BP565" i="13"/>
  <c r="BN565" i="13"/>
  <c r="BM565" i="13"/>
  <c r="BL565" i="13"/>
  <c r="BK565" i="13"/>
  <c r="BJ565" i="13"/>
  <c r="BR565" i="13" s="1"/>
  <c r="BS565" i="13" s="1"/>
  <c r="BI565" i="13"/>
  <c r="AG565" i="13"/>
  <c r="BO565" i="13" s="1"/>
  <c r="CX564" i="13"/>
  <c r="CT564" i="13"/>
  <c r="CS564" i="13"/>
  <c r="CR564" i="13"/>
  <c r="CQ564" i="13"/>
  <c r="CP564" i="13"/>
  <c r="CO564" i="13"/>
  <c r="CN564" i="13"/>
  <c r="CL564" i="13"/>
  <c r="CM564" i="13" s="1"/>
  <c r="CK564" i="13"/>
  <c r="CJ564" i="13"/>
  <c r="CI564" i="13"/>
  <c r="CF564" i="13"/>
  <c r="CE564" i="13"/>
  <c r="CD564" i="13"/>
  <c r="CG564" i="13" s="1"/>
  <c r="CH564" i="13" s="1"/>
  <c r="BZ564" i="13"/>
  <c r="BY564" i="13"/>
  <c r="BX564" i="13"/>
  <c r="BW564" i="13"/>
  <c r="BV564" i="13"/>
  <c r="BU564" i="13"/>
  <c r="CB564" i="13" s="1"/>
  <c r="CC564" i="13" s="1"/>
  <c r="BT564" i="13"/>
  <c r="CA564" i="13" s="1"/>
  <c r="BQ564" i="13"/>
  <c r="BP564" i="13"/>
  <c r="BN564" i="13"/>
  <c r="BM564" i="13"/>
  <c r="BL564" i="13"/>
  <c r="BK564" i="13"/>
  <c r="BJ564" i="13"/>
  <c r="BR564" i="13" s="1"/>
  <c r="BS564" i="13" s="1"/>
  <c r="BI564" i="13"/>
  <c r="AG564" i="13"/>
  <c r="BO564" i="13" s="1"/>
  <c r="CX563" i="13"/>
  <c r="CT563" i="13"/>
  <c r="CS563" i="13"/>
  <c r="CR563" i="13"/>
  <c r="CQ563" i="13"/>
  <c r="CP563" i="13"/>
  <c r="CO563" i="13"/>
  <c r="CN563" i="13"/>
  <c r="CL563" i="13"/>
  <c r="CM563" i="13" s="1"/>
  <c r="CK563" i="13"/>
  <c r="CJ563" i="13"/>
  <c r="CI563" i="13"/>
  <c r="CF563" i="13"/>
  <c r="CE563" i="13"/>
  <c r="CD563" i="13"/>
  <c r="CG563" i="13" s="1"/>
  <c r="CH563" i="13" s="1"/>
  <c r="BZ563" i="13"/>
  <c r="BY563" i="13"/>
  <c r="BX563" i="13"/>
  <c r="BW563" i="13"/>
  <c r="BV563" i="13"/>
  <c r="BU563" i="13"/>
  <c r="BT563" i="13"/>
  <c r="CA563" i="13" s="1"/>
  <c r="BQ563" i="13"/>
  <c r="BP563" i="13"/>
  <c r="BN563" i="13"/>
  <c r="BM563" i="13"/>
  <c r="BL563" i="13"/>
  <c r="BK563" i="13"/>
  <c r="BJ563" i="13"/>
  <c r="BI563" i="13"/>
  <c r="AG563" i="13"/>
  <c r="BO563" i="13" s="1"/>
  <c r="CX562" i="13"/>
  <c r="CT562" i="13"/>
  <c r="CS562" i="13"/>
  <c r="CR562" i="13"/>
  <c r="CQ562" i="13"/>
  <c r="CP562" i="13"/>
  <c r="CO562" i="13"/>
  <c r="CN562" i="13"/>
  <c r="CL562" i="13"/>
  <c r="CM562" i="13" s="1"/>
  <c r="CK562" i="13"/>
  <c r="CJ562" i="13"/>
  <c r="CI562" i="13"/>
  <c r="CF562" i="13"/>
  <c r="CE562" i="13"/>
  <c r="CD562" i="13"/>
  <c r="CG562" i="13" s="1"/>
  <c r="CH562" i="13" s="1"/>
  <c r="BZ562" i="13"/>
  <c r="BY562" i="13"/>
  <c r="BX562" i="13"/>
  <c r="BW562" i="13"/>
  <c r="BV562" i="13"/>
  <c r="BU562" i="13"/>
  <c r="CB562" i="13" s="1"/>
  <c r="CC562" i="13" s="1"/>
  <c r="BT562" i="13"/>
  <c r="CA562" i="13" s="1"/>
  <c r="BQ562" i="13"/>
  <c r="BP562" i="13"/>
  <c r="BN562" i="13"/>
  <c r="BM562" i="13"/>
  <c r="BL562" i="13"/>
  <c r="BK562" i="13"/>
  <c r="BJ562" i="13"/>
  <c r="BI562" i="13"/>
  <c r="AG562" i="13"/>
  <c r="BO562" i="13" s="1"/>
  <c r="CX561" i="13"/>
  <c r="CT561" i="13"/>
  <c r="CS561" i="13"/>
  <c r="CR561" i="13"/>
  <c r="CQ561" i="13"/>
  <c r="CP561" i="13"/>
  <c r="CO561" i="13"/>
  <c r="CN561" i="13"/>
  <c r="CL561" i="13"/>
  <c r="CM561" i="13" s="1"/>
  <c r="CK561" i="13"/>
  <c r="CJ561" i="13"/>
  <c r="CI561" i="13"/>
  <c r="CF561" i="13"/>
  <c r="CE561" i="13"/>
  <c r="CD561" i="13"/>
  <c r="CG561" i="13" s="1"/>
  <c r="CH561" i="13" s="1"/>
  <c r="BZ561" i="13"/>
  <c r="BY561" i="13"/>
  <c r="BX561" i="13"/>
  <c r="BW561" i="13"/>
  <c r="BV561" i="13"/>
  <c r="BU561" i="13"/>
  <c r="BT561" i="13"/>
  <c r="CA561" i="13" s="1"/>
  <c r="BQ561" i="13"/>
  <c r="BP561" i="13"/>
  <c r="BN561" i="13"/>
  <c r="BM561" i="13"/>
  <c r="BL561" i="13"/>
  <c r="BK561" i="13"/>
  <c r="BJ561" i="13"/>
  <c r="BR561" i="13" s="1"/>
  <c r="BS561" i="13" s="1"/>
  <c r="BI561" i="13"/>
  <c r="AG561" i="13"/>
  <c r="BO561" i="13" s="1"/>
  <c r="CX560" i="13"/>
  <c r="CT560" i="13"/>
  <c r="CS560" i="13"/>
  <c r="CR560" i="13"/>
  <c r="CQ560" i="13"/>
  <c r="CP560" i="13"/>
  <c r="CO560" i="13"/>
  <c r="CN560" i="13"/>
  <c r="CL560" i="13"/>
  <c r="CM560" i="13" s="1"/>
  <c r="CK560" i="13"/>
  <c r="CJ560" i="13"/>
  <c r="CI560" i="13"/>
  <c r="CF560" i="13"/>
  <c r="CE560" i="13"/>
  <c r="CD560" i="13"/>
  <c r="CG560" i="13" s="1"/>
  <c r="CH560" i="13" s="1"/>
  <c r="BZ560" i="13"/>
  <c r="BY560" i="13"/>
  <c r="BX560" i="13"/>
  <c r="BW560" i="13"/>
  <c r="BV560" i="13"/>
  <c r="BU560" i="13"/>
  <c r="CB560" i="13" s="1"/>
  <c r="CC560" i="13" s="1"/>
  <c r="BT560" i="13"/>
  <c r="CA560" i="13" s="1"/>
  <c r="BQ560" i="13"/>
  <c r="BP560" i="13"/>
  <c r="BN560" i="13"/>
  <c r="BM560" i="13"/>
  <c r="BL560" i="13"/>
  <c r="BK560" i="13"/>
  <c r="BJ560" i="13"/>
  <c r="BR560" i="13" s="1"/>
  <c r="BS560" i="13" s="1"/>
  <c r="BI560" i="13"/>
  <c r="AG560" i="13"/>
  <c r="BO560" i="13" s="1"/>
  <c r="CX559" i="13"/>
  <c r="CT559" i="13"/>
  <c r="CQ559" i="13"/>
  <c r="CR559" i="13" s="1"/>
  <c r="CS559" i="13" s="1"/>
  <c r="CP559" i="13"/>
  <c r="CO559" i="13"/>
  <c r="CN559" i="13"/>
  <c r="CL559" i="13"/>
  <c r="CM559" i="13" s="1"/>
  <c r="CK559" i="13"/>
  <c r="CJ559" i="13"/>
  <c r="CI559" i="13"/>
  <c r="CF559" i="13"/>
  <c r="CE559" i="13"/>
  <c r="CD559" i="13"/>
  <c r="CG559" i="13" s="1"/>
  <c r="CH559" i="13" s="1"/>
  <c r="BZ559" i="13"/>
  <c r="BY559" i="13"/>
  <c r="BX559" i="13"/>
  <c r="BW559" i="13"/>
  <c r="BV559" i="13"/>
  <c r="BU559" i="13"/>
  <c r="BT559" i="13"/>
  <c r="CA559" i="13" s="1"/>
  <c r="BQ559" i="13"/>
  <c r="BP559" i="13"/>
  <c r="BN559" i="13"/>
  <c r="BM559" i="13"/>
  <c r="BL559" i="13"/>
  <c r="BK559" i="13"/>
  <c r="BJ559" i="13"/>
  <c r="BR559" i="13" s="1"/>
  <c r="BS559" i="13" s="1"/>
  <c r="BI559" i="13"/>
  <c r="AG559" i="13"/>
  <c r="BO559" i="13" s="1"/>
  <c r="CX558" i="13"/>
  <c r="CT558" i="13"/>
  <c r="CQ558" i="13"/>
  <c r="CR558" i="13" s="1"/>
  <c r="CS558" i="13" s="1"/>
  <c r="CP558" i="13"/>
  <c r="CO558" i="13"/>
  <c r="CN558" i="13"/>
  <c r="CL558" i="13"/>
  <c r="CM558" i="13" s="1"/>
  <c r="CK558" i="13"/>
  <c r="CJ558" i="13"/>
  <c r="CI558" i="13"/>
  <c r="CF558" i="13"/>
  <c r="CE558" i="13"/>
  <c r="CD558" i="13"/>
  <c r="CG558" i="13" s="1"/>
  <c r="CH558" i="13" s="1"/>
  <c r="BZ558" i="13"/>
  <c r="BY558" i="13"/>
  <c r="BX558" i="13"/>
  <c r="BW558" i="13"/>
  <c r="BV558" i="13"/>
  <c r="BU558" i="13"/>
  <c r="CB558" i="13" s="1"/>
  <c r="CC558" i="13" s="1"/>
  <c r="BT558" i="13"/>
  <c r="CA558" i="13" s="1"/>
  <c r="BQ558" i="13"/>
  <c r="BP558" i="13"/>
  <c r="BO558" i="13"/>
  <c r="BN558" i="13"/>
  <c r="BM558" i="13"/>
  <c r="BL558" i="13"/>
  <c r="BK558" i="13"/>
  <c r="BJ558" i="13"/>
  <c r="BR558" i="13" s="1"/>
  <c r="BS558" i="13" s="1"/>
  <c r="BI558" i="13"/>
  <c r="AG558" i="13"/>
  <c r="CX557" i="13"/>
  <c r="CT557" i="13"/>
  <c r="CQ557" i="13"/>
  <c r="CR557" i="13" s="1"/>
  <c r="CS557" i="13" s="1"/>
  <c r="CP557" i="13"/>
  <c r="CO557" i="13"/>
  <c r="CN557" i="13"/>
  <c r="CL557" i="13"/>
  <c r="CM557" i="13" s="1"/>
  <c r="CK557" i="13"/>
  <c r="CJ557" i="13"/>
  <c r="CI557" i="13"/>
  <c r="CF557" i="13"/>
  <c r="CE557" i="13"/>
  <c r="CD557" i="13"/>
  <c r="CG557" i="13" s="1"/>
  <c r="CH557" i="13" s="1"/>
  <c r="CA557" i="13"/>
  <c r="BZ557" i="13"/>
  <c r="BY557" i="13"/>
  <c r="BX557" i="13"/>
  <c r="BW557" i="13"/>
  <c r="BV557" i="13"/>
  <c r="BU557" i="13"/>
  <c r="CB557" i="13" s="1"/>
  <c r="CC557" i="13" s="1"/>
  <c r="BT557" i="13"/>
  <c r="BQ557" i="13"/>
  <c r="BP557" i="13"/>
  <c r="BO557" i="13"/>
  <c r="BN557" i="13"/>
  <c r="BM557" i="13"/>
  <c r="BL557" i="13"/>
  <c r="BK557" i="13"/>
  <c r="BJ557" i="13"/>
  <c r="BR557" i="13" s="1"/>
  <c r="BS557" i="13" s="1"/>
  <c r="BI557" i="13"/>
  <c r="AG557" i="13"/>
  <c r="CX556" i="13"/>
  <c r="CT556" i="13"/>
  <c r="CQ556" i="13"/>
  <c r="CR556" i="13" s="1"/>
  <c r="CS556" i="13" s="1"/>
  <c r="CP556" i="13"/>
  <c r="CO556" i="13"/>
  <c r="CN556" i="13"/>
  <c r="CL556" i="13"/>
  <c r="CM556" i="13" s="1"/>
  <c r="CK556" i="13"/>
  <c r="CJ556" i="13"/>
  <c r="CI556" i="13"/>
  <c r="CF556" i="13"/>
  <c r="CE556" i="13"/>
  <c r="CD556" i="13"/>
  <c r="CG556" i="13" s="1"/>
  <c r="CH556" i="13" s="1"/>
  <c r="CA556" i="13"/>
  <c r="BZ556" i="13"/>
  <c r="BY556" i="13"/>
  <c r="BX556" i="13"/>
  <c r="BW556" i="13"/>
  <c r="BV556" i="13"/>
  <c r="BU556" i="13"/>
  <c r="CB556" i="13" s="1"/>
  <c r="CC556" i="13" s="1"/>
  <c r="BT556" i="13"/>
  <c r="BQ556" i="13"/>
  <c r="BP556" i="13"/>
  <c r="BO556" i="13"/>
  <c r="BN556" i="13"/>
  <c r="BM556" i="13"/>
  <c r="BL556" i="13"/>
  <c r="BK556" i="13"/>
  <c r="BJ556" i="13"/>
  <c r="BR556" i="13" s="1"/>
  <c r="BS556" i="13" s="1"/>
  <c r="BI556" i="13"/>
  <c r="AG556" i="13"/>
  <c r="CX555" i="13"/>
  <c r="CT555" i="13"/>
  <c r="CQ555" i="13"/>
  <c r="CR555" i="13" s="1"/>
  <c r="CS555" i="13" s="1"/>
  <c r="CP555" i="13"/>
  <c r="CO555" i="13"/>
  <c r="CN555" i="13"/>
  <c r="CL555" i="13"/>
  <c r="CM555" i="13" s="1"/>
  <c r="CK555" i="13"/>
  <c r="CJ555" i="13"/>
  <c r="CI555" i="13"/>
  <c r="CF555" i="13"/>
  <c r="CE555" i="13"/>
  <c r="CD555" i="13"/>
  <c r="CG555" i="13" s="1"/>
  <c r="CH555" i="13" s="1"/>
  <c r="CA555" i="13"/>
  <c r="BZ555" i="13"/>
  <c r="BY555" i="13"/>
  <c r="BX555" i="13"/>
  <c r="BW555" i="13"/>
  <c r="BV555" i="13"/>
  <c r="BU555" i="13"/>
  <c r="CB555" i="13" s="1"/>
  <c r="CC555" i="13" s="1"/>
  <c r="BT555" i="13"/>
  <c r="BQ555" i="13"/>
  <c r="BP555" i="13"/>
  <c r="BO555" i="13"/>
  <c r="BN555" i="13"/>
  <c r="BM555" i="13"/>
  <c r="BL555" i="13"/>
  <c r="BK555" i="13"/>
  <c r="BJ555" i="13"/>
  <c r="BR555" i="13" s="1"/>
  <c r="BS555" i="13" s="1"/>
  <c r="BI555" i="13"/>
  <c r="AG555" i="13"/>
  <c r="CX554" i="13"/>
  <c r="CT554" i="13"/>
  <c r="CQ554" i="13"/>
  <c r="CR554" i="13" s="1"/>
  <c r="CS554" i="13" s="1"/>
  <c r="CP554" i="13"/>
  <c r="CO554" i="13"/>
  <c r="CN554" i="13"/>
  <c r="CL554" i="13"/>
  <c r="CM554" i="13" s="1"/>
  <c r="CK554" i="13"/>
  <c r="CJ554" i="13"/>
  <c r="CI554" i="13"/>
  <c r="CF554" i="13"/>
  <c r="CE554" i="13"/>
  <c r="CD554" i="13"/>
  <c r="CG554" i="13" s="1"/>
  <c r="CH554" i="13" s="1"/>
  <c r="CA554" i="13"/>
  <c r="BZ554" i="13"/>
  <c r="BY554" i="13"/>
  <c r="BX554" i="13"/>
  <c r="BW554" i="13"/>
  <c r="BV554" i="13"/>
  <c r="BU554" i="13"/>
  <c r="CB554" i="13" s="1"/>
  <c r="CC554" i="13" s="1"/>
  <c r="BT554" i="13"/>
  <c r="BQ554" i="13"/>
  <c r="BP554" i="13"/>
  <c r="BO554" i="13"/>
  <c r="BN554" i="13"/>
  <c r="BM554" i="13"/>
  <c r="BL554" i="13"/>
  <c r="BK554" i="13"/>
  <c r="BJ554" i="13"/>
  <c r="BR554" i="13" s="1"/>
  <c r="BS554" i="13" s="1"/>
  <c r="BI554" i="13"/>
  <c r="AG554" i="13"/>
  <c r="CX553" i="13"/>
  <c r="CT553" i="13"/>
  <c r="CQ553" i="13"/>
  <c r="CR553" i="13" s="1"/>
  <c r="CS553" i="13" s="1"/>
  <c r="CP553" i="13"/>
  <c r="CO553" i="13"/>
  <c r="CN553" i="13"/>
  <c r="CL553" i="13"/>
  <c r="CM553" i="13" s="1"/>
  <c r="CK553" i="13"/>
  <c r="CJ553" i="13"/>
  <c r="CI553" i="13"/>
  <c r="CF553" i="13"/>
  <c r="CE553" i="13"/>
  <c r="CD553" i="13"/>
  <c r="CG553" i="13" s="1"/>
  <c r="CH553" i="13" s="1"/>
  <c r="CA553" i="13"/>
  <c r="BZ553" i="13"/>
  <c r="BY553" i="13"/>
  <c r="BX553" i="13"/>
  <c r="BW553" i="13"/>
  <c r="BV553" i="13"/>
  <c r="BU553" i="13"/>
  <c r="CB553" i="13" s="1"/>
  <c r="CC553" i="13" s="1"/>
  <c r="BT553" i="13"/>
  <c r="BQ553" i="13"/>
  <c r="BP553" i="13"/>
  <c r="BO553" i="13"/>
  <c r="BN553" i="13"/>
  <c r="BM553" i="13"/>
  <c r="BL553" i="13"/>
  <c r="BK553" i="13"/>
  <c r="BJ553" i="13"/>
  <c r="BR553" i="13" s="1"/>
  <c r="BS553" i="13" s="1"/>
  <c r="BI553" i="13"/>
  <c r="AG553" i="13"/>
  <c r="CX552" i="13"/>
  <c r="CT552" i="13"/>
  <c r="CQ552" i="13"/>
  <c r="CR552" i="13" s="1"/>
  <c r="CS552" i="13" s="1"/>
  <c r="CP552" i="13"/>
  <c r="CO552" i="13"/>
  <c r="CN552" i="13"/>
  <c r="CL552" i="13"/>
  <c r="CM552" i="13" s="1"/>
  <c r="CK552" i="13"/>
  <c r="CJ552" i="13"/>
  <c r="CI552" i="13"/>
  <c r="CF552" i="13"/>
  <c r="CE552" i="13"/>
  <c r="CD552" i="13"/>
  <c r="CG552" i="13" s="1"/>
  <c r="CH552" i="13" s="1"/>
  <c r="CA552" i="13"/>
  <c r="BZ552" i="13"/>
  <c r="BY552" i="13"/>
  <c r="BX552" i="13"/>
  <c r="BW552" i="13"/>
  <c r="BV552" i="13"/>
  <c r="BU552" i="13"/>
  <c r="CB552" i="13" s="1"/>
  <c r="CC552" i="13" s="1"/>
  <c r="BT552" i="13"/>
  <c r="BQ552" i="13"/>
  <c r="BP552" i="13"/>
  <c r="BO552" i="13"/>
  <c r="BN552" i="13"/>
  <c r="BM552" i="13"/>
  <c r="BL552" i="13"/>
  <c r="BK552" i="13"/>
  <c r="BJ552" i="13"/>
  <c r="BR552" i="13" s="1"/>
  <c r="BS552" i="13" s="1"/>
  <c r="BI552" i="13"/>
  <c r="AG552" i="13"/>
  <c r="CX551" i="13"/>
  <c r="CT551" i="13"/>
  <c r="CQ551" i="13"/>
  <c r="CR551" i="13" s="1"/>
  <c r="CS551" i="13" s="1"/>
  <c r="CP551" i="13"/>
  <c r="CO551" i="13"/>
  <c r="CN551" i="13"/>
  <c r="CL551" i="13"/>
  <c r="CM551" i="13" s="1"/>
  <c r="CK551" i="13"/>
  <c r="CJ551" i="13"/>
  <c r="CI551" i="13"/>
  <c r="CF551" i="13"/>
  <c r="CE551" i="13"/>
  <c r="CD551" i="13"/>
  <c r="CG551" i="13" s="1"/>
  <c r="CH551" i="13" s="1"/>
  <c r="CA551" i="13"/>
  <c r="BZ551" i="13"/>
  <c r="BY551" i="13"/>
  <c r="BX551" i="13"/>
  <c r="BW551" i="13"/>
  <c r="BV551" i="13"/>
  <c r="BU551" i="13"/>
  <c r="CB551" i="13" s="1"/>
  <c r="CC551" i="13" s="1"/>
  <c r="BT551" i="13"/>
  <c r="BQ551" i="13"/>
  <c r="BP551" i="13"/>
  <c r="BO551" i="13"/>
  <c r="BN551" i="13"/>
  <c r="BM551" i="13"/>
  <c r="BL551" i="13"/>
  <c r="BK551" i="13"/>
  <c r="BJ551" i="13"/>
  <c r="BR551" i="13" s="1"/>
  <c r="BS551" i="13" s="1"/>
  <c r="BI551" i="13"/>
  <c r="AG551" i="13"/>
  <c r="CX550" i="13"/>
  <c r="CT550" i="13"/>
  <c r="CQ550" i="13"/>
  <c r="CR550" i="13" s="1"/>
  <c r="CS550" i="13" s="1"/>
  <c r="CP550" i="13"/>
  <c r="CO550" i="13"/>
  <c r="CN550" i="13"/>
  <c r="CL550" i="13"/>
  <c r="CM550" i="13" s="1"/>
  <c r="CK550" i="13"/>
  <c r="CJ550" i="13"/>
  <c r="CI550" i="13"/>
  <c r="CF550" i="13"/>
  <c r="CE550" i="13"/>
  <c r="CD550" i="13"/>
  <c r="CG550" i="13" s="1"/>
  <c r="CH550" i="13" s="1"/>
  <c r="CA550" i="13"/>
  <c r="BZ550" i="13"/>
  <c r="BY550" i="13"/>
  <c r="BX550" i="13"/>
  <c r="BW550" i="13"/>
  <c r="BV550" i="13"/>
  <c r="BU550" i="13"/>
  <c r="CB550" i="13" s="1"/>
  <c r="CC550" i="13" s="1"/>
  <c r="BT550" i="13"/>
  <c r="BQ550" i="13"/>
  <c r="BP550" i="13"/>
  <c r="BO550" i="13"/>
  <c r="BN550" i="13"/>
  <c r="BM550" i="13"/>
  <c r="BL550" i="13"/>
  <c r="BK550" i="13"/>
  <c r="BJ550" i="13"/>
  <c r="BR550" i="13" s="1"/>
  <c r="BS550" i="13" s="1"/>
  <c r="BI550" i="13"/>
  <c r="AG550" i="13"/>
  <c r="CX549" i="13"/>
  <c r="CT549" i="13"/>
  <c r="CQ549" i="13"/>
  <c r="CR549" i="13" s="1"/>
  <c r="CS549" i="13" s="1"/>
  <c r="CP549" i="13"/>
  <c r="CO549" i="13"/>
  <c r="CN549" i="13"/>
  <c r="CL549" i="13"/>
  <c r="CM549" i="13" s="1"/>
  <c r="CK549" i="13"/>
  <c r="CJ549" i="13"/>
  <c r="CI549" i="13"/>
  <c r="CF549" i="13"/>
  <c r="CE549" i="13"/>
  <c r="CD549" i="13"/>
  <c r="CG549" i="13" s="1"/>
  <c r="CH549" i="13" s="1"/>
  <c r="CA549" i="13"/>
  <c r="BZ549" i="13"/>
  <c r="BY549" i="13"/>
  <c r="BX549" i="13"/>
  <c r="BW549" i="13"/>
  <c r="BV549" i="13"/>
  <c r="BU549" i="13"/>
  <c r="CB549" i="13" s="1"/>
  <c r="CC549" i="13" s="1"/>
  <c r="BT549" i="13"/>
  <c r="BQ549" i="13"/>
  <c r="BP549" i="13"/>
  <c r="BO549" i="13"/>
  <c r="BN549" i="13"/>
  <c r="BM549" i="13"/>
  <c r="BL549" i="13"/>
  <c r="BK549" i="13"/>
  <c r="BJ549" i="13"/>
  <c r="BR549" i="13" s="1"/>
  <c r="BS549" i="13" s="1"/>
  <c r="BI549" i="13"/>
  <c r="AG549" i="13"/>
  <c r="CX548" i="13"/>
  <c r="CT548" i="13"/>
  <c r="CQ548" i="13"/>
  <c r="CR548" i="13" s="1"/>
  <c r="CS548" i="13" s="1"/>
  <c r="CP548" i="13"/>
  <c r="CO548" i="13"/>
  <c r="CN548" i="13"/>
  <c r="CL548" i="13"/>
  <c r="CM548" i="13" s="1"/>
  <c r="CK548" i="13"/>
  <c r="CJ548" i="13"/>
  <c r="CI548" i="13"/>
  <c r="CF548" i="13"/>
  <c r="CE548" i="13"/>
  <c r="CD548" i="13"/>
  <c r="CG548" i="13" s="1"/>
  <c r="CH548" i="13" s="1"/>
  <c r="CA548" i="13"/>
  <c r="BZ548" i="13"/>
  <c r="BY548" i="13"/>
  <c r="BX548" i="13"/>
  <c r="BW548" i="13"/>
  <c r="BV548" i="13"/>
  <c r="BU548" i="13"/>
  <c r="CB548" i="13" s="1"/>
  <c r="CC548" i="13" s="1"/>
  <c r="BT548" i="13"/>
  <c r="BQ548" i="13"/>
  <c r="BP548" i="13"/>
  <c r="BO548" i="13"/>
  <c r="BN548" i="13"/>
  <c r="BM548" i="13"/>
  <c r="BL548" i="13"/>
  <c r="BK548" i="13"/>
  <c r="BJ548" i="13"/>
  <c r="BR548" i="13" s="1"/>
  <c r="BS548" i="13" s="1"/>
  <c r="BI548" i="13"/>
  <c r="AG548" i="13"/>
  <c r="CX547" i="13"/>
  <c r="CT547" i="13"/>
  <c r="CQ547" i="13"/>
  <c r="CR547" i="13" s="1"/>
  <c r="CS547" i="13" s="1"/>
  <c r="CP547" i="13"/>
  <c r="CO547" i="13"/>
  <c r="CN547" i="13"/>
  <c r="CL547" i="13"/>
  <c r="CM547" i="13" s="1"/>
  <c r="CK547" i="13"/>
  <c r="CJ547" i="13"/>
  <c r="CI547" i="13"/>
  <c r="CF547" i="13"/>
  <c r="CE547" i="13"/>
  <c r="CD547" i="13"/>
  <c r="CG547" i="13" s="1"/>
  <c r="CH547" i="13" s="1"/>
  <c r="CA547" i="13"/>
  <c r="BZ547" i="13"/>
  <c r="BY547" i="13"/>
  <c r="BX547" i="13"/>
  <c r="BW547" i="13"/>
  <c r="BV547" i="13"/>
  <c r="BU547" i="13"/>
  <c r="CB547" i="13" s="1"/>
  <c r="CC547" i="13" s="1"/>
  <c r="BT547" i="13"/>
  <c r="BQ547" i="13"/>
  <c r="BP547" i="13"/>
  <c r="BO547" i="13"/>
  <c r="BN547" i="13"/>
  <c r="BM547" i="13"/>
  <c r="BL547" i="13"/>
  <c r="BK547" i="13"/>
  <c r="BJ547" i="13"/>
  <c r="BR547" i="13" s="1"/>
  <c r="BS547" i="13" s="1"/>
  <c r="BI547" i="13"/>
  <c r="AG547" i="13"/>
  <c r="CX546" i="13"/>
  <c r="CT546" i="13"/>
  <c r="CQ546" i="13"/>
  <c r="CR546" i="13" s="1"/>
  <c r="CS546" i="13" s="1"/>
  <c r="CP546" i="13"/>
  <c r="CO546" i="13"/>
  <c r="CN546" i="13"/>
  <c r="CL546" i="13"/>
  <c r="CM546" i="13" s="1"/>
  <c r="CK546" i="13"/>
  <c r="CJ546" i="13"/>
  <c r="CI546" i="13"/>
  <c r="CF546" i="13"/>
  <c r="CE546" i="13"/>
  <c r="CD546" i="13"/>
  <c r="CG546" i="13" s="1"/>
  <c r="CH546" i="13" s="1"/>
  <c r="CA546" i="13"/>
  <c r="BZ546" i="13"/>
  <c r="BY546" i="13"/>
  <c r="BX546" i="13"/>
  <c r="BW546" i="13"/>
  <c r="BV546" i="13"/>
  <c r="BU546" i="13"/>
  <c r="CB546" i="13" s="1"/>
  <c r="CC546" i="13" s="1"/>
  <c r="BT546" i="13"/>
  <c r="BQ546" i="13"/>
  <c r="BP546" i="13"/>
  <c r="BO546" i="13"/>
  <c r="BN546" i="13"/>
  <c r="BM546" i="13"/>
  <c r="BL546" i="13"/>
  <c r="BK546" i="13"/>
  <c r="BJ546" i="13"/>
  <c r="BR546" i="13" s="1"/>
  <c r="BS546" i="13" s="1"/>
  <c r="BI546" i="13"/>
  <c r="AG546" i="13"/>
  <c r="CX545" i="13"/>
  <c r="CT545" i="13"/>
  <c r="CQ545" i="13"/>
  <c r="CR545" i="13" s="1"/>
  <c r="CS545" i="13" s="1"/>
  <c r="CP545" i="13"/>
  <c r="CO545" i="13"/>
  <c r="CN545" i="13"/>
  <c r="CL545" i="13"/>
  <c r="CM545" i="13" s="1"/>
  <c r="CK545" i="13"/>
  <c r="CJ545" i="13"/>
  <c r="CI545" i="13"/>
  <c r="CF545" i="13"/>
  <c r="CE545" i="13"/>
  <c r="CD545" i="13"/>
  <c r="CG545" i="13" s="1"/>
  <c r="CH545" i="13" s="1"/>
  <c r="CA545" i="13"/>
  <c r="BZ545" i="13"/>
  <c r="BY545" i="13"/>
  <c r="BX545" i="13"/>
  <c r="BW545" i="13"/>
  <c r="BV545" i="13"/>
  <c r="BU545" i="13"/>
  <c r="CB545" i="13" s="1"/>
  <c r="CC545" i="13" s="1"/>
  <c r="BT545" i="13"/>
  <c r="BQ545" i="13"/>
  <c r="BP545" i="13"/>
  <c r="BO545" i="13"/>
  <c r="BN545" i="13"/>
  <c r="BM545" i="13"/>
  <c r="BL545" i="13"/>
  <c r="BK545" i="13"/>
  <c r="BJ545" i="13"/>
  <c r="BR545" i="13" s="1"/>
  <c r="BS545" i="13" s="1"/>
  <c r="BI545" i="13"/>
  <c r="AG545" i="13"/>
  <c r="CX544" i="13"/>
  <c r="CT544" i="13"/>
  <c r="CQ544" i="13"/>
  <c r="CR544" i="13" s="1"/>
  <c r="CS544" i="13" s="1"/>
  <c r="CP544" i="13"/>
  <c r="CO544" i="13"/>
  <c r="CN544" i="13"/>
  <c r="CL544" i="13"/>
  <c r="CM544" i="13" s="1"/>
  <c r="CK544" i="13"/>
  <c r="CJ544" i="13"/>
  <c r="CI544" i="13"/>
  <c r="CF544" i="13"/>
  <c r="CE544" i="13"/>
  <c r="CD544" i="13"/>
  <c r="CG544" i="13" s="1"/>
  <c r="CH544" i="13" s="1"/>
  <c r="CA544" i="13"/>
  <c r="BZ544" i="13"/>
  <c r="BY544" i="13"/>
  <c r="BX544" i="13"/>
  <c r="BW544" i="13"/>
  <c r="BV544" i="13"/>
  <c r="BU544" i="13"/>
  <c r="CB544" i="13" s="1"/>
  <c r="CC544" i="13" s="1"/>
  <c r="BT544" i="13"/>
  <c r="BQ544" i="13"/>
  <c r="BP544" i="13"/>
  <c r="BO544" i="13"/>
  <c r="BN544" i="13"/>
  <c r="BM544" i="13"/>
  <c r="BL544" i="13"/>
  <c r="BK544" i="13"/>
  <c r="BJ544" i="13"/>
  <c r="BR544" i="13" s="1"/>
  <c r="BS544" i="13" s="1"/>
  <c r="BI544" i="13"/>
  <c r="AG544" i="13"/>
  <c r="CX543" i="13"/>
  <c r="CT543" i="13"/>
  <c r="CQ543" i="13"/>
  <c r="CR543" i="13" s="1"/>
  <c r="CS543" i="13" s="1"/>
  <c r="CP543" i="13"/>
  <c r="CO543" i="13"/>
  <c r="CN543" i="13"/>
  <c r="CL543" i="13"/>
  <c r="CM543" i="13" s="1"/>
  <c r="CK543" i="13"/>
  <c r="CJ543" i="13"/>
  <c r="CI543" i="13"/>
  <c r="CF543" i="13"/>
  <c r="CE543" i="13"/>
  <c r="CD543" i="13"/>
  <c r="CG543" i="13" s="1"/>
  <c r="CH543" i="13" s="1"/>
  <c r="CA543" i="13"/>
  <c r="BZ543" i="13"/>
  <c r="BY543" i="13"/>
  <c r="BX543" i="13"/>
  <c r="BW543" i="13"/>
  <c r="BV543" i="13"/>
  <c r="BU543" i="13"/>
  <c r="CB543" i="13" s="1"/>
  <c r="CC543" i="13" s="1"/>
  <c r="BT543" i="13"/>
  <c r="BQ543" i="13"/>
  <c r="BP543" i="13"/>
  <c r="BO543" i="13"/>
  <c r="BN543" i="13"/>
  <c r="BM543" i="13"/>
  <c r="BL543" i="13"/>
  <c r="BK543" i="13"/>
  <c r="BJ543" i="13"/>
  <c r="BR543" i="13" s="1"/>
  <c r="BS543" i="13" s="1"/>
  <c r="BI543" i="13"/>
  <c r="AG543" i="13"/>
  <c r="CX542" i="13"/>
  <c r="CT542" i="13"/>
  <c r="CQ542" i="13"/>
  <c r="CR542" i="13" s="1"/>
  <c r="CS542" i="13" s="1"/>
  <c r="CP542" i="13"/>
  <c r="CO542" i="13"/>
  <c r="CN542" i="13"/>
  <c r="CL542" i="13"/>
  <c r="CM542" i="13" s="1"/>
  <c r="CK542" i="13"/>
  <c r="CJ542" i="13"/>
  <c r="CI542" i="13"/>
  <c r="CF542" i="13"/>
  <c r="CE542" i="13"/>
  <c r="CD542" i="13"/>
  <c r="CG542" i="13" s="1"/>
  <c r="CH542" i="13" s="1"/>
  <c r="CA542" i="13"/>
  <c r="BZ542" i="13"/>
  <c r="BY542" i="13"/>
  <c r="BX542" i="13"/>
  <c r="BW542" i="13"/>
  <c r="BV542" i="13"/>
  <c r="BU542" i="13"/>
  <c r="CB542" i="13" s="1"/>
  <c r="CC542" i="13" s="1"/>
  <c r="BT542" i="13"/>
  <c r="BQ542" i="13"/>
  <c r="BP542" i="13"/>
  <c r="BO542" i="13"/>
  <c r="BN542" i="13"/>
  <c r="BM542" i="13"/>
  <c r="BL542" i="13"/>
  <c r="BK542" i="13"/>
  <c r="BJ542" i="13"/>
  <c r="BR542" i="13" s="1"/>
  <c r="BS542" i="13" s="1"/>
  <c r="BI542" i="13"/>
  <c r="AG542" i="13"/>
  <c r="CX541" i="13"/>
  <c r="CT541" i="13"/>
  <c r="CQ541" i="13"/>
  <c r="CR541" i="13" s="1"/>
  <c r="CS541" i="13" s="1"/>
  <c r="CP541" i="13"/>
  <c r="CO541" i="13"/>
  <c r="CN541" i="13"/>
  <c r="CL541" i="13"/>
  <c r="CM541" i="13" s="1"/>
  <c r="CK541" i="13"/>
  <c r="CJ541" i="13"/>
  <c r="CI541" i="13"/>
  <c r="CF541" i="13"/>
  <c r="CE541" i="13"/>
  <c r="CD541" i="13"/>
  <c r="CG541" i="13" s="1"/>
  <c r="CH541" i="13" s="1"/>
  <c r="CA541" i="13"/>
  <c r="BZ541" i="13"/>
  <c r="BY541" i="13"/>
  <c r="BX541" i="13"/>
  <c r="BW541" i="13"/>
  <c r="BV541" i="13"/>
  <c r="BU541" i="13"/>
  <c r="CB541" i="13" s="1"/>
  <c r="CC541" i="13" s="1"/>
  <c r="BT541" i="13"/>
  <c r="BQ541" i="13"/>
  <c r="BP541" i="13"/>
  <c r="BO541" i="13"/>
  <c r="BN541" i="13"/>
  <c r="BM541" i="13"/>
  <c r="BL541" i="13"/>
  <c r="BK541" i="13"/>
  <c r="BJ541" i="13"/>
  <c r="BR541" i="13" s="1"/>
  <c r="BS541" i="13" s="1"/>
  <c r="BI541" i="13"/>
  <c r="AG541" i="13"/>
  <c r="CX540" i="13"/>
  <c r="CT540" i="13"/>
  <c r="CQ540" i="13"/>
  <c r="CR540" i="13" s="1"/>
  <c r="CS540" i="13" s="1"/>
  <c r="CP540" i="13"/>
  <c r="CO540" i="13"/>
  <c r="CN540" i="13"/>
  <c r="CL540" i="13"/>
  <c r="CM540" i="13" s="1"/>
  <c r="CK540" i="13"/>
  <c r="CJ540" i="13"/>
  <c r="CI540" i="13"/>
  <c r="CF540" i="13"/>
  <c r="CE540" i="13"/>
  <c r="CD540" i="13"/>
  <c r="CG540" i="13" s="1"/>
  <c r="CH540" i="13" s="1"/>
  <c r="CA540" i="13"/>
  <c r="BZ540" i="13"/>
  <c r="BY540" i="13"/>
  <c r="BX540" i="13"/>
  <c r="BW540" i="13"/>
  <c r="BV540" i="13"/>
  <c r="BU540" i="13"/>
  <c r="CB540" i="13" s="1"/>
  <c r="CC540" i="13" s="1"/>
  <c r="BT540" i="13"/>
  <c r="BQ540" i="13"/>
  <c r="BP540" i="13"/>
  <c r="BO540" i="13"/>
  <c r="BN540" i="13"/>
  <c r="BM540" i="13"/>
  <c r="BL540" i="13"/>
  <c r="BK540" i="13"/>
  <c r="BJ540" i="13"/>
  <c r="BR540" i="13" s="1"/>
  <c r="BS540" i="13" s="1"/>
  <c r="BI540" i="13"/>
  <c r="AG540" i="13"/>
  <c r="CX539" i="13"/>
  <c r="CT539" i="13"/>
  <c r="CQ539" i="13"/>
  <c r="CR539" i="13" s="1"/>
  <c r="CS539" i="13" s="1"/>
  <c r="CP539" i="13"/>
  <c r="CO539" i="13"/>
  <c r="CN539" i="13"/>
  <c r="CL539" i="13"/>
  <c r="CM539" i="13" s="1"/>
  <c r="CK539" i="13"/>
  <c r="CJ539" i="13"/>
  <c r="CI539" i="13"/>
  <c r="CF539" i="13"/>
  <c r="CE539" i="13"/>
  <c r="CD539" i="13"/>
  <c r="CG539" i="13" s="1"/>
  <c r="CH539" i="13" s="1"/>
  <c r="CA539" i="13"/>
  <c r="BZ539" i="13"/>
  <c r="BY539" i="13"/>
  <c r="BX539" i="13"/>
  <c r="BW539" i="13"/>
  <c r="BV539" i="13"/>
  <c r="BU539" i="13"/>
  <c r="CB539" i="13" s="1"/>
  <c r="CC539" i="13" s="1"/>
  <c r="BT539" i="13"/>
  <c r="BQ539" i="13"/>
  <c r="BP539" i="13"/>
  <c r="BO539" i="13"/>
  <c r="BN539" i="13"/>
  <c r="BM539" i="13"/>
  <c r="BL539" i="13"/>
  <c r="BK539" i="13"/>
  <c r="BJ539" i="13"/>
  <c r="BR539" i="13" s="1"/>
  <c r="BS539" i="13" s="1"/>
  <c r="BI539" i="13"/>
  <c r="AG539" i="13"/>
  <c r="CX538" i="13"/>
  <c r="CT538" i="13"/>
  <c r="CQ538" i="13"/>
  <c r="CR538" i="13" s="1"/>
  <c r="CS538" i="13" s="1"/>
  <c r="CP538" i="13"/>
  <c r="CO538" i="13"/>
  <c r="CN538" i="13"/>
  <c r="CL538" i="13"/>
  <c r="CM538" i="13" s="1"/>
  <c r="CK538" i="13"/>
  <c r="CJ538" i="13"/>
  <c r="CI538" i="13"/>
  <c r="CF538" i="13"/>
  <c r="CE538" i="13"/>
  <c r="CD538" i="13"/>
  <c r="CG538" i="13" s="1"/>
  <c r="CH538" i="13" s="1"/>
  <c r="CA538" i="13"/>
  <c r="BZ538" i="13"/>
  <c r="BY538" i="13"/>
  <c r="BX538" i="13"/>
  <c r="BW538" i="13"/>
  <c r="BV538" i="13"/>
  <c r="BU538" i="13"/>
  <c r="CB538" i="13" s="1"/>
  <c r="CC538" i="13" s="1"/>
  <c r="BT538" i="13"/>
  <c r="BQ538" i="13"/>
  <c r="BP538" i="13"/>
  <c r="BO538" i="13"/>
  <c r="BN538" i="13"/>
  <c r="BM538" i="13"/>
  <c r="BL538" i="13"/>
  <c r="BK538" i="13"/>
  <c r="BJ538" i="13"/>
  <c r="BR538" i="13" s="1"/>
  <c r="BS538" i="13" s="1"/>
  <c r="BI538" i="13"/>
  <c r="AG538" i="13"/>
  <c r="CX537" i="13"/>
  <c r="CT537" i="13"/>
  <c r="CQ537" i="13"/>
  <c r="CR537" i="13" s="1"/>
  <c r="CS537" i="13" s="1"/>
  <c r="CP537" i="13"/>
  <c r="CO537" i="13"/>
  <c r="CN537" i="13"/>
  <c r="CL537" i="13"/>
  <c r="CM537" i="13" s="1"/>
  <c r="CK537" i="13"/>
  <c r="CJ537" i="13"/>
  <c r="CI537" i="13"/>
  <c r="CF537" i="13"/>
  <c r="CE537" i="13"/>
  <c r="CD537" i="13"/>
  <c r="CG537" i="13" s="1"/>
  <c r="CH537" i="13" s="1"/>
  <c r="CA537" i="13"/>
  <c r="BZ537" i="13"/>
  <c r="BY537" i="13"/>
  <c r="BX537" i="13"/>
  <c r="BW537" i="13"/>
  <c r="BV537" i="13"/>
  <c r="BU537" i="13"/>
  <c r="CB537" i="13" s="1"/>
  <c r="CC537" i="13" s="1"/>
  <c r="BT537" i="13"/>
  <c r="BQ537" i="13"/>
  <c r="BP537" i="13"/>
  <c r="BO537" i="13"/>
  <c r="BN537" i="13"/>
  <c r="BM537" i="13"/>
  <c r="BL537" i="13"/>
  <c r="BK537" i="13"/>
  <c r="BJ537" i="13"/>
  <c r="BR537" i="13" s="1"/>
  <c r="BS537" i="13" s="1"/>
  <c r="BI537" i="13"/>
  <c r="AG537" i="13"/>
  <c r="CX536" i="13"/>
  <c r="CT536" i="13"/>
  <c r="CQ536" i="13"/>
  <c r="CR536" i="13" s="1"/>
  <c r="CS536" i="13" s="1"/>
  <c r="CP536" i="13"/>
  <c r="CO536" i="13"/>
  <c r="CN536" i="13"/>
  <c r="CL536" i="13"/>
  <c r="CM536" i="13" s="1"/>
  <c r="CK536" i="13"/>
  <c r="CJ536" i="13"/>
  <c r="CI536" i="13"/>
  <c r="CF536" i="13"/>
  <c r="CE536" i="13"/>
  <c r="CD536" i="13"/>
  <c r="CG536" i="13" s="1"/>
  <c r="CH536" i="13" s="1"/>
  <c r="CA536" i="13"/>
  <c r="BZ536" i="13"/>
  <c r="BY536" i="13"/>
  <c r="BX536" i="13"/>
  <c r="BW536" i="13"/>
  <c r="BV536" i="13"/>
  <c r="BU536" i="13"/>
  <c r="CB536" i="13" s="1"/>
  <c r="CC536" i="13" s="1"/>
  <c r="BT536" i="13"/>
  <c r="BQ536" i="13"/>
  <c r="BP536" i="13"/>
  <c r="BO536" i="13"/>
  <c r="BN536" i="13"/>
  <c r="BM536" i="13"/>
  <c r="BL536" i="13"/>
  <c r="BK536" i="13"/>
  <c r="BJ536" i="13"/>
  <c r="BR536" i="13" s="1"/>
  <c r="BS536" i="13" s="1"/>
  <c r="BI536" i="13"/>
  <c r="AG536" i="13"/>
  <c r="CX535" i="13"/>
  <c r="CT535" i="13"/>
  <c r="CQ535" i="13"/>
  <c r="CR535" i="13" s="1"/>
  <c r="CS535" i="13" s="1"/>
  <c r="CP535" i="13"/>
  <c r="CO535" i="13"/>
  <c r="CN535" i="13"/>
  <c r="CL535" i="13"/>
  <c r="CM535" i="13" s="1"/>
  <c r="CK535" i="13"/>
  <c r="CJ535" i="13"/>
  <c r="CI535" i="13"/>
  <c r="CF535" i="13"/>
  <c r="CE535" i="13"/>
  <c r="CD535" i="13"/>
  <c r="CG535" i="13" s="1"/>
  <c r="CH535" i="13" s="1"/>
  <c r="CA535" i="13"/>
  <c r="BZ535" i="13"/>
  <c r="BY535" i="13"/>
  <c r="BX535" i="13"/>
  <c r="BW535" i="13"/>
  <c r="BV535" i="13"/>
  <c r="BU535" i="13"/>
  <c r="CB535" i="13" s="1"/>
  <c r="CC535" i="13" s="1"/>
  <c r="BT535" i="13"/>
  <c r="BQ535" i="13"/>
  <c r="BP535" i="13"/>
  <c r="BO535" i="13"/>
  <c r="BN535" i="13"/>
  <c r="BM535" i="13"/>
  <c r="BL535" i="13"/>
  <c r="BK535" i="13"/>
  <c r="BJ535" i="13"/>
  <c r="BR535" i="13" s="1"/>
  <c r="BS535" i="13" s="1"/>
  <c r="BI535" i="13"/>
  <c r="AG535" i="13"/>
  <c r="CX534" i="13"/>
  <c r="CT534" i="13"/>
  <c r="CQ534" i="13"/>
  <c r="CR534" i="13" s="1"/>
  <c r="CS534" i="13" s="1"/>
  <c r="CP534" i="13"/>
  <c r="CO534" i="13"/>
  <c r="CN534" i="13"/>
  <c r="CL534" i="13"/>
  <c r="CM534" i="13" s="1"/>
  <c r="CK534" i="13"/>
  <c r="CJ534" i="13"/>
  <c r="CI534" i="13"/>
  <c r="CF534" i="13"/>
  <c r="CE534" i="13"/>
  <c r="CD534" i="13"/>
  <c r="CG534" i="13" s="1"/>
  <c r="CH534" i="13" s="1"/>
  <c r="CA534" i="13"/>
  <c r="BZ534" i="13"/>
  <c r="BY534" i="13"/>
  <c r="BX534" i="13"/>
  <c r="BW534" i="13"/>
  <c r="BV534" i="13"/>
  <c r="BU534" i="13"/>
  <c r="CB534" i="13" s="1"/>
  <c r="CC534" i="13" s="1"/>
  <c r="BT534" i="13"/>
  <c r="BQ534" i="13"/>
  <c r="BP534" i="13"/>
  <c r="BO534" i="13"/>
  <c r="BN534" i="13"/>
  <c r="BM534" i="13"/>
  <c r="BL534" i="13"/>
  <c r="BK534" i="13"/>
  <c r="BJ534" i="13"/>
  <c r="BR534" i="13" s="1"/>
  <c r="BS534" i="13" s="1"/>
  <c r="BI534" i="13"/>
  <c r="AG534" i="13"/>
  <c r="CX533" i="13"/>
  <c r="CT533" i="13"/>
  <c r="CQ533" i="13"/>
  <c r="CR533" i="13" s="1"/>
  <c r="CS533" i="13" s="1"/>
  <c r="CP533" i="13"/>
  <c r="CO533" i="13"/>
  <c r="CN533" i="13"/>
  <c r="CL533" i="13"/>
  <c r="CM533" i="13" s="1"/>
  <c r="CK533" i="13"/>
  <c r="CJ533" i="13"/>
  <c r="CI533" i="13"/>
  <c r="CF533" i="13"/>
  <c r="CE533" i="13"/>
  <c r="CD533" i="13"/>
  <c r="CG533" i="13" s="1"/>
  <c r="CH533" i="13" s="1"/>
  <c r="CA533" i="13"/>
  <c r="BZ533" i="13"/>
  <c r="BY533" i="13"/>
  <c r="BX533" i="13"/>
  <c r="BW533" i="13"/>
  <c r="BV533" i="13"/>
  <c r="BU533" i="13"/>
  <c r="CB533" i="13" s="1"/>
  <c r="CC533" i="13" s="1"/>
  <c r="BT533" i="13"/>
  <c r="BQ533" i="13"/>
  <c r="BP533" i="13"/>
  <c r="BO533" i="13"/>
  <c r="BN533" i="13"/>
  <c r="BM533" i="13"/>
  <c r="BL533" i="13"/>
  <c r="BK533" i="13"/>
  <c r="BJ533" i="13"/>
  <c r="BR533" i="13" s="1"/>
  <c r="BS533" i="13" s="1"/>
  <c r="BI533" i="13"/>
  <c r="AG533" i="13"/>
  <c r="CX532" i="13"/>
  <c r="CT532" i="13"/>
  <c r="CQ532" i="13"/>
  <c r="CR532" i="13" s="1"/>
  <c r="CS532" i="13" s="1"/>
  <c r="CP532" i="13"/>
  <c r="CO532" i="13"/>
  <c r="CN532" i="13"/>
  <c r="CL532" i="13"/>
  <c r="CM532" i="13" s="1"/>
  <c r="CK532" i="13"/>
  <c r="CJ532" i="13"/>
  <c r="CI532" i="13"/>
  <c r="CF532" i="13"/>
  <c r="CE532" i="13"/>
  <c r="CD532" i="13"/>
  <c r="CG532" i="13" s="1"/>
  <c r="CH532" i="13" s="1"/>
  <c r="CA532" i="13"/>
  <c r="BZ532" i="13"/>
  <c r="BY532" i="13"/>
  <c r="BX532" i="13"/>
  <c r="BW532" i="13"/>
  <c r="BV532" i="13"/>
  <c r="BU532" i="13"/>
  <c r="CB532" i="13" s="1"/>
  <c r="CC532" i="13" s="1"/>
  <c r="BT532" i="13"/>
  <c r="BQ532" i="13"/>
  <c r="BP532" i="13"/>
  <c r="BO532" i="13"/>
  <c r="BN532" i="13"/>
  <c r="BM532" i="13"/>
  <c r="BL532" i="13"/>
  <c r="BK532" i="13"/>
  <c r="BJ532" i="13"/>
  <c r="BR532" i="13" s="1"/>
  <c r="BS532" i="13" s="1"/>
  <c r="BI532" i="13"/>
  <c r="AG532" i="13"/>
  <c r="CX531" i="13"/>
  <c r="CT531" i="13"/>
  <c r="CQ531" i="13"/>
  <c r="CR531" i="13" s="1"/>
  <c r="CS531" i="13" s="1"/>
  <c r="CP531" i="13"/>
  <c r="CO531" i="13"/>
  <c r="CN531" i="13"/>
  <c r="CL531" i="13"/>
  <c r="CM531" i="13" s="1"/>
  <c r="CK531" i="13"/>
  <c r="CJ531" i="13"/>
  <c r="CI531" i="13"/>
  <c r="CF531" i="13"/>
  <c r="CE531" i="13"/>
  <c r="CD531" i="13"/>
  <c r="CG531" i="13" s="1"/>
  <c r="CH531" i="13" s="1"/>
  <c r="CA531" i="13"/>
  <c r="BZ531" i="13"/>
  <c r="BY531" i="13"/>
  <c r="BX531" i="13"/>
  <c r="BW531" i="13"/>
  <c r="BV531" i="13"/>
  <c r="BU531" i="13"/>
  <c r="CB531" i="13" s="1"/>
  <c r="CC531" i="13" s="1"/>
  <c r="BT531" i="13"/>
  <c r="BQ531" i="13"/>
  <c r="BP531" i="13"/>
  <c r="BO531" i="13"/>
  <c r="BN531" i="13"/>
  <c r="BM531" i="13"/>
  <c r="BL531" i="13"/>
  <c r="BK531" i="13"/>
  <c r="BJ531" i="13"/>
  <c r="BR531" i="13" s="1"/>
  <c r="BS531" i="13" s="1"/>
  <c r="BI531" i="13"/>
  <c r="AG531" i="13"/>
  <c r="CX530" i="13"/>
  <c r="CT530" i="13"/>
  <c r="CQ530" i="13"/>
  <c r="CR530" i="13" s="1"/>
  <c r="CS530" i="13" s="1"/>
  <c r="CP530" i="13"/>
  <c r="CO530" i="13"/>
  <c r="CN530" i="13"/>
  <c r="CL530" i="13"/>
  <c r="CM530" i="13" s="1"/>
  <c r="CK530" i="13"/>
  <c r="CJ530" i="13"/>
  <c r="CI530" i="13"/>
  <c r="CF530" i="13"/>
  <c r="CE530" i="13"/>
  <c r="CD530" i="13"/>
  <c r="CG530" i="13" s="1"/>
  <c r="CH530" i="13" s="1"/>
  <c r="CA530" i="13"/>
  <c r="BZ530" i="13"/>
  <c r="BY530" i="13"/>
  <c r="BX530" i="13"/>
  <c r="BW530" i="13"/>
  <c r="BV530" i="13"/>
  <c r="BU530" i="13"/>
  <c r="CB530" i="13" s="1"/>
  <c r="CC530" i="13" s="1"/>
  <c r="BT530" i="13"/>
  <c r="BQ530" i="13"/>
  <c r="BP530" i="13"/>
  <c r="BO530" i="13"/>
  <c r="BN530" i="13"/>
  <c r="BM530" i="13"/>
  <c r="BL530" i="13"/>
  <c r="BK530" i="13"/>
  <c r="BJ530" i="13"/>
  <c r="BR530" i="13" s="1"/>
  <c r="BS530" i="13" s="1"/>
  <c r="BI530" i="13"/>
  <c r="AG530" i="13"/>
  <c r="CX529" i="13"/>
  <c r="CT529" i="13"/>
  <c r="CQ529" i="13"/>
  <c r="CR529" i="13" s="1"/>
  <c r="CS529" i="13" s="1"/>
  <c r="CP529" i="13"/>
  <c r="CO529" i="13"/>
  <c r="CN529" i="13"/>
  <c r="CL529" i="13"/>
  <c r="CM529" i="13" s="1"/>
  <c r="CK529" i="13"/>
  <c r="CJ529" i="13"/>
  <c r="CI529" i="13"/>
  <c r="CF529" i="13"/>
  <c r="CE529" i="13"/>
  <c r="CD529" i="13"/>
  <c r="CG529" i="13" s="1"/>
  <c r="CH529" i="13" s="1"/>
  <c r="CA529" i="13"/>
  <c r="BZ529" i="13"/>
  <c r="BY529" i="13"/>
  <c r="BX529" i="13"/>
  <c r="BW529" i="13"/>
  <c r="BV529" i="13"/>
  <c r="BU529" i="13"/>
  <c r="CB529" i="13" s="1"/>
  <c r="CC529" i="13" s="1"/>
  <c r="BT529" i="13"/>
  <c r="BQ529" i="13"/>
  <c r="BP529" i="13"/>
  <c r="BO529" i="13"/>
  <c r="BN529" i="13"/>
  <c r="BM529" i="13"/>
  <c r="BL529" i="13"/>
  <c r="BK529" i="13"/>
  <c r="BJ529" i="13"/>
  <c r="BR529" i="13" s="1"/>
  <c r="BS529" i="13" s="1"/>
  <c r="BI529" i="13"/>
  <c r="AG529" i="13"/>
  <c r="CX528" i="13"/>
  <c r="CT528" i="13"/>
  <c r="CQ528" i="13"/>
  <c r="CR528" i="13" s="1"/>
  <c r="CS528" i="13" s="1"/>
  <c r="CP528" i="13"/>
  <c r="CO528" i="13"/>
  <c r="CN528" i="13"/>
  <c r="CL528" i="13"/>
  <c r="CM528" i="13" s="1"/>
  <c r="CK528" i="13"/>
  <c r="CJ528" i="13"/>
  <c r="CI528" i="13"/>
  <c r="CF528" i="13"/>
  <c r="CE528" i="13"/>
  <c r="CD528" i="13"/>
  <c r="CG528" i="13" s="1"/>
  <c r="CH528" i="13" s="1"/>
  <c r="CA528" i="13"/>
  <c r="BZ528" i="13"/>
  <c r="BY528" i="13"/>
  <c r="BX528" i="13"/>
  <c r="BW528" i="13"/>
  <c r="BV528" i="13"/>
  <c r="BU528" i="13"/>
  <c r="CB528" i="13" s="1"/>
  <c r="CC528" i="13" s="1"/>
  <c r="BT528" i="13"/>
  <c r="BQ528" i="13"/>
  <c r="BP528" i="13"/>
  <c r="BO528" i="13"/>
  <c r="BN528" i="13"/>
  <c r="BM528" i="13"/>
  <c r="BL528" i="13"/>
  <c r="BK528" i="13"/>
  <c r="BJ528" i="13"/>
  <c r="BR528" i="13" s="1"/>
  <c r="BS528" i="13" s="1"/>
  <c r="BI528" i="13"/>
  <c r="AG528" i="13"/>
  <c r="CX527" i="13"/>
  <c r="CT527" i="13"/>
  <c r="CQ527" i="13"/>
  <c r="CR527" i="13" s="1"/>
  <c r="CS527" i="13" s="1"/>
  <c r="CP527" i="13"/>
  <c r="CO527" i="13"/>
  <c r="CN527" i="13"/>
  <c r="CL527" i="13"/>
  <c r="CM527" i="13" s="1"/>
  <c r="CK527" i="13"/>
  <c r="CJ527" i="13"/>
  <c r="CI527" i="13"/>
  <c r="CF527" i="13"/>
  <c r="CE527" i="13"/>
  <c r="CD527" i="13"/>
  <c r="CG527" i="13" s="1"/>
  <c r="CH527" i="13" s="1"/>
  <c r="CA527" i="13"/>
  <c r="BZ527" i="13"/>
  <c r="BY527" i="13"/>
  <c r="BX527" i="13"/>
  <c r="BW527" i="13"/>
  <c r="BV527" i="13"/>
  <c r="BU527" i="13"/>
  <c r="CB527" i="13" s="1"/>
  <c r="CC527" i="13" s="1"/>
  <c r="BT527" i="13"/>
  <c r="BQ527" i="13"/>
  <c r="BP527" i="13"/>
  <c r="BO527" i="13"/>
  <c r="BN527" i="13"/>
  <c r="BM527" i="13"/>
  <c r="BL527" i="13"/>
  <c r="BK527" i="13"/>
  <c r="BJ527" i="13"/>
  <c r="BR527" i="13" s="1"/>
  <c r="BS527" i="13" s="1"/>
  <c r="BI527" i="13"/>
  <c r="AG527" i="13"/>
  <c r="CX526" i="13"/>
  <c r="CT526" i="13"/>
  <c r="CQ526" i="13"/>
  <c r="CR526" i="13" s="1"/>
  <c r="CS526" i="13" s="1"/>
  <c r="CP526" i="13"/>
  <c r="CO526" i="13"/>
  <c r="CN526" i="13"/>
  <c r="CL526" i="13"/>
  <c r="CM526" i="13" s="1"/>
  <c r="CK526" i="13"/>
  <c r="CJ526" i="13"/>
  <c r="CI526" i="13"/>
  <c r="CF526" i="13"/>
  <c r="CE526" i="13"/>
  <c r="CD526" i="13"/>
  <c r="CG526" i="13" s="1"/>
  <c r="CH526" i="13" s="1"/>
  <c r="CA526" i="13"/>
  <c r="BZ526" i="13"/>
  <c r="BY526" i="13"/>
  <c r="BX526" i="13"/>
  <c r="BW526" i="13"/>
  <c r="BV526" i="13"/>
  <c r="BU526" i="13"/>
  <c r="CB526" i="13" s="1"/>
  <c r="CC526" i="13" s="1"/>
  <c r="BT526" i="13"/>
  <c r="BQ526" i="13"/>
  <c r="BP526" i="13"/>
  <c r="BO526" i="13"/>
  <c r="BN526" i="13"/>
  <c r="BM526" i="13"/>
  <c r="BL526" i="13"/>
  <c r="BK526" i="13"/>
  <c r="BJ526" i="13"/>
  <c r="BR526" i="13" s="1"/>
  <c r="BS526" i="13" s="1"/>
  <c r="BI526" i="13"/>
  <c r="AG526" i="13"/>
  <c r="CX525" i="13"/>
  <c r="CT525" i="13"/>
  <c r="CQ525" i="13"/>
  <c r="CR525" i="13" s="1"/>
  <c r="CS525" i="13" s="1"/>
  <c r="CP525" i="13"/>
  <c r="CO525" i="13"/>
  <c r="CN525" i="13"/>
  <c r="CL525" i="13"/>
  <c r="CM525" i="13" s="1"/>
  <c r="CK525" i="13"/>
  <c r="CJ525" i="13"/>
  <c r="CI525" i="13"/>
  <c r="CF525" i="13"/>
  <c r="CE525" i="13"/>
  <c r="CD525" i="13"/>
  <c r="CG525" i="13" s="1"/>
  <c r="CH525" i="13" s="1"/>
  <c r="CA525" i="13"/>
  <c r="BZ525" i="13"/>
  <c r="BY525" i="13"/>
  <c r="BX525" i="13"/>
  <c r="BW525" i="13"/>
  <c r="BV525" i="13"/>
  <c r="BU525" i="13"/>
  <c r="BT525" i="13"/>
  <c r="BQ525" i="13"/>
  <c r="BP525" i="13"/>
  <c r="BO525" i="13"/>
  <c r="BN525" i="13"/>
  <c r="BM525" i="13"/>
  <c r="BL525" i="13"/>
  <c r="BK525" i="13"/>
  <c r="BJ525" i="13"/>
  <c r="BR525" i="13" s="1"/>
  <c r="BS525" i="13" s="1"/>
  <c r="BI525" i="13"/>
  <c r="AG525" i="13"/>
  <c r="CX524" i="13"/>
  <c r="CT524" i="13"/>
  <c r="CQ524" i="13"/>
  <c r="CR524" i="13" s="1"/>
  <c r="CS524" i="13" s="1"/>
  <c r="CP524" i="13"/>
  <c r="CO524" i="13"/>
  <c r="CN524" i="13"/>
  <c r="CL524" i="13"/>
  <c r="CM524" i="13" s="1"/>
  <c r="CK524" i="13"/>
  <c r="CJ524" i="13"/>
  <c r="CI524" i="13"/>
  <c r="CH524" i="13"/>
  <c r="CF524" i="13"/>
  <c r="CE524" i="13"/>
  <c r="CD524" i="13"/>
  <c r="CG524" i="13" s="1"/>
  <c r="CA524" i="13"/>
  <c r="BZ524" i="13"/>
  <c r="BY524" i="13"/>
  <c r="BX524" i="13"/>
  <c r="BW524" i="13"/>
  <c r="BV524" i="13"/>
  <c r="BU524" i="13"/>
  <c r="CB524" i="13" s="1"/>
  <c r="CC524" i="13" s="1"/>
  <c r="BT524" i="13"/>
  <c r="BQ524" i="13"/>
  <c r="BP524" i="13"/>
  <c r="BO524" i="13"/>
  <c r="BN524" i="13"/>
  <c r="BM524" i="13"/>
  <c r="BL524" i="13"/>
  <c r="BK524" i="13"/>
  <c r="BJ524" i="13"/>
  <c r="BR524" i="13" s="1"/>
  <c r="BS524" i="13" s="1"/>
  <c r="BI524" i="13"/>
  <c r="AG524" i="13"/>
  <c r="CX523" i="13"/>
  <c r="CT523" i="13"/>
  <c r="CQ523" i="13"/>
  <c r="CR523" i="13" s="1"/>
  <c r="CS523" i="13" s="1"/>
  <c r="CP523" i="13"/>
  <c r="CO523" i="13"/>
  <c r="CN523" i="13"/>
  <c r="CL523" i="13"/>
  <c r="CM523" i="13" s="1"/>
  <c r="CK523" i="13"/>
  <c r="CJ523" i="13"/>
  <c r="CI523" i="13"/>
  <c r="CF523" i="13"/>
  <c r="CE523" i="13"/>
  <c r="CD523" i="13"/>
  <c r="CG523" i="13" s="1"/>
  <c r="CH523" i="13" s="1"/>
  <c r="CA523" i="13"/>
  <c r="BZ523" i="13"/>
  <c r="BY523" i="13"/>
  <c r="BX523" i="13"/>
  <c r="BW523" i="13"/>
  <c r="BV523" i="13"/>
  <c r="BU523" i="13"/>
  <c r="BT523" i="13"/>
  <c r="BQ523" i="13"/>
  <c r="BP523" i="13"/>
  <c r="BO523" i="13"/>
  <c r="BN523" i="13"/>
  <c r="BM523" i="13"/>
  <c r="BL523" i="13"/>
  <c r="BK523" i="13"/>
  <c r="BJ523" i="13"/>
  <c r="BR523" i="13" s="1"/>
  <c r="BS523" i="13" s="1"/>
  <c r="BI523" i="13"/>
  <c r="AG523" i="13"/>
  <c r="CX522" i="13"/>
  <c r="CT522" i="13"/>
  <c r="CQ522" i="13"/>
  <c r="CR522" i="13" s="1"/>
  <c r="CS522" i="13" s="1"/>
  <c r="CP522" i="13"/>
  <c r="CO522" i="13"/>
  <c r="CN522" i="13"/>
  <c r="CL522" i="13"/>
  <c r="CM522" i="13" s="1"/>
  <c r="CK522" i="13"/>
  <c r="CJ522" i="13"/>
  <c r="CI522" i="13"/>
  <c r="CH522" i="13"/>
  <c r="CF522" i="13"/>
  <c r="CE522" i="13"/>
  <c r="CD522" i="13"/>
  <c r="CG522" i="13" s="1"/>
  <c r="CA522" i="13"/>
  <c r="BZ522" i="13"/>
  <c r="BY522" i="13"/>
  <c r="BX522" i="13"/>
  <c r="BW522" i="13"/>
  <c r="BV522" i="13"/>
  <c r="BU522" i="13"/>
  <c r="CB522" i="13" s="1"/>
  <c r="CC522" i="13" s="1"/>
  <c r="BT522" i="13"/>
  <c r="BQ522" i="13"/>
  <c r="BP522" i="13"/>
  <c r="BO522" i="13"/>
  <c r="BN522" i="13"/>
  <c r="BM522" i="13"/>
  <c r="BL522" i="13"/>
  <c r="BK522" i="13"/>
  <c r="BJ522" i="13"/>
  <c r="BR522" i="13" s="1"/>
  <c r="BS522" i="13" s="1"/>
  <c r="BI522" i="13"/>
  <c r="AG522" i="13"/>
  <c r="CX521" i="13"/>
  <c r="CT521" i="13"/>
  <c r="CQ521" i="13"/>
  <c r="CR521" i="13" s="1"/>
  <c r="CS521" i="13" s="1"/>
  <c r="CP521" i="13"/>
  <c r="CO521" i="13"/>
  <c r="CN521" i="13"/>
  <c r="CL521" i="13"/>
  <c r="CM521" i="13" s="1"/>
  <c r="CK521" i="13"/>
  <c r="CJ521" i="13"/>
  <c r="CI521" i="13"/>
  <c r="CF521" i="13"/>
  <c r="CE521" i="13"/>
  <c r="CD521" i="13"/>
  <c r="CG521" i="13" s="1"/>
  <c r="CH521" i="13" s="1"/>
  <c r="CA521" i="13"/>
  <c r="BZ521" i="13"/>
  <c r="BY521" i="13"/>
  <c r="BX521" i="13"/>
  <c r="BW521" i="13"/>
  <c r="BV521" i="13"/>
  <c r="BU521" i="13"/>
  <c r="BT521" i="13"/>
  <c r="BQ521" i="13"/>
  <c r="BP521" i="13"/>
  <c r="BO521" i="13"/>
  <c r="BN521" i="13"/>
  <c r="BM521" i="13"/>
  <c r="BL521" i="13"/>
  <c r="BK521" i="13"/>
  <c r="BJ521" i="13"/>
  <c r="BR521" i="13" s="1"/>
  <c r="BS521" i="13" s="1"/>
  <c r="BI521" i="13"/>
  <c r="AG521" i="13"/>
  <c r="CX520" i="13"/>
  <c r="CT520" i="13"/>
  <c r="CQ520" i="13"/>
  <c r="CR520" i="13" s="1"/>
  <c r="CS520" i="13" s="1"/>
  <c r="CP520" i="13"/>
  <c r="CO520" i="13"/>
  <c r="CN520" i="13"/>
  <c r="CL520" i="13"/>
  <c r="CM520" i="13" s="1"/>
  <c r="CK520" i="13"/>
  <c r="CJ520" i="13"/>
  <c r="CI520" i="13"/>
  <c r="CH520" i="13"/>
  <c r="CF520" i="13"/>
  <c r="CE520" i="13"/>
  <c r="CD520" i="13"/>
  <c r="CG520" i="13" s="1"/>
  <c r="CA520" i="13"/>
  <c r="BZ520" i="13"/>
  <c r="BY520" i="13"/>
  <c r="BX520" i="13"/>
  <c r="BW520" i="13"/>
  <c r="BV520" i="13"/>
  <c r="BU520" i="13"/>
  <c r="CB520" i="13" s="1"/>
  <c r="CC520" i="13" s="1"/>
  <c r="BT520" i="13"/>
  <c r="BQ520" i="13"/>
  <c r="BP520" i="13"/>
  <c r="BO520" i="13"/>
  <c r="BN520" i="13"/>
  <c r="BM520" i="13"/>
  <c r="BL520" i="13"/>
  <c r="BK520" i="13"/>
  <c r="BJ520" i="13"/>
  <c r="BR520" i="13" s="1"/>
  <c r="BS520" i="13" s="1"/>
  <c r="BI520" i="13"/>
  <c r="AG520" i="13"/>
  <c r="CX519" i="13"/>
  <c r="CT519" i="13"/>
  <c r="CQ519" i="13"/>
  <c r="CR519" i="13" s="1"/>
  <c r="CS519" i="13" s="1"/>
  <c r="CP519" i="13"/>
  <c r="CO519" i="13"/>
  <c r="CN519" i="13"/>
  <c r="CL519" i="13"/>
  <c r="CM519" i="13" s="1"/>
  <c r="CK519" i="13"/>
  <c r="CJ519" i="13"/>
  <c r="CI519" i="13"/>
  <c r="CF519" i="13"/>
  <c r="CE519" i="13"/>
  <c r="CD519" i="13"/>
  <c r="CG519" i="13" s="1"/>
  <c r="CH519" i="13" s="1"/>
  <c r="CA519" i="13"/>
  <c r="BZ519" i="13"/>
  <c r="BY519" i="13"/>
  <c r="BX519" i="13"/>
  <c r="BW519" i="13"/>
  <c r="BV519" i="13"/>
  <c r="BU519" i="13"/>
  <c r="BT519" i="13"/>
  <c r="BQ519" i="13"/>
  <c r="BP519" i="13"/>
  <c r="BO519" i="13"/>
  <c r="BN519" i="13"/>
  <c r="BM519" i="13"/>
  <c r="BL519" i="13"/>
  <c r="BK519" i="13"/>
  <c r="BJ519" i="13"/>
  <c r="BR519" i="13" s="1"/>
  <c r="BS519" i="13" s="1"/>
  <c r="BI519" i="13"/>
  <c r="AG519" i="13"/>
  <c r="CX518" i="13"/>
  <c r="CT518" i="13"/>
  <c r="CQ518" i="13"/>
  <c r="CR518" i="13" s="1"/>
  <c r="CS518" i="13" s="1"/>
  <c r="CP518" i="13"/>
  <c r="CO518" i="13"/>
  <c r="CN518" i="13"/>
  <c r="CL518" i="13"/>
  <c r="CM518" i="13" s="1"/>
  <c r="CK518" i="13"/>
  <c r="CJ518" i="13"/>
  <c r="CI518" i="13"/>
  <c r="CH518" i="13"/>
  <c r="CF518" i="13"/>
  <c r="CE518" i="13"/>
  <c r="CD518" i="13"/>
  <c r="CG518" i="13" s="1"/>
  <c r="CA518" i="13"/>
  <c r="BZ518" i="13"/>
  <c r="BY518" i="13"/>
  <c r="BX518" i="13"/>
  <c r="BW518" i="13"/>
  <c r="BV518" i="13"/>
  <c r="BU518" i="13"/>
  <c r="CB518" i="13" s="1"/>
  <c r="CC518" i="13" s="1"/>
  <c r="BT518" i="13"/>
  <c r="BQ518" i="13"/>
  <c r="BP518" i="13"/>
  <c r="BO518" i="13"/>
  <c r="BN518" i="13"/>
  <c r="BM518" i="13"/>
  <c r="BL518" i="13"/>
  <c r="BK518" i="13"/>
  <c r="BJ518" i="13"/>
  <c r="BR518" i="13" s="1"/>
  <c r="BS518" i="13" s="1"/>
  <c r="BI518" i="13"/>
  <c r="AG518" i="13"/>
  <c r="CX517" i="13"/>
  <c r="CT517" i="13"/>
  <c r="CQ517" i="13"/>
  <c r="CR517" i="13" s="1"/>
  <c r="CS517" i="13" s="1"/>
  <c r="CO517" i="13"/>
  <c r="CP517" i="13" s="1"/>
  <c r="CN517" i="13"/>
  <c r="CL517" i="13"/>
  <c r="CM517" i="13" s="1"/>
  <c r="CK517" i="13"/>
  <c r="CJ517" i="13"/>
  <c r="CI517" i="13"/>
  <c r="CF517" i="13"/>
  <c r="CE517" i="13"/>
  <c r="CD517" i="13"/>
  <c r="CG517" i="13" s="1"/>
  <c r="CH517" i="13" s="1"/>
  <c r="CA517" i="13"/>
  <c r="BZ517" i="13"/>
  <c r="BY517" i="13"/>
  <c r="BX517" i="13"/>
  <c r="BW517" i="13"/>
  <c r="BV517" i="13"/>
  <c r="BU517" i="13"/>
  <c r="CB517" i="13" s="1"/>
  <c r="CC517" i="13" s="1"/>
  <c r="BT517" i="13"/>
  <c r="BQ517" i="13"/>
  <c r="BP517" i="13"/>
  <c r="BO517" i="13"/>
  <c r="BN517" i="13"/>
  <c r="BM517" i="13"/>
  <c r="BL517" i="13"/>
  <c r="BK517" i="13"/>
  <c r="BJ517" i="13"/>
  <c r="BR517" i="13" s="1"/>
  <c r="BS517" i="13" s="1"/>
  <c r="BI517" i="13"/>
  <c r="AG517" i="13"/>
  <c r="CX516" i="13"/>
  <c r="CT516" i="13"/>
  <c r="CQ516" i="13"/>
  <c r="CR516" i="13" s="1"/>
  <c r="CS516" i="13" s="1"/>
  <c r="CO516" i="13"/>
  <c r="CP516" i="13" s="1"/>
  <c r="CN516" i="13"/>
  <c r="CM516" i="13"/>
  <c r="CK516" i="13"/>
  <c r="CJ516" i="13"/>
  <c r="CI516" i="13"/>
  <c r="CL516" i="13" s="1"/>
  <c r="CF516" i="13"/>
  <c r="CE516" i="13"/>
  <c r="CG516" i="13" s="1"/>
  <c r="CH516" i="13" s="1"/>
  <c r="CD516" i="13"/>
  <c r="CA516" i="13"/>
  <c r="BZ516" i="13"/>
  <c r="BY516" i="13"/>
  <c r="BX516" i="13"/>
  <c r="BW516" i="13"/>
  <c r="BV516" i="13"/>
  <c r="BU516" i="13"/>
  <c r="BT516" i="13"/>
  <c r="BQ516" i="13"/>
  <c r="BP516" i="13"/>
  <c r="BO516" i="13"/>
  <c r="BN516" i="13"/>
  <c r="BM516" i="13"/>
  <c r="BL516" i="13"/>
  <c r="BK516" i="13"/>
  <c r="BJ516" i="13"/>
  <c r="BR516" i="13" s="1"/>
  <c r="BS516" i="13" s="1"/>
  <c r="BI516" i="13"/>
  <c r="AG516" i="13"/>
  <c r="CX515" i="13"/>
  <c r="CT515" i="13"/>
  <c r="CQ515" i="13"/>
  <c r="CR515" i="13" s="1"/>
  <c r="CS515" i="13" s="1"/>
  <c r="CO515" i="13"/>
  <c r="CP515" i="13" s="1"/>
  <c r="CN515" i="13"/>
  <c r="CK515" i="13"/>
  <c r="CJ515" i="13"/>
  <c r="CI515" i="13"/>
  <c r="CG515" i="13"/>
  <c r="CH515" i="13" s="1"/>
  <c r="CF515" i="13"/>
  <c r="CE515" i="13"/>
  <c r="CD515" i="13"/>
  <c r="CA515" i="13"/>
  <c r="BZ515" i="13"/>
  <c r="BY515" i="13"/>
  <c r="BX515" i="13"/>
  <c r="BW515" i="13"/>
  <c r="BV515" i="13"/>
  <c r="BU515" i="13"/>
  <c r="BT515" i="13"/>
  <c r="BQ515" i="13"/>
  <c r="BP515" i="13"/>
  <c r="BO515" i="13"/>
  <c r="BN515" i="13"/>
  <c r="BM515" i="13"/>
  <c r="BL515" i="13"/>
  <c r="BK515" i="13"/>
  <c r="BJ515" i="13"/>
  <c r="BR515" i="13" s="1"/>
  <c r="BS515" i="13" s="1"/>
  <c r="BI515" i="13"/>
  <c r="AG515" i="13"/>
  <c r="CX514" i="13"/>
  <c r="CT514" i="13"/>
  <c r="CQ514" i="13"/>
  <c r="CR514" i="13" s="1"/>
  <c r="CS514" i="13" s="1"/>
  <c r="CO514" i="13"/>
  <c r="CP514" i="13" s="1"/>
  <c r="CN514" i="13"/>
  <c r="CM514" i="13"/>
  <c r="CK514" i="13"/>
  <c r="CJ514" i="13"/>
  <c r="CI514" i="13"/>
  <c r="CL514" i="13" s="1"/>
  <c r="CF514" i="13"/>
  <c r="CE514" i="13"/>
  <c r="CG514" i="13" s="1"/>
  <c r="CH514" i="13" s="1"/>
  <c r="CD514" i="13"/>
  <c r="CA514" i="13"/>
  <c r="BZ514" i="13"/>
  <c r="BY514" i="13"/>
  <c r="BX514" i="13"/>
  <c r="BW514" i="13"/>
  <c r="BV514" i="13"/>
  <c r="BU514" i="13"/>
  <c r="BT514" i="13"/>
  <c r="BQ514" i="13"/>
  <c r="BP514" i="13"/>
  <c r="BO514" i="13"/>
  <c r="BN514" i="13"/>
  <c r="BM514" i="13"/>
  <c r="BL514" i="13"/>
  <c r="BK514" i="13"/>
  <c r="BJ514" i="13"/>
  <c r="BR514" i="13" s="1"/>
  <c r="BS514" i="13" s="1"/>
  <c r="BI514" i="13"/>
  <c r="AG514" i="13"/>
  <c r="CX513" i="13"/>
  <c r="CT513" i="13"/>
  <c r="CQ513" i="13"/>
  <c r="CR513" i="13" s="1"/>
  <c r="CS513" i="13" s="1"/>
  <c r="CO513" i="13"/>
  <c r="CP513" i="13" s="1"/>
  <c r="CN513" i="13"/>
  <c r="CK513" i="13"/>
  <c r="CJ513" i="13"/>
  <c r="CI513" i="13"/>
  <c r="CL513" i="13" s="1"/>
  <c r="CM513" i="13" s="1"/>
  <c r="CG513" i="13"/>
  <c r="CH513" i="13" s="1"/>
  <c r="CF513" i="13"/>
  <c r="CE513" i="13"/>
  <c r="CD513" i="13"/>
  <c r="CA513" i="13"/>
  <c r="BZ513" i="13"/>
  <c r="BY513" i="13"/>
  <c r="BX513" i="13"/>
  <c r="BW513" i="13"/>
  <c r="BV513" i="13"/>
  <c r="BU513" i="13"/>
  <c r="BT513" i="13"/>
  <c r="BQ513" i="13"/>
  <c r="BP513" i="13"/>
  <c r="BO513" i="13"/>
  <c r="BN513" i="13"/>
  <c r="BM513" i="13"/>
  <c r="BL513" i="13"/>
  <c r="BK513" i="13"/>
  <c r="BJ513" i="13"/>
  <c r="BR513" i="13" s="1"/>
  <c r="BS513" i="13" s="1"/>
  <c r="BI513" i="13"/>
  <c r="AG513" i="13"/>
  <c r="CX512" i="13"/>
  <c r="CT512" i="13"/>
  <c r="CQ512" i="13"/>
  <c r="CR512" i="13" s="1"/>
  <c r="CS512" i="13" s="1"/>
  <c r="CO512" i="13"/>
  <c r="CP512" i="13" s="1"/>
  <c r="CN512" i="13"/>
  <c r="CM512" i="13"/>
  <c r="CK512" i="13"/>
  <c r="CJ512" i="13"/>
  <c r="CI512" i="13"/>
  <c r="CL512" i="13" s="1"/>
  <c r="CF512" i="13"/>
  <c r="CE512" i="13"/>
  <c r="CG512" i="13" s="1"/>
  <c r="CH512" i="13" s="1"/>
  <c r="CD512" i="13"/>
  <c r="CA512" i="13"/>
  <c r="BZ512" i="13"/>
  <c r="BY512" i="13"/>
  <c r="BX512" i="13"/>
  <c r="BW512" i="13"/>
  <c r="BV512" i="13"/>
  <c r="BU512" i="13"/>
  <c r="BT512" i="13"/>
  <c r="BQ512" i="13"/>
  <c r="BP512" i="13"/>
  <c r="BO512" i="13"/>
  <c r="BN512" i="13"/>
  <c r="BM512" i="13"/>
  <c r="BL512" i="13"/>
  <c r="BK512" i="13"/>
  <c r="BJ512" i="13"/>
  <c r="BR512" i="13" s="1"/>
  <c r="BS512" i="13" s="1"/>
  <c r="BI512" i="13"/>
  <c r="AG512" i="13"/>
  <c r="CX511" i="13"/>
  <c r="CT511" i="13"/>
  <c r="CQ511" i="13"/>
  <c r="CR511" i="13" s="1"/>
  <c r="CS511" i="13" s="1"/>
  <c r="CO511" i="13"/>
  <c r="CP511" i="13" s="1"/>
  <c r="CN511" i="13"/>
  <c r="CK511" i="13"/>
  <c r="CJ511" i="13"/>
  <c r="CI511" i="13"/>
  <c r="CG511" i="13"/>
  <c r="CH511" i="13" s="1"/>
  <c r="CF511" i="13"/>
  <c r="CE511" i="13"/>
  <c r="CD511" i="13"/>
  <c r="CA511" i="13"/>
  <c r="BZ511" i="13"/>
  <c r="BY511" i="13"/>
  <c r="BX511" i="13"/>
  <c r="BW511" i="13"/>
  <c r="BV511" i="13"/>
  <c r="BU511" i="13"/>
  <c r="BT511" i="13"/>
  <c r="BQ511" i="13"/>
  <c r="BP511" i="13"/>
  <c r="BO511" i="13"/>
  <c r="BN511" i="13"/>
  <c r="BM511" i="13"/>
  <c r="BL511" i="13"/>
  <c r="BK511" i="13"/>
  <c r="BJ511" i="13"/>
  <c r="BR511" i="13" s="1"/>
  <c r="BS511" i="13" s="1"/>
  <c r="BI511" i="13"/>
  <c r="AG511" i="13"/>
  <c r="CX510" i="13"/>
  <c r="CT510" i="13"/>
  <c r="CQ510" i="13"/>
  <c r="CR510" i="13" s="1"/>
  <c r="CS510" i="13" s="1"/>
  <c r="CO510" i="13"/>
  <c r="CP510" i="13" s="1"/>
  <c r="CN510" i="13"/>
  <c r="CM510" i="13"/>
  <c r="CK510" i="13"/>
  <c r="CJ510" i="13"/>
  <c r="CI510" i="13"/>
  <c r="CL510" i="13" s="1"/>
  <c r="CF510" i="13"/>
  <c r="CE510" i="13"/>
  <c r="CG510" i="13" s="1"/>
  <c r="CH510" i="13" s="1"/>
  <c r="CD510" i="13"/>
  <c r="CA510" i="13"/>
  <c r="BZ510" i="13"/>
  <c r="BY510" i="13"/>
  <c r="BX510" i="13"/>
  <c r="BW510" i="13"/>
  <c r="BV510" i="13"/>
  <c r="BU510" i="13"/>
  <c r="BT510" i="13"/>
  <c r="BQ510" i="13"/>
  <c r="BP510" i="13"/>
  <c r="BO510" i="13"/>
  <c r="BN510" i="13"/>
  <c r="BM510" i="13"/>
  <c r="BL510" i="13"/>
  <c r="BK510" i="13"/>
  <c r="BJ510" i="13"/>
  <c r="BR510" i="13" s="1"/>
  <c r="BS510" i="13" s="1"/>
  <c r="BI510" i="13"/>
  <c r="AG510" i="13"/>
  <c r="CX509" i="13"/>
  <c r="CT509" i="13"/>
  <c r="CQ509" i="13"/>
  <c r="CR509" i="13" s="1"/>
  <c r="CS509" i="13" s="1"/>
  <c r="CO509" i="13"/>
  <c r="CP509" i="13" s="1"/>
  <c r="CN509" i="13"/>
  <c r="CK509" i="13"/>
  <c r="CJ509" i="13"/>
  <c r="CI509" i="13"/>
  <c r="CL509" i="13" s="1"/>
  <c r="CM509" i="13" s="1"/>
  <c r="CG509" i="13"/>
  <c r="CH509" i="13" s="1"/>
  <c r="CF509" i="13"/>
  <c r="CE509" i="13"/>
  <c r="CD509" i="13"/>
  <c r="CA509" i="13"/>
  <c r="BZ509" i="13"/>
  <c r="BY509" i="13"/>
  <c r="BX509" i="13"/>
  <c r="BW509" i="13"/>
  <c r="BV509" i="13"/>
  <c r="BU509" i="13"/>
  <c r="BT509" i="13"/>
  <c r="BQ509" i="13"/>
  <c r="BP509" i="13"/>
  <c r="BO509" i="13"/>
  <c r="BN509" i="13"/>
  <c r="BM509" i="13"/>
  <c r="BL509" i="13"/>
  <c r="BK509" i="13"/>
  <c r="BJ509" i="13"/>
  <c r="BR509" i="13" s="1"/>
  <c r="BS509" i="13" s="1"/>
  <c r="BI509" i="13"/>
  <c r="AG509" i="13"/>
  <c r="CX508" i="13"/>
  <c r="CT508" i="13"/>
  <c r="CQ508" i="13"/>
  <c r="CR508" i="13" s="1"/>
  <c r="CS508" i="13" s="1"/>
  <c r="CO508" i="13"/>
  <c r="CP508" i="13" s="1"/>
  <c r="CN508" i="13"/>
  <c r="CM508" i="13"/>
  <c r="CK508" i="13"/>
  <c r="CJ508" i="13"/>
  <c r="CI508" i="13"/>
  <c r="CL508" i="13" s="1"/>
  <c r="CF508" i="13"/>
  <c r="CE508" i="13"/>
  <c r="CG508" i="13" s="1"/>
  <c r="CH508" i="13" s="1"/>
  <c r="CD508" i="13"/>
  <c r="CA508" i="13"/>
  <c r="BZ508" i="13"/>
  <c r="BY508" i="13"/>
  <c r="BX508" i="13"/>
  <c r="BW508" i="13"/>
  <c r="BV508" i="13"/>
  <c r="BU508" i="13"/>
  <c r="BT508" i="13"/>
  <c r="BQ508" i="13"/>
  <c r="BP508" i="13"/>
  <c r="BO508" i="13"/>
  <c r="BN508" i="13"/>
  <c r="BM508" i="13"/>
  <c r="BL508" i="13"/>
  <c r="BK508" i="13"/>
  <c r="BJ508" i="13"/>
  <c r="BR508" i="13" s="1"/>
  <c r="BS508" i="13" s="1"/>
  <c r="BI508" i="13"/>
  <c r="AG508" i="13"/>
  <c r="CX507" i="13"/>
  <c r="CT507" i="13"/>
  <c r="CQ507" i="13"/>
  <c r="CR507" i="13" s="1"/>
  <c r="CS507" i="13" s="1"/>
  <c r="CO507" i="13"/>
  <c r="CP507" i="13" s="1"/>
  <c r="CN507" i="13"/>
  <c r="CK507" i="13"/>
  <c r="CJ507" i="13"/>
  <c r="CI507" i="13"/>
  <c r="CG507" i="13"/>
  <c r="CH507" i="13" s="1"/>
  <c r="CF507" i="13"/>
  <c r="CE507" i="13"/>
  <c r="CD507" i="13"/>
  <c r="CA507" i="13"/>
  <c r="BZ507" i="13"/>
  <c r="BY507" i="13"/>
  <c r="BX507" i="13"/>
  <c r="BW507" i="13"/>
  <c r="BV507" i="13"/>
  <c r="BU507" i="13"/>
  <c r="BT507" i="13"/>
  <c r="BQ507" i="13"/>
  <c r="BP507" i="13"/>
  <c r="BO507" i="13"/>
  <c r="BN507" i="13"/>
  <c r="BM507" i="13"/>
  <c r="BL507" i="13"/>
  <c r="BK507" i="13"/>
  <c r="BJ507" i="13"/>
  <c r="BR507" i="13" s="1"/>
  <c r="BS507" i="13" s="1"/>
  <c r="BI507" i="13"/>
  <c r="AG507" i="13"/>
  <c r="CX506" i="13"/>
  <c r="CT506" i="13"/>
  <c r="CQ506" i="13"/>
  <c r="CR506" i="13" s="1"/>
  <c r="CS506" i="13" s="1"/>
  <c r="CO506" i="13"/>
  <c r="CP506" i="13" s="1"/>
  <c r="CN506" i="13"/>
  <c r="CK506" i="13"/>
  <c r="CJ506" i="13"/>
  <c r="CI506" i="13"/>
  <c r="CL506" i="13" s="1"/>
  <c r="CM506" i="13" s="1"/>
  <c r="CF506" i="13"/>
  <c r="CE506" i="13"/>
  <c r="CG506" i="13" s="1"/>
  <c r="CH506" i="13" s="1"/>
  <c r="CD506" i="13"/>
  <c r="CA506" i="13"/>
  <c r="BZ506" i="13"/>
  <c r="BY506" i="13"/>
  <c r="BX506" i="13"/>
  <c r="BW506" i="13"/>
  <c r="BV506" i="13"/>
  <c r="BU506" i="13"/>
  <c r="BT506" i="13"/>
  <c r="BQ506" i="13"/>
  <c r="BP506" i="13"/>
  <c r="BO506" i="13"/>
  <c r="BN506" i="13"/>
  <c r="BM506" i="13"/>
  <c r="BL506" i="13"/>
  <c r="BK506" i="13"/>
  <c r="BJ506" i="13"/>
  <c r="BR506" i="13" s="1"/>
  <c r="BS506" i="13" s="1"/>
  <c r="BI506" i="13"/>
  <c r="AG506" i="13"/>
  <c r="CX505" i="13"/>
  <c r="CT505" i="13"/>
  <c r="CQ505" i="13"/>
  <c r="CR505" i="13" s="1"/>
  <c r="CS505" i="13" s="1"/>
  <c r="CO505" i="13"/>
  <c r="CP505" i="13" s="1"/>
  <c r="CN505" i="13"/>
  <c r="CK505" i="13"/>
  <c r="CJ505" i="13"/>
  <c r="CI505" i="13"/>
  <c r="CL505" i="13" s="1"/>
  <c r="CM505" i="13" s="1"/>
  <c r="CG505" i="13"/>
  <c r="CH505" i="13" s="1"/>
  <c r="CF505" i="13"/>
  <c r="CE505" i="13"/>
  <c r="CD505" i="13"/>
  <c r="CA505" i="13"/>
  <c r="BZ505" i="13"/>
  <c r="BY505" i="13"/>
  <c r="BX505" i="13"/>
  <c r="BW505" i="13"/>
  <c r="BV505" i="13"/>
  <c r="BU505" i="13"/>
  <c r="BT505" i="13"/>
  <c r="BQ505" i="13"/>
  <c r="BP505" i="13"/>
  <c r="BO505" i="13"/>
  <c r="BN505" i="13"/>
  <c r="BM505" i="13"/>
  <c r="BL505" i="13"/>
  <c r="BK505" i="13"/>
  <c r="BJ505" i="13"/>
  <c r="BR505" i="13" s="1"/>
  <c r="BS505" i="13" s="1"/>
  <c r="BI505" i="13"/>
  <c r="AG505" i="13"/>
  <c r="CX504" i="13"/>
  <c r="CT504" i="13"/>
  <c r="CQ504" i="13"/>
  <c r="CR504" i="13" s="1"/>
  <c r="CS504" i="13" s="1"/>
  <c r="CO504" i="13"/>
  <c r="CP504" i="13" s="1"/>
  <c r="CN504" i="13"/>
  <c r="CM504" i="13"/>
  <c r="CK504" i="13"/>
  <c r="CJ504" i="13"/>
  <c r="CI504" i="13"/>
  <c r="CL504" i="13" s="1"/>
  <c r="CF504" i="13"/>
  <c r="CE504" i="13"/>
  <c r="CG504" i="13" s="1"/>
  <c r="CH504" i="13" s="1"/>
  <c r="CD504" i="13"/>
  <c r="CA504" i="13"/>
  <c r="BZ504" i="13"/>
  <c r="BY504" i="13"/>
  <c r="BX504" i="13"/>
  <c r="BW504" i="13"/>
  <c r="BV504" i="13"/>
  <c r="BU504" i="13"/>
  <c r="BT504" i="13"/>
  <c r="BQ504" i="13"/>
  <c r="BP504" i="13"/>
  <c r="BO504" i="13"/>
  <c r="BN504" i="13"/>
  <c r="BM504" i="13"/>
  <c r="BL504" i="13"/>
  <c r="BK504" i="13"/>
  <c r="BJ504" i="13"/>
  <c r="BR504" i="13" s="1"/>
  <c r="BS504" i="13" s="1"/>
  <c r="BI504" i="13"/>
  <c r="AG504" i="13"/>
  <c r="CX503" i="13"/>
  <c r="CT503" i="13"/>
  <c r="CQ503" i="13"/>
  <c r="CR503" i="13" s="1"/>
  <c r="CS503" i="13" s="1"/>
  <c r="CO503" i="13"/>
  <c r="CP503" i="13" s="1"/>
  <c r="CN503" i="13"/>
  <c r="CK503" i="13"/>
  <c r="CJ503" i="13"/>
  <c r="CI503" i="13"/>
  <c r="CG503" i="13"/>
  <c r="CH503" i="13" s="1"/>
  <c r="CF503" i="13"/>
  <c r="CE503" i="13"/>
  <c r="CD503" i="13"/>
  <c r="CA503" i="13"/>
  <c r="BZ503" i="13"/>
  <c r="BY503" i="13"/>
  <c r="BX503" i="13"/>
  <c r="BW503" i="13"/>
  <c r="BV503" i="13"/>
  <c r="BU503" i="13"/>
  <c r="BT503" i="13"/>
  <c r="BQ503" i="13"/>
  <c r="BP503" i="13"/>
  <c r="BO503" i="13"/>
  <c r="BN503" i="13"/>
  <c r="BM503" i="13"/>
  <c r="BL503" i="13"/>
  <c r="BK503" i="13"/>
  <c r="BJ503" i="13"/>
  <c r="BR503" i="13" s="1"/>
  <c r="BS503" i="13" s="1"/>
  <c r="BI503" i="13"/>
  <c r="AG503" i="13"/>
  <c r="CX502" i="13"/>
  <c r="CT502" i="13"/>
  <c r="CQ502" i="13"/>
  <c r="CR502" i="13" s="1"/>
  <c r="CS502" i="13" s="1"/>
  <c r="CO502" i="13"/>
  <c r="CP502" i="13" s="1"/>
  <c r="CN502" i="13"/>
  <c r="CK502" i="13"/>
  <c r="CJ502" i="13"/>
  <c r="CI502" i="13"/>
  <c r="CL502" i="13" s="1"/>
  <c r="CM502" i="13" s="1"/>
  <c r="CF502" i="13"/>
  <c r="CE502" i="13"/>
  <c r="CG502" i="13" s="1"/>
  <c r="CH502" i="13" s="1"/>
  <c r="CD502" i="13"/>
  <c r="CA502" i="13"/>
  <c r="BZ502" i="13"/>
  <c r="BY502" i="13"/>
  <c r="BX502" i="13"/>
  <c r="BW502" i="13"/>
  <c r="BV502" i="13"/>
  <c r="BU502" i="13"/>
  <c r="BT502" i="13"/>
  <c r="BQ502" i="13"/>
  <c r="BP502" i="13"/>
  <c r="BO502" i="13"/>
  <c r="BN502" i="13"/>
  <c r="BM502" i="13"/>
  <c r="BL502" i="13"/>
  <c r="BK502" i="13"/>
  <c r="BJ502" i="13"/>
  <c r="BR502" i="13" s="1"/>
  <c r="BS502" i="13" s="1"/>
  <c r="BI502" i="13"/>
  <c r="AG502" i="13"/>
  <c r="CX501" i="13"/>
  <c r="CT501" i="13"/>
  <c r="CQ501" i="13"/>
  <c r="CR501" i="13" s="1"/>
  <c r="CS501" i="13" s="1"/>
  <c r="CO501" i="13"/>
  <c r="CP501" i="13" s="1"/>
  <c r="CN501" i="13"/>
  <c r="CK501" i="13"/>
  <c r="CJ501" i="13"/>
  <c r="CI501" i="13"/>
  <c r="CL501" i="13" s="1"/>
  <c r="CM501" i="13" s="1"/>
  <c r="CG501" i="13"/>
  <c r="CH501" i="13" s="1"/>
  <c r="CF501" i="13"/>
  <c r="CE501" i="13"/>
  <c r="CD501" i="13"/>
  <c r="CA501" i="13"/>
  <c r="BZ501" i="13"/>
  <c r="BY501" i="13"/>
  <c r="BX501" i="13"/>
  <c r="BW501" i="13"/>
  <c r="BV501" i="13"/>
  <c r="BU501" i="13"/>
  <c r="BT501" i="13"/>
  <c r="BQ501" i="13"/>
  <c r="BP501" i="13"/>
  <c r="BO501" i="13"/>
  <c r="BN501" i="13"/>
  <c r="BM501" i="13"/>
  <c r="BL501" i="13"/>
  <c r="BK501" i="13"/>
  <c r="BJ501" i="13"/>
  <c r="BR501" i="13" s="1"/>
  <c r="BS501" i="13" s="1"/>
  <c r="BI501" i="13"/>
  <c r="AG501" i="13"/>
  <c r="CX500" i="13"/>
  <c r="CT500" i="13"/>
  <c r="CQ500" i="13"/>
  <c r="CR500" i="13" s="1"/>
  <c r="CS500" i="13" s="1"/>
  <c r="CO500" i="13"/>
  <c r="CP500" i="13" s="1"/>
  <c r="CN500" i="13"/>
  <c r="CM500" i="13"/>
  <c r="CK500" i="13"/>
  <c r="CJ500" i="13"/>
  <c r="CI500" i="13"/>
  <c r="CL500" i="13" s="1"/>
  <c r="CF500" i="13"/>
  <c r="CE500" i="13"/>
  <c r="CG500" i="13" s="1"/>
  <c r="CH500" i="13" s="1"/>
  <c r="CD500" i="13"/>
  <c r="CA500" i="13"/>
  <c r="BZ500" i="13"/>
  <c r="BY500" i="13"/>
  <c r="BX500" i="13"/>
  <c r="BW500" i="13"/>
  <c r="BV500" i="13"/>
  <c r="BU500" i="13"/>
  <c r="BT500" i="13"/>
  <c r="BQ500" i="13"/>
  <c r="BP500" i="13"/>
  <c r="BO500" i="13"/>
  <c r="BN500" i="13"/>
  <c r="BM500" i="13"/>
  <c r="BL500" i="13"/>
  <c r="BK500" i="13"/>
  <c r="BJ500" i="13"/>
  <c r="BR500" i="13" s="1"/>
  <c r="BS500" i="13" s="1"/>
  <c r="BI500" i="13"/>
  <c r="AG500" i="13"/>
  <c r="CX499" i="13"/>
  <c r="CT499" i="13"/>
  <c r="CQ499" i="13"/>
  <c r="CR499" i="13" s="1"/>
  <c r="CS499" i="13" s="1"/>
  <c r="CO499" i="13"/>
  <c r="CP499" i="13" s="1"/>
  <c r="CN499" i="13"/>
  <c r="CK499" i="13"/>
  <c r="CJ499" i="13"/>
  <c r="CI499" i="13"/>
  <c r="CG499" i="13"/>
  <c r="CH499" i="13" s="1"/>
  <c r="CF499" i="13"/>
  <c r="CE499" i="13"/>
  <c r="CD499" i="13"/>
  <c r="CA499" i="13"/>
  <c r="BZ499" i="13"/>
  <c r="BY499" i="13"/>
  <c r="BX499" i="13"/>
  <c r="BW499" i="13"/>
  <c r="BV499" i="13"/>
  <c r="BU499" i="13"/>
  <c r="BT499" i="13"/>
  <c r="BQ499" i="13"/>
  <c r="BP499" i="13"/>
  <c r="BO499" i="13"/>
  <c r="BN499" i="13"/>
  <c r="BM499" i="13"/>
  <c r="BL499" i="13"/>
  <c r="BK499" i="13"/>
  <c r="BJ499" i="13"/>
  <c r="BR499" i="13" s="1"/>
  <c r="BS499" i="13" s="1"/>
  <c r="BI499" i="13"/>
  <c r="AG499" i="13"/>
  <c r="CX498" i="13"/>
  <c r="CT498" i="13"/>
  <c r="CQ498" i="13"/>
  <c r="CR498" i="13" s="1"/>
  <c r="CS498" i="13" s="1"/>
  <c r="CO498" i="13"/>
  <c r="CP498" i="13" s="1"/>
  <c r="CN498" i="13"/>
  <c r="CK498" i="13"/>
  <c r="CJ498" i="13"/>
  <c r="CI498" i="13"/>
  <c r="CL498" i="13" s="1"/>
  <c r="CM498" i="13" s="1"/>
  <c r="CF498" i="13"/>
  <c r="CE498" i="13"/>
  <c r="CG498" i="13" s="1"/>
  <c r="CH498" i="13" s="1"/>
  <c r="CD498" i="13"/>
  <c r="CA498" i="13"/>
  <c r="BZ498" i="13"/>
  <c r="BY498" i="13"/>
  <c r="BX498" i="13"/>
  <c r="BW498" i="13"/>
  <c r="BV498" i="13"/>
  <c r="BU498" i="13"/>
  <c r="BT498" i="13"/>
  <c r="BQ498" i="13"/>
  <c r="BP498" i="13"/>
  <c r="BO498" i="13"/>
  <c r="BN498" i="13"/>
  <c r="BM498" i="13"/>
  <c r="BL498" i="13"/>
  <c r="BK498" i="13"/>
  <c r="BJ498" i="13"/>
  <c r="BR498" i="13" s="1"/>
  <c r="BS498" i="13" s="1"/>
  <c r="BI498" i="13"/>
  <c r="AG498" i="13"/>
  <c r="CX497" i="13"/>
  <c r="CT497" i="13"/>
  <c r="CQ497" i="13"/>
  <c r="CR497" i="13" s="1"/>
  <c r="CS497" i="13" s="1"/>
  <c r="CO497" i="13"/>
  <c r="CP497" i="13" s="1"/>
  <c r="CN497" i="13"/>
  <c r="CK497" i="13"/>
  <c r="CJ497" i="13"/>
  <c r="CI497" i="13"/>
  <c r="CL497" i="13" s="1"/>
  <c r="CM497" i="13" s="1"/>
  <c r="CG497" i="13"/>
  <c r="CH497" i="13" s="1"/>
  <c r="CF497" i="13"/>
  <c r="CE497" i="13"/>
  <c r="CD497" i="13"/>
  <c r="CA497" i="13"/>
  <c r="BZ497" i="13"/>
  <c r="BY497" i="13"/>
  <c r="BX497" i="13"/>
  <c r="BW497" i="13"/>
  <c r="BV497" i="13"/>
  <c r="BU497" i="13"/>
  <c r="BT497" i="13"/>
  <c r="BQ497" i="13"/>
  <c r="BP497" i="13"/>
  <c r="BO497" i="13"/>
  <c r="BN497" i="13"/>
  <c r="BM497" i="13"/>
  <c r="BL497" i="13"/>
  <c r="BK497" i="13"/>
  <c r="BJ497" i="13"/>
  <c r="BR497" i="13" s="1"/>
  <c r="BS497" i="13" s="1"/>
  <c r="BI497" i="13"/>
  <c r="AG497" i="13"/>
  <c r="CX496" i="13"/>
  <c r="CT496" i="13"/>
  <c r="CQ496" i="13"/>
  <c r="CR496" i="13" s="1"/>
  <c r="CS496" i="13" s="1"/>
  <c r="CO496" i="13"/>
  <c r="CP496" i="13" s="1"/>
  <c r="CN496" i="13"/>
  <c r="CM496" i="13"/>
  <c r="CK496" i="13"/>
  <c r="CJ496" i="13"/>
  <c r="CI496" i="13"/>
  <c r="CL496" i="13" s="1"/>
  <c r="CF496" i="13"/>
  <c r="CE496" i="13"/>
  <c r="CG496" i="13" s="1"/>
  <c r="CH496" i="13" s="1"/>
  <c r="CD496" i="13"/>
  <c r="CA496" i="13"/>
  <c r="BZ496" i="13"/>
  <c r="BY496" i="13"/>
  <c r="BX496" i="13"/>
  <c r="BW496" i="13"/>
  <c r="BV496" i="13"/>
  <c r="BU496" i="13"/>
  <c r="BT496" i="13"/>
  <c r="BQ496" i="13"/>
  <c r="BP496" i="13"/>
  <c r="BO496" i="13"/>
  <c r="BN496" i="13"/>
  <c r="BM496" i="13"/>
  <c r="BL496" i="13"/>
  <c r="BK496" i="13"/>
  <c r="BJ496" i="13"/>
  <c r="BR496" i="13" s="1"/>
  <c r="BS496" i="13" s="1"/>
  <c r="BI496" i="13"/>
  <c r="AG496" i="13"/>
  <c r="CX495" i="13"/>
  <c r="CT495" i="13"/>
  <c r="CQ495" i="13"/>
  <c r="CR495" i="13" s="1"/>
  <c r="CS495" i="13" s="1"/>
  <c r="CO495" i="13"/>
  <c r="CP495" i="13" s="1"/>
  <c r="CN495" i="13"/>
  <c r="CK495" i="13"/>
  <c r="CJ495" i="13"/>
  <c r="CI495" i="13"/>
  <c r="CG495" i="13"/>
  <c r="CH495" i="13" s="1"/>
  <c r="CF495" i="13"/>
  <c r="CE495" i="13"/>
  <c r="CD495" i="13"/>
  <c r="CA495" i="13"/>
  <c r="BZ495" i="13"/>
  <c r="BY495" i="13"/>
  <c r="BX495" i="13"/>
  <c r="BW495" i="13"/>
  <c r="BV495" i="13"/>
  <c r="BU495" i="13"/>
  <c r="BT495" i="13"/>
  <c r="BQ495" i="13"/>
  <c r="BP495" i="13"/>
  <c r="BO495" i="13"/>
  <c r="BN495" i="13"/>
  <c r="BM495" i="13"/>
  <c r="BL495" i="13"/>
  <c r="BK495" i="13"/>
  <c r="BJ495" i="13"/>
  <c r="BR495" i="13" s="1"/>
  <c r="BS495" i="13" s="1"/>
  <c r="BI495" i="13"/>
  <c r="AG495" i="13"/>
  <c r="CX494" i="13"/>
  <c r="CT494" i="13"/>
  <c r="CQ494" i="13"/>
  <c r="CR494" i="13" s="1"/>
  <c r="CS494" i="13" s="1"/>
  <c r="CO494" i="13"/>
  <c r="CP494" i="13" s="1"/>
  <c r="CN494" i="13"/>
  <c r="CK494" i="13"/>
  <c r="CJ494" i="13"/>
  <c r="CI494" i="13"/>
  <c r="CL494" i="13" s="1"/>
  <c r="CM494" i="13" s="1"/>
  <c r="CF494" i="13"/>
  <c r="CE494" i="13"/>
  <c r="CG494" i="13" s="1"/>
  <c r="CH494" i="13" s="1"/>
  <c r="CD494" i="13"/>
  <c r="CA494" i="13"/>
  <c r="BZ494" i="13"/>
  <c r="BY494" i="13"/>
  <c r="BX494" i="13"/>
  <c r="BW494" i="13"/>
  <c r="BV494" i="13"/>
  <c r="BU494" i="13"/>
  <c r="BT494" i="13"/>
  <c r="BQ494" i="13"/>
  <c r="BP494" i="13"/>
  <c r="BO494" i="13"/>
  <c r="BN494" i="13"/>
  <c r="BM494" i="13"/>
  <c r="BL494" i="13"/>
  <c r="BK494" i="13"/>
  <c r="BJ494" i="13"/>
  <c r="BR494" i="13" s="1"/>
  <c r="BS494" i="13" s="1"/>
  <c r="BI494" i="13"/>
  <c r="AG494" i="13"/>
  <c r="CX493" i="13"/>
  <c r="CT493" i="13"/>
  <c r="CQ493" i="13"/>
  <c r="CR493" i="13" s="1"/>
  <c r="CS493" i="13" s="1"/>
  <c r="CO493" i="13"/>
  <c r="CP493" i="13" s="1"/>
  <c r="CN493" i="13"/>
  <c r="CK493" i="13"/>
  <c r="CJ493" i="13"/>
  <c r="CI493" i="13"/>
  <c r="CL493" i="13" s="1"/>
  <c r="CM493" i="13" s="1"/>
  <c r="CG493" i="13"/>
  <c r="CH493" i="13" s="1"/>
  <c r="CF493" i="13"/>
  <c r="CE493" i="13"/>
  <c r="CD493" i="13"/>
  <c r="CA493" i="13"/>
  <c r="BZ493" i="13"/>
  <c r="BY493" i="13"/>
  <c r="BX493" i="13"/>
  <c r="BW493" i="13"/>
  <c r="BV493" i="13"/>
  <c r="BU493" i="13"/>
  <c r="BT493" i="13"/>
  <c r="BQ493" i="13"/>
  <c r="BP493" i="13"/>
  <c r="BO493" i="13"/>
  <c r="BN493" i="13"/>
  <c r="BM493" i="13"/>
  <c r="BL493" i="13"/>
  <c r="BK493" i="13"/>
  <c r="BJ493" i="13"/>
  <c r="BR493" i="13" s="1"/>
  <c r="BS493" i="13" s="1"/>
  <c r="BI493" i="13"/>
  <c r="AG493" i="13"/>
  <c r="CX492" i="13"/>
  <c r="CT492" i="13"/>
  <c r="CQ492" i="13"/>
  <c r="CR492" i="13" s="1"/>
  <c r="CS492" i="13" s="1"/>
  <c r="CO492" i="13"/>
  <c r="CP492" i="13" s="1"/>
  <c r="CN492" i="13"/>
  <c r="CM492" i="13"/>
  <c r="CK492" i="13"/>
  <c r="CJ492" i="13"/>
  <c r="CI492" i="13"/>
  <c r="CL492" i="13" s="1"/>
  <c r="CF492" i="13"/>
  <c r="CE492" i="13"/>
  <c r="CG492" i="13" s="1"/>
  <c r="CH492" i="13" s="1"/>
  <c r="CD492" i="13"/>
  <c r="CA492" i="13"/>
  <c r="BZ492" i="13"/>
  <c r="BY492" i="13"/>
  <c r="BX492" i="13"/>
  <c r="BW492" i="13"/>
  <c r="BV492" i="13"/>
  <c r="BU492" i="13"/>
  <c r="BT492" i="13"/>
  <c r="BQ492" i="13"/>
  <c r="BP492" i="13"/>
  <c r="BO492" i="13"/>
  <c r="BN492" i="13"/>
  <c r="BM492" i="13"/>
  <c r="BL492" i="13"/>
  <c r="BK492" i="13"/>
  <c r="BJ492" i="13"/>
  <c r="BI492" i="13"/>
  <c r="BR492" i="13" s="1"/>
  <c r="BS492" i="13" s="1"/>
  <c r="AG492" i="13"/>
  <c r="CX491" i="13"/>
  <c r="CT491" i="13"/>
  <c r="CQ491" i="13"/>
  <c r="CR491" i="13" s="1"/>
  <c r="CS491" i="13" s="1"/>
  <c r="CO491" i="13"/>
  <c r="CP491" i="13" s="1"/>
  <c r="CN491" i="13"/>
  <c r="CM491" i="13"/>
  <c r="CK491" i="13"/>
  <c r="CJ491" i="13"/>
  <c r="CI491" i="13"/>
  <c r="CL491" i="13" s="1"/>
  <c r="CF491" i="13"/>
  <c r="CE491" i="13"/>
  <c r="CG491" i="13" s="1"/>
  <c r="CH491" i="13" s="1"/>
  <c r="CD491" i="13"/>
  <c r="CA491" i="13"/>
  <c r="BZ491" i="13"/>
  <c r="BY491" i="13"/>
  <c r="BX491" i="13"/>
  <c r="BW491" i="13"/>
  <c r="BV491" i="13"/>
  <c r="BU491" i="13"/>
  <c r="CB491" i="13" s="1"/>
  <c r="CC491" i="13" s="1"/>
  <c r="BT491" i="13"/>
  <c r="BQ491" i="13"/>
  <c r="BP491" i="13"/>
  <c r="BO491" i="13"/>
  <c r="BN491" i="13"/>
  <c r="BM491" i="13"/>
  <c r="BL491" i="13"/>
  <c r="BK491" i="13"/>
  <c r="BJ491" i="13"/>
  <c r="BI491" i="13"/>
  <c r="BR491" i="13" s="1"/>
  <c r="BS491" i="13" s="1"/>
  <c r="AG491" i="13"/>
  <c r="CX490" i="13"/>
  <c r="CT490" i="13"/>
  <c r="CQ490" i="13"/>
  <c r="CR490" i="13" s="1"/>
  <c r="CS490" i="13" s="1"/>
  <c r="CO490" i="13"/>
  <c r="CP490" i="13" s="1"/>
  <c r="CN490" i="13"/>
  <c r="CK490" i="13"/>
  <c r="CJ490" i="13"/>
  <c r="CI490" i="13"/>
  <c r="CL490" i="13" s="1"/>
  <c r="CM490" i="13" s="1"/>
  <c r="CF490" i="13"/>
  <c r="CE490" i="13"/>
  <c r="CG490" i="13" s="1"/>
  <c r="CH490" i="13" s="1"/>
  <c r="CD490" i="13"/>
  <c r="CA490" i="13"/>
  <c r="BZ490" i="13"/>
  <c r="BY490" i="13"/>
  <c r="BX490" i="13"/>
  <c r="BW490" i="13"/>
  <c r="BV490" i="13"/>
  <c r="BU490" i="13"/>
  <c r="CB490" i="13" s="1"/>
  <c r="CC490" i="13" s="1"/>
  <c r="BT490" i="13"/>
  <c r="BQ490" i="13"/>
  <c r="BP490" i="13"/>
  <c r="BO490" i="13"/>
  <c r="BN490" i="13"/>
  <c r="BM490" i="13"/>
  <c r="BL490" i="13"/>
  <c r="BK490" i="13"/>
  <c r="BJ490" i="13"/>
  <c r="BI490" i="13"/>
  <c r="AG490" i="13"/>
  <c r="CX489" i="13"/>
  <c r="CT489" i="13"/>
  <c r="CQ489" i="13"/>
  <c r="CR489" i="13" s="1"/>
  <c r="CS489" i="13" s="1"/>
  <c r="CO489" i="13"/>
  <c r="CP489" i="13" s="1"/>
  <c r="CN489" i="13"/>
  <c r="CK489" i="13"/>
  <c r="CJ489" i="13"/>
  <c r="CI489" i="13"/>
  <c r="CL489" i="13" s="1"/>
  <c r="CM489" i="13" s="1"/>
  <c r="CF489" i="13"/>
  <c r="CE489" i="13"/>
  <c r="CG489" i="13" s="1"/>
  <c r="CH489" i="13" s="1"/>
  <c r="CD489" i="13"/>
  <c r="CA489" i="13"/>
  <c r="BZ489" i="13"/>
  <c r="BY489" i="13"/>
  <c r="BX489" i="13"/>
  <c r="BW489" i="13"/>
  <c r="BV489" i="13"/>
  <c r="BU489" i="13"/>
  <c r="BT489" i="13"/>
  <c r="BQ489" i="13"/>
  <c r="BP489" i="13"/>
  <c r="BO489" i="13"/>
  <c r="BN489" i="13"/>
  <c r="BM489" i="13"/>
  <c r="BL489" i="13"/>
  <c r="BK489" i="13"/>
  <c r="BJ489" i="13"/>
  <c r="BI489" i="13"/>
  <c r="AG489" i="13"/>
  <c r="CX488" i="13"/>
  <c r="CT488" i="13"/>
  <c r="CQ488" i="13"/>
  <c r="CR488" i="13" s="1"/>
  <c r="CS488" i="13" s="1"/>
  <c r="CO488" i="13"/>
  <c r="CP488" i="13" s="1"/>
  <c r="CN488" i="13"/>
  <c r="CM488" i="13"/>
  <c r="CK488" i="13"/>
  <c r="CJ488" i="13"/>
  <c r="CI488" i="13"/>
  <c r="CL488" i="13" s="1"/>
  <c r="CF488" i="13"/>
  <c r="CE488" i="13"/>
  <c r="CG488" i="13" s="1"/>
  <c r="CH488" i="13" s="1"/>
  <c r="CD488" i="13"/>
  <c r="CA488" i="13"/>
  <c r="BZ488" i="13"/>
  <c r="BY488" i="13"/>
  <c r="BX488" i="13"/>
  <c r="BW488" i="13"/>
  <c r="BV488" i="13"/>
  <c r="BU488" i="13"/>
  <c r="BT488" i="13"/>
  <c r="BQ488" i="13"/>
  <c r="BP488" i="13"/>
  <c r="BO488" i="13"/>
  <c r="BN488" i="13"/>
  <c r="BM488" i="13"/>
  <c r="BL488" i="13"/>
  <c r="BK488" i="13"/>
  <c r="BJ488" i="13"/>
  <c r="BI488" i="13"/>
  <c r="BR488" i="13" s="1"/>
  <c r="BS488" i="13" s="1"/>
  <c r="AG488" i="13"/>
  <c r="CX487" i="13"/>
  <c r="CT487" i="13"/>
  <c r="CQ487" i="13"/>
  <c r="CR487" i="13" s="1"/>
  <c r="CS487" i="13" s="1"/>
  <c r="CO487" i="13"/>
  <c r="CP487" i="13" s="1"/>
  <c r="CN487" i="13"/>
  <c r="CM487" i="13"/>
  <c r="CK487" i="13"/>
  <c r="CJ487" i="13"/>
  <c r="CI487" i="13"/>
  <c r="CL487" i="13" s="1"/>
  <c r="CF487" i="13"/>
  <c r="CE487" i="13"/>
  <c r="CG487" i="13" s="1"/>
  <c r="CH487" i="13" s="1"/>
  <c r="CD487" i="13"/>
  <c r="CA487" i="13"/>
  <c r="BZ487" i="13"/>
  <c r="BY487" i="13"/>
  <c r="BX487" i="13"/>
  <c r="BW487" i="13"/>
  <c r="BV487" i="13"/>
  <c r="BU487" i="13"/>
  <c r="CB487" i="13" s="1"/>
  <c r="CC487" i="13" s="1"/>
  <c r="BT487" i="13"/>
  <c r="BQ487" i="13"/>
  <c r="BP487" i="13"/>
  <c r="BO487" i="13"/>
  <c r="BN487" i="13"/>
  <c r="BM487" i="13"/>
  <c r="BL487" i="13"/>
  <c r="BK487" i="13"/>
  <c r="BJ487" i="13"/>
  <c r="BI487" i="13"/>
  <c r="BR487" i="13" s="1"/>
  <c r="BS487" i="13" s="1"/>
  <c r="AG487" i="13"/>
  <c r="CX486" i="13"/>
  <c r="CT486" i="13"/>
  <c r="CQ486" i="13"/>
  <c r="CR486" i="13" s="1"/>
  <c r="CS486" i="13" s="1"/>
  <c r="CO486" i="13"/>
  <c r="CP486" i="13" s="1"/>
  <c r="CN486" i="13"/>
  <c r="CK486" i="13"/>
  <c r="CJ486" i="13"/>
  <c r="CI486" i="13"/>
  <c r="CL486" i="13" s="1"/>
  <c r="CM486" i="13" s="1"/>
  <c r="CF486" i="13"/>
  <c r="CE486" i="13"/>
  <c r="CG486" i="13" s="1"/>
  <c r="CH486" i="13" s="1"/>
  <c r="CD486" i="13"/>
  <c r="CA486" i="13"/>
  <c r="BZ486" i="13"/>
  <c r="BY486" i="13"/>
  <c r="BX486" i="13"/>
  <c r="BW486" i="13"/>
  <c r="BV486" i="13"/>
  <c r="BU486" i="13"/>
  <c r="CB486" i="13" s="1"/>
  <c r="CC486" i="13" s="1"/>
  <c r="BT486" i="13"/>
  <c r="BQ486" i="13"/>
  <c r="BP486" i="13"/>
  <c r="BO486" i="13"/>
  <c r="BN486" i="13"/>
  <c r="BM486" i="13"/>
  <c r="BL486" i="13"/>
  <c r="BK486" i="13"/>
  <c r="BJ486" i="13"/>
  <c r="BI486" i="13"/>
  <c r="AG486" i="13"/>
  <c r="CX485" i="13"/>
  <c r="CT485" i="13"/>
  <c r="CQ485" i="13"/>
  <c r="CR485" i="13" s="1"/>
  <c r="CS485" i="13" s="1"/>
  <c r="CO485" i="13"/>
  <c r="CP485" i="13" s="1"/>
  <c r="CN485" i="13"/>
  <c r="CK485" i="13"/>
  <c r="CJ485" i="13"/>
  <c r="CI485" i="13"/>
  <c r="CL485" i="13" s="1"/>
  <c r="CM485" i="13" s="1"/>
  <c r="CF485" i="13"/>
  <c r="CE485" i="13"/>
  <c r="CG485" i="13" s="1"/>
  <c r="CH485" i="13" s="1"/>
  <c r="CD485" i="13"/>
  <c r="CA485" i="13"/>
  <c r="BZ485" i="13"/>
  <c r="BY485" i="13"/>
  <c r="BX485" i="13"/>
  <c r="BW485" i="13"/>
  <c r="BV485" i="13"/>
  <c r="BU485" i="13"/>
  <c r="BT485" i="13"/>
  <c r="BQ485" i="13"/>
  <c r="BP485" i="13"/>
  <c r="BO485" i="13"/>
  <c r="BN485" i="13"/>
  <c r="BM485" i="13"/>
  <c r="BL485" i="13"/>
  <c r="BK485" i="13"/>
  <c r="BJ485" i="13"/>
  <c r="BI485" i="13"/>
  <c r="AG485" i="13"/>
  <c r="CX484" i="13"/>
  <c r="CT484" i="13"/>
  <c r="CQ484" i="13"/>
  <c r="CR484" i="13" s="1"/>
  <c r="CS484" i="13" s="1"/>
  <c r="CO484" i="13"/>
  <c r="CP484" i="13" s="1"/>
  <c r="CN484" i="13"/>
  <c r="CM484" i="13"/>
  <c r="CK484" i="13"/>
  <c r="CJ484" i="13"/>
  <c r="CI484" i="13"/>
  <c r="CL484" i="13" s="1"/>
  <c r="CF484" i="13"/>
  <c r="CE484" i="13"/>
  <c r="CG484" i="13" s="1"/>
  <c r="CH484" i="13" s="1"/>
  <c r="CD484" i="13"/>
  <c r="CA484" i="13"/>
  <c r="BZ484" i="13"/>
  <c r="BY484" i="13"/>
  <c r="BX484" i="13"/>
  <c r="BW484" i="13"/>
  <c r="BV484" i="13"/>
  <c r="BU484" i="13"/>
  <c r="BT484" i="13"/>
  <c r="BQ484" i="13"/>
  <c r="BP484" i="13"/>
  <c r="BO484" i="13"/>
  <c r="BN484" i="13"/>
  <c r="BM484" i="13"/>
  <c r="BL484" i="13"/>
  <c r="BK484" i="13"/>
  <c r="BJ484" i="13"/>
  <c r="BI484" i="13"/>
  <c r="BR484" i="13" s="1"/>
  <c r="BS484" i="13" s="1"/>
  <c r="AG484" i="13"/>
  <c r="CX483" i="13"/>
  <c r="CT483" i="13"/>
  <c r="CQ483" i="13"/>
  <c r="CR483" i="13" s="1"/>
  <c r="CS483" i="13" s="1"/>
  <c r="CO483" i="13"/>
  <c r="CP483" i="13" s="1"/>
  <c r="CN483" i="13"/>
  <c r="CM483" i="13"/>
  <c r="CK483" i="13"/>
  <c r="CJ483" i="13"/>
  <c r="CI483" i="13"/>
  <c r="CL483" i="13" s="1"/>
  <c r="CF483" i="13"/>
  <c r="CE483" i="13"/>
  <c r="CG483" i="13" s="1"/>
  <c r="CH483" i="13" s="1"/>
  <c r="CD483" i="13"/>
  <c r="CA483" i="13"/>
  <c r="BZ483" i="13"/>
  <c r="BY483" i="13"/>
  <c r="BX483" i="13"/>
  <c r="BW483" i="13"/>
  <c r="BV483" i="13"/>
  <c r="BU483" i="13"/>
  <c r="CB483" i="13" s="1"/>
  <c r="CC483" i="13" s="1"/>
  <c r="BT483" i="13"/>
  <c r="BQ483" i="13"/>
  <c r="BP483" i="13"/>
  <c r="BO483" i="13"/>
  <c r="BN483" i="13"/>
  <c r="BM483" i="13"/>
  <c r="BL483" i="13"/>
  <c r="BK483" i="13"/>
  <c r="BJ483" i="13"/>
  <c r="BI483" i="13"/>
  <c r="BR483" i="13" s="1"/>
  <c r="BS483" i="13" s="1"/>
  <c r="AG483" i="13"/>
  <c r="CX482" i="13"/>
  <c r="CT482" i="13"/>
  <c r="CQ482" i="13"/>
  <c r="CR482" i="13" s="1"/>
  <c r="CS482" i="13" s="1"/>
  <c r="CO482" i="13"/>
  <c r="CP482" i="13" s="1"/>
  <c r="CN482" i="13"/>
  <c r="CK482" i="13"/>
  <c r="CJ482" i="13"/>
  <c r="CI482" i="13"/>
  <c r="CL482" i="13" s="1"/>
  <c r="CM482" i="13" s="1"/>
  <c r="CF482" i="13"/>
  <c r="CE482" i="13"/>
  <c r="CG482" i="13" s="1"/>
  <c r="CH482" i="13" s="1"/>
  <c r="CD482" i="13"/>
  <c r="CA482" i="13"/>
  <c r="BZ482" i="13"/>
  <c r="BY482" i="13"/>
  <c r="BX482" i="13"/>
  <c r="BW482" i="13"/>
  <c r="BV482" i="13"/>
  <c r="BU482" i="13"/>
  <c r="CB482" i="13" s="1"/>
  <c r="CC482" i="13" s="1"/>
  <c r="BT482" i="13"/>
  <c r="BQ482" i="13"/>
  <c r="BP482" i="13"/>
  <c r="BO482" i="13"/>
  <c r="BN482" i="13"/>
  <c r="BM482" i="13"/>
  <c r="BL482" i="13"/>
  <c r="BK482" i="13"/>
  <c r="BJ482" i="13"/>
  <c r="BI482" i="13"/>
  <c r="AG482" i="13"/>
  <c r="CX481" i="13"/>
  <c r="CT481" i="13"/>
  <c r="CQ481" i="13"/>
  <c r="CR481" i="13" s="1"/>
  <c r="CS481" i="13" s="1"/>
  <c r="CO481" i="13"/>
  <c r="CP481" i="13" s="1"/>
  <c r="CN481" i="13"/>
  <c r="CK481" i="13"/>
  <c r="CJ481" i="13"/>
  <c r="CI481" i="13"/>
  <c r="CL481" i="13" s="1"/>
  <c r="CM481" i="13" s="1"/>
  <c r="CF481" i="13"/>
  <c r="CE481" i="13"/>
  <c r="CG481" i="13" s="1"/>
  <c r="CH481" i="13" s="1"/>
  <c r="CD481" i="13"/>
  <c r="CA481" i="13"/>
  <c r="BZ481" i="13"/>
  <c r="BY481" i="13"/>
  <c r="BX481" i="13"/>
  <c r="BW481" i="13"/>
  <c r="BV481" i="13"/>
  <c r="BU481" i="13"/>
  <c r="BT481" i="13"/>
  <c r="BQ481" i="13"/>
  <c r="BP481" i="13"/>
  <c r="BO481" i="13"/>
  <c r="BN481" i="13"/>
  <c r="BM481" i="13"/>
  <c r="BL481" i="13"/>
  <c r="BK481" i="13"/>
  <c r="BJ481" i="13"/>
  <c r="BI481" i="13"/>
  <c r="AG481" i="13"/>
  <c r="CX480" i="13"/>
  <c r="CT480" i="13"/>
  <c r="CQ480" i="13"/>
  <c r="CR480" i="13" s="1"/>
  <c r="CS480" i="13" s="1"/>
  <c r="CO480" i="13"/>
  <c r="CP480" i="13" s="1"/>
  <c r="CN480" i="13"/>
  <c r="CM480" i="13"/>
  <c r="CK480" i="13"/>
  <c r="CJ480" i="13"/>
  <c r="CI480" i="13"/>
  <c r="CL480" i="13" s="1"/>
  <c r="CF480" i="13"/>
  <c r="CE480" i="13"/>
  <c r="CG480" i="13" s="1"/>
  <c r="CH480" i="13" s="1"/>
  <c r="CD480" i="13"/>
  <c r="CA480" i="13"/>
  <c r="BZ480" i="13"/>
  <c r="BY480" i="13"/>
  <c r="BX480" i="13"/>
  <c r="BW480" i="13"/>
  <c r="BV480" i="13"/>
  <c r="BU480" i="13"/>
  <c r="BT480" i="13"/>
  <c r="BQ480" i="13"/>
  <c r="BP480" i="13"/>
  <c r="BO480" i="13"/>
  <c r="BN480" i="13"/>
  <c r="BM480" i="13"/>
  <c r="BL480" i="13"/>
  <c r="BK480" i="13"/>
  <c r="BJ480" i="13"/>
  <c r="BI480" i="13"/>
  <c r="BR480" i="13" s="1"/>
  <c r="BS480" i="13" s="1"/>
  <c r="AG480" i="13"/>
  <c r="CX479" i="13"/>
  <c r="CT479" i="13"/>
  <c r="CQ479" i="13"/>
  <c r="CR479" i="13" s="1"/>
  <c r="CS479" i="13" s="1"/>
  <c r="CO479" i="13"/>
  <c r="CP479" i="13" s="1"/>
  <c r="CN479" i="13"/>
  <c r="CM479" i="13"/>
  <c r="CK479" i="13"/>
  <c r="CJ479" i="13"/>
  <c r="CI479" i="13"/>
  <c r="CL479" i="13" s="1"/>
  <c r="CF479" i="13"/>
  <c r="CE479" i="13"/>
  <c r="CG479" i="13" s="1"/>
  <c r="CH479" i="13" s="1"/>
  <c r="CD479" i="13"/>
  <c r="CA479" i="13"/>
  <c r="BZ479" i="13"/>
  <c r="BY479" i="13"/>
  <c r="BX479" i="13"/>
  <c r="BW479" i="13"/>
  <c r="BV479" i="13"/>
  <c r="BU479" i="13"/>
  <c r="CB479" i="13" s="1"/>
  <c r="CC479" i="13" s="1"/>
  <c r="BT479" i="13"/>
  <c r="BQ479" i="13"/>
  <c r="BP479" i="13"/>
  <c r="BO479" i="13"/>
  <c r="BN479" i="13"/>
  <c r="BM479" i="13"/>
  <c r="BL479" i="13"/>
  <c r="BK479" i="13"/>
  <c r="BJ479" i="13"/>
  <c r="BI479" i="13"/>
  <c r="BR479" i="13" s="1"/>
  <c r="BS479" i="13" s="1"/>
  <c r="AG479" i="13"/>
  <c r="CX478" i="13"/>
  <c r="CT478" i="13"/>
  <c r="CQ478" i="13"/>
  <c r="CR478" i="13" s="1"/>
  <c r="CS478" i="13" s="1"/>
  <c r="CO478" i="13"/>
  <c r="CP478" i="13" s="1"/>
  <c r="CN478" i="13"/>
  <c r="CK478" i="13"/>
  <c r="CJ478" i="13"/>
  <c r="CI478" i="13"/>
  <c r="CL478" i="13" s="1"/>
  <c r="CM478" i="13" s="1"/>
  <c r="CF478" i="13"/>
  <c r="CE478" i="13"/>
  <c r="CG478" i="13" s="1"/>
  <c r="CH478" i="13" s="1"/>
  <c r="CD478" i="13"/>
  <c r="CA478" i="13"/>
  <c r="BZ478" i="13"/>
  <c r="BY478" i="13"/>
  <c r="BX478" i="13"/>
  <c r="BW478" i="13"/>
  <c r="BV478" i="13"/>
  <c r="BU478" i="13"/>
  <c r="CB478" i="13" s="1"/>
  <c r="CC478" i="13" s="1"/>
  <c r="BT478" i="13"/>
  <c r="BQ478" i="13"/>
  <c r="BP478" i="13"/>
  <c r="BO478" i="13"/>
  <c r="BN478" i="13"/>
  <c r="BM478" i="13"/>
  <c r="BL478" i="13"/>
  <c r="BK478" i="13"/>
  <c r="BJ478" i="13"/>
  <c r="BI478" i="13"/>
  <c r="AG478" i="13"/>
  <c r="CX477" i="13"/>
  <c r="CT477" i="13"/>
  <c r="CQ477" i="13"/>
  <c r="CR477" i="13" s="1"/>
  <c r="CS477" i="13" s="1"/>
  <c r="CO477" i="13"/>
  <c r="CP477" i="13" s="1"/>
  <c r="CN477" i="13"/>
  <c r="CK477" i="13"/>
  <c r="CJ477" i="13"/>
  <c r="CI477" i="13"/>
  <c r="CL477" i="13" s="1"/>
  <c r="CM477" i="13" s="1"/>
  <c r="CF477" i="13"/>
  <c r="CE477" i="13"/>
  <c r="CG477" i="13" s="1"/>
  <c r="CH477" i="13" s="1"/>
  <c r="CD477" i="13"/>
  <c r="CA477" i="13"/>
  <c r="BZ477" i="13"/>
  <c r="BY477" i="13"/>
  <c r="BX477" i="13"/>
  <c r="BW477" i="13"/>
  <c r="BV477" i="13"/>
  <c r="BU477" i="13"/>
  <c r="BT477" i="13"/>
  <c r="BQ477" i="13"/>
  <c r="BP477" i="13"/>
  <c r="BO477" i="13"/>
  <c r="BN477" i="13"/>
  <c r="BM477" i="13"/>
  <c r="BL477" i="13"/>
  <c r="BK477" i="13"/>
  <c r="BJ477" i="13"/>
  <c r="BI477" i="13"/>
  <c r="AG477" i="13"/>
  <c r="CX476" i="13"/>
  <c r="CT476" i="13"/>
  <c r="CQ476" i="13"/>
  <c r="CR476" i="13" s="1"/>
  <c r="CS476" i="13" s="1"/>
  <c r="CO476" i="13"/>
  <c r="CP476" i="13" s="1"/>
  <c r="CN476" i="13"/>
  <c r="CM476" i="13"/>
  <c r="CK476" i="13"/>
  <c r="CJ476" i="13"/>
  <c r="CI476" i="13"/>
  <c r="CL476" i="13" s="1"/>
  <c r="CF476" i="13"/>
  <c r="CE476" i="13"/>
  <c r="CG476" i="13" s="1"/>
  <c r="CH476" i="13" s="1"/>
  <c r="CD476" i="13"/>
  <c r="CA476" i="13"/>
  <c r="BZ476" i="13"/>
  <c r="BY476" i="13"/>
  <c r="BX476" i="13"/>
  <c r="BW476" i="13"/>
  <c r="BV476" i="13"/>
  <c r="BU476" i="13"/>
  <c r="BT476" i="13"/>
  <c r="BQ476" i="13"/>
  <c r="BP476" i="13"/>
  <c r="BO476" i="13"/>
  <c r="BN476" i="13"/>
  <c r="BM476" i="13"/>
  <c r="BL476" i="13"/>
  <c r="BK476" i="13"/>
  <c r="BJ476" i="13"/>
  <c r="BI476" i="13"/>
  <c r="BR476" i="13" s="1"/>
  <c r="BS476" i="13" s="1"/>
  <c r="AG476" i="13"/>
  <c r="CX475" i="13"/>
  <c r="CT475" i="13"/>
  <c r="CQ475" i="13"/>
  <c r="CR475" i="13" s="1"/>
  <c r="CS475" i="13" s="1"/>
  <c r="CO475" i="13"/>
  <c r="CP475" i="13" s="1"/>
  <c r="CN475" i="13"/>
  <c r="CM475" i="13"/>
  <c r="CK475" i="13"/>
  <c r="CJ475" i="13"/>
  <c r="CI475" i="13"/>
  <c r="CL475" i="13" s="1"/>
  <c r="CF475" i="13"/>
  <c r="CE475" i="13"/>
  <c r="CG475" i="13" s="1"/>
  <c r="CH475" i="13" s="1"/>
  <c r="CD475" i="13"/>
  <c r="CA475" i="13"/>
  <c r="BZ475" i="13"/>
  <c r="BY475" i="13"/>
  <c r="BX475" i="13"/>
  <c r="BW475" i="13"/>
  <c r="BV475" i="13"/>
  <c r="BU475" i="13"/>
  <c r="CB475" i="13" s="1"/>
  <c r="CC475" i="13" s="1"/>
  <c r="BT475" i="13"/>
  <c r="BQ475" i="13"/>
  <c r="BP475" i="13"/>
  <c r="BO475" i="13"/>
  <c r="BN475" i="13"/>
  <c r="BM475" i="13"/>
  <c r="BL475" i="13"/>
  <c r="BK475" i="13"/>
  <c r="BJ475" i="13"/>
  <c r="BI475" i="13"/>
  <c r="BR475" i="13" s="1"/>
  <c r="BS475" i="13" s="1"/>
  <c r="AG475" i="13"/>
  <c r="CX474" i="13"/>
  <c r="CT474" i="13"/>
  <c r="CQ474" i="13"/>
  <c r="CR474" i="13" s="1"/>
  <c r="CS474" i="13" s="1"/>
  <c r="CO474" i="13"/>
  <c r="CP474" i="13" s="1"/>
  <c r="CN474" i="13"/>
  <c r="CK474" i="13"/>
  <c r="CJ474" i="13"/>
  <c r="CI474" i="13"/>
  <c r="CL474" i="13" s="1"/>
  <c r="CM474" i="13" s="1"/>
  <c r="CF474" i="13"/>
  <c r="CE474" i="13"/>
  <c r="CG474" i="13" s="1"/>
  <c r="CH474" i="13" s="1"/>
  <c r="CD474" i="13"/>
  <c r="CA474" i="13"/>
  <c r="BZ474" i="13"/>
  <c r="BY474" i="13"/>
  <c r="BX474" i="13"/>
  <c r="BW474" i="13"/>
  <c r="BV474" i="13"/>
  <c r="BU474" i="13"/>
  <c r="CB474" i="13" s="1"/>
  <c r="CC474" i="13" s="1"/>
  <c r="BT474" i="13"/>
  <c r="BQ474" i="13"/>
  <c r="BP474" i="13"/>
  <c r="BO474" i="13"/>
  <c r="BN474" i="13"/>
  <c r="BM474" i="13"/>
  <c r="BL474" i="13"/>
  <c r="BK474" i="13"/>
  <c r="BJ474" i="13"/>
  <c r="BI474" i="13"/>
  <c r="AG474" i="13"/>
  <c r="CX473" i="13"/>
  <c r="CT473" i="13"/>
  <c r="CQ473" i="13"/>
  <c r="CR473" i="13" s="1"/>
  <c r="CS473" i="13" s="1"/>
  <c r="CO473" i="13"/>
  <c r="CP473" i="13" s="1"/>
  <c r="CN473" i="13"/>
  <c r="CK473" i="13"/>
  <c r="CJ473" i="13"/>
  <c r="CI473" i="13"/>
  <c r="CL473" i="13" s="1"/>
  <c r="CM473" i="13" s="1"/>
  <c r="CF473" i="13"/>
  <c r="CE473" i="13"/>
  <c r="CG473" i="13" s="1"/>
  <c r="CH473" i="13" s="1"/>
  <c r="CD473" i="13"/>
  <c r="CA473" i="13"/>
  <c r="BZ473" i="13"/>
  <c r="BY473" i="13"/>
  <c r="BX473" i="13"/>
  <c r="BW473" i="13"/>
  <c r="BV473" i="13"/>
  <c r="BU473" i="13"/>
  <c r="BT473" i="13"/>
  <c r="BQ473" i="13"/>
  <c r="BP473" i="13"/>
  <c r="BO473" i="13"/>
  <c r="BN473" i="13"/>
  <c r="BM473" i="13"/>
  <c r="BL473" i="13"/>
  <c r="BK473" i="13"/>
  <c r="BJ473" i="13"/>
  <c r="BI473" i="13"/>
  <c r="AG473" i="13"/>
  <c r="CX472" i="13"/>
  <c r="CT472" i="13"/>
  <c r="CQ472" i="13"/>
  <c r="CR472" i="13" s="1"/>
  <c r="CS472" i="13" s="1"/>
  <c r="CO472" i="13"/>
  <c r="CP472" i="13" s="1"/>
  <c r="CN472" i="13"/>
  <c r="CM472" i="13"/>
  <c r="CK472" i="13"/>
  <c r="CJ472" i="13"/>
  <c r="CI472" i="13"/>
  <c r="CL472" i="13" s="1"/>
  <c r="CF472" i="13"/>
  <c r="CE472" i="13"/>
  <c r="CG472" i="13" s="1"/>
  <c r="CH472" i="13" s="1"/>
  <c r="CD472" i="13"/>
  <c r="CA472" i="13"/>
  <c r="BZ472" i="13"/>
  <c r="BY472" i="13"/>
  <c r="BX472" i="13"/>
  <c r="BW472" i="13"/>
  <c r="BV472" i="13"/>
  <c r="BU472" i="13"/>
  <c r="BT472" i="13"/>
  <c r="BQ472" i="13"/>
  <c r="BP472" i="13"/>
  <c r="BO472" i="13"/>
  <c r="BN472" i="13"/>
  <c r="BM472" i="13"/>
  <c r="BL472" i="13"/>
  <c r="BK472" i="13"/>
  <c r="BJ472" i="13"/>
  <c r="BI472" i="13"/>
  <c r="BR472" i="13" s="1"/>
  <c r="BS472" i="13" s="1"/>
  <c r="AG472" i="13"/>
  <c r="CX471" i="13"/>
  <c r="CT471" i="13"/>
  <c r="CQ471" i="13"/>
  <c r="CR471" i="13" s="1"/>
  <c r="CS471" i="13" s="1"/>
  <c r="CO471" i="13"/>
  <c r="CP471" i="13" s="1"/>
  <c r="CN471" i="13"/>
  <c r="CM471" i="13"/>
  <c r="CK471" i="13"/>
  <c r="CJ471" i="13"/>
  <c r="CI471" i="13"/>
  <c r="CL471" i="13" s="1"/>
  <c r="CF471" i="13"/>
  <c r="CE471" i="13"/>
  <c r="CG471" i="13" s="1"/>
  <c r="CH471" i="13" s="1"/>
  <c r="CD471" i="13"/>
  <c r="CA471" i="13"/>
  <c r="BZ471" i="13"/>
  <c r="BY471" i="13"/>
  <c r="BX471" i="13"/>
  <c r="BW471" i="13"/>
  <c r="BV471" i="13"/>
  <c r="BU471" i="13"/>
  <c r="CB471" i="13" s="1"/>
  <c r="CC471" i="13" s="1"/>
  <c r="BT471" i="13"/>
  <c r="BQ471" i="13"/>
  <c r="BP471" i="13"/>
  <c r="BO471" i="13"/>
  <c r="BN471" i="13"/>
  <c r="BM471" i="13"/>
  <c r="BL471" i="13"/>
  <c r="BK471" i="13"/>
  <c r="BJ471" i="13"/>
  <c r="BI471" i="13"/>
  <c r="BR471" i="13" s="1"/>
  <c r="BS471" i="13" s="1"/>
  <c r="AG471" i="13"/>
  <c r="CX470" i="13"/>
  <c r="CT470" i="13"/>
  <c r="CQ470" i="13"/>
  <c r="CR470" i="13" s="1"/>
  <c r="CS470" i="13" s="1"/>
  <c r="CO470" i="13"/>
  <c r="CP470" i="13" s="1"/>
  <c r="CN470" i="13"/>
  <c r="CK470" i="13"/>
  <c r="CJ470" i="13"/>
  <c r="CI470" i="13"/>
  <c r="CL470" i="13" s="1"/>
  <c r="CM470" i="13" s="1"/>
  <c r="CF470" i="13"/>
  <c r="CE470" i="13"/>
  <c r="CG470" i="13" s="1"/>
  <c r="CH470" i="13" s="1"/>
  <c r="CD470" i="13"/>
  <c r="CA470" i="13"/>
  <c r="BZ470" i="13"/>
  <c r="BY470" i="13"/>
  <c r="BX470" i="13"/>
  <c r="BW470" i="13"/>
  <c r="BV470" i="13"/>
  <c r="BU470" i="13"/>
  <c r="CB470" i="13" s="1"/>
  <c r="CC470" i="13" s="1"/>
  <c r="BT470" i="13"/>
  <c r="BQ470" i="13"/>
  <c r="BP470" i="13"/>
  <c r="BO470" i="13"/>
  <c r="BN470" i="13"/>
  <c r="BM470" i="13"/>
  <c r="BL470" i="13"/>
  <c r="BK470" i="13"/>
  <c r="BJ470" i="13"/>
  <c r="BI470" i="13"/>
  <c r="AG470" i="13"/>
  <c r="CX469" i="13"/>
  <c r="CT469" i="13"/>
  <c r="CQ469" i="13"/>
  <c r="CR469" i="13" s="1"/>
  <c r="CS469" i="13" s="1"/>
  <c r="CO469" i="13"/>
  <c r="CP469" i="13" s="1"/>
  <c r="CN469" i="13"/>
  <c r="CK469" i="13"/>
  <c r="CJ469" i="13"/>
  <c r="CI469" i="13"/>
  <c r="CL469" i="13" s="1"/>
  <c r="CM469" i="13" s="1"/>
  <c r="CF469" i="13"/>
  <c r="CE469" i="13"/>
  <c r="CG469" i="13" s="1"/>
  <c r="CH469" i="13" s="1"/>
  <c r="CD469" i="13"/>
  <c r="CA469" i="13"/>
  <c r="BZ469" i="13"/>
  <c r="BY469" i="13"/>
  <c r="BX469" i="13"/>
  <c r="BW469" i="13"/>
  <c r="BV469" i="13"/>
  <c r="BU469" i="13"/>
  <c r="BT469" i="13"/>
  <c r="BQ469" i="13"/>
  <c r="BP469" i="13"/>
  <c r="BO469" i="13"/>
  <c r="BN469" i="13"/>
  <c r="BM469" i="13"/>
  <c r="BL469" i="13"/>
  <c r="BK469" i="13"/>
  <c r="BJ469" i="13"/>
  <c r="BI469" i="13"/>
  <c r="AG469" i="13"/>
  <c r="CX468" i="13"/>
  <c r="CT468" i="13"/>
  <c r="CQ468" i="13"/>
  <c r="CR468" i="13" s="1"/>
  <c r="CS468" i="13" s="1"/>
  <c r="CO468" i="13"/>
  <c r="CP468" i="13" s="1"/>
  <c r="CN468" i="13"/>
  <c r="CM468" i="13"/>
  <c r="CK468" i="13"/>
  <c r="CJ468" i="13"/>
  <c r="CI468" i="13"/>
  <c r="CL468" i="13" s="1"/>
  <c r="CF468" i="13"/>
  <c r="CE468" i="13"/>
  <c r="CG468" i="13" s="1"/>
  <c r="CH468" i="13" s="1"/>
  <c r="CD468" i="13"/>
  <c r="CA468" i="13"/>
  <c r="BZ468" i="13"/>
  <c r="BY468" i="13"/>
  <c r="BX468" i="13"/>
  <c r="BW468" i="13"/>
  <c r="BV468" i="13"/>
  <c r="BU468" i="13"/>
  <c r="BT468" i="13"/>
  <c r="BQ468" i="13"/>
  <c r="BP468" i="13"/>
  <c r="BO468" i="13"/>
  <c r="BN468" i="13"/>
  <c r="BM468" i="13"/>
  <c r="BL468" i="13"/>
  <c r="BK468" i="13"/>
  <c r="BJ468" i="13"/>
  <c r="BI468" i="13"/>
  <c r="BR468" i="13" s="1"/>
  <c r="BS468" i="13" s="1"/>
  <c r="AG468" i="13"/>
  <c r="CX467" i="13"/>
  <c r="CT467" i="13"/>
  <c r="CQ467" i="13"/>
  <c r="CR467" i="13" s="1"/>
  <c r="CS467" i="13" s="1"/>
  <c r="CO467" i="13"/>
  <c r="CP467" i="13" s="1"/>
  <c r="CN467" i="13"/>
  <c r="CM467" i="13"/>
  <c r="CK467" i="13"/>
  <c r="CJ467" i="13"/>
  <c r="CI467" i="13"/>
  <c r="CL467" i="13" s="1"/>
  <c r="CF467" i="13"/>
  <c r="CE467" i="13"/>
  <c r="CG467" i="13" s="1"/>
  <c r="CH467" i="13" s="1"/>
  <c r="CD467" i="13"/>
  <c r="CA467" i="13"/>
  <c r="BZ467" i="13"/>
  <c r="BY467" i="13"/>
  <c r="BX467" i="13"/>
  <c r="BW467" i="13"/>
  <c r="BV467" i="13"/>
  <c r="BU467" i="13"/>
  <c r="CB467" i="13" s="1"/>
  <c r="CC467" i="13" s="1"/>
  <c r="BT467" i="13"/>
  <c r="BQ467" i="13"/>
  <c r="BP467" i="13"/>
  <c r="BO467" i="13"/>
  <c r="BN467" i="13"/>
  <c r="BM467" i="13"/>
  <c r="BL467" i="13"/>
  <c r="BK467" i="13"/>
  <c r="BJ467" i="13"/>
  <c r="BI467" i="13"/>
  <c r="BR467" i="13" s="1"/>
  <c r="BS467" i="13" s="1"/>
  <c r="AG467" i="13"/>
  <c r="CX466" i="13"/>
  <c r="CT466" i="13"/>
  <c r="CQ466" i="13"/>
  <c r="CR466" i="13" s="1"/>
  <c r="CS466" i="13" s="1"/>
  <c r="CO466" i="13"/>
  <c r="CP466" i="13" s="1"/>
  <c r="CN466" i="13"/>
  <c r="CK466" i="13"/>
  <c r="CJ466" i="13"/>
  <c r="CI466" i="13"/>
  <c r="CL466" i="13" s="1"/>
  <c r="CM466" i="13" s="1"/>
  <c r="CF466" i="13"/>
  <c r="CE466" i="13"/>
  <c r="CG466" i="13" s="1"/>
  <c r="CH466" i="13" s="1"/>
  <c r="CD466" i="13"/>
  <c r="CA466" i="13"/>
  <c r="BZ466" i="13"/>
  <c r="BY466" i="13"/>
  <c r="BX466" i="13"/>
  <c r="BW466" i="13"/>
  <c r="BV466" i="13"/>
  <c r="BU466" i="13"/>
  <c r="CB466" i="13" s="1"/>
  <c r="CC466" i="13" s="1"/>
  <c r="BT466" i="13"/>
  <c r="BQ466" i="13"/>
  <c r="BP466" i="13"/>
  <c r="BO466" i="13"/>
  <c r="BN466" i="13"/>
  <c r="BM466" i="13"/>
  <c r="BL466" i="13"/>
  <c r="BK466" i="13"/>
  <c r="BJ466" i="13"/>
  <c r="BI466" i="13"/>
  <c r="AG466" i="13"/>
  <c r="CX465" i="13"/>
  <c r="CT465" i="13"/>
  <c r="CQ465" i="13"/>
  <c r="CR465" i="13" s="1"/>
  <c r="CS465" i="13" s="1"/>
  <c r="CO465" i="13"/>
  <c r="CP465" i="13" s="1"/>
  <c r="CN465" i="13"/>
  <c r="CK465" i="13"/>
  <c r="CJ465" i="13"/>
  <c r="CI465" i="13"/>
  <c r="CL465" i="13" s="1"/>
  <c r="CM465" i="13" s="1"/>
  <c r="CF465" i="13"/>
  <c r="CE465" i="13"/>
  <c r="CG465" i="13" s="1"/>
  <c r="CH465" i="13" s="1"/>
  <c r="CD465" i="13"/>
  <c r="CA465" i="13"/>
  <c r="BZ465" i="13"/>
  <c r="BY465" i="13"/>
  <c r="BX465" i="13"/>
  <c r="BW465" i="13"/>
  <c r="BV465" i="13"/>
  <c r="BU465" i="13"/>
  <c r="BT465" i="13"/>
  <c r="BQ465" i="13"/>
  <c r="BP465" i="13"/>
  <c r="BO465" i="13"/>
  <c r="BN465" i="13"/>
  <c r="BM465" i="13"/>
  <c r="BL465" i="13"/>
  <c r="BK465" i="13"/>
  <c r="BJ465" i="13"/>
  <c r="BI465" i="13"/>
  <c r="AG465" i="13"/>
  <c r="CX464" i="13"/>
  <c r="CT464" i="13"/>
  <c r="CQ464" i="13"/>
  <c r="CR464" i="13" s="1"/>
  <c r="CS464" i="13" s="1"/>
  <c r="CO464" i="13"/>
  <c r="CP464" i="13" s="1"/>
  <c r="CN464" i="13"/>
  <c r="CM464" i="13"/>
  <c r="CK464" i="13"/>
  <c r="CJ464" i="13"/>
  <c r="CI464" i="13"/>
  <c r="CL464" i="13" s="1"/>
  <c r="CF464" i="13"/>
  <c r="CE464" i="13"/>
  <c r="CG464" i="13" s="1"/>
  <c r="CH464" i="13" s="1"/>
  <c r="CD464" i="13"/>
  <c r="CA464" i="13"/>
  <c r="BZ464" i="13"/>
  <c r="BY464" i="13"/>
  <c r="BX464" i="13"/>
  <c r="BW464" i="13"/>
  <c r="BV464" i="13"/>
  <c r="BU464" i="13"/>
  <c r="BT464" i="13"/>
  <c r="BQ464" i="13"/>
  <c r="BP464" i="13"/>
  <c r="BO464" i="13"/>
  <c r="BN464" i="13"/>
  <c r="BM464" i="13"/>
  <c r="BL464" i="13"/>
  <c r="BK464" i="13"/>
  <c r="BJ464" i="13"/>
  <c r="BI464" i="13"/>
  <c r="BR464" i="13" s="1"/>
  <c r="BS464" i="13" s="1"/>
  <c r="AG464" i="13"/>
  <c r="CX463" i="13"/>
  <c r="CT463" i="13"/>
  <c r="CS463" i="13"/>
  <c r="CQ463" i="13"/>
  <c r="CR463" i="13" s="1"/>
  <c r="CO463" i="13"/>
  <c r="CP463" i="13" s="1"/>
  <c r="CN463" i="13"/>
  <c r="CM463" i="13"/>
  <c r="CK463" i="13"/>
  <c r="CJ463" i="13"/>
  <c r="CI463" i="13"/>
  <c r="CL463" i="13" s="1"/>
  <c r="CG463" i="13"/>
  <c r="CH463" i="13" s="1"/>
  <c r="CF463" i="13"/>
  <c r="CE463" i="13"/>
  <c r="CD463" i="13"/>
  <c r="CC463" i="13"/>
  <c r="CA463" i="13"/>
  <c r="BZ463" i="13"/>
  <c r="BY463" i="13"/>
  <c r="BX463" i="13"/>
  <c r="BW463" i="13"/>
  <c r="BV463" i="13"/>
  <c r="BU463" i="13"/>
  <c r="CB463" i="13" s="1"/>
  <c r="BT463" i="13"/>
  <c r="BQ463" i="13"/>
  <c r="BP463" i="13"/>
  <c r="BO463" i="13"/>
  <c r="BN463" i="13"/>
  <c r="BM463" i="13"/>
  <c r="BL463" i="13"/>
  <c r="BK463" i="13"/>
  <c r="BJ463" i="13"/>
  <c r="BI463" i="13"/>
  <c r="AG463" i="13"/>
  <c r="CX462" i="13"/>
  <c r="CT462" i="13"/>
  <c r="CQ462" i="13"/>
  <c r="CR462" i="13" s="1"/>
  <c r="CS462" i="13" s="1"/>
  <c r="CO462" i="13"/>
  <c r="CP462" i="13" s="1"/>
  <c r="CN462" i="13"/>
  <c r="CK462" i="13"/>
  <c r="CJ462" i="13"/>
  <c r="CI462" i="13"/>
  <c r="CF462" i="13"/>
  <c r="CE462" i="13"/>
  <c r="CG462" i="13" s="1"/>
  <c r="CH462" i="13" s="1"/>
  <c r="CD462" i="13"/>
  <c r="CA462" i="13"/>
  <c r="BZ462" i="13"/>
  <c r="BY462" i="13"/>
  <c r="BX462" i="13"/>
  <c r="BW462" i="13"/>
  <c r="BV462" i="13"/>
  <c r="BU462" i="13"/>
  <c r="BT462" i="13"/>
  <c r="BQ462" i="13"/>
  <c r="BP462" i="13"/>
  <c r="BO462" i="13"/>
  <c r="BN462" i="13"/>
  <c r="BM462" i="13"/>
  <c r="BL462" i="13"/>
  <c r="BK462" i="13"/>
  <c r="BJ462" i="13"/>
  <c r="BI462" i="13"/>
  <c r="BR462" i="13" s="1"/>
  <c r="BS462" i="13" s="1"/>
  <c r="AG462" i="13"/>
  <c r="CX461" i="13"/>
  <c r="CT461" i="13"/>
  <c r="CS461" i="13"/>
  <c r="CQ461" i="13"/>
  <c r="CR461" i="13" s="1"/>
  <c r="CO461" i="13"/>
  <c r="CP461" i="13" s="1"/>
  <c r="CN461" i="13"/>
  <c r="CM461" i="13"/>
  <c r="CK461" i="13"/>
  <c r="CJ461" i="13"/>
  <c r="CI461" i="13"/>
  <c r="CL461" i="13" s="1"/>
  <c r="CG461" i="13"/>
  <c r="CH461" i="13" s="1"/>
  <c r="CF461" i="13"/>
  <c r="CE461" i="13"/>
  <c r="CD461" i="13"/>
  <c r="CC461" i="13"/>
  <c r="CA461" i="13"/>
  <c r="BZ461" i="13"/>
  <c r="BY461" i="13"/>
  <c r="BX461" i="13"/>
  <c r="BW461" i="13"/>
  <c r="BV461" i="13"/>
  <c r="BU461" i="13"/>
  <c r="CB461" i="13" s="1"/>
  <c r="BT461" i="13"/>
  <c r="BQ461" i="13"/>
  <c r="BP461" i="13"/>
  <c r="BO461" i="13"/>
  <c r="BN461" i="13"/>
  <c r="BM461" i="13"/>
  <c r="BL461" i="13"/>
  <c r="BK461" i="13"/>
  <c r="BJ461" i="13"/>
  <c r="BI461" i="13"/>
  <c r="AG461" i="13"/>
  <c r="CX460" i="13"/>
  <c r="CT460" i="13"/>
  <c r="CQ460" i="13"/>
  <c r="CR460" i="13" s="1"/>
  <c r="CS460" i="13" s="1"/>
  <c r="CO460" i="13"/>
  <c r="CP460" i="13" s="1"/>
  <c r="CN460" i="13"/>
  <c r="CK460" i="13"/>
  <c r="CJ460" i="13"/>
  <c r="CI460" i="13"/>
  <c r="CF460" i="13"/>
  <c r="CE460" i="13"/>
  <c r="CG460" i="13" s="1"/>
  <c r="CH460" i="13" s="1"/>
  <c r="CD460" i="13"/>
  <c r="CA460" i="13"/>
  <c r="BZ460" i="13"/>
  <c r="BY460" i="13"/>
  <c r="BX460" i="13"/>
  <c r="BW460" i="13"/>
  <c r="BV460" i="13"/>
  <c r="BU460" i="13"/>
  <c r="BT460" i="13"/>
  <c r="BQ460" i="13"/>
  <c r="BP460" i="13"/>
  <c r="BO460" i="13"/>
  <c r="BN460" i="13"/>
  <c r="BM460" i="13"/>
  <c r="BL460" i="13"/>
  <c r="BK460" i="13"/>
  <c r="BJ460" i="13"/>
  <c r="BI460" i="13"/>
  <c r="BR460" i="13" s="1"/>
  <c r="BS460" i="13" s="1"/>
  <c r="AG460" i="13"/>
  <c r="CX459" i="13"/>
  <c r="CT459" i="13"/>
  <c r="CS459" i="13"/>
  <c r="CQ459" i="13"/>
  <c r="CR459" i="13" s="1"/>
  <c r="CO459" i="13"/>
  <c r="CP459" i="13" s="1"/>
  <c r="CN459" i="13"/>
  <c r="CM459" i="13"/>
  <c r="CK459" i="13"/>
  <c r="CJ459" i="13"/>
  <c r="CI459" i="13"/>
  <c r="CL459" i="13" s="1"/>
  <c r="CG459" i="13"/>
  <c r="CH459" i="13" s="1"/>
  <c r="CF459" i="13"/>
  <c r="CE459" i="13"/>
  <c r="CD459" i="13"/>
  <c r="CC459" i="13"/>
  <c r="CA459" i="13"/>
  <c r="BZ459" i="13"/>
  <c r="BY459" i="13"/>
  <c r="BX459" i="13"/>
  <c r="BW459" i="13"/>
  <c r="BV459" i="13"/>
  <c r="BU459" i="13"/>
  <c r="CB459" i="13" s="1"/>
  <c r="BT459" i="13"/>
  <c r="BQ459" i="13"/>
  <c r="BP459" i="13"/>
  <c r="BO459" i="13"/>
  <c r="BN459" i="13"/>
  <c r="BM459" i="13"/>
  <c r="BL459" i="13"/>
  <c r="BK459" i="13"/>
  <c r="BJ459" i="13"/>
  <c r="BI459" i="13"/>
  <c r="AG459" i="13"/>
  <c r="CX458" i="13"/>
  <c r="CT458" i="13"/>
  <c r="CQ458" i="13"/>
  <c r="CR458" i="13" s="1"/>
  <c r="CS458" i="13" s="1"/>
  <c r="CO458" i="13"/>
  <c r="CP458" i="13" s="1"/>
  <c r="CN458" i="13"/>
  <c r="CK458" i="13"/>
  <c r="CJ458" i="13"/>
  <c r="CI458" i="13"/>
  <c r="CF458" i="13"/>
  <c r="CE458" i="13"/>
  <c r="CG458" i="13" s="1"/>
  <c r="CH458" i="13" s="1"/>
  <c r="CD458" i="13"/>
  <c r="CA458" i="13"/>
  <c r="BZ458" i="13"/>
  <c r="BY458" i="13"/>
  <c r="BX458" i="13"/>
  <c r="BW458" i="13"/>
  <c r="BV458" i="13"/>
  <c r="BU458" i="13"/>
  <c r="BT458" i="13"/>
  <c r="BQ458" i="13"/>
  <c r="BP458" i="13"/>
  <c r="BO458" i="13"/>
  <c r="BN458" i="13"/>
  <c r="BM458" i="13"/>
  <c r="BL458" i="13"/>
  <c r="BK458" i="13"/>
  <c r="BJ458" i="13"/>
  <c r="BI458" i="13"/>
  <c r="BR458" i="13" s="1"/>
  <c r="BS458" i="13" s="1"/>
  <c r="AG458" i="13"/>
  <c r="CX457" i="13"/>
  <c r="CT457" i="13"/>
  <c r="CS457" i="13"/>
  <c r="CQ457" i="13"/>
  <c r="CR457" i="13" s="1"/>
  <c r="CO457" i="13"/>
  <c r="CP457" i="13" s="1"/>
  <c r="CN457" i="13"/>
  <c r="CM457" i="13"/>
  <c r="CK457" i="13"/>
  <c r="CJ457" i="13"/>
  <c r="CI457" i="13"/>
  <c r="CL457" i="13" s="1"/>
  <c r="CG457" i="13"/>
  <c r="CH457" i="13" s="1"/>
  <c r="CF457" i="13"/>
  <c r="CE457" i="13"/>
  <c r="CD457" i="13"/>
  <c r="CC457" i="13"/>
  <c r="CA457" i="13"/>
  <c r="BZ457" i="13"/>
  <c r="BY457" i="13"/>
  <c r="BX457" i="13"/>
  <c r="BW457" i="13"/>
  <c r="BV457" i="13"/>
  <c r="BU457" i="13"/>
  <c r="CB457" i="13" s="1"/>
  <c r="BT457" i="13"/>
  <c r="BQ457" i="13"/>
  <c r="BP457" i="13"/>
  <c r="BO457" i="13"/>
  <c r="BN457" i="13"/>
  <c r="BM457" i="13"/>
  <c r="BL457" i="13"/>
  <c r="BK457" i="13"/>
  <c r="BJ457" i="13"/>
  <c r="BI457" i="13"/>
  <c r="AG457" i="13"/>
  <c r="CX456" i="13"/>
  <c r="CT456" i="13"/>
  <c r="CQ456" i="13"/>
  <c r="CR456" i="13" s="1"/>
  <c r="CS456" i="13" s="1"/>
  <c r="CO456" i="13"/>
  <c r="CP456" i="13" s="1"/>
  <c r="CN456" i="13"/>
  <c r="CK456" i="13"/>
  <c r="CJ456" i="13"/>
  <c r="CI456" i="13"/>
  <c r="CF456" i="13"/>
  <c r="CE456" i="13"/>
  <c r="CG456" i="13" s="1"/>
  <c r="CH456" i="13" s="1"/>
  <c r="CD456" i="13"/>
  <c r="CA456" i="13"/>
  <c r="BZ456" i="13"/>
  <c r="BY456" i="13"/>
  <c r="BX456" i="13"/>
  <c r="BW456" i="13"/>
  <c r="BV456" i="13"/>
  <c r="BU456" i="13"/>
  <c r="BT456" i="13"/>
  <c r="BQ456" i="13"/>
  <c r="BP456" i="13"/>
  <c r="BO456" i="13"/>
  <c r="BN456" i="13"/>
  <c r="BM456" i="13"/>
  <c r="BL456" i="13"/>
  <c r="BK456" i="13"/>
  <c r="BJ456" i="13"/>
  <c r="BI456" i="13"/>
  <c r="BR456" i="13" s="1"/>
  <c r="BS456" i="13" s="1"/>
  <c r="AG456" i="13"/>
  <c r="CX455" i="13"/>
  <c r="CT455" i="13"/>
  <c r="CS455" i="13"/>
  <c r="CQ455" i="13"/>
  <c r="CR455" i="13" s="1"/>
  <c r="CO455" i="13"/>
  <c r="CP455" i="13" s="1"/>
  <c r="CN455" i="13"/>
  <c r="CM455" i="13"/>
  <c r="CK455" i="13"/>
  <c r="CJ455" i="13"/>
  <c r="CI455" i="13"/>
  <c r="CL455" i="13" s="1"/>
  <c r="CG455" i="13"/>
  <c r="CH455" i="13" s="1"/>
  <c r="CF455" i="13"/>
  <c r="CE455" i="13"/>
  <c r="CD455" i="13"/>
  <c r="CC455" i="13"/>
  <c r="CA455" i="13"/>
  <c r="BZ455" i="13"/>
  <c r="BY455" i="13"/>
  <c r="BX455" i="13"/>
  <c r="BW455" i="13"/>
  <c r="BV455" i="13"/>
  <c r="BU455" i="13"/>
  <c r="CB455" i="13" s="1"/>
  <c r="BT455" i="13"/>
  <c r="BQ455" i="13"/>
  <c r="BP455" i="13"/>
  <c r="BO455" i="13"/>
  <c r="BN455" i="13"/>
  <c r="BM455" i="13"/>
  <c r="BL455" i="13"/>
  <c r="BK455" i="13"/>
  <c r="BJ455" i="13"/>
  <c r="BI455" i="13"/>
  <c r="AG455" i="13"/>
  <c r="CX454" i="13"/>
  <c r="CT454" i="13"/>
  <c r="CQ454" i="13"/>
  <c r="CR454" i="13" s="1"/>
  <c r="CS454" i="13" s="1"/>
  <c r="CO454" i="13"/>
  <c r="CP454" i="13" s="1"/>
  <c r="CN454" i="13"/>
  <c r="CK454" i="13"/>
  <c r="CJ454" i="13"/>
  <c r="CI454" i="13"/>
  <c r="CF454" i="13"/>
  <c r="CE454" i="13"/>
  <c r="CG454" i="13" s="1"/>
  <c r="CH454" i="13" s="1"/>
  <c r="CD454" i="13"/>
  <c r="CA454" i="13"/>
  <c r="BZ454" i="13"/>
  <c r="BY454" i="13"/>
  <c r="BX454" i="13"/>
  <c r="BW454" i="13"/>
  <c r="BV454" i="13"/>
  <c r="BU454" i="13"/>
  <c r="BT454" i="13"/>
  <c r="BQ454" i="13"/>
  <c r="BP454" i="13"/>
  <c r="BO454" i="13"/>
  <c r="BN454" i="13"/>
  <c r="BM454" i="13"/>
  <c r="BL454" i="13"/>
  <c r="BK454" i="13"/>
  <c r="BJ454" i="13"/>
  <c r="BI454" i="13"/>
  <c r="BR454" i="13" s="1"/>
  <c r="BS454" i="13" s="1"/>
  <c r="AG454" i="13"/>
  <c r="CX453" i="13"/>
  <c r="CT453" i="13"/>
  <c r="CS453" i="13"/>
  <c r="CQ453" i="13"/>
  <c r="CR453" i="13" s="1"/>
  <c r="CO453" i="13"/>
  <c r="CP453" i="13" s="1"/>
  <c r="CN453" i="13"/>
  <c r="CM453" i="13"/>
  <c r="CK453" i="13"/>
  <c r="CJ453" i="13"/>
  <c r="CI453" i="13"/>
  <c r="CL453" i="13" s="1"/>
  <c r="CG453" i="13"/>
  <c r="CH453" i="13" s="1"/>
  <c r="CF453" i="13"/>
  <c r="CE453" i="13"/>
  <c r="CD453" i="13"/>
  <c r="CC453" i="13"/>
  <c r="CA453" i="13"/>
  <c r="BZ453" i="13"/>
  <c r="BY453" i="13"/>
  <c r="BX453" i="13"/>
  <c r="BW453" i="13"/>
  <c r="BV453" i="13"/>
  <c r="BU453" i="13"/>
  <c r="CB453" i="13" s="1"/>
  <c r="BT453" i="13"/>
  <c r="BQ453" i="13"/>
  <c r="BP453" i="13"/>
  <c r="BO453" i="13"/>
  <c r="BN453" i="13"/>
  <c r="BM453" i="13"/>
  <c r="BL453" i="13"/>
  <c r="BK453" i="13"/>
  <c r="BJ453" i="13"/>
  <c r="BI453" i="13"/>
  <c r="AG453" i="13"/>
  <c r="CX452" i="13"/>
  <c r="CT452" i="13"/>
  <c r="CQ452" i="13"/>
  <c r="CR452" i="13" s="1"/>
  <c r="CS452" i="13" s="1"/>
  <c r="CO452" i="13"/>
  <c r="CP452" i="13" s="1"/>
  <c r="CN452" i="13"/>
  <c r="CK452" i="13"/>
  <c r="CJ452" i="13"/>
  <c r="CI452" i="13"/>
  <c r="CF452" i="13"/>
  <c r="CE452" i="13"/>
  <c r="CG452" i="13" s="1"/>
  <c r="CH452" i="13" s="1"/>
  <c r="CD452" i="13"/>
  <c r="CA452" i="13"/>
  <c r="BZ452" i="13"/>
  <c r="BY452" i="13"/>
  <c r="BX452" i="13"/>
  <c r="BW452" i="13"/>
  <c r="BV452" i="13"/>
  <c r="BU452" i="13"/>
  <c r="BT452" i="13"/>
  <c r="BQ452" i="13"/>
  <c r="BP452" i="13"/>
  <c r="BO452" i="13"/>
  <c r="BN452" i="13"/>
  <c r="BM452" i="13"/>
  <c r="BL452" i="13"/>
  <c r="BK452" i="13"/>
  <c r="BJ452" i="13"/>
  <c r="BI452" i="13"/>
  <c r="BR452" i="13" s="1"/>
  <c r="BS452" i="13" s="1"/>
  <c r="AG452" i="13"/>
  <c r="CX451" i="13"/>
  <c r="CT451" i="13"/>
  <c r="CS451" i="13"/>
  <c r="CQ451" i="13"/>
  <c r="CR451" i="13" s="1"/>
  <c r="CO451" i="13"/>
  <c r="CP451" i="13" s="1"/>
  <c r="CN451" i="13"/>
  <c r="CM451" i="13"/>
  <c r="CK451" i="13"/>
  <c r="CJ451" i="13"/>
  <c r="CI451" i="13"/>
  <c r="CL451" i="13" s="1"/>
  <c r="CG451" i="13"/>
  <c r="CH451" i="13" s="1"/>
  <c r="CF451" i="13"/>
  <c r="CE451" i="13"/>
  <c r="CD451" i="13"/>
  <c r="CC451" i="13"/>
  <c r="CA451" i="13"/>
  <c r="BZ451" i="13"/>
  <c r="BY451" i="13"/>
  <c r="BX451" i="13"/>
  <c r="BW451" i="13"/>
  <c r="BV451" i="13"/>
  <c r="BU451" i="13"/>
  <c r="CB451" i="13" s="1"/>
  <c r="BT451" i="13"/>
  <c r="BQ451" i="13"/>
  <c r="BP451" i="13"/>
  <c r="BO451" i="13"/>
  <c r="BN451" i="13"/>
  <c r="BM451" i="13"/>
  <c r="BL451" i="13"/>
  <c r="BK451" i="13"/>
  <c r="BJ451" i="13"/>
  <c r="BI451" i="13"/>
  <c r="AG451" i="13"/>
  <c r="CX450" i="13"/>
  <c r="CT450" i="13"/>
  <c r="CQ450" i="13"/>
  <c r="CR450" i="13" s="1"/>
  <c r="CS450" i="13" s="1"/>
  <c r="CO450" i="13"/>
  <c r="CP450" i="13" s="1"/>
  <c r="CN450" i="13"/>
  <c r="CK450" i="13"/>
  <c r="CJ450" i="13"/>
  <c r="CI450" i="13"/>
  <c r="CF450" i="13"/>
  <c r="CE450" i="13"/>
  <c r="CG450" i="13" s="1"/>
  <c r="CH450" i="13" s="1"/>
  <c r="CD450" i="13"/>
  <c r="CA450" i="13"/>
  <c r="BZ450" i="13"/>
  <c r="BY450" i="13"/>
  <c r="BX450" i="13"/>
  <c r="BW450" i="13"/>
  <c r="BV450" i="13"/>
  <c r="BU450" i="13"/>
  <c r="BT450" i="13"/>
  <c r="BQ450" i="13"/>
  <c r="BP450" i="13"/>
  <c r="BO450" i="13"/>
  <c r="BN450" i="13"/>
  <c r="BM450" i="13"/>
  <c r="BL450" i="13"/>
  <c r="BK450" i="13"/>
  <c r="BJ450" i="13"/>
  <c r="BI450" i="13"/>
  <c r="BR450" i="13" s="1"/>
  <c r="BS450" i="13" s="1"/>
  <c r="AG450" i="13"/>
  <c r="CX449" i="13"/>
  <c r="CT449" i="13"/>
  <c r="CS449" i="13"/>
  <c r="CQ449" i="13"/>
  <c r="CR449" i="13" s="1"/>
  <c r="CO449" i="13"/>
  <c r="CP449" i="13" s="1"/>
  <c r="CN449" i="13"/>
  <c r="CM449" i="13"/>
  <c r="CK449" i="13"/>
  <c r="CJ449" i="13"/>
  <c r="CI449" i="13"/>
  <c r="CL449" i="13" s="1"/>
  <c r="CG449" i="13"/>
  <c r="CH449" i="13" s="1"/>
  <c r="CF449" i="13"/>
  <c r="CE449" i="13"/>
  <c r="CD449" i="13"/>
  <c r="CC449" i="13"/>
  <c r="CA449" i="13"/>
  <c r="BZ449" i="13"/>
  <c r="BY449" i="13"/>
  <c r="BX449" i="13"/>
  <c r="BW449" i="13"/>
  <c r="BV449" i="13"/>
  <c r="BU449" i="13"/>
  <c r="CB449" i="13" s="1"/>
  <c r="BT449" i="13"/>
  <c r="BQ449" i="13"/>
  <c r="BP449" i="13"/>
  <c r="BO449" i="13"/>
  <c r="BN449" i="13"/>
  <c r="BM449" i="13"/>
  <c r="BL449" i="13"/>
  <c r="BK449" i="13"/>
  <c r="BJ449" i="13"/>
  <c r="BI449" i="13"/>
  <c r="AG449" i="13"/>
  <c r="CX448" i="13"/>
  <c r="CT448" i="13"/>
  <c r="CQ448" i="13"/>
  <c r="CR448" i="13" s="1"/>
  <c r="CS448" i="13" s="1"/>
  <c r="CO448" i="13"/>
  <c r="CP448" i="13" s="1"/>
  <c r="CN448" i="13"/>
  <c r="CK448" i="13"/>
  <c r="CJ448" i="13"/>
  <c r="CI448" i="13"/>
  <c r="CF448" i="13"/>
  <c r="CE448" i="13"/>
  <c r="CG448" i="13" s="1"/>
  <c r="CH448" i="13" s="1"/>
  <c r="CD448" i="13"/>
  <c r="CA448" i="13"/>
  <c r="BZ448" i="13"/>
  <c r="BY448" i="13"/>
  <c r="BX448" i="13"/>
  <c r="BW448" i="13"/>
  <c r="BV448" i="13"/>
  <c r="BU448" i="13"/>
  <c r="BT448" i="13"/>
  <c r="BQ448" i="13"/>
  <c r="BP448" i="13"/>
  <c r="BO448" i="13"/>
  <c r="BN448" i="13"/>
  <c r="BM448" i="13"/>
  <c r="BL448" i="13"/>
  <c r="BK448" i="13"/>
  <c r="BJ448" i="13"/>
  <c r="BI448" i="13"/>
  <c r="BR448" i="13" s="1"/>
  <c r="BS448" i="13" s="1"/>
  <c r="AG448" i="13"/>
  <c r="CX447" i="13"/>
  <c r="CT447" i="13"/>
  <c r="CS447" i="13"/>
  <c r="CQ447" i="13"/>
  <c r="CR447" i="13" s="1"/>
  <c r="CO447" i="13"/>
  <c r="CP447" i="13" s="1"/>
  <c r="CN447" i="13"/>
  <c r="CM447" i="13"/>
  <c r="CK447" i="13"/>
  <c r="CJ447" i="13"/>
  <c r="CI447" i="13"/>
  <c r="CL447" i="13" s="1"/>
  <c r="CG447" i="13"/>
  <c r="CH447" i="13" s="1"/>
  <c r="CF447" i="13"/>
  <c r="CE447" i="13"/>
  <c r="CD447" i="13"/>
  <c r="CC447" i="13"/>
  <c r="CA447" i="13"/>
  <c r="BZ447" i="13"/>
  <c r="BY447" i="13"/>
  <c r="BX447" i="13"/>
  <c r="BW447" i="13"/>
  <c r="BV447" i="13"/>
  <c r="BU447" i="13"/>
  <c r="CB447" i="13" s="1"/>
  <c r="BT447" i="13"/>
  <c r="BQ447" i="13"/>
  <c r="BP447" i="13"/>
  <c r="BO447" i="13"/>
  <c r="BN447" i="13"/>
  <c r="BM447" i="13"/>
  <c r="BL447" i="13"/>
  <c r="BK447" i="13"/>
  <c r="BJ447" i="13"/>
  <c r="BI447" i="13"/>
  <c r="AG447" i="13"/>
  <c r="CX446" i="13"/>
  <c r="CT446" i="13"/>
  <c r="CQ446" i="13"/>
  <c r="CR446" i="13" s="1"/>
  <c r="CS446" i="13" s="1"/>
  <c r="CO446" i="13"/>
  <c r="CP446" i="13" s="1"/>
  <c r="CN446" i="13"/>
  <c r="CK446" i="13"/>
  <c r="CJ446" i="13"/>
  <c r="CI446" i="13"/>
  <c r="CF446" i="13"/>
  <c r="CE446" i="13"/>
  <c r="CG446" i="13" s="1"/>
  <c r="CH446" i="13" s="1"/>
  <c r="CD446" i="13"/>
  <c r="CA446" i="13"/>
  <c r="BZ446" i="13"/>
  <c r="BY446" i="13"/>
  <c r="BX446" i="13"/>
  <c r="BW446" i="13"/>
  <c r="BV446" i="13"/>
  <c r="BU446" i="13"/>
  <c r="BT446" i="13"/>
  <c r="BQ446" i="13"/>
  <c r="BP446" i="13"/>
  <c r="BO446" i="13"/>
  <c r="BN446" i="13"/>
  <c r="BM446" i="13"/>
  <c r="BL446" i="13"/>
  <c r="BK446" i="13"/>
  <c r="BJ446" i="13"/>
  <c r="BI446" i="13"/>
  <c r="BR446" i="13" s="1"/>
  <c r="BS446" i="13" s="1"/>
  <c r="AG446" i="13"/>
  <c r="CX445" i="13"/>
  <c r="CT445" i="13"/>
  <c r="CS445" i="13"/>
  <c r="CQ445" i="13"/>
  <c r="CR445" i="13" s="1"/>
  <c r="CO445" i="13"/>
  <c r="CP445" i="13" s="1"/>
  <c r="CN445" i="13"/>
  <c r="CM445" i="13"/>
  <c r="CK445" i="13"/>
  <c r="CJ445" i="13"/>
  <c r="CI445" i="13"/>
  <c r="CL445" i="13" s="1"/>
  <c r="CG445" i="13"/>
  <c r="CH445" i="13" s="1"/>
  <c r="CF445" i="13"/>
  <c r="CE445" i="13"/>
  <c r="CD445" i="13"/>
  <c r="CC445" i="13"/>
  <c r="CA445" i="13"/>
  <c r="BZ445" i="13"/>
  <c r="BY445" i="13"/>
  <c r="BX445" i="13"/>
  <c r="BW445" i="13"/>
  <c r="BV445" i="13"/>
  <c r="BU445" i="13"/>
  <c r="CB445" i="13" s="1"/>
  <c r="BT445" i="13"/>
  <c r="BQ445" i="13"/>
  <c r="BP445" i="13"/>
  <c r="BO445" i="13"/>
  <c r="BN445" i="13"/>
  <c r="BM445" i="13"/>
  <c r="BL445" i="13"/>
  <c r="BK445" i="13"/>
  <c r="BJ445" i="13"/>
  <c r="BI445" i="13"/>
  <c r="AG445" i="13"/>
  <c r="CX444" i="13"/>
  <c r="CT444" i="13"/>
  <c r="CQ444" i="13"/>
  <c r="CR444" i="13" s="1"/>
  <c r="CS444" i="13" s="1"/>
  <c r="CO444" i="13"/>
  <c r="CP444" i="13" s="1"/>
  <c r="CN444" i="13"/>
  <c r="CK444" i="13"/>
  <c r="CJ444" i="13"/>
  <c r="CI444" i="13"/>
  <c r="CF444" i="13"/>
  <c r="CE444" i="13"/>
  <c r="CG444" i="13" s="1"/>
  <c r="CH444" i="13" s="1"/>
  <c r="CD444" i="13"/>
  <c r="CA444" i="13"/>
  <c r="BZ444" i="13"/>
  <c r="BY444" i="13"/>
  <c r="BX444" i="13"/>
  <c r="BW444" i="13"/>
  <c r="BV444" i="13"/>
  <c r="BU444" i="13"/>
  <c r="BT444" i="13"/>
  <c r="BQ444" i="13"/>
  <c r="BP444" i="13"/>
  <c r="BO444" i="13"/>
  <c r="BN444" i="13"/>
  <c r="BM444" i="13"/>
  <c r="BL444" i="13"/>
  <c r="BK444" i="13"/>
  <c r="BJ444" i="13"/>
  <c r="BI444" i="13"/>
  <c r="BR444" i="13" s="1"/>
  <c r="BS444" i="13" s="1"/>
  <c r="AG444" i="13"/>
  <c r="CX443" i="13"/>
  <c r="CT443" i="13"/>
  <c r="CS443" i="13"/>
  <c r="CQ443" i="13"/>
  <c r="CR443" i="13" s="1"/>
  <c r="CO443" i="13"/>
  <c r="CP443" i="13" s="1"/>
  <c r="CN443" i="13"/>
  <c r="CM443" i="13"/>
  <c r="CK443" i="13"/>
  <c r="CJ443" i="13"/>
  <c r="CI443" i="13"/>
  <c r="CL443" i="13" s="1"/>
  <c r="CG443" i="13"/>
  <c r="CH443" i="13" s="1"/>
  <c r="CF443" i="13"/>
  <c r="CE443" i="13"/>
  <c r="CD443" i="13"/>
  <c r="CC443" i="13"/>
  <c r="CA443" i="13"/>
  <c r="BZ443" i="13"/>
  <c r="BY443" i="13"/>
  <c r="BX443" i="13"/>
  <c r="BW443" i="13"/>
  <c r="BV443" i="13"/>
  <c r="BU443" i="13"/>
  <c r="CB443" i="13" s="1"/>
  <c r="BT443" i="13"/>
  <c r="BQ443" i="13"/>
  <c r="BP443" i="13"/>
  <c r="BO443" i="13"/>
  <c r="BN443" i="13"/>
  <c r="BM443" i="13"/>
  <c r="BL443" i="13"/>
  <c r="BK443" i="13"/>
  <c r="BJ443" i="13"/>
  <c r="BI443" i="13"/>
  <c r="AG443" i="13"/>
  <c r="CX442" i="13"/>
  <c r="CT442" i="13"/>
  <c r="CQ442" i="13"/>
  <c r="CR442" i="13" s="1"/>
  <c r="CS442" i="13" s="1"/>
  <c r="CO442" i="13"/>
  <c r="CP442" i="13" s="1"/>
  <c r="CN442" i="13"/>
  <c r="CK442" i="13"/>
  <c r="CJ442" i="13"/>
  <c r="CI442" i="13"/>
  <c r="CF442" i="13"/>
  <c r="CE442" i="13"/>
  <c r="CG442" i="13" s="1"/>
  <c r="CH442" i="13" s="1"/>
  <c r="CD442" i="13"/>
  <c r="CA442" i="13"/>
  <c r="BZ442" i="13"/>
  <c r="BY442" i="13"/>
  <c r="BX442" i="13"/>
  <c r="BW442" i="13"/>
  <c r="BV442" i="13"/>
  <c r="BU442" i="13"/>
  <c r="BT442" i="13"/>
  <c r="BQ442" i="13"/>
  <c r="BP442" i="13"/>
  <c r="BO442" i="13"/>
  <c r="BN442" i="13"/>
  <c r="BM442" i="13"/>
  <c r="BL442" i="13"/>
  <c r="BK442" i="13"/>
  <c r="BJ442" i="13"/>
  <c r="BI442" i="13"/>
  <c r="BR442" i="13" s="1"/>
  <c r="BS442" i="13" s="1"/>
  <c r="AG442" i="13"/>
  <c r="CX441" i="13"/>
  <c r="CT441" i="13"/>
  <c r="CS441" i="13"/>
  <c r="CQ441" i="13"/>
  <c r="CR441" i="13" s="1"/>
  <c r="CO441" i="13"/>
  <c r="CP441" i="13" s="1"/>
  <c r="CN441" i="13"/>
  <c r="CM441" i="13"/>
  <c r="CK441" i="13"/>
  <c r="CJ441" i="13"/>
  <c r="CI441" i="13"/>
  <c r="CL441" i="13" s="1"/>
  <c r="CG441" i="13"/>
  <c r="CH441" i="13" s="1"/>
  <c r="CF441" i="13"/>
  <c r="CE441" i="13"/>
  <c r="CD441" i="13"/>
  <c r="CC441" i="13"/>
  <c r="CA441" i="13"/>
  <c r="BZ441" i="13"/>
  <c r="BY441" i="13"/>
  <c r="BX441" i="13"/>
  <c r="BW441" i="13"/>
  <c r="BV441" i="13"/>
  <c r="BU441" i="13"/>
  <c r="CB441" i="13" s="1"/>
  <c r="BT441" i="13"/>
  <c r="BQ441" i="13"/>
  <c r="BP441" i="13"/>
  <c r="BO441" i="13"/>
  <c r="BN441" i="13"/>
  <c r="BM441" i="13"/>
  <c r="BL441" i="13"/>
  <c r="BK441" i="13"/>
  <c r="BJ441" i="13"/>
  <c r="BI441" i="13"/>
  <c r="AG441" i="13"/>
  <c r="CX440" i="13"/>
  <c r="CT440" i="13"/>
  <c r="CQ440" i="13"/>
  <c r="CR440" i="13" s="1"/>
  <c r="CS440" i="13" s="1"/>
  <c r="CO440" i="13"/>
  <c r="CP440" i="13" s="1"/>
  <c r="CN440" i="13"/>
  <c r="CK440" i="13"/>
  <c r="CJ440" i="13"/>
  <c r="CI440" i="13"/>
  <c r="CF440" i="13"/>
  <c r="CE440" i="13"/>
  <c r="CG440" i="13" s="1"/>
  <c r="CH440" i="13" s="1"/>
  <c r="CD440" i="13"/>
  <c r="CA440" i="13"/>
  <c r="BZ440" i="13"/>
  <c r="BY440" i="13"/>
  <c r="BX440" i="13"/>
  <c r="BW440" i="13"/>
  <c r="BV440" i="13"/>
  <c r="BU440" i="13"/>
  <c r="BT440" i="13"/>
  <c r="BQ440" i="13"/>
  <c r="BP440" i="13"/>
  <c r="BO440" i="13"/>
  <c r="BN440" i="13"/>
  <c r="BM440" i="13"/>
  <c r="BL440" i="13"/>
  <c r="BK440" i="13"/>
  <c r="BJ440" i="13"/>
  <c r="BI440" i="13"/>
  <c r="BR440" i="13" s="1"/>
  <c r="BS440" i="13" s="1"/>
  <c r="AG440" i="13"/>
  <c r="CX439" i="13"/>
  <c r="CT439" i="13"/>
  <c r="CS439" i="13"/>
  <c r="CQ439" i="13"/>
  <c r="CR439" i="13" s="1"/>
  <c r="CO439" i="13"/>
  <c r="CP439" i="13" s="1"/>
  <c r="CN439" i="13"/>
  <c r="CM439" i="13"/>
  <c r="CK439" i="13"/>
  <c r="CJ439" i="13"/>
  <c r="CI439" i="13"/>
  <c r="CL439" i="13" s="1"/>
  <c r="CG439" i="13"/>
  <c r="CH439" i="13" s="1"/>
  <c r="CF439" i="13"/>
  <c r="CE439" i="13"/>
  <c r="CD439" i="13"/>
  <c r="CC439" i="13"/>
  <c r="CA439" i="13"/>
  <c r="BZ439" i="13"/>
  <c r="BY439" i="13"/>
  <c r="BX439" i="13"/>
  <c r="BW439" i="13"/>
  <c r="BV439" i="13"/>
  <c r="BU439" i="13"/>
  <c r="CB439" i="13" s="1"/>
  <c r="BT439" i="13"/>
  <c r="BQ439" i="13"/>
  <c r="BP439" i="13"/>
  <c r="BO439" i="13"/>
  <c r="BN439" i="13"/>
  <c r="BM439" i="13"/>
  <c r="BL439" i="13"/>
  <c r="BK439" i="13"/>
  <c r="BJ439" i="13"/>
  <c r="BI439" i="13"/>
  <c r="AG439" i="13"/>
  <c r="CX438" i="13"/>
  <c r="CT438" i="13"/>
  <c r="CQ438" i="13"/>
  <c r="CR438" i="13" s="1"/>
  <c r="CS438" i="13" s="1"/>
  <c r="CO438" i="13"/>
  <c r="CP438" i="13" s="1"/>
  <c r="CN438" i="13"/>
  <c r="CK438" i="13"/>
  <c r="CJ438" i="13"/>
  <c r="CI438" i="13"/>
  <c r="CF438" i="13"/>
  <c r="CE438" i="13"/>
  <c r="CG438" i="13" s="1"/>
  <c r="CH438" i="13" s="1"/>
  <c r="CD438" i="13"/>
  <c r="CA438" i="13"/>
  <c r="BZ438" i="13"/>
  <c r="BY438" i="13"/>
  <c r="BX438" i="13"/>
  <c r="BW438" i="13"/>
  <c r="BV438" i="13"/>
  <c r="BU438" i="13"/>
  <c r="BT438" i="13"/>
  <c r="BQ438" i="13"/>
  <c r="BP438" i="13"/>
  <c r="BO438" i="13"/>
  <c r="BN438" i="13"/>
  <c r="BM438" i="13"/>
  <c r="BL438" i="13"/>
  <c r="BK438" i="13"/>
  <c r="BJ438" i="13"/>
  <c r="BI438" i="13"/>
  <c r="BR438" i="13" s="1"/>
  <c r="BS438" i="13" s="1"/>
  <c r="AG438" i="13"/>
  <c r="CX437" i="13"/>
  <c r="CT437" i="13"/>
  <c r="CS437" i="13"/>
  <c r="CQ437" i="13"/>
  <c r="CR437" i="13" s="1"/>
  <c r="CO437" i="13"/>
  <c r="CP437" i="13" s="1"/>
  <c r="CN437" i="13"/>
  <c r="CM437" i="13"/>
  <c r="CK437" i="13"/>
  <c r="CJ437" i="13"/>
  <c r="CI437" i="13"/>
  <c r="CL437" i="13" s="1"/>
  <c r="CG437" i="13"/>
  <c r="CH437" i="13" s="1"/>
  <c r="CF437" i="13"/>
  <c r="CE437" i="13"/>
  <c r="CD437" i="13"/>
  <c r="CC437" i="13"/>
  <c r="CA437" i="13"/>
  <c r="BZ437" i="13"/>
  <c r="BY437" i="13"/>
  <c r="BX437" i="13"/>
  <c r="BW437" i="13"/>
  <c r="BV437" i="13"/>
  <c r="BU437" i="13"/>
  <c r="CB437" i="13" s="1"/>
  <c r="BT437" i="13"/>
  <c r="BQ437" i="13"/>
  <c r="BP437" i="13"/>
  <c r="BO437" i="13"/>
  <c r="BN437" i="13"/>
  <c r="BM437" i="13"/>
  <c r="BL437" i="13"/>
  <c r="BK437" i="13"/>
  <c r="BJ437" i="13"/>
  <c r="BI437" i="13"/>
  <c r="AG437" i="13"/>
  <c r="CX436" i="13"/>
  <c r="CT436" i="13"/>
  <c r="CQ436" i="13"/>
  <c r="CR436" i="13" s="1"/>
  <c r="CS436" i="13" s="1"/>
  <c r="CO436" i="13"/>
  <c r="CP436" i="13" s="1"/>
  <c r="CN436" i="13"/>
  <c r="CK436" i="13"/>
  <c r="CJ436" i="13"/>
  <c r="CI436" i="13"/>
  <c r="CF436" i="13"/>
  <c r="CE436" i="13"/>
  <c r="CG436" i="13" s="1"/>
  <c r="CH436" i="13" s="1"/>
  <c r="CD436" i="13"/>
  <c r="CA436" i="13"/>
  <c r="BZ436" i="13"/>
  <c r="BY436" i="13"/>
  <c r="BX436" i="13"/>
  <c r="BW436" i="13"/>
  <c r="BV436" i="13"/>
  <c r="BU436" i="13"/>
  <c r="BT436" i="13"/>
  <c r="BQ436" i="13"/>
  <c r="BP436" i="13"/>
  <c r="BO436" i="13"/>
  <c r="BN436" i="13"/>
  <c r="BM436" i="13"/>
  <c r="BL436" i="13"/>
  <c r="BK436" i="13"/>
  <c r="BJ436" i="13"/>
  <c r="BI436" i="13"/>
  <c r="BR436" i="13" s="1"/>
  <c r="BS436" i="13" s="1"/>
  <c r="AG436" i="13"/>
  <c r="CX435" i="13"/>
  <c r="CT435" i="13"/>
  <c r="CS435" i="13"/>
  <c r="CQ435" i="13"/>
  <c r="CR435" i="13" s="1"/>
  <c r="CO435" i="13"/>
  <c r="CP435" i="13" s="1"/>
  <c r="CN435" i="13"/>
  <c r="CM435" i="13"/>
  <c r="CK435" i="13"/>
  <c r="CJ435" i="13"/>
  <c r="CI435" i="13"/>
  <c r="CL435" i="13" s="1"/>
  <c r="CG435" i="13"/>
  <c r="CH435" i="13" s="1"/>
  <c r="CF435" i="13"/>
  <c r="CE435" i="13"/>
  <c r="CD435" i="13"/>
  <c r="CC435" i="13"/>
  <c r="CA435" i="13"/>
  <c r="BZ435" i="13"/>
  <c r="BY435" i="13"/>
  <c r="BX435" i="13"/>
  <c r="BW435" i="13"/>
  <c r="BV435" i="13"/>
  <c r="BU435" i="13"/>
  <c r="CB435" i="13" s="1"/>
  <c r="BT435" i="13"/>
  <c r="BQ435" i="13"/>
  <c r="BP435" i="13"/>
  <c r="BO435" i="13"/>
  <c r="BN435" i="13"/>
  <c r="BM435" i="13"/>
  <c r="BL435" i="13"/>
  <c r="BK435" i="13"/>
  <c r="BJ435" i="13"/>
  <c r="BI435" i="13"/>
  <c r="AG435" i="13"/>
  <c r="CX434" i="13"/>
  <c r="CT434" i="13"/>
  <c r="CQ434" i="13"/>
  <c r="CR434" i="13" s="1"/>
  <c r="CS434" i="13" s="1"/>
  <c r="CO434" i="13"/>
  <c r="CP434" i="13" s="1"/>
  <c r="CN434" i="13"/>
  <c r="CK434" i="13"/>
  <c r="CJ434" i="13"/>
  <c r="CI434" i="13"/>
  <c r="CF434" i="13"/>
  <c r="CE434" i="13"/>
  <c r="CG434" i="13" s="1"/>
  <c r="CH434" i="13" s="1"/>
  <c r="CD434" i="13"/>
  <c r="CA434" i="13"/>
  <c r="BZ434" i="13"/>
  <c r="BY434" i="13"/>
  <c r="BX434" i="13"/>
  <c r="BW434" i="13"/>
  <c r="BV434" i="13"/>
  <c r="BU434" i="13"/>
  <c r="BT434" i="13"/>
  <c r="BQ434" i="13"/>
  <c r="BP434" i="13"/>
  <c r="BO434" i="13"/>
  <c r="BN434" i="13"/>
  <c r="BM434" i="13"/>
  <c r="BL434" i="13"/>
  <c r="BK434" i="13"/>
  <c r="BJ434" i="13"/>
  <c r="BI434" i="13"/>
  <c r="BR434" i="13" s="1"/>
  <c r="BS434" i="13" s="1"/>
  <c r="AG434" i="13"/>
  <c r="CX433" i="13"/>
  <c r="CT433" i="13"/>
  <c r="CS433" i="13"/>
  <c r="CQ433" i="13"/>
  <c r="CR433" i="13" s="1"/>
  <c r="CO433" i="13"/>
  <c r="CP433" i="13" s="1"/>
  <c r="CN433" i="13"/>
  <c r="CM433" i="13"/>
  <c r="CK433" i="13"/>
  <c r="CJ433" i="13"/>
  <c r="CI433" i="13"/>
  <c r="CL433" i="13" s="1"/>
  <c r="CG433" i="13"/>
  <c r="CH433" i="13" s="1"/>
  <c r="CF433" i="13"/>
  <c r="CE433" i="13"/>
  <c r="CD433" i="13"/>
  <c r="CC433" i="13"/>
  <c r="CA433" i="13"/>
  <c r="BZ433" i="13"/>
  <c r="BY433" i="13"/>
  <c r="BX433" i="13"/>
  <c r="BW433" i="13"/>
  <c r="BV433" i="13"/>
  <c r="BU433" i="13"/>
  <c r="CB433" i="13" s="1"/>
  <c r="BT433" i="13"/>
  <c r="BQ433" i="13"/>
  <c r="BP433" i="13"/>
  <c r="BO433" i="13"/>
  <c r="BN433" i="13"/>
  <c r="BM433" i="13"/>
  <c r="BL433" i="13"/>
  <c r="BK433" i="13"/>
  <c r="BJ433" i="13"/>
  <c r="BI433" i="13"/>
  <c r="AG433" i="13"/>
  <c r="CX432" i="13"/>
  <c r="CT432" i="13"/>
  <c r="CQ432" i="13"/>
  <c r="CR432" i="13" s="1"/>
  <c r="CS432" i="13" s="1"/>
  <c r="CO432" i="13"/>
  <c r="CP432" i="13" s="1"/>
  <c r="CN432" i="13"/>
  <c r="CK432" i="13"/>
  <c r="CJ432" i="13"/>
  <c r="CI432" i="13"/>
  <c r="CF432" i="13"/>
  <c r="CE432" i="13"/>
  <c r="CG432" i="13" s="1"/>
  <c r="CH432" i="13" s="1"/>
  <c r="CD432" i="13"/>
  <c r="CA432" i="13"/>
  <c r="BZ432" i="13"/>
  <c r="BY432" i="13"/>
  <c r="BX432" i="13"/>
  <c r="BW432" i="13"/>
  <c r="BV432" i="13"/>
  <c r="BU432" i="13"/>
  <c r="BT432" i="13"/>
  <c r="BQ432" i="13"/>
  <c r="BP432" i="13"/>
  <c r="BO432" i="13"/>
  <c r="BN432" i="13"/>
  <c r="BM432" i="13"/>
  <c r="BL432" i="13"/>
  <c r="BK432" i="13"/>
  <c r="BJ432" i="13"/>
  <c r="BI432" i="13"/>
  <c r="BR432" i="13" s="1"/>
  <c r="BS432" i="13" s="1"/>
  <c r="AG432" i="13"/>
  <c r="CX431" i="13"/>
  <c r="CT431" i="13"/>
  <c r="CS431" i="13"/>
  <c r="CQ431" i="13"/>
  <c r="CR431" i="13" s="1"/>
  <c r="CO431" i="13"/>
  <c r="CP431" i="13" s="1"/>
  <c r="CN431" i="13"/>
  <c r="CM431" i="13"/>
  <c r="CK431" i="13"/>
  <c r="CJ431" i="13"/>
  <c r="CI431" i="13"/>
  <c r="CL431" i="13" s="1"/>
  <c r="CF431" i="13"/>
  <c r="CE431" i="13"/>
  <c r="CD431" i="13"/>
  <c r="CG431" i="13" s="1"/>
  <c r="CH431" i="13" s="1"/>
  <c r="CA431" i="13"/>
  <c r="BZ431" i="13"/>
  <c r="BY431" i="13"/>
  <c r="BX431" i="13"/>
  <c r="BW431" i="13"/>
  <c r="BV431" i="13"/>
  <c r="BU431" i="13"/>
  <c r="CB431" i="13" s="1"/>
  <c r="CC431" i="13" s="1"/>
  <c r="BT431" i="13"/>
  <c r="BQ431" i="13"/>
  <c r="BP431" i="13"/>
  <c r="BO431" i="13"/>
  <c r="BN431" i="13"/>
  <c r="BM431" i="13"/>
  <c r="BL431" i="13"/>
  <c r="BK431" i="13"/>
  <c r="BJ431" i="13"/>
  <c r="BI431" i="13"/>
  <c r="BR431" i="13" s="1"/>
  <c r="BS431" i="13" s="1"/>
  <c r="AG431" i="13"/>
  <c r="CX430" i="13"/>
  <c r="CT430" i="13"/>
  <c r="CS430" i="13"/>
  <c r="CQ430" i="13"/>
  <c r="CR430" i="13" s="1"/>
  <c r="CO430" i="13"/>
  <c r="CP430" i="13" s="1"/>
  <c r="CN430" i="13"/>
  <c r="CK430" i="13"/>
  <c r="CL430" i="13" s="1"/>
  <c r="CM430" i="13" s="1"/>
  <c r="CJ430" i="13"/>
  <c r="CI430" i="13"/>
  <c r="CG430" i="13"/>
  <c r="CH430" i="13" s="1"/>
  <c r="CF430" i="13"/>
  <c r="CE430" i="13"/>
  <c r="CD430" i="13"/>
  <c r="CA430" i="13"/>
  <c r="BZ430" i="13"/>
  <c r="BY430" i="13"/>
  <c r="BX430" i="13"/>
  <c r="BW430" i="13"/>
  <c r="BV430" i="13"/>
  <c r="BU430" i="13"/>
  <c r="BT430" i="13"/>
  <c r="BQ430" i="13"/>
  <c r="BP430" i="13"/>
  <c r="BO430" i="13"/>
  <c r="BN430" i="13"/>
  <c r="BM430" i="13"/>
  <c r="BL430" i="13"/>
  <c r="BK430" i="13"/>
  <c r="BJ430" i="13"/>
  <c r="BI430" i="13"/>
  <c r="BR430" i="13" s="1"/>
  <c r="BS430" i="13" s="1"/>
  <c r="AG430" i="13"/>
  <c r="CX429" i="13"/>
  <c r="CT429" i="13"/>
  <c r="CQ429" i="13"/>
  <c r="CR429" i="13" s="1"/>
  <c r="CS429" i="13" s="1"/>
  <c r="CP429" i="13"/>
  <c r="CO429" i="13"/>
  <c r="CN429" i="13"/>
  <c r="CL429" i="13"/>
  <c r="CM429" i="13" s="1"/>
  <c r="CK429" i="13"/>
  <c r="CJ429" i="13"/>
  <c r="CI429" i="13"/>
  <c r="CF429" i="13"/>
  <c r="CE429" i="13"/>
  <c r="CD429" i="13"/>
  <c r="CG429" i="13" s="1"/>
  <c r="CH429" i="13" s="1"/>
  <c r="CA429" i="13"/>
  <c r="BZ429" i="13"/>
  <c r="BY429" i="13"/>
  <c r="BX429" i="13"/>
  <c r="BW429" i="13"/>
  <c r="BV429" i="13"/>
  <c r="BU429" i="13"/>
  <c r="CB429" i="13" s="1"/>
  <c r="CC429" i="13" s="1"/>
  <c r="BT429" i="13"/>
  <c r="BQ429" i="13"/>
  <c r="BP429" i="13"/>
  <c r="BO429" i="13"/>
  <c r="BN429" i="13"/>
  <c r="BM429" i="13"/>
  <c r="BL429" i="13"/>
  <c r="BK429" i="13"/>
  <c r="BJ429" i="13"/>
  <c r="BI429" i="13"/>
  <c r="BR429" i="13" s="1"/>
  <c r="BS429" i="13" s="1"/>
  <c r="AG429" i="13"/>
  <c r="CX428" i="13"/>
  <c r="CT428" i="13"/>
  <c r="CS428" i="13"/>
  <c r="CQ428" i="13"/>
  <c r="CR428" i="13" s="1"/>
  <c r="CO428" i="13"/>
  <c r="CP428" i="13" s="1"/>
  <c r="CN428" i="13"/>
  <c r="CK428" i="13"/>
  <c r="CL428" i="13" s="1"/>
  <c r="CM428" i="13" s="1"/>
  <c r="CJ428" i="13"/>
  <c r="CI428" i="13"/>
  <c r="CG428" i="13"/>
  <c r="CH428" i="13" s="1"/>
  <c r="CF428" i="13"/>
  <c r="CE428" i="13"/>
  <c r="CD428" i="13"/>
  <c r="CA428" i="13"/>
  <c r="BZ428" i="13"/>
  <c r="BY428" i="13"/>
  <c r="BX428" i="13"/>
  <c r="BW428" i="13"/>
  <c r="BV428" i="13"/>
  <c r="BU428" i="13"/>
  <c r="BT428" i="13"/>
  <c r="BQ428" i="13"/>
  <c r="BP428" i="13"/>
  <c r="BO428" i="13"/>
  <c r="BN428" i="13"/>
  <c r="BM428" i="13"/>
  <c r="BL428" i="13"/>
  <c r="BK428" i="13"/>
  <c r="BJ428" i="13"/>
  <c r="BI428" i="13"/>
  <c r="BR428" i="13" s="1"/>
  <c r="BS428" i="13" s="1"/>
  <c r="AG428" i="13"/>
  <c r="CX427" i="13"/>
  <c r="CT427" i="13"/>
  <c r="CQ427" i="13"/>
  <c r="CR427" i="13" s="1"/>
  <c r="CS427" i="13" s="1"/>
  <c r="CP427" i="13"/>
  <c r="CO427" i="13"/>
  <c r="CN427" i="13"/>
  <c r="CL427" i="13"/>
  <c r="CM427" i="13" s="1"/>
  <c r="CK427" i="13"/>
  <c r="CJ427" i="13"/>
  <c r="CI427" i="13"/>
  <c r="CF427" i="13"/>
  <c r="CE427" i="13"/>
  <c r="CD427" i="13"/>
  <c r="CG427" i="13" s="1"/>
  <c r="CH427" i="13" s="1"/>
  <c r="CA427" i="13"/>
  <c r="BZ427" i="13"/>
  <c r="BY427" i="13"/>
  <c r="BX427" i="13"/>
  <c r="BW427" i="13"/>
  <c r="BV427" i="13"/>
  <c r="BU427" i="13"/>
  <c r="CB427" i="13" s="1"/>
  <c r="CC427" i="13" s="1"/>
  <c r="BT427" i="13"/>
  <c r="BQ427" i="13"/>
  <c r="BP427" i="13"/>
  <c r="BO427" i="13"/>
  <c r="BN427" i="13"/>
  <c r="BM427" i="13"/>
  <c r="BL427" i="13"/>
  <c r="BK427" i="13"/>
  <c r="BJ427" i="13"/>
  <c r="BI427" i="13"/>
  <c r="BR427" i="13" s="1"/>
  <c r="BS427" i="13" s="1"/>
  <c r="AG427" i="13"/>
  <c r="CX426" i="13"/>
  <c r="CT426" i="13"/>
  <c r="CS426" i="13"/>
  <c r="CQ426" i="13"/>
  <c r="CR426" i="13" s="1"/>
  <c r="CO426" i="13"/>
  <c r="CP426" i="13" s="1"/>
  <c r="CN426" i="13"/>
  <c r="CK426" i="13"/>
  <c r="CL426" i="13" s="1"/>
  <c r="CM426" i="13" s="1"/>
  <c r="CJ426" i="13"/>
  <c r="CI426" i="13"/>
  <c r="CG426" i="13"/>
  <c r="CH426" i="13" s="1"/>
  <c r="CF426" i="13"/>
  <c r="CE426" i="13"/>
  <c r="CD426" i="13"/>
  <c r="CA426" i="13"/>
  <c r="BZ426" i="13"/>
  <c r="BY426" i="13"/>
  <c r="BX426" i="13"/>
  <c r="BW426" i="13"/>
  <c r="BV426" i="13"/>
  <c r="BU426" i="13"/>
  <c r="BT426" i="13"/>
  <c r="BQ426" i="13"/>
  <c r="BP426" i="13"/>
  <c r="BO426" i="13"/>
  <c r="BN426" i="13"/>
  <c r="BM426" i="13"/>
  <c r="BL426" i="13"/>
  <c r="BK426" i="13"/>
  <c r="BJ426" i="13"/>
  <c r="BI426" i="13"/>
  <c r="BR426" i="13" s="1"/>
  <c r="BS426" i="13" s="1"/>
  <c r="AG426" i="13"/>
  <c r="CX425" i="13"/>
  <c r="CT425" i="13"/>
  <c r="CQ425" i="13"/>
  <c r="CR425" i="13" s="1"/>
  <c r="CS425" i="13" s="1"/>
  <c r="CP425" i="13"/>
  <c r="CO425" i="13"/>
  <c r="CN425" i="13"/>
  <c r="CL425" i="13"/>
  <c r="CM425" i="13" s="1"/>
  <c r="CK425" i="13"/>
  <c r="CJ425" i="13"/>
  <c r="CI425" i="13"/>
  <c r="CF425" i="13"/>
  <c r="CE425" i="13"/>
  <c r="CD425" i="13"/>
  <c r="CG425" i="13" s="1"/>
  <c r="CH425" i="13" s="1"/>
  <c r="CA425" i="13"/>
  <c r="BZ425" i="13"/>
  <c r="BY425" i="13"/>
  <c r="BX425" i="13"/>
  <c r="BW425" i="13"/>
  <c r="BV425" i="13"/>
  <c r="BU425" i="13"/>
  <c r="CB425" i="13" s="1"/>
  <c r="CC425" i="13" s="1"/>
  <c r="BT425" i="13"/>
  <c r="BQ425" i="13"/>
  <c r="BP425" i="13"/>
  <c r="BO425" i="13"/>
  <c r="BN425" i="13"/>
  <c r="BM425" i="13"/>
  <c r="BL425" i="13"/>
  <c r="BK425" i="13"/>
  <c r="BJ425" i="13"/>
  <c r="BI425" i="13"/>
  <c r="BR425" i="13" s="1"/>
  <c r="BS425" i="13" s="1"/>
  <c r="AG425" i="13"/>
  <c r="CX424" i="13"/>
  <c r="CT424" i="13"/>
  <c r="CS424" i="13"/>
  <c r="CQ424" i="13"/>
  <c r="CR424" i="13" s="1"/>
  <c r="CO424" i="13"/>
  <c r="CP424" i="13" s="1"/>
  <c r="CN424" i="13"/>
  <c r="CK424" i="13"/>
  <c r="CL424" i="13" s="1"/>
  <c r="CM424" i="13" s="1"/>
  <c r="CJ424" i="13"/>
  <c r="CI424" i="13"/>
  <c r="CG424" i="13"/>
  <c r="CH424" i="13" s="1"/>
  <c r="CF424" i="13"/>
  <c r="CE424" i="13"/>
  <c r="CD424" i="13"/>
  <c r="CA424" i="13"/>
  <c r="BZ424" i="13"/>
  <c r="BY424" i="13"/>
  <c r="BX424" i="13"/>
  <c r="BW424" i="13"/>
  <c r="BV424" i="13"/>
  <c r="BU424" i="13"/>
  <c r="BT424" i="13"/>
  <c r="BQ424" i="13"/>
  <c r="BP424" i="13"/>
  <c r="BO424" i="13"/>
  <c r="BN424" i="13"/>
  <c r="BM424" i="13"/>
  <c r="BL424" i="13"/>
  <c r="BK424" i="13"/>
  <c r="BJ424" i="13"/>
  <c r="BI424" i="13"/>
  <c r="BR424" i="13" s="1"/>
  <c r="BS424" i="13" s="1"/>
  <c r="AG424" i="13"/>
  <c r="CX423" i="13"/>
  <c r="CT423" i="13"/>
  <c r="CQ423" i="13"/>
  <c r="CR423" i="13" s="1"/>
  <c r="CS423" i="13" s="1"/>
  <c r="CP423" i="13"/>
  <c r="CO423" i="13"/>
  <c r="CN423" i="13"/>
  <c r="CL423" i="13"/>
  <c r="CM423" i="13" s="1"/>
  <c r="CK423" i="13"/>
  <c r="CJ423" i="13"/>
  <c r="CI423" i="13"/>
  <c r="CF423" i="13"/>
  <c r="CE423" i="13"/>
  <c r="CD423" i="13"/>
  <c r="CG423" i="13" s="1"/>
  <c r="CH423" i="13" s="1"/>
  <c r="CA423" i="13"/>
  <c r="BZ423" i="13"/>
  <c r="BY423" i="13"/>
  <c r="BX423" i="13"/>
  <c r="BW423" i="13"/>
  <c r="BV423" i="13"/>
  <c r="BU423" i="13"/>
  <c r="CB423" i="13" s="1"/>
  <c r="CC423" i="13" s="1"/>
  <c r="BT423" i="13"/>
  <c r="BQ423" i="13"/>
  <c r="BP423" i="13"/>
  <c r="BO423" i="13"/>
  <c r="BN423" i="13"/>
  <c r="BM423" i="13"/>
  <c r="BL423" i="13"/>
  <c r="BK423" i="13"/>
  <c r="BJ423" i="13"/>
  <c r="BI423" i="13"/>
  <c r="BR423" i="13" s="1"/>
  <c r="BS423" i="13" s="1"/>
  <c r="AG423" i="13"/>
  <c r="CX422" i="13"/>
  <c r="CT422" i="13"/>
  <c r="CS422" i="13"/>
  <c r="CQ422" i="13"/>
  <c r="CR422" i="13" s="1"/>
  <c r="CP422" i="13"/>
  <c r="CO422" i="13"/>
  <c r="CN422" i="13"/>
  <c r="CL422" i="13"/>
  <c r="CM422" i="13" s="1"/>
  <c r="CK422" i="13"/>
  <c r="CJ422" i="13"/>
  <c r="CI422" i="13"/>
  <c r="CF422" i="13"/>
  <c r="CE422" i="13"/>
  <c r="CD422" i="13"/>
  <c r="CG422" i="13" s="1"/>
  <c r="CH422" i="13" s="1"/>
  <c r="CA422" i="13"/>
  <c r="BZ422" i="13"/>
  <c r="BY422" i="13"/>
  <c r="BX422" i="13"/>
  <c r="BW422" i="13"/>
  <c r="BV422" i="13"/>
  <c r="BU422" i="13"/>
  <c r="BT422" i="13"/>
  <c r="BQ422" i="13"/>
  <c r="BP422" i="13"/>
  <c r="BO422" i="13"/>
  <c r="BN422" i="13"/>
  <c r="BM422" i="13"/>
  <c r="BL422" i="13"/>
  <c r="BK422" i="13"/>
  <c r="BJ422" i="13"/>
  <c r="BI422" i="13"/>
  <c r="BR422" i="13" s="1"/>
  <c r="BS422" i="13" s="1"/>
  <c r="AG422" i="13"/>
  <c r="CX421" i="13"/>
  <c r="CT421" i="13"/>
  <c r="CS421" i="13"/>
  <c r="CQ421" i="13"/>
  <c r="CR421" i="13" s="1"/>
  <c r="CP421" i="13"/>
  <c r="CO421" i="13"/>
  <c r="CN421" i="13"/>
  <c r="CL421" i="13"/>
  <c r="CM421" i="13" s="1"/>
  <c r="CK421" i="13"/>
  <c r="CJ421" i="13"/>
  <c r="CI421" i="13"/>
  <c r="CF421" i="13"/>
  <c r="CE421" i="13"/>
  <c r="CD421" i="13"/>
  <c r="CG421" i="13" s="1"/>
  <c r="CH421" i="13" s="1"/>
  <c r="CA421" i="13"/>
  <c r="BZ421" i="13"/>
  <c r="BY421" i="13"/>
  <c r="BX421" i="13"/>
  <c r="BW421" i="13"/>
  <c r="BV421" i="13"/>
  <c r="BU421" i="13"/>
  <c r="CB421" i="13" s="1"/>
  <c r="CC421" i="13" s="1"/>
  <c r="BT421" i="13"/>
  <c r="BQ421" i="13"/>
  <c r="BP421" i="13"/>
  <c r="BO421" i="13"/>
  <c r="BN421" i="13"/>
  <c r="BM421" i="13"/>
  <c r="BL421" i="13"/>
  <c r="BK421" i="13"/>
  <c r="BJ421" i="13"/>
  <c r="BI421" i="13"/>
  <c r="BR421" i="13" s="1"/>
  <c r="BS421" i="13" s="1"/>
  <c r="AG421" i="13"/>
  <c r="CX420" i="13"/>
  <c r="CT420" i="13"/>
  <c r="CS420" i="13"/>
  <c r="CQ420" i="13"/>
  <c r="CR420" i="13" s="1"/>
  <c r="CP420" i="13"/>
  <c r="CO420" i="13"/>
  <c r="CN420" i="13"/>
  <c r="CL420" i="13"/>
  <c r="CM420" i="13" s="1"/>
  <c r="CK420" i="13"/>
  <c r="CJ420" i="13"/>
  <c r="CI420" i="13"/>
  <c r="CF420" i="13"/>
  <c r="CE420" i="13"/>
  <c r="CD420" i="13"/>
  <c r="CG420" i="13" s="1"/>
  <c r="CH420" i="13" s="1"/>
  <c r="CA420" i="13"/>
  <c r="BZ420" i="13"/>
  <c r="BY420" i="13"/>
  <c r="BX420" i="13"/>
  <c r="BW420" i="13"/>
  <c r="BV420" i="13"/>
  <c r="BU420" i="13"/>
  <c r="BT420" i="13"/>
  <c r="BQ420" i="13"/>
  <c r="BP420" i="13"/>
  <c r="BO420" i="13"/>
  <c r="BN420" i="13"/>
  <c r="BM420" i="13"/>
  <c r="BL420" i="13"/>
  <c r="BK420" i="13"/>
  <c r="BJ420" i="13"/>
  <c r="BI420" i="13"/>
  <c r="BR420" i="13" s="1"/>
  <c r="BS420" i="13" s="1"/>
  <c r="AG420" i="13"/>
  <c r="CX419" i="13"/>
  <c r="CT419" i="13"/>
  <c r="CQ419" i="13"/>
  <c r="CR419" i="13" s="1"/>
  <c r="CS419" i="13" s="1"/>
  <c r="CO419" i="13"/>
  <c r="CP419" i="13" s="1"/>
  <c r="CN419" i="13"/>
  <c r="CK419" i="13"/>
  <c r="CJ419" i="13"/>
  <c r="CI419" i="13"/>
  <c r="CL419" i="13" s="1"/>
  <c r="CM419" i="13" s="1"/>
  <c r="CF419" i="13"/>
  <c r="CE419" i="13"/>
  <c r="CG419" i="13" s="1"/>
  <c r="CH419" i="13" s="1"/>
  <c r="CD419" i="13"/>
  <c r="CA419" i="13"/>
  <c r="BZ419" i="13"/>
  <c r="BY419" i="13"/>
  <c r="BX419" i="13"/>
  <c r="BW419" i="13"/>
  <c r="BV419" i="13"/>
  <c r="BU419" i="13"/>
  <c r="CB419" i="13" s="1"/>
  <c r="CC419" i="13" s="1"/>
  <c r="BT419" i="13"/>
  <c r="BQ419" i="13"/>
  <c r="BP419" i="13"/>
  <c r="BO419" i="13"/>
  <c r="BN419" i="13"/>
  <c r="BM419" i="13"/>
  <c r="BL419" i="13"/>
  <c r="BK419" i="13"/>
  <c r="BJ419" i="13"/>
  <c r="BI419" i="13"/>
  <c r="BR419" i="13" s="1"/>
  <c r="BS419" i="13" s="1"/>
  <c r="AG419" i="13"/>
  <c r="CX418" i="13"/>
  <c r="CT418" i="13"/>
  <c r="CQ418" i="13"/>
  <c r="CR418" i="13" s="1"/>
  <c r="CS418" i="13" s="1"/>
  <c r="CO418" i="13"/>
  <c r="CP418" i="13" s="1"/>
  <c r="CN418" i="13"/>
  <c r="CK418" i="13"/>
  <c r="CJ418" i="13"/>
  <c r="CI418" i="13"/>
  <c r="CL418" i="13" s="1"/>
  <c r="CM418" i="13" s="1"/>
  <c r="CF418" i="13"/>
  <c r="CE418" i="13"/>
  <c r="CG418" i="13" s="1"/>
  <c r="CH418" i="13" s="1"/>
  <c r="CD418" i="13"/>
  <c r="CA418" i="13"/>
  <c r="BZ418" i="13"/>
  <c r="BY418" i="13"/>
  <c r="BX418" i="13"/>
  <c r="BW418" i="13"/>
  <c r="BV418" i="13"/>
  <c r="BU418" i="13"/>
  <c r="CB418" i="13" s="1"/>
  <c r="CC418" i="13" s="1"/>
  <c r="BT418" i="13"/>
  <c r="BQ418" i="13"/>
  <c r="BP418" i="13"/>
  <c r="BO418" i="13"/>
  <c r="BN418" i="13"/>
  <c r="BM418" i="13"/>
  <c r="BL418" i="13"/>
  <c r="BK418" i="13"/>
  <c r="BJ418" i="13"/>
  <c r="BI418" i="13"/>
  <c r="BR418" i="13" s="1"/>
  <c r="BS418" i="13" s="1"/>
  <c r="AG418" i="13"/>
  <c r="CX417" i="13"/>
  <c r="CT417" i="13"/>
  <c r="CQ417" i="13"/>
  <c r="CR417" i="13" s="1"/>
  <c r="CS417" i="13" s="1"/>
  <c r="CO417" i="13"/>
  <c r="CP417" i="13" s="1"/>
  <c r="CN417" i="13"/>
  <c r="CK417" i="13"/>
  <c r="CJ417" i="13"/>
  <c r="CI417" i="13"/>
  <c r="CL417" i="13" s="1"/>
  <c r="CM417" i="13" s="1"/>
  <c r="CF417" i="13"/>
  <c r="CE417" i="13"/>
  <c r="CG417" i="13" s="1"/>
  <c r="CH417" i="13" s="1"/>
  <c r="CD417" i="13"/>
  <c r="CA417" i="13"/>
  <c r="BZ417" i="13"/>
  <c r="BY417" i="13"/>
  <c r="BX417" i="13"/>
  <c r="BW417" i="13"/>
  <c r="BV417" i="13"/>
  <c r="BU417" i="13"/>
  <c r="CB417" i="13" s="1"/>
  <c r="CC417" i="13" s="1"/>
  <c r="BT417" i="13"/>
  <c r="BQ417" i="13"/>
  <c r="BP417" i="13"/>
  <c r="BO417" i="13"/>
  <c r="BN417" i="13"/>
  <c r="BM417" i="13"/>
  <c r="BL417" i="13"/>
  <c r="BK417" i="13"/>
  <c r="BJ417" i="13"/>
  <c r="BI417" i="13"/>
  <c r="BR417" i="13" s="1"/>
  <c r="BS417" i="13" s="1"/>
  <c r="AG417" i="13"/>
  <c r="CX416" i="13"/>
  <c r="CT416" i="13"/>
  <c r="CQ416" i="13"/>
  <c r="CR416" i="13" s="1"/>
  <c r="CS416" i="13" s="1"/>
  <c r="CO416" i="13"/>
  <c r="CP416" i="13" s="1"/>
  <c r="CN416" i="13"/>
  <c r="CK416" i="13"/>
  <c r="CJ416" i="13"/>
  <c r="CI416" i="13"/>
  <c r="CL416" i="13" s="1"/>
  <c r="CM416" i="13" s="1"/>
  <c r="CF416" i="13"/>
  <c r="CE416" i="13"/>
  <c r="CG416" i="13" s="1"/>
  <c r="CH416" i="13" s="1"/>
  <c r="CD416" i="13"/>
  <c r="CA416" i="13"/>
  <c r="BZ416" i="13"/>
  <c r="BY416" i="13"/>
  <c r="BX416" i="13"/>
  <c r="BW416" i="13"/>
  <c r="BV416" i="13"/>
  <c r="BU416" i="13"/>
  <c r="CB416" i="13" s="1"/>
  <c r="CC416" i="13" s="1"/>
  <c r="BT416" i="13"/>
  <c r="BQ416" i="13"/>
  <c r="BP416" i="13"/>
  <c r="BO416" i="13"/>
  <c r="BN416" i="13"/>
  <c r="BM416" i="13"/>
  <c r="BL416" i="13"/>
  <c r="BK416" i="13"/>
  <c r="BJ416" i="13"/>
  <c r="BI416" i="13"/>
  <c r="BR416" i="13" s="1"/>
  <c r="BS416" i="13" s="1"/>
  <c r="AG416" i="13"/>
  <c r="CX415" i="13"/>
  <c r="CT415" i="13"/>
  <c r="CQ415" i="13"/>
  <c r="CR415" i="13" s="1"/>
  <c r="CS415" i="13" s="1"/>
  <c r="CO415" i="13"/>
  <c r="CP415" i="13" s="1"/>
  <c r="CN415" i="13"/>
  <c r="CK415" i="13"/>
  <c r="CJ415" i="13"/>
  <c r="CI415" i="13"/>
  <c r="CL415" i="13" s="1"/>
  <c r="CM415" i="13" s="1"/>
  <c r="CF415" i="13"/>
  <c r="CE415" i="13"/>
  <c r="CG415" i="13" s="1"/>
  <c r="CH415" i="13" s="1"/>
  <c r="CD415" i="13"/>
  <c r="CA415" i="13"/>
  <c r="BZ415" i="13"/>
  <c r="BY415" i="13"/>
  <c r="BX415" i="13"/>
  <c r="BW415" i="13"/>
  <c r="BV415" i="13"/>
  <c r="BU415" i="13"/>
  <c r="CB415" i="13" s="1"/>
  <c r="CC415" i="13" s="1"/>
  <c r="BT415" i="13"/>
  <c r="BQ415" i="13"/>
  <c r="BP415" i="13"/>
  <c r="BO415" i="13"/>
  <c r="BN415" i="13"/>
  <c r="BM415" i="13"/>
  <c r="BL415" i="13"/>
  <c r="BK415" i="13"/>
  <c r="BJ415" i="13"/>
  <c r="BI415" i="13"/>
  <c r="BR415" i="13" s="1"/>
  <c r="BS415" i="13" s="1"/>
  <c r="AG415" i="13"/>
  <c r="CX414" i="13"/>
  <c r="CT414" i="13"/>
  <c r="CQ414" i="13"/>
  <c r="CR414" i="13" s="1"/>
  <c r="CS414" i="13" s="1"/>
  <c r="CO414" i="13"/>
  <c r="CP414" i="13" s="1"/>
  <c r="CN414" i="13"/>
  <c r="CK414" i="13"/>
  <c r="CJ414" i="13"/>
  <c r="CI414" i="13"/>
  <c r="CL414" i="13" s="1"/>
  <c r="CM414" i="13" s="1"/>
  <c r="CF414" i="13"/>
  <c r="CE414" i="13"/>
  <c r="CG414" i="13" s="1"/>
  <c r="CH414" i="13" s="1"/>
  <c r="CD414" i="13"/>
  <c r="CA414" i="13"/>
  <c r="BZ414" i="13"/>
  <c r="BY414" i="13"/>
  <c r="BX414" i="13"/>
  <c r="BW414" i="13"/>
  <c r="BV414" i="13"/>
  <c r="BU414" i="13"/>
  <c r="CB414" i="13" s="1"/>
  <c r="CC414" i="13" s="1"/>
  <c r="BT414" i="13"/>
  <c r="BQ414" i="13"/>
  <c r="BP414" i="13"/>
  <c r="BO414" i="13"/>
  <c r="BN414" i="13"/>
  <c r="BM414" i="13"/>
  <c r="BL414" i="13"/>
  <c r="BK414" i="13"/>
  <c r="BJ414" i="13"/>
  <c r="BI414" i="13"/>
  <c r="BR414" i="13" s="1"/>
  <c r="BS414" i="13" s="1"/>
  <c r="AG414" i="13"/>
  <c r="CX413" i="13"/>
  <c r="CT413" i="13"/>
  <c r="CQ413" i="13"/>
  <c r="CR413" i="13" s="1"/>
  <c r="CS413" i="13" s="1"/>
  <c r="CO413" i="13"/>
  <c r="CP413" i="13" s="1"/>
  <c r="CN413" i="13"/>
  <c r="CK413" i="13"/>
  <c r="CJ413" i="13"/>
  <c r="CI413" i="13"/>
  <c r="CL413" i="13" s="1"/>
  <c r="CM413" i="13" s="1"/>
  <c r="CF413" i="13"/>
  <c r="CE413" i="13"/>
  <c r="CG413" i="13" s="1"/>
  <c r="CH413" i="13" s="1"/>
  <c r="CD413" i="13"/>
  <c r="CA413" i="13"/>
  <c r="BZ413" i="13"/>
  <c r="BY413" i="13"/>
  <c r="BX413" i="13"/>
  <c r="BW413" i="13"/>
  <c r="BV413" i="13"/>
  <c r="BU413" i="13"/>
  <c r="CB413" i="13" s="1"/>
  <c r="CC413" i="13" s="1"/>
  <c r="BT413" i="13"/>
  <c r="BQ413" i="13"/>
  <c r="BP413" i="13"/>
  <c r="BO413" i="13"/>
  <c r="BN413" i="13"/>
  <c r="BM413" i="13"/>
  <c r="BL413" i="13"/>
  <c r="BK413" i="13"/>
  <c r="BJ413" i="13"/>
  <c r="BI413" i="13"/>
  <c r="BR413" i="13" s="1"/>
  <c r="BS413" i="13" s="1"/>
  <c r="AG413" i="13"/>
  <c r="CX412" i="13"/>
  <c r="CT412" i="13"/>
  <c r="CQ412" i="13"/>
  <c r="CR412" i="13" s="1"/>
  <c r="CS412" i="13" s="1"/>
  <c r="CO412" i="13"/>
  <c r="CP412" i="13" s="1"/>
  <c r="CN412" i="13"/>
  <c r="CK412" i="13"/>
  <c r="CJ412" i="13"/>
  <c r="CI412" i="13"/>
  <c r="CL412" i="13" s="1"/>
  <c r="CM412" i="13" s="1"/>
  <c r="CF412" i="13"/>
  <c r="CE412" i="13"/>
  <c r="CG412" i="13" s="1"/>
  <c r="CH412" i="13" s="1"/>
  <c r="CD412" i="13"/>
  <c r="CA412" i="13"/>
  <c r="BZ412" i="13"/>
  <c r="BY412" i="13"/>
  <c r="BX412" i="13"/>
  <c r="BW412" i="13"/>
  <c r="BV412" i="13"/>
  <c r="BU412" i="13"/>
  <c r="CB412" i="13" s="1"/>
  <c r="CC412" i="13" s="1"/>
  <c r="BT412" i="13"/>
  <c r="BQ412" i="13"/>
  <c r="BP412" i="13"/>
  <c r="BO412" i="13"/>
  <c r="BN412" i="13"/>
  <c r="BM412" i="13"/>
  <c r="BL412" i="13"/>
  <c r="BK412" i="13"/>
  <c r="BJ412" i="13"/>
  <c r="BI412" i="13"/>
  <c r="BR412" i="13" s="1"/>
  <c r="BS412" i="13" s="1"/>
  <c r="AG412" i="13"/>
  <c r="CX411" i="13"/>
  <c r="CT411" i="13"/>
  <c r="CQ411" i="13"/>
  <c r="CR411" i="13" s="1"/>
  <c r="CS411" i="13" s="1"/>
  <c r="CO411" i="13"/>
  <c r="CP411" i="13" s="1"/>
  <c r="CN411" i="13"/>
  <c r="CK411" i="13"/>
  <c r="CJ411" i="13"/>
  <c r="CI411" i="13"/>
  <c r="CL411" i="13" s="1"/>
  <c r="CM411" i="13" s="1"/>
  <c r="CF411" i="13"/>
  <c r="CE411" i="13"/>
  <c r="CG411" i="13" s="1"/>
  <c r="CH411" i="13" s="1"/>
  <c r="CD411" i="13"/>
  <c r="CA411" i="13"/>
  <c r="BZ411" i="13"/>
  <c r="BY411" i="13"/>
  <c r="BX411" i="13"/>
  <c r="BW411" i="13"/>
  <c r="BV411" i="13"/>
  <c r="BU411" i="13"/>
  <c r="CB411" i="13" s="1"/>
  <c r="CC411" i="13" s="1"/>
  <c r="BT411" i="13"/>
  <c r="BQ411" i="13"/>
  <c r="BP411" i="13"/>
  <c r="BO411" i="13"/>
  <c r="BN411" i="13"/>
  <c r="BM411" i="13"/>
  <c r="BL411" i="13"/>
  <c r="BK411" i="13"/>
  <c r="BJ411" i="13"/>
  <c r="BI411" i="13"/>
  <c r="BR411" i="13" s="1"/>
  <c r="BS411" i="13" s="1"/>
  <c r="AG411" i="13"/>
  <c r="CX410" i="13"/>
  <c r="CT410" i="13"/>
  <c r="CQ410" i="13"/>
  <c r="CR410" i="13" s="1"/>
  <c r="CS410" i="13" s="1"/>
  <c r="CO410" i="13"/>
  <c r="CP410" i="13" s="1"/>
  <c r="CN410" i="13"/>
  <c r="CK410" i="13"/>
  <c r="CJ410" i="13"/>
  <c r="CI410" i="13"/>
  <c r="CL410" i="13" s="1"/>
  <c r="CM410" i="13" s="1"/>
  <c r="CF410" i="13"/>
  <c r="CE410" i="13"/>
  <c r="CG410" i="13" s="1"/>
  <c r="CH410" i="13" s="1"/>
  <c r="CD410" i="13"/>
  <c r="CA410" i="13"/>
  <c r="BZ410" i="13"/>
  <c r="BY410" i="13"/>
  <c r="BX410" i="13"/>
  <c r="BW410" i="13"/>
  <c r="BV410" i="13"/>
  <c r="BU410" i="13"/>
  <c r="CB410" i="13" s="1"/>
  <c r="CC410" i="13" s="1"/>
  <c r="BT410" i="13"/>
  <c r="BQ410" i="13"/>
  <c r="BP410" i="13"/>
  <c r="BO410" i="13"/>
  <c r="BN410" i="13"/>
  <c r="BM410" i="13"/>
  <c r="BL410" i="13"/>
  <c r="BK410" i="13"/>
  <c r="BJ410" i="13"/>
  <c r="BI410" i="13"/>
  <c r="BR410" i="13" s="1"/>
  <c r="BS410" i="13" s="1"/>
  <c r="CX409" i="13"/>
  <c r="CT409" i="13"/>
  <c r="CR409" i="13"/>
  <c r="CS409" i="13" s="1"/>
  <c r="CQ409" i="13"/>
  <c r="CN409" i="13"/>
  <c r="CO409" i="13" s="1"/>
  <c r="CP409" i="13" s="1"/>
  <c r="CL409" i="13"/>
  <c r="CM409" i="13" s="1"/>
  <c r="CK409" i="13"/>
  <c r="CJ409" i="13"/>
  <c r="CI409" i="13"/>
  <c r="CF409" i="13"/>
  <c r="CE409" i="13"/>
  <c r="CD409" i="13"/>
  <c r="CG409" i="13" s="1"/>
  <c r="CH409" i="13" s="1"/>
  <c r="BZ409" i="13"/>
  <c r="BY409" i="13"/>
  <c r="BX409" i="13"/>
  <c r="BW409" i="13"/>
  <c r="BV409" i="13"/>
  <c r="BU409" i="13"/>
  <c r="BT409" i="13"/>
  <c r="CA409" i="13" s="1"/>
  <c r="BQ409" i="13"/>
  <c r="BP409" i="13"/>
  <c r="BO409" i="13"/>
  <c r="BN409" i="13"/>
  <c r="BM409" i="13"/>
  <c r="BL409" i="13"/>
  <c r="BK409" i="13"/>
  <c r="BJ409" i="13"/>
  <c r="BR409" i="13" s="1"/>
  <c r="BS409" i="13" s="1"/>
  <c r="BI409" i="13"/>
  <c r="CX408" i="13"/>
  <c r="CT408" i="13"/>
  <c r="CQ408" i="13"/>
  <c r="CR408" i="13" s="1"/>
  <c r="CS408" i="13" s="1"/>
  <c r="CO408" i="13"/>
  <c r="CP408" i="13" s="1"/>
  <c r="CN408" i="13"/>
  <c r="CK408" i="13"/>
  <c r="CJ408" i="13"/>
  <c r="CI408" i="13"/>
  <c r="CL408" i="13" s="1"/>
  <c r="CM408" i="13" s="1"/>
  <c r="CG408" i="13"/>
  <c r="CH408" i="13" s="1"/>
  <c r="CF408" i="13"/>
  <c r="CE408" i="13"/>
  <c r="CD408" i="13"/>
  <c r="CA408" i="13"/>
  <c r="BZ408" i="13"/>
  <c r="BY408" i="13"/>
  <c r="BX408" i="13"/>
  <c r="BW408" i="13"/>
  <c r="BV408" i="13"/>
  <c r="BU408" i="13"/>
  <c r="CB408" i="13" s="1"/>
  <c r="CC408" i="13" s="1"/>
  <c r="BT408" i="13"/>
  <c r="BQ408" i="13"/>
  <c r="BP408" i="13"/>
  <c r="BO408" i="13"/>
  <c r="BN408" i="13"/>
  <c r="BM408" i="13"/>
  <c r="BL408" i="13"/>
  <c r="BK408" i="13"/>
  <c r="BJ408" i="13"/>
  <c r="BI408" i="13"/>
  <c r="BR408" i="13" s="1"/>
  <c r="BS408" i="13" s="1"/>
  <c r="CX407" i="13"/>
  <c r="CT407" i="13"/>
  <c r="CR407" i="13"/>
  <c r="CS407" i="13" s="1"/>
  <c r="CQ407" i="13"/>
  <c r="CN407" i="13"/>
  <c r="CO407" i="13" s="1"/>
  <c r="CP407" i="13" s="1"/>
  <c r="CK407" i="13"/>
  <c r="CJ407" i="13"/>
  <c r="CL407" i="13" s="1"/>
  <c r="CM407" i="13" s="1"/>
  <c r="CI407" i="13"/>
  <c r="CF407" i="13"/>
  <c r="CE407" i="13"/>
  <c r="CD407" i="13"/>
  <c r="CG407" i="13" s="1"/>
  <c r="CH407" i="13" s="1"/>
  <c r="BZ407" i="13"/>
  <c r="BY407" i="13"/>
  <c r="BX407" i="13"/>
  <c r="BW407" i="13"/>
  <c r="BV407" i="13"/>
  <c r="BU407" i="13"/>
  <c r="BT407" i="13"/>
  <c r="CA407" i="13" s="1"/>
  <c r="BQ407" i="13"/>
  <c r="BP407" i="13"/>
  <c r="BO407" i="13"/>
  <c r="BN407" i="13"/>
  <c r="BM407" i="13"/>
  <c r="BL407" i="13"/>
  <c r="BK407" i="13"/>
  <c r="BJ407" i="13"/>
  <c r="BR407" i="13" s="1"/>
  <c r="BS407" i="13" s="1"/>
  <c r="BI407" i="13"/>
  <c r="CX406" i="13"/>
  <c r="CT406" i="13"/>
  <c r="CQ406" i="13"/>
  <c r="CR406" i="13" s="1"/>
  <c r="CS406" i="13" s="1"/>
  <c r="CO406" i="13"/>
  <c r="CP406" i="13" s="1"/>
  <c r="CN406" i="13"/>
  <c r="CK406" i="13"/>
  <c r="CJ406" i="13"/>
  <c r="CI406" i="13"/>
  <c r="CL406" i="13" s="1"/>
  <c r="CM406" i="13" s="1"/>
  <c r="CF406" i="13"/>
  <c r="CE406" i="13"/>
  <c r="CG406" i="13" s="1"/>
  <c r="CH406" i="13" s="1"/>
  <c r="CD406" i="13"/>
  <c r="CA406" i="13"/>
  <c r="BZ406" i="13"/>
  <c r="BY406" i="13"/>
  <c r="BX406" i="13"/>
  <c r="BW406" i="13"/>
  <c r="BV406" i="13"/>
  <c r="BU406" i="13"/>
  <c r="CB406" i="13" s="1"/>
  <c r="CC406" i="13" s="1"/>
  <c r="BT406" i="13"/>
  <c r="BQ406" i="13"/>
  <c r="BP406" i="13"/>
  <c r="BO406" i="13"/>
  <c r="BN406" i="13"/>
  <c r="BM406" i="13"/>
  <c r="BL406" i="13"/>
  <c r="BK406" i="13"/>
  <c r="BJ406" i="13"/>
  <c r="BI406" i="13"/>
  <c r="BR406" i="13" s="1"/>
  <c r="BS406" i="13" s="1"/>
  <c r="CX405" i="13"/>
  <c r="CT405" i="13"/>
  <c r="CR405" i="13"/>
  <c r="CS405" i="13" s="1"/>
  <c r="CQ405" i="13"/>
  <c r="CN405" i="13"/>
  <c r="CO405" i="13" s="1"/>
  <c r="CP405" i="13" s="1"/>
  <c r="CL405" i="13"/>
  <c r="CM405" i="13" s="1"/>
  <c r="CK405" i="13"/>
  <c r="CJ405" i="13"/>
  <c r="CI405" i="13"/>
  <c r="CF405" i="13"/>
  <c r="CE405" i="13"/>
  <c r="CD405" i="13"/>
  <c r="CG405" i="13" s="1"/>
  <c r="CH405" i="13" s="1"/>
  <c r="BZ405" i="13"/>
  <c r="BY405" i="13"/>
  <c r="BX405" i="13"/>
  <c r="BW405" i="13"/>
  <c r="BV405" i="13"/>
  <c r="BU405" i="13"/>
  <c r="BT405" i="13"/>
  <c r="CA405" i="13" s="1"/>
  <c r="BQ405" i="13"/>
  <c r="BP405" i="13"/>
  <c r="BO405" i="13"/>
  <c r="BN405" i="13"/>
  <c r="BM405" i="13"/>
  <c r="BL405" i="13"/>
  <c r="BK405" i="13"/>
  <c r="BJ405" i="13"/>
  <c r="BR405" i="13" s="1"/>
  <c r="BS405" i="13" s="1"/>
  <c r="BI405" i="13"/>
  <c r="CX404" i="13"/>
  <c r="CT404" i="13"/>
  <c r="CQ404" i="13"/>
  <c r="CR404" i="13" s="1"/>
  <c r="CS404" i="13" s="1"/>
  <c r="CO404" i="13"/>
  <c r="CP404" i="13" s="1"/>
  <c r="CN404" i="13"/>
  <c r="CK404" i="13"/>
  <c r="CJ404" i="13"/>
  <c r="CI404" i="13"/>
  <c r="CL404" i="13" s="1"/>
  <c r="CM404" i="13" s="1"/>
  <c r="CG404" i="13"/>
  <c r="CH404" i="13" s="1"/>
  <c r="CF404" i="13"/>
  <c r="CE404" i="13"/>
  <c r="CD404" i="13"/>
  <c r="CA404" i="13"/>
  <c r="BZ404" i="13"/>
  <c r="BY404" i="13"/>
  <c r="BX404" i="13"/>
  <c r="BW404" i="13"/>
  <c r="BV404" i="13"/>
  <c r="BU404" i="13"/>
  <c r="CB404" i="13" s="1"/>
  <c r="CC404" i="13" s="1"/>
  <c r="BT404" i="13"/>
  <c r="BQ404" i="13"/>
  <c r="BP404" i="13"/>
  <c r="BO404" i="13"/>
  <c r="BN404" i="13"/>
  <c r="BM404" i="13"/>
  <c r="BL404" i="13"/>
  <c r="BK404" i="13"/>
  <c r="BJ404" i="13"/>
  <c r="BI404" i="13"/>
  <c r="BR404" i="13" s="1"/>
  <c r="BS404" i="13" s="1"/>
  <c r="CX403" i="13"/>
  <c r="CT403" i="13"/>
  <c r="CR403" i="13"/>
  <c r="CS403" i="13" s="1"/>
  <c r="CQ403" i="13"/>
  <c r="CN403" i="13"/>
  <c r="CO403" i="13" s="1"/>
  <c r="CP403" i="13" s="1"/>
  <c r="CK403" i="13"/>
  <c r="CJ403" i="13"/>
  <c r="CL403" i="13" s="1"/>
  <c r="CM403" i="13" s="1"/>
  <c r="CI403" i="13"/>
  <c r="CF403" i="13"/>
  <c r="CE403" i="13"/>
  <c r="CD403" i="13"/>
  <c r="CG403" i="13" s="1"/>
  <c r="CH403" i="13" s="1"/>
  <c r="BZ403" i="13"/>
  <c r="BY403" i="13"/>
  <c r="BX403" i="13"/>
  <c r="BW403" i="13"/>
  <c r="BV403" i="13"/>
  <c r="BU403" i="13"/>
  <c r="BT403" i="13"/>
  <c r="CA403" i="13" s="1"/>
  <c r="BQ403" i="13"/>
  <c r="BP403" i="13"/>
  <c r="BO403" i="13"/>
  <c r="BN403" i="13"/>
  <c r="BM403" i="13"/>
  <c r="BL403" i="13"/>
  <c r="BK403" i="13"/>
  <c r="BJ403" i="13"/>
  <c r="BR403" i="13" s="1"/>
  <c r="BS403" i="13" s="1"/>
  <c r="BI403" i="13"/>
  <c r="CX402" i="13"/>
  <c r="CT402" i="13"/>
  <c r="CQ402" i="13"/>
  <c r="CR402" i="13" s="1"/>
  <c r="CS402" i="13" s="1"/>
  <c r="CO402" i="13"/>
  <c r="CP402" i="13" s="1"/>
  <c r="CN402" i="13"/>
  <c r="CK402" i="13"/>
  <c r="CJ402" i="13"/>
  <c r="CI402" i="13"/>
  <c r="CL402" i="13" s="1"/>
  <c r="CM402" i="13" s="1"/>
  <c r="CF402" i="13"/>
  <c r="CE402" i="13"/>
  <c r="CG402" i="13" s="1"/>
  <c r="CH402" i="13" s="1"/>
  <c r="CD402" i="13"/>
  <c r="CA402" i="13"/>
  <c r="BZ402" i="13"/>
  <c r="BY402" i="13"/>
  <c r="BX402" i="13"/>
  <c r="BW402" i="13"/>
  <c r="BV402" i="13"/>
  <c r="BU402" i="13"/>
  <c r="CB402" i="13" s="1"/>
  <c r="CC402" i="13" s="1"/>
  <c r="BT402" i="13"/>
  <c r="BQ402" i="13"/>
  <c r="BP402" i="13"/>
  <c r="BO402" i="13"/>
  <c r="BN402" i="13"/>
  <c r="BM402" i="13"/>
  <c r="BL402" i="13"/>
  <c r="BK402" i="13"/>
  <c r="BJ402" i="13"/>
  <c r="BI402" i="13"/>
  <c r="BR402" i="13" s="1"/>
  <c r="BS402" i="13" s="1"/>
  <c r="CX401" i="13"/>
  <c r="CT401" i="13"/>
  <c r="CR401" i="13"/>
  <c r="CS401" i="13" s="1"/>
  <c r="CQ401" i="13"/>
  <c r="CN401" i="13"/>
  <c r="CO401" i="13" s="1"/>
  <c r="CP401" i="13" s="1"/>
  <c r="CL401" i="13"/>
  <c r="CM401" i="13" s="1"/>
  <c r="CK401" i="13"/>
  <c r="CJ401" i="13"/>
  <c r="CI401" i="13"/>
  <c r="CF401" i="13"/>
  <c r="CE401" i="13"/>
  <c r="CD401" i="13"/>
  <c r="CG401" i="13" s="1"/>
  <c r="CH401" i="13" s="1"/>
  <c r="BZ401" i="13"/>
  <c r="BY401" i="13"/>
  <c r="BX401" i="13"/>
  <c r="BW401" i="13"/>
  <c r="BV401" i="13"/>
  <c r="BU401" i="13"/>
  <c r="BT401" i="13"/>
  <c r="CA401" i="13" s="1"/>
  <c r="BQ401" i="13"/>
  <c r="BP401" i="13"/>
  <c r="BO401" i="13"/>
  <c r="BN401" i="13"/>
  <c r="BM401" i="13"/>
  <c r="BL401" i="13"/>
  <c r="BK401" i="13"/>
  <c r="BJ401" i="13"/>
  <c r="BR401" i="13" s="1"/>
  <c r="BS401" i="13" s="1"/>
  <c r="BI401" i="13"/>
  <c r="CX400" i="13"/>
  <c r="CT400" i="13"/>
  <c r="CQ400" i="13"/>
  <c r="CR400" i="13" s="1"/>
  <c r="CS400" i="13" s="1"/>
  <c r="CO400" i="13"/>
  <c r="CP400" i="13" s="1"/>
  <c r="CN400" i="13"/>
  <c r="CK400" i="13"/>
  <c r="CJ400" i="13"/>
  <c r="CI400" i="13"/>
  <c r="CL400" i="13" s="1"/>
  <c r="CM400" i="13" s="1"/>
  <c r="CG400" i="13"/>
  <c r="CH400" i="13" s="1"/>
  <c r="CF400" i="13"/>
  <c r="CE400" i="13"/>
  <c r="CD400" i="13"/>
  <c r="CA400" i="13"/>
  <c r="BZ400" i="13"/>
  <c r="BY400" i="13"/>
  <c r="BX400" i="13"/>
  <c r="BW400" i="13"/>
  <c r="BV400" i="13"/>
  <c r="BU400" i="13"/>
  <c r="CB400" i="13" s="1"/>
  <c r="CC400" i="13" s="1"/>
  <c r="BT400" i="13"/>
  <c r="BQ400" i="13"/>
  <c r="BP400" i="13"/>
  <c r="BO400" i="13"/>
  <c r="BN400" i="13"/>
  <c r="BM400" i="13"/>
  <c r="BL400" i="13"/>
  <c r="BK400" i="13"/>
  <c r="BJ400" i="13"/>
  <c r="BI400" i="13"/>
  <c r="BR400" i="13" s="1"/>
  <c r="BS400" i="13" s="1"/>
  <c r="CX399" i="13"/>
  <c r="CT399" i="13"/>
  <c r="CR399" i="13"/>
  <c r="CS399" i="13" s="1"/>
  <c r="CQ399" i="13"/>
  <c r="CN399" i="13"/>
  <c r="CO399" i="13" s="1"/>
  <c r="CP399" i="13" s="1"/>
  <c r="CK399" i="13"/>
  <c r="CJ399" i="13"/>
  <c r="CL399" i="13" s="1"/>
  <c r="CM399" i="13" s="1"/>
  <c r="CI399" i="13"/>
  <c r="CF399" i="13"/>
  <c r="CE399" i="13"/>
  <c r="CD399" i="13"/>
  <c r="CG399" i="13" s="1"/>
  <c r="CH399" i="13" s="1"/>
  <c r="BZ399" i="13"/>
  <c r="BY399" i="13"/>
  <c r="BX399" i="13"/>
  <c r="BW399" i="13"/>
  <c r="BV399" i="13"/>
  <c r="BU399" i="13"/>
  <c r="BT399" i="13"/>
  <c r="CA399" i="13" s="1"/>
  <c r="BQ399" i="13"/>
  <c r="BP399" i="13"/>
  <c r="BO399" i="13"/>
  <c r="BN399" i="13"/>
  <c r="BM399" i="13"/>
  <c r="BL399" i="13"/>
  <c r="BK399" i="13"/>
  <c r="BJ399" i="13"/>
  <c r="BR399" i="13" s="1"/>
  <c r="BS399" i="13" s="1"/>
  <c r="BI399" i="13"/>
  <c r="CX398" i="13"/>
  <c r="CT398" i="13"/>
  <c r="CQ398" i="13"/>
  <c r="CR398" i="13" s="1"/>
  <c r="CS398" i="13" s="1"/>
  <c r="CO398" i="13"/>
  <c r="CP398" i="13" s="1"/>
  <c r="CN398" i="13"/>
  <c r="CK398" i="13"/>
  <c r="CJ398" i="13"/>
  <c r="CI398" i="13"/>
  <c r="CL398" i="13" s="1"/>
  <c r="CM398" i="13" s="1"/>
  <c r="CF398" i="13"/>
  <c r="CE398" i="13"/>
  <c r="CG398" i="13" s="1"/>
  <c r="CH398" i="13" s="1"/>
  <c r="CD398" i="13"/>
  <c r="CA398" i="13"/>
  <c r="BZ398" i="13"/>
  <c r="BY398" i="13"/>
  <c r="BX398" i="13"/>
  <c r="BW398" i="13"/>
  <c r="BV398" i="13"/>
  <c r="BU398" i="13"/>
  <c r="CB398" i="13" s="1"/>
  <c r="CC398" i="13" s="1"/>
  <c r="BT398" i="13"/>
  <c r="BQ398" i="13"/>
  <c r="BP398" i="13"/>
  <c r="BO398" i="13"/>
  <c r="BN398" i="13"/>
  <c r="BM398" i="13"/>
  <c r="BL398" i="13"/>
  <c r="BK398" i="13"/>
  <c r="BJ398" i="13"/>
  <c r="BI398" i="13"/>
  <c r="BR398" i="13" s="1"/>
  <c r="BS398" i="13" s="1"/>
  <c r="CX397" i="13"/>
  <c r="CT397" i="13"/>
  <c r="CR397" i="13"/>
  <c r="CS397" i="13" s="1"/>
  <c r="CQ397" i="13"/>
  <c r="CN397" i="13"/>
  <c r="CO397" i="13" s="1"/>
  <c r="CP397" i="13" s="1"/>
  <c r="CL397" i="13"/>
  <c r="CM397" i="13" s="1"/>
  <c r="CK397" i="13"/>
  <c r="CJ397" i="13"/>
  <c r="CI397" i="13"/>
  <c r="CF397" i="13"/>
  <c r="CE397" i="13"/>
  <c r="CD397" i="13"/>
  <c r="CG397" i="13" s="1"/>
  <c r="CH397" i="13" s="1"/>
  <c r="BZ397" i="13"/>
  <c r="BY397" i="13"/>
  <c r="BX397" i="13"/>
  <c r="BW397" i="13"/>
  <c r="BV397" i="13"/>
  <c r="BU397" i="13"/>
  <c r="BT397" i="13"/>
  <c r="CA397" i="13" s="1"/>
  <c r="BQ397" i="13"/>
  <c r="BP397" i="13"/>
  <c r="BO397" i="13"/>
  <c r="BN397" i="13"/>
  <c r="BM397" i="13"/>
  <c r="BL397" i="13"/>
  <c r="BK397" i="13"/>
  <c r="BJ397" i="13"/>
  <c r="BR397" i="13" s="1"/>
  <c r="BS397" i="13" s="1"/>
  <c r="BI397" i="13"/>
  <c r="CX396" i="13"/>
  <c r="CT396" i="13"/>
  <c r="CQ396" i="13"/>
  <c r="CR396" i="13" s="1"/>
  <c r="CS396" i="13" s="1"/>
  <c r="CO396" i="13"/>
  <c r="CP396" i="13" s="1"/>
  <c r="CN396" i="13"/>
  <c r="CK396" i="13"/>
  <c r="CJ396" i="13"/>
  <c r="CI396" i="13"/>
  <c r="CL396" i="13" s="1"/>
  <c r="CM396" i="13" s="1"/>
  <c r="CG396" i="13"/>
  <c r="CH396" i="13" s="1"/>
  <c r="CF396" i="13"/>
  <c r="CE396" i="13"/>
  <c r="CD396" i="13"/>
  <c r="CA396" i="13"/>
  <c r="BZ396" i="13"/>
  <c r="BY396" i="13"/>
  <c r="BX396" i="13"/>
  <c r="BW396" i="13"/>
  <c r="BV396" i="13"/>
  <c r="BU396" i="13"/>
  <c r="CB396" i="13" s="1"/>
  <c r="CC396" i="13" s="1"/>
  <c r="BT396" i="13"/>
  <c r="BQ396" i="13"/>
  <c r="BP396" i="13"/>
  <c r="BO396" i="13"/>
  <c r="BN396" i="13"/>
  <c r="BM396" i="13"/>
  <c r="BL396" i="13"/>
  <c r="BK396" i="13"/>
  <c r="BJ396" i="13"/>
  <c r="BI396" i="13"/>
  <c r="BR396" i="13" s="1"/>
  <c r="BS396" i="13" s="1"/>
  <c r="CX395" i="13"/>
  <c r="CT395" i="13"/>
  <c r="CR395" i="13"/>
  <c r="CS395" i="13" s="1"/>
  <c r="CQ395" i="13"/>
  <c r="CN395" i="13"/>
  <c r="CO395" i="13" s="1"/>
  <c r="CP395" i="13" s="1"/>
  <c r="CK395" i="13"/>
  <c r="CJ395" i="13"/>
  <c r="CL395" i="13" s="1"/>
  <c r="CM395" i="13" s="1"/>
  <c r="CI395" i="13"/>
  <c r="CF395" i="13"/>
  <c r="CE395" i="13"/>
  <c r="CD395" i="13"/>
  <c r="CG395" i="13" s="1"/>
  <c r="CH395" i="13" s="1"/>
  <c r="BZ395" i="13"/>
  <c r="BY395" i="13"/>
  <c r="BX395" i="13"/>
  <c r="BW395" i="13"/>
  <c r="BV395" i="13"/>
  <c r="BU395" i="13"/>
  <c r="BT395" i="13"/>
  <c r="CA395" i="13" s="1"/>
  <c r="BQ395" i="13"/>
  <c r="BP395" i="13"/>
  <c r="BO395" i="13"/>
  <c r="BN395" i="13"/>
  <c r="BM395" i="13"/>
  <c r="BL395" i="13"/>
  <c r="BK395" i="13"/>
  <c r="BJ395" i="13"/>
  <c r="BR395" i="13" s="1"/>
  <c r="BS395" i="13" s="1"/>
  <c r="BI395" i="13"/>
  <c r="CX394" i="13"/>
  <c r="CT394" i="13"/>
  <c r="CQ394" i="13"/>
  <c r="CR394" i="13" s="1"/>
  <c r="CS394" i="13" s="1"/>
  <c r="CO394" i="13"/>
  <c r="CP394" i="13" s="1"/>
  <c r="CN394" i="13"/>
  <c r="CK394" i="13"/>
  <c r="CJ394" i="13"/>
  <c r="CI394" i="13"/>
  <c r="CL394" i="13" s="1"/>
  <c r="CM394" i="13" s="1"/>
  <c r="CF394" i="13"/>
  <c r="CE394" i="13"/>
  <c r="CG394" i="13" s="1"/>
  <c r="CH394" i="13" s="1"/>
  <c r="CD394" i="13"/>
  <c r="CA394" i="13"/>
  <c r="BZ394" i="13"/>
  <c r="BY394" i="13"/>
  <c r="BX394" i="13"/>
  <c r="BW394" i="13"/>
  <c r="BV394" i="13"/>
  <c r="BU394" i="13"/>
  <c r="CB394" i="13" s="1"/>
  <c r="CC394" i="13" s="1"/>
  <c r="BT394" i="13"/>
  <c r="BQ394" i="13"/>
  <c r="BP394" i="13"/>
  <c r="BO394" i="13"/>
  <c r="BN394" i="13"/>
  <c r="BM394" i="13"/>
  <c r="BL394" i="13"/>
  <c r="BK394" i="13"/>
  <c r="BJ394" i="13"/>
  <c r="BI394" i="13"/>
  <c r="BR394" i="13" s="1"/>
  <c r="BS394" i="13" s="1"/>
  <c r="CX393" i="13"/>
  <c r="CT393" i="13"/>
  <c r="CR393" i="13"/>
  <c r="CS393" i="13" s="1"/>
  <c r="CQ393" i="13"/>
  <c r="CN393" i="13"/>
  <c r="CO393" i="13" s="1"/>
  <c r="CP393" i="13" s="1"/>
  <c r="CL393" i="13"/>
  <c r="CM393" i="13" s="1"/>
  <c r="CK393" i="13"/>
  <c r="CJ393" i="13"/>
  <c r="CI393" i="13"/>
  <c r="CF393" i="13"/>
  <c r="CE393" i="13"/>
  <c r="CD393" i="13"/>
  <c r="CG393" i="13" s="1"/>
  <c r="CH393" i="13" s="1"/>
  <c r="BZ393" i="13"/>
  <c r="BY393" i="13"/>
  <c r="BX393" i="13"/>
  <c r="BW393" i="13"/>
  <c r="BV393" i="13"/>
  <c r="BU393" i="13"/>
  <c r="BT393" i="13"/>
  <c r="CA393" i="13" s="1"/>
  <c r="BQ393" i="13"/>
  <c r="BP393" i="13"/>
  <c r="BO393" i="13"/>
  <c r="BN393" i="13"/>
  <c r="BM393" i="13"/>
  <c r="BL393" i="13"/>
  <c r="BK393" i="13"/>
  <c r="BJ393" i="13"/>
  <c r="BR393" i="13" s="1"/>
  <c r="BS393" i="13" s="1"/>
  <c r="BI393" i="13"/>
  <c r="CX392" i="13"/>
  <c r="CT392" i="13"/>
  <c r="CQ392" i="13"/>
  <c r="CR392" i="13" s="1"/>
  <c r="CS392" i="13" s="1"/>
  <c r="CO392" i="13"/>
  <c r="CP392" i="13" s="1"/>
  <c r="CN392" i="13"/>
  <c r="CK392" i="13"/>
  <c r="CJ392" i="13"/>
  <c r="CI392" i="13"/>
  <c r="CL392" i="13" s="1"/>
  <c r="CM392" i="13" s="1"/>
  <c r="CG392" i="13"/>
  <c r="CH392" i="13" s="1"/>
  <c r="CF392" i="13"/>
  <c r="CE392" i="13"/>
  <c r="CD392" i="13"/>
  <c r="CA392" i="13"/>
  <c r="BZ392" i="13"/>
  <c r="BY392" i="13"/>
  <c r="BX392" i="13"/>
  <c r="BW392" i="13"/>
  <c r="BV392" i="13"/>
  <c r="BU392" i="13"/>
  <c r="CB392" i="13" s="1"/>
  <c r="CC392" i="13" s="1"/>
  <c r="BT392" i="13"/>
  <c r="BQ392" i="13"/>
  <c r="BP392" i="13"/>
  <c r="BO392" i="13"/>
  <c r="BN392" i="13"/>
  <c r="BM392" i="13"/>
  <c r="BL392" i="13"/>
  <c r="BK392" i="13"/>
  <c r="BJ392" i="13"/>
  <c r="BI392" i="13"/>
  <c r="BR392" i="13" s="1"/>
  <c r="BS392" i="13" s="1"/>
  <c r="CX391" i="13"/>
  <c r="CT391" i="13"/>
  <c r="CR391" i="13"/>
  <c r="CS391" i="13" s="1"/>
  <c r="CQ391" i="13"/>
  <c r="CN391" i="13"/>
  <c r="CO391" i="13" s="1"/>
  <c r="CP391" i="13" s="1"/>
  <c r="CK391" i="13"/>
  <c r="CJ391" i="13"/>
  <c r="CL391" i="13" s="1"/>
  <c r="CM391" i="13" s="1"/>
  <c r="CI391" i="13"/>
  <c r="CF391" i="13"/>
  <c r="CE391" i="13"/>
  <c r="CD391" i="13"/>
  <c r="CG391" i="13" s="1"/>
  <c r="CH391" i="13" s="1"/>
  <c r="BZ391" i="13"/>
  <c r="BY391" i="13"/>
  <c r="BX391" i="13"/>
  <c r="BW391" i="13"/>
  <c r="BV391" i="13"/>
  <c r="BU391" i="13"/>
  <c r="BT391" i="13"/>
  <c r="CA391" i="13" s="1"/>
  <c r="BQ391" i="13"/>
  <c r="BP391" i="13"/>
  <c r="BO391" i="13"/>
  <c r="BN391" i="13"/>
  <c r="BM391" i="13"/>
  <c r="BL391" i="13"/>
  <c r="BK391" i="13"/>
  <c r="BJ391" i="13"/>
  <c r="BR391" i="13" s="1"/>
  <c r="BS391" i="13" s="1"/>
  <c r="BI391" i="13"/>
  <c r="CX390" i="13"/>
  <c r="CT390" i="13"/>
  <c r="CQ390" i="13"/>
  <c r="CR390" i="13" s="1"/>
  <c r="CS390" i="13" s="1"/>
  <c r="CO390" i="13"/>
  <c r="CP390" i="13" s="1"/>
  <c r="CN390" i="13"/>
  <c r="CK390" i="13"/>
  <c r="CJ390" i="13"/>
  <c r="CI390" i="13"/>
  <c r="CL390" i="13" s="1"/>
  <c r="CM390" i="13" s="1"/>
  <c r="CF390" i="13"/>
  <c r="CE390" i="13"/>
  <c r="CG390" i="13" s="1"/>
  <c r="CH390" i="13" s="1"/>
  <c r="CD390" i="13"/>
  <c r="CA390" i="13"/>
  <c r="BZ390" i="13"/>
  <c r="BY390" i="13"/>
  <c r="BX390" i="13"/>
  <c r="BW390" i="13"/>
  <c r="BV390" i="13"/>
  <c r="BU390" i="13"/>
  <c r="CB390" i="13" s="1"/>
  <c r="CC390" i="13" s="1"/>
  <c r="BT390" i="13"/>
  <c r="BQ390" i="13"/>
  <c r="BP390" i="13"/>
  <c r="BO390" i="13"/>
  <c r="BN390" i="13"/>
  <c r="BM390" i="13"/>
  <c r="BL390" i="13"/>
  <c r="BK390" i="13"/>
  <c r="BJ390" i="13"/>
  <c r="BI390" i="13"/>
  <c r="BR390" i="13" s="1"/>
  <c r="BS390" i="13" s="1"/>
  <c r="CX389" i="13"/>
  <c r="CT389" i="13"/>
  <c r="CR389" i="13"/>
  <c r="CS389" i="13" s="1"/>
  <c r="CQ389" i="13"/>
  <c r="CN389" i="13"/>
  <c r="CO389" i="13" s="1"/>
  <c r="CP389" i="13" s="1"/>
  <c r="CL389" i="13"/>
  <c r="CM389" i="13" s="1"/>
  <c r="CK389" i="13"/>
  <c r="CJ389" i="13"/>
  <c r="CI389" i="13"/>
  <c r="CF389" i="13"/>
  <c r="CE389" i="13"/>
  <c r="CD389" i="13"/>
  <c r="CG389" i="13" s="1"/>
  <c r="CH389" i="13" s="1"/>
  <c r="BZ389" i="13"/>
  <c r="BY389" i="13"/>
  <c r="BX389" i="13"/>
  <c r="BW389" i="13"/>
  <c r="BV389" i="13"/>
  <c r="BU389" i="13"/>
  <c r="BT389" i="13"/>
  <c r="CA389" i="13" s="1"/>
  <c r="BQ389" i="13"/>
  <c r="BP389" i="13"/>
  <c r="BO389" i="13"/>
  <c r="BN389" i="13"/>
  <c r="BM389" i="13"/>
  <c r="BL389" i="13"/>
  <c r="BK389" i="13"/>
  <c r="BJ389" i="13"/>
  <c r="BR389" i="13" s="1"/>
  <c r="BS389" i="13" s="1"/>
  <c r="BI389" i="13"/>
  <c r="CX388" i="13"/>
  <c r="CT388" i="13"/>
  <c r="CQ388" i="13"/>
  <c r="CR388" i="13" s="1"/>
  <c r="CS388" i="13" s="1"/>
  <c r="CO388" i="13"/>
  <c r="CP388" i="13" s="1"/>
  <c r="CN388" i="13"/>
  <c r="CK388" i="13"/>
  <c r="CJ388" i="13"/>
  <c r="CI388" i="13"/>
  <c r="CL388" i="13" s="1"/>
  <c r="CM388" i="13" s="1"/>
  <c r="CG388" i="13"/>
  <c r="CH388" i="13" s="1"/>
  <c r="CF388" i="13"/>
  <c r="CE388" i="13"/>
  <c r="CD388" i="13"/>
  <c r="CA388" i="13"/>
  <c r="BZ388" i="13"/>
  <c r="BY388" i="13"/>
  <c r="BX388" i="13"/>
  <c r="BW388" i="13"/>
  <c r="BV388" i="13"/>
  <c r="BU388" i="13"/>
  <c r="CB388" i="13" s="1"/>
  <c r="CC388" i="13" s="1"/>
  <c r="BT388" i="13"/>
  <c r="BQ388" i="13"/>
  <c r="BP388" i="13"/>
  <c r="BO388" i="13"/>
  <c r="BN388" i="13"/>
  <c r="BM388" i="13"/>
  <c r="BL388" i="13"/>
  <c r="BK388" i="13"/>
  <c r="BJ388" i="13"/>
  <c r="BI388" i="13"/>
  <c r="BR388" i="13" s="1"/>
  <c r="BS388" i="13" s="1"/>
  <c r="CX387" i="13"/>
  <c r="CT387" i="13"/>
  <c r="CR387" i="13"/>
  <c r="CS387" i="13" s="1"/>
  <c r="CQ387" i="13"/>
  <c r="CN387" i="13"/>
  <c r="CO387" i="13" s="1"/>
  <c r="CP387" i="13" s="1"/>
  <c r="CK387" i="13"/>
  <c r="CJ387" i="13"/>
  <c r="CL387" i="13" s="1"/>
  <c r="CM387" i="13" s="1"/>
  <c r="CI387" i="13"/>
  <c r="CF387" i="13"/>
  <c r="CE387" i="13"/>
  <c r="CD387" i="13"/>
  <c r="CG387" i="13" s="1"/>
  <c r="CH387" i="13" s="1"/>
  <c r="BZ387" i="13"/>
  <c r="BY387" i="13"/>
  <c r="BX387" i="13"/>
  <c r="BW387" i="13"/>
  <c r="BV387" i="13"/>
  <c r="BU387" i="13"/>
  <c r="BT387" i="13"/>
  <c r="CA387" i="13" s="1"/>
  <c r="BQ387" i="13"/>
  <c r="BP387" i="13"/>
  <c r="BO387" i="13"/>
  <c r="BN387" i="13"/>
  <c r="BM387" i="13"/>
  <c r="BL387" i="13"/>
  <c r="BK387" i="13"/>
  <c r="BJ387" i="13"/>
  <c r="BR387" i="13" s="1"/>
  <c r="BS387" i="13" s="1"/>
  <c r="BI387" i="13"/>
  <c r="CX386" i="13"/>
  <c r="CT386" i="13"/>
  <c r="CQ386" i="13"/>
  <c r="CR386" i="13" s="1"/>
  <c r="CS386" i="13" s="1"/>
  <c r="CO386" i="13"/>
  <c r="CP386" i="13" s="1"/>
  <c r="CN386" i="13"/>
  <c r="CK386" i="13"/>
  <c r="CJ386" i="13"/>
  <c r="CI386" i="13"/>
  <c r="CL386" i="13" s="1"/>
  <c r="CM386" i="13" s="1"/>
  <c r="CF386" i="13"/>
  <c r="CE386" i="13"/>
  <c r="CG386" i="13" s="1"/>
  <c r="CH386" i="13" s="1"/>
  <c r="CD386" i="13"/>
  <c r="CA386" i="13"/>
  <c r="BZ386" i="13"/>
  <c r="BY386" i="13"/>
  <c r="BX386" i="13"/>
  <c r="BW386" i="13"/>
  <c r="BV386" i="13"/>
  <c r="BU386" i="13"/>
  <c r="CB386" i="13" s="1"/>
  <c r="CC386" i="13" s="1"/>
  <c r="BT386" i="13"/>
  <c r="BQ386" i="13"/>
  <c r="BP386" i="13"/>
  <c r="BO386" i="13"/>
  <c r="BN386" i="13"/>
  <c r="BM386" i="13"/>
  <c r="BL386" i="13"/>
  <c r="BK386" i="13"/>
  <c r="BJ386" i="13"/>
  <c r="BI386" i="13"/>
  <c r="BR386" i="13" s="1"/>
  <c r="BS386" i="13" s="1"/>
  <c r="CX385" i="13"/>
  <c r="CT385" i="13"/>
  <c r="CR385" i="13"/>
  <c r="CS385" i="13" s="1"/>
  <c r="CQ385" i="13"/>
  <c r="CN385" i="13"/>
  <c r="CO385" i="13" s="1"/>
  <c r="CP385" i="13" s="1"/>
  <c r="CL385" i="13"/>
  <c r="CM385" i="13" s="1"/>
  <c r="CK385" i="13"/>
  <c r="CJ385" i="13"/>
  <c r="CI385" i="13"/>
  <c r="CF385" i="13"/>
  <c r="CE385" i="13"/>
  <c r="CD385" i="13"/>
  <c r="CG385" i="13" s="1"/>
  <c r="CH385" i="13" s="1"/>
  <c r="BZ385" i="13"/>
  <c r="BY385" i="13"/>
  <c r="BX385" i="13"/>
  <c r="BW385" i="13"/>
  <c r="BV385" i="13"/>
  <c r="BU385" i="13"/>
  <c r="BT385" i="13"/>
  <c r="CA385" i="13" s="1"/>
  <c r="BQ385" i="13"/>
  <c r="BP385" i="13"/>
  <c r="BO385" i="13"/>
  <c r="BN385" i="13"/>
  <c r="BM385" i="13"/>
  <c r="BL385" i="13"/>
  <c r="BK385" i="13"/>
  <c r="BJ385" i="13"/>
  <c r="BR385" i="13" s="1"/>
  <c r="BS385" i="13" s="1"/>
  <c r="BI385" i="13"/>
  <c r="CX384" i="13"/>
  <c r="CT384" i="13"/>
  <c r="CQ384" i="13"/>
  <c r="CR384" i="13" s="1"/>
  <c r="CS384" i="13" s="1"/>
  <c r="CO384" i="13"/>
  <c r="CP384" i="13" s="1"/>
  <c r="CN384" i="13"/>
  <c r="CK384" i="13"/>
  <c r="CJ384" i="13"/>
  <c r="CI384" i="13"/>
  <c r="CL384" i="13" s="1"/>
  <c r="CM384" i="13" s="1"/>
  <c r="CG384" i="13"/>
  <c r="CH384" i="13" s="1"/>
  <c r="CF384" i="13"/>
  <c r="CE384" i="13"/>
  <c r="CD384" i="13"/>
  <c r="CA384" i="13"/>
  <c r="BZ384" i="13"/>
  <c r="BY384" i="13"/>
  <c r="BX384" i="13"/>
  <c r="BW384" i="13"/>
  <c r="BV384" i="13"/>
  <c r="BU384" i="13"/>
  <c r="CB384" i="13" s="1"/>
  <c r="CC384" i="13" s="1"/>
  <c r="BT384" i="13"/>
  <c r="BQ384" i="13"/>
  <c r="BP384" i="13"/>
  <c r="BO384" i="13"/>
  <c r="BN384" i="13"/>
  <c r="BM384" i="13"/>
  <c r="BL384" i="13"/>
  <c r="BK384" i="13"/>
  <c r="BJ384" i="13"/>
  <c r="BI384" i="13"/>
  <c r="BR384" i="13" s="1"/>
  <c r="BS384" i="13" s="1"/>
  <c r="CX383" i="13"/>
  <c r="CT383" i="13"/>
  <c r="CR383" i="13"/>
  <c r="CS383" i="13" s="1"/>
  <c r="CQ383" i="13"/>
  <c r="CN383" i="13"/>
  <c r="CO383" i="13" s="1"/>
  <c r="CP383" i="13" s="1"/>
  <c r="CK383" i="13"/>
  <c r="CJ383" i="13"/>
  <c r="CL383" i="13" s="1"/>
  <c r="CM383" i="13" s="1"/>
  <c r="CI383" i="13"/>
  <c r="CF383" i="13"/>
  <c r="CE383" i="13"/>
  <c r="CD383" i="13"/>
  <c r="CG383" i="13" s="1"/>
  <c r="CH383" i="13" s="1"/>
  <c r="BZ383" i="13"/>
  <c r="BY383" i="13"/>
  <c r="BX383" i="13"/>
  <c r="BW383" i="13"/>
  <c r="BV383" i="13"/>
  <c r="BU383" i="13"/>
  <c r="BT383" i="13"/>
  <c r="CA383" i="13" s="1"/>
  <c r="BQ383" i="13"/>
  <c r="BP383" i="13"/>
  <c r="BO383" i="13"/>
  <c r="BN383" i="13"/>
  <c r="BM383" i="13"/>
  <c r="BL383" i="13"/>
  <c r="BK383" i="13"/>
  <c r="BJ383" i="13"/>
  <c r="BR383" i="13" s="1"/>
  <c r="BS383" i="13" s="1"/>
  <c r="BI383" i="13"/>
  <c r="CX382" i="13"/>
  <c r="CT382" i="13"/>
  <c r="CQ382" i="13"/>
  <c r="CR382" i="13" s="1"/>
  <c r="CS382" i="13" s="1"/>
  <c r="CO382" i="13"/>
  <c r="CP382" i="13" s="1"/>
  <c r="CN382" i="13"/>
  <c r="CK382" i="13"/>
  <c r="CJ382" i="13"/>
  <c r="CI382" i="13"/>
  <c r="CL382" i="13" s="1"/>
  <c r="CM382" i="13" s="1"/>
  <c r="CF382" i="13"/>
  <c r="CE382" i="13"/>
  <c r="CG382" i="13" s="1"/>
  <c r="CH382" i="13" s="1"/>
  <c r="CD382" i="13"/>
  <c r="CA382" i="13"/>
  <c r="BZ382" i="13"/>
  <c r="BY382" i="13"/>
  <c r="BX382" i="13"/>
  <c r="BW382" i="13"/>
  <c r="BV382" i="13"/>
  <c r="BU382" i="13"/>
  <c r="CB382" i="13" s="1"/>
  <c r="CC382" i="13" s="1"/>
  <c r="BT382" i="13"/>
  <c r="BQ382" i="13"/>
  <c r="BP382" i="13"/>
  <c r="BO382" i="13"/>
  <c r="BN382" i="13"/>
  <c r="BM382" i="13"/>
  <c r="BL382" i="13"/>
  <c r="BK382" i="13"/>
  <c r="BJ382" i="13"/>
  <c r="BI382" i="13"/>
  <c r="BR382" i="13" s="1"/>
  <c r="BS382" i="13" s="1"/>
  <c r="CX381" i="13"/>
  <c r="CT381" i="13"/>
  <c r="CR381" i="13"/>
  <c r="CS381" i="13" s="1"/>
  <c r="CQ381" i="13"/>
  <c r="CN381" i="13"/>
  <c r="CO381" i="13" s="1"/>
  <c r="CP381" i="13" s="1"/>
  <c r="CL381" i="13"/>
  <c r="CM381" i="13" s="1"/>
  <c r="CK381" i="13"/>
  <c r="CJ381" i="13"/>
  <c r="CI381" i="13"/>
  <c r="CF381" i="13"/>
  <c r="CE381" i="13"/>
  <c r="CD381" i="13"/>
  <c r="CG381" i="13" s="1"/>
  <c r="CH381" i="13" s="1"/>
  <c r="BZ381" i="13"/>
  <c r="BY381" i="13"/>
  <c r="BX381" i="13"/>
  <c r="BW381" i="13"/>
  <c r="BV381" i="13"/>
  <c r="BU381" i="13"/>
  <c r="BT381" i="13"/>
  <c r="CA381" i="13" s="1"/>
  <c r="BQ381" i="13"/>
  <c r="BP381" i="13"/>
  <c r="BO381" i="13"/>
  <c r="BN381" i="13"/>
  <c r="BM381" i="13"/>
  <c r="BL381" i="13"/>
  <c r="BK381" i="13"/>
  <c r="BJ381" i="13"/>
  <c r="BR381" i="13" s="1"/>
  <c r="BS381" i="13" s="1"/>
  <c r="BI381" i="13"/>
  <c r="CX380" i="13"/>
  <c r="CT380" i="13"/>
  <c r="CQ380" i="13"/>
  <c r="CR380" i="13" s="1"/>
  <c r="CS380" i="13" s="1"/>
  <c r="CO380" i="13"/>
  <c r="CP380" i="13" s="1"/>
  <c r="CN380" i="13"/>
  <c r="CK380" i="13"/>
  <c r="CJ380" i="13"/>
  <c r="CI380" i="13"/>
  <c r="CL380" i="13" s="1"/>
  <c r="CM380" i="13" s="1"/>
  <c r="CG380" i="13"/>
  <c r="CH380" i="13" s="1"/>
  <c r="CF380" i="13"/>
  <c r="CE380" i="13"/>
  <c r="CD380" i="13"/>
  <c r="CA380" i="13"/>
  <c r="BZ380" i="13"/>
  <c r="BY380" i="13"/>
  <c r="BX380" i="13"/>
  <c r="BW380" i="13"/>
  <c r="BV380" i="13"/>
  <c r="BU380" i="13"/>
  <c r="CB380" i="13" s="1"/>
  <c r="CC380" i="13" s="1"/>
  <c r="BT380" i="13"/>
  <c r="BQ380" i="13"/>
  <c r="BP380" i="13"/>
  <c r="BO380" i="13"/>
  <c r="BN380" i="13"/>
  <c r="BM380" i="13"/>
  <c r="BL380" i="13"/>
  <c r="BK380" i="13"/>
  <c r="BJ380" i="13"/>
  <c r="BI380" i="13"/>
  <c r="BR380" i="13" s="1"/>
  <c r="BS380" i="13" s="1"/>
  <c r="CX379" i="13"/>
  <c r="CT379" i="13"/>
  <c r="CR379" i="13"/>
  <c r="CS379" i="13" s="1"/>
  <c r="CQ379" i="13"/>
  <c r="CN379" i="13"/>
  <c r="CO379" i="13" s="1"/>
  <c r="CP379" i="13" s="1"/>
  <c r="CK379" i="13"/>
  <c r="CJ379" i="13"/>
  <c r="CL379" i="13" s="1"/>
  <c r="CM379" i="13" s="1"/>
  <c r="CI379" i="13"/>
  <c r="CF379" i="13"/>
  <c r="CE379" i="13"/>
  <c r="CD379" i="13"/>
  <c r="CG379" i="13" s="1"/>
  <c r="CH379" i="13" s="1"/>
  <c r="BZ379" i="13"/>
  <c r="BY379" i="13"/>
  <c r="BX379" i="13"/>
  <c r="BW379" i="13"/>
  <c r="BV379" i="13"/>
  <c r="BU379" i="13"/>
  <c r="BT379" i="13"/>
  <c r="CA379" i="13" s="1"/>
  <c r="BQ379" i="13"/>
  <c r="BP379" i="13"/>
  <c r="BO379" i="13"/>
  <c r="BN379" i="13"/>
  <c r="BM379" i="13"/>
  <c r="BL379" i="13"/>
  <c r="BK379" i="13"/>
  <c r="BJ379" i="13"/>
  <c r="BR379" i="13" s="1"/>
  <c r="BS379" i="13" s="1"/>
  <c r="BI379" i="13"/>
  <c r="CX378" i="13"/>
  <c r="CT378" i="13"/>
  <c r="CQ378" i="13"/>
  <c r="CR378" i="13" s="1"/>
  <c r="CS378" i="13" s="1"/>
  <c r="CO378" i="13"/>
  <c r="CP378" i="13" s="1"/>
  <c r="CN378" i="13"/>
  <c r="CK378" i="13"/>
  <c r="CJ378" i="13"/>
  <c r="CI378" i="13"/>
  <c r="CL378" i="13" s="1"/>
  <c r="CM378" i="13" s="1"/>
  <c r="CF378" i="13"/>
  <c r="CE378" i="13"/>
  <c r="CG378" i="13" s="1"/>
  <c r="CH378" i="13" s="1"/>
  <c r="CD378" i="13"/>
  <c r="CA378" i="13"/>
  <c r="BZ378" i="13"/>
  <c r="BY378" i="13"/>
  <c r="BX378" i="13"/>
  <c r="BW378" i="13"/>
  <c r="BV378" i="13"/>
  <c r="BU378" i="13"/>
  <c r="CB378" i="13" s="1"/>
  <c r="CC378" i="13" s="1"/>
  <c r="BT378" i="13"/>
  <c r="BQ378" i="13"/>
  <c r="BP378" i="13"/>
  <c r="BO378" i="13"/>
  <c r="BN378" i="13"/>
  <c r="BM378" i="13"/>
  <c r="BL378" i="13"/>
  <c r="BK378" i="13"/>
  <c r="BJ378" i="13"/>
  <c r="BI378" i="13"/>
  <c r="BR378" i="13" s="1"/>
  <c r="BS378" i="13" s="1"/>
  <c r="CX377" i="13"/>
  <c r="CT377" i="13"/>
  <c r="CR377" i="13"/>
  <c r="CS377" i="13" s="1"/>
  <c r="CQ377" i="13"/>
  <c r="CN377" i="13"/>
  <c r="CO377" i="13" s="1"/>
  <c r="CP377" i="13" s="1"/>
  <c r="CL377" i="13"/>
  <c r="CM377" i="13" s="1"/>
  <c r="CK377" i="13"/>
  <c r="CJ377" i="13"/>
  <c r="CI377" i="13"/>
  <c r="CF377" i="13"/>
  <c r="CE377" i="13"/>
  <c r="CD377" i="13"/>
  <c r="CG377" i="13" s="1"/>
  <c r="CH377" i="13" s="1"/>
  <c r="BZ377" i="13"/>
  <c r="BY377" i="13"/>
  <c r="BX377" i="13"/>
  <c r="BW377" i="13"/>
  <c r="BV377" i="13"/>
  <c r="BU377" i="13"/>
  <c r="BT377" i="13"/>
  <c r="CA377" i="13" s="1"/>
  <c r="BQ377" i="13"/>
  <c r="BP377" i="13"/>
  <c r="BO377" i="13"/>
  <c r="BN377" i="13"/>
  <c r="BM377" i="13"/>
  <c r="BL377" i="13"/>
  <c r="BK377" i="13"/>
  <c r="BJ377" i="13"/>
  <c r="BR377" i="13" s="1"/>
  <c r="BS377" i="13" s="1"/>
  <c r="BI377" i="13"/>
  <c r="CX376" i="13"/>
  <c r="CT376" i="13"/>
  <c r="CQ376" i="13"/>
  <c r="CR376" i="13" s="1"/>
  <c r="CS376" i="13" s="1"/>
  <c r="CO376" i="13"/>
  <c r="CP376" i="13" s="1"/>
  <c r="CN376" i="13"/>
  <c r="CK376" i="13"/>
  <c r="CJ376" i="13"/>
  <c r="CI376" i="13"/>
  <c r="CL376" i="13" s="1"/>
  <c r="CM376" i="13" s="1"/>
  <c r="CG376" i="13"/>
  <c r="CH376" i="13" s="1"/>
  <c r="CF376" i="13"/>
  <c r="CE376" i="13"/>
  <c r="CD376" i="13"/>
  <c r="CA376" i="13"/>
  <c r="BZ376" i="13"/>
  <c r="BY376" i="13"/>
  <c r="BX376" i="13"/>
  <c r="BW376" i="13"/>
  <c r="BV376" i="13"/>
  <c r="BU376" i="13"/>
  <c r="CB376" i="13" s="1"/>
  <c r="CC376" i="13" s="1"/>
  <c r="BT376" i="13"/>
  <c r="BQ376" i="13"/>
  <c r="BP376" i="13"/>
  <c r="BO376" i="13"/>
  <c r="BN376" i="13"/>
  <c r="BM376" i="13"/>
  <c r="BL376" i="13"/>
  <c r="BK376" i="13"/>
  <c r="BJ376" i="13"/>
  <c r="BI376" i="13"/>
  <c r="BR376" i="13" s="1"/>
  <c r="BS376" i="13" s="1"/>
  <c r="CX375" i="13"/>
  <c r="CT375" i="13"/>
  <c r="CR375" i="13"/>
  <c r="CS375" i="13" s="1"/>
  <c r="CQ375" i="13"/>
  <c r="CN375" i="13"/>
  <c r="CO375" i="13" s="1"/>
  <c r="CP375" i="13" s="1"/>
  <c r="CK375" i="13"/>
  <c r="CJ375" i="13"/>
  <c r="CL375" i="13" s="1"/>
  <c r="CM375" i="13" s="1"/>
  <c r="CI375" i="13"/>
  <c r="CF375" i="13"/>
  <c r="CE375" i="13"/>
  <c r="CD375" i="13"/>
  <c r="CG375" i="13" s="1"/>
  <c r="CH375" i="13" s="1"/>
  <c r="BZ375" i="13"/>
  <c r="BY375" i="13"/>
  <c r="BX375" i="13"/>
  <c r="BW375" i="13"/>
  <c r="BV375" i="13"/>
  <c r="BU375" i="13"/>
  <c r="BT375" i="13"/>
  <c r="CA375" i="13" s="1"/>
  <c r="BQ375" i="13"/>
  <c r="BP375" i="13"/>
  <c r="BO375" i="13"/>
  <c r="BN375" i="13"/>
  <c r="BM375" i="13"/>
  <c r="BL375" i="13"/>
  <c r="BK375" i="13"/>
  <c r="BJ375" i="13"/>
  <c r="BR375" i="13" s="1"/>
  <c r="BS375" i="13" s="1"/>
  <c r="BI375" i="13"/>
  <c r="CX374" i="13"/>
  <c r="CT374" i="13"/>
  <c r="CQ374" i="13"/>
  <c r="CR374" i="13" s="1"/>
  <c r="CS374" i="13" s="1"/>
  <c r="CO374" i="13"/>
  <c r="CP374" i="13" s="1"/>
  <c r="CN374" i="13"/>
  <c r="CK374" i="13"/>
  <c r="CJ374" i="13"/>
  <c r="CI374" i="13"/>
  <c r="CL374" i="13" s="1"/>
  <c r="CM374" i="13" s="1"/>
  <c r="CF374" i="13"/>
  <c r="CE374" i="13"/>
  <c r="CG374" i="13" s="1"/>
  <c r="CH374" i="13" s="1"/>
  <c r="CD374" i="13"/>
  <c r="CA374" i="13"/>
  <c r="BZ374" i="13"/>
  <c r="BY374" i="13"/>
  <c r="BX374" i="13"/>
  <c r="BW374" i="13"/>
  <c r="BV374" i="13"/>
  <c r="BU374" i="13"/>
  <c r="CB374" i="13" s="1"/>
  <c r="CC374" i="13" s="1"/>
  <c r="BT374" i="13"/>
  <c r="BQ374" i="13"/>
  <c r="BP374" i="13"/>
  <c r="BO374" i="13"/>
  <c r="BN374" i="13"/>
  <c r="BM374" i="13"/>
  <c r="BL374" i="13"/>
  <c r="BK374" i="13"/>
  <c r="BJ374" i="13"/>
  <c r="BI374" i="13"/>
  <c r="BR374" i="13" s="1"/>
  <c r="BS374" i="13" s="1"/>
  <c r="CX373" i="13"/>
  <c r="CT373" i="13"/>
  <c r="CR373" i="13"/>
  <c r="CS373" i="13" s="1"/>
  <c r="CQ373" i="13"/>
  <c r="CN373" i="13"/>
  <c r="CO373" i="13" s="1"/>
  <c r="CP373" i="13" s="1"/>
  <c r="CL373" i="13"/>
  <c r="CM373" i="13" s="1"/>
  <c r="CK373" i="13"/>
  <c r="CJ373" i="13"/>
  <c r="CI373" i="13"/>
  <c r="CF373" i="13"/>
  <c r="CE373" i="13"/>
  <c r="CD373" i="13"/>
  <c r="CG373" i="13" s="1"/>
  <c r="CH373" i="13" s="1"/>
  <c r="BZ373" i="13"/>
  <c r="BY373" i="13"/>
  <c r="BX373" i="13"/>
  <c r="BW373" i="13"/>
  <c r="BV373" i="13"/>
  <c r="BU373" i="13"/>
  <c r="BT373" i="13"/>
  <c r="CA373" i="13" s="1"/>
  <c r="BQ373" i="13"/>
  <c r="BP373" i="13"/>
  <c r="BO373" i="13"/>
  <c r="BN373" i="13"/>
  <c r="BM373" i="13"/>
  <c r="BL373" i="13"/>
  <c r="BK373" i="13"/>
  <c r="BJ373" i="13"/>
  <c r="BR373" i="13" s="1"/>
  <c r="BS373" i="13" s="1"/>
  <c r="BI373" i="13"/>
  <c r="CX372" i="13"/>
  <c r="CT372" i="13"/>
  <c r="CQ372" i="13"/>
  <c r="CR372" i="13" s="1"/>
  <c r="CS372" i="13" s="1"/>
  <c r="CO372" i="13"/>
  <c r="CP372" i="13" s="1"/>
  <c r="CN372" i="13"/>
  <c r="CK372" i="13"/>
  <c r="CJ372" i="13"/>
  <c r="CI372" i="13"/>
  <c r="CL372" i="13" s="1"/>
  <c r="CM372" i="13" s="1"/>
  <c r="CG372" i="13"/>
  <c r="CH372" i="13" s="1"/>
  <c r="CF372" i="13"/>
  <c r="CE372" i="13"/>
  <c r="CD372" i="13"/>
  <c r="CA372" i="13"/>
  <c r="BZ372" i="13"/>
  <c r="BY372" i="13"/>
  <c r="BX372" i="13"/>
  <c r="BW372" i="13"/>
  <c r="BV372" i="13"/>
  <c r="BU372" i="13"/>
  <c r="CB372" i="13" s="1"/>
  <c r="CC372" i="13" s="1"/>
  <c r="BT372" i="13"/>
  <c r="BQ372" i="13"/>
  <c r="BP372" i="13"/>
  <c r="BO372" i="13"/>
  <c r="BN372" i="13"/>
  <c r="BM372" i="13"/>
  <c r="BL372" i="13"/>
  <c r="BK372" i="13"/>
  <c r="BJ372" i="13"/>
  <c r="BI372" i="13"/>
  <c r="BR372" i="13" s="1"/>
  <c r="BS372" i="13" s="1"/>
  <c r="CX371" i="13"/>
  <c r="CT371" i="13"/>
  <c r="CR371" i="13"/>
  <c r="CS371" i="13" s="1"/>
  <c r="CQ371" i="13"/>
  <c r="CN371" i="13"/>
  <c r="CO371" i="13" s="1"/>
  <c r="CP371" i="13" s="1"/>
  <c r="CK371" i="13"/>
  <c r="CJ371" i="13"/>
  <c r="CL371" i="13" s="1"/>
  <c r="CM371" i="13" s="1"/>
  <c r="CI371" i="13"/>
  <c r="CF371" i="13"/>
  <c r="CE371" i="13"/>
  <c r="CD371" i="13"/>
  <c r="CG371" i="13" s="1"/>
  <c r="CH371" i="13" s="1"/>
  <c r="BZ371" i="13"/>
  <c r="BY371" i="13"/>
  <c r="BX371" i="13"/>
  <c r="BW371" i="13"/>
  <c r="BV371" i="13"/>
  <c r="BU371" i="13"/>
  <c r="BT371" i="13"/>
  <c r="CA371" i="13" s="1"/>
  <c r="BQ371" i="13"/>
  <c r="BP371" i="13"/>
  <c r="BO371" i="13"/>
  <c r="BN371" i="13"/>
  <c r="BM371" i="13"/>
  <c r="BL371" i="13"/>
  <c r="BK371" i="13"/>
  <c r="BJ371" i="13"/>
  <c r="BR371" i="13" s="1"/>
  <c r="BS371" i="13" s="1"/>
  <c r="BI371" i="13"/>
  <c r="CX370" i="13"/>
  <c r="CT370" i="13"/>
  <c r="CQ370" i="13"/>
  <c r="CR370" i="13" s="1"/>
  <c r="CS370" i="13" s="1"/>
  <c r="CO370" i="13"/>
  <c r="CP370" i="13" s="1"/>
  <c r="CN370" i="13"/>
  <c r="CK370" i="13"/>
  <c r="CJ370" i="13"/>
  <c r="CI370" i="13"/>
  <c r="CL370" i="13" s="1"/>
  <c r="CM370" i="13" s="1"/>
  <c r="CF370" i="13"/>
  <c r="CE370" i="13"/>
  <c r="CG370" i="13" s="1"/>
  <c r="CH370" i="13" s="1"/>
  <c r="CD370" i="13"/>
  <c r="CA370" i="13"/>
  <c r="BZ370" i="13"/>
  <c r="BY370" i="13"/>
  <c r="BX370" i="13"/>
  <c r="BW370" i="13"/>
  <c r="BV370" i="13"/>
  <c r="BU370" i="13"/>
  <c r="CB370" i="13" s="1"/>
  <c r="CC370" i="13" s="1"/>
  <c r="BT370" i="13"/>
  <c r="BQ370" i="13"/>
  <c r="BP370" i="13"/>
  <c r="BO370" i="13"/>
  <c r="BN370" i="13"/>
  <c r="BM370" i="13"/>
  <c r="BL370" i="13"/>
  <c r="BK370" i="13"/>
  <c r="BJ370" i="13"/>
  <c r="BI370" i="13"/>
  <c r="BR370" i="13" s="1"/>
  <c r="BS370" i="13" s="1"/>
  <c r="CX369" i="13"/>
  <c r="CT369" i="13"/>
  <c r="CR369" i="13"/>
  <c r="CS369" i="13" s="1"/>
  <c r="CQ369" i="13"/>
  <c r="CN369" i="13"/>
  <c r="CO369" i="13" s="1"/>
  <c r="CP369" i="13" s="1"/>
  <c r="CL369" i="13"/>
  <c r="CM369" i="13" s="1"/>
  <c r="CK369" i="13"/>
  <c r="CJ369" i="13"/>
  <c r="CI369" i="13"/>
  <c r="CF369" i="13"/>
  <c r="CE369" i="13"/>
  <c r="CD369" i="13"/>
  <c r="CG369" i="13" s="1"/>
  <c r="CH369" i="13" s="1"/>
  <c r="BZ369" i="13"/>
  <c r="BY369" i="13"/>
  <c r="BX369" i="13"/>
  <c r="BW369" i="13"/>
  <c r="BV369" i="13"/>
  <c r="BU369" i="13"/>
  <c r="BT369" i="13"/>
  <c r="CA369" i="13" s="1"/>
  <c r="BQ369" i="13"/>
  <c r="BP369" i="13"/>
  <c r="BO369" i="13"/>
  <c r="BN369" i="13"/>
  <c r="BM369" i="13"/>
  <c r="BL369" i="13"/>
  <c r="BK369" i="13"/>
  <c r="BJ369" i="13"/>
  <c r="BR369" i="13" s="1"/>
  <c r="BS369" i="13" s="1"/>
  <c r="BI369" i="13"/>
  <c r="CX368" i="13"/>
  <c r="CT368" i="13"/>
  <c r="CS368" i="13"/>
  <c r="CQ368" i="13"/>
  <c r="CR368" i="13" s="1"/>
  <c r="CO368" i="13"/>
  <c r="CP368" i="13" s="1"/>
  <c r="CN368" i="13"/>
  <c r="CK368" i="13"/>
  <c r="CJ368" i="13"/>
  <c r="CI368" i="13"/>
  <c r="CG368" i="13"/>
  <c r="CH368" i="13" s="1"/>
  <c r="CF368" i="13"/>
  <c r="CE368" i="13"/>
  <c r="CD368" i="13"/>
  <c r="CC368" i="13"/>
  <c r="CA368" i="13"/>
  <c r="BZ368" i="13"/>
  <c r="BY368" i="13"/>
  <c r="BX368" i="13"/>
  <c r="BW368" i="13"/>
  <c r="BV368" i="13"/>
  <c r="BU368" i="13"/>
  <c r="CB368" i="13" s="1"/>
  <c r="BT368" i="13"/>
  <c r="BQ368" i="13"/>
  <c r="BP368" i="13"/>
  <c r="BO368" i="13"/>
  <c r="BN368" i="13"/>
  <c r="BM368" i="13"/>
  <c r="BL368" i="13"/>
  <c r="BK368" i="13"/>
  <c r="BJ368" i="13"/>
  <c r="BI368" i="13"/>
  <c r="BR368" i="13" s="1"/>
  <c r="BS368" i="13" s="1"/>
  <c r="CX367" i="13"/>
  <c r="CT367" i="13"/>
  <c r="CR367" i="13"/>
  <c r="CS367" i="13" s="1"/>
  <c r="CQ367" i="13"/>
  <c r="CN367" i="13"/>
  <c r="CO367" i="13" s="1"/>
  <c r="CP367" i="13" s="1"/>
  <c r="CK367" i="13"/>
  <c r="CJ367" i="13"/>
  <c r="CL367" i="13" s="1"/>
  <c r="CM367" i="13" s="1"/>
  <c r="CI367" i="13"/>
  <c r="CF367" i="13"/>
  <c r="CE367" i="13"/>
  <c r="CD367" i="13"/>
  <c r="CB367" i="13"/>
  <c r="CC367" i="13" s="1"/>
  <c r="BZ367" i="13"/>
  <c r="BY367" i="13"/>
  <c r="BX367" i="13"/>
  <c r="BW367" i="13"/>
  <c r="BV367" i="13"/>
  <c r="BU367" i="13"/>
  <c r="BT367" i="13"/>
  <c r="CA367" i="13" s="1"/>
  <c r="BQ367" i="13"/>
  <c r="BP367" i="13"/>
  <c r="BO367" i="13"/>
  <c r="BN367" i="13"/>
  <c r="BM367" i="13"/>
  <c r="BL367" i="13"/>
  <c r="BK367" i="13"/>
  <c r="BJ367" i="13"/>
  <c r="BI367" i="13"/>
  <c r="CX366" i="13"/>
  <c r="CT366" i="13"/>
  <c r="CQ366" i="13"/>
  <c r="CR366" i="13" s="1"/>
  <c r="CS366" i="13" s="1"/>
  <c r="CO366" i="13"/>
  <c r="CP366" i="13" s="1"/>
  <c r="CN366" i="13"/>
  <c r="CK366" i="13"/>
  <c r="CJ366" i="13"/>
  <c r="CI366" i="13"/>
  <c r="CL366" i="13" s="1"/>
  <c r="CM366" i="13" s="1"/>
  <c r="CF366" i="13"/>
  <c r="CE366" i="13"/>
  <c r="CG366" i="13" s="1"/>
  <c r="CH366" i="13" s="1"/>
  <c r="CD366" i="13"/>
  <c r="CA366" i="13"/>
  <c r="BZ366" i="13"/>
  <c r="BY366" i="13"/>
  <c r="BX366" i="13"/>
  <c r="BW366" i="13"/>
  <c r="BV366" i="13"/>
  <c r="BU366" i="13"/>
  <c r="BT366" i="13"/>
  <c r="BQ366" i="13"/>
  <c r="BP366" i="13"/>
  <c r="BO366" i="13"/>
  <c r="BN366" i="13"/>
  <c r="BM366" i="13"/>
  <c r="BL366" i="13"/>
  <c r="BK366" i="13"/>
  <c r="BJ366" i="13"/>
  <c r="BI366" i="13"/>
  <c r="CX365" i="13"/>
  <c r="CT365" i="13"/>
  <c r="CR365" i="13"/>
  <c r="CS365" i="13" s="1"/>
  <c r="CQ365" i="13"/>
  <c r="CN365" i="13"/>
  <c r="CO365" i="13" s="1"/>
  <c r="CP365" i="13" s="1"/>
  <c r="CL365" i="13"/>
  <c r="CM365" i="13" s="1"/>
  <c r="CK365" i="13"/>
  <c r="CJ365" i="13"/>
  <c r="CI365" i="13"/>
  <c r="CF365" i="13"/>
  <c r="CE365" i="13"/>
  <c r="CD365" i="13"/>
  <c r="CG365" i="13" s="1"/>
  <c r="CH365" i="13" s="1"/>
  <c r="BZ365" i="13"/>
  <c r="BY365" i="13"/>
  <c r="BX365" i="13"/>
  <c r="BW365" i="13"/>
  <c r="BV365" i="13"/>
  <c r="CB365" i="13" s="1"/>
  <c r="CC365" i="13" s="1"/>
  <c r="BU365" i="13"/>
  <c r="BT365" i="13"/>
  <c r="CA365" i="13" s="1"/>
  <c r="BQ365" i="13"/>
  <c r="BP365" i="13"/>
  <c r="BO365" i="13"/>
  <c r="BN365" i="13"/>
  <c r="BM365" i="13"/>
  <c r="BL365" i="13"/>
  <c r="BK365" i="13"/>
  <c r="BJ365" i="13"/>
  <c r="BR365" i="13" s="1"/>
  <c r="BS365" i="13" s="1"/>
  <c r="BI365" i="13"/>
  <c r="CX364" i="13"/>
  <c r="CT364" i="13"/>
  <c r="CS364" i="13"/>
  <c r="CQ364" i="13"/>
  <c r="CR364" i="13" s="1"/>
  <c r="CO364" i="13"/>
  <c r="CP364" i="13" s="1"/>
  <c r="CN364" i="13"/>
  <c r="CK364" i="13"/>
  <c r="CJ364" i="13"/>
  <c r="CI364" i="13"/>
  <c r="CG364" i="13"/>
  <c r="CH364" i="13" s="1"/>
  <c r="CF364" i="13"/>
  <c r="CE364" i="13"/>
  <c r="CD364" i="13"/>
  <c r="CC364" i="13"/>
  <c r="CA364" i="13"/>
  <c r="BZ364" i="13"/>
  <c r="BY364" i="13"/>
  <c r="BX364" i="13"/>
  <c r="BW364" i="13"/>
  <c r="BV364" i="13"/>
  <c r="BU364" i="13"/>
  <c r="CB364" i="13" s="1"/>
  <c r="BT364" i="13"/>
  <c r="BQ364" i="13"/>
  <c r="BP364" i="13"/>
  <c r="BO364" i="13"/>
  <c r="BN364" i="13"/>
  <c r="BM364" i="13"/>
  <c r="BL364" i="13"/>
  <c r="BK364" i="13"/>
  <c r="BJ364" i="13"/>
  <c r="BI364" i="13"/>
  <c r="BR364" i="13" s="1"/>
  <c r="BS364" i="13" s="1"/>
  <c r="CX363" i="13"/>
  <c r="CT363" i="13"/>
  <c r="CR363" i="13"/>
  <c r="CS363" i="13" s="1"/>
  <c r="CQ363" i="13"/>
  <c r="CN363" i="13"/>
  <c r="CO363" i="13" s="1"/>
  <c r="CP363" i="13" s="1"/>
  <c r="CK363" i="13"/>
  <c r="CJ363" i="13"/>
  <c r="CL363" i="13" s="1"/>
  <c r="CM363" i="13" s="1"/>
  <c r="CI363" i="13"/>
  <c r="CF363" i="13"/>
  <c r="CE363" i="13"/>
  <c r="CD363" i="13"/>
  <c r="CB363" i="13"/>
  <c r="CC363" i="13" s="1"/>
  <c r="BZ363" i="13"/>
  <c r="BY363" i="13"/>
  <c r="BX363" i="13"/>
  <c r="BW363" i="13"/>
  <c r="BV363" i="13"/>
  <c r="BU363" i="13"/>
  <c r="BT363" i="13"/>
  <c r="CA363" i="13" s="1"/>
  <c r="BQ363" i="13"/>
  <c r="BP363" i="13"/>
  <c r="BO363" i="13"/>
  <c r="BN363" i="13"/>
  <c r="BM363" i="13"/>
  <c r="BL363" i="13"/>
  <c r="BK363" i="13"/>
  <c r="BJ363" i="13"/>
  <c r="BI363" i="13"/>
  <c r="CX362" i="13"/>
  <c r="CT362" i="13"/>
  <c r="CQ362" i="13"/>
  <c r="CR362" i="13" s="1"/>
  <c r="CS362" i="13" s="1"/>
  <c r="CO362" i="13"/>
  <c r="CP362" i="13" s="1"/>
  <c r="CN362" i="13"/>
  <c r="CK362" i="13"/>
  <c r="CJ362" i="13"/>
  <c r="CI362" i="13"/>
  <c r="CL362" i="13" s="1"/>
  <c r="CM362" i="13" s="1"/>
  <c r="CF362" i="13"/>
  <c r="CE362" i="13"/>
  <c r="CG362" i="13" s="1"/>
  <c r="CH362" i="13" s="1"/>
  <c r="CD362" i="13"/>
  <c r="CA362" i="13"/>
  <c r="BZ362" i="13"/>
  <c r="BY362" i="13"/>
  <c r="BX362" i="13"/>
  <c r="BW362" i="13"/>
  <c r="BV362" i="13"/>
  <c r="BU362" i="13"/>
  <c r="BT362" i="13"/>
  <c r="BQ362" i="13"/>
  <c r="BP362" i="13"/>
  <c r="BO362" i="13"/>
  <c r="BN362" i="13"/>
  <c r="BM362" i="13"/>
  <c r="BL362" i="13"/>
  <c r="BK362" i="13"/>
  <c r="BJ362" i="13"/>
  <c r="BI362" i="13"/>
  <c r="CX361" i="13"/>
  <c r="CT361" i="13"/>
  <c r="CR361" i="13"/>
  <c r="CS361" i="13" s="1"/>
  <c r="CQ361" i="13"/>
  <c r="CN361" i="13"/>
  <c r="CO361" i="13" s="1"/>
  <c r="CP361" i="13" s="1"/>
  <c r="CL361" i="13"/>
  <c r="CM361" i="13" s="1"/>
  <c r="CK361" i="13"/>
  <c r="CJ361" i="13"/>
  <c r="CI361" i="13"/>
  <c r="CF361" i="13"/>
  <c r="CE361" i="13"/>
  <c r="CD361" i="13"/>
  <c r="CG361" i="13" s="1"/>
  <c r="CH361" i="13" s="1"/>
  <c r="BZ361" i="13"/>
  <c r="BY361" i="13"/>
  <c r="BX361" i="13"/>
  <c r="BW361" i="13"/>
  <c r="BV361" i="13"/>
  <c r="CB361" i="13" s="1"/>
  <c r="CC361" i="13" s="1"/>
  <c r="BU361" i="13"/>
  <c r="BT361" i="13"/>
  <c r="CA361" i="13" s="1"/>
  <c r="BQ361" i="13"/>
  <c r="BP361" i="13"/>
  <c r="BO361" i="13"/>
  <c r="BN361" i="13"/>
  <c r="BM361" i="13"/>
  <c r="BL361" i="13"/>
  <c r="BK361" i="13"/>
  <c r="BJ361" i="13"/>
  <c r="BR361" i="13" s="1"/>
  <c r="BS361" i="13" s="1"/>
  <c r="BI361" i="13"/>
  <c r="CX360" i="13"/>
  <c r="CT360" i="13"/>
  <c r="CS360" i="13"/>
  <c r="CQ360" i="13"/>
  <c r="CR360" i="13" s="1"/>
  <c r="CO360" i="13"/>
  <c r="CP360" i="13" s="1"/>
  <c r="CN360" i="13"/>
  <c r="CK360" i="13"/>
  <c r="CJ360" i="13"/>
  <c r="CI360" i="13"/>
  <c r="CG360" i="13"/>
  <c r="CH360" i="13" s="1"/>
  <c r="CF360" i="13"/>
  <c r="CE360" i="13"/>
  <c r="CD360" i="13"/>
  <c r="CC360" i="13"/>
  <c r="CA360" i="13"/>
  <c r="BZ360" i="13"/>
  <c r="BY360" i="13"/>
  <c r="BX360" i="13"/>
  <c r="BW360" i="13"/>
  <c r="BV360" i="13"/>
  <c r="BU360" i="13"/>
  <c r="CB360" i="13" s="1"/>
  <c r="BT360" i="13"/>
  <c r="BQ360" i="13"/>
  <c r="BP360" i="13"/>
  <c r="BO360" i="13"/>
  <c r="BN360" i="13"/>
  <c r="BM360" i="13"/>
  <c r="BL360" i="13"/>
  <c r="BK360" i="13"/>
  <c r="BJ360" i="13"/>
  <c r="BI360" i="13"/>
  <c r="BR360" i="13" s="1"/>
  <c r="BS360" i="13" s="1"/>
  <c r="CX359" i="13"/>
  <c r="CT359" i="13"/>
  <c r="CR359" i="13"/>
  <c r="CS359" i="13" s="1"/>
  <c r="CQ359" i="13"/>
  <c r="CN359" i="13"/>
  <c r="CO359" i="13" s="1"/>
  <c r="CP359" i="13" s="1"/>
  <c r="CK359" i="13"/>
  <c r="CJ359" i="13"/>
  <c r="CL359" i="13" s="1"/>
  <c r="CM359" i="13" s="1"/>
  <c r="CI359" i="13"/>
  <c r="CF359" i="13"/>
  <c r="CE359" i="13"/>
  <c r="CD359" i="13"/>
  <c r="CB359" i="13"/>
  <c r="CC359" i="13" s="1"/>
  <c r="BZ359" i="13"/>
  <c r="BY359" i="13"/>
  <c r="BX359" i="13"/>
  <c r="BW359" i="13"/>
  <c r="BV359" i="13"/>
  <c r="BU359" i="13"/>
  <c r="BT359" i="13"/>
  <c r="CA359" i="13" s="1"/>
  <c r="BQ359" i="13"/>
  <c r="BP359" i="13"/>
  <c r="BO359" i="13"/>
  <c r="BN359" i="13"/>
  <c r="BM359" i="13"/>
  <c r="BL359" i="13"/>
  <c r="BK359" i="13"/>
  <c r="BJ359" i="13"/>
  <c r="BI359" i="13"/>
  <c r="CX358" i="13"/>
  <c r="CT358" i="13"/>
  <c r="CQ358" i="13"/>
  <c r="CR358" i="13" s="1"/>
  <c r="CS358" i="13" s="1"/>
  <c r="CO358" i="13"/>
  <c r="CP358" i="13" s="1"/>
  <c r="CN358" i="13"/>
  <c r="CK358" i="13"/>
  <c r="CJ358" i="13"/>
  <c r="CI358" i="13"/>
  <c r="CL358" i="13" s="1"/>
  <c r="CM358" i="13" s="1"/>
  <c r="CF358" i="13"/>
  <c r="CE358" i="13"/>
  <c r="CG358" i="13" s="1"/>
  <c r="CH358" i="13" s="1"/>
  <c r="CD358" i="13"/>
  <c r="CA358" i="13"/>
  <c r="BZ358" i="13"/>
  <c r="BY358" i="13"/>
  <c r="BX358" i="13"/>
  <c r="BW358" i="13"/>
  <c r="BV358" i="13"/>
  <c r="BU358" i="13"/>
  <c r="BT358" i="13"/>
  <c r="BQ358" i="13"/>
  <c r="BP358" i="13"/>
  <c r="BO358" i="13"/>
  <c r="BN358" i="13"/>
  <c r="BM358" i="13"/>
  <c r="BL358" i="13"/>
  <c r="BK358" i="13"/>
  <c r="BJ358" i="13"/>
  <c r="BI358" i="13"/>
  <c r="CX357" i="13"/>
  <c r="CT357" i="13"/>
  <c r="CR357" i="13"/>
  <c r="CS357" i="13" s="1"/>
  <c r="CQ357" i="13"/>
  <c r="CN357" i="13"/>
  <c r="CO357" i="13" s="1"/>
  <c r="CP357" i="13" s="1"/>
  <c r="CL357" i="13"/>
  <c r="CM357" i="13" s="1"/>
  <c r="CK357" i="13"/>
  <c r="CJ357" i="13"/>
  <c r="CI357" i="13"/>
  <c r="CF357" i="13"/>
  <c r="CE357" i="13"/>
  <c r="CD357" i="13"/>
  <c r="CG357" i="13" s="1"/>
  <c r="CH357" i="13" s="1"/>
  <c r="BZ357" i="13"/>
  <c r="BY357" i="13"/>
  <c r="BX357" i="13"/>
  <c r="BW357" i="13"/>
  <c r="BV357" i="13"/>
  <c r="CB357" i="13" s="1"/>
  <c r="CC357" i="13" s="1"/>
  <c r="BU357" i="13"/>
  <c r="BT357" i="13"/>
  <c r="CA357" i="13" s="1"/>
  <c r="BQ357" i="13"/>
  <c r="BP357" i="13"/>
  <c r="BO357" i="13"/>
  <c r="BN357" i="13"/>
  <c r="BM357" i="13"/>
  <c r="BL357" i="13"/>
  <c r="BK357" i="13"/>
  <c r="BJ357" i="13"/>
  <c r="BR357" i="13" s="1"/>
  <c r="BS357" i="13" s="1"/>
  <c r="BI357" i="13"/>
  <c r="CX356" i="13"/>
  <c r="CT356" i="13"/>
  <c r="CS356" i="13"/>
  <c r="CQ356" i="13"/>
  <c r="CR356" i="13" s="1"/>
  <c r="CO356" i="13"/>
  <c r="CP356" i="13" s="1"/>
  <c r="CN356" i="13"/>
  <c r="CK356" i="13"/>
  <c r="CJ356" i="13"/>
  <c r="CI356" i="13"/>
  <c r="CG356" i="13"/>
  <c r="CH356" i="13" s="1"/>
  <c r="CF356" i="13"/>
  <c r="CE356" i="13"/>
  <c r="CD356" i="13"/>
  <c r="CC356" i="13"/>
  <c r="CA356" i="13"/>
  <c r="BZ356" i="13"/>
  <c r="BY356" i="13"/>
  <c r="BX356" i="13"/>
  <c r="BW356" i="13"/>
  <c r="BV356" i="13"/>
  <c r="BU356" i="13"/>
  <c r="CB356" i="13" s="1"/>
  <c r="BT356" i="13"/>
  <c r="BQ356" i="13"/>
  <c r="BP356" i="13"/>
  <c r="BO356" i="13"/>
  <c r="BN356" i="13"/>
  <c r="BM356" i="13"/>
  <c r="BL356" i="13"/>
  <c r="BK356" i="13"/>
  <c r="BJ356" i="13"/>
  <c r="BI356" i="13"/>
  <c r="BR356" i="13" s="1"/>
  <c r="BS356" i="13" s="1"/>
  <c r="CX355" i="13"/>
  <c r="CT355" i="13"/>
  <c r="CR355" i="13"/>
  <c r="CS355" i="13" s="1"/>
  <c r="CQ355" i="13"/>
  <c r="CN355" i="13"/>
  <c r="CO355" i="13" s="1"/>
  <c r="CP355" i="13" s="1"/>
  <c r="CK355" i="13"/>
  <c r="CJ355" i="13"/>
  <c r="CL355" i="13" s="1"/>
  <c r="CM355" i="13" s="1"/>
  <c r="CI355" i="13"/>
  <c r="CF355" i="13"/>
  <c r="CE355" i="13"/>
  <c r="CD355" i="13"/>
  <c r="CB355" i="13"/>
  <c r="CC355" i="13" s="1"/>
  <c r="BZ355" i="13"/>
  <c r="BY355" i="13"/>
  <c r="BX355" i="13"/>
  <c r="BW355" i="13"/>
  <c r="BV355" i="13"/>
  <c r="BU355" i="13"/>
  <c r="BT355" i="13"/>
  <c r="CA355" i="13" s="1"/>
  <c r="BQ355" i="13"/>
  <c r="BP355" i="13"/>
  <c r="BO355" i="13"/>
  <c r="BN355" i="13"/>
  <c r="BM355" i="13"/>
  <c r="BL355" i="13"/>
  <c r="BK355" i="13"/>
  <c r="BJ355" i="13"/>
  <c r="BI355" i="13"/>
  <c r="CX354" i="13"/>
  <c r="CT354" i="13"/>
  <c r="CQ354" i="13"/>
  <c r="CR354" i="13" s="1"/>
  <c r="CS354" i="13" s="1"/>
  <c r="CO354" i="13"/>
  <c r="CP354" i="13" s="1"/>
  <c r="CN354" i="13"/>
  <c r="CK354" i="13"/>
  <c r="CJ354" i="13"/>
  <c r="CI354" i="13"/>
  <c r="CL354" i="13" s="1"/>
  <c r="CM354" i="13" s="1"/>
  <c r="CF354" i="13"/>
  <c r="CE354" i="13"/>
  <c r="CG354" i="13" s="1"/>
  <c r="CH354" i="13" s="1"/>
  <c r="CD354" i="13"/>
  <c r="CA354" i="13"/>
  <c r="BZ354" i="13"/>
  <c r="BY354" i="13"/>
  <c r="BX354" i="13"/>
  <c r="BW354" i="13"/>
  <c r="BV354" i="13"/>
  <c r="BU354" i="13"/>
  <c r="BT354" i="13"/>
  <c r="BQ354" i="13"/>
  <c r="BP354" i="13"/>
  <c r="BO354" i="13"/>
  <c r="BN354" i="13"/>
  <c r="BM354" i="13"/>
  <c r="BL354" i="13"/>
  <c r="BK354" i="13"/>
  <c r="BJ354" i="13"/>
  <c r="BI354" i="13"/>
  <c r="CX353" i="13"/>
  <c r="CT353" i="13"/>
  <c r="CR353" i="13"/>
  <c r="CS353" i="13" s="1"/>
  <c r="CQ353" i="13"/>
  <c r="CN353" i="13"/>
  <c r="CO353" i="13" s="1"/>
  <c r="CP353" i="13" s="1"/>
  <c r="CL353" i="13"/>
  <c r="CM353" i="13" s="1"/>
  <c r="CK353" i="13"/>
  <c r="CJ353" i="13"/>
  <c r="CI353" i="13"/>
  <c r="CF353" i="13"/>
  <c r="CE353" i="13"/>
  <c r="CD353" i="13"/>
  <c r="CG353" i="13" s="1"/>
  <c r="CH353" i="13" s="1"/>
  <c r="BZ353" i="13"/>
  <c r="BY353" i="13"/>
  <c r="BX353" i="13"/>
  <c r="BW353" i="13"/>
  <c r="BV353" i="13"/>
  <c r="CB353" i="13" s="1"/>
  <c r="CC353" i="13" s="1"/>
  <c r="BU353" i="13"/>
  <c r="BT353" i="13"/>
  <c r="CA353" i="13" s="1"/>
  <c r="BQ353" i="13"/>
  <c r="BP353" i="13"/>
  <c r="BO353" i="13"/>
  <c r="BN353" i="13"/>
  <c r="BM353" i="13"/>
  <c r="BL353" i="13"/>
  <c r="BK353" i="13"/>
  <c r="BJ353" i="13"/>
  <c r="BR353" i="13" s="1"/>
  <c r="BS353" i="13" s="1"/>
  <c r="BI353" i="13"/>
  <c r="CX352" i="13"/>
  <c r="CT352" i="13"/>
  <c r="CS352" i="13"/>
  <c r="CQ352" i="13"/>
  <c r="CR352" i="13" s="1"/>
  <c r="CO352" i="13"/>
  <c r="CP352" i="13" s="1"/>
  <c r="CN352" i="13"/>
  <c r="CK352" i="13"/>
  <c r="CJ352" i="13"/>
  <c r="CI352" i="13"/>
  <c r="CG352" i="13"/>
  <c r="CH352" i="13" s="1"/>
  <c r="CF352" i="13"/>
  <c r="CE352" i="13"/>
  <c r="CD352" i="13"/>
  <c r="CC352" i="13"/>
  <c r="CA352" i="13"/>
  <c r="BZ352" i="13"/>
  <c r="BY352" i="13"/>
  <c r="BX352" i="13"/>
  <c r="BW352" i="13"/>
  <c r="BV352" i="13"/>
  <c r="BU352" i="13"/>
  <c r="CB352" i="13" s="1"/>
  <c r="BT352" i="13"/>
  <c r="BQ352" i="13"/>
  <c r="BP352" i="13"/>
  <c r="BO352" i="13"/>
  <c r="BN352" i="13"/>
  <c r="BM352" i="13"/>
  <c r="BL352" i="13"/>
  <c r="BK352" i="13"/>
  <c r="BJ352" i="13"/>
  <c r="BI352" i="13"/>
  <c r="BR352" i="13" s="1"/>
  <c r="BS352" i="13" s="1"/>
  <c r="CX351" i="13"/>
  <c r="CT351" i="13"/>
  <c r="CR351" i="13"/>
  <c r="CS351" i="13" s="1"/>
  <c r="CQ351" i="13"/>
  <c r="CN351" i="13"/>
  <c r="CO351" i="13" s="1"/>
  <c r="CP351" i="13" s="1"/>
  <c r="CK351" i="13"/>
  <c r="CJ351" i="13"/>
  <c r="CL351" i="13" s="1"/>
  <c r="CM351" i="13" s="1"/>
  <c r="CI351" i="13"/>
  <c r="CF351" i="13"/>
  <c r="CE351" i="13"/>
  <c r="CD351" i="13"/>
  <c r="CB351" i="13"/>
  <c r="CC351" i="13" s="1"/>
  <c r="BZ351" i="13"/>
  <c r="BY351" i="13"/>
  <c r="BX351" i="13"/>
  <c r="BW351" i="13"/>
  <c r="BV351" i="13"/>
  <c r="BU351" i="13"/>
  <c r="BT351" i="13"/>
  <c r="CA351" i="13" s="1"/>
  <c r="BQ351" i="13"/>
  <c r="BP351" i="13"/>
  <c r="BO351" i="13"/>
  <c r="BN351" i="13"/>
  <c r="BM351" i="13"/>
  <c r="BL351" i="13"/>
  <c r="BK351" i="13"/>
  <c r="BJ351" i="13"/>
  <c r="BI351" i="13"/>
  <c r="CX350" i="13"/>
  <c r="CT350" i="13"/>
  <c r="CQ350" i="13"/>
  <c r="CR350" i="13" s="1"/>
  <c r="CS350" i="13" s="1"/>
  <c r="CO350" i="13"/>
  <c r="CP350" i="13" s="1"/>
  <c r="CN350" i="13"/>
  <c r="CK350" i="13"/>
  <c r="CJ350" i="13"/>
  <c r="CI350" i="13"/>
  <c r="CL350" i="13" s="1"/>
  <c r="CM350" i="13" s="1"/>
  <c r="CF350" i="13"/>
  <c r="CE350" i="13"/>
  <c r="CG350" i="13" s="1"/>
  <c r="CH350" i="13" s="1"/>
  <c r="CD350" i="13"/>
  <c r="CA350" i="13"/>
  <c r="BZ350" i="13"/>
  <c r="BY350" i="13"/>
  <c r="BX350" i="13"/>
  <c r="BW350" i="13"/>
  <c r="BV350" i="13"/>
  <c r="BU350" i="13"/>
  <c r="BT350" i="13"/>
  <c r="BQ350" i="13"/>
  <c r="BP350" i="13"/>
  <c r="BO350" i="13"/>
  <c r="BN350" i="13"/>
  <c r="BM350" i="13"/>
  <c r="BL350" i="13"/>
  <c r="BK350" i="13"/>
  <c r="BJ350" i="13"/>
  <c r="BI350" i="13"/>
  <c r="CX349" i="13"/>
  <c r="CT349" i="13"/>
  <c r="CR349" i="13"/>
  <c r="CS349" i="13" s="1"/>
  <c r="CQ349" i="13"/>
  <c r="CN349" i="13"/>
  <c r="CO349" i="13" s="1"/>
  <c r="CP349" i="13" s="1"/>
  <c r="CL349" i="13"/>
  <c r="CM349" i="13" s="1"/>
  <c r="CK349" i="13"/>
  <c r="CJ349" i="13"/>
  <c r="CI349" i="13"/>
  <c r="CF349" i="13"/>
  <c r="CE349" i="13"/>
  <c r="CD349" i="13"/>
  <c r="CG349" i="13" s="1"/>
  <c r="CH349" i="13" s="1"/>
  <c r="BZ349" i="13"/>
  <c r="BY349" i="13"/>
  <c r="BX349" i="13"/>
  <c r="BW349" i="13"/>
  <c r="BV349" i="13"/>
  <c r="CB349" i="13" s="1"/>
  <c r="CC349" i="13" s="1"/>
  <c r="BU349" i="13"/>
  <c r="BT349" i="13"/>
  <c r="CA349" i="13" s="1"/>
  <c r="BQ349" i="13"/>
  <c r="BP349" i="13"/>
  <c r="BO349" i="13"/>
  <c r="BN349" i="13"/>
  <c r="BM349" i="13"/>
  <c r="BL349" i="13"/>
  <c r="BK349" i="13"/>
  <c r="BJ349" i="13"/>
  <c r="BR349" i="13" s="1"/>
  <c r="BS349" i="13" s="1"/>
  <c r="BI349" i="13"/>
  <c r="CX348" i="13"/>
  <c r="CT348" i="13"/>
  <c r="CS348" i="13"/>
  <c r="CQ348" i="13"/>
  <c r="CR348" i="13" s="1"/>
  <c r="CO348" i="13"/>
  <c r="CP348" i="13" s="1"/>
  <c r="CN348" i="13"/>
  <c r="CK348" i="13"/>
  <c r="CJ348" i="13"/>
  <c r="CI348" i="13"/>
  <c r="CG348" i="13"/>
  <c r="CH348" i="13" s="1"/>
  <c r="CF348" i="13"/>
  <c r="CE348" i="13"/>
  <c r="CD348" i="13"/>
  <c r="CC348" i="13"/>
  <c r="CA348" i="13"/>
  <c r="BZ348" i="13"/>
  <c r="BY348" i="13"/>
  <c r="BX348" i="13"/>
  <c r="BW348" i="13"/>
  <c r="BV348" i="13"/>
  <c r="BU348" i="13"/>
  <c r="CB348" i="13" s="1"/>
  <c r="BT348" i="13"/>
  <c r="BQ348" i="13"/>
  <c r="BP348" i="13"/>
  <c r="BO348" i="13"/>
  <c r="BN348" i="13"/>
  <c r="BM348" i="13"/>
  <c r="BL348" i="13"/>
  <c r="BK348" i="13"/>
  <c r="BJ348" i="13"/>
  <c r="BI348" i="13"/>
  <c r="BR348" i="13" s="1"/>
  <c r="BS348" i="13" s="1"/>
  <c r="CX347" i="13"/>
  <c r="CT347" i="13"/>
  <c r="CR347" i="13"/>
  <c r="CS347" i="13" s="1"/>
  <c r="CQ347" i="13"/>
  <c r="CN347" i="13"/>
  <c r="CO347" i="13" s="1"/>
  <c r="CP347" i="13" s="1"/>
  <c r="CK347" i="13"/>
  <c r="CJ347" i="13"/>
  <c r="CL347" i="13" s="1"/>
  <c r="CM347" i="13" s="1"/>
  <c r="CI347" i="13"/>
  <c r="CF347" i="13"/>
  <c r="CE347" i="13"/>
  <c r="CD347" i="13"/>
  <c r="CB347" i="13"/>
  <c r="CC347" i="13" s="1"/>
  <c r="BZ347" i="13"/>
  <c r="BY347" i="13"/>
  <c r="BX347" i="13"/>
  <c r="BW347" i="13"/>
  <c r="BV347" i="13"/>
  <c r="BU347" i="13"/>
  <c r="BT347" i="13"/>
  <c r="CA347" i="13" s="1"/>
  <c r="BQ347" i="13"/>
  <c r="BP347" i="13"/>
  <c r="BO347" i="13"/>
  <c r="BN347" i="13"/>
  <c r="BM347" i="13"/>
  <c r="BL347" i="13"/>
  <c r="BK347" i="13"/>
  <c r="BJ347" i="13"/>
  <c r="BI347" i="13"/>
  <c r="CX346" i="13"/>
  <c r="CT346" i="13"/>
  <c r="CQ346" i="13"/>
  <c r="CR346" i="13" s="1"/>
  <c r="CS346" i="13" s="1"/>
  <c r="CO346" i="13"/>
  <c r="CP346" i="13" s="1"/>
  <c r="CN346" i="13"/>
  <c r="CK346" i="13"/>
  <c r="CJ346" i="13"/>
  <c r="CI346" i="13"/>
  <c r="CL346" i="13" s="1"/>
  <c r="CM346" i="13" s="1"/>
  <c r="CF346" i="13"/>
  <c r="CE346" i="13"/>
  <c r="CG346" i="13" s="1"/>
  <c r="CH346" i="13" s="1"/>
  <c r="CD346" i="13"/>
  <c r="CA346" i="13"/>
  <c r="BZ346" i="13"/>
  <c r="BY346" i="13"/>
  <c r="BX346" i="13"/>
  <c r="BW346" i="13"/>
  <c r="BV346" i="13"/>
  <c r="BU346" i="13"/>
  <c r="BT346" i="13"/>
  <c r="BQ346" i="13"/>
  <c r="BP346" i="13"/>
  <c r="BO346" i="13"/>
  <c r="BN346" i="13"/>
  <c r="BM346" i="13"/>
  <c r="BL346" i="13"/>
  <c r="BK346" i="13"/>
  <c r="BJ346" i="13"/>
  <c r="BI346" i="13"/>
  <c r="CX345" i="13"/>
  <c r="CT345" i="13"/>
  <c r="CR345" i="13"/>
  <c r="CS345" i="13" s="1"/>
  <c r="CQ345" i="13"/>
  <c r="CN345" i="13"/>
  <c r="CO345" i="13" s="1"/>
  <c r="CP345" i="13" s="1"/>
  <c r="CL345" i="13"/>
  <c r="CM345" i="13" s="1"/>
  <c r="CK345" i="13"/>
  <c r="CJ345" i="13"/>
  <c r="CI345" i="13"/>
  <c r="CF345" i="13"/>
  <c r="CE345" i="13"/>
  <c r="CD345" i="13"/>
  <c r="CG345" i="13" s="1"/>
  <c r="CH345" i="13" s="1"/>
  <c r="BZ345" i="13"/>
  <c r="BY345" i="13"/>
  <c r="BX345" i="13"/>
  <c r="BW345" i="13"/>
  <c r="BV345" i="13"/>
  <c r="CB345" i="13" s="1"/>
  <c r="CC345" i="13" s="1"/>
  <c r="BU345" i="13"/>
  <c r="BT345" i="13"/>
  <c r="CA345" i="13" s="1"/>
  <c r="BQ345" i="13"/>
  <c r="BP345" i="13"/>
  <c r="BO345" i="13"/>
  <c r="BN345" i="13"/>
  <c r="BM345" i="13"/>
  <c r="BL345" i="13"/>
  <c r="BK345" i="13"/>
  <c r="BJ345" i="13"/>
  <c r="BR345" i="13" s="1"/>
  <c r="BS345" i="13" s="1"/>
  <c r="BI345" i="13"/>
  <c r="CX344" i="13"/>
  <c r="CT344" i="13"/>
  <c r="CS344" i="13"/>
  <c r="CQ344" i="13"/>
  <c r="CR344" i="13" s="1"/>
  <c r="CO344" i="13"/>
  <c r="CP344" i="13" s="1"/>
  <c r="CN344" i="13"/>
  <c r="CK344" i="13"/>
  <c r="CJ344" i="13"/>
  <c r="CI344" i="13"/>
  <c r="CG344" i="13"/>
  <c r="CH344" i="13" s="1"/>
  <c r="CF344" i="13"/>
  <c r="CE344" i="13"/>
  <c r="CD344" i="13"/>
  <c r="CC344" i="13"/>
  <c r="CA344" i="13"/>
  <c r="BZ344" i="13"/>
  <c r="BY344" i="13"/>
  <c r="BX344" i="13"/>
  <c r="BW344" i="13"/>
  <c r="BV344" i="13"/>
  <c r="BU344" i="13"/>
  <c r="CB344" i="13" s="1"/>
  <c r="BT344" i="13"/>
  <c r="BQ344" i="13"/>
  <c r="BP344" i="13"/>
  <c r="BO344" i="13"/>
  <c r="BN344" i="13"/>
  <c r="BM344" i="13"/>
  <c r="BL344" i="13"/>
  <c r="BK344" i="13"/>
  <c r="BJ344" i="13"/>
  <c r="BI344" i="13"/>
  <c r="BR344" i="13" s="1"/>
  <c r="BS344" i="13" s="1"/>
  <c r="CX343" i="13"/>
  <c r="CT343" i="13"/>
  <c r="CR343" i="13"/>
  <c r="CS343" i="13" s="1"/>
  <c r="CQ343" i="13"/>
  <c r="CP343" i="13"/>
  <c r="CN343" i="13"/>
  <c r="CO343" i="13" s="1"/>
  <c r="CK343" i="13"/>
  <c r="CJ343" i="13"/>
  <c r="CL343" i="13" s="1"/>
  <c r="CM343" i="13" s="1"/>
  <c r="CI343" i="13"/>
  <c r="CF343" i="13"/>
  <c r="CE343" i="13"/>
  <c r="CD343" i="13"/>
  <c r="BZ343" i="13"/>
  <c r="BY343" i="13"/>
  <c r="BX343" i="13"/>
  <c r="BW343" i="13"/>
  <c r="BV343" i="13"/>
  <c r="CB343" i="13" s="1"/>
  <c r="CC343" i="13" s="1"/>
  <c r="BU343" i="13"/>
  <c r="BT343" i="13"/>
  <c r="CA343" i="13" s="1"/>
  <c r="BQ343" i="13"/>
  <c r="BP343" i="13"/>
  <c r="BO343" i="13"/>
  <c r="BN343" i="13"/>
  <c r="BM343" i="13"/>
  <c r="BL343" i="13"/>
  <c r="BK343" i="13"/>
  <c r="BJ343" i="13"/>
  <c r="BR343" i="13" s="1"/>
  <c r="BS343" i="13" s="1"/>
  <c r="BI343" i="13"/>
  <c r="CX342" i="13"/>
  <c r="CT342" i="13"/>
  <c r="CQ342" i="13"/>
  <c r="CR342" i="13" s="1"/>
  <c r="CS342" i="13" s="1"/>
  <c r="CO342" i="13"/>
  <c r="CP342" i="13" s="1"/>
  <c r="CN342" i="13"/>
  <c r="CK342" i="13"/>
  <c r="CJ342" i="13"/>
  <c r="CI342" i="13"/>
  <c r="CF342" i="13"/>
  <c r="CE342" i="13"/>
  <c r="CG342" i="13" s="1"/>
  <c r="CH342" i="13" s="1"/>
  <c r="CD342" i="13"/>
  <c r="CA342" i="13"/>
  <c r="BZ342" i="13"/>
  <c r="BY342" i="13"/>
  <c r="BX342" i="13"/>
  <c r="BW342" i="13"/>
  <c r="BV342" i="13"/>
  <c r="BU342" i="13"/>
  <c r="BT342" i="13"/>
  <c r="BS342" i="13"/>
  <c r="BQ342" i="13"/>
  <c r="BP342" i="13"/>
  <c r="BO342" i="13"/>
  <c r="BN342" i="13"/>
  <c r="BM342" i="13"/>
  <c r="BL342" i="13"/>
  <c r="BK342" i="13"/>
  <c r="BJ342" i="13"/>
  <c r="BI342" i="13"/>
  <c r="BR342" i="13" s="1"/>
  <c r="CX341" i="13"/>
  <c r="CT341" i="13"/>
  <c r="CR341" i="13"/>
  <c r="CS341" i="13" s="1"/>
  <c r="CQ341" i="13"/>
  <c r="CN341" i="13"/>
  <c r="CO341" i="13" s="1"/>
  <c r="CP341" i="13" s="1"/>
  <c r="CL341" i="13"/>
  <c r="CM341" i="13" s="1"/>
  <c r="CK341" i="13"/>
  <c r="CJ341" i="13"/>
  <c r="CI341" i="13"/>
  <c r="CF341" i="13"/>
  <c r="CE341" i="13"/>
  <c r="CD341" i="13"/>
  <c r="CB341" i="13"/>
  <c r="CC341" i="13" s="1"/>
  <c r="BZ341" i="13"/>
  <c r="BY341" i="13"/>
  <c r="BX341" i="13"/>
  <c r="BW341" i="13"/>
  <c r="BV341" i="13"/>
  <c r="BU341" i="13"/>
  <c r="BT341" i="13"/>
  <c r="CA341" i="13" s="1"/>
  <c r="BQ341" i="13"/>
  <c r="BP341" i="13"/>
  <c r="BO341" i="13"/>
  <c r="BN341" i="13"/>
  <c r="BM341" i="13"/>
  <c r="BL341" i="13"/>
  <c r="BK341" i="13"/>
  <c r="BJ341" i="13"/>
  <c r="BR341" i="13" s="1"/>
  <c r="BS341" i="13" s="1"/>
  <c r="BI341" i="13"/>
  <c r="CX340" i="13"/>
  <c r="CT340" i="13"/>
  <c r="CS340" i="13"/>
  <c r="CQ340" i="13"/>
  <c r="CR340" i="13" s="1"/>
  <c r="CO340" i="13"/>
  <c r="CP340" i="13" s="1"/>
  <c r="CN340" i="13"/>
  <c r="CK340" i="13"/>
  <c r="CJ340" i="13"/>
  <c r="CI340" i="13"/>
  <c r="CG340" i="13"/>
  <c r="CH340" i="13" s="1"/>
  <c r="CF340" i="13"/>
  <c r="CE340" i="13"/>
  <c r="CD340" i="13"/>
  <c r="CA340" i="13"/>
  <c r="BZ340" i="13"/>
  <c r="BY340" i="13"/>
  <c r="BX340" i="13"/>
  <c r="BW340" i="13"/>
  <c r="BV340" i="13"/>
  <c r="BU340" i="13"/>
  <c r="BT340" i="13"/>
  <c r="BQ340" i="13"/>
  <c r="BP340" i="13"/>
  <c r="BO340" i="13"/>
  <c r="BN340" i="13"/>
  <c r="BM340" i="13"/>
  <c r="BL340" i="13"/>
  <c r="BK340" i="13"/>
  <c r="BJ340" i="13"/>
  <c r="BI340" i="13"/>
  <c r="CX339" i="13"/>
  <c r="CT339" i="13"/>
  <c r="CR339" i="13"/>
  <c r="CS339" i="13" s="1"/>
  <c r="CQ339" i="13"/>
  <c r="CN339" i="13"/>
  <c r="CO339" i="13" s="1"/>
  <c r="CP339" i="13" s="1"/>
  <c r="CL339" i="13"/>
  <c r="CM339" i="13" s="1"/>
  <c r="CK339" i="13"/>
  <c r="CJ339" i="13"/>
  <c r="CI339" i="13"/>
  <c r="CF339" i="13"/>
  <c r="CE339" i="13"/>
  <c r="CD339" i="13"/>
  <c r="CG339" i="13" s="1"/>
  <c r="CH339" i="13" s="1"/>
  <c r="BZ339" i="13"/>
  <c r="BY339" i="13"/>
  <c r="BX339" i="13"/>
  <c r="CB339" i="13" s="1"/>
  <c r="CC339" i="13" s="1"/>
  <c r="BW339" i="13"/>
  <c r="BV339" i="13"/>
  <c r="BU339" i="13"/>
  <c r="BT339" i="13"/>
  <c r="CA339" i="13" s="1"/>
  <c r="BQ339" i="13"/>
  <c r="BP339" i="13"/>
  <c r="BO339" i="13"/>
  <c r="BN339" i="13"/>
  <c r="BM339" i="13"/>
  <c r="BL339" i="13"/>
  <c r="BK339" i="13"/>
  <c r="BJ339" i="13"/>
  <c r="BR339" i="13" s="1"/>
  <c r="BS339" i="13" s="1"/>
  <c r="BI339" i="13"/>
  <c r="CX338" i="13"/>
  <c r="CT338" i="13"/>
  <c r="CS338" i="13"/>
  <c r="CQ338" i="13"/>
  <c r="CR338" i="13" s="1"/>
  <c r="CO338" i="13"/>
  <c r="CP338" i="13" s="1"/>
  <c r="CN338" i="13"/>
  <c r="CK338" i="13"/>
  <c r="CJ338" i="13"/>
  <c r="CI338" i="13"/>
  <c r="CL338" i="13" s="1"/>
  <c r="CM338" i="13" s="1"/>
  <c r="CG338" i="13"/>
  <c r="CH338" i="13" s="1"/>
  <c r="CF338" i="13"/>
  <c r="CE338" i="13"/>
  <c r="CD338" i="13"/>
  <c r="CA338" i="13"/>
  <c r="BZ338" i="13"/>
  <c r="BY338" i="13"/>
  <c r="BX338" i="13"/>
  <c r="BW338" i="13"/>
  <c r="BV338" i="13"/>
  <c r="BU338" i="13"/>
  <c r="CB338" i="13" s="1"/>
  <c r="CC338" i="13" s="1"/>
  <c r="BT338" i="13"/>
  <c r="BQ338" i="13"/>
  <c r="BP338" i="13"/>
  <c r="BO338" i="13"/>
  <c r="BN338" i="13"/>
  <c r="BM338" i="13"/>
  <c r="BL338" i="13"/>
  <c r="BK338" i="13"/>
  <c r="BJ338" i="13"/>
  <c r="BI338" i="13"/>
  <c r="CX337" i="13"/>
  <c r="CT337" i="13"/>
  <c r="CR337" i="13"/>
  <c r="CS337" i="13" s="1"/>
  <c r="CQ337" i="13"/>
  <c r="CP337" i="13"/>
  <c r="CN337" i="13"/>
  <c r="CO337" i="13" s="1"/>
  <c r="CK337" i="13"/>
  <c r="CJ337" i="13"/>
  <c r="CL337" i="13" s="1"/>
  <c r="CM337" i="13" s="1"/>
  <c r="CI337" i="13"/>
  <c r="CF337" i="13"/>
  <c r="CE337" i="13"/>
  <c r="CD337" i="13"/>
  <c r="CG337" i="13" s="1"/>
  <c r="CH337" i="13" s="1"/>
  <c r="BZ337" i="13"/>
  <c r="BY337" i="13"/>
  <c r="BX337" i="13"/>
  <c r="BW337" i="13"/>
  <c r="BV337" i="13"/>
  <c r="CB337" i="13" s="1"/>
  <c r="CC337" i="13" s="1"/>
  <c r="BU337" i="13"/>
  <c r="BT337" i="13"/>
  <c r="CA337" i="13" s="1"/>
  <c r="BQ337" i="13"/>
  <c r="BP337" i="13"/>
  <c r="BO337" i="13"/>
  <c r="BN337" i="13"/>
  <c r="BM337" i="13"/>
  <c r="BL337" i="13"/>
  <c r="BK337" i="13"/>
  <c r="BJ337" i="13"/>
  <c r="BR337" i="13" s="1"/>
  <c r="BS337" i="13" s="1"/>
  <c r="BI337" i="13"/>
  <c r="CX336" i="13"/>
  <c r="CT336" i="13"/>
  <c r="CQ336" i="13"/>
  <c r="CR336" i="13" s="1"/>
  <c r="CS336" i="13" s="1"/>
  <c r="CO336" i="13"/>
  <c r="CP336" i="13" s="1"/>
  <c r="CN336" i="13"/>
  <c r="CK336" i="13"/>
  <c r="CJ336" i="13"/>
  <c r="CI336" i="13"/>
  <c r="CL336" i="13" s="1"/>
  <c r="CM336" i="13" s="1"/>
  <c r="CF336" i="13"/>
  <c r="CE336" i="13"/>
  <c r="CG336" i="13" s="1"/>
  <c r="CH336" i="13" s="1"/>
  <c r="CD336" i="13"/>
  <c r="CA336" i="13"/>
  <c r="BZ336" i="13"/>
  <c r="BY336" i="13"/>
  <c r="BX336" i="13"/>
  <c r="BW336" i="13"/>
  <c r="BV336" i="13"/>
  <c r="BU336" i="13"/>
  <c r="CB336" i="13" s="1"/>
  <c r="CC336" i="13" s="1"/>
  <c r="BT336" i="13"/>
  <c r="BQ336" i="13"/>
  <c r="BP336" i="13"/>
  <c r="BO336" i="13"/>
  <c r="BN336" i="13"/>
  <c r="BM336" i="13"/>
  <c r="BL336" i="13"/>
  <c r="BK336" i="13"/>
  <c r="BJ336" i="13"/>
  <c r="BI336" i="13"/>
  <c r="BR336" i="13" s="1"/>
  <c r="BS336" i="13" s="1"/>
  <c r="CX335" i="13"/>
  <c r="CT335" i="13"/>
  <c r="CR335" i="13"/>
  <c r="CS335" i="13" s="1"/>
  <c r="CQ335" i="13"/>
  <c r="CP335" i="13"/>
  <c r="CN335" i="13"/>
  <c r="CO335" i="13" s="1"/>
  <c r="CK335" i="13"/>
  <c r="CJ335" i="13"/>
  <c r="CL335" i="13" s="1"/>
  <c r="CM335" i="13" s="1"/>
  <c r="CI335" i="13"/>
  <c r="CF335" i="13"/>
  <c r="CE335" i="13"/>
  <c r="CD335" i="13"/>
  <c r="BZ335" i="13"/>
  <c r="BY335" i="13"/>
  <c r="BX335" i="13"/>
  <c r="BW335" i="13"/>
  <c r="BV335" i="13"/>
  <c r="CB335" i="13" s="1"/>
  <c r="CC335" i="13" s="1"/>
  <c r="BU335" i="13"/>
  <c r="BT335" i="13"/>
  <c r="CA335" i="13" s="1"/>
  <c r="BQ335" i="13"/>
  <c r="BP335" i="13"/>
  <c r="BO335" i="13"/>
  <c r="BN335" i="13"/>
  <c r="BM335" i="13"/>
  <c r="BL335" i="13"/>
  <c r="BK335" i="13"/>
  <c r="BJ335" i="13"/>
  <c r="BR335" i="13" s="1"/>
  <c r="BS335" i="13" s="1"/>
  <c r="BI335" i="13"/>
  <c r="CX334" i="13"/>
  <c r="CT334" i="13"/>
  <c r="CQ334" i="13"/>
  <c r="CR334" i="13" s="1"/>
  <c r="CS334" i="13" s="1"/>
  <c r="CO334" i="13"/>
  <c r="CP334" i="13" s="1"/>
  <c r="CN334" i="13"/>
  <c r="CK334" i="13"/>
  <c r="CJ334" i="13"/>
  <c r="CI334" i="13"/>
  <c r="CF334" i="13"/>
  <c r="CE334" i="13"/>
  <c r="CG334" i="13" s="1"/>
  <c r="CH334" i="13" s="1"/>
  <c r="CD334" i="13"/>
  <c r="CA334" i="13"/>
  <c r="BZ334" i="13"/>
  <c r="BY334" i="13"/>
  <c r="BX334" i="13"/>
  <c r="BW334" i="13"/>
  <c r="BV334" i="13"/>
  <c r="BU334" i="13"/>
  <c r="BT334" i="13"/>
  <c r="BS334" i="13"/>
  <c r="BQ334" i="13"/>
  <c r="BP334" i="13"/>
  <c r="BO334" i="13"/>
  <c r="BN334" i="13"/>
  <c r="BM334" i="13"/>
  <c r="BL334" i="13"/>
  <c r="BK334" i="13"/>
  <c r="BJ334" i="13"/>
  <c r="BI334" i="13"/>
  <c r="BR334" i="13" s="1"/>
  <c r="CX333" i="13"/>
  <c r="CT333" i="13"/>
  <c r="CR333" i="13"/>
  <c r="CS333" i="13" s="1"/>
  <c r="CQ333" i="13"/>
  <c r="CN333" i="13"/>
  <c r="CO333" i="13" s="1"/>
  <c r="CP333" i="13" s="1"/>
  <c r="CL333" i="13"/>
  <c r="CM333" i="13" s="1"/>
  <c r="CK333" i="13"/>
  <c r="CJ333" i="13"/>
  <c r="CI333" i="13"/>
  <c r="CF333" i="13"/>
  <c r="CE333" i="13"/>
  <c r="CD333" i="13"/>
  <c r="CB333" i="13"/>
  <c r="CC333" i="13" s="1"/>
  <c r="BZ333" i="13"/>
  <c r="BY333" i="13"/>
  <c r="BX333" i="13"/>
  <c r="BW333" i="13"/>
  <c r="BV333" i="13"/>
  <c r="BU333" i="13"/>
  <c r="BT333" i="13"/>
  <c r="CA333" i="13" s="1"/>
  <c r="BQ333" i="13"/>
  <c r="BP333" i="13"/>
  <c r="BO333" i="13"/>
  <c r="BN333" i="13"/>
  <c r="BM333" i="13"/>
  <c r="BL333" i="13"/>
  <c r="BK333" i="13"/>
  <c r="BJ333" i="13"/>
  <c r="BR333" i="13" s="1"/>
  <c r="BS333" i="13" s="1"/>
  <c r="BI333" i="13"/>
  <c r="CX332" i="13"/>
  <c r="CT332" i="13"/>
  <c r="CS332" i="13"/>
  <c r="CQ332" i="13"/>
  <c r="CR332" i="13" s="1"/>
  <c r="CO332" i="13"/>
  <c r="CP332" i="13" s="1"/>
  <c r="CN332" i="13"/>
  <c r="CK332" i="13"/>
  <c r="CJ332" i="13"/>
  <c r="CI332" i="13"/>
  <c r="CG332" i="13"/>
  <c r="CH332" i="13" s="1"/>
  <c r="CF332" i="13"/>
  <c r="CE332" i="13"/>
  <c r="CD332" i="13"/>
  <c r="CA332" i="13"/>
  <c r="BZ332" i="13"/>
  <c r="BY332" i="13"/>
  <c r="BX332" i="13"/>
  <c r="BW332" i="13"/>
  <c r="BV332" i="13"/>
  <c r="BU332" i="13"/>
  <c r="BT332" i="13"/>
  <c r="BQ332" i="13"/>
  <c r="BP332" i="13"/>
  <c r="BO332" i="13"/>
  <c r="BN332" i="13"/>
  <c r="BM332" i="13"/>
  <c r="BL332" i="13"/>
  <c r="BK332" i="13"/>
  <c r="BJ332" i="13"/>
  <c r="BI332" i="13"/>
  <c r="CX331" i="13"/>
  <c r="CT331" i="13"/>
  <c r="CR331" i="13"/>
  <c r="CS331" i="13" s="1"/>
  <c r="CQ331" i="13"/>
  <c r="CN331" i="13"/>
  <c r="CO331" i="13" s="1"/>
  <c r="CP331" i="13" s="1"/>
  <c r="CL331" i="13"/>
  <c r="CM331" i="13" s="1"/>
  <c r="CK331" i="13"/>
  <c r="CJ331" i="13"/>
  <c r="CI331" i="13"/>
  <c r="CF331" i="13"/>
  <c r="CE331" i="13"/>
  <c r="CD331" i="13"/>
  <c r="CG331" i="13" s="1"/>
  <c r="CH331" i="13" s="1"/>
  <c r="BZ331" i="13"/>
  <c r="BY331" i="13"/>
  <c r="BX331" i="13"/>
  <c r="CB331" i="13" s="1"/>
  <c r="CC331" i="13" s="1"/>
  <c r="BW331" i="13"/>
  <c r="BV331" i="13"/>
  <c r="BU331" i="13"/>
  <c r="BT331" i="13"/>
  <c r="CA331" i="13" s="1"/>
  <c r="BQ331" i="13"/>
  <c r="BP331" i="13"/>
  <c r="BO331" i="13"/>
  <c r="BN331" i="13"/>
  <c r="BM331" i="13"/>
  <c r="BL331" i="13"/>
  <c r="BK331" i="13"/>
  <c r="BJ331" i="13"/>
  <c r="BR331" i="13" s="1"/>
  <c r="BS331" i="13" s="1"/>
  <c r="BI331" i="13"/>
  <c r="CX330" i="13"/>
  <c r="CT330" i="13"/>
  <c r="CQ330" i="13"/>
  <c r="CR330" i="13" s="1"/>
  <c r="CS330" i="13" s="1"/>
  <c r="CO330" i="13"/>
  <c r="CP330" i="13" s="1"/>
  <c r="CN330" i="13"/>
  <c r="CK330" i="13"/>
  <c r="CJ330" i="13"/>
  <c r="CI330" i="13"/>
  <c r="CF330" i="13"/>
  <c r="CE330" i="13"/>
  <c r="CG330" i="13" s="1"/>
  <c r="CH330" i="13" s="1"/>
  <c r="CD330" i="13"/>
  <c r="CA330" i="13"/>
  <c r="BZ330" i="13"/>
  <c r="BY330" i="13"/>
  <c r="BX330" i="13"/>
  <c r="BW330" i="13"/>
  <c r="CB330" i="13" s="1"/>
  <c r="CC330" i="13" s="1"/>
  <c r="BV330" i="13"/>
  <c r="BU330" i="13"/>
  <c r="BT330" i="13"/>
  <c r="BS330" i="13"/>
  <c r="BQ330" i="13"/>
  <c r="BP330" i="13"/>
  <c r="BO330" i="13"/>
  <c r="BN330" i="13"/>
  <c r="BM330" i="13"/>
  <c r="BL330" i="13"/>
  <c r="BK330" i="13"/>
  <c r="BJ330" i="13"/>
  <c r="BI330" i="13"/>
  <c r="BR330" i="13" s="1"/>
  <c r="CX329" i="13"/>
  <c r="CT329" i="13"/>
  <c r="CR329" i="13"/>
  <c r="CS329" i="13" s="1"/>
  <c r="CQ329" i="13"/>
  <c r="CN329" i="13"/>
  <c r="CO329" i="13" s="1"/>
  <c r="CP329" i="13" s="1"/>
  <c r="CK329" i="13"/>
  <c r="CJ329" i="13"/>
  <c r="CI329" i="13"/>
  <c r="CL329" i="13" s="1"/>
  <c r="CM329" i="13" s="1"/>
  <c r="CF329" i="13"/>
  <c r="CE329" i="13"/>
  <c r="CD329" i="13"/>
  <c r="CG329" i="13" s="1"/>
  <c r="CH329" i="13" s="1"/>
  <c r="CA329" i="13"/>
  <c r="BZ329" i="13"/>
  <c r="BY329" i="13"/>
  <c r="BX329" i="13"/>
  <c r="BW329" i="13"/>
  <c r="BV329" i="13"/>
  <c r="CB329" i="13" s="1"/>
  <c r="CC329" i="13" s="1"/>
  <c r="BU329" i="13"/>
  <c r="BT329" i="13"/>
  <c r="BQ329" i="13"/>
  <c r="BP329" i="13"/>
  <c r="BO329" i="13"/>
  <c r="BN329" i="13"/>
  <c r="BM329" i="13"/>
  <c r="BL329" i="13"/>
  <c r="BK329" i="13"/>
  <c r="BJ329" i="13"/>
  <c r="BR329" i="13" s="1"/>
  <c r="BS329" i="13" s="1"/>
  <c r="BI329" i="13"/>
  <c r="CX328" i="13"/>
  <c r="CT328" i="13"/>
  <c r="CQ328" i="13"/>
  <c r="CR328" i="13" s="1"/>
  <c r="CS328" i="13" s="1"/>
  <c r="CP328" i="13"/>
  <c r="CO328" i="13"/>
  <c r="CN328" i="13"/>
  <c r="CL328" i="13"/>
  <c r="CM328" i="13" s="1"/>
  <c r="CK328" i="13"/>
  <c r="CJ328" i="13"/>
  <c r="CI328" i="13"/>
  <c r="CF328" i="13"/>
  <c r="CE328" i="13"/>
  <c r="CD328" i="13"/>
  <c r="CG328" i="13" s="1"/>
  <c r="CH328" i="13" s="1"/>
  <c r="CA328" i="13"/>
  <c r="BZ328" i="13"/>
  <c r="BY328" i="13"/>
  <c r="BX328" i="13"/>
  <c r="BW328" i="13"/>
  <c r="BV328" i="13"/>
  <c r="BU328" i="13"/>
  <c r="CB328" i="13" s="1"/>
  <c r="CC328" i="13" s="1"/>
  <c r="BT328" i="13"/>
  <c r="BQ328" i="13"/>
  <c r="BP328" i="13"/>
  <c r="BO328" i="13"/>
  <c r="BN328" i="13"/>
  <c r="BM328" i="13"/>
  <c r="BL328" i="13"/>
  <c r="BK328" i="13"/>
  <c r="BJ328" i="13"/>
  <c r="BR328" i="13" s="1"/>
  <c r="BS328" i="13" s="1"/>
  <c r="BI328" i="13"/>
  <c r="CX327" i="13"/>
  <c r="CT327" i="13"/>
  <c r="CS327" i="13"/>
  <c r="CR327" i="13"/>
  <c r="CQ327" i="13"/>
  <c r="CO327" i="13"/>
  <c r="CP327" i="13" s="1"/>
  <c r="CN327" i="13"/>
  <c r="CK327" i="13"/>
  <c r="CJ327" i="13"/>
  <c r="CL327" i="13" s="1"/>
  <c r="CM327" i="13" s="1"/>
  <c r="CI327" i="13"/>
  <c r="CG327" i="13"/>
  <c r="CH327" i="13" s="1"/>
  <c r="CF327" i="13"/>
  <c r="CE327" i="13"/>
  <c r="CD327" i="13"/>
  <c r="BZ327" i="13"/>
  <c r="BY327" i="13"/>
  <c r="BX327" i="13"/>
  <c r="BW327" i="13"/>
  <c r="BV327" i="13"/>
  <c r="BU327" i="13"/>
  <c r="BT327" i="13"/>
  <c r="CA327" i="13" s="1"/>
  <c r="BQ327" i="13"/>
  <c r="BP327" i="13"/>
  <c r="BO327" i="13"/>
  <c r="BN327" i="13"/>
  <c r="BM327" i="13"/>
  <c r="BL327" i="13"/>
  <c r="BK327" i="13"/>
  <c r="BJ327" i="13"/>
  <c r="BI327" i="13"/>
  <c r="BR327" i="13" s="1"/>
  <c r="BS327" i="13" s="1"/>
  <c r="CX326" i="13"/>
  <c r="CT326" i="13"/>
  <c r="CR326" i="13"/>
  <c r="CS326" i="13" s="1"/>
  <c r="CQ326" i="13"/>
  <c r="CN326" i="13"/>
  <c r="CO326" i="13" s="1"/>
  <c r="CP326" i="13" s="1"/>
  <c r="CK326" i="13"/>
  <c r="CJ326" i="13"/>
  <c r="CI326" i="13"/>
  <c r="CL326" i="13" s="1"/>
  <c r="CM326" i="13" s="1"/>
  <c r="CF326" i="13"/>
  <c r="CE326" i="13"/>
  <c r="CG326" i="13" s="1"/>
  <c r="CH326" i="13" s="1"/>
  <c r="CD326" i="13"/>
  <c r="BZ326" i="13"/>
  <c r="BY326" i="13"/>
  <c r="BX326" i="13"/>
  <c r="BW326" i="13"/>
  <c r="BV326" i="13"/>
  <c r="BU326" i="13"/>
  <c r="BT326" i="13"/>
  <c r="CA326" i="13" s="1"/>
  <c r="BQ326" i="13"/>
  <c r="BP326" i="13"/>
  <c r="BO326" i="13"/>
  <c r="BN326" i="13"/>
  <c r="BM326" i="13"/>
  <c r="BL326" i="13"/>
  <c r="BK326" i="13"/>
  <c r="BJ326" i="13"/>
  <c r="BI326" i="13"/>
  <c r="BR326" i="13" s="1"/>
  <c r="BS326" i="13" s="1"/>
  <c r="CX325" i="13"/>
  <c r="CT325" i="13"/>
  <c r="CQ325" i="13"/>
  <c r="CR325" i="13" s="1"/>
  <c r="CS325" i="13" s="1"/>
  <c r="CN325" i="13"/>
  <c r="CO325" i="13" s="1"/>
  <c r="CP325" i="13" s="1"/>
  <c r="CK325" i="13"/>
  <c r="CJ325" i="13"/>
  <c r="CI325" i="13"/>
  <c r="CL325" i="13" s="1"/>
  <c r="CM325" i="13" s="1"/>
  <c r="CF325" i="13"/>
  <c r="CE325" i="13"/>
  <c r="CD325" i="13"/>
  <c r="CG325" i="13" s="1"/>
  <c r="CH325" i="13" s="1"/>
  <c r="CA325" i="13"/>
  <c r="BZ325" i="13"/>
  <c r="BY325" i="13"/>
  <c r="BX325" i="13"/>
  <c r="BW325" i="13"/>
  <c r="BV325" i="13"/>
  <c r="CB325" i="13" s="1"/>
  <c r="CC325" i="13" s="1"/>
  <c r="BU325" i="13"/>
  <c r="BT325" i="13"/>
  <c r="BQ325" i="13"/>
  <c r="BP325" i="13"/>
  <c r="BO325" i="13"/>
  <c r="BN325" i="13"/>
  <c r="BM325" i="13"/>
  <c r="BL325" i="13"/>
  <c r="BK325" i="13"/>
  <c r="BJ325" i="13"/>
  <c r="BR325" i="13" s="1"/>
  <c r="BS325" i="13" s="1"/>
  <c r="BI325" i="13"/>
  <c r="CX324" i="13"/>
  <c r="CT324" i="13"/>
  <c r="CQ324" i="13"/>
  <c r="CR324" i="13" s="1"/>
  <c r="CS324" i="13" s="1"/>
  <c r="CP324" i="13"/>
  <c r="CO324" i="13"/>
  <c r="CN324" i="13"/>
  <c r="CL324" i="13"/>
  <c r="CM324" i="13" s="1"/>
  <c r="CK324" i="13"/>
  <c r="CJ324" i="13"/>
  <c r="CI324" i="13"/>
  <c r="CF324" i="13"/>
  <c r="CE324" i="13"/>
  <c r="CD324" i="13"/>
  <c r="CG324" i="13" s="1"/>
  <c r="CH324" i="13" s="1"/>
  <c r="CA324" i="13"/>
  <c r="BZ324" i="13"/>
  <c r="BY324" i="13"/>
  <c r="BX324" i="13"/>
  <c r="BW324" i="13"/>
  <c r="BV324" i="13"/>
  <c r="BU324" i="13"/>
  <c r="CB324" i="13" s="1"/>
  <c r="CC324" i="13" s="1"/>
  <c r="BT324" i="13"/>
  <c r="BQ324" i="13"/>
  <c r="BP324" i="13"/>
  <c r="BO324" i="13"/>
  <c r="BN324" i="13"/>
  <c r="BM324" i="13"/>
  <c r="BL324" i="13"/>
  <c r="BK324" i="13"/>
  <c r="BJ324" i="13"/>
  <c r="BR324" i="13" s="1"/>
  <c r="BS324" i="13" s="1"/>
  <c r="BI324" i="13"/>
  <c r="CX323" i="13"/>
  <c r="CT323" i="13"/>
  <c r="CS323" i="13"/>
  <c r="CR323" i="13"/>
  <c r="CQ323" i="13"/>
  <c r="CO323" i="13"/>
  <c r="CP323" i="13" s="1"/>
  <c r="CN323" i="13"/>
  <c r="CK323" i="13"/>
  <c r="CJ323" i="13"/>
  <c r="CL323" i="13" s="1"/>
  <c r="CM323" i="13" s="1"/>
  <c r="CI323" i="13"/>
  <c r="CG323" i="13"/>
  <c r="CH323" i="13" s="1"/>
  <c r="CF323" i="13"/>
  <c r="CE323" i="13"/>
  <c r="CD323" i="13"/>
  <c r="BZ323" i="13"/>
  <c r="BY323" i="13"/>
  <c r="BX323" i="13"/>
  <c r="BW323" i="13"/>
  <c r="BV323" i="13"/>
  <c r="BU323" i="13"/>
  <c r="BT323" i="13"/>
  <c r="CA323" i="13" s="1"/>
  <c r="BQ323" i="13"/>
  <c r="BP323" i="13"/>
  <c r="BO323" i="13"/>
  <c r="BN323" i="13"/>
  <c r="BM323" i="13"/>
  <c r="BL323" i="13"/>
  <c r="BK323" i="13"/>
  <c r="BJ323" i="13"/>
  <c r="BI323" i="13"/>
  <c r="BR323" i="13" s="1"/>
  <c r="BS323" i="13" s="1"/>
  <c r="CX322" i="13"/>
  <c r="CT322" i="13"/>
  <c r="CR322" i="13"/>
  <c r="CS322" i="13" s="1"/>
  <c r="CQ322" i="13"/>
  <c r="CN322" i="13"/>
  <c r="CO322" i="13" s="1"/>
  <c r="CP322" i="13" s="1"/>
  <c r="CK322" i="13"/>
  <c r="CJ322" i="13"/>
  <c r="CI322" i="13"/>
  <c r="CL322" i="13" s="1"/>
  <c r="CM322" i="13" s="1"/>
  <c r="CF322" i="13"/>
  <c r="CE322" i="13"/>
  <c r="CG322" i="13" s="1"/>
  <c r="CH322" i="13" s="1"/>
  <c r="CD322" i="13"/>
  <c r="BZ322" i="13"/>
  <c r="BY322" i="13"/>
  <c r="BX322" i="13"/>
  <c r="BW322" i="13"/>
  <c r="BV322" i="13"/>
  <c r="BU322" i="13"/>
  <c r="BT322" i="13"/>
  <c r="CA322" i="13" s="1"/>
  <c r="BQ322" i="13"/>
  <c r="BP322" i="13"/>
  <c r="BO322" i="13"/>
  <c r="BN322" i="13"/>
  <c r="BM322" i="13"/>
  <c r="BL322" i="13"/>
  <c r="BK322" i="13"/>
  <c r="BJ322" i="13"/>
  <c r="BI322" i="13"/>
  <c r="BR322" i="13" s="1"/>
  <c r="BS322" i="13" s="1"/>
  <c r="CX321" i="13"/>
  <c r="CT321" i="13"/>
  <c r="CQ321" i="13"/>
  <c r="CR321" i="13" s="1"/>
  <c r="CS321" i="13" s="1"/>
  <c r="CN321" i="13"/>
  <c r="CO321" i="13" s="1"/>
  <c r="CP321" i="13" s="1"/>
  <c r="CK321" i="13"/>
  <c r="CJ321" i="13"/>
  <c r="CI321" i="13"/>
  <c r="CL321" i="13" s="1"/>
  <c r="CM321" i="13" s="1"/>
  <c r="CF321" i="13"/>
  <c r="CE321" i="13"/>
  <c r="CD321" i="13"/>
  <c r="CG321" i="13" s="1"/>
  <c r="CH321" i="13" s="1"/>
  <c r="CA321" i="13"/>
  <c r="BZ321" i="13"/>
  <c r="BY321" i="13"/>
  <c r="BX321" i="13"/>
  <c r="BW321" i="13"/>
  <c r="BV321" i="13"/>
  <c r="CB321" i="13" s="1"/>
  <c r="CC321" i="13" s="1"/>
  <c r="BU321" i="13"/>
  <c r="BT321" i="13"/>
  <c r="BQ321" i="13"/>
  <c r="BP321" i="13"/>
  <c r="BO321" i="13"/>
  <c r="BN321" i="13"/>
  <c r="BM321" i="13"/>
  <c r="BL321" i="13"/>
  <c r="BK321" i="13"/>
  <c r="BJ321" i="13"/>
  <c r="BR321" i="13" s="1"/>
  <c r="BS321" i="13" s="1"/>
  <c r="BI321" i="13"/>
  <c r="CX320" i="13"/>
  <c r="CT320" i="13"/>
  <c r="CQ320" i="13"/>
  <c r="CR320" i="13" s="1"/>
  <c r="CS320" i="13" s="1"/>
  <c r="CP320" i="13"/>
  <c r="CO320" i="13"/>
  <c r="CN320" i="13"/>
  <c r="CL320" i="13"/>
  <c r="CM320" i="13" s="1"/>
  <c r="CK320" i="13"/>
  <c r="CJ320" i="13"/>
  <c r="CI320" i="13"/>
  <c r="CF320" i="13"/>
  <c r="CE320" i="13"/>
  <c r="CD320" i="13"/>
  <c r="CG320" i="13" s="1"/>
  <c r="CH320" i="13" s="1"/>
  <c r="CA320" i="13"/>
  <c r="BZ320" i="13"/>
  <c r="BY320" i="13"/>
  <c r="BX320" i="13"/>
  <c r="BW320" i="13"/>
  <c r="BV320" i="13"/>
  <c r="BU320" i="13"/>
  <c r="CB320" i="13" s="1"/>
  <c r="CC320" i="13" s="1"/>
  <c r="BT320" i="13"/>
  <c r="BQ320" i="13"/>
  <c r="BP320" i="13"/>
  <c r="BO320" i="13"/>
  <c r="BN320" i="13"/>
  <c r="BM320" i="13"/>
  <c r="BL320" i="13"/>
  <c r="BK320" i="13"/>
  <c r="BJ320" i="13"/>
  <c r="BR320" i="13" s="1"/>
  <c r="BS320" i="13" s="1"/>
  <c r="BI320" i="13"/>
  <c r="CX319" i="13"/>
  <c r="CT319" i="13"/>
  <c r="CS319" i="13"/>
  <c r="CR319" i="13"/>
  <c r="CQ319" i="13"/>
  <c r="CO319" i="13"/>
  <c r="CP319" i="13" s="1"/>
  <c r="CN319" i="13"/>
  <c r="CK319" i="13"/>
  <c r="CL319" i="13" s="1"/>
  <c r="CM319" i="13" s="1"/>
  <c r="CJ319" i="13"/>
  <c r="CI319" i="13"/>
  <c r="CG319" i="13"/>
  <c r="CH319" i="13" s="1"/>
  <c r="CF319" i="13"/>
  <c r="CE319" i="13"/>
  <c r="CD319" i="13"/>
  <c r="BZ319" i="13"/>
  <c r="BY319" i="13"/>
  <c r="BX319" i="13"/>
  <c r="BW319" i="13"/>
  <c r="BV319" i="13"/>
  <c r="BU319" i="13"/>
  <c r="BT319" i="13"/>
  <c r="CA319" i="13" s="1"/>
  <c r="BQ319" i="13"/>
  <c r="BP319" i="13"/>
  <c r="BO319" i="13"/>
  <c r="BN319" i="13"/>
  <c r="BM319" i="13"/>
  <c r="BL319" i="13"/>
  <c r="BK319" i="13"/>
  <c r="BJ319" i="13"/>
  <c r="BI319" i="13"/>
  <c r="BR319" i="13" s="1"/>
  <c r="BS319" i="13" s="1"/>
  <c r="CX318" i="13"/>
  <c r="CT318" i="13"/>
  <c r="CR318" i="13"/>
  <c r="CS318" i="13" s="1"/>
  <c r="CQ318" i="13"/>
  <c r="CN318" i="13"/>
  <c r="CO318" i="13" s="1"/>
  <c r="CP318" i="13" s="1"/>
  <c r="CK318" i="13"/>
  <c r="CJ318" i="13"/>
  <c r="CI318" i="13"/>
  <c r="CL318" i="13" s="1"/>
  <c r="CM318" i="13" s="1"/>
  <c r="CF318" i="13"/>
  <c r="CG318" i="13" s="1"/>
  <c r="CH318" i="13" s="1"/>
  <c r="CE318" i="13"/>
  <c r="CD318" i="13"/>
  <c r="BZ318" i="13"/>
  <c r="BY318" i="13"/>
  <c r="BX318" i="13"/>
  <c r="BW318" i="13"/>
  <c r="BV318" i="13"/>
  <c r="BU318" i="13"/>
  <c r="BT318" i="13"/>
  <c r="CA318" i="13" s="1"/>
  <c r="BQ318" i="13"/>
  <c r="BP318" i="13"/>
  <c r="BO318" i="13"/>
  <c r="BN318" i="13"/>
  <c r="BM318" i="13"/>
  <c r="BL318" i="13"/>
  <c r="BK318" i="13"/>
  <c r="BJ318" i="13"/>
  <c r="BI318" i="13"/>
  <c r="BR318" i="13" s="1"/>
  <c r="BS318" i="13" s="1"/>
  <c r="CX317" i="13"/>
  <c r="CT317" i="13"/>
  <c r="CQ317" i="13"/>
  <c r="CR317" i="13" s="1"/>
  <c r="CS317" i="13" s="1"/>
  <c r="CN317" i="13"/>
  <c r="CO317" i="13" s="1"/>
  <c r="CP317" i="13" s="1"/>
  <c r="CK317" i="13"/>
  <c r="CJ317" i="13"/>
  <c r="CI317" i="13"/>
  <c r="CL317" i="13" s="1"/>
  <c r="CM317" i="13" s="1"/>
  <c r="CF317" i="13"/>
  <c r="CE317" i="13"/>
  <c r="CD317" i="13"/>
  <c r="CG317" i="13" s="1"/>
  <c r="CH317" i="13" s="1"/>
  <c r="CA317" i="13"/>
  <c r="BZ317" i="13"/>
  <c r="BY317" i="13"/>
  <c r="BX317" i="13"/>
  <c r="BW317" i="13"/>
  <c r="CB317" i="13" s="1"/>
  <c r="CC317" i="13" s="1"/>
  <c r="BV317" i="13"/>
  <c r="BU317" i="13"/>
  <c r="BT317" i="13"/>
  <c r="BQ317" i="13"/>
  <c r="BP317" i="13"/>
  <c r="BO317" i="13"/>
  <c r="BN317" i="13"/>
  <c r="BM317" i="13"/>
  <c r="BL317" i="13"/>
  <c r="BK317" i="13"/>
  <c r="BJ317" i="13"/>
  <c r="BR317" i="13" s="1"/>
  <c r="BS317" i="13" s="1"/>
  <c r="BI317" i="13"/>
  <c r="CX316" i="13"/>
  <c r="CT316" i="13"/>
  <c r="CQ316" i="13"/>
  <c r="CR316" i="13" s="1"/>
  <c r="CS316" i="13" s="1"/>
  <c r="CP316" i="13"/>
  <c r="CO316" i="13"/>
  <c r="CN316" i="13"/>
  <c r="CL316" i="13"/>
  <c r="CM316" i="13" s="1"/>
  <c r="CK316" i="13"/>
  <c r="CJ316" i="13"/>
  <c r="CI316" i="13"/>
  <c r="CF316" i="13"/>
  <c r="CE316" i="13"/>
  <c r="CD316" i="13"/>
  <c r="CG316" i="13" s="1"/>
  <c r="CH316" i="13" s="1"/>
  <c r="CA316" i="13"/>
  <c r="BZ316" i="13"/>
  <c r="BY316" i="13"/>
  <c r="BX316" i="13"/>
  <c r="BW316" i="13"/>
  <c r="BV316" i="13"/>
  <c r="BU316" i="13"/>
  <c r="CB316" i="13" s="1"/>
  <c r="CC316" i="13" s="1"/>
  <c r="BT316" i="13"/>
  <c r="BQ316" i="13"/>
  <c r="BP316" i="13"/>
  <c r="BO316" i="13"/>
  <c r="BN316" i="13"/>
  <c r="BM316" i="13"/>
  <c r="BL316" i="13"/>
  <c r="BK316" i="13"/>
  <c r="BJ316" i="13"/>
  <c r="BR316" i="13" s="1"/>
  <c r="BS316" i="13" s="1"/>
  <c r="BI316" i="13"/>
  <c r="CX315" i="13"/>
  <c r="CT315" i="13"/>
  <c r="CS315" i="13"/>
  <c r="CR315" i="13"/>
  <c r="CQ315" i="13"/>
  <c r="CO315" i="13"/>
  <c r="CP315" i="13" s="1"/>
  <c r="CN315" i="13"/>
  <c r="CK315" i="13"/>
  <c r="CL315" i="13" s="1"/>
  <c r="CM315" i="13" s="1"/>
  <c r="CJ315" i="13"/>
  <c r="CI315" i="13"/>
  <c r="CG315" i="13"/>
  <c r="CH315" i="13" s="1"/>
  <c r="CF315" i="13"/>
  <c r="CE315" i="13"/>
  <c r="CD315" i="13"/>
  <c r="BZ315" i="13"/>
  <c r="BY315" i="13"/>
  <c r="BX315" i="13"/>
  <c r="BW315" i="13"/>
  <c r="BV315" i="13"/>
  <c r="BU315" i="13"/>
  <c r="BT315" i="13"/>
  <c r="CA315" i="13" s="1"/>
  <c r="BQ315" i="13"/>
  <c r="BP315" i="13"/>
  <c r="BO315" i="13"/>
  <c r="BN315" i="13"/>
  <c r="BM315" i="13"/>
  <c r="BL315" i="13"/>
  <c r="BK315" i="13"/>
  <c r="BJ315" i="13"/>
  <c r="BI315" i="13"/>
  <c r="BR315" i="13" s="1"/>
  <c r="BS315" i="13" s="1"/>
  <c r="CX314" i="13"/>
  <c r="CT314" i="13"/>
  <c r="CR314" i="13"/>
  <c r="CS314" i="13" s="1"/>
  <c r="CQ314" i="13"/>
  <c r="CN314" i="13"/>
  <c r="CO314" i="13" s="1"/>
  <c r="CP314" i="13" s="1"/>
  <c r="CK314" i="13"/>
  <c r="CJ314" i="13"/>
  <c r="CI314" i="13"/>
  <c r="CL314" i="13" s="1"/>
  <c r="CM314" i="13" s="1"/>
  <c r="CF314" i="13"/>
  <c r="CG314" i="13" s="1"/>
  <c r="CH314" i="13" s="1"/>
  <c r="CE314" i="13"/>
  <c r="CD314" i="13"/>
  <c r="BZ314" i="13"/>
  <c r="BY314" i="13"/>
  <c r="BX314" i="13"/>
  <c r="BW314" i="13"/>
  <c r="BV314" i="13"/>
  <c r="BU314" i="13"/>
  <c r="BT314" i="13"/>
  <c r="CA314" i="13" s="1"/>
  <c r="BQ314" i="13"/>
  <c r="BP314" i="13"/>
  <c r="BO314" i="13"/>
  <c r="BN314" i="13"/>
  <c r="BM314" i="13"/>
  <c r="BL314" i="13"/>
  <c r="BK314" i="13"/>
  <c r="BJ314" i="13"/>
  <c r="BI314" i="13"/>
  <c r="BR314" i="13" s="1"/>
  <c r="BS314" i="13" s="1"/>
  <c r="CX313" i="13"/>
  <c r="CT313" i="13"/>
  <c r="CQ313" i="13"/>
  <c r="CR313" i="13" s="1"/>
  <c r="CS313" i="13" s="1"/>
  <c r="CN313" i="13"/>
  <c r="CO313" i="13" s="1"/>
  <c r="CP313" i="13" s="1"/>
  <c r="CK313" i="13"/>
  <c r="CJ313" i="13"/>
  <c r="CI313" i="13"/>
  <c r="CL313" i="13" s="1"/>
  <c r="CM313" i="13" s="1"/>
  <c r="CF313" i="13"/>
  <c r="CE313" i="13"/>
  <c r="CD313" i="13"/>
  <c r="CG313" i="13" s="1"/>
  <c r="CH313" i="13" s="1"/>
  <c r="CA313" i="13"/>
  <c r="BZ313" i="13"/>
  <c r="BY313" i="13"/>
  <c r="BX313" i="13"/>
  <c r="BW313" i="13"/>
  <c r="CB313" i="13" s="1"/>
  <c r="CC313" i="13" s="1"/>
  <c r="BV313" i="13"/>
  <c r="BU313" i="13"/>
  <c r="BT313" i="13"/>
  <c r="BQ313" i="13"/>
  <c r="BP313" i="13"/>
  <c r="BO313" i="13"/>
  <c r="BN313" i="13"/>
  <c r="BM313" i="13"/>
  <c r="BL313" i="13"/>
  <c r="BK313" i="13"/>
  <c r="BJ313" i="13"/>
  <c r="BR313" i="13" s="1"/>
  <c r="BS313" i="13" s="1"/>
  <c r="BI313" i="13"/>
  <c r="CX312" i="13"/>
  <c r="CT312" i="13"/>
  <c r="CQ312" i="13"/>
  <c r="CR312" i="13" s="1"/>
  <c r="CS312" i="13" s="1"/>
  <c r="CP312" i="13"/>
  <c r="CO312" i="13"/>
  <c r="CN312" i="13"/>
  <c r="CL312" i="13"/>
  <c r="CM312" i="13" s="1"/>
  <c r="CK312" i="13"/>
  <c r="CJ312" i="13"/>
  <c r="CI312" i="13"/>
  <c r="CF312" i="13"/>
  <c r="CE312" i="13"/>
  <c r="CD312" i="13"/>
  <c r="CG312" i="13" s="1"/>
  <c r="CH312" i="13" s="1"/>
  <c r="CA312" i="13"/>
  <c r="BZ312" i="13"/>
  <c r="BY312" i="13"/>
  <c r="BX312" i="13"/>
  <c r="BW312" i="13"/>
  <c r="BV312" i="13"/>
  <c r="BU312" i="13"/>
  <c r="CB312" i="13" s="1"/>
  <c r="CC312" i="13" s="1"/>
  <c r="BT312" i="13"/>
  <c r="BQ312" i="13"/>
  <c r="BP312" i="13"/>
  <c r="BO312" i="13"/>
  <c r="BN312" i="13"/>
  <c r="BM312" i="13"/>
  <c r="BL312" i="13"/>
  <c r="BK312" i="13"/>
  <c r="BJ312" i="13"/>
  <c r="BR312" i="13" s="1"/>
  <c r="BS312" i="13" s="1"/>
  <c r="BI312" i="13"/>
  <c r="CX311" i="13"/>
  <c r="CT311" i="13"/>
  <c r="CS311" i="13"/>
  <c r="CR311" i="13"/>
  <c r="CQ311" i="13"/>
  <c r="CO311" i="13"/>
  <c r="CP311" i="13" s="1"/>
  <c r="CN311" i="13"/>
  <c r="CK311" i="13"/>
  <c r="CL311" i="13" s="1"/>
  <c r="CM311" i="13" s="1"/>
  <c r="CJ311" i="13"/>
  <c r="CI311" i="13"/>
  <c r="CG311" i="13"/>
  <c r="CH311" i="13" s="1"/>
  <c r="CF311" i="13"/>
  <c r="CE311" i="13"/>
  <c r="CD311" i="13"/>
  <c r="BZ311" i="13"/>
  <c r="BY311" i="13"/>
  <c r="BX311" i="13"/>
  <c r="BW311" i="13"/>
  <c r="BV311" i="13"/>
  <c r="BU311" i="13"/>
  <c r="BT311" i="13"/>
  <c r="CA311" i="13" s="1"/>
  <c r="BQ311" i="13"/>
  <c r="BP311" i="13"/>
  <c r="BO311" i="13"/>
  <c r="BN311" i="13"/>
  <c r="BM311" i="13"/>
  <c r="BL311" i="13"/>
  <c r="BK311" i="13"/>
  <c r="BJ311" i="13"/>
  <c r="BI311" i="13"/>
  <c r="BR311" i="13" s="1"/>
  <c r="BS311" i="13" s="1"/>
  <c r="CX310" i="13"/>
  <c r="CT310" i="13"/>
  <c r="CR310" i="13"/>
  <c r="CS310" i="13" s="1"/>
  <c r="CQ310" i="13"/>
  <c r="CN310" i="13"/>
  <c r="CO310" i="13" s="1"/>
  <c r="CP310" i="13" s="1"/>
  <c r="CK310" i="13"/>
  <c r="CJ310" i="13"/>
  <c r="CI310" i="13"/>
  <c r="CL310" i="13" s="1"/>
  <c r="CM310" i="13" s="1"/>
  <c r="CF310" i="13"/>
  <c r="CG310" i="13" s="1"/>
  <c r="CH310" i="13" s="1"/>
  <c r="CE310" i="13"/>
  <c r="CD310" i="13"/>
  <c r="BZ310" i="13"/>
  <c r="BY310" i="13"/>
  <c r="BX310" i="13"/>
  <c r="BW310" i="13"/>
  <c r="BV310" i="13"/>
  <c r="BU310" i="13"/>
  <c r="BT310" i="13"/>
  <c r="CA310" i="13" s="1"/>
  <c r="BQ310" i="13"/>
  <c r="BP310" i="13"/>
  <c r="BO310" i="13"/>
  <c r="BN310" i="13"/>
  <c r="BM310" i="13"/>
  <c r="BL310" i="13"/>
  <c r="BK310" i="13"/>
  <c r="BJ310" i="13"/>
  <c r="BI310" i="13"/>
  <c r="BR310" i="13" s="1"/>
  <c r="BS310" i="13" s="1"/>
  <c r="CX309" i="13"/>
  <c r="CT309" i="13"/>
  <c r="CQ309" i="13"/>
  <c r="CR309" i="13" s="1"/>
  <c r="CS309" i="13" s="1"/>
  <c r="CN309" i="13"/>
  <c r="CO309" i="13" s="1"/>
  <c r="CP309" i="13" s="1"/>
  <c r="CK309" i="13"/>
  <c r="CJ309" i="13"/>
  <c r="CI309" i="13"/>
  <c r="CL309" i="13" s="1"/>
  <c r="CM309" i="13" s="1"/>
  <c r="CF309" i="13"/>
  <c r="CE309" i="13"/>
  <c r="CD309" i="13"/>
  <c r="CG309" i="13" s="1"/>
  <c r="CH309" i="13" s="1"/>
  <c r="CA309" i="13"/>
  <c r="BZ309" i="13"/>
  <c r="BY309" i="13"/>
  <c r="BX309" i="13"/>
  <c r="BW309" i="13"/>
  <c r="CB309" i="13" s="1"/>
  <c r="CC309" i="13" s="1"/>
  <c r="BV309" i="13"/>
  <c r="BU309" i="13"/>
  <c r="BT309" i="13"/>
  <c r="BQ309" i="13"/>
  <c r="BP309" i="13"/>
  <c r="BO309" i="13"/>
  <c r="BN309" i="13"/>
  <c r="BM309" i="13"/>
  <c r="BL309" i="13"/>
  <c r="BK309" i="13"/>
  <c r="BJ309" i="13"/>
  <c r="BR309" i="13" s="1"/>
  <c r="BS309" i="13" s="1"/>
  <c r="BI309" i="13"/>
  <c r="CX308" i="13"/>
  <c r="CT308" i="13"/>
  <c r="CQ308" i="13"/>
  <c r="CR308" i="13" s="1"/>
  <c r="CS308" i="13" s="1"/>
  <c r="CP308" i="13"/>
  <c r="CO308" i="13"/>
  <c r="CN308" i="13"/>
  <c r="CL308" i="13"/>
  <c r="CM308" i="13" s="1"/>
  <c r="CK308" i="13"/>
  <c r="CJ308" i="13"/>
  <c r="CI308" i="13"/>
  <c r="CF308" i="13"/>
  <c r="CE308" i="13"/>
  <c r="CD308" i="13"/>
  <c r="CG308" i="13" s="1"/>
  <c r="CH308" i="13" s="1"/>
  <c r="CA308" i="13"/>
  <c r="BZ308" i="13"/>
  <c r="BY308" i="13"/>
  <c r="BX308" i="13"/>
  <c r="BW308" i="13"/>
  <c r="BV308" i="13"/>
  <c r="BU308" i="13"/>
  <c r="CB308" i="13" s="1"/>
  <c r="CC308" i="13" s="1"/>
  <c r="BT308" i="13"/>
  <c r="BQ308" i="13"/>
  <c r="BP308" i="13"/>
  <c r="BO308" i="13"/>
  <c r="BN308" i="13"/>
  <c r="BM308" i="13"/>
  <c r="BL308" i="13"/>
  <c r="BK308" i="13"/>
  <c r="BJ308" i="13"/>
  <c r="BR308" i="13" s="1"/>
  <c r="BS308" i="13" s="1"/>
  <c r="BI308" i="13"/>
  <c r="CX307" i="13"/>
  <c r="CT307" i="13"/>
  <c r="CS307" i="13"/>
  <c r="CR307" i="13"/>
  <c r="CQ307" i="13"/>
  <c r="CO307" i="13"/>
  <c r="CP307" i="13" s="1"/>
  <c r="CN307" i="13"/>
  <c r="CK307" i="13"/>
  <c r="CL307" i="13" s="1"/>
  <c r="CM307" i="13" s="1"/>
  <c r="CJ307" i="13"/>
  <c r="CI307" i="13"/>
  <c r="CG307" i="13"/>
  <c r="CH307" i="13" s="1"/>
  <c r="CF307" i="13"/>
  <c r="CE307" i="13"/>
  <c r="CD307" i="13"/>
  <c r="BZ307" i="13"/>
  <c r="BY307" i="13"/>
  <c r="BX307" i="13"/>
  <c r="BW307" i="13"/>
  <c r="BV307" i="13"/>
  <c r="BU307" i="13"/>
  <c r="BT307" i="13"/>
  <c r="CA307" i="13" s="1"/>
  <c r="BQ307" i="13"/>
  <c r="BP307" i="13"/>
  <c r="BO307" i="13"/>
  <c r="BN307" i="13"/>
  <c r="BM307" i="13"/>
  <c r="BL307" i="13"/>
  <c r="BK307" i="13"/>
  <c r="BJ307" i="13"/>
  <c r="BI307" i="13"/>
  <c r="BR307" i="13" s="1"/>
  <c r="BS307" i="13" s="1"/>
  <c r="CX306" i="13"/>
  <c r="CT306" i="13"/>
  <c r="CR306" i="13"/>
  <c r="CS306" i="13" s="1"/>
  <c r="CQ306" i="13"/>
  <c r="CN306" i="13"/>
  <c r="CO306" i="13" s="1"/>
  <c r="CP306" i="13" s="1"/>
  <c r="CK306" i="13"/>
  <c r="CJ306" i="13"/>
  <c r="CI306" i="13"/>
  <c r="CL306" i="13" s="1"/>
  <c r="CM306" i="13" s="1"/>
  <c r="CF306" i="13"/>
  <c r="CG306" i="13" s="1"/>
  <c r="CH306" i="13" s="1"/>
  <c r="CE306" i="13"/>
  <c r="CD306" i="13"/>
  <c r="BZ306" i="13"/>
  <c r="BY306" i="13"/>
  <c r="BX306" i="13"/>
  <c r="BW306" i="13"/>
  <c r="BV306" i="13"/>
  <c r="BU306" i="13"/>
  <c r="BT306" i="13"/>
  <c r="CA306" i="13" s="1"/>
  <c r="BQ306" i="13"/>
  <c r="BP306" i="13"/>
  <c r="BO306" i="13"/>
  <c r="BN306" i="13"/>
  <c r="BM306" i="13"/>
  <c r="BL306" i="13"/>
  <c r="BK306" i="13"/>
  <c r="BJ306" i="13"/>
  <c r="BI306" i="13"/>
  <c r="BR306" i="13" s="1"/>
  <c r="BS306" i="13" s="1"/>
  <c r="CX305" i="13"/>
  <c r="CT305" i="13"/>
  <c r="CQ305" i="13"/>
  <c r="CR305" i="13" s="1"/>
  <c r="CS305" i="13" s="1"/>
  <c r="CN305" i="13"/>
  <c r="CO305" i="13" s="1"/>
  <c r="CP305" i="13" s="1"/>
  <c r="CK305" i="13"/>
  <c r="CJ305" i="13"/>
  <c r="CI305" i="13"/>
  <c r="CL305" i="13" s="1"/>
  <c r="CM305" i="13" s="1"/>
  <c r="CF305" i="13"/>
  <c r="CE305" i="13"/>
  <c r="CD305" i="13"/>
  <c r="CG305" i="13" s="1"/>
  <c r="CH305" i="13" s="1"/>
  <c r="CA305" i="13"/>
  <c r="BZ305" i="13"/>
  <c r="BY305" i="13"/>
  <c r="BX305" i="13"/>
  <c r="BW305" i="13"/>
  <c r="CB305" i="13" s="1"/>
  <c r="CC305" i="13" s="1"/>
  <c r="BV305" i="13"/>
  <c r="BU305" i="13"/>
  <c r="BT305" i="13"/>
  <c r="BQ305" i="13"/>
  <c r="BP305" i="13"/>
  <c r="BO305" i="13"/>
  <c r="BN305" i="13"/>
  <c r="BM305" i="13"/>
  <c r="BL305" i="13"/>
  <c r="BK305" i="13"/>
  <c r="BJ305" i="13"/>
  <c r="BR305" i="13" s="1"/>
  <c r="BS305" i="13" s="1"/>
  <c r="BI305" i="13"/>
  <c r="CX304" i="13"/>
  <c r="CT304" i="13"/>
  <c r="CQ304" i="13"/>
  <c r="CR304" i="13" s="1"/>
  <c r="CS304" i="13" s="1"/>
  <c r="CP304" i="13"/>
  <c r="CO304" i="13"/>
  <c r="CN304" i="13"/>
  <c r="CL304" i="13"/>
  <c r="CM304" i="13" s="1"/>
  <c r="CK304" i="13"/>
  <c r="CJ304" i="13"/>
  <c r="CI304" i="13"/>
  <c r="CF304" i="13"/>
  <c r="CE304" i="13"/>
  <c r="CD304" i="13"/>
  <c r="CG304" i="13" s="1"/>
  <c r="CH304" i="13" s="1"/>
  <c r="CA304" i="13"/>
  <c r="BZ304" i="13"/>
  <c r="BY304" i="13"/>
  <c r="BX304" i="13"/>
  <c r="BW304" i="13"/>
  <c r="BV304" i="13"/>
  <c r="BU304" i="13"/>
  <c r="CB304" i="13" s="1"/>
  <c r="CC304" i="13" s="1"/>
  <c r="BT304" i="13"/>
  <c r="BQ304" i="13"/>
  <c r="BP304" i="13"/>
  <c r="BO304" i="13"/>
  <c r="BN304" i="13"/>
  <c r="BM304" i="13"/>
  <c r="BL304" i="13"/>
  <c r="BK304" i="13"/>
  <c r="BJ304" i="13"/>
  <c r="BR304" i="13" s="1"/>
  <c r="BS304" i="13" s="1"/>
  <c r="BI304" i="13"/>
  <c r="CX303" i="13"/>
  <c r="CT303" i="13"/>
  <c r="CS303" i="13"/>
  <c r="CR303" i="13"/>
  <c r="CQ303" i="13"/>
  <c r="CO303" i="13"/>
  <c r="CP303" i="13" s="1"/>
  <c r="CN303" i="13"/>
  <c r="CK303" i="13"/>
  <c r="CL303" i="13" s="1"/>
  <c r="CM303" i="13" s="1"/>
  <c r="CJ303" i="13"/>
  <c r="CI303" i="13"/>
  <c r="CG303" i="13"/>
  <c r="CH303" i="13" s="1"/>
  <c r="CF303" i="13"/>
  <c r="CE303" i="13"/>
  <c r="CD303" i="13"/>
  <c r="BZ303" i="13"/>
  <c r="BY303" i="13"/>
  <c r="BX303" i="13"/>
  <c r="BW303" i="13"/>
  <c r="BV303" i="13"/>
  <c r="BU303" i="13"/>
  <c r="BT303" i="13"/>
  <c r="CA303" i="13" s="1"/>
  <c r="BQ303" i="13"/>
  <c r="BP303" i="13"/>
  <c r="BO303" i="13"/>
  <c r="BN303" i="13"/>
  <c r="BM303" i="13"/>
  <c r="BL303" i="13"/>
  <c r="BK303" i="13"/>
  <c r="BJ303" i="13"/>
  <c r="BI303" i="13"/>
  <c r="BR303" i="13" s="1"/>
  <c r="BS303" i="13" s="1"/>
  <c r="CX302" i="13"/>
  <c r="CT302" i="13"/>
  <c r="CR302" i="13"/>
  <c r="CS302" i="13" s="1"/>
  <c r="CQ302" i="13"/>
  <c r="CN302" i="13"/>
  <c r="CO302" i="13" s="1"/>
  <c r="CP302" i="13" s="1"/>
  <c r="CK302" i="13"/>
  <c r="CJ302" i="13"/>
  <c r="CI302" i="13"/>
  <c r="CL302" i="13" s="1"/>
  <c r="CM302" i="13" s="1"/>
  <c r="CF302" i="13"/>
  <c r="CG302" i="13" s="1"/>
  <c r="CH302" i="13" s="1"/>
  <c r="CE302" i="13"/>
  <c r="CD302" i="13"/>
  <c r="BZ302" i="13"/>
  <c r="BY302" i="13"/>
  <c r="BX302" i="13"/>
  <c r="BW302" i="13"/>
  <c r="BV302" i="13"/>
  <c r="BU302" i="13"/>
  <c r="BT302" i="13"/>
  <c r="CA302" i="13" s="1"/>
  <c r="BQ302" i="13"/>
  <c r="BP302" i="13"/>
  <c r="BO302" i="13"/>
  <c r="BN302" i="13"/>
  <c r="BM302" i="13"/>
  <c r="BL302" i="13"/>
  <c r="BK302" i="13"/>
  <c r="BJ302" i="13"/>
  <c r="BI302" i="13"/>
  <c r="BR302" i="13" s="1"/>
  <c r="BS302" i="13" s="1"/>
  <c r="CX301" i="13"/>
  <c r="CT301" i="13"/>
  <c r="CQ301" i="13"/>
  <c r="CR301" i="13" s="1"/>
  <c r="CS301" i="13" s="1"/>
  <c r="CN301" i="13"/>
  <c r="CO301" i="13" s="1"/>
  <c r="CP301" i="13" s="1"/>
  <c r="CK301" i="13"/>
  <c r="CJ301" i="13"/>
  <c r="CI301" i="13"/>
  <c r="CL301" i="13" s="1"/>
  <c r="CM301" i="13" s="1"/>
  <c r="CF301" i="13"/>
  <c r="CE301" i="13"/>
  <c r="CD301" i="13"/>
  <c r="CG301" i="13" s="1"/>
  <c r="CH301" i="13" s="1"/>
  <c r="CA301" i="13"/>
  <c r="BZ301" i="13"/>
  <c r="BY301" i="13"/>
  <c r="BX301" i="13"/>
  <c r="BW301" i="13"/>
  <c r="CB301" i="13" s="1"/>
  <c r="CC301" i="13" s="1"/>
  <c r="BV301" i="13"/>
  <c r="BU301" i="13"/>
  <c r="BT301" i="13"/>
  <c r="BQ301" i="13"/>
  <c r="BP301" i="13"/>
  <c r="BO301" i="13"/>
  <c r="BN301" i="13"/>
  <c r="BM301" i="13"/>
  <c r="BL301" i="13"/>
  <c r="BK301" i="13"/>
  <c r="BJ301" i="13"/>
  <c r="BR301" i="13" s="1"/>
  <c r="BS301" i="13" s="1"/>
  <c r="BI301" i="13"/>
  <c r="CX300" i="13"/>
  <c r="CT300" i="13"/>
  <c r="CQ300" i="13"/>
  <c r="CR300" i="13" s="1"/>
  <c r="CS300" i="13" s="1"/>
  <c r="CP300" i="13"/>
  <c r="CO300" i="13"/>
  <c r="CN300" i="13"/>
  <c r="CL300" i="13"/>
  <c r="CM300" i="13" s="1"/>
  <c r="CK300" i="13"/>
  <c r="CJ300" i="13"/>
  <c r="CI300" i="13"/>
  <c r="CF300" i="13"/>
  <c r="CE300" i="13"/>
  <c r="CD300" i="13"/>
  <c r="CG300" i="13" s="1"/>
  <c r="CH300" i="13" s="1"/>
  <c r="CA300" i="13"/>
  <c r="BZ300" i="13"/>
  <c r="BY300" i="13"/>
  <c r="BX300" i="13"/>
  <c r="BW300" i="13"/>
  <c r="BV300" i="13"/>
  <c r="BU300" i="13"/>
  <c r="CB300" i="13" s="1"/>
  <c r="CC300" i="13" s="1"/>
  <c r="BT300" i="13"/>
  <c r="BQ300" i="13"/>
  <c r="BP300" i="13"/>
  <c r="BO300" i="13"/>
  <c r="BN300" i="13"/>
  <c r="BM300" i="13"/>
  <c r="BL300" i="13"/>
  <c r="BK300" i="13"/>
  <c r="BJ300" i="13"/>
  <c r="BR300" i="13" s="1"/>
  <c r="BS300" i="13" s="1"/>
  <c r="BI300" i="13"/>
  <c r="CX299" i="13"/>
  <c r="CT299" i="13"/>
  <c r="CS299" i="13"/>
  <c r="CR299" i="13"/>
  <c r="CQ299" i="13"/>
  <c r="CO299" i="13"/>
  <c r="CP299" i="13" s="1"/>
  <c r="CN299" i="13"/>
  <c r="CK299" i="13"/>
  <c r="CL299" i="13" s="1"/>
  <c r="CM299" i="13" s="1"/>
  <c r="CJ299" i="13"/>
  <c r="CI299" i="13"/>
  <c r="CG299" i="13"/>
  <c r="CH299" i="13" s="1"/>
  <c r="CF299" i="13"/>
  <c r="CE299" i="13"/>
  <c r="CD299" i="13"/>
  <c r="BZ299" i="13"/>
  <c r="BY299" i="13"/>
  <c r="BX299" i="13"/>
  <c r="BW299" i="13"/>
  <c r="BV299" i="13"/>
  <c r="BU299" i="13"/>
  <c r="BT299" i="13"/>
  <c r="CA299" i="13" s="1"/>
  <c r="BQ299" i="13"/>
  <c r="BP299" i="13"/>
  <c r="BO299" i="13"/>
  <c r="BN299" i="13"/>
  <c r="BM299" i="13"/>
  <c r="BL299" i="13"/>
  <c r="BK299" i="13"/>
  <c r="BJ299" i="13"/>
  <c r="BI299" i="13"/>
  <c r="BR299" i="13" s="1"/>
  <c r="BS299" i="13" s="1"/>
  <c r="CX298" i="13"/>
  <c r="CT298" i="13"/>
  <c r="CR298" i="13"/>
  <c r="CS298" i="13" s="1"/>
  <c r="CQ298" i="13"/>
  <c r="CN298" i="13"/>
  <c r="CO298" i="13" s="1"/>
  <c r="CP298" i="13" s="1"/>
  <c r="CK298" i="13"/>
  <c r="CJ298" i="13"/>
  <c r="CI298" i="13"/>
  <c r="CL298" i="13" s="1"/>
  <c r="CM298" i="13" s="1"/>
  <c r="CF298" i="13"/>
  <c r="CG298" i="13" s="1"/>
  <c r="CH298" i="13" s="1"/>
  <c r="CE298" i="13"/>
  <c r="CD298" i="13"/>
  <c r="BZ298" i="13"/>
  <c r="BY298" i="13"/>
  <c r="BX298" i="13"/>
  <c r="BW298" i="13"/>
  <c r="BV298" i="13"/>
  <c r="BU298" i="13"/>
  <c r="BT298" i="13"/>
  <c r="CA298" i="13" s="1"/>
  <c r="BQ298" i="13"/>
  <c r="BP298" i="13"/>
  <c r="BO298" i="13"/>
  <c r="BN298" i="13"/>
  <c r="BM298" i="13"/>
  <c r="BL298" i="13"/>
  <c r="BK298" i="13"/>
  <c r="BJ298" i="13"/>
  <c r="BI298" i="13"/>
  <c r="BR298" i="13" s="1"/>
  <c r="BS298" i="13" s="1"/>
  <c r="CX297" i="13"/>
  <c r="CT297" i="13"/>
  <c r="CQ297" i="13"/>
  <c r="CR297" i="13" s="1"/>
  <c r="CS297" i="13" s="1"/>
  <c r="CN297" i="13"/>
  <c r="CO297" i="13" s="1"/>
  <c r="CP297" i="13" s="1"/>
  <c r="CK297" i="13"/>
  <c r="CJ297" i="13"/>
  <c r="CI297" i="13"/>
  <c r="CL297" i="13" s="1"/>
  <c r="CM297" i="13" s="1"/>
  <c r="CF297" i="13"/>
  <c r="CE297" i="13"/>
  <c r="CD297" i="13"/>
  <c r="CG297" i="13" s="1"/>
  <c r="CH297" i="13" s="1"/>
  <c r="CA297" i="13"/>
  <c r="BZ297" i="13"/>
  <c r="BY297" i="13"/>
  <c r="BX297" i="13"/>
  <c r="BW297" i="13"/>
  <c r="CB297" i="13" s="1"/>
  <c r="CC297" i="13" s="1"/>
  <c r="BV297" i="13"/>
  <c r="BU297" i="13"/>
  <c r="BT297" i="13"/>
  <c r="BQ297" i="13"/>
  <c r="BP297" i="13"/>
  <c r="BO297" i="13"/>
  <c r="BN297" i="13"/>
  <c r="BM297" i="13"/>
  <c r="BL297" i="13"/>
  <c r="BK297" i="13"/>
  <c r="BJ297" i="13"/>
  <c r="BR297" i="13" s="1"/>
  <c r="BS297" i="13" s="1"/>
  <c r="BI297" i="13"/>
  <c r="CX296" i="13"/>
  <c r="CT296" i="13"/>
  <c r="CQ296" i="13"/>
  <c r="CR296" i="13" s="1"/>
  <c r="CS296" i="13" s="1"/>
  <c r="CP296" i="13"/>
  <c r="CO296" i="13"/>
  <c r="CN296" i="13"/>
  <c r="CL296" i="13"/>
  <c r="CM296" i="13" s="1"/>
  <c r="CK296" i="13"/>
  <c r="CJ296" i="13"/>
  <c r="CI296" i="13"/>
  <c r="CF296" i="13"/>
  <c r="CE296" i="13"/>
  <c r="CD296" i="13"/>
  <c r="CG296" i="13" s="1"/>
  <c r="CH296" i="13" s="1"/>
  <c r="CA296" i="13"/>
  <c r="BZ296" i="13"/>
  <c r="BY296" i="13"/>
  <c r="BX296" i="13"/>
  <c r="BW296" i="13"/>
  <c r="BV296" i="13"/>
  <c r="BU296" i="13"/>
  <c r="CB296" i="13" s="1"/>
  <c r="CC296" i="13" s="1"/>
  <c r="BT296" i="13"/>
  <c r="BQ296" i="13"/>
  <c r="BP296" i="13"/>
  <c r="BO296" i="13"/>
  <c r="BN296" i="13"/>
  <c r="BM296" i="13"/>
  <c r="BL296" i="13"/>
  <c r="BK296" i="13"/>
  <c r="BJ296" i="13"/>
  <c r="BR296" i="13" s="1"/>
  <c r="BS296" i="13" s="1"/>
  <c r="BI296" i="13"/>
  <c r="CX295" i="13"/>
  <c r="CT295" i="13"/>
  <c r="CS295" i="13"/>
  <c r="CR295" i="13"/>
  <c r="CQ295" i="13"/>
  <c r="CO295" i="13"/>
  <c r="CP295" i="13" s="1"/>
  <c r="CN295" i="13"/>
  <c r="CK295" i="13"/>
  <c r="CL295" i="13" s="1"/>
  <c r="CM295" i="13" s="1"/>
  <c r="CJ295" i="13"/>
  <c r="CI295" i="13"/>
  <c r="CG295" i="13"/>
  <c r="CH295" i="13" s="1"/>
  <c r="CF295" i="13"/>
  <c r="CE295" i="13"/>
  <c r="CD295" i="13"/>
  <c r="BZ295" i="13"/>
  <c r="BY295" i="13"/>
  <c r="BX295" i="13"/>
  <c r="BW295" i="13"/>
  <c r="BV295" i="13"/>
  <c r="BU295" i="13"/>
  <c r="BT295" i="13"/>
  <c r="CA295" i="13" s="1"/>
  <c r="BQ295" i="13"/>
  <c r="BP295" i="13"/>
  <c r="BO295" i="13"/>
  <c r="BN295" i="13"/>
  <c r="BM295" i="13"/>
  <c r="BL295" i="13"/>
  <c r="BK295" i="13"/>
  <c r="BJ295" i="13"/>
  <c r="BI295" i="13"/>
  <c r="BR295" i="13" s="1"/>
  <c r="BS295" i="13" s="1"/>
  <c r="CX294" i="13"/>
  <c r="CT294" i="13"/>
  <c r="CR294" i="13"/>
  <c r="CS294" i="13" s="1"/>
  <c r="CQ294" i="13"/>
  <c r="CN294" i="13"/>
  <c r="CO294" i="13" s="1"/>
  <c r="CP294" i="13" s="1"/>
  <c r="CK294" i="13"/>
  <c r="CJ294" i="13"/>
  <c r="CI294" i="13"/>
  <c r="CL294" i="13" s="1"/>
  <c r="CM294" i="13" s="1"/>
  <c r="CF294" i="13"/>
  <c r="CG294" i="13" s="1"/>
  <c r="CH294" i="13" s="1"/>
  <c r="CE294" i="13"/>
  <c r="CD294" i="13"/>
  <c r="BZ294" i="13"/>
  <c r="BY294" i="13"/>
  <c r="BX294" i="13"/>
  <c r="BW294" i="13"/>
  <c r="BV294" i="13"/>
  <c r="BU294" i="13"/>
  <c r="BT294" i="13"/>
  <c r="CA294" i="13" s="1"/>
  <c r="BQ294" i="13"/>
  <c r="BP294" i="13"/>
  <c r="BO294" i="13"/>
  <c r="BN294" i="13"/>
  <c r="BM294" i="13"/>
  <c r="BL294" i="13"/>
  <c r="BK294" i="13"/>
  <c r="BJ294" i="13"/>
  <c r="BI294" i="13"/>
  <c r="BR294" i="13" s="1"/>
  <c r="BS294" i="13" s="1"/>
  <c r="CX293" i="13"/>
  <c r="CT293" i="13"/>
  <c r="CQ293" i="13"/>
  <c r="CR293" i="13" s="1"/>
  <c r="CS293" i="13" s="1"/>
  <c r="CN293" i="13"/>
  <c r="CO293" i="13" s="1"/>
  <c r="CP293" i="13" s="1"/>
  <c r="CK293" i="13"/>
  <c r="CJ293" i="13"/>
  <c r="CI293" i="13"/>
  <c r="CL293" i="13" s="1"/>
  <c r="CM293" i="13" s="1"/>
  <c r="CF293" i="13"/>
  <c r="CE293" i="13"/>
  <c r="CD293" i="13"/>
  <c r="CG293" i="13" s="1"/>
  <c r="CH293" i="13" s="1"/>
  <c r="CA293" i="13"/>
  <c r="BZ293" i="13"/>
  <c r="BY293" i="13"/>
  <c r="BX293" i="13"/>
  <c r="BW293" i="13"/>
  <c r="CB293" i="13" s="1"/>
  <c r="CC293" i="13" s="1"/>
  <c r="BV293" i="13"/>
  <c r="BU293" i="13"/>
  <c r="BT293" i="13"/>
  <c r="BQ293" i="13"/>
  <c r="BP293" i="13"/>
  <c r="BO293" i="13"/>
  <c r="BN293" i="13"/>
  <c r="BM293" i="13"/>
  <c r="BL293" i="13"/>
  <c r="BK293" i="13"/>
  <c r="BJ293" i="13"/>
  <c r="BR293" i="13" s="1"/>
  <c r="BS293" i="13" s="1"/>
  <c r="BI293" i="13"/>
  <c r="CX292" i="13"/>
  <c r="CT292" i="13"/>
  <c r="CQ292" i="13"/>
  <c r="CR292" i="13" s="1"/>
  <c r="CS292" i="13" s="1"/>
  <c r="CP292" i="13"/>
  <c r="CO292" i="13"/>
  <c r="CN292" i="13"/>
  <c r="CL292" i="13"/>
  <c r="CM292" i="13" s="1"/>
  <c r="CK292" i="13"/>
  <c r="CJ292" i="13"/>
  <c r="CI292" i="13"/>
  <c r="CF292" i="13"/>
  <c r="CE292" i="13"/>
  <c r="CD292" i="13"/>
  <c r="CG292" i="13" s="1"/>
  <c r="CH292" i="13" s="1"/>
  <c r="CA292" i="13"/>
  <c r="BZ292" i="13"/>
  <c r="BY292" i="13"/>
  <c r="BX292" i="13"/>
  <c r="BW292" i="13"/>
  <c r="BV292" i="13"/>
  <c r="BU292" i="13"/>
  <c r="CB292" i="13" s="1"/>
  <c r="CC292" i="13" s="1"/>
  <c r="BT292" i="13"/>
  <c r="BQ292" i="13"/>
  <c r="BP292" i="13"/>
  <c r="BO292" i="13"/>
  <c r="BN292" i="13"/>
  <c r="BM292" i="13"/>
  <c r="BL292" i="13"/>
  <c r="BK292" i="13"/>
  <c r="BJ292" i="13"/>
  <c r="BR292" i="13" s="1"/>
  <c r="BS292" i="13" s="1"/>
  <c r="BI292" i="13"/>
  <c r="CX291" i="13"/>
  <c r="CT291" i="13"/>
  <c r="CS291" i="13"/>
  <c r="CR291" i="13"/>
  <c r="CQ291" i="13"/>
  <c r="CO291" i="13"/>
  <c r="CP291" i="13" s="1"/>
  <c r="CN291" i="13"/>
  <c r="CK291" i="13"/>
  <c r="CL291" i="13" s="1"/>
  <c r="CM291" i="13" s="1"/>
  <c r="CJ291" i="13"/>
  <c r="CI291" i="13"/>
  <c r="CG291" i="13"/>
  <c r="CH291" i="13" s="1"/>
  <c r="CF291" i="13"/>
  <c r="CE291" i="13"/>
  <c r="CD291" i="13"/>
  <c r="BZ291" i="13"/>
  <c r="BY291" i="13"/>
  <c r="BX291" i="13"/>
  <c r="BW291" i="13"/>
  <c r="BV291" i="13"/>
  <c r="BU291" i="13"/>
  <c r="BT291" i="13"/>
  <c r="CA291" i="13" s="1"/>
  <c r="BQ291" i="13"/>
  <c r="BP291" i="13"/>
  <c r="BO291" i="13"/>
  <c r="BN291" i="13"/>
  <c r="BM291" i="13"/>
  <c r="BL291" i="13"/>
  <c r="BK291" i="13"/>
  <c r="BJ291" i="13"/>
  <c r="BI291" i="13"/>
  <c r="BR291" i="13" s="1"/>
  <c r="BS291" i="13" s="1"/>
  <c r="CX290" i="13"/>
  <c r="CT290" i="13"/>
  <c r="CR290" i="13"/>
  <c r="CS290" i="13" s="1"/>
  <c r="CQ290" i="13"/>
  <c r="CN290" i="13"/>
  <c r="CO290" i="13" s="1"/>
  <c r="CP290" i="13" s="1"/>
  <c r="CK290" i="13"/>
  <c r="CJ290" i="13"/>
  <c r="CI290" i="13"/>
  <c r="CL290" i="13" s="1"/>
  <c r="CM290" i="13" s="1"/>
  <c r="CF290" i="13"/>
  <c r="CG290" i="13" s="1"/>
  <c r="CH290" i="13" s="1"/>
  <c r="CE290" i="13"/>
  <c r="CD290" i="13"/>
  <c r="BZ290" i="13"/>
  <c r="BY290" i="13"/>
  <c r="BX290" i="13"/>
  <c r="BW290" i="13"/>
  <c r="BV290" i="13"/>
  <c r="BU290" i="13"/>
  <c r="BT290" i="13"/>
  <c r="CA290" i="13" s="1"/>
  <c r="BQ290" i="13"/>
  <c r="BP290" i="13"/>
  <c r="BO290" i="13"/>
  <c r="BN290" i="13"/>
  <c r="BM290" i="13"/>
  <c r="BL290" i="13"/>
  <c r="BK290" i="13"/>
  <c r="BJ290" i="13"/>
  <c r="BI290" i="13"/>
  <c r="BR290" i="13" s="1"/>
  <c r="BS290" i="13" s="1"/>
  <c r="CX289" i="13"/>
  <c r="CT289" i="13"/>
  <c r="CQ289" i="13"/>
  <c r="CR289" i="13" s="1"/>
  <c r="CS289" i="13" s="1"/>
  <c r="CN289" i="13"/>
  <c r="CO289" i="13" s="1"/>
  <c r="CP289" i="13" s="1"/>
  <c r="CK289" i="13"/>
  <c r="CJ289" i="13"/>
  <c r="CI289" i="13"/>
  <c r="CL289" i="13" s="1"/>
  <c r="CM289" i="13" s="1"/>
  <c r="CF289" i="13"/>
  <c r="CE289" i="13"/>
  <c r="CD289" i="13"/>
  <c r="CG289" i="13" s="1"/>
  <c r="CH289" i="13" s="1"/>
  <c r="CA289" i="13"/>
  <c r="BZ289" i="13"/>
  <c r="BY289" i="13"/>
  <c r="BX289" i="13"/>
  <c r="BW289" i="13"/>
  <c r="CB289" i="13" s="1"/>
  <c r="CC289" i="13" s="1"/>
  <c r="BV289" i="13"/>
  <c r="BU289" i="13"/>
  <c r="BT289" i="13"/>
  <c r="BQ289" i="13"/>
  <c r="BP289" i="13"/>
  <c r="BO289" i="13"/>
  <c r="BN289" i="13"/>
  <c r="BM289" i="13"/>
  <c r="BL289" i="13"/>
  <c r="BK289" i="13"/>
  <c r="BJ289" i="13"/>
  <c r="BR289" i="13" s="1"/>
  <c r="BS289" i="13" s="1"/>
  <c r="BI289" i="13"/>
  <c r="CX288" i="13"/>
  <c r="CT288" i="13"/>
  <c r="CQ288" i="13"/>
  <c r="CR288" i="13" s="1"/>
  <c r="CS288" i="13" s="1"/>
  <c r="CP288" i="13"/>
  <c r="CO288" i="13"/>
  <c r="CN288" i="13"/>
  <c r="CL288" i="13"/>
  <c r="CM288" i="13" s="1"/>
  <c r="CK288" i="13"/>
  <c r="CJ288" i="13"/>
  <c r="CI288" i="13"/>
  <c r="CF288" i="13"/>
  <c r="CE288" i="13"/>
  <c r="CD288" i="13"/>
  <c r="CG288" i="13" s="1"/>
  <c r="CH288" i="13" s="1"/>
  <c r="CA288" i="13"/>
  <c r="BZ288" i="13"/>
  <c r="BY288" i="13"/>
  <c r="BX288" i="13"/>
  <c r="BW288" i="13"/>
  <c r="BV288" i="13"/>
  <c r="BU288" i="13"/>
  <c r="CB288" i="13" s="1"/>
  <c r="CC288" i="13" s="1"/>
  <c r="BT288" i="13"/>
  <c r="BQ288" i="13"/>
  <c r="BP288" i="13"/>
  <c r="BO288" i="13"/>
  <c r="BN288" i="13"/>
  <c r="BM288" i="13"/>
  <c r="BL288" i="13"/>
  <c r="BK288" i="13"/>
  <c r="BJ288" i="13"/>
  <c r="BR288" i="13" s="1"/>
  <c r="BS288" i="13" s="1"/>
  <c r="BI288" i="13"/>
  <c r="CX287" i="13"/>
  <c r="CT287" i="13"/>
  <c r="CS287" i="13"/>
  <c r="CR287" i="13"/>
  <c r="CQ287" i="13"/>
  <c r="CO287" i="13"/>
  <c r="CP287" i="13" s="1"/>
  <c r="CN287" i="13"/>
  <c r="CK287" i="13"/>
  <c r="CL287" i="13" s="1"/>
  <c r="CM287" i="13" s="1"/>
  <c r="CJ287" i="13"/>
  <c r="CI287" i="13"/>
  <c r="CG287" i="13"/>
  <c r="CH287" i="13" s="1"/>
  <c r="CF287" i="13"/>
  <c r="CE287" i="13"/>
  <c r="CD287" i="13"/>
  <c r="BZ287" i="13"/>
  <c r="BY287" i="13"/>
  <c r="BX287" i="13"/>
  <c r="BW287" i="13"/>
  <c r="BV287" i="13"/>
  <c r="BU287" i="13"/>
  <c r="BT287" i="13"/>
  <c r="CA287" i="13" s="1"/>
  <c r="BQ287" i="13"/>
  <c r="BP287" i="13"/>
  <c r="BO287" i="13"/>
  <c r="BN287" i="13"/>
  <c r="BM287" i="13"/>
  <c r="BL287" i="13"/>
  <c r="BK287" i="13"/>
  <c r="BJ287" i="13"/>
  <c r="BI287" i="13"/>
  <c r="BR287" i="13" s="1"/>
  <c r="BS287" i="13" s="1"/>
  <c r="CX286" i="13"/>
  <c r="CT286" i="13"/>
  <c r="CR286" i="13"/>
  <c r="CS286" i="13" s="1"/>
  <c r="CQ286" i="13"/>
  <c r="CN286" i="13"/>
  <c r="CO286" i="13" s="1"/>
  <c r="CP286" i="13" s="1"/>
  <c r="CK286" i="13"/>
  <c r="CJ286" i="13"/>
  <c r="CI286" i="13"/>
  <c r="CL286" i="13" s="1"/>
  <c r="CM286" i="13" s="1"/>
  <c r="CF286" i="13"/>
  <c r="CG286" i="13" s="1"/>
  <c r="CH286" i="13" s="1"/>
  <c r="CE286" i="13"/>
  <c r="CD286" i="13"/>
  <c r="BZ286" i="13"/>
  <c r="BY286" i="13"/>
  <c r="BX286" i="13"/>
  <c r="BW286" i="13"/>
  <c r="BV286" i="13"/>
  <c r="BU286" i="13"/>
  <c r="BT286" i="13"/>
  <c r="CA286" i="13" s="1"/>
  <c r="BQ286" i="13"/>
  <c r="BP286" i="13"/>
  <c r="BO286" i="13"/>
  <c r="BN286" i="13"/>
  <c r="BM286" i="13"/>
  <c r="BL286" i="13"/>
  <c r="BK286" i="13"/>
  <c r="BJ286" i="13"/>
  <c r="BI286" i="13"/>
  <c r="BR286" i="13" s="1"/>
  <c r="BS286" i="13" s="1"/>
  <c r="CX285" i="13"/>
  <c r="CT285" i="13"/>
  <c r="CQ285" i="13"/>
  <c r="CR285" i="13" s="1"/>
  <c r="CS285" i="13" s="1"/>
  <c r="CN285" i="13"/>
  <c r="CO285" i="13" s="1"/>
  <c r="CP285" i="13" s="1"/>
  <c r="CK285" i="13"/>
  <c r="CJ285" i="13"/>
  <c r="CI285" i="13"/>
  <c r="CL285" i="13" s="1"/>
  <c r="CM285" i="13" s="1"/>
  <c r="CF285" i="13"/>
  <c r="CE285" i="13"/>
  <c r="CD285" i="13"/>
  <c r="CG285" i="13" s="1"/>
  <c r="CH285" i="13" s="1"/>
  <c r="CA285" i="13"/>
  <c r="BZ285" i="13"/>
  <c r="BY285" i="13"/>
  <c r="BX285" i="13"/>
  <c r="BW285" i="13"/>
  <c r="CB285" i="13" s="1"/>
  <c r="CC285" i="13" s="1"/>
  <c r="BV285" i="13"/>
  <c r="BU285" i="13"/>
  <c r="BT285" i="13"/>
  <c r="BQ285" i="13"/>
  <c r="BP285" i="13"/>
  <c r="BO285" i="13"/>
  <c r="BN285" i="13"/>
  <c r="BM285" i="13"/>
  <c r="BL285" i="13"/>
  <c r="BK285" i="13"/>
  <c r="BJ285" i="13"/>
  <c r="BR285" i="13" s="1"/>
  <c r="BS285" i="13" s="1"/>
  <c r="BI285" i="13"/>
  <c r="CX284" i="13"/>
  <c r="CT284" i="13"/>
  <c r="CQ284" i="13"/>
  <c r="CR284" i="13" s="1"/>
  <c r="CS284" i="13" s="1"/>
  <c r="CP284" i="13"/>
  <c r="CO284" i="13"/>
  <c r="CN284" i="13"/>
  <c r="CL284" i="13"/>
  <c r="CM284" i="13" s="1"/>
  <c r="CK284" i="13"/>
  <c r="CJ284" i="13"/>
  <c r="CI284" i="13"/>
  <c r="CH284" i="13"/>
  <c r="CF284" i="13"/>
  <c r="CE284" i="13"/>
  <c r="CD284" i="13"/>
  <c r="CG284" i="13" s="1"/>
  <c r="CA284" i="13"/>
  <c r="BZ284" i="13"/>
  <c r="BY284" i="13"/>
  <c r="BX284" i="13"/>
  <c r="BW284" i="13"/>
  <c r="BV284" i="13"/>
  <c r="BU284" i="13"/>
  <c r="BT284" i="13"/>
  <c r="BQ284" i="13"/>
  <c r="BP284" i="13"/>
  <c r="BO284" i="13"/>
  <c r="BN284" i="13"/>
  <c r="BM284" i="13"/>
  <c r="BL284" i="13"/>
  <c r="BK284" i="13"/>
  <c r="BJ284" i="13"/>
  <c r="BR284" i="13" s="1"/>
  <c r="BS284" i="13" s="1"/>
  <c r="BI284" i="13"/>
  <c r="CX283" i="13"/>
  <c r="CT283" i="13"/>
  <c r="CS283" i="13"/>
  <c r="CR283" i="13"/>
  <c r="CQ283" i="13"/>
  <c r="CO283" i="13"/>
  <c r="CP283" i="13" s="1"/>
  <c r="CN283" i="13"/>
  <c r="CK283" i="13"/>
  <c r="CL283" i="13" s="1"/>
  <c r="CM283" i="13" s="1"/>
  <c r="CJ283" i="13"/>
  <c r="CI283" i="13"/>
  <c r="CG283" i="13"/>
  <c r="CH283" i="13" s="1"/>
  <c r="CF283" i="13"/>
  <c r="CE283" i="13"/>
  <c r="CD283" i="13"/>
  <c r="BZ283" i="13"/>
  <c r="BY283" i="13"/>
  <c r="BX283" i="13"/>
  <c r="BW283" i="13"/>
  <c r="BV283" i="13"/>
  <c r="BU283" i="13"/>
  <c r="BT283" i="13"/>
  <c r="CA283" i="13" s="1"/>
  <c r="BQ283" i="13"/>
  <c r="BP283" i="13"/>
  <c r="BO283" i="13"/>
  <c r="BN283" i="13"/>
  <c r="BM283" i="13"/>
  <c r="BL283" i="13"/>
  <c r="BK283" i="13"/>
  <c r="BJ283" i="13"/>
  <c r="BI283" i="13"/>
  <c r="BR283" i="13" s="1"/>
  <c r="BS283" i="13" s="1"/>
  <c r="CX282" i="13"/>
  <c r="CT282" i="13"/>
  <c r="CR282" i="13"/>
  <c r="CS282" i="13" s="1"/>
  <c r="CQ282" i="13"/>
  <c r="CN282" i="13"/>
  <c r="CO282" i="13" s="1"/>
  <c r="CP282" i="13" s="1"/>
  <c r="CK282" i="13"/>
  <c r="CJ282" i="13"/>
  <c r="CI282" i="13"/>
  <c r="CL282" i="13" s="1"/>
  <c r="CM282" i="13" s="1"/>
  <c r="CF282" i="13"/>
  <c r="CG282" i="13" s="1"/>
  <c r="CH282" i="13" s="1"/>
  <c r="CE282" i="13"/>
  <c r="CD282" i="13"/>
  <c r="CB282" i="13"/>
  <c r="CC282" i="13" s="1"/>
  <c r="BZ282" i="13"/>
  <c r="BY282" i="13"/>
  <c r="BX282" i="13"/>
  <c r="BW282" i="13"/>
  <c r="BV282" i="13"/>
  <c r="BU282" i="13"/>
  <c r="BT282" i="13"/>
  <c r="CA282" i="13" s="1"/>
  <c r="BQ282" i="13"/>
  <c r="BP282" i="13"/>
  <c r="BO282" i="13"/>
  <c r="BN282" i="13"/>
  <c r="BM282" i="13"/>
  <c r="BL282" i="13"/>
  <c r="BK282" i="13"/>
  <c r="BJ282" i="13"/>
  <c r="BI282" i="13"/>
  <c r="BR282" i="13" s="1"/>
  <c r="BS282" i="13" s="1"/>
  <c r="CX281" i="13"/>
  <c r="CT281" i="13"/>
  <c r="CQ281" i="13"/>
  <c r="CR281" i="13" s="1"/>
  <c r="CS281" i="13" s="1"/>
  <c r="CN281" i="13"/>
  <c r="CO281" i="13" s="1"/>
  <c r="CP281" i="13" s="1"/>
  <c r="CK281" i="13"/>
  <c r="CJ281" i="13"/>
  <c r="CI281" i="13"/>
  <c r="CL281" i="13" s="1"/>
  <c r="CM281" i="13" s="1"/>
  <c r="CF281" i="13"/>
  <c r="CE281" i="13"/>
  <c r="CD281" i="13"/>
  <c r="CG281" i="13" s="1"/>
  <c r="CH281" i="13" s="1"/>
  <c r="CA281" i="13"/>
  <c r="BZ281" i="13"/>
  <c r="BY281" i="13"/>
  <c r="BX281" i="13"/>
  <c r="BW281" i="13"/>
  <c r="CB281" i="13" s="1"/>
  <c r="CC281" i="13" s="1"/>
  <c r="BV281" i="13"/>
  <c r="BU281" i="13"/>
  <c r="BT281" i="13"/>
  <c r="BQ281" i="13"/>
  <c r="BP281" i="13"/>
  <c r="BO281" i="13"/>
  <c r="BN281" i="13"/>
  <c r="BM281" i="13"/>
  <c r="BL281" i="13"/>
  <c r="BK281" i="13"/>
  <c r="BJ281" i="13"/>
  <c r="BR281" i="13" s="1"/>
  <c r="BS281" i="13" s="1"/>
  <c r="BI281" i="13"/>
  <c r="CX280" i="13"/>
  <c r="CT280" i="13"/>
  <c r="CQ280" i="13"/>
  <c r="CR280" i="13" s="1"/>
  <c r="CS280" i="13" s="1"/>
  <c r="CP280" i="13"/>
  <c r="CO280" i="13"/>
  <c r="CN280" i="13"/>
  <c r="CL280" i="13"/>
  <c r="CM280" i="13" s="1"/>
  <c r="CK280" i="13"/>
  <c r="CJ280" i="13"/>
  <c r="CI280" i="13"/>
  <c r="CH280" i="13"/>
  <c r="CF280" i="13"/>
  <c r="CE280" i="13"/>
  <c r="CD280" i="13"/>
  <c r="CG280" i="13" s="1"/>
  <c r="CA280" i="13"/>
  <c r="BZ280" i="13"/>
  <c r="BY280" i="13"/>
  <c r="BX280" i="13"/>
  <c r="BW280" i="13"/>
  <c r="BV280" i="13"/>
  <c r="BU280" i="13"/>
  <c r="BT280" i="13"/>
  <c r="BQ280" i="13"/>
  <c r="BP280" i="13"/>
  <c r="BO280" i="13"/>
  <c r="BN280" i="13"/>
  <c r="BM280" i="13"/>
  <c r="BL280" i="13"/>
  <c r="BK280" i="13"/>
  <c r="BJ280" i="13"/>
  <c r="BR280" i="13" s="1"/>
  <c r="BS280" i="13" s="1"/>
  <c r="BI280" i="13"/>
  <c r="CX279" i="13"/>
  <c r="CT279" i="13"/>
  <c r="CS279" i="13"/>
  <c r="CR279" i="13"/>
  <c r="CQ279" i="13"/>
  <c r="CO279" i="13"/>
  <c r="CP279" i="13" s="1"/>
  <c r="CN279" i="13"/>
  <c r="CK279" i="13"/>
  <c r="CL279" i="13" s="1"/>
  <c r="CM279" i="13" s="1"/>
  <c r="CJ279" i="13"/>
  <c r="CI279" i="13"/>
  <c r="CG279" i="13"/>
  <c r="CH279" i="13" s="1"/>
  <c r="CF279" i="13"/>
  <c r="CE279" i="13"/>
  <c r="CD279" i="13"/>
  <c r="BZ279" i="13"/>
  <c r="BY279" i="13"/>
  <c r="BX279" i="13"/>
  <c r="BW279" i="13"/>
  <c r="BV279" i="13"/>
  <c r="BU279" i="13"/>
  <c r="BT279" i="13"/>
  <c r="CA279" i="13" s="1"/>
  <c r="BQ279" i="13"/>
  <c r="BP279" i="13"/>
  <c r="BO279" i="13"/>
  <c r="BN279" i="13"/>
  <c r="BM279" i="13"/>
  <c r="BL279" i="13"/>
  <c r="BK279" i="13"/>
  <c r="BJ279" i="13"/>
  <c r="BI279" i="13"/>
  <c r="BR279" i="13" s="1"/>
  <c r="BS279" i="13" s="1"/>
  <c r="CX278" i="13"/>
  <c r="CT278" i="13"/>
  <c r="CR278" i="13"/>
  <c r="CS278" i="13" s="1"/>
  <c r="CQ278" i="13"/>
  <c r="CN278" i="13"/>
  <c r="CO278" i="13" s="1"/>
  <c r="CP278" i="13" s="1"/>
  <c r="CK278" i="13"/>
  <c r="CJ278" i="13"/>
  <c r="CI278" i="13"/>
  <c r="CL278" i="13" s="1"/>
  <c r="CM278" i="13" s="1"/>
  <c r="CF278" i="13"/>
  <c r="CG278" i="13" s="1"/>
  <c r="CH278" i="13" s="1"/>
  <c r="CE278" i="13"/>
  <c r="CD278" i="13"/>
  <c r="CB278" i="13"/>
  <c r="CC278" i="13" s="1"/>
  <c r="BZ278" i="13"/>
  <c r="BY278" i="13"/>
  <c r="BX278" i="13"/>
  <c r="BW278" i="13"/>
  <c r="BV278" i="13"/>
  <c r="BU278" i="13"/>
  <c r="BT278" i="13"/>
  <c r="CA278" i="13" s="1"/>
  <c r="BQ278" i="13"/>
  <c r="BP278" i="13"/>
  <c r="BO278" i="13"/>
  <c r="BN278" i="13"/>
  <c r="BM278" i="13"/>
  <c r="BL278" i="13"/>
  <c r="BK278" i="13"/>
  <c r="BJ278" i="13"/>
  <c r="BI278" i="13"/>
  <c r="BR278" i="13" s="1"/>
  <c r="BS278" i="13" s="1"/>
  <c r="CX277" i="13"/>
  <c r="CT277" i="13"/>
  <c r="CQ277" i="13"/>
  <c r="CR277" i="13" s="1"/>
  <c r="CS277" i="13" s="1"/>
  <c r="CN277" i="13"/>
  <c r="CO277" i="13" s="1"/>
  <c r="CP277" i="13" s="1"/>
  <c r="CK277" i="13"/>
  <c r="CJ277" i="13"/>
  <c r="CI277" i="13"/>
  <c r="CL277" i="13" s="1"/>
  <c r="CM277" i="13" s="1"/>
  <c r="CF277" i="13"/>
  <c r="CE277" i="13"/>
  <c r="CD277" i="13"/>
  <c r="CG277" i="13" s="1"/>
  <c r="CH277" i="13" s="1"/>
  <c r="CA277" i="13"/>
  <c r="BZ277" i="13"/>
  <c r="BY277" i="13"/>
  <c r="BX277" i="13"/>
  <c r="BW277" i="13"/>
  <c r="CB277" i="13" s="1"/>
  <c r="CC277" i="13" s="1"/>
  <c r="BV277" i="13"/>
  <c r="BU277" i="13"/>
  <c r="BT277" i="13"/>
  <c r="BQ277" i="13"/>
  <c r="BP277" i="13"/>
  <c r="BO277" i="13"/>
  <c r="BN277" i="13"/>
  <c r="BM277" i="13"/>
  <c r="BL277" i="13"/>
  <c r="BK277" i="13"/>
  <c r="BJ277" i="13"/>
  <c r="BR277" i="13" s="1"/>
  <c r="BS277" i="13" s="1"/>
  <c r="BI277" i="13"/>
  <c r="CX276" i="13"/>
  <c r="CT276" i="13"/>
  <c r="CQ276" i="13"/>
  <c r="CR276" i="13" s="1"/>
  <c r="CS276" i="13" s="1"/>
  <c r="CP276" i="13"/>
  <c r="CO276" i="13"/>
  <c r="CN276" i="13"/>
  <c r="CL276" i="13"/>
  <c r="CM276" i="13" s="1"/>
  <c r="CK276" i="13"/>
  <c r="CJ276" i="13"/>
  <c r="CI276" i="13"/>
  <c r="CH276" i="13"/>
  <c r="CF276" i="13"/>
  <c r="CE276" i="13"/>
  <c r="CD276" i="13"/>
  <c r="CG276" i="13" s="1"/>
  <c r="CA276" i="13"/>
  <c r="BZ276" i="13"/>
  <c r="BY276" i="13"/>
  <c r="BX276" i="13"/>
  <c r="BW276" i="13"/>
  <c r="BV276" i="13"/>
  <c r="BU276" i="13"/>
  <c r="BT276" i="13"/>
  <c r="BQ276" i="13"/>
  <c r="BP276" i="13"/>
  <c r="BO276" i="13"/>
  <c r="BN276" i="13"/>
  <c r="BM276" i="13"/>
  <c r="BL276" i="13"/>
  <c r="BK276" i="13"/>
  <c r="BJ276" i="13"/>
  <c r="BR276" i="13" s="1"/>
  <c r="BS276" i="13" s="1"/>
  <c r="BI276" i="13"/>
  <c r="CX275" i="13"/>
  <c r="CT275" i="13"/>
  <c r="CS275" i="13"/>
  <c r="CR275" i="13"/>
  <c r="CQ275" i="13"/>
  <c r="CO275" i="13"/>
  <c r="CP275" i="13" s="1"/>
  <c r="CN275" i="13"/>
  <c r="CK275" i="13"/>
  <c r="CL275" i="13" s="1"/>
  <c r="CM275" i="13" s="1"/>
  <c r="CJ275" i="13"/>
  <c r="CI275" i="13"/>
  <c r="CG275" i="13"/>
  <c r="CH275" i="13" s="1"/>
  <c r="CF275" i="13"/>
  <c r="CE275" i="13"/>
  <c r="CD275" i="13"/>
  <c r="BZ275" i="13"/>
  <c r="BY275" i="13"/>
  <c r="BX275" i="13"/>
  <c r="BW275" i="13"/>
  <c r="BV275" i="13"/>
  <c r="BU275" i="13"/>
  <c r="BT275" i="13"/>
  <c r="CA275" i="13" s="1"/>
  <c r="BQ275" i="13"/>
  <c r="BP275" i="13"/>
  <c r="BO275" i="13"/>
  <c r="BN275" i="13"/>
  <c r="BM275" i="13"/>
  <c r="BL275" i="13"/>
  <c r="BK275" i="13"/>
  <c r="BJ275" i="13"/>
  <c r="BI275" i="13"/>
  <c r="BR275" i="13" s="1"/>
  <c r="BS275" i="13" s="1"/>
  <c r="CX274" i="13"/>
  <c r="CT274" i="13"/>
  <c r="CR274" i="13"/>
  <c r="CS274" i="13" s="1"/>
  <c r="CQ274" i="13"/>
  <c r="CN274" i="13"/>
  <c r="CO274" i="13" s="1"/>
  <c r="CP274" i="13" s="1"/>
  <c r="CK274" i="13"/>
  <c r="CJ274" i="13"/>
  <c r="CI274" i="13"/>
  <c r="CL274" i="13" s="1"/>
  <c r="CM274" i="13" s="1"/>
  <c r="CF274" i="13"/>
  <c r="CG274" i="13" s="1"/>
  <c r="CH274" i="13" s="1"/>
  <c r="CE274" i="13"/>
  <c r="CD274" i="13"/>
  <c r="CB274" i="13"/>
  <c r="CC274" i="13" s="1"/>
  <c r="BZ274" i="13"/>
  <c r="BY274" i="13"/>
  <c r="BX274" i="13"/>
  <c r="BW274" i="13"/>
  <c r="BV274" i="13"/>
  <c r="BU274" i="13"/>
  <c r="BT274" i="13"/>
  <c r="CA274" i="13" s="1"/>
  <c r="BQ274" i="13"/>
  <c r="BP274" i="13"/>
  <c r="BO274" i="13"/>
  <c r="BN274" i="13"/>
  <c r="BM274" i="13"/>
  <c r="BL274" i="13"/>
  <c r="BK274" i="13"/>
  <c r="BJ274" i="13"/>
  <c r="BI274" i="13"/>
  <c r="BR274" i="13" s="1"/>
  <c r="BS274" i="13" s="1"/>
  <c r="CX273" i="13"/>
  <c r="CT273" i="13"/>
  <c r="CQ273" i="13"/>
  <c r="CR273" i="13" s="1"/>
  <c r="CS273" i="13" s="1"/>
  <c r="CN273" i="13"/>
  <c r="CO273" i="13" s="1"/>
  <c r="CP273" i="13" s="1"/>
  <c r="CK273" i="13"/>
  <c r="CJ273" i="13"/>
  <c r="CI273" i="13"/>
  <c r="CL273" i="13" s="1"/>
  <c r="CM273" i="13" s="1"/>
  <c r="CF273" i="13"/>
  <c r="CE273" i="13"/>
  <c r="CD273" i="13"/>
  <c r="CG273" i="13" s="1"/>
  <c r="CH273" i="13" s="1"/>
  <c r="CA273" i="13"/>
  <c r="BZ273" i="13"/>
  <c r="BY273" i="13"/>
  <c r="BX273" i="13"/>
  <c r="BW273" i="13"/>
  <c r="CB273" i="13" s="1"/>
  <c r="CC273" i="13" s="1"/>
  <c r="BV273" i="13"/>
  <c r="BU273" i="13"/>
  <c r="BT273" i="13"/>
  <c r="BQ273" i="13"/>
  <c r="BP273" i="13"/>
  <c r="BO273" i="13"/>
  <c r="BN273" i="13"/>
  <c r="BM273" i="13"/>
  <c r="BL273" i="13"/>
  <c r="BK273" i="13"/>
  <c r="BJ273" i="13"/>
  <c r="BR273" i="13" s="1"/>
  <c r="BS273" i="13" s="1"/>
  <c r="BI273" i="13"/>
  <c r="CX272" i="13"/>
  <c r="CT272" i="13"/>
  <c r="CQ272" i="13"/>
  <c r="CR272" i="13" s="1"/>
  <c r="CS272" i="13" s="1"/>
  <c r="CP272" i="13"/>
  <c r="CO272" i="13"/>
  <c r="CN272" i="13"/>
  <c r="CL272" i="13"/>
  <c r="CM272" i="13" s="1"/>
  <c r="CK272" i="13"/>
  <c r="CJ272" i="13"/>
  <c r="CI272" i="13"/>
  <c r="CH272" i="13"/>
  <c r="CF272" i="13"/>
  <c r="CE272" i="13"/>
  <c r="CD272" i="13"/>
  <c r="CG272" i="13" s="1"/>
  <c r="CA272" i="13"/>
  <c r="BZ272" i="13"/>
  <c r="BY272" i="13"/>
  <c r="BX272" i="13"/>
  <c r="BW272" i="13"/>
  <c r="BV272" i="13"/>
  <c r="BU272" i="13"/>
  <c r="BT272" i="13"/>
  <c r="BQ272" i="13"/>
  <c r="BP272" i="13"/>
  <c r="BO272" i="13"/>
  <c r="BN272" i="13"/>
  <c r="BM272" i="13"/>
  <c r="BL272" i="13"/>
  <c r="BK272" i="13"/>
  <c r="BJ272" i="13"/>
  <c r="BR272" i="13" s="1"/>
  <c r="BS272" i="13" s="1"/>
  <c r="BI272" i="13"/>
  <c r="CX271" i="13"/>
  <c r="CT271" i="13"/>
  <c r="CS271" i="13"/>
  <c r="CR271" i="13"/>
  <c r="CQ271" i="13"/>
  <c r="CO271" i="13"/>
  <c r="CP271" i="13" s="1"/>
  <c r="CN271" i="13"/>
  <c r="CK271" i="13"/>
  <c r="CL271" i="13" s="1"/>
  <c r="CM271" i="13" s="1"/>
  <c r="CJ271" i="13"/>
  <c r="CI271" i="13"/>
  <c r="CG271" i="13"/>
  <c r="CH271" i="13" s="1"/>
  <c r="CF271" i="13"/>
  <c r="CE271" i="13"/>
  <c r="CD271" i="13"/>
  <c r="BZ271" i="13"/>
  <c r="BY271" i="13"/>
  <c r="BX271" i="13"/>
  <c r="BW271" i="13"/>
  <c r="BV271" i="13"/>
  <c r="BU271" i="13"/>
  <c r="BT271" i="13"/>
  <c r="CA271" i="13" s="1"/>
  <c r="BQ271" i="13"/>
  <c r="BP271" i="13"/>
  <c r="BO271" i="13"/>
  <c r="BN271" i="13"/>
  <c r="BM271" i="13"/>
  <c r="BL271" i="13"/>
  <c r="BK271" i="13"/>
  <c r="BJ271" i="13"/>
  <c r="BI271" i="13"/>
  <c r="BR271" i="13" s="1"/>
  <c r="BS271" i="13" s="1"/>
  <c r="CX270" i="13"/>
  <c r="CT270" i="13"/>
  <c r="CR270" i="13"/>
  <c r="CS270" i="13" s="1"/>
  <c r="CQ270" i="13"/>
  <c r="CN270" i="13"/>
  <c r="CO270" i="13" s="1"/>
  <c r="CP270" i="13" s="1"/>
  <c r="CK270" i="13"/>
  <c r="CJ270" i="13"/>
  <c r="CI270" i="13"/>
  <c r="CL270" i="13" s="1"/>
  <c r="CM270" i="13" s="1"/>
  <c r="CF270" i="13"/>
  <c r="CG270" i="13" s="1"/>
  <c r="CH270" i="13" s="1"/>
  <c r="CE270" i="13"/>
  <c r="CD270" i="13"/>
  <c r="CB270" i="13"/>
  <c r="CC270" i="13" s="1"/>
  <c r="BZ270" i="13"/>
  <c r="BY270" i="13"/>
  <c r="BX270" i="13"/>
  <c r="BW270" i="13"/>
  <c r="BV270" i="13"/>
  <c r="BU270" i="13"/>
  <c r="BT270" i="13"/>
  <c r="CA270" i="13" s="1"/>
  <c r="BQ270" i="13"/>
  <c r="BP270" i="13"/>
  <c r="BO270" i="13"/>
  <c r="BN270" i="13"/>
  <c r="BM270" i="13"/>
  <c r="BL270" i="13"/>
  <c r="BK270" i="13"/>
  <c r="BJ270" i="13"/>
  <c r="BI270" i="13"/>
  <c r="BR270" i="13" s="1"/>
  <c r="BS270" i="13" s="1"/>
  <c r="CX269" i="13"/>
  <c r="CT269" i="13"/>
  <c r="CQ269" i="13"/>
  <c r="CR269" i="13" s="1"/>
  <c r="CS269" i="13" s="1"/>
  <c r="CN269" i="13"/>
  <c r="CO269" i="13" s="1"/>
  <c r="CP269" i="13" s="1"/>
  <c r="CK269" i="13"/>
  <c r="CJ269" i="13"/>
  <c r="CI269" i="13"/>
  <c r="CL269" i="13" s="1"/>
  <c r="CM269" i="13" s="1"/>
  <c r="CF269" i="13"/>
  <c r="CE269" i="13"/>
  <c r="CD269" i="13"/>
  <c r="CG269" i="13" s="1"/>
  <c r="CH269" i="13" s="1"/>
  <c r="CA269" i="13"/>
  <c r="BZ269" i="13"/>
  <c r="BY269" i="13"/>
  <c r="BX269" i="13"/>
  <c r="BW269" i="13"/>
  <c r="CB269" i="13" s="1"/>
  <c r="CC269" i="13" s="1"/>
  <c r="BV269" i="13"/>
  <c r="BU269" i="13"/>
  <c r="BT269" i="13"/>
  <c r="BQ269" i="13"/>
  <c r="BP269" i="13"/>
  <c r="BO269" i="13"/>
  <c r="BN269" i="13"/>
  <c r="BM269" i="13"/>
  <c r="BL269" i="13"/>
  <c r="BK269" i="13"/>
  <c r="BJ269" i="13"/>
  <c r="BR269" i="13" s="1"/>
  <c r="BS269" i="13" s="1"/>
  <c r="BI269" i="13"/>
  <c r="CX268" i="13"/>
  <c r="CT268" i="13"/>
  <c r="CQ268" i="13"/>
  <c r="CR268" i="13" s="1"/>
  <c r="CS268" i="13" s="1"/>
  <c r="CP268" i="13"/>
  <c r="CO268" i="13"/>
  <c r="CN268" i="13"/>
  <c r="CL268" i="13"/>
  <c r="CM268" i="13" s="1"/>
  <c r="CK268" i="13"/>
  <c r="CJ268" i="13"/>
  <c r="CI268" i="13"/>
  <c r="CH268" i="13"/>
  <c r="CF268" i="13"/>
  <c r="CE268" i="13"/>
  <c r="CD268" i="13"/>
  <c r="CG268" i="13" s="1"/>
  <c r="CA268" i="13"/>
  <c r="BZ268" i="13"/>
  <c r="BY268" i="13"/>
  <c r="BX268" i="13"/>
  <c r="BW268" i="13"/>
  <c r="BV268" i="13"/>
  <c r="BU268" i="13"/>
  <c r="BT268" i="13"/>
  <c r="BQ268" i="13"/>
  <c r="BP268" i="13"/>
  <c r="BO268" i="13"/>
  <c r="BN268" i="13"/>
  <c r="BM268" i="13"/>
  <c r="BL268" i="13"/>
  <c r="BK268" i="13"/>
  <c r="BJ268" i="13"/>
  <c r="BR268" i="13" s="1"/>
  <c r="BS268" i="13" s="1"/>
  <c r="BI268" i="13"/>
  <c r="CX267" i="13"/>
  <c r="CT267" i="13"/>
  <c r="CS267" i="13"/>
  <c r="CR267" i="13"/>
  <c r="CQ267" i="13"/>
  <c r="CO267" i="13"/>
  <c r="CP267" i="13" s="1"/>
  <c r="CN267" i="13"/>
  <c r="CK267" i="13"/>
  <c r="CL267" i="13" s="1"/>
  <c r="CM267" i="13" s="1"/>
  <c r="CJ267" i="13"/>
  <c r="CI267" i="13"/>
  <c r="CG267" i="13"/>
  <c r="CH267" i="13" s="1"/>
  <c r="CF267" i="13"/>
  <c r="CE267" i="13"/>
  <c r="CD267" i="13"/>
  <c r="BZ267" i="13"/>
  <c r="BY267" i="13"/>
  <c r="BX267" i="13"/>
  <c r="BW267" i="13"/>
  <c r="BV267" i="13"/>
  <c r="BU267" i="13"/>
  <c r="BT267" i="13"/>
  <c r="CA267" i="13" s="1"/>
  <c r="BQ267" i="13"/>
  <c r="BP267" i="13"/>
  <c r="BO267" i="13"/>
  <c r="BN267" i="13"/>
  <c r="BM267" i="13"/>
  <c r="BL267" i="13"/>
  <c r="BK267" i="13"/>
  <c r="BJ267" i="13"/>
  <c r="BI267" i="13"/>
  <c r="BR267" i="13" s="1"/>
  <c r="BS267" i="13" s="1"/>
  <c r="CX266" i="13"/>
  <c r="CT266" i="13"/>
  <c r="CR266" i="13"/>
  <c r="CS266" i="13" s="1"/>
  <c r="CQ266" i="13"/>
  <c r="CN266" i="13"/>
  <c r="CO266" i="13" s="1"/>
  <c r="CP266" i="13" s="1"/>
  <c r="CK266" i="13"/>
  <c r="CJ266" i="13"/>
  <c r="CI266" i="13"/>
  <c r="CF266" i="13"/>
  <c r="CG266" i="13" s="1"/>
  <c r="CH266" i="13" s="1"/>
  <c r="CE266" i="13"/>
  <c r="CD266" i="13"/>
  <c r="CB266" i="13"/>
  <c r="CC266" i="13" s="1"/>
  <c r="BZ266" i="13"/>
  <c r="BY266" i="13"/>
  <c r="BX266" i="13"/>
  <c r="BW266" i="13"/>
  <c r="BV266" i="13"/>
  <c r="BU266" i="13"/>
  <c r="BT266" i="13"/>
  <c r="CA266" i="13" s="1"/>
  <c r="BQ266" i="13"/>
  <c r="BP266" i="13"/>
  <c r="BO266" i="13"/>
  <c r="BN266" i="13"/>
  <c r="BM266" i="13"/>
  <c r="BL266" i="13"/>
  <c r="BK266" i="13"/>
  <c r="BJ266" i="13"/>
  <c r="BI266" i="13"/>
  <c r="BR266" i="13" s="1"/>
  <c r="BS266" i="13" s="1"/>
  <c r="CX265" i="13"/>
  <c r="CT265" i="13"/>
  <c r="CQ265" i="13"/>
  <c r="CR265" i="13" s="1"/>
  <c r="CS265" i="13" s="1"/>
  <c r="CN265" i="13"/>
  <c r="CO265" i="13" s="1"/>
  <c r="CP265" i="13" s="1"/>
  <c r="CK265" i="13"/>
  <c r="CJ265" i="13"/>
  <c r="CI265" i="13"/>
  <c r="CF265" i="13"/>
  <c r="CE265" i="13"/>
  <c r="CD265" i="13"/>
  <c r="CG265" i="13" s="1"/>
  <c r="CH265" i="13" s="1"/>
  <c r="BZ265" i="13"/>
  <c r="BY265" i="13"/>
  <c r="BX265" i="13"/>
  <c r="BW265" i="13"/>
  <c r="BV265" i="13"/>
  <c r="BU265" i="13"/>
  <c r="BT265" i="13"/>
  <c r="CA265" i="13" s="1"/>
  <c r="BQ265" i="13"/>
  <c r="BP265" i="13"/>
  <c r="BO265" i="13"/>
  <c r="BN265" i="13"/>
  <c r="BM265" i="13"/>
  <c r="BL265" i="13"/>
  <c r="BK265" i="13"/>
  <c r="BJ265" i="13"/>
  <c r="BI265" i="13"/>
  <c r="CX264" i="13"/>
  <c r="CT264" i="13"/>
  <c r="CQ264" i="13"/>
  <c r="CR264" i="13" s="1"/>
  <c r="CS264" i="13" s="1"/>
  <c r="CP264" i="13"/>
  <c r="CO264" i="13"/>
  <c r="CN264" i="13"/>
  <c r="CL264" i="13"/>
  <c r="CM264" i="13" s="1"/>
  <c r="CK264" i="13"/>
  <c r="CJ264" i="13"/>
  <c r="CI264" i="13"/>
  <c r="CF264" i="13"/>
  <c r="CE264" i="13"/>
  <c r="CD264" i="13"/>
  <c r="CA264" i="13"/>
  <c r="BZ264" i="13"/>
  <c r="BY264" i="13"/>
  <c r="BX264" i="13"/>
  <c r="BW264" i="13"/>
  <c r="BV264" i="13"/>
  <c r="BU264" i="13"/>
  <c r="BT264" i="13"/>
  <c r="BQ264" i="13"/>
  <c r="BP264" i="13"/>
  <c r="BO264" i="13"/>
  <c r="BN264" i="13"/>
  <c r="BM264" i="13"/>
  <c r="BL264" i="13"/>
  <c r="BK264" i="13"/>
  <c r="BJ264" i="13"/>
  <c r="BR264" i="13" s="1"/>
  <c r="BS264" i="13" s="1"/>
  <c r="BI264" i="13"/>
  <c r="CX263" i="13"/>
  <c r="CT263" i="13"/>
  <c r="CS263" i="13"/>
  <c r="CR263" i="13"/>
  <c r="CQ263" i="13"/>
  <c r="CO263" i="13"/>
  <c r="CP263" i="13" s="1"/>
  <c r="CN263" i="13"/>
  <c r="CK263" i="13"/>
  <c r="CL263" i="13" s="1"/>
  <c r="CM263" i="13" s="1"/>
  <c r="CJ263" i="13"/>
  <c r="CI263" i="13"/>
  <c r="CG263" i="13"/>
  <c r="CH263" i="13" s="1"/>
  <c r="CF263" i="13"/>
  <c r="CE263" i="13"/>
  <c r="CD263" i="13"/>
  <c r="BZ263" i="13"/>
  <c r="BY263" i="13"/>
  <c r="BX263" i="13"/>
  <c r="BW263" i="13"/>
  <c r="BV263" i="13"/>
  <c r="BU263" i="13"/>
  <c r="BT263" i="13"/>
  <c r="CA263" i="13" s="1"/>
  <c r="BQ263" i="13"/>
  <c r="BP263" i="13"/>
  <c r="BO263" i="13"/>
  <c r="BN263" i="13"/>
  <c r="BM263" i="13"/>
  <c r="BL263" i="13"/>
  <c r="BK263" i="13"/>
  <c r="BJ263" i="13"/>
  <c r="BI263" i="13"/>
  <c r="BR263" i="13" s="1"/>
  <c r="BS263" i="13" s="1"/>
  <c r="CX262" i="13"/>
  <c r="CT262" i="13"/>
  <c r="CR262" i="13"/>
  <c r="CS262" i="13" s="1"/>
  <c r="CQ262" i="13"/>
  <c r="CN262" i="13"/>
  <c r="CO262" i="13" s="1"/>
  <c r="CP262" i="13" s="1"/>
  <c r="CK262" i="13"/>
  <c r="CJ262" i="13"/>
  <c r="CI262" i="13"/>
  <c r="CF262" i="13"/>
  <c r="CG262" i="13" s="1"/>
  <c r="CH262" i="13" s="1"/>
  <c r="CE262" i="13"/>
  <c r="CD262" i="13"/>
  <c r="CB262" i="13"/>
  <c r="CC262" i="13" s="1"/>
  <c r="BZ262" i="13"/>
  <c r="BY262" i="13"/>
  <c r="BX262" i="13"/>
  <c r="BW262" i="13"/>
  <c r="BV262" i="13"/>
  <c r="BU262" i="13"/>
  <c r="BT262" i="13"/>
  <c r="CA262" i="13" s="1"/>
  <c r="BQ262" i="13"/>
  <c r="BP262" i="13"/>
  <c r="BO262" i="13"/>
  <c r="BN262" i="13"/>
  <c r="BM262" i="13"/>
  <c r="BL262" i="13"/>
  <c r="BK262" i="13"/>
  <c r="BJ262" i="13"/>
  <c r="BI262" i="13"/>
  <c r="BR262" i="13" s="1"/>
  <c r="BS262" i="13" s="1"/>
  <c r="CX261" i="13"/>
  <c r="CT261" i="13"/>
  <c r="CQ261" i="13"/>
  <c r="CR261" i="13" s="1"/>
  <c r="CS261" i="13" s="1"/>
  <c r="CN261" i="13"/>
  <c r="CO261" i="13" s="1"/>
  <c r="CP261" i="13" s="1"/>
  <c r="CK261" i="13"/>
  <c r="CJ261" i="13"/>
  <c r="CI261" i="13"/>
  <c r="CF261" i="13"/>
  <c r="CE261" i="13"/>
  <c r="CD261" i="13"/>
  <c r="CG261" i="13" s="1"/>
  <c r="CH261" i="13" s="1"/>
  <c r="BZ261" i="13"/>
  <c r="BY261" i="13"/>
  <c r="BX261" i="13"/>
  <c r="BW261" i="13"/>
  <c r="BV261" i="13"/>
  <c r="BU261" i="13"/>
  <c r="BT261" i="13"/>
  <c r="CA261" i="13" s="1"/>
  <c r="BQ261" i="13"/>
  <c r="BP261" i="13"/>
  <c r="BO261" i="13"/>
  <c r="BN261" i="13"/>
  <c r="BM261" i="13"/>
  <c r="BL261" i="13"/>
  <c r="BK261" i="13"/>
  <c r="BJ261" i="13"/>
  <c r="BI261" i="13"/>
  <c r="CX260" i="13"/>
  <c r="CT260" i="13"/>
  <c r="CQ260" i="13"/>
  <c r="CR260" i="13" s="1"/>
  <c r="CS260" i="13" s="1"/>
  <c r="CP260" i="13"/>
  <c r="CO260" i="13"/>
  <c r="CN260" i="13"/>
  <c r="CL260" i="13"/>
  <c r="CM260" i="13" s="1"/>
  <c r="CK260" i="13"/>
  <c r="CJ260" i="13"/>
  <c r="CI260" i="13"/>
  <c r="CF260" i="13"/>
  <c r="CE260" i="13"/>
  <c r="CD260" i="13"/>
  <c r="CA260" i="13"/>
  <c r="BZ260" i="13"/>
  <c r="BY260" i="13"/>
  <c r="BX260" i="13"/>
  <c r="BW260" i="13"/>
  <c r="BV260" i="13"/>
  <c r="BU260" i="13"/>
  <c r="BT260" i="13"/>
  <c r="BQ260" i="13"/>
  <c r="BP260" i="13"/>
  <c r="BO260" i="13"/>
  <c r="BN260" i="13"/>
  <c r="BM260" i="13"/>
  <c r="BL260" i="13"/>
  <c r="BK260" i="13"/>
  <c r="BJ260" i="13"/>
  <c r="BR260" i="13" s="1"/>
  <c r="BS260" i="13" s="1"/>
  <c r="BI260" i="13"/>
  <c r="CX259" i="13"/>
  <c r="CT259" i="13"/>
  <c r="CS259" i="13"/>
  <c r="CR259" i="13"/>
  <c r="CQ259" i="13"/>
  <c r="CO259" i="13"/>
  <c r="CP259" i="13" s="1"/>
  <c r="CN259" i="13"/>
  <c r="CK259" i="13"/>
  <c r="CL259" i="13" s="1"/>
  <c r="CM259" i="13" s="1"/>
  <c r="CJ259" i="13"/>
  <c r="CI259" i="13"/>
  <c r="CG259" i="13"/>
  <c r="CH259" i="13" s="1"/>
  <c r="CF259" i="13"/>
  <c r="CE259" i="13"/>
  <c r="CD259" i="13"/>
  <c r="BZ259" i="13"/>
  <c r="BY259" i="13"/>
  <c r="BX259" i="13"/>
  <c r="BW259" i="13"/>
  <c r="BV259" i="13"/>
  <c r="BU259" i="13"/>
  <c r="BT259" i="13"/>
  <c r="CA259" i="13" s="1"/>
  <c r="BQ259" i="13"/>
  <c r="BP259" i="13"/>
  <c r="BO259" i="13"/>
  <c r="BN259" i="13"/>
  <c r="BM259" i="13"/>
  <c r="BL259" i="13"/>
  <c r="BK259" i="13"/>
  <c r="BJ259" i="13"/>
  <c r="BI259" i="13"/>
  <c r="BR259" i="13" s="1"/>
  <c r="BS259" i="13" s="1"/>
  <c r="CX258" i="13"/>
  <c r="CT258" i="13"/>
  <c r="CR258" i="13"/>
  <c r="CS258" i="13" s="1"/>
  <c r="CQ258" i="13"/>
  <c r="CN258" i="13"/>
  <c r="CO258" i="13" s="1"/>
  <c r="CP258" i="13" s="1"/>
  <c r="CK258" i="13"/>
  <c r="CJ258" i="13"/>
  <c r="CI258" i="13"/>
  <c r="CF258" i="13"/>
  <c r="CG258" i="13" s="1"/>
  <c r="CH258" i="13" s="1"/>
  <c r="CE258" i="13"/>
  <c r="CD258" i="13"/>
  <c r="CB258" i="13"/>
  <c r="CC258" i="13" s="1"/>
  <c r="BZ258" i="13"/>
  <c r="BY258" i="13"/>
  <c r="BX258" i="13"/>
  <c r="BW258" i="13"/>
  <c r="BV258" i="13"/>
  <c r="BU258" i="13"/>
  <c r="BT258" i="13"/>
  <c r="CA258" i="13" s="1"/>
  <c r="BQ258" i="13"/>
  <c r="BP258" i="13"/>
  <c r="BO258" i="13"/>
  <c r="BN258" i="13"/>
  <c r="BM258" i="13"/>
  <c r="BL258" i="13"/>
  <c r="BK258" i="13"/>
  <c r="BJ258" i="13"/>
  <c r="BI258" i="13"/>
  <c r="BR258" i="13" s="1"/>
  <c r="BS258" i="13" s="1"/>
  <c r="CX257" i="13"/>
  <c r="CT257" i="13"/>
  <c r="CQ257" i="13"/>
  <c r="CR257" i="13" s="1"/>
  <c r="CS257" i="13" s="1"/>
  <c r="CN257" i="13"/>
  <c r="CO257" i="13" s="1"/>
  <c r="CP257" i="13" s="1"/>
  <c r="CK257" i="13"/>
  <c r="CJ257" i="13"/>
  <c r="CI257" i="13"/>
  <c r="CF257" i="13"/>
  <c r="CE257" i="13"/>
  <c r="CD257" i="13"/>
  <c r="CG257" i="13" s="1"/>
  <c r="CH257" i="13" s="1"/>
  <c r="BZ257" i="13"/>
  <c r="BY257" i="13"/>
  <c r="BX257" i="13"/>
  <c r="BW257" i="13"/>
  <c r="BV257" i="13"/>
  <c r="BU257" i="13"/>
  <c r="BT257" i="13"/>
  <c r="CA257" i="13" s="1"/>
  <c r="BQ257" i="13"/>
  <c r="BP257" i="13"/>
  <c r="BO257" i="13"/>
  <c r="BN257" i="13"/>
  <c r="BM257" i="13"/>
  <c r="BL257" i="13"/>
  <c r="BK257" i="13"/>
  <c r="BJ257" i="13"/>
  <c r="BI257" i="13"/>
  <c r="CX256" i="13"/>
  <c r="CT256" i="13"/>
  <c r="CQ256" i="13"/>
  <c r="CR256" i="13" s="1"/>
  <c r="CS256" i="13" s="1"/>
  <c r="CP256" i="13"/>
  <c r="CO256" i="13"/>
  <c r="CN256" i="13"/>
  <c r="CL256" i="13"/>
  <c r="CM256" i="13" s="1"/>
  <c r="CK256" i="13"/>
  <c r="CJ256" i="13"/>
  <c r="CI256" i="13"/>
  <c r="CF256" i="13"/>
  <c r="CE256" i="13"/>
  <c r="CD256" i="13"/>
  <c r="CA256" i="13"/>
  <c r="BZ256" i="13"/>
  <c r="BY256" i="13"/>
  <c r="BX256" i="13"/>
  <c r="BW256" i="13"/>
  <c r="BV256" i="13"/>
  <c r="BU256" i="13"/>
  <c r="BT256" i="13"/>
  <c r="BQ256" i="13"/>
  <c r="BP256" i="13"/>
  <c r="BO256" i="13"/>
  <c r="BN256" i="13"/>
  <c r="BM256" i="13"/>
  <c r="BL256" i="13"/>
  <c r="BK256" i="13"/>
  <c r="BJ256" i="13"/>
  <c r="BR256" i="13" s="1"/>
  <c r="BS256" i="13" s="1"/>
  <c r="BI256" i="13"/>
  <c r="CX255" i="13"/>
  <c r="CT255" i="13"/>
  <c r="CS255" i="13"/>
  <c r="CR255" i="13"/>
  <c r="CQ255" i="13"/>
  <c r="CO255" i="13"/>
  <c r="CP255" i="13" s="1"/>
  <c r="CN255" i="13"/>
  <c r="CK255" i="13"/>
  <c r="CL255" i="13" s="1"/>
  <c r="CM255" i="13" s="1"/>
  <c r="CJ255" i="13"/>
  <c r="CI255" i="13"/>
  <c r="CG255" i="13"/>
  <c r="CH255" i="13" s="1"/>
  <c r="CF255" i="13"/>
  <c r="CE255" i="13"/>
  <c r="CD255" i="13"/>
  <c r="BZ255" i="13"/>
  <c r="BY255" i="13"/>
  <c r="BX255" i="13"/>
  <c r="BW255" i="13"/>
  <c r="BV255" i="13"/>
  <c r="BU255" i="13"/>
  <c r="BT255" i="13"/>
  <c r="CA255" i="13" s="1"/>
  <c r="BQ255" i="13"/>
  <c r="BP255" i="13"/>
  <c r="BO255" i="13"/>
  <c r="BN255" i="13"/>
  <c r="BM255" i="13"/>
  <c r="BL255" i="13"/>
  <c r="BK255" i="13"/>
  <c r="BJ255" i="13"/>
  <c r="BI255" i="13"/>
  <c r="BR255" i="13" s="1"/>
  <c r="BS255" i="13" s="1"/>
  <c r="CX254" i="13"/>
  <c r="CT254" i="13"/>
  <c r="CR254" i="13"/>
  <c r="CS254" i="13" s="1"/>
  <c r="CQ254" i="13"/>
  <c r="CN254" i="13"/>
  <c r="CO254" i="13" s="1"/>
  <c r="CP254" i="13" s="1"/>
  <c r="CK254" i="13"/>
  <c r="CJ254" i="13"/>
  <c r="CI254" i="13"/>
  <c r="CF254" i="13"/>
  <c r="CG254" i="13" s="1"/>
  <c r="CH254" i="13" s="1"/>
  <c r="CE254" i="13"/>
  <c r="CD254" i="13"/>
  <c r="CB254" i="13"/>
  <c r="CC254" i="13" s="1"/>
  <c r="BZ254" i="13"/>
  <c r="BY254" i="13"/>
  <c r="BX254" i="13"/>
  <c r="BW254" i="13"/>
  <c r="BV254" i="13"/>
  <c r="BU254" i="13"/>
  <c r="BT254" i="13"/>
  <c r="CA254" i="13" s="1"/>
  <c r="BQ254" i="13"/>
  <c r="BP254" i="13"/>
  <c r="BO254" i="13"/>
  <c r="BN254" i="13"/>
  <c r="BM254" i="13"/>
  <c r="BL254" i="13"/>
  <c r="BK254" i="13"/>
  <c r="BJ254" i="13"/>
  <c r="BI254" i="13"/>
  <c r="BR254" i="13" s="1"/>
  <c r="BS254" i="13" s="1"/>
  <c r="CX253" i="13"/>
  <c r="CT253" i="13"/>
  <c r="CQ253" i="13"/>
  <c r="CR253" i="13" s="1"/>
  <c r="CS253" i="13" s="1"/>
  <c r="CN253" i="13"/>
  <c r="CO253" i="13" s="1"/>
  <c r="CP253" i="13" s="1"/>
  <c r="CK253" i="13"/>
  <c r="CJ253" i="13"/>
  <c r="CI253" i="13"/>
  <c r="CF253" i="13"/>
  <c r="CE253" i="13"/>
  <c r="CD253" i="13"/>
  <c r="CG253" i="13" s="1"/>
  <c r="CH253" i="13" s="1"/>
  <c r="BZ253" i="13"/>
  <c r="BY253" i="13"/>
  <c r="BX253" i="13"/>
  <c r="BW253" i="13"/>
  <c r="BV253" i="13"/>
  <c r="BU253" i="13"/>
  <c r="BT253" i="13"/>
  <c r="CA253" i="13" s="1"/>
  <c r="BQ253" i="13"/>
  <c r="BP253" i="13"/>
  <c r="BO253" i="13"/>
  <c r="BN253" i="13"/>
  <c r="BM253" i="13"/>
  <c r="BL253" i="13"/>
  <c r="BK253" i="13"/>
  <c r="BJ253" i="13"/>
  <c r="BR253" i="13" s="1"/>
  <c r="BS253" i="13" s="1"/>
  <c r="BI253" i="13"/>
  <c r="CX252" i="13"/>
  <c r="CT252" i="13"/>
  <c r="CQ252" i="13"/>
  <c r="CR252" i="13" s="1"/>
  <c r="CS252" i="13" s="1"/>
  <c r="CP252" i="13"/>
  <c r="CO252" i="13"/>
  <c r="CN252" i="13"/>
  <c r="CK252" i="13"/>
  <c r="CJ252" i="13"/>
  <c r="CI252" i="13"/>
  <c r="CL252" i="13" s="1"/>
  <c r="CM252" i="13" s="1"/>
  <c r="CF252" i="13"/>
  <c r="CE252" i="13"/>
  <c r="CD252" i="13"/>
  <c r="CG252" i="13" s="1"/>
  <c r="CH252" i="13" s="1"/>
  <c r="CA252" i="13"/>
  <c r="BZ252" i="13"/>
  <c r="BY252" i="13"/>
  <c r="BX252" i="13"/>
  <c r="BW252" i="13"/>
  <c r="BV252" i="13"/>
  <c r="BU252" i="13"/>
  <c r="BT252" i="13"/>
  <c r="BQ252" i="13"/>
  <c r="BP252" i="13"/>
  <c r="BO252" i="13"/>
  <c r="BN252" i="13"/>
  <c r="BM252" i="13"/>
  <c r="BL252" i="13"/>
  <c r="BK252" i="13"/>
  <c r="BJ252" i="13"/>
  <c r="BR252" i="13" s="1"/>
  <c r="BS252" i="13" s="1"/>
  <c r="BI252" i="13"/>
  <c r="CX251" i="13"/>
  <c r="CT251" i="13"/>
  <c r="CS251" i="13"/>
  <c r="CR251" i="13"/>
  <c r="CQ251" i="13"/>
  <c r="CO251" i="13"/>
  <c r="CP251" i="13" s="1"/>
  <c r="CN251" i="13"/>
  <c r="CK251" i="13"/>
  <c r="CJ251" i="13"/>
  <c r="CL251" i="13" s="1"/>
  <c r="CM251" i="13" s="1"/>
  <c r="CI251" i="13"/>
  <c r="CF251" i="13"/>
  <c r="CG251" i="13" s="1"/>
  <c r="CH251" i="13" s="1"/>
  <c r="CE251" i="13"/>
  <c r="CD251" i="13"/>
  <c r="CB251" i="13"/>
  <c r="CC251" i="13" s="1"/>
  <c r="BZ251" i="13"/>
  <c r="BY251" i="13"/>
  <c r="BX251" i="13"/>
  <c r="BW251" i="13"/>
  <c r="BV251" i="13"/>
  <c r="BU251" i="13"/>
  <c r="BT251" i="13"/>
  <c r="CA251" i="13" s="1"/>
  <c r="BQ251" i="13"/>
  <c r="BP251" i="13"/>
  <c r="BO251" i="13"/>
  <c r="BN251" i="13"/>
  <c r="BM251" i="13"/>
  <c r="BL251" i="13"/>
  <c r="BK251" i="13"/>
  <c r="BJ251" i="13"/>
  <c r="BR251" i="13" s="1"/>
  <c r="BS251" i="13" s="1"/>
  <c r="BI251" i="13"/>
  <c r="CX250" i="13"/>
  <c r="CT250" i="13"/>
  <c r="CS250" i="13"/>
  <c r="CR250" i="13"/>
  <c r="CQ250" i="13"/>
  <c r="CN250" i="13"/>
  <c r="CO250" i="13" s="1"/>
  <c r="CP250" i="13" s="1"/>
  <c r="CK250" i="13"/>
  <c r="CJ250" i="13"/>
  <c r="CI250" i="13"/>
  <c r="CL250" i="13" s="1"/>
  <c r="CM250" i="13" s="1"/>
  <c r="CF250" i="13"/>
  <c r="CE250" i="13"/>
  <c r="CG250" i="13" s="1"/>
  <c r="CH250" i="13" s="1"/>
  <c r="CD250" i="13"/>
  <c r="CA250" i="13"/>
  <c r="BZ250" i="13"/>
  <c r="BY250" i="13"/>
  <c r="BX250" i="13"/>
  <c r="BW250" i="13"/>
  <c r="BV250" i="13"/>
  <c r="BU250" i="13"/>
  <c r="CB250" i="13" s="1"/>
  <c r="CC250" i="13" s="1"/>
  <c r="BT250" i="13"/>
  <c r="BQ250" i="13"/>
  <c r="BP250" i="13"/>
  <c r="BO250" i="13"/>
  <c r="BN250" i="13"/>
  <c r="BM250" i="13"/>
  <c r="BL250" i="13"/>
  <c r="BK250" i="13"/>
  <c r="BJ250" i="13"/>
  <c r="BI250" i="13"/>
  <c r="BR250" i="13" s="1"/>
  <c r="BS250" i="13" s="1"/>
  <c r="CX249" i="13"/>
  <c r="CT249" i="13"/>
  <c r="CQ249" i="13"/>
  <c r="CR249" i="13" s="1"/>
  <c r="CS249" i="13" s="1"/>
  <c r="CP249" i="13"/>
  <c r="CN249" i="13"/>
  <c r="CO249" i="13" s="1"/>
  <c r="CL249" i="13"/>
  <c r="CM249" i="13" s="1"/>
  <c r="CK249" i="13"/>
  <c r="CJ249" i="13"/>
  <c r="CI249" i="13"/>
  <c r="CH249" i="13"/>
  <c r="CF249" i="13"/>
  <c r="CE249" i="13"/>
  <c r="CD249" i="13"/>
  <c r="CG249" i="13" s="1"/>
  <c r="BZ249" i="13"/>
  <c r="BY249" i="13"/>
  <c r="BX249" i="13"/>
  <c r="BW249" i="13"/>
  <c r="BV249" i="13"/>
  <c r="BU249" i="13"/>
  <c r="BT249" i="13"/>
  <c r="CA249" i="13" s="1"/>
  <c r="BQ249" i="13"/>
  <c r="BP249" i="13"/>
  <c r="BO249" i="13"/>
  <c r="BN249" i="13"/>
  <c r="BM249" i="13"/>
  <c r="BL249" i="13"/>
  <c r="BK249" i="13"/>
  <c r="BJ249" i="13"/>
  <c r="BR249" i="13" s="1"/>
  <c r="BS249" i="13" s="1"/>
  <c r="BI249" i="13"/>
  <c r="CX248" i="13"/>
  <c r="CT248" i="13"/>
  <c r="CQ248" i="13"/>
  <c r="CR248" i="13" s="1"/>
  <c r="CS248" i="13" s="1"/>
  <c r="CP248" i="13"/>
  <c r="CO248" i="13"/>
  <c r="CN248" i="13"/>
  <c r="CL248" i="13"/>
  <c r="CM248" i="13" s="1"/>
  <c r="CK248" i="13"/>
  <c r="CJ248" i="13"/>
  <c r="CI248" i="13"/>
  <c r="CF248" i="13"/>
  <c r="CE248" i="13"/>
  <c r="CD248" i="13"/>
  <c r="CG248" i="13" s="1"/>
  <c r="CH248" i="13" s="1"/>
  <c r="CA248" i="13"/>
  <c r="BZ248" i="13"/>
  <c r="BY248" i="13"/>
  <c r="BX248" i="13"/>
  <c r="BW248" i="13"/>
  <c r="BV248" i="13"/>
  <c r="BU248" i="13"/>
  <c r="CB248" i="13" s="1"/>
  <c r="CC248" i="13" s="1"/>
  <c r="BT248" i="13"/>
  <c r="BQ248" i="13"/>
  <c r="BP248" i="13"/>
  <c r="BO248" i="13"/>
  <c r="BN248" i="13"/>
  <c r="BM248" i="13"/>
  <c r="BL248" i="13"/>
  <c r="BK248" i="13"/>
  <c r="BJ248" i="13"/>
  <c r="BI248" i="13"/>
  <c r="BR248" i="13" s="1"/>
  <c r="BS248" i="13" s="1"/>
  <c r="CX247" i="13"/>
  <c r="CT247" i="13"/>
  <c r="CR247" i="13"/>
  <c r="CS247" i="13" s="1"/>
  <c r="CQ247" i="13"/>
  <c r="CN247" i="13"/>
  <c r="CO247" i="13" s="1"/>
  <c r="CP247" i="13" s="1"/>
  <c r="CK247" i="13"/>
  <c r="CJ247" i="13"/>
  <c r="CL247" i="13" s="1"/>
  <c r="CM247" i="13" s="1"/>
  <c r="CI247" i="13"/>
  <c r="CF247" i="13"/>
  <c r="CE247" i="13"/>
  <c r="CD247" i="13"/>
  <c r="CG247" i="13" s="1"/>
  <c r="CH247" i="13" s="1"/>
  <c r="BZ247" i="13"/>
  <c r="BY247" i="13"/>
  <c r="BX247" i="13"/>
  <c r="BW247" i="13"/>
  <c r="BV247" i="13"/>
  <c r="CB247" i="13" s="1"/>
  <c r="CC247" i="13" s="1"/>
  <c r="BU247" i="13"/>
  <c r="BT247" i="13"/>
  <c r="CA247" i="13" s="1"/>
  <c r="BQ247" i="13"/>
  <c r="BP247" i="13"/>
  <c r="BO247" i="13"/>
  <c r="BN247" i="13"/>
  <c r="BM247" i="13"/>
  <c r="BL247" i="13"/>
  <c r="BK247" i="13"/>
  <c r="BJ247" i="13"/>
  <c r="BI247" i="13"/>
  <c r="BR247" i="13" s="1"/>
  <c r="BS247" i="13" s="1"/>
  <c r="CX246" i="13"/>
  <c r="CT246" i="13"/>
  <c r="CR246" i="13"/>
  <c r="CS246" i="13" s="1"/>
  <c r="CQ246" i="13"/>
  <c r="CN246" i="13"/>
  <c r="CO246" i="13" s="1"/>
  <c r="CP246" i="13" s="1"/>
  <c r="CM246" i="13"/>
  <c r="CK246" i="13"/>
  <c r="CJ246" i="13"/>
  <c r="CI246" i="13"/>
  <c r="CL246" i="13" s="1"/>
  <c r="CG246" i="13"/>
  <c r="CH246" i="13" s="1"/>
  <c r="CF246" i="13"/>
  <c r="CE246" i="13"/>
  <c r="CD246" i="13"/>
  <c r="BZ246" i="13"/>
  <c r="BY246" i="13"/>
  <c r="BX246" i="13"/>
  <c r="BW246" i="13"/>
  <c r="BV246" i="13"/>
  <c r="BU246" i="13"/>
  <c r="CB246" i="13" s="1"/>
  <c r="CC246" i="13" s="1"/>
  <c r="BT246" i="13"/>
  <c r="CA246" i="13" s="1"/>
  <c r="BQ246" i="13"/>
  <c r="BP246" i="13"/>
  <c r="BO246" i="13"/>
  <c r="BN246" i="13"/>
  <c r="BM246" i="13"/>
  <c r="BL246" i="13"/>
  <c r="BK246" i="13"/>
  <c r="BJ246" i="13"/>
  <c r="BI246" i="13"/>
  <c r="CX245" i="13"/>
  <c r="CT245" i="13"/>
  <c r="CQ245" i="13"/>
  <c r="CR245" i="13" s="1"/>
  <c r="CS245" i="13" s="1"/>
  <c r="CP245" i="13"/>
  <c r="CN245" i="13"/>
  <c r="CO245" i="13" s="1"/>
  <c r="CL245" i="13"/>
  <c r="CM245" i="13" s="1"/>
  <c r="CK245" i="13"/>
  <c r="CJ245" i="13"/>
  <c r="CI245" i="13"/>
  <c r="CF245" i="13"/>
  <c r="CE245" i="13"/>
  <c r="CD245" i="13"/>
  <c r="CA245" i="13"/>
  <c r="BZ245" i="13"/>
  <c r="BY245" i="13"/>
  <c r="BX245" i="13"/>
  <c r="BW245" i="13"/>
  <c r="CB245" i="13" s="1"/>
  <c r="CC245" i="13" s="1"/>
  <c r="BV245" i="13"/>
  <c r="BU245" i="13"/>
  <c r="BT245" i="13"/>
  <c r="BQ245" i="13"/>
  <c r="BP245" i="13"/>
  <c r="BO245" i="13"/>
  <c r="BN245" i="13"/>
  <c r="BM245" i="13"/>
  <c r="BL245" i="13"/>
  <c r="BK245" i="13"/>
  <c r="BJ245" i="13"/>
  <c r="BR245" i="13" s="1"/>
  <c r="BS245" i="13" s="1"/>
  <c r="BI245" i="13"/>
  <c r="CX244" i="13"/>
  <c r="CT244" i="13"/>
  <c r="CS244" i="13"/>
  <c r="CQ244" i="13"/>
  <c r="CR244" i="13" s="1"/>
  <c r="CO244" i="13"/>
  <c r="CP244" i="13" s="1"/>
  <c r="CN244" i="13"/>
  <c r="CK244" i="13"/>
  <c r="CL244" i="13" s="1"/>
  <c r="CM244" i="13" s="1"/>
  <c r="CJ244" i="13"/>
  <c r="CI244" i="13"/>
  <c r="CG244" i="13"/>
  <c r="CH244" i="13" s="1"/>
  <c r="CF244" i="13"/>
  <c r="CE244" i="13"/>
  <c r="CD244" i="13"/>
  <c r="CC244" i="13"/>
  <c r="CA244" i="13"/>
  <c r="BZ244" i="13"/>
  <c r="BY244" i="13"/>
  <c r="BX244" i="13"/>
  <c r="BW244" i="13"/>
  <c r="BV244" i="13"/>
  <c r="BU244" i="13"/>
  <c r="CB244" i="13" s="1"/>
  <c r="BT244" i="13"/>
  <c r="BQ244" i="13"/>
  <c r="BP244" i="13"/>
  <c r="BO244" i="13"/>
  <c r="BN244" i="13"/>
  <c r="BM244" i="13"/>
  <c r="BL244" i="13"/>
  <c r="BK244" i="13"/>
  <c r="BJ244" i="13"/>
  <c r="BI244" i="13"/>
  <c r="BR244" i="13" s="1"/>
  <c r="BS244" i="13" s="1"/>
  <c r="CX243" i="13"/>
  <c r="CT243" i="13"/>
  <c r="CR243" i="13"/>
  <c r="CS243" i="13" s="1"/>
  <c r="CQ243" i="13"/>
  <c r="CN243" i="13"/>
  <c r="CO243" i="13" s="1"/>
  <c r="CP243" i="13" s="1"/>
  <c r="CL243" i="13"/>
  <c r="CM243" i="13" s="1"/>
  <c r="CK243" i="13"/>
  <c r="CJ243" i="13"/>
  <c r="CI243" i="13"/>
  <c r="CF243" i="13"/>
  <c r="CE243" i="13"/>
  <c r="CD243" i="13"/>
  <c r="CG243" i="13" s="1"/>
  <c r="CH243" i="13" s="1"/>
  <c r="BZ243" i="13"/>
  <c r="BY243" i="13"/>
  <c r="BX243" i="13"/>
  <c r="BW243" i="13"/>
  <c r="BV243" i="13"/>
  <c r="BU243" i="13"/>
  <c r="CB243" i="13" s="1"/>
  <c r="CC243" i="13" s="1"/>
  <c r="BT243" i="13"/>
  <c r="CA243" i="13" s="1"/>
  <c r="BQ243" i="13"/>
  <c r="BP243" i="13"/>
  <c r="BO243" i="13"/>
  <c r="BN243" i="13"/>
  <c r="BM243" i="13"/>
  <c r="BL243" i="13"/>
  <c r="BK243" i="13"/>
  <c r="BJ243" i="13"/>
  <c r="BI243" i="13"/>
  <c r="BR243" i="13" s="1"/>
  <c r="BS243" i="13" s="1"/>
  <c r="CX242" i="13"/>
  <c r="CT242" i="13"/>
  <c r="CQ242" i="13"/>
  <c r="CR242" i="13" s="1"/>
  <c r="CS242" i="13" s="1"/>
  <c r="CO242" i="13"/>
  <c r="CP242" i="13" s="1"/>
  <c r="CN242" i="13"/>
  <c r="CK242" i="13"/>
  <c r="CJ242" i="13"/>
  <c r="CI242" i="13"/>
  <c r="CF242" i="13"/>
  <c r="CG242" i="13" s="1"/>
  <c r="CH242" i="13" s="1"/>
  <c r="CE242" i="13"/>
  <c r="CD242" i="13"/>
  <c r="BZ242" i="13"/>
  <c r="BY242" i="13"/>
  <c r="BX242" i="13"/>
  <c r="BW242" i="13"/>
  <c r="BV242" i="13"/>
  <c r="BU242" i="13"/>
  <c r="BT242" i="13"/>
  <c r="CA242" i="13" s="1"/>
  <c r="BQ242" i="13"/>
  <c r="BP242" i="13"/>
  <c r="BO242" i="13"/>
  <c r="BN242" i="13"/>
  <c r="BM242" i="13"/>
  <c r="BL242" i="13"/>
  <c r="BK242" i="13"/>
  <c r="BJ242" i="13"/>
  <c r="BI242" i="13"/>
  <c r="CX241" i="13"/>
  <c r="CT241" i="13"/>
  <c r="CR241" i="13"/>
  <c r="CS241" i="13" s="1"/>
  <c r="CQ241" i="13"/>
  <c r="CN241" i="13"/>
  <c r="CO241" i="13" s="1"/>
  <c r="CP241" i="13" s="1"/>
  <c r="CK241" i="13"/>
  <c r="CJ241" i="13"/>
  <c r="CI241" i="13"/>
  <c r="CL241" i="13" s="1"/>
  <c r="CM241" i="13" s="1"/>
  <c r="CF241" i="13"/>
  <c r="CE241" i="13"/>
  <c r="CD241" i="13"/>
  <c r="CA241" i="13"/>
  <c r="BZ241" i="13"/>
  <c r="BY241" i="13"/>
  <c r="BX241" i="13"/>
  <c r="BW241" i="13"/>
  <c r="CB241" i="13" s="1"/>
  <c r="CC241" i="13" s="1"/>
  <c r="BV241" i="13"/>
  <c r="BU241" i="13"/>
  <c r="BT241" i="13"/>
  <c r="BQ241" i="13"/>
  <c r="BP241" i="13"/>
  <c r="BO241" i="13"/>
  <c r="BN241" i="13"/>
  <c r="BM241" i="13"/>
  <c r="BL241" i="13"/>
  <c r="BK241" i="13"/>
  <c r="BJ241" i="13"/>
  <c r="BR241" i="13" s="1"/>
  <c r="BS241" i="13" s="1"/>
  <c r="BI241" i="13"/>
  <c r="CX240" i="13"/>
  <c r="CT240" i="13"/>
  <c r="CQ240" i="13"/>
  <c r="CR240" i="13" s="1"/>
  <c r="CS240" i="13" s="1"/>
  <c r="CP240" i="13"/>
  <c r="CO240" i="13"/>
  <c r="CN240" i="13"/>
  <c r="CL240" i="13"/>
  <c r="CM240" i="13" s="1"/>
  <c r="CK240" i="13"/>
  <c r="CJ240" i="13"/>
  <c r="CI240" i="13"/>
  <c r="CF240" i="13"/>
  <c r="CE240" i="13"/>
  <c r="CD240" i="13"/>
  <c r="CG240" i="13" s="1"/>
  <c r="CH240" i="13" s="1"/>
  <c r="CA240" i="13"/>
  <c r="BZ240" i="13"/>
  <c r="BY240" i="13"/>
  <c r="BX240" i="13"/>
  <c r="BW240" i="13"/>
  <c r="BV240" i="13"/>
  <c r="BU240" i="13"/>
  <c r="CB240" i="13" s="1"/>
  <c r="CC240" i="13" s="1"/>
  <c r="BT240" i="13"/>
  <c r="BQ240" i="13"/>
  <c r="BP240" i="13"/>
  <c r="BO240" i="13"/>
  <c r="BN240" i="13"/>
  <c r="BM240" i="13"/>
  <c r="BL240" i="13"/>
  <c r="BK240" i="13"/>
  <c r="BJ240" i="13"/>
  <c r="BR240" i="13" s="1"/>
  <c r="BS240" i="13" s="1"/>
  <c r="BI240" i="13"/>
  <c r="CX239" i="13"/>
  <c r="CT239" i="13"/>
  <c r="CS239" i="13"/>
  <c r="CR239" i="13"/>
  <c r="CQ239" i="13"/>
  <c r="CO239" i="13"/>
  <c r="CP239" i="13" s="1"/>
  <c r="CN239" i="13"/>
  <c r="CK239" i="13"/>
  <c r="CL239" i="13" s="1"/>
  <c r="CM239" i="13" s="1"/>
  <c r="CJ239" i="13"/>
  <c r="CI239" i="13"/>
  <c r="CG239" i="13"/>
  <c r="CH239" i="13" s="1"/>
  <c r="CF239" i="13"/>
  <c r="CE239" i="13"/>
  <c r="CD239" i="13"/>
  <c r="BZ239" i="13"/>
  <c r="BY239" i="13"/>
  <c r="BX239" i="13"/>
  <c r="BW239" i="13"/>
  <c r="BV239" i="13"/>
  <c r="BU239" i="13"/>
  <c r="BT239" i="13"/>
  <c r="CA239" i="13" s="1"/>
  <c r="BQ239" i="13"/>
  <c r="BP239" i="13"/>
  <c r="BO239" i="13"/>
  <c r="BN239" i="13"/>
  <c r="BM239" i="13"/>
  <c r="BL239" i="13"/>
  <c r="BK239" i="13"/>
  <c r="BJ239" i="13"/>
  <c r="BI239" i="13"/>
  <c r="BR239" i="13" s="1"/>
  <c r="BS239" i="13" s="1"/>
  <c r="CX238" i="13"/>
  <c r="CT238" i="13"/>
  <c r="CR238" i="13"/>
  <c r="CS238" i="13" s="1"/>
  <c r="CQ238" i="13"/>
  <c r="CN238" i="13"/>
  <c r="CO238" i="13" s="1"/>
  <c r="CP238" i="13" s="1"/>
  <c r="CK238" i="13"/>
  <c r="CJ238" i="13"/>
  <c r="CI238" i="13"/>
  <c r="CL238" i="13" s="1"/>
  <c r="CM238" i="13" s="1"/>
  <c r="CF238" i="13"/>
  <c r="CG238" i="13" s="1"/>
  <c r="CH238" i="13" s="1"/>
  <c r="CE238" i="13"/>
  <c r="CD238" i="13"/>
  <c r="BZ238" i="13"/>
  <c r="BY238" i="13"/>
  <c r="BX238" i="13"/>
  <c r="BW238" i="13"/>
  <c r="BV238" i="13"/>
  <c r="BU238" i="13"/>
  <c r="BT238" i="13"/>
  <c r="CA238" i="13" s="1"/>
  <c r="BQ238" i="13"/>
  <c r="BP238" i="13"/>
  <c r="BO238" i="13"/>
  <c r="BN238" i="13"/>
  <c r="BM238" i="13"/>
  <c r="BL238" i="13"/>
  <c r="BK238" i="13"/>
  <c r="BJ238" i="13"/>
  <c r="BI238" i="13"/>
  <c r="BR238" i="13" s="1"/>
  <c r="BS238" i="13" s="1"/>
  <c r="CX237" i="13"/>
  <c r="CT237" i="13"/>
  <c r="CQ237" i="13"/>
  <c r="CR237" i="13" s="1"/>
  <c r="CS237" i="13" s="1"/>
  <c r="CN237" i="13"/>
  <c r="CO237" i="13" s="1"/>
  <c r="CP237" i="13" s="1"/>
  <c r="CK237" i="13"/>
  <c r="CJ237" i="13"/>
  <c r="CI237" i="13"/>
  <c r="CL237" i="13" s="1"/>
  <c r="CM237" i="13" s="1"/>
  <c r="CF237" i="13"/>
  <c r="CE237" i="13"/>
  <c r="CD237" i="13"/>
  <c r="CG237" i="13" s="1"/>
  <c r="CH237" i="13" s="1"/>
  <c r="CA237" i="13"/>
  <c r="BZ237" i="13"/>
  <c r="BY237" i="13"/>
  <c r="BX237" i="13"/>
  <c r="BW237" i="13"/>
  <c r="CB237" i="13" s="1"/>
  <c r="CC237" i="13" s="1"/>
  <c r="BV237" i="13"/>
  <c r="BU237" i="13"/>
  <c r="BT237" i="13"/>
  <c r="BQ237" i="13"/>
  <c r="BP237" i="13"/>
  <c r="BO237" i="13"/>
  <c r="BN237" i="13"/>
  <c r="BM237" i="13"/>
  <c r="BL237" i="13"/>
  <c r="BK237" i="13"/>
  <c r="BJ237" i="13"/>
  <c r="BR237" i="13" s="1"/>
  <c r="BS237" i="13" s="1"/>
  <c r="BI237" i="13"/>
  <c r="CX236" i="13"/>
  <c r="CT236" i="13"/>
  <c r="CQ236" i="13"/>
  <c r="CR236" i="13" s="1"/>
  <c r="CS236" i="13" s="1"/>
  <c r="CP236" i="13"/>
  <c r="CO236" i="13"/>
  <c r="CN236" i="13"/>
  <c r="CL236" i="13"/>
  <c r="CM236" i="13" s="1"/>
  <c r="CK236" i="13"/>
  <c r="CJ236" i="13"/>
  <c r="CI236" i="13"/>
  <c r="CF236" i="13"/>
  <c r="CE236" i="13"/>
  <c r="CD236" i="13"/>
  <c r="CG236" i="13" s="1"/>
  <c r="CH236" i="13" s="1"/>
  <c r="CA236" i="13"/>
  <c r="BZ236" i="13"/>
  <c r="BY236" i="13"/>
  <c r="BX236" i="13"/>
  <c r="BW236" i="13"/>
  <c r="BV236" i="13"/>
  <c r="BU236" i="13"/>
  <c r="CB236" i="13" s="1"/>
  <c r="CC236" i="13" s="1"/>
  <c r="BT236" i="13"/>
  <c r="BQ236" i="13"/>
  <c r="BP236" i="13"/>
  <c r="BO236" i="13"/>
  <c r="BN236" i="13"/>
  <c r="BM236" i="13"/>
  <c r="BL236" i="13"/>
  <c r="BK236" i="13"/>
  <c r="BJ236" i="13"/>
  <c r="BR236" i="13" s="1"/>
  <c r="BS236" i="13" s="1"/>
  <c r="BI236" i="13"/>
  <c r="CX235" i="13"/>
  <c r="CT235" i="13"/>
  <c r="CS235" i="13"/>
  <c r="CR235" i="13"/>
  <c r="CQ235" i="13"/>
  <c r="CO235" i="13"/>
  <c r="CP235" i="13" s="1"/>
  <c r="CN235" i="13"/>
  <c r="CK235" i="13"/>
  <c r="CL235" i="13" s="1"/>
  <c r="CM235" i="13" s="1"/>
  <c r="CJ235" i="13"/>
  <c r="CI235" i="13"/>
  <c r="CG235" i="13"/>
  <c r="CH235" i="13" s="1"/>
  <c r="CF235" i="13"/>
  <c r="CE235" i="13"/>
  <c r="CD235" i="13"/>
  <c r="BZ235" i="13"/>
  <c r="BY235" i="13"/>
  <c r="BX235" i="13"/>
  <c r="BW235" i="13"/>
  <c r="BV235" i="13"/>
  <c r="BU235" i="13"/>
  <c r="CB235" i="13" s="1"/>
  <c r="CC235" i="13" s="1"/>
  <c r="BT235" i="13"/>
  <c r="CA235" i="13" s="1"/>
  <c r="BQ235" i="13"/>
  <c r="BP235" i="13"/>
  <c r="BO235" i="13"/>
  <c r="BN235" i="13"/>
  <c r="BM235" i="13"/>
  <c r="BL235" i="13"/>
  <c r="BK235" i="13"/>
  <c r="BJ235" i="13"/>
  <c r="BI235" i="13"/>
  <c r="BR235" i="13" s="1"/>
  <c r="BS235" i="13" s="1"/>
  <c r="CX234" i="13"/>
  <c r="CT234" i="13"/>
  <c r="CR234" i="13"/>
  <c r="CS234" i="13" s="1"/>
  <c r="CQ234" i="13"/>
  <c r="CN234" i="13"/>
  <c r="CO234" i="13" s="1"/>
  <c r="CP234" i="13" s="1"/>
  <c r="CK234" i="13"/>
  <c r="CJ234" i="13"/>
  <c r="CI234" i="13"/>
  <c r="CL234" i="13" s="1"/>
  <c r="CM234" i="13" s="1"/>
  <c r="CF234" i="13"/>
  <c r="CG234" i="13" s="1"/>
  <c r="CH234" i="13" s="1"/>
  <c r="CE234" i="13"/>
  <c r="CD234" i="13"/>
  <c r="BZ234" i="13"/>
  <c r="BY234" i="13"/>
  <c r="BX234" i="13"/>
  <c r="BW234" i="13"/>
  <c r="BV234" i="13"/>
  <c r="BU234" i="13"/>
  <c r="BT234" i="13"/>
  <c r="CA234" i="13" s="1"/>
  <c r="BQ234" i="13"/>
  <c r="BP234" i="13"/>
  <c r="BO234" i="13"/>
  <c r="BN234" i="13"/>
  <c r="BM234" i="13"/>
  <c r="BL234" i="13"/>
  <c r="BK234" i="13"/>
  <c r="BJ234" i="13"/>
  <c r="BI234" i="13"/>
  <c r="BR234" i="13" s="1"/>
  <c r="BS234" i="13" s="1"/>
  <c r="CX233" i="13"/>
  <c r="CT233" i="13"/>
  <c r="CQ233" i="13"/>
  <c r="CR233" i="13" s="1"/>
  <c r="CS233" i="13" s="1"/>
  <c r="CN233" i="13"/>
  <c r="CO233" i="13" s="1"/>
  <c r="CP233" i="13" s="1"/>
  <c r="CK233" i="13"/>
  <c r="CJ233" i="13"/>
  <c r="CI233" i="13"/>
  <c r="CL233" i="13" s="1"/>
  <c r="CM233" i="13" s="1"/>
  <c r="CF233" i="13"/>
  <c r="CE233" i="13"/>
  <c r="CD233" i="13"/>
  <c r="CG233" i="13" s="1"/>
  <c r="CH233" i="13" s="1"/>
  <c r="CA233" i="13"/>
  <c r="BZ233" i="13"/>
  <c r="BY233" i="13"/>
  <c r="BX233" i="13"/>
  <c r="BW233" i="13"/>
  <c r="CB233" i="13" s="1"/>
  <c r="CC233" i="13" s="1"/>
  <c r="BV233" i="13"/>
  <c r="BU233" i="13"/>
  <c r="BT233" i="13"/>
  <c r="BQ233" i="13"/>
  <c r="BP233" i="13"/>
  <c r="BO233" i="13"/>
  <c r="BN233" i="13"/>
  <c r="BM233" i="13"/>
  <c r="BL233" i="13"/>
  <c r="BK233" i="13"/>
  <c r="BJ233" i="13"/>
  <c r="BR233" i="13" s="1"/>
  <c r="BS233" i="13" s="1"/>
  <c r="BI233" i="13"/>
  <c r="CX232" i="13"/>
  <c r="CT232" i="13"/>
  <c r="CQ232" i="13"/>
  <c r="CR232" i="13" s="1"/>
  <c r="CS232" i="13" s="1"/>
  <c r="CP232" i="13"/>
  <c r="CO232" i="13"/>
  <c r="CN232" i="13"/>
  <c r="CL232" i="13"/>
  <c r="CM232" i="13" s="1"/>
  <c r="CK232" i="13"/>
  <c r="CJ232" i="13"/>
  <c r="CI232" i="13"/>
  <c r="CF232" i="13"/>
  <c r="CE232" i="13"/>
  <c r="CD232" i="13"/>
  <c r="CG232" i="13" s="1"/>
  <c r="CH232" i="13" s="1"/>
  <c r="CA232" i="13"/>
  <c r="BZ232" i="13"/>
  <c r="BY232" i="13"/>
  <c r="BX232" i="13"/>
  <c r="BW232" i="13"/>
  <c r="BV232" i="13"/>
  <c r="BU232" i="13"/>
  <c r="CB232" i="13" s="1"/>
  <c r="CC232" i="13" s="1"/>
  <c r="BT232" i="13"/>
  <c r="BQ232" i="13"/>
  <c r="BP232" i="13"/>
  <c r="BO232" i="13"/>
  <c r="BN232" i="13"/>
  <c r="BM232" i="13"/>
  <c r="BL232" i="13"/>
  <c r="BK232" i="13"/>
  <c r="BJ232" i="13"/>
  <c r="BR232" i="13" s="1"/>
  <c r="BS232" i="13" s="1"/>
  <c r="BI232" i="13"/>
  <c r="CX231" i="13"/>
  <c r="CT231" i="13"/>
  <c r="CS231" i="13"/>
  <c r="CR231" i="13"/>
  <c r="CQ231" i="13"/>
  <c r="CO231" i="13"/>
  <c r="CP231" i="13" s="1"/>
  <c r="CN231" i="13"/>
  <c r="CK231" i="13"/>
  <c r="CL231" i="13" s="1"/>
  <c r="CM231" i="13" s="1"/>
  <c r="CJ231" i="13"/>
  <c r="CI231" i="13"/>
  <c r="CG231" i="13"/>
  <c r="CH231" i="13" s="1"/>
  <c r="CF231" i="13"/>
  <c r="CE231" i="13"/>
  <c r="CD231" i="13"/>
  <c r="BZ231" i="13"/>
  <c r="BY231" i="13"/>
  <c r="BX231" i="13"/>
  <c r="BW231" i="13"/>
  <c r="BV231" i="13"/>
  <c r="BU231" i="13"/>
  <c r="BT231" i="13"/>
  <c r="CA231" i="13" s="1"/>
  <c r="BQ231" i="13"/>
  <c r="BP231" i="13"/>
  <c r="BO231" i="13"/>
  <c r="BN231" i="13"/>
  <c r="BM231" i="13"/>
  <c r="BL231" i="13"/>
  <c r="BK231" i="13"/>
  <c r="BJ231" i="13"/>
  <c r="BI231" i="13"/>
  <c r="BR231" i="13" s="1"/>
  <c r="BS231" i="13" s="1"/>
  <c r="CX230" i="13"/>
  <c r="CT230" i="13"/>
  <c r="CR230" i="13"/>
  <c r="CS230" i="13" s="1"/>
  <c r="CQ230" i="13"/>
  <c r="CN230" i="13"/>
  <c r="CO230" i="13" s="1"/>
  <c r="CP230" i="13" s="1"/>
  <c r="CK230" i="13"/>
  <c r="CJ230" i="13"/>
  <c r="CI230" i="13"/>
  <c r="CL230" i="13" s="1"/>
  <c r="CM230" i="13" s="1"/>
  <c r="CF230" i="13"/>
  <c r="CG230" i="13" s="1"/>
  <c r="CH230" i="13" s="1"/>
  <c r="CE230" i="13"/>
  <c r="CD230" i="13"/>
  <c r="BZ230" i="13"/>
  <c r="BY230" i="13"/>
  <c r="BX230" i="13"/>
  <c r="BW230" i="13"/>
  <c r="BV230" i="13"/>
  <c r="BU230" i="13"/>
  <c r="BT230" i="13"/>
  <c r="CA230" i="13" s="1"/>
  <c r="BQ230" i="13"/>
  <c r="BP230" i="13"/>
  <c r="BO230" i="13"/>
  <c r="BN230" i="13"/>
  <c r="BM230" i="13"/>
  <c r="BL230" i="13"/>
  <c r="BK230" i="13"/>
  <c r="BJ230" i="13"/>
  <c r="BI230" i="13"/>
  <c r="BR230" i="13" s="1"/>
  <c r="BS230" i="13" s="1"/>
  <c r="CX229" i="13"/>
  <c r="CT229" i="13"/>
  <c r="CQ229" i="13"/>
  <c r="CR229" i="13" s="1"/>
  <c r="CS229" i="13" s="1"/>
  <c r="CN229" i="13"/>
  <c r="CO229" i="13" s="1"/>
  <c r="CP229" i="13" s="1"/>
  <c r="CK229" i="13"/>
  <c r="CJ229" i="13"/>
  <c r="CI229" i="13"/>
  <c r="CL229" i="13" s="1"/>
  <c r="CM229" i="13" s="1"/>
  <c r="CF229" i="13"/>
  <c r="CE229" i="13"/>
  <c r="CD229" i="13"/>
  <c r="CG229" i="13" s="1"/>
  <c r="CH229" i="13" s="1"/>
  <c r="CA229" i="13"/>
  <c r="BZ229" i="13"/>
  <c r="BY229" i="13"/>
  <c r="BX229" i="13"/>
  <c r="BW229" i="13"/>
  <c r="CB229" i="13" s="1"/>
  <c r="CC229" i="13" s="1"/>
  <c r="BV229" i="13"/>
  <c r="BU229" i="13"/>
  <c r="BT229" i="13"/>
  <c r="BQ229" i="13"/>
  <c r="BP229" i="13"/>
  <c r="BO229" i="13"/>
  <c r="BN229" i="13"/>
  <c r="BM229" i="13"/>
  <c r="BL229" i="13"/>
  <c r="BK229" i="13"/>
  <c r="BJ229" i="13"/>
  <c r="BR229" i="13" s="1"/>
  <c r="BS229" i="13" s="1"/>
  <c r="BI229" i="13"/>
  <c r="CX228" i="13"/>
  <c r="CT228" i="13"/>
  <c r="CQ228" i="13"/>
  <c r="CR228" i="13" s="1"/>
  <c r="CS228" i="13" s="1"/>
  <c r="CP228" i="13"/>
  <c r="CO228" i="13"/>
  <c r="CN228" i="13"/>
  <c r="CL228" i="13"/>
  <c r="CM228" i="13" s="1"/>
  <c r="CK228" i="13"/>
  <c r="CJ228" i="13"/>
  <c r="CI228" i="13"/>
  <c r="CF228" i="13"/>
  <c r="CE228" i="13"/>
  <c r="CD228" i="13"/>
  <c r="CG228" i="13" s="1"/>
  <c r="CH228" i="13" s="1"/>
  <c r="CA228" i="13"/>
  <c r="BZ228" i="13"/>
  <c r="BY228" i="13"/>
  <c r="BX228" i="13"/>
  <c r="BW228" i="13"/>
  <c r="BV228" i="13"/>
  <c r="BU228" i="13"/>
  <c r="CB228" i="13" s="1"/>
  <c r="CC228" i="13" s="1"/>
  <c r="BT228" i="13"/>
  <c r="BQ228" i="13"/>
  <c r="BP228" i="13"/>
  <c r="BO228" i="13"/>
  <c r="BN228" i="13"/>
  <c r="BM228" i="13"/>
  <c r="BL228" i="13"/>
  <c r="BK228" i="13"/>
  <c r="BJ228" i="13"/>
  <c r="BR228" i="13" s="1"/>
  <c r="BS228" i="13" s="1"/>
  <c r="BI228" i="13"/>
  <c r="CX227" i="13"/>
  <c r="CT227" i="13"/>
  <c r="CS227" i="13"/>
  <c r="CR227" i="13"/>
  <c r="CQ227" i="13"/>
  <c r="CO227" i="13"/>
  <c r="CP227" i="13" s="1"/>
  <c r="CN227" i="13"/>
  <c r="CK227" i="13"/>
  <c r="CL227" i="13" s="1"/>
  <c r="CM227" i="13" s="1"/>
  <c r="CJ227" i="13"/>
  <c r="CI227" i="13"/>
  <c r="CG227" i="13"/>
  <c r="CH227" i="13" s="1"/>
  <c r="CF227" i="13"/>
  <c r="CE227" i="13"/>
  <c r="CD227" i="13"/>
  <c r="BZ227" i="13"/>
  <c r="BY227" i="13"/>
  <c r="BX227" i="13"/>
  <c r="BW227" i="13"/>
  <c r="BV227" i="13"/>
  <c r="BU227" i="13"/>
  <c r="CB227" i="13" s="1"/>
  <c r="CC227" i="13" s="1"/>
  <c r="BT227" i="13"/>
  <c r="CA227" i="13" s="1"/>
  <c r="BQ227" i="13"/>
  <c r="BP227" i="13"/>
  <c r="BO227" i="13"/>
  <c r="BN227" i="13"/>
  <c r="BM227" i="13"/>
  <c r="BL227" i="13"/>
  <c r="BK227" i="13"/>
  <c r="BJ227" i="13"/>
  <c r="BI227" i="13"/>
  <c r="BR227" i="13" s="1"/>
  <c r="BS227" i="13" s="1"/>
  <c r="CX226" i="13"/>
  <c r="CT226" i="13"/>
  <c r="CR226" i="13"/>
  <c r="CS226" i="13" s="1"/>
  <c r="CQ226" i="13"/>
  <c r="CN226" i="13"/>
  <c r="CO226" i="13" s="1"/>
  <c r="CP226" i="13" s="1"/>
  <c r="CK226" i="13"/>
  <c r="CJ226" i="13"/>
  <c r="CI226" i="13"/>
  <c r="CL226" i="13" s="1"/>
  <c r="CM226" i="13" s="1"/>
  <c r="CF226" i="13"/>
  <c r="CG226" i="13" s="1"/>
  <c r="CH226" i="13" s="1"/>
  <c r="CE226" i="13"/>
  <c r="CD226" i="13"/>
  <c r="BZ226" i="13"/>
  <c r="BY226" i="13"/>
  <c r="BX226" i="13"/>
  <c r="BW226" i="13"/>
  <c r="BV226" i="13"/>
  <c r="BU226" i="13"/>
  <c r="BT226" i="13"/>
  <c r="CA226" i="13" s="1"/>
  <c r="BQ226" i="13"/>
  <c r="BP226" i="13"/>
  <c r="BO226" i="13"/>
  <c r="BN226" i="13"/>
  <c r="BM226" i="13"/>
  <c r="BL226" i="13"/>
  <c r="BK226" i="13"/>
  <c r="BJ226" i="13"/>
  <c r="BI226" i="13"/>
  <c r="BR226" i="13" s="1"/>
  <c r="BS226" i="13" s="1"/>
  <c r="CX225" i="13"/>
  <c r="CT225" i="13"/>
  <c r="CQ225" i="13"/>
  <c r="CR225" i="13" s="1"/>
  <c r="CS225" i="13" s="1"/>
  <c r="CN225" i="13"/>
  <c r="CO225" i="13" s="1"/>
  <c r="CP225" i="13" s="1"/>
  <c r="CK225" i="13"/>
  <c r="CJ225" i="13"/>
  <c r="CI225" i="13"/>
  <c r="CL225" i="13" s="1"/>
  <c r="CM225" i="13" s="1"/>
  <c r="CF225" i="13"/>
  <c r="CE225" i="13"/>
  <c r="CD225" i="13"/>
  <c r="CG225" i="13" s="1"/>
  <c r="CH225" i="13" s="1"/>
  <c r="CA225" i="13"/>
  <c r="BZ225" i="13"/>
  <c r="BY225" i="13"/>
  <c r="BX225" i="13"/>
  <c r="BW225" i="13"/>
  <c r="CB225" i="13" s="1"/>
  <c r="CC225" i="13" s="1"/>
  <c r="BV225" i="13"/>
  <c r="BU225" i="13"/>
  <c r="BT225" i="13"/>
  <c r="BQ225" i="13"/>
  <c r="BP225" i="13"/>
  <c r="BO225" i="13"/>
  <c r="BN225" i="13"/>
  <c r="BM225" i="13"/>
  <c r="BL225" i="13"/>
  <c r="BK225" i="13"/>
  <c r="BJ225" i="13"/>
  <c r="BR225" i="13" s="1"/>
  <c r="BS225" i="13" s="1"/>
  <c r="BI225" i="13"/>
  <c r="CX224" i="13"/>
  <c r="CT224" i="13"/>
  <c r="CQ224" i="13"/>
  <c r="CR224" i="13" s="1"/>
  <c r="CS224" i="13" s="1"/>
  <c r="CP224" i="13"/>
  <c r="CO224" i="13"/>
  <c r="CN224" i="13"/>
  <c r="CL224" i="13"/>
  <c r="CM224" i="13" s="1"/>
  <c r="CK224" i="13"/>
  <c r="CJ224" i="13"/>
  <c r="CI224" i="13"/>
  <c r="CF224" i="13"/>
  <c r="CE224" i="13"/>
  <c r="CD224" i="13"/>
  <c r="CG224" i="13" s="1"/>
  <c r="CH224" i="13" s="1"/>
  <c r="CA224" i="13"/>
  <c r="BZ224" i="13"/>
  <c r="BY224" i="13"/>
  <c r="BX224" i="13"/>
  <c r="BW224" i="13"/>
  <c r="BV224" i="13"/>
  <c r="BU224" i="13"/>
  <c r="CB224" i="13" s="1"/>
  <c r="CC224" i="13" s="1"/>
  <c r="BT224" i="13"/>
  <c r="BQ224" i="13"/>
  <c r="BP224" i="13"/>
  <c r="BO224" i="13"/>
  <c r="BN224" i="13"/>
  <c r="BM224" i="13"/>
  <c r="BL224" i="13"/>
  <c r="BK224" i="13"/>
  <c r="BJ224" i="13"/>
  <c r="BR224" i="13" s="1"/>
  <c r="BS224" i="13" s="1"/>
  <c r="BI224" i="13"/>
  <c r="CX223" i="13"/>
  <c r="CT223" i="13"/>
  <c r="CS223" i="13"/>
  <c r="CR223" i="13"/>
  <c r="CQ223" i="13"/>
  <c r="CO223" i="13"/>
  <c r="CP223" i="13" s="1"/>
  <c r="CN223" i="13"/>
  <c r="CK223" i="13"/>
  <c r="CL223" i="13" s="1"/>
  <c r="CM223" i="13" s="1"/>
  <c r="CJ223" i="13"/>
  <c r="CI223" i="13"/>
  <c r="CG223" i="13"/>
  <c r="CH223" i="13" s="1"/>
  <c r="CF223" i="13"/>
  <c r="CE223" i="13"/>
  <c r="CD223" i="13"/>
  <c r="BZ223" i="13"/>
  <c r="BY223" i="13"/>
  <c r="BX223" i="13"/>
  <c r="BW223" i="13"/>
  <c r="BV223" i="13"/>
  <c r="BU223" i="13"/>
  <c r="BT223" i="13"/>
  <c r="CA223" i="13" s="1"/>
  <c r="BQ223" i="13"/>
  <c r="BP223" i="13"/>
  <c r="BO223" i="13"/>
  <c r="BN223" i="13"/>
  <c r="BM223" i="13"/>
  <c r="BL223" i="13"/>
  <c r="BK223" i="13"/>
  <c r="BJ223" i="13"/>
  <c r="BI223" i="13"/>
  <c r="BR223" i="13" s="1"/>
  <c r="BS223" i="13" s="1"/>
  <c r="CX222" i="13"/>
  <c r="CT222" i="13"/>
  <c r="CR222" i="13"/>
  <c r="CS222" i="13" s="1"/>
  <c r="CQ222" i="13"/>
  <c r="CN222" i="13"/>
  <c r="CO222" i="13" s="1"/>
  <c r="CP222" i="13" s="1"/>
  <c r="CK222" i="13"/>
  <c r="CJ222" i="13"/>
  <c r="CI222" i="13"/>
  <c r="CL222" i="13" s="1"/>
  <c r="CM222" i="13" s="1"/>
  <c r="CF222" i="13"/>
  <c r="CG222" i="13" s="1"/>
  <c r="CH222" i="13" s="1"/>
  <c r="CE222" i="13"/>
  <c r="CD222" i="13"/>
  <c r="BZ222" i="13"/>
  <c r="BY222" i="13"/>
  <c r="BX222" i="13"/>
  <c r="BW222" i="13"/>
  <c r="BV222" i="13"/>
  <c r="BU222" i="13"/>
  <c r="BT222" i="13"/>
  <c r="CA222" i="13" s="1"/>
  <c r="BQ222" i="13"/>
  <c r="BP222" i="13"/>
  <c r="BO222" i="13"/>
  <c r="BN222" i="13"/>
  <c r="BM222" i="13"/>
  <c r="BL222" i="13"/>
  <c r="BK222" i="13"/>
  <c r="BJ222" i="13"/>
  <c r="BI222" i="13"/>
  <c r="BR222" i="13" s="1"/>
  <c r="BS222" i="13" s="1"/>
  <c r="CX221" i="13"/>
  <c r="CT221" i="13"/>
  <c r="CQ221" i="13"/>
  <c r="CR221" i="13" s="1"/>
  <c r="CS221" i="13" s="1"/>
  <c r="CN221" i="13"/>
  <c r="CO221" i="13" s="1"/>
  <c r="CP221" i="13" s="1"/>
  <c r="CK221" i="13"/>
  <c r="CJ221" i="13"/>
  <c r="CI221" i="13"/>
  <c r="CL221" i="13" s="1"/>
  <c r="CM221" i="13" s="1"/>
  <c r="CF221" i="13"/>
  <c r="CE221" i="13"/>
  <c r="CD221" i="13"/>
  <c r="CG221" i="13" s="1"/>
  <c r="CH221" i="13" s="1"/>
  <c r="CA221" i="13"/>
  <c r="BZ221" i="13"/>
  <c r="BY221" i="13"/>
  <c r="BX221" i="13"/>
  <c r="BW221" i="13"/>
  <c r="CB221" i="13" s="1"/>
  <c r="CC221" i="13" s="1"/>
  <c r="BV221" i="13"/>
  <c r="BU221" i="13"/>
  <c r="BT221" i="13"/>
  <c r="BQ221" i="13"/>
  <c r="BP221" i="13"/>
  <c r="BO221" i="13"/>
  <c r="BN221" i="13"/>
  <c r="BM221" i="13"/>
  <c r="BL221" i="13"/>
  <c r="BK221" i="13"/>
  <c r="BJ221" i="13"/>
  <c r="BR221" i="13" s="1"/>
  <c r="BS221" i="13" s="1"/>
  <c r="BI221" i="13"/>
  <c r="CX220" i="13"/>
  <c r="CT220" i="13"/>
  <c r="CQ220" i="13"/>
  <c r="CR220" i="13" s="1"/>
  <c r="CS220" i="13" s="1"/>
  <c r="CP220" i="13"/>
  <c r="CO220" i="13"/>
  <c r="CN220" i="13"/>
  <c r="CL220" i="13"/>
  <c r="CM220" i="13" s="1"/>
  <c r="CK220" i="13"/>
  <c r="CJ220" i="13"/>
  <c r="CI220" i="13"/>
  <c r="CF220" i="13"/>
  <c r="CE220" i="13"/>
  <c r="CD220" i="13"/>
  <c r="CG220" i="13" s="1"/>
  <c r="CH220" i="13" s="1"/>
  <c r="CA220" i="13"/>
  <c r="BZ220" i="13"/>
  <c r="BY220" i="13"/>
  <c r="BX220" i="13"/>
  <c r="BW220" i="13"/>
  <c r="BV220" i="13"/>
  <c r="BU220" i="13"/>
  <c r="CB220" i="13" s="1"/>
  <c r="CC220" i="13" s="1"/>
  <c r="BT220" i="13"/>
  <c r="BQ220" i="13"/>
  <c r="BP220" i="13"/>
  <c r="BO220" i="13"/>
  <c r="BN220" i="13"/>
  <c r="BM220" i="13"/>
  <c r="BL220" i="13"/>
  <c r="BK220" i="13"/>
  <c r="BJ220" i="13"/>
  <c r="BR220" i="13" s="1"/>
  <c r="BS220" i="13" s="1"/>
  <c r="BI220" i="13"/>
  <c r="CX219" i="13"/>
  <c r="CT219" i="13"/>
  <c r="CS219" i="13"/>
  <c r="CR219" i="13"/>
  <c r="CQ219" i="13"/>
  <c r="CO219" i="13"/>
  <c r="CP219" i="13" s="1"/>
  <c r="CN219" i="13"/>
  <c r="CK219" i="13"/>
  <c r="CL219" i="13" s="1"/>
  <c r="CM219" i="13" s="1"/>
  <c r="CJ219" i="13"/>
  <c r="CI219" i="13"/>
  <c r="CG219" i="13"/>
  <c r="CH219" i="13" s="1"/>
  <c r="CF219" i="13"/>
  <c r="CE219" i="13"/>
  <c r="CD219" i="13"/>
  <c r="BZ219" i="13"/>
  <c r="BY219" i="13"/>
  <c r="BX219" i="13"/>
  <c r="BW219" i="13"/>
  <c r="BV219" i="13"/>
  <c r="BU219" i="13"/>
  <c r="CB219" i="13" s="1"/>
  <c r="CC219" i="13" s="1"/>
  <c r="BT219" i="13"/>
  <c r="CA219" i="13" s="1"/>
  <c r="BQ219" i="13"/>
  <c r="BP219" i="13"/>
  <c r="BO219" i="13"/>
  <c r="BN219" i="13"/>
  <c r="BM219" i="13"/>
  <c r="BL219" i="13"/>
  <c r="BK219" i="13"/>
  <c r="BJ219" i="13"/>
  <c r="BI219" i="13"/>
  <c r="BR219" i="13" s="1"/>
  <c r="BS219" i="13" s="1"/>
  <c r="CX218" i="13"/>
  <c r="CT218" i="13"/>
  <c r="CR218" i="13"/>
  <c r="CS218" i="13" s="1"/>
  <c r="CQ218" i="13"/>
  <c r="CN218" i="13"/>
  <c r="CO218" i="13" s="1"/>
  <c r="CP218" i="13" s="1"/>
  <c r="CK218" i="13"/>
  <c r="CJ218" i="13"/>
  <c r="CI218" i="13"/>
  <c r="CL218" i="13" s="1"/>
  <c r="CM218" i="13" s="1"/>
  <c r="CF218" i="13"/>
  <c r="CG218" i="13" s="1"/>
  <c r="CH218" i="13" s="1"/>
  <c r="CE218" i="13"/>
  <c r="CD218" i="13"/>
  <c r="BZ218" i="13"/>
  <c r="BY218" i="13"/>
  <c r="BX218" i="13"/>
  <c r="BW218" i="13"/>
  <c r="BV218" i="13"/>
  <c r="BU218" i="13"/>
  <c r="BT218" i="13"/>
  <c r="CA218" i="13" s="1"/>
  <c r="BQ218" i="13"/>
  <c r="BP218" i="13"/>
  <c r="BO218" i="13"/>
  <c r="BN218" i="13"/>
  <c r="BM218" i="13"/>
  <c r="BL218" i="13"/>
  <c r="BK218" i="13"/>
  <c r="BJ218" i="13"/>
  <c r="BI218" i="13"/>
  <c r="BR218" i="13" s="1"/>
  <c r="BS218" i="13" s="1"/>
  <c r="CX217" i="13"/>
  <c r="CT217" i="13"/>
  <c r="CQ217" i="13"/>
  <c r="CR217" i="13" s="1"/>
  <c r="CS217" i="13" s="1"/>
  <c r="CN217" i="13"/>
  <c r="CO217" i="13" s="1"/>
  <c r="CP217" i="13" s="1"/>
  <c r="CK217" i="13"/>
  <c r="CJ217" i="13"/>
  <c r="CI217" i="13"/>
  <c r="CL217" i="13" s="1"/>
  <c r="CM217" i="13" s="1"/>
  <c r="CF217" i="13"/>
  <c r="CE217" i="13"/>
  <c r="CD217" i="13"/>
  <c r="CG217" i="13" s="1"/>
  <c r="CH217" i="13" s="1"/>
  <c r="CA217" i="13"/>
  <c r="BZ217" i="13"/>
  <c r="BY217" i="13"/>
  <c r="BX217" i="13"/>
  <c r="BW217" i="13"/>
  <c r="CB217" i="13" s="1"/>
  <c r="CC217" i="13" s="1"/>
  <c r="BV217" i="13"/>
  <c r="BU217" i="13"/>
  <c r="BT217" i="13"/>
  <c r="BQ217" i="13"/>
  <c r="BP217" i="13"/>
  <c r="BO217" i="13"/>
  <c r="BN217" i="13"/>
  <c r="BM217" i="13"/>
  <c r="BL217" i="13"/>
  <c r="BK217" i="13"/>
  <c r="BJ217" i="13"/>
  <c r="BR217" i="13" s="1"/>
  <c r="BS217" i="13" s="1"/>
  <c r="BI217" i="13"/>
  <c r="CX216" i="13"/>
  <c r="CT216" i="13"/>
  <c r="CQ216" i="13"/>
  <c r="CR216" i="13" s="1"/>
  <c r="CS216" i="13" s="1"/>
  <c r="CP216" i="13"/>
  <c r="CO216" i="13"/>
  <c r="CN216" i="13"/>
  <c r="CL216" i="13"/>
  <c r="CM216" i="13" s="1"/>
  <c r="CK216" i="13"/>
  <c r="CJ216" i="13"/>
  <c r="CI216" i="13"/>
  <c r="CF216" i="13"/>
  <c r="CE216" i="13"/>
  <c r="CD216" i="13"/>
  <c r="CG216" i="13" s="1"/>
  <c r="CH216" i="13" s="1"/>
  <c r="CA216" i="13"/>
  <c r="BZ216" i="13"/>
  <c r="BY216" i="13"/>
  <c r="BX216" i="13"/>
  <c r="BW216" i="13"/>
  <c r="BV216" i="13"/>
  <c r="BU216" i="13"/>
  <c r="CB216" i="13" s="1"/>
  <c r="CC216" i="13" s="1"/>
  <c r="BT216" i="13"/>
  <c r="BQ216" i="13"/>
  <c r="BP216" i="13"/>
  <c r="BO216" i="13"/>
  <c r="BN216" i="13"/>
  <c r="BM216" i="13"/>
  <c r="BL216" i="13"/>
  <c r="BK216" i="13"/>
  <c r="BJ216" i="13"/>
  <c r="BR216" i="13" s="1"/>
  <c r="BS216" i="13" s="1"/>
  <c r="BI216" i="13"/>
  <c r="CX215" i="13"/>
  <c r="CT215" i="13"/>
  <c r="CS215" i="13"/>
  <c r="CR215" i="13"/>
  <c r="CQ215" i="13"/>
  <c r="CO215" i="13"/>
  <c r="CP215" i="13" s="1"/>
  <c r="CN215" i="13"/>
  <c r="CK215" i="13"/>
  <c r="CL215" i="13" s="1"/>
  <c r="CM215" i="13" s="1"/>
  <c r="CJ215" i="13"/>
  <c r="CI215" i="13"/>
  <c r="CG215" i="13"/>
  <c r="CH215" i="13" s="1"/>
  <c r="CF215" i="13"/>
  <c r="CE215" i="13"/>
  <c r="CD215" i="13"/>
  <c r="BZ215" i="13"/>
  <c r="BY215" i="13"/>
  <c r="BX215" i="13"/>
  <c r="BW215" i="13"/>
  <c r="BV215" i="13"/>
  <c r="BU215" i="13"/>
  <c r="BT215" i="13"/>
  <c r="CA215" i="13" s="1"/>
  <c r="BQ215" i="13"/>
  <c r="BP215" i="13"/>
  <c r="BO215" i="13"/>
  <c r="BN215" i="13"/>
  <c r="BM215" i="13"/>
  <c r="BL215" i="13"/>
  <c r="BK215" i="13"/>
  <c r="BJ215" i="13"/>
  <c r="BI215" i="13"/>
  <c r="BR215" i="13" s="1"/>
  <c r="BS215" i="13" s="1"/>
  <c r="CX214" i="13"/>
  <c r="CT214" i="13"/>
  <c r="CR214" i="13"/>
  <c r="CS214" i="13" s="1"/>
  <c r="CQ214" i="13"/>
  <c r="CN214" i="13"/>
  <c r="CO214" i="13" s="1"/>
  <c r="CP214" i="13" s="1"/>
  <c r="CK214" i="13"/>
  <c r="CJ214" i="13"/>
  <c r="CI214" i="13"/>
  <c r="CL214" i="13" s="1"/>
  <c r="CM214" i="13" s="1"/>
  <c r="CF214" i="13"/>
  <c r="CG214" i="13" s="1"/>
  <c r="CH214" i="13" s="1"/>
  <c r="CE214" i="13"/>
  <c r="CD214" i="13"/>
  <c r="BZ214" i="13"/>
  <c r="BY214" i="13"/>
  <c r="BX214" i="13"/>
  <c r="BW214" i="13"/>
  <c r="BV214" i="13"/>
  <c r="BU214" i="13"/>
  <c r="BT214" i="13"/>
  <c r="CA214" i="13" s="1"/>
  <c r="BQ214" i="13"/>
  <c r="BP214" i="13"/>
  <c r="BO214" i="13"/>
  <c r="BN214" i="13"/>
  <c r="BM214" i="13"/>
  <c r="BL214" i="13"/>
  <c r="BK214" i="13"/>
  <c r="BJ214" i="13"/>
  <c r="BI214" i="13"/>
  <c r="BR214" i="13" s="1"/>
  <c r="BS214" i="13" s="1"/>
  <c r="CX213" i="13"/>
  <c r="CT213" i="13"/>
  <c r="CQ213" i="13"/>
  <c r="CR213" i="13" s="1"/>
  <c r="CS213" i="13" s="1"/>
  <c r="CN213" i="13"/>
  <c r="CO213" i="13" s="1"/>
  <c r="CP213" i="13" s="1"/>
  <c r="CK213" i="13"/>
  <c r="CJ213" i="13"/>
  <c r="CI213" i="13"/>
  <c r="CL213" i="13" s="1"/>
  <c r="CM213" i="13" s="1"/>
  <c r="CF213" i="13"/>
  <c r="CE213" i="13"/>
  <c r="CD213" i="13"/>
  <c r="CG213" i="13" s="1"/>
  <c r="CH213" i="13" s="1"/>
  <c r="CA213" i="13"/>
  <c r="BZ213" i="13"/>
  <c r="BY213" i="13"/>
  <c r="BX213" i="13"/>
  <c r="BW213" i="13"/>
  <c r="CB213" i="13" s="1"/>
  <c r="CC213" i="13" s="1"/>
  <c r="BV213" i="13"/>
  <c r="BU213" i="13"/>
  <c r="BT213" i="13"/>
  <c r="BQ213" i="13"/>
  <c r="BP213" i="13"/>
  <c r="BO213" i="13"/>
  <c r="BN213" i="13"/>
  <c r="BM213" i="13"/>
  <c r="BL213" i="13"/>
  <c r="BK213" i="13"/>
  <c r="BJ213" i="13"/>
  <c r="BR213" i="13" s="1"/>
  <c r="BS213" i="13" s="1"/>
  <c r="BI213" i="13"/>
  <c r="CX212" i="13"/>
  <c r="CT212" i="13"/>
  <c r="CQ212" i="13"/>
  <c r="CR212" i="13" s="1"/>
  <c r="CS212" i="13" s="1"/>
  <c r="CP212" i="13"/>
  <c r="CO212" i="13"/>
  <c r="CN212" i="13"/>
  <c r="CL212" i="13"/>
  <c r="CM212" i="13" s="1"/>
  <c r="CK212" i="13"/>
  <c r="CJ212" i="13"/>
  <c r="CI212" i="13"/>
  <c r="CF212" i="13"/>
  <c r="CE212" i="13"/>
  <c r="CD212" i="13"/>
  <c r="CG212" i="13" s="1"/>
  <c r="CH212" i="13" s="1"/>
  <c r="CA212" i="13"/>
  <c r="BZ212" i="13"/>
  <c r="BY212" i="13"/>
  <c r="BX212" i="13"/>
  <c r="BW212" i="13"/>
  <c r="BV212" i="13"/>
  <c r="BU212" i="13"/>
  <c r="CB212" i="13" s="1"/>
  <c r="CC212" i="13" s="1"/>
  <c r="BT212" i="13"/>
  <c r="BQ212" i="13"/>
  <c r="BP212" i="13"/>
  <c r="BO212" i="13"/>
  <c r="BN212" i="13"/>
  <c r="BM212" i="13"/>
  <c r="BL212" i="13"/>
  <c r="BK212" i="13"/>
  <c r="BJ212" i="13"/>
  <c r="BR212" i="13" s="1"/>
  <c r="BS212" i="13" s="1"/>
  <c r="BI212" i="13"/>
  <c r="CX211" i="13"/>
  <c r="CT211" i="13"/>
  <c r="CS211" i="13"/>
  <c r="CR211" i="13"/>
  <c r="CQ211" i="13"/>
  <c r="CO211" i="13"/>
  <c r="CP211" i="13" s="1"/>
  <c r="CN211" i="13"/>
  <c r="CK211" i="13"/>
  <c r="CL211" i="13" s="1"/>
  <c r="CM211" i="13" s="1"/>
  <c r="CJ211" i="13"/>
  <c r="CI211" i="13"/>
  <c r="CG211" i="13"/>
  <c r="CH211" i="13" s="1"/>
  <c r="CF211" i="13"/>
  <c r="CE211" i="13"/>
  <c r="CD211" i="13"/>
  <c r="BZ211" i="13"/>
  <c r="BY211" i="13"/>
  <c r="BX211" i="13"/>
  <c r="BW211" i="13"/>
  <c r="BV211" i="13"/>
  <c r="BU211" i="13"/>
  <c r="CB211" i="13" s="1"/>
  <c r="CC211" i="13" s="1"/>
  <c r="BT211" i="13"/>
  <c r="CA211" i="13" s="1"/>
  <c r="BQ211" i="13"/>
  <c r="BP211" i="13"/>
  <c r="BO211" i="13"/>
  <c r="BN211" i="13"/>
  <c r="BM211" i="13"/>
  <c r="BL211" i="13"/>
  <c r="BK211" i="13"/>
  <c r="BJ211" i="13"/>
  <c r="BI211" i="13"/>
  <c r="BR211" i="13" s="1"/>
  <c r="BS211" i="13" s="1"/>
  <c r="CX210" i="13"/>
  <c r="CT210" i="13"/>
  <c r="CR210" i="13"/>
  <c r="CS210" i="13" s="1"/>
  <c r="CQ210" i="13"/>
  <c r="CN210" i="13"/>
  <c r="CO210" i="13" s="1"/>
  <c r="CP210" i="13" s="1"/>
  <c r="CK210" i="13"/>
  <c r="CJ210" i="13"/>
  <c r="CI210" i="13"/>
  <c r="CL210" i="13" s="1"/>
  <c r="CM210" i="13" s="1"/>
  <c r="CF210" i="13"/>
  <c r="CG210" i="13" s="1"/>
  <c r="CH210" i="13" s="1"/>
  <c r="CE210" i="13"/>
  <c r="CD210" i="13"/>
  <c r="BZ210" i="13"/>
  <c r="BY210" i="13"/>
  <c r="BX210" i="13"/>
  <c r="BW210" i="13"/>
  <c r="BV210" i="13"/>
  <c r="BU210" i="13"/>
  <c r="BT210" i="13"/>
  <c r="CA210" i="13" s="1"/>
  <c r="BQ210" i="13"/>
  <c r="BP210" i="13"/>
  <c r="BO210" i="13"/>
  <c r="BN210" i="13"/>
  <c r="BM210" i="13"/>
  <c r="BL210" i="13"/>
  <c r="BK210" i="13"/>
  <c r="BJ210" i="13"/>
  <c r="BI210" i="13"/>
  <c r="BR210" i="13" s="1"/>
  <c r="BS210" i="13" s="1"/>
  <c r="CX209" i="13"/>
  <c r="CT209" i="13"/>
  <c r="CQ209" i="13"/>
  <c r="CR209" i="13" s="1"/>
  <c r="CS209" i="13" s="1"/>
  <c r="CN209" i="13"/>
  <c r="CO209" i="13" s="1"/>
  <c r="CP209" i="13" s="1"/>
  <c r="CK209" i="13"/>
  <c r="CJ209" i="13"/>
  <c r="CI209" i="13"/>
  <c r="CL209" i="13" s="1"/>
  <c r="CM209" i="13" s="1"/>
  <c r="CF209" i="13"/>
  <c r="CE209" i="13"/>
  <c r="CD209" i="13"/>
  <c r="CG209" i="13" s="1"/>
  <c r="CH209" i="13" s="1"/>
  <c r="CA209" i="13"/>
  <c r="BZ209" i="13"/>
  <c r="BY209" i="13"/>
  <c r="BX209" i="13"/>
  <c r="BW209" i="13"/>
  <c r="CB209" i="13" s="1"/>
  <c r="CC209" i="13" s="1"/>
  <c r="BV209" i="13"/>
  <c r="BU209" i="13"/>
  <c r="BT209" i="13"/>
  <c r="BQ209" i="13"/>
  <c r="BP209" i="13"/>
  <c r="BO209" i="13"/>
  <c r="BN209" i="13"/>
  <c r="BM209" i="13"/>
  <c r="BL209" i="13"/>
  <c r="BK209" i="13"/>
  <c r="BJ209" i="13"/>
  <c r="BR209" i="13" s="1"/>
  <c r="BS209" i="13" s="1"/>
  <c r="BI209" i="13"/>
  <c r="CX208" i="13"/>
  <c r="CT208" i="13"/>
  <c r="CQ208" i="13"/>
  <c r="CR208" i="13" s="1"/>
  <c r="CS208" i="13" s="1"/>
  <c r="CP208" i="13"/>
  <c r="CO208" i="13"/>
  <c r="CN208" i="13"/>
  <c r="CL208" i="13"/>
  <c r="CM208" i="13" s="1"/>
  <c r="CK208" i="13"/>
  <c r="CJ208" i="13"/>
  <c r="CI208" i="13"/>
  <c r="CF208" i="13"/>
  <c r="CE208" i="13"/>
  <c r="CD208" i="13"/>
  <c r="CG208" i="13" s="1"/>
  <c r="CH208" i="13" s="1"/>
  <c r="CA208" i="13"/>
  <c r="BZ208" i="13"/>
  <c r="BY208" i="13"/>
  <c r="BX208" i="13"/>
  <c r="BW208" i="13"/>
  <c r="BV208" i="13"/>
  <c r="BU208" i="13"/>
  <c r="CB208" i="13" s="1"/>
  <c r="CC208" i="13" s="1"/>
  <c r="BT208" i="13"/>
  <c r="BQ208" i="13"/>
  <c r="BP208" i="13"/>
  <c r="BO208" i="13"/>
  <c r="BN208" i="13"/>
  <c r="BM208" i="13"/>
  <c r="BL208" i="13"/>
  <c r="BK208" i="13"/>
  <c r="BJ208" i="13"/>
  <c r="BR208" i="13" s="1"/>
  <c r="BS208" i="13" s="1"/>
  <c r="BI208" i="13"/>
  <c r="CX207" i="13"/>
  <c r="CT207" i="13"/>
  <c r="CS207" i="13"/>
  <c r="CR207" i="13"/>
  <c r="CQ207" i="13"/>
  <c r="CO207" i="13"/>
  <c r="CP207" i="13" s="1"/>
  <c r="CN207" i="13"/>
  <c r="CK207" i="13"/>
  <c r="CL207" i="13" s="1"/>
  <c r="CM207" i="13" s="1"/>
  <c r="CJ207" i="13"/>
  <c r="CI207" i="13"/>
  <c r="CG207" i="13"/>
  <c r="CH207" i="13" s="1"/>
  <c r="CF207" i="13"/>
  <c r="CE207" i="13"/>
  <c r="CD207" i="13"/>
  <c r="BZ207" i="13"/>
  <c r="BY207" i="13"/>
  <c r="BX207" i="13"/>
  <c r="BW207" i="13"/>
  <c r="BV207" i="13"/>
  <c r="BU207" i="13"/>
  <c r="BT207" i="13"/>
  <c r="CA207" i="13" s="1"/>
  <c r="BQ207" i="13"/>
  <c r="BP207" i="13"/>
  <c r="BO207" i="13"/>
  <c r="BN207" i="13"/>
  <c r="BM207" i="13"/>
  <c r="BL207" i="13"/>
  <c r="BK207" i="13"/>
  <c r="BJ207" i="13"/>
  <c r="BI207" i="13"/>
  <c r="BR207" i="13" s="1"/>
  <c r="BS207" i="13" s="1"/>
  <c r="CX206" i="13"/>
  <c r="CT206" i="13"/>
  <c r="CR206" i="13"/>
  <c r="CS206" i="13" s="1"/>
  <c r="CQ206" i="13"/>
  <c r="CN206" i="13"/>
  <c r="CO206" i="13" s="1"/>
  <c r="CP206" i="13" s="1"/>
  <c r="CK206" i="13"/>
  <c r="CJ206" i="13"/>
  <c r="CI206" i="13"/>
  <c r="CL206" i="13" s="1"/>
  <c r="CM206" i="13" s="1"/>
  <c r="CF206" i="13"/>
  <c r="CG206" i="13" s="1"/>
  <c r="CH206" i="13" s="1"/>
  <c r="CE206" i="13"/>
  <c r="CD206" i="13"/>
  <c r="BZ206" i="13"/>
  <c r="BY206" i="13"/>
  <c r="BX206" i="13"/>
  <c r="BW206" i="13"/>
  <c r="BV206" i="13"/>
  <c r="BU206" i="13"/>
  <c r="BT206" i="13"/>
  <c r="CA206" i="13" s="1"/>
  <c r="BQ206" i="13"/>
  <c r="BP206" i="13"/>
  <c r="BO206" i="13"/>
  <c r="BN206" i="13"/>
  <c r="BM206" i="13"/>
  <c r="BL206" i="13"/>
  <c r="BK206" i="13"/>
  <c r="BJ206" i="13"/>
  <c r="BI206" i="13"/>
  <c r="BR206" i="13" s="1"/>
  <c r="BS206" i="13" s="1"/>
  <c r="CX205" i="13"/>
  <c r="CT205" i="13"/>
  <c r="CQ205" i="13"/>
  <c r="CR205" i="13" s="1"/>
  <c r="CS205" i="13" s="1"/>
  <c r="CN205" i="13"/>
  <c r="CO205" i="13" s="1"/>
  <c r="CP205" i="13" s="1"/>
  <c r="CK205" i="13"/>
  <c r="CJ205" i="13"/>
  <c r="CI205" i="13"/>
  <c r="CL205" i="13" s="1"/>
  <c r="CM205" i="13" s="1"/>
  <c r="CF205" i="13"/>
  <c r="CE205" i="13"/>
  <c r="CD205" i="13"/>
  <c r="CG205" i="13" s="1"/>
  <c r="CH205" i="13" s="1"/>
  <c r="CA205" i="13"/>
  <c r="BZ205" i="13"/>
  <c r="BY205" i="13"/>
  <c r="BX205" i="13"/>
  <c r="BW205" i="13"/>
  <c r="CB205" i="13" s="1"/>
  <c r="CC205" i="13" s="1"/>
  <c r="BV205" i="13"/>
  <c r="BU205" i="13"/>
  <c r="BT205" i="13"/>
  <c r="BQ205" i="13"/>
  <c r="BP205" i="13"/>
  <c r="BO205" i="13"/>
  <c r="BN205" i="13"/>
  <c r="BM205" i="13"/>
  <c r="BL205" i="13"/>
  <c r="BK205" i="13"/>
  <c r="BJ205" i="13"/>
  <c r="BR205" i="13" s="1"/>
  <c r="BS205" i="13" s="1"/>
  <c r="BI205" i="13"/>
  <c r="CX204" i="13"/>
  <c r="CT204" i="13"/>
  <c r="CQ204" i="13"/>
  <c r="CR204" i="13" s="1"/>
  <c r="CS204" i="13" s="1"/>
  <c r="CP204" i="13"/>
  <c r="CO204" i="13"/>
  <c r="CN204" i="13"/>
  <c r="CL204" i="13"/>
  <c r="CM204" i="13" s="1"/>
  <c r="CK204" i="13"/>
  <c r="CJ204" i="13"/>
  <c r="CI204" i="13"/>
  <c r="CF204" i="13"/>
  <c r="CE204" i="13"/>
  <c r="CD204" i="13"/>
  <c r="CG204" i="13" s="1"/>
  <c r="CH204" i="13" s="1"/>
  <c r="CA204" i="13"/>
  <c r="BZ204" i="13"/>
  <c r="BY204" i="13"/>
  <c r="BX204" i="13"/>
  <c r="BW204" i="13"/>
  <c r="BV204" i="13"/>
  <c r="BU204" i="13"/>
  <c r="CB204" i="13" s="1"/>
  <c r="CC204" i="13" s="1"/>
  <c r="BT204" i="13"/>
  <c r="BQ204" i="13"/>
  <c r="BP204" i="13"/>
  <c r="BO204" i="13"/>
  <c r="BN204" i="13"/>
  <c r="BM204" i="13"/>
  <c r="BL204" i="13"/>
  <c r="BK204" i="13"/>
  <c r="BJ204" i="13"/>
  <c r="BR204" i="13" s="1"/>
  <c r="BS204" i="13" s="1"/>
  <c r="BI204" i="13"/>
  <c r="CX203" i="13"/>
  <c r="CT203" i="13"/>
  <c r="CS203" i="13"/>
  <c r="CR203" i="13"/>
  <c r="CQ203" i="13"/>
  <c r="CN203" i="13"/>
  <c r="CO203" i="13" s="1"/>
  <c r="CP203" i="13" s="1"/>
  <c r="CK203" i="13"/>
  <c r="CJ203" i="13"/>
  <c r="CL203" i="13" s="1"/>
  <c r="CM203" i="13" s="1"/>
  <c r="CI203" i="13"/>
  <c r="CF203" i="13"/>
  <c r="CG203" i="13" s="1"/>
  <c r="CH203" i="13" s="1"/>
  <c r="CE203" i="13"/>
  <c r="CD203" i="13"/>
  <c r="BZ203" i="13"/>
  <c r="BY203" i="13"/>
  <c r="BX203" i="13"/>
  <c r="CB203" i="13" s="1"/>
  <c r="CC203" i="13" s="1"/>
  <c r="BW203" i="13"/>
  <c r="BV203" i="13"/>
  <c r="BU203" i="13"/>
  <c r="BT203" i="13"/>
  <c r="CA203" i="13" s="1"/>
  <c r="BQ203" i="13"/>
  <c r="BP203" i="13"/>
  <c r="BO203" i="13"/>
  <c r="BN203" i="13"/>
  <c r="BM203" i="13"/>
  <c r="BL203" i="13"/>
  <c r="BK203" i="13"/>
  <c r="BJ203" i="13"/>
  <c r="BI203" i="13"/>
  <c r="CX202" i="13"/>
  <c r="CT202" i="13"/>
  <c r="CQ202" i="13"/>
  <c r="CR202" i="13" s="1"/>
  <c r="CS202" i="13" s="1"/>
  <c r="CN202" i="13"/>
  <c r="CO202" i="13" s="1"/>
  <c r="CP202" i="13" s="1"/>
  <c r="CM202" i="13"/>
  <c r="CK202" i="13"/>
  <c r="CJ202" i="13"/>
  <c r="CI202" i="13"/>
  <c r="CL202" i="13" s="1"/>
  <c r="CF202" i="13"/>
  <c r="CE202" i="13"/>
  <c r="CG202" i="13" s="1"/>
  <c r="CH202" i="13" s="1"/>
  <c r="CD202" i="13"/>
  <c r="CA202" i="13"/>
  <c r="BZ202" i="13"/>
  <c r="BY202" i="13"/>
  <c r="BX202" i="13"/>
  <c r="BW202" i="13"/>
  <c r="CB202" i="13" s="1"/>
  <c r="CC202" i="13" s="1"/>
  <c r="BV202" i="13"/>
  <c r="BU202" i="13"/>
  <c r="BT202" i="13"/>
  <c r="BQ202" i="13"/>
  <c r="BP202" i="13"/>
  <c r="BO202" i="13"/>
  <c r="BN202" i="13"/>
  <c r="BM202" i="13"/>
  <c r="BL202" i="13"/>
  <c r="BK202" i="13"/>
  <c r="BJ202" i="13"/>
  <c r="BI202" i="13"/>
  <c r="BR202" i="13" s="1"/>
  <c r="BS202" i="13" s="1"/>
  <c r="CX201" i="13"/>
  <c r="CT201" i="13"/>
  <c r="CQ201" i="13"/>
  <c r="CR201" i="13" s="1"/>
  <c r="CS201" i="13" s="1"/>
  <c r="CN201" i="13"/>
  <c r="CO201" i="13" s="1"/>
  <c r="CP201" i="13" s="1"/>
  <c r="CL201" i="13"/>
  <c r="CM201" i="13" s="1"/>
  <c r="CK201" i="13"/>
  <c r="CJ201" i="13"/>
  <c r="CI201" i="13"/>
  <c r="CF201" i="13"/>
  <c r="CE201" i="13"/>
  <c r="CD201" i="13"/>
  <c r="CG201" i="13" s="1"/>
  <c r="CH201" i="13" s="1"/>
  <c r="CA201" i="13"/>
  <c r="BZ201" i="13"/>
  <c r="BY201" i="13"/>
  <c r="BX201" i="13"/>
  <c r="BW201" i="13"/>
  <c r="BV201" i="13"/>
  <c r="CB201" i="13" s="1"/>
  <c r="CC201" i="13" s="1"/>
  <c r="BU201" i="13"/>
  <c r="BT201" i="13"/>
  <c r="BQ201" i="13"/>
  <c r="BP201" i="13"/>
  <c r="BO201" i="13"/>
  <c r="BN201" i="13"/>
  <c r="BM201" i="13"/>
  <c r="BL201" i="13"/>
  <c r="BK201" i="13"/>
  <c r="BJ201" i="13"/>
  <c r="BR201" i="13" s="1"/>
  <c r="BS201" i="13" s="1"/>
  <c r="BI201" i="13"/>
  <c r="CX200" i="13"/>
  <c r="CT200" i="13"/>
  <c r="CS200" i="13"/>
  <c r="CQ200" i="13"/>
  <c r="CR200" i="13" s="1"/>
  <c r="CO200" i="13"/>
  <c r="CP200" i="13" s="1"/>
  <c r="CN200" i="13"/>
  <c r="CK200" i="13"/>
  <c r="CL200" i="13" s="1"/>
  <c r="CM200" i="13" s="1"/>
  <c r="CJ200" i="13"/>
  <c r="CI200" i="13"/>
  <c r="CG200" i="13"/>
  <c r="CH200" i="13" s="1"/>
  <c r="CF200" i="13"/>
  <c r="CE200" i="13"/>
  <c r="CD200" i="13"/>
  <c r="CC200" i="13"/>
  <c r="CA200" i="13"/>
  <c r="BZ200" i="13"/>
  <c r="BY200" i="13"/>
  <c r="BX200" i="13"/>
  <c r="BW200" i="13"/>
  <c r="BV200" i="13"/>
  <c r="BU200" i="13"/>
  <c r="CB200" i="13" s="1"/>
  <c r="BT200" i="13"/>
  <c r="BQ200" i="13"/>
  <c r="BP200" i="13"/>
  <c r="BO200" i="13"/>
  <c r="BN200" i="13"/>
  <c r="BM200" i="13"/>
  <c r="BL200" i="13"/>
  <c r="BK200" i="13"/>
  <c r="BJ200" i="13"/>
  <c r="BI200" i="13"/>
  <c r="BR200" i="13" s="1"/>
  <c r="BS200" i="13" s="1"/>
  <c r="CX199" i="13"/>
  <c r="CT199" i="13"/>
  <c r="CR199" i="13"/>
  <c r="CS199" i="13" s="1"/>
  <c r="CQ199" i="13"/>
  <c r="CN199" i="13"/>
  <c r="CO199" i="13" s="1"/>
  <c r="CP199" i="13" s="1"/>
  <c r="CK199" i="13"/>
  <c r="CJ199" i="13"/>
  <c r="CL199" i="13" s="1"/>
  <c r="CM199" i="13" s="1"/>
  <c r="CI199" i="13"/>
  <c r="CF199" i="13"/>
  <c r="CG199" i="13" s="1"/>
  <c r="CH199" i="13" s="1"/>
  <c r="CE199" i="13"/>
  <c r="CD199" i="13"/>
  <c r="BZ199" i="13"/>
  <c r="BY199" i="13"/>
  <c r="BX199" i="13"/>
  <c r="CB199" i="13" s="1"/>
  <c r="CC199" i="13" s="1"/>
  <c r="BW199" i="13"/>
  <c r="BV199" i="13"/>
  <c r="BU199" i="13"/>
  <c r="BT199" i="13"/>
  <c r="CA199" i="13" s="1"/>
  <c r="BQ199" i="13"/>
  <c r="BP199" i="13"/>
  <c r="BO199" i="13"/>
  <c r="BN199" i="13"/>
  <c r="BM199" i="13"/>
  <c r="BL199" i="13"/>
  <c r="BK199" i="13"/>
  <c r="BJ199" i="13"/>
  <c r="BI199" i="13"/>
  <c r="BR199" i="13" s="1"/>
  <c r="BS199" i="13" s="1"/>
  <c r="CX198" i="13"/>
  <c r="CT198" i="13"/>
  <c r="CQ198" i="13"/>
  <c r="CR198" i="13" s="1"/>
  <c r="CS198" i="13" s="1"/>
  <c r="CN198" i="13"/>
  <c r="CO198" i="13" s="1"/>
  <c r="CP198" i="13" s="1"/>
  <c r="CK198" i="13"/>
  <c r="CJ198" i="13"/>
  <c r="CI198" i="13"/>
  <c r="CL198" i="13" s="1"/>
  <c r="CM198" i="13" s="1"/>
  <c r="CF198" i="13"/>
  <c r="CE198" i="13"/>
  <c r="CG198" i="13" s="1"/>
  <c r="CH198" i="13" s="1"/>
  <c r="CD198" i="13"/>
  <c r="CA198" i="13"/>
  <c r="BZ198" i="13"/>
  <c r="BY198" i="13"/>
  <c r="BX198" i="13"/>
  <c r="BW198" i="13"/>
  <c r="CB198" i="13" s="1"/>
  <c r="CC198" i="13" s="1"/>
  <c r="BV198" i="13"/>
  <c r="BU198" i="13"/>
  <c r="BT198" i="13"/>
  <c r="BQ198" i="13"/>
  <c r="BP198" i="13"/>
  <c r="BO198" i="13"/>
  <c r="BN198" i="13"/>
  <c r="BM198" i="13"/>
  <c r="BL198" i="13"/>
  <c r="BK198" i="13"/>
  <c r="BJ198" i="13"/>
  <c r="BI198" i="13"/>
  <c r="CX197" i="13"/>
  <c r="CT197" i="13"/>
  <c r="CQ197" i="13"/>
  <c r="CR197" i="13" s="1"/>
  <c r="CS197" i="13" s="1"/>
  <c r="CN197" i="13"/>
  <c r="CO197" i="13" s="1"/>
  <c r="CP197" i="13" s="1"/>
  <c r="CL197" i="13"/>
  <c r="CM197" i="13" s="1"/>
  <c r="CK197" i="13"/>
  <c r="CJ197" i="13"/>
  <c r="CI197" i="13"/>
  <c r="CH197" i="13"/>
  <c r="CF197" i="13"/>
  <c r="CE197" i="13"/>
  <c r="CD197" i="13"/>
  <c r="CG197" i="13" s="1"/>
  <c r="CA197" i="13"/>
  <c r="BZ197" i="13"/>
  <c r="BY197" i="13"/>
  <c r="BX197" i="13"/>
  <c r="BW197" i="13"/>
  <c r="BV197" i="13"/>
  <c r="CB197" i="13" s="1"/>
  <c r="CC197" i="13" s="1"/>
  <c r="BU197" i="13"/>
  <c r="BT197" i="13"/>
  <c r="BQ197" i="13"/>
  <c r="BP197" i="13"/>
  <c r="BO197" i="13"/>
  <c r="BN197" i="13"/>
  <c r="BM197" i="13"/>
  <c r="BL197" i="13"/>
  <c r="BK197" i="13"/>
  <c r="BJ197" i="13"/>
  <c r="BR197" i="13" s="1"/>
  <c r="BS197" i="13" s="1"/>
  <c r="BI197" i="13"/>
  <c r="CX196" i="13"/>
  <c r="CT196" i="13"/>
  <c r="CS196" i="13"/>
  <c r="CQ196" i="13"/>
  <c r="CR196" i="13" s="1"/>
  <c r="CO196" i="13"/>
  <c r="CP196" i="13" s="1"/>
  <c r="CN196" i="13"/>
  <c r="CK196" i="13"/>
  <c r="CL196" i="13" s="1"/>
  <c r="CM196" i="13" s="1"/>
  <c r="CJ196" i="13"/>
  <c r="CI196" i="13"/>
  <c r="CG196" i="13"/>
  <c r="CH196" i="13" s="1"/>
  <c r="CF196" i="13"/>
  <c r="CE196" i="13"/>
  <c r="CD196" i="13"/>
  <c r="CC196" i="13"/>
  <c r="CA196" i="13"/>
  <c r="BZ196" i="13"/>
  <c r="BY196" i="13"/>
  <c r="BX196" i="13"/>
  <c r="BW196" i="13"/>
  <c r="BV196" i="13"/>
  <c r="BU196" i="13"/>
  <c r="CB196" i="13" s="1"/>
  <c r="BT196" i="13"/>
  <c r="BQ196" i="13"/>
  <c r="BP196" i="13"/>
  <c r="BO196" i="13"/>
  <c r="BN196" i="13"/>
  <c r="BM196" i="13"/>
  <c r="BL196" i="13"/>
  <c r="BK196" i="13"/>
  <c r="BJ196" i="13"/>
  <c r="BI196" i="13"/>
  <c r="BR196" i="13" s="1"/>
  <c r="BS196" i="13" s="1"/>
  <c r="CX195" i="13"/>
  <c r="CT195" i="13"/>
  <c r="CR195" i="13"/>
  <c r="CS195" i="13" s="1"/>
  <c r="CQ195" i="13"/>
  <c r="CN195" i="13"/>
  <c r="CO195" i="13" s="1"/>
  <c r="CP195" i="13" s="1"/>
  <c r="CK195" i="13"/>
  <c r="CJ195" i="13"/>
  <c r="CL195" i="13" s="1"/>
  <c r="CM195" i="13" s="1"/>
  <c r="CI195" i="13"/>
  <c r="CF195" i="13"/>
  <c r="CG195" i="13" s="1"/>
  <c r="CH195" i="13" s="1"/>
  <c r="CE195" i="13"/>
  <c r="CD195" i="13"/>
  <c r="CB195" i="13"/>
  <c r="CC195" i="13" s="1"/>
  <c r="BZ195" i="13"/>
  <c r="BY195" i="13"/>
  <c r="BX195" i="13"/>
  <c r="BW195" i="13"/>
  <c r="BV195" i="13"/>
  <c r="BU195" i="13"/>
  <c r="BT195" i="13"/>
  <c r="CA195" i="13" s="1"/>
  <c r="BQ195" i="13"/>
  <c r="BP195" i="13"/>
  <c r="BO195" i="13"/>
  <c r="BN195" i="13"/>
  <c r="BM195" i="13"/>
  <c r="BL195" i="13"/>
  <c r="BK195" i="13"/>
  <c r="BJ195" i="13"/>
  <c r="BI195" i="13"/>
  <c r="BR195" i="13" s="1"/>
  <c r="BS195" i="13" s="1"/>
  <c r="CX194" i="13"/>
  <c r="CT194" i="13"/>
  <c r="CQ194" i="13"/>
  <c r="CR194" i="13" s="1"/>
  <c r="CS194" i="13" s="1"/>
  <c r="CN194" i="13"/>
  <c r="CO194" i="13" s="1"/>
  <c r="CP194" i="13" s="1"/>
  <c r="CK194" i="13"/>
  <c r="CJ194" i="13"/>
  <c r="CI194" i="13"/>
  <c r="CL194" i="13" s="1"/>
  <c r="CM194" i="13" s="1"/>
  <c r="CF194" i="13"/>
  <c r="CE194" i="13"/>
  <c r="CG194" i="13" s="1"/>
  <c r="CH194" i="13" s="1"/>
  <c r="CD194" i="13"/>
  <c r="CA194" i="13"/>
  <c r="BZ194" i="13"/>
  <c r="BY194" i="13"/>
  <c r="BX194" i="13"/>
  <c r="BW194" i="13"/>
  <c r="CB194" i="13" s="1"/>
  <c r="CC194" i="13" s="1"/>
  <c r="BV194" i="13"/>
  <c r="BU194" i="13"/>
  <c r="BT194" i="13"/>
  <c r="BQ194" i="13"/>
  <c r="BP194" i="13"/>
  <c r="BO194" i="13"/>
  <c r="BN194" i="13"/>
  <c r="BM194" i="13"/>
  <c r="BL194" i="13"/>
  <c r="BK194" i="13"/>
  <c r="BJ194" i="13"/>
  <c r="BI194" i="13"/>
  <c r="CX193" i="13"/>
  <c r="CT193" i="13"/>
  <c r="CQ193" i="13"/>
  <c r="CR193" i="13" s="1"/>
  <c r="CS193" i="13" s="1"/>
  <c r="CP193" i="13"/>
  <c r="CN193" i="13"/>
  <c r="CO193" i="13" s="1"/>
  <c r="CL193" i="13"/>
  <c r="CM193" i="13" s="1"/>
  <c r="CK193" i="13"/>
  <c r="CJ193" i="13"/>
  <c r="CI193" i="13"/>
  <c r="CH193" i="13"/>
  <c r="CF193" i="13"/>
  <c r="CE193" i="13"/>
  <c r="CD193" i="13"/>
  <c r="CG193" i="13" s="1"/>
  <c r="CA193" i="13"/>
  <c r="BZ193" i="13"/>
  <c r="BY193" i="13"/>
  <c r="BX193" i="13"/>
  <c r="BW193" i="13"/>
  <c r="BV193" i="13"/>
  <c r="CB193" i="13" s="1"/>
  <c r="CC193" i="13" s="1"/>
  <c r="BU193" i="13"/>
  <c r="BT193" i="13"/>
  <c r="BQ193" i="13"/>
  <c r="BP193" i="13"/>
  <c r="BO193" i="13"/>
  <c r="BN193" i="13"/>
  <c r="BM193" i="13"/>
  <c r="BL193" i="13"/>
  <c r="BK193" i="13"/>
  <c r="BJ193" i="13"/>
  <c r="BR193" i="13" s="1"/>
  <c r="BS193" i="13" s="1"/>
  <c r="BI193" i="13"/>
  <c r="CX192" i="13"/>
  <c r="CT192" i="13"/>
  <c r="CQ192" i="13"/>
  <c r="CR192" i="13" s="1"/>
  <c r="CS192" i="13" s="1"/>
  <c r="CO192" i="13"/>
  <c r="CP192" i="13" s="1"/>
  <c r="CN192" i="13"/>
  <c r="CK192" i="13"/>
  <c r="CL192" i="13" s="1"/>
  <c r="CM192" i="13" s="1"/>
  <c r="CJ192" i="13"/>
  <c r="CI192" i="13"/>
  <c r="CG192" i="13"/>
  <c r="CH192" i="13" s="1"/>
  <c r="CF192" i="13"/>
  <c r="CE192" i="13"/>
  <c r="CD192" i="13"/>
  <c r="CA192" i="13"/>
  <c r="BZ192" i="13"/>
  <c r="BY192" i="13"/>
  <c r="BX192" i="13"/>
  <c r="BW192" i="13"/>
  <c r="BV192" i="13"/>
  <c r="BU192" i="13"/>
  <c r="CB192" i="13" s="1"/>
  <c r="CC192" i="13" s="1"/>
  <c r="BT192" i="13"/>
  <c r="BQ192" i="13"/>
  <c r="BP192" i="13"/>
  <c r="BO192" i="13"/>
  <c r="BN192" i="13"/>
  <c r="BM192" i="13"/>
  <c r="BL192" i="13"/>
  <c r="BK192" i="13"/>
  <c r="BJ192" i="13"/>
  <c r="BI192" i="13"/>
  <c r="BR192" i="13" s="1"/>
  <c r="BS192" i="13" s="1"/>
  <c r="CX191" i="13"/>
  <c r="CT191" i="13"/>
  <c r="CR191" i="13"/>
  <c r="CS191" i="13" s="1"/>
  <c r="CQ191" i="13"/>
  <c r="CN191" i="13"/>
  <c r="CO191" i="13" s="1"/>
  <c r="CP191" i="13" s="1"/>
  <c r="CK191" i="13"/>
  <c r="CJ191" i="13"/>
  <c r="CL191" i="13" s="1"/>
  <c r="CM191" i="13" s="1"/>
  <c r="CI191" i="13"/>
  <c r="CF191" i="13"/>
  <c r="CG191" i="13" s="1"/>
  <c r="CH191" i="13" s="1"/>
  <c r="CE191" i="13"/>
  <c r="CD191" i="13"/>
  <c r="CB191" i="13"/>
  <c r="CC191" i="13" s="1"/>
  <c r="BZ191" i="13"/>
  <c r="BY191" i="13"/>
  <c r="BX191" i="13"/>
  <c r="BW191" i="13"/>
  <c r="BV191" i="13"/>
  <c r="BU191" i="13"/>
  <c r="BT191" i="13"/>
  <c r="CA191" i="13" s="1"/>
  <c r="BQ191" i="13"/>
  <c r="BP191" i="13"/>
  <c r="BO191" i="13"/>
  <c r="BN191" i="13"/>
  <c r="BM191" i="13"/>
  <c r="BL191" i="13"/>
  <c r="BK191" i="13"/>
  <c r="BJ191" i="13"/>
  <c r="BI191" i="13"/>
  <c r="CX190" i="13"/>
  <c r="CT190" i="13"/>
  <c r="CQ190" i="13"/>
  <c r="CR190" i="13" s="1"/>
  <c r="CS190" i="13" s="1"/>
  <c r="CN190" i="13"/>
  <c r="CO190" i="13" s="1"/>
  <c r="CP190" i="13" s="1"/>
  <c r="CM190" i="13"/>
  <c r="CK190" i="13"/>
  <c r="CJ190" i="13"/>
  <c r="CI190" i="13"/>
  <c r="CL190" i="13" s="1"/>
  <c r="CF190" i="13"/>
  <c r="CE190" i="13"/>
  <c r="CG190" i="13" s="1"/>
  <c r="CH190" i="13" s="1"/>
  <c r="CD190" i="13"/>
  <c r="CA190" i="13"/>
  <c r="BZ190" i="13"/>
  <c r="BY190" i="13"/>
  <c r="BX190" i="13"/>
  <c r="BW190" i="13"/>
  <c r="CB190" i="13" s="1"/>
  <c r="CC190" i="13" s="1"/>
  <c r="BV190" i="13"/>
  <c r="BU190" i="13"/>
  <c r="BT190" i="13"/>
  <c r="BQ190" i="13"/>
  <c r="BP190" i="13"/>
  <c r="BO190" i="13"/>
  <c r="BN190" i="13"/>
  <c r="BM190" i="13"/>
  <c r="BL190" i="13"/>
  <c r="BK190" i="13"/>
  <c r="BJ190" i="13"/>
  <c r="BI190" i="13"/>
  <c r="BR190" i="13" s="1"/>
  <c r="BS190" i="13" s="1"/>
  <c r="CX189" i="13"/>
  <c r="CT189" i="13"/>
  <c r="CQ189" i="13"/>
  <c r="CR189" i="13" s="1"/>
  <c r="CS189" i="13" s="1"/>
  <c r="CP189" i="13"/>
  <c r="CN189" i="13"/>
  <c r="CO189" i="13" s="1"/>
  <c r="CL189" i="13"/>
  <c r="CM189" i="13" s="1"/>
  <c r="CK189" i="13"/>
  <c r="CJ189" i="13"/>
  <c r="CI189" i="13"/>
  <c r="CF189" i="13"/>
  <c r="CE189" i="13"/>
  <c r="CD189" i="13"/>
  <c r="CG189" i="13" s="1"/>
  <c r="CH189" i="13" s="1"/>
  <c r="CA189" i="13"/>
  <c r="BZ189" i="13"/>
  <c r="BY189" i="13"/>
  <c r="BX189" i="13"/>
  <c r="BW189" i="13"/>
  <c r="BV189" i="13"/>
  <c r="CB189" i="13" s="1"/>
  <c r="CC189" i="13" s="1"/>
  <c r="BU189" i="13"/>
  <c r="BT189" i="13"/>
  <c r="BQ189" i="13"/>
  <c r="BP189" i="13"/>
  <c r="BO189" i="13"/>
  <c r="BN189" i="13"/>
  <c r="BM189" i="13"/>
  <c r="BL189" i="13"/>
  <c r="BK189" i="13"/>
  <c r="BJ189" i="13"/>
  <c r="BR189" i="13" s="1"/>
  <c r="BS189" i="13" s="1"/>
  <c r="BI189" i="13"/>
  <c r="CX188" i="13"/>
  <c r="CT188" i="13"/>
  <c r="CQ188" i="13"/>
  <c r="CR188" i="13" s="1"/>
  <c r="CS188" i="13" s="1"/>
  <c r="CO188" i="13"/>
  <c r="CP188" i="13" s="1"/>
  <c r="CN188" i="13"/>
  <c r="CK188" i="13"/>
  <c r="CL188" i="13" s="1"/>
  <c r="CM188" i="13" s="1"/>
  <c r="CJ188" i="13"/>
  <c r="CI188" i="13"/>
  <c r="CG188" i="13"/>
  <c r="CH188" i="13" s="1"/>
  <c r="CF188" i="13"/>
  <c r="CE188" i="13"/>
  <c r="CD188" i="13"/>
  <c r="CA188" i="13"/>
  <c r="BZ188" i="13"/>
  <c r="BY188" i="13"/>
  <c r="BX188" i="13"/>
  <c r="BW188" i="13"/>
  <c r="BV188" i="13"/>
  <c r="BU188" i="13"/>
  <c r="CB188" i="13" s="1"/>
  <c r="CC188" i="13" s="1"/>
  <c r="BT188" i="13"/>
  <c r="BQ188" i="13"/>
  <c r="BP188" i="13"/>
  <c r="BO188" i="13"/>
  <c r="BN188" i="13"/>
  <c r="BM188" i="13"/>
  <c r="BL188" i="13"/>
  <c r="BK188" i="13"/>
  <c r="BJ188" i="13"/>
  <c r="BI188" i="13"/>
  <c r="BR188" i="13" s="1"/>
  <c r="BS188" i="13" s="1"/>
  <c r="CX187" i="13"/>
  <c r="CT187" i="13"/>
  <c r="CR187" i="13"/>
  <c r="CS187" i="13" s="1"/>
  <c r="CQ187" i="13"/>
  <c r="CN187" i="13"/>
  <c r="CO187" i="13" s="1"/>
  <c r="CP187" i="13" s="1"/>
  <c r="CK187" i="13"/>
  <c r="CJ187" i="13"/>
  <c r="CL187" i="13" s="1"/>
  <c r="CM187" i="13" s="1"/>
  <c r="CI187" i="13"/>
  <c r="CF187" i="13"/>
  <c r="CG187" i="13" s="1"/>
  <c r="CH187" i="13" s="1"/>
  <c r="CE187" i="13"/>
  <c r="CD187" i="13"/>
  <c r="BZ187" i="13"/>
  <c r="BY187" i="13"/>
  <c r="BX187" i="13"/>
  <c r="CB187" i="13" s="1"/>
  <c r="CC187" i="13" s="1"/>
  <c r="BW187" i="13"/>
  <c r="BV187" i="13"/>
  <c r="BU187" i="13"/>
  <c r="BT187" i="13"/>
  <c r="CA187" i="13" s="1"/>
  <c r="BQ187" i="13"/>
  <c r="BP187" i="13"/>
  <c r="BO187" i="13"/>
  <c r="BN187" i="13"/>
  <c r="BM187" i="13"/>
  <c r="BL187" i="13"/>
  <c r="BK187" i="13"/>
  <c r="BJ187" i="13"/>
  <c r="BI187" i="13"/>
  <c r="CX186" i="13"/>
  <c r="CT186" i="13"/>
  <c r="CQ186" i="13"/>
  <c r="CR186" i="13" s="1"/>
  <c r="CS186" i="13" s="1"/>
  <c r="CN186" i="13"/>
  <c r="CO186" i="13" s="1"/>
  <c r="CP186" i="13" s="1"/>
  <c r="CM186" i="13"/>
  <c r="CK186" i="13"/>
  <c r="CJ186" i="13"/>
  <c r="CI186" i="13"/>
  <c r="CL186" i="13" s="1"/>
  <c r="CF186" i="13"/>
  <c r="CE186" i="13"/>
  <c r="CG186" i="13" s="1"/>
  <c r="CH186" i="13" s="1"/>
  <c r="CD186" i="13"/>
  <c r="CA186" i="13"/>
  <c r="BZ186" i="13"/>
  <c r="BY186" i="13"/>
  <c r="BX186" i="13"/>
  <c r="BW186" i="13"/>
  <c r="CB186" i="13" s="1"/>
  <c r="CC186" i="13" s="1"/>
  <c r="BV186" i="13"/>
  <c r="BU186" i="13"/>
  <c r="BT186" i="13"/>
  <c r="BQ186" i="13"/>
  <c r="BP186" i="13"/>
  <c r="BO186" i="13"/>
  <c r="BN186" i="13"/>
  <c r="BM186" i="13"/>
  <c r="BL186" i="13"/>
  <c r="BK186" i="13"/>
  <c r="BJ186" i="13"/>
  <c r="BI186" i="13"/>
  <c r="BR186" i="13" s="1"/>
  <c r="BS186" i="13" s="1"/>
  <c r="CX185" i="13"/>
  <c r="CT185" i="13"/>
  <c r="CQ185" i="13"/>
  <c r="CR185" i="13" s="1"/>
  <c r="CS185" i="13" s="1"/>
  <c r="CN185" i="13"/>
  <c r="CO185" i="13" s="1"/>
  <c r="CP185" i="13" s="1"/>
  <c r="CL185" i="13"/>
  <c r="CM185" i="13" s="1"/>
  <c r="CK185" i="13"/>
  <c r="CJ185" i="13"/>
  <c r="CI185" i="13"/>
  <c r="CF185" i="13"/>
  <c r="CE185" i="13"/>
  <c r="CD185" i="13"/>
  <c r="CG185" i="13" s="1"/>
  <c r="CH185" i="13" s="1"/>
  <c r="CA185" i="13"/>
  <c r="BZ185" i="13"/>
  <c r="BY185" i="13"/>
  <c r="BX185" i="13"/>
  <c r="BW185" i="13"/>
  <c r="BV185" i="13"/>
  <c r="CB185" i="13" s="1"/>
  <c r="CC185" i="13" s="1"/>
  <c r="BU185" i="13"/>
  <c r="BT185" i="13"/>
  <c r="BQ185" i="13"/>
  <c r="BP185" i="13"/>
  <c r="BO185" i="13"/>
  <c r="BN185" i="13"/>
  <c r="BM185" i="13"/>
  <c r="BL185" i="13"/>
  <c r="BK185" i="13"/>
  <c r="BJ185" i="13"/>
  <c r="BR185" i="13" s="1"/>
  <c r="BS185" i="13" s="1"/>
  <c r="BI185" i="13"/>
  <c r="CX184" i="13"/>
  <c r="CT184" i="13"/>
  <c r="CS184" i="13"/>
  <c r="CQ184" i="13"/>
  <c r="CR184" i="13" s="1"/>
  <c r="CO184" i="13"/>
  <c r="CP184" i="13" s="1"/>
  <c r="CN184" i="13"/>
  <c r="CK184" i="13"/>
  <c r="CL184" i="13" s="1"/>
  <c r="CM184" i="13" s="1"/>
  <c r="CJ184" i="13"/>
  <c r="CI184" i="13"/>
  <c r="CG184" i="13"/>
  <c r="CH184" i="13" s="1"/>
  <c r="CF184" i="13"/>
  <c r="CE184" i="13"/>
  <c r="CD184" i="13"/>
  <c r="CC184" i="13"/>
  <c r="CA184" i="13"/>
  <c r="BZ184" i="13"/>
  <c r="BY184" i="13"/>
  <c r="BX184" i="13"/>
  <c r="BW184" i="13"/>
  <c r="BV184" i="13"/>
  <c r="BU184" i="13"/>
  <c r="CB184" i="13" s="1"/>
  <c r="BT184" i="13"/>
  <c r="BQ184" i="13"/>
  <c r="BP184" i="13"/>
  <c r="BO184" i="13"/>
  <c r="BN184" i="13"/>
  <c r="BM184" i="13"/>
  <c r="BL184" i="13"/>
  <c r="BK184" i="13"/>
  <c r="BJ184" i="13"/>
  <c r="BI184" i="13"/>
  <c r="BR184" i="13" s="1"/>
  <c r="BS184" i="13" s="1"/>
  <c r="CX183" i="13"/>
  <c r="CT183" i="13"/>
  <c r="CR183" i="13"/>
  <c r="CS183" i="13" s="1"/>
  <c r="CQ183" i="13"/>
  <c r="CN183" i="13"/>
  <c r="CO183" i="13" s="1"/>
  <c r="CP183" i="13" s="1"/>
  <c r="CK183" i="13"/>
  <c r="CJ183" i="13"/>
  <c r="CL183" i="13" s="1"/>
  <c r="CM183" i="13" s="1"/>
  <c r="CI183" i="13"/>
  <c r="CF183" i="13"/>
  <c r="CG183" i="13" s="1"/>
  <c r="CH183" i="13" s="1"/>
  <c r="CE183" i="13"/>
  <c r="CD183" i="13"/>
  <c r="BZ183" i="13"/>
  <c r="BY183" i="13"/>
  <c r="BX183" i="13"/>
  <c r="CB183" i="13" s="1"/>
  <c r="CC183" i="13" s="1"/>
  <c r="BW183" i="13"/>
  <c r="BV183" i="13"/>
  <c r="BU183" i="13"/>
  <c r="BT183" i="13"/>
  <c r="CA183" i="13" s="1"/>
  <c r="BQ183" i="13"/>
  <c r="BP183" i="13"/>
  <c r="BO183" i="13"/>
  <c r="BN183" i="13"/>
  <c r="BM183" i="13"/>
  <c r="BL183" i="13"/>
  <c r="BK183" i="13"/>
  <c r="BJ183" i="13"/>
  <c r="BI183" i="13"/>
  <c r="BR183" i="13" s="1"/>
  <c r="BS183" i="13" s="1"/>
  <c r="CX182" i="13"/>
  <c r="CT182" i="13"/>
  <c r="CQ182" i="13"/>
  <c r="CR182" i="13" s="1"/>
  <c r="CS182" i="13" s="1"/>
  <c r="CN182" i="13"/>
  <c r="CO182" i="13" s="1"/>
  <c r="CP182" i="13" s="1"/>
  <c r="CK182" i="13"/>
  <c r="CJ182" i="13"/>
  <c r="CI182" i="13"/>
  <c r="CL182" i="13" s="1"/>
  <c r="CM182" i="13" s="1"/>
  <c r="CF182" i="13"/>
  <c r="CE182" i="13"/>
  <c r="CG182" i="13" s="1"/>
  <c r="CH182" i="13" s="1"/>
  <c r="CD182" i="13"/>
  <c r="CA182" i="13"/>
  <c r="BZ182" i="13"/>
  <c r="BY182" i="13"/>
  <c r="BX182" i="13"/>
  <c r="BW182" i="13"/>
  <c r="CB182" i="13" s="1"/>
  <c r="CC182" i="13" s="1"/>
  <c r="BV182" i="13"/>
  <c r="BU182" i="13"/>
  <c r="BT182" i="13"/>
  <c r="BQ182" i="13"/>
  <c r="BP182" i="13"/>
  <c r="BO182" i="13"/>
  <c r="BN182" i="13"/>
  <c r="BM182" i="13"/>
  <c r="BL182" i="13"/>
  <c r="BK182" i="13"/>
  <c r="BJ182" i="13"/>
  <c r="BI182" i="13"/>
  <c r="CX181" i="13"/>
  <c r="CT181" i="13"/>
  <c r="CQ181" i="13"/>
  <c r="CR181" i="13" s="1"/>
  <c r="CS181" i="13" s="1"/>
  <c r="CN181" i="13"/>
  <c r="CO181" i="13" s="1"/>
  <c r="CP181" i="13" s="1"/>
  <c r="CL181" i="13"/>
  <c r="CM181" i="13" s="1"/>
  <c r="CK181" i="13"/>
  <c r="CJ181" i="13"/>
  <c r="CI181" i="13"/>
  <c r="CH181" i="13"/>
  <c r="CF181" i="13"/>
  <c r="CE181" i="13"/>
  <c r="CD181" i="13"/>
  <c r="CG181" i="13" s="1"/>
  <c r="CA181" i="13"/>
  <c r="BZ181" i="13"/>
  <c r="BY181" i="13"/>
  <c r="BX181" i="13"/>
  <c r="BW181" i="13"/>
  <c r="BV181" i="13"/>
  <c r="CB181" i="13" s="1"/>
  <c r="CC181" i="13" s="1"/>
  <c r="BU181" i="13"/>
  <c r="BT181" i="13"/>
  <c r="BQ181" i="13"/>
  <c r="BP181" i="13"/>
  <c r="BO181" i="13"/>
  <c r="BN181" i="13"/>
  <c r="BM181" i="13"/>
  <c r="BL181" i="13"/>
  <c r="BK181" i="13"/>
  <c r="BJ181" i="13"/>
  <c r="BR181" i="13" s="1"/>
  <c r="BS181" i="13" s="1"/>
  <c r="BI181" i="13"/>
  <c r="CX180" i="13"/>
  <c r="CT180" i="13"/>
  <c r="CS180" i="13"/>
  <c r="CQ180" i="13"/>
  <c r="CR180" i="13" s="1"/>
  <c r="CO180" i="13"/>
  <c r="CP180" i="13" s="1"/>
  <c r="CN180" i="13"/>
  <c r="CK180" i="13"/>
  <c r="CL180" i="13" s="1"/>
  <c r="CM180" i="13" s="1"/>
  <c r="CJ180" i="13"/>
  <c r="CI180" i="13"/>
  <c r="CG180" i="13"/>
  <c r="CH180" i="13" s="1"/>
  <c r="CF180" i="13"/>
  <c r="CE180" i="13"/>
  <c r="CD180" i="13"/>
  <c r="CC180" i="13"/>
  <c r="CA180" i="13"/>
  <c r="BZ180" i="13"/>
  <c r="BY180" i="13"/>
  <c r="BX180" i="13"/>
  <c r="BW180" i="13"/>
  <c r="BV180" i="13"/>
  <c r="BU180" i="13"/>
  <c r="CB180" i="13" s="1"/>
  <c r="BT180" i="13"/>
  <c r="BQ180" i="13"/>
  <c r="BP180" i="13"/>
  <c r="BO180" i="13"/>
  <c r="BN180" i="13"/>
  <c r="BM180" i="13"/>
  <c r="BL180" i="13"/>
  <c r="BK180" i="13"/>
  <c r="BJ180" i="13"/>
  <c r="BI180" i="13"/>
  <c r="BR180" i="13" s="1"/>
  <c r="BS180" i="13" s="1"/>
  <c r="CX179" i="13"/>
  <c r="CT179" i="13"/>
  <c r="CR179" i="13"/>
  <c r="CS179" i="13" s="1"/>
  <c r="CQ179" i="13"/>
  <c r="CN179" i="13"/>
  <c r="CO179" i="13" s="1"/>
  <c r="CP179" i="13" s="1"/>
  <c r="CK179" i="13"/>
  <c r="CJ179" i="13"/>
  <c r="CL179" i="13" s="1"/>
  <c r="CM179" i="13" s="1"/>
  <c r="CI179" i="13"/>
  <c r="CF179" i="13"/>
  <c r="CG179" i="13" s="1"/>
  <c r="CH179" i="13" s="1"/>
  <c r="CE179" i="13"/>
  <c r="CD179" i="13"/>
  <c r="CB179" i="13"/>
  <c r="CC179" i="13" s="1"/>
  <c r="BZ179" i="13"/>
  <c r="BY179" i="13"/>
  <c r="BX179" i="13"/>
  <c r="BW179" i="13"/>
  <c r="BV179" i="13"/>
  <c r="BU179" i="13"/>
  <c r="BT179" i="13"/>
  <c r="CA179" i="13" s="1"/>
  <c r="BQ179" i="13"/>
  <c r="BP179" i="13"/>
  <c r="BO179" i="13"/>
  <c r="BN179" i="13"/>
  <c r="BM179" i="13"/>
  <c r="BL179" i="13"/>
  <c r="BK179" i="13"/>
  <c r="BJ179" i="13"/>
  <c r="BI179" i="13"/>
  <c r="BR179" i="13" s="1"/>
  <c r="BS179" i="13" s="1"/>
  <c r="CX178" i="13"/>
  <c r="CT178" i="13"/>
  <c r="CQ178" i="13"/>
  <c r="CR178" i="13" s="1"/>
  <c r="CS178" i="13" s="1"/>
  <c r="CN178" i="13"/>
  <c r="CO178" i="13" s="1"/>
  <c r="CP178" i="13" s="1"/>
  <c r="CK178" i="13"/>
  <c r="CJ178" i="13"/>
  <c r="CI178" i="13"/>
  <c r="CL178" i="13" s="1"/>
  <c r="CM178" i="13" s="1"/>
  <c r="CF178" i="13"/>
  <c r="CE178" i="13"/>
  <c r="CG178" i="13" s="1"/>
  <c r="CH178" i="13" s="1"/>
  <c r="CD178" i="13"/>
  <c r="CA178" i="13"/>
  <c r="BZ178" i="13"/>
  <c r="BY178" i="13"/>
  <c r="BX178" i="13"/>
  <c r="BW178" i="13"/>
  <c r="CB178" i="13" s="1"/>
  <c r="CC178" i="13" s="1"/>
  <c r="BV178" i="13"/>
  <c r="BU178" i="13"/>
  <c r="BT178" i="13"/>
  <c r="BQ178" i="13"/>
  <c r="BP178" i="13"/>
  <c r="BO178" i="13"/>
  <c r="BN178" i="13"/>
  <c r="BM178" i="13"/>
  <c r="BL178" i="13"/>
  <c r="BK178" i="13"/>
  <c r="BJ178" i="13"/>
  <c r="BI178" i="13"/>
  <c r="CX177" i="13"/>
  <c r="CT177" i="13"/>
  <c r="CQ177" i="13"/>
  <c r="CR177" i="13" s="1"/>
  <c r="CS177" i="13" s="1"/>
  <c r="CP177" i="13"/>
  <c r="CN177" i="13"/>
  <c r="CO177" i="13" s="1"/>
  <c r="CL177" i="13"/>
  <c r="CM177" i="13" s="1"/>
  <c r="CK177" i="13"/>
  <c r="CJ177" i="13"/>
  <c r="CI177" i="13"/>
  <c r="CH177" i="13"/>
  <c r="CF177" i="13"/>
  <c r="CE177" i="13"/>
  <c r="CD177" i="13"/>
  <c r="CG177" i="13" s="1"/>
  <c r="CA177" i="13"/>
  <c r="BZ177" i="13"/>
  <c r="BY177" i="13"/>
  <c r="BX177" i="13"/>
  <c r="BW177" i="13"/>
  <c r="BV177" i="13"/>
  <c r="CB177" i="13" s="1"/>
  <c r="CC177" i="13" s="1"/>
  <c r="BU177" i="13"/>
  <c r="BT177" i="13"/>
  <c r="BQ177" i="13"/>
  <c r="BP177" i="13"/>
  <c r="BO177" i="13"/>
  <c r="BN177" i="13"/>
  <c r="BM177" i="13"/>
  <c r="BL177" i="13"/>
  <c r="BK177" i="13"/>
  <c r="BJ177" i="13"/>
  <c r="BR177" i="13" s="1"/>
  <c r="BS177" i="13" s="1"/>
  <c r="BI177" i="13"/>
  <c r="CX176" i="13"/>
  <c r="CT176" i="13"/>
  <c r="CQ176" i="13"/>
  <c r="CR176" i="13" s="1"/>
  <c r="CS176" i="13" s="1"/>
  <c r="CO176" i="13"/>
  <c r="CP176" i="13" s="1"/>
  <c r="CN176" i="13"/>
  <c r="CK176" i="13"/>
  <c r="CL176" i="13" s="1"/>
  <c r="CM176" i="13" s="1"/>
  <c r="CJ176" i="13"/>
  <c r="CI176" i="13"/>
  <c r="CG176" i="13"/>
  <c r="CH176" i="13" s="1"/>
  <c r="CF176" i="13"/>
  <c r="CE176" i="13"/>
  <c r="CD176" i="13"/>
  <c r="CA176" i="13"/>
  <c r="BZ176" i="13"/>
  <c r="BY176" i="13"/>
  <c r="BX176" i="13"/>
  <c r="BW176" i="13"/>
  <c r="BV176" i="13"/>
  <c r="BU176" i="13"/>
  <c r="CB176" i="13" s="1"/>
  <c r="CC176" i="13" s="1"/>
  <c r="BT176" i="13"/>
  <c r="BQ176" i="13"/>
  <c r="BP176" i="13"/>
  <c r="BO176" i="13"/>
  <c r="BN176" i="13"/>
  <c r="BM176" i="13"/>
  <c r="BL176" i="13"/>
  <c r="BK176" i="13"/>
  <c r="BJ176" i="13"/>
  <c r="BI176" i="13"/>
  <c r="BR176" i="13" s="1"/>
  <c r="BS176" i="13" s="1"/>
  <c r="CX175" i="13"/>
  <c r="CT175" i="13"/>
  <c r="CR175" i="13"/>
  <c r="CS175" i="13" s="1"/>
  <c r="CQ175" i="13"/>
  <c r="CN175" i="13"/>
  <c r="CO175" i="13" s="1"/>
  <c r="CP175" i="13" s="1"/>
  <c r="CK175" i="13"/>
  <c r="CJ175" i="13"/>
  <c r="CL175" i="13" s="1"/>
  <c r="CM175" i="13" s="1"/>
  <c r="CI175" i="13"/>
  <c r="CF175" i="13"/>
  <c r="CG175" i="13" s="1"/>
  <c r="CH175" i="13" s="1"/>
  <c r="CE175" i="13"/>
  <c r="CD175" i="13"/>
  <c r="CB175" i="13"/>
  <c r="CC175" i="13" s="1"/>
  <c r="BZ175" i="13"/>
  <c r="BY175" i="13"/>
  <c r="BX175" i="13"/>
  <c r="BW175" i="13"/>
  <c r="BV175" i="13"/>
  <c r="BU175" i="13"/>
  <c r="BT175" i="13"/>
  <c r="CA175" i="13" s="1"/>
  <c r="BQ175" i="13"/>
  <c r="BP175" i="13"/>
  <c r="BO175" i="13"/>
  <c r="BN175" i="13"/>
  <c r="BM175" i="13"/>
  <c r="BL175" i="13"/>
  <c r="BK175" i="13"/>
  <c r="BJ175" i="13"/>
  <c r="BI175" i="13"/>
  <c r="CX174" i="13"/>
  <c r="CT174" i="13"/>
  <c r="CQ174" i="13"/>
  <c r="CR174" i="13" s="1"/>
  <c r="CS174" i="13" s="1"/>
  <c r="CN174" i="13"/>
  <c r="CO174" i="13" s="1"/>
  <c r="CP174" i="13" s="1"/>
  <c r="CM174" i="13"/>
  <c r="CK174" i="13"/>
  <c r="CJ174" i="13"/>
  <c r="CI174" i="13"/>
  <c r="CL174" i="13" s="1"/>
  <c r="CF174" i="13"/>
  <c r="CE174" i="13"/>
  <c r="CG174" i="13" s="1"/>
  <c r="CH174" i="13" s="1"/>
  <c r="CD174" i="13"/>
  <c r="CA174" i="13"/>
  <c r="BZ174" i="13"/>
  <c r="BY174" i="13"/>
  <c r="BX174" i="13"/>
  <c r="BW174" i="13"/>
  <c r="CB174" i="13" s="1"/>
  <c r="CC174" i="13" s="1"/>
  <c r="BV174" i="13"/>
  <c r="BU174" i="13"/>
  <c r="BT174" i="13"/>
  <c r="BQ174" i="13"/>
  <c r="BP174" i="13"/>
  <c r="BO174" i="13"/>
  <c r="BN174" i="13"/>
  <c r="BM174" i="13"/>
  <c r="BL174" i="13"/>
  <c r="BK174" i="13"/>
  <c r="BJ174" i="13"/>
  <c r="BI174" i="13"/>
  <c r="BR174" i="13" s="1"/>
  <c r="BS174" i="13" s="1"/>
  <c r="CX173" i="13"/>
  <c r="CT173" i="13"/>
  <c r="CQ173" i="13"/>
  <c r="CR173" i="13" s="1"/>
  <c r="CS173" i="13" s="1"/>
  <c r="CP173" i="13"/>
  <c r="CN173" i="13"/>
  <c r="CO173" i="13" s="1"/>
  <c r="CL173" i="13"/>
  <c r="CM173" i="13" s="1"/>
  <c r="CK173" i="13"/>
  <c r="CJ173" i="13"/>
  <c r="CI173" i="13"/>
  <c r="CF173" i="13"/>
  <c r="CE173" i="13"/>
  <c r="CD173" i="13"/>
  <c r="CG173" i="13" s="1"/>
  <c r="CH173" i="13" s="1"/>
  <c r="CA173" i="13"/>
  <c r="BZ173" i="13"/>
  <c r="BY173" i="13"/>
  <c r="BX173" i="13"/>
  <c r="BW173" i="13"/>
  <c r="BV173" i="13"/>
  <c r="CB173" i="13" s="1"/>
  <c r="CC173" i="13" s="1"/>
  <c r="BU173" i="13"/>
  <c r="BT173" i="13"/>
  <c r="BQ173" i="13"/>
  <c r="BP173" i="13"/>
  <c r="BO173" i="13"/>
  <c r="BN173" i="13"/>
  <c r="BM173" i="13"/>
  <c r="BL173" i="13"/>
  <c r="BK173" i="13"/>
  <c r="BJ173" i="13"/>
  <c r="BR173" i="13" s="1"/>
  <c r="BS173" i="13" s="1"/>
  <c r="BI173" i="13"/>
  <c r="CX172" i="13"/>
  <c r="CT172" i="13"/>
  <c r="CQ172" i="13"/>
  <c r="CR172" i="13" s="1"/>
  <c r="CS172" i="13" s="1"/>
  <c r="CO172" i="13"/>
  <c r="CP172" i="13" s="1"/>
  <c r="CN172" i="13"/>
  <c r="CK172" i="13"/>
  <c r="CL172" i="13" s="1"/>
  <c r="CM172" i="13" s="1"/>
  <c r="CJ172" i="13"/>
  <c r="CI172" i="13"/>
  <c r="CG172" i="13"/>
  <c r="CH172" i="13" s="1"/>
  <c r="CF172" i="13"/>
  <c r="CE172" i="13"/>
  <c r="CD172" i="13"/>
  <c r="CA172" i="13"/>
  <c r="BZ172" i="13"/>
  <c r="BY172" i="13"/>
  <c r="BX172" i="13"/>
  <c r="BW172" i="13"/>
  <c r="BV172" i="13"/>
  <c r="BU172" i="13"/>
  <c r="CB172" i="13" s="1"/>
  <c r="CC172" i="13" s="1"/>
  <c r="BT172" i="13"/>
  <c r="BQ172" i="13"/>
  <c r="BP172" i="13"/>
  <c r="BO172" i="13"/>
  <c r="BN172" i="13"/>
  <c r="BM172" i="13"/>
  <c r="BL172" i="13"/>
  <c r="BK172" i="13"/>
  <c r="BJ172" i="13"/>
  <c r="BI172" i="13"/>
  <c r="BR172" i="13" s="1"/>
  <c r="BS172" i="13" s="1"/>
  <c r="CX171" i="13"/>
  <c r="CT171" i="13"/>
  <c r="CR171" i="13"/>
  <c r="CS171" i="13" s="1"/>
  <c r="CQ171" i="13"/>
  <c r="CN171" i="13"/>
  <c r="CO171" i="13" s="1"/>
  <c r="CP171" i="13" s="1"/>
  <c r="CK171" i="13"/>
  <c r="CJ171" i="13"/>
  <c r="CL171" i="13" s="1"/>
  <c r="CM171" i="13" s="1"/>
  <c r="CI171" i="13"/>
  <c r="CF171" i="13"/>
  <c r="CG171" i="13" s="1"/>
  <c r="CH171" i="13" s="1"/>
  <c r="CE171" i="13"/>
  <c r="CD171" i="13"/>
  <c r="BZ171" i="13"/>
  <c r="BY171" i="13"/>
  <c r="BX171" i="13"/>
  <c r="CB171" i="13" s="1"/>
  <c r="CC171" i="13" s="1"/>
  <c r="BW171" i="13"/>
  <c r="BV171" i="13"/>
  <c r="BU171" i="13"/>
  <c r="BT171" i="13"/>
  <c r="CA171" i="13" s="1"/>
  <c r="BQ171" i="13"/>
  <c r="BP171" i="13"/>
  <c r="BO171" i="13"/>
  <c r="BN171" i="13"/>
  <c r="BM171" i="13"/>
  <c r="BL171" i="13"/>
  <c r="BK171" i="13"/>
  <c r="BJ171" i="13"/>
  <c r="BI171" i="13"/>
  <c r="CX170" i="13"/>
  <c r="CT170" i="13"/>
  <c r="CQ170" i="13"/>
  <c r="CR170" i="13" s="1"/>
  <c r="CS170" i="13" s="1"/>
  <c r="CN170" i="13"/>
  <c r="CO170" i="13" s="1"/>
  <c r="CP170" i="13" s="1"/>
  <c r="CM170" i="13"/>
  <c r="CK170" i="13"/>
  <c r="CJ170" i="13"/>
  <c r="CI170" i="13"/>
  <c r="CL170" i="13" s="1"/>
  <c r="CF170" i="13"/>
  <c r="CE170" i="13"/>
  <c r="CG170" i="13" s="1"/>
  <c r="CH170" i="13" s="1"/>
  <c r="CD170" i="13"/>
  <c r="CA170" i="13"/>
  <c r="BZ170" i="13"/>
  <c r="BY170" i="13"/>
  <c r="BX170" i="13"/>
  <c r="BW170" i="13"/>
  <c r="CB170" i="13" s="1"/>
  <c r="CC170" i="13" s="1"/>
  <c r="BV170" i="13"/>
  <c r="BU170" i="13"/>
  <c r="BT170" i="13"/>
  <c r="BQ170" i="13"/>
  <c r="BP170" i="13"/>
  <c r="BO170" i="13"/>
  <c r="BN170" i="13"/>
  <c r="BM170" i="13"/>
  <c r="BL170" i="13"/>
  <c r="BK170" i="13"/>
  <c r="BJ170" i="13"/>
  <c r="BI170" i="13"/>
  <c r="BR170" i="13" s="1"/>
  <c r="BS170" i="13" s="1"/>
  <c r="CX169" i="13"/>
  <c r="CT169" i="13"/>
  <c r="CQ169" i="13"/>
  <c r="CR169" i="13" s="1"/>
  <c r="CS169" i="13" s="1"/>
  <c r="CN169" i="13"/>
  <c r="CO169" i="13" s="1"/>
  <c r="CP169" i="13" s="1"/>
  <c r="CL169" i="13"/>
  <c r="CM169" i="13" s="1"/>
  <c r="CK169" i="13"/>
  <c r="CJ169" i="13"/>
  <c r="CI169" i="13"/>
  <c r="CF169" i="13"/>
  <c r="CE169" i="13"/>
  <c r="CD169" i="13"/>
  <c r="CG169" i="13" s="1"/>
  <c r="CH169" i="13" s="1"/>
  <c r="CA169" i="13"/>
  <c r="BZ169" i="13"/>
  <c r="BY169" i="13"/>
  <c r="BX169" i="13"/>
  <c r="BW169" i="13"/>
  <c r="BV169" i="13"/>
  <c r="CB169" i="13" s="1"/>
  <c r="CC169" i="13" s="1"/>
  <c r="BU169" i="13"/>
  <c r="BT169" i="13"/>
  <c r="BQ169" i="13"/>
  <c r="BP169" i="13"/>
  <c r="BO169" i="13"/>
  <c r="BN169" i="13"/>
  <c r="BM169" i="13"/>
  <c r="BL169" i="13"/>
  <c r="BK169" i="13"/>
  <c r="BJ169" i="13"/>
  <c r="BR169" i="13" s="1"/>
  <c r="BS169" i="13" s="1"/>
  <c r="BI169" i="13"/>
  <c r="CX168" i="13"/>
  <c r="CT168" i="13"/>
  <c r="CQ168" i="13"/>
  <c r="CR168" i="13" s="1"/>
  <c r="CS168" i="13" s="1"/>
  <c r="CO168" i="13"/>
  <c r="CP168" i="13" s="1"/>
  <c r="CN168" i="13"/>
  <c r="CK168" i="13"/>
  <c r="CL168" i="13" s="1"/>
  <c r="CM168" i="13" s="1"/>
  <c r="CJ168" i="13"/>
  <c r="CI168" i="13"/>
  <c r="CG168" i="13"/>
  <c r="CH168" i="13" s="1"/>
  <c r="CF168" i="13"/>
  <c r="CE168" i="13"/>
  <c r="CD168" i="13"/>
  <c r="CC168" i="13"/>
  <c r="CA168" i="13"/>
  <c r="BZ168" i="13"/>
  <c r="BY168" i="13"/>
  <c r="BX168" i="13"/>
  <c r="BW168" i="13"/>
  <c r="BV168" i="13"/>
  <c r="BU168" i="13"/>
  <c r="CB168" i="13" s="1"/>
  <c r="BT168" i="13"/>
  <c r="BQ168" i="13"/>
  <c r="BP168" i="13"/>
  <c r="BO168" i="13"/>
  <c r="BN168" i="13"/>
  <c r="BM168" i="13"/>
  <c r="BL168" i="13"/>
  <c r="BK168" i="13"/>
  <c r="BJ168" i="13"/>
  <c r="BI168" i="13"/>
  <c r="BR168" i="13" s="1"/>
  <c r="BS168" i="13" s="1"/>
  <c r="CX167" i="13"/>
  <c r="CT167" i="13"/>
  <c r="CR167" i="13"/>
  <c r="CS167" i="13" s="1"/>
  <c r="CQ167" i="13"/>
  <c r="CN167" i="13"/>
  <c r="CO167" i="13" s="1"/>
  <c r="CP167" i="13" s="1"/>
  <c r="CK167" i="13"/>
  <c r="CJ167" i="13"/>
  <c r="CL167" i="13" s="1"/>
  <c r="CM167" i="13" s="1"/>
  <c r="CI167" i="13"/>
  <c r="CF167" i="13"/>
  <c r="CG167" i="13" s="1"/>
  <c r="CH167" i="13" s="1"/>
  <c r="CE167" i="13"/>
  <c r="CD167" i="13"/>
  <c r="BZ167" i="13"/>
  <c r="BY167" i="13"/>
  <c r="BX167" i="13"/>
  <c r="CB167" i="13" s="1"/>
  <c r="CC167" i="13" s="1"/>
  <c r="BW167" i="13"/>
  <c r="BV167" i="13"/>
  <c r="BU167" i="13"/>
  <c r="BT167" i="13"/>
  <c r="CA167" i="13" s="1"/>
  <c r="BQ167" i="13"/>
  <c r="BP167" i="13"/>
  <c r="BO167" i="13"/>
  <c r="BN167" i="13"/>
  <c r="BM167" i="13"/>
  <c r="BL167" i="13"/>
  <c r="BK167" i="13"/>
  <c r="BJ167" i="13"/>
  <c r="BI167" i="13"/>
  <c r="CX166" i="13"/>
  <c r="CT166" i="13"/>
  <c r="CQ166" i="13"/>
  <c r="CR166" i="13" s="1"/>
  <c r="CS166" i="13" s="1"/>
  <c r="CN166" i="13"/>
  <c r="CO166" i="13" s="1"/>
  <c r="CP166" i="13" s="1"/>
  <c r="CM166" i="13"/>
  <c r="CK166" i="13"/>
  <c r="CJ166" i="13"/>
  <c r="CI166" i="13"/>
  <c r="CL166" i="13" s="1"/>
  <c r="CF166" i="13"/>
  <c r="CE166" i="13"/>
  <c r="CG166" i="13" s="1"/>
  <c r="CH166" i="13" s="1"/>
  <c r="CD166" i="13"/>
  <c r="CA166" i="13"/>
  <c r="BZ166" i="13"/>
  <c r="BY166" i="13"/>
  <c r="BX166" i="13"/>
  <c r="BW166" i="13"/>
  <c r="CB166" i="13" s="1"/>
  <c r="CC166" i="13" s="1"/>
  <c r="BV166" i="13"/>
  <c r="BU166" i="13"/>
  <c r="BT166" i="13"/>
  <c r="BQ166" i="13"/>
  <c r="BP166" i="13"/>
  <c r="BO166" i="13"/>
  <c r="BN166" i="13"/>
  <c r="BM166" i="13"/>
  <c r="BL166" i="13"/>
  <c r="BK166" i="13"/>
  <c r="BJ166" i="13"/>
  <c r="BI166" i="13"/>
  <c r="CX165" i="13"/>
  <c r="CT165" i="13"/>
  <c r="CQ165" i="13"/>
  <c r="CR165" i="13" s="1"/>
  <c r="CS165" i="13" s="1"/>
  <c r="CN165" i="13"/>
  <c r="CO165" i="13" s="1"/>
  <c r="CP165" i="13" s="1"/>
  <c r="CL165" i="13"/>
  <c r="CM165" i="13" s="1"/>
  <c r="CK165" i="13"/>
  <c r="CJ165" i="13"/>
  <c r="CI165" i="13"/>
  <c r="CH165" i="13"/>
  <c r="CF165" i="13"/>
  <c r="CE165" i="13"/>
  <c r="CD165" i="13"/>
  <c r="CG165" i="13" s="1"/>
  <c r="CA165" i="13"/>
  <c r="BZ165" i="13"/>
  <c r="BY165" i="13"/>
  <c r="BX165" i="13"/>
  <c r="BW165" i="13"/>
  <c r="BV165" i="13"/>
  <c r="CB165" i="13" s="1"/>
  <c r="CC165" i="13" s="1"/>
  <c r="BU165" i="13"/>
  <c r="BT165" i="13"/>
  <c r="BQ165" i="13"/>
  <c r="BP165" i="13"/>
  <c r="BO165" i="13"/>
  <c r="BN165" i="13"/>
  <c r="BM165" i="13"/>
  <c r="BL165" i="13"/>
  <c r="BK165" i="13"/>
  <c r="BJ165" i="13"/>
  <c r="BR165" i="13" s="1"/>
  <c r="BS165" i="13" s="1"/>
  <c r="BI165" i="13"/>
  <c r="CX164" i="13"/>
  <c r="CT164" i="13"/>
  <c r="CS164" i="13"/>
  <c r="CQ164" i="13"/>
  <c r="CR164" i="13" s="1"/>
  <c r="CO164" i="13"/>
  <c r="CP164" i="13" s="1"/>
  <c r="CN164" i="13"/>
  <c r="CK164" i="13"/>
  <c r="CL164" i="13" s="1"/>
  <c r="CM164" i="13" s="1"/>
  <c r="CJ164" i="13"/>
  <c r="CI164" i="13"/>
  <c r="CG164" i="13"/>
  <c r="CH164" i="13" s="1"/>
  <c r="CF164" i="13"/>
  <c r="CE164" i="13"/>
  <c r="CD164" i="13"/>
  <c r="CC164" i="13"/>
  <c r="CA164" i="13"/>
  <c r="BZ164" i="13"/>
  <c r="BY164" i="13"/>
  <c r="BX164" i="13"/>
  <c r="BW164" i="13"/>
  <c r="BV164" i="13"/>
  <c r="BU164" i="13"/>
  <c r="CB164" i="13" s="1"/>
  <c r="BT164" i="13"/>
  <c r="BQ164" i="13"/>
  <c r="BP164" i="13"/>
  <c r="BO164" i="13"/>
  <c r="BN164" i="13"/>
  <c r="BM164" i="13"/>
  <c r="BL164" i="13"/>
  <c r="BK164" i="13"/>
  <c r="BJ164" i="13"/>
  <c r="BI164" i="13"/>
  <c r="BR164" i="13" s="1"/>
  <c r="BS164" i="13" s="1"/>
  <c r="CX163" i="13"/>
  <c r="CT163" i="13"/>
  <c r="CR163" i="13"/>
  <c r="CS163" i="13" s="1"/>
  <c r="CQ163" i="13"/>
  <c r="CN163" i="13"/>
  <c r="CO163" i="13" s="1"/>
  <c r="CP163" i="13" s="1"/>
  <c r="CK163" i="13"/>
  <c r="CJ163" i="13"/>
  <c r="CL163" i="13" s="1"/>
  <c r="CM163" i="13" s="1"/>
  <c r="CI163" i="13"/>
  <c r="CF163" i="13"/>
  <c r="CG163" i="13" s="1"/>
  <c r="CH163" i="13" s="1"/>
  <c r="CE163" i="13"/>
  <c r="CD163" i="13"/>
  <c r="CB163" i="13"/>
  <c r="CC163" i="13" s="1"/>
  <c r="BZ163" i="13"/>
  <c r="BY163" i="13"/>
  <c r="BX163" i="13"/>
  <c r="BW163" i="13"/>
  <c r="BV163" i="13"/>
  <c r="BU163" i="13"/>
  <c r="BT163" i="13"/>
  <c r="CA163" i="13" s="1"/>
  <c r="BQ163" i="13"/>
  <c r="BP163" i="13"/>
  <c r="BO163" i="13"/>
  <c r="BN163" i="13"/>
  <c r="BM163" i="13"/>
  <c r="BL163" i="13"/>
  <c r="BK163" i="13"/>
  <c r="BJ163" i="13"/>
  <c r="BI163" i="13"/>
  <c r="BR163" i="13" s="1"/>
  <c r="BS163" i="13" s="1"/>
  <c r="CX162" i="13"/>
  <c r="CT162" i="13"/>
  <c r="CQ162" i="13"/>
  <c r="CR162" i="13" s="1"/>
  <c r="CS162" i="13" s="1"/>
  <c r="CN162" i="13"/>
  <c r="CO162" i="13" s="1"/>
  <c r="CP162" i="13" s="1"/>
  <c r="CK162" i="13"/>
  <c r="CJ162" i="13"/>
  <c r="CI162" i="13"/>
  <c r="CL162" i="13" s="1"/>
  <c r="CM162" i="13" s="1"/>
  <c r="CF162" i="13"/>
  <c r="CE162" i="13"/>
  <c r="CG162" i="13" s="1"/>
  <c r="CH162" i="13" s="1"/>
  <c r="CD162" i="13"/>
  <c r="CA162" i="13"/>
  <c r="BZ162" i="13"/>
  <c r="BY162" i="13"/>
  <c r="BX162" i="13"/>
  <c r="BW162" i="13"/>
  <c r="CB162" i="13" s="1"/>
  <c r="CC162" i="13" s="1"/>
  <c r="BV162" i="13"/>
  <c r="BU162" i="13"/>
  <c r="BT162" i="13"/>
  <c r="BQ162" i="13"/>
  <c r="BP162" i="13"/>
  <c r="BO162" i="13"/>
  <c r="BN162" i="13"/>
  <c r="BM162" i="13"/>
  <c r="BL162" i="13"/>
  <c r="BK162" i="13"/>
  <c r="BJ162" i="13"/>
  <c r="BI162" i="13"/>
  <c r="CX161" i="13"/>
  <c r="CT161" i="13"/>
  <c r="CQ161" i="13"/>
  <c r="CR161" i="13" s="1"/>
  <c r="CS161" i="13" s="1"/>
  <c r="CP161" i="13"/>
  <c r="CN161" i="13"/>
  <c r="CO161" i="13" s="1"/>
  <c r="CL161" i="13"/>
  <c r="CM161" i="13" s="1"/>
  <c r="CK161" i="13"/>
  <c r="CJ161" i="13"/>
  <c r="CI161" i="13"/>
  <c r="CH161" i="13"/>
  <c r="CF161" i="13"/>
  <c r="CE161" i="13"/>
  <c r="CD161" i="13"/>
  <c r="CG161" i="13" s="1"/>
  <c r="CA161" i="13"/>
  <c r="BZ161" i="13"/>
  <c r="BY161" i="13"/>
  <c r="BX161" i="13"/>
  <c r="BW161" i="13"/>
  <c r="BV161" i="13"/>
  <c r="CB161" i="13" s="1"/>
  <c r="CC161" i="13" s="1"/>
  <c r="BU161" i="13"/>
  <c r="BT161" i="13"/>
  <c r="BQ161" i="13"/>
  <c r="BP161" i="13"/>
  <c r="BO161" i="13"/>
  <c r="BN161" i="13"/>
  <c r="BM161" i="13"/>
  <c r="BL161" i="13"/>
  <c r="BK161" i="13"/>
  <c r="BJ161" i="13"/>
  <c r="BR161" i="13" s="1"/>
  <c r="BS161" i="13" s="1"/>
  <c r="BI161" i="13"/>
  <c r="CX160" i="13"/>
  <c r="CT160" i="13"/>
  <c r="CQ160" i="13"/>
  <c r="CR160" i="13" s="1"/>
  <c r="CS160" i="13" s="1"/>
  <c r="CO160" i="13"/>
  <c r="CP160" i="13" s="1"/>
  <c r="CN160" i="13"/>
  <c r="CK160" i="13"/>
  <c r="CL160" i="13" s="1"/>
  <c r="CM160" i="13" s="1"/>
  <c r="CJ160" i="13"/>
  <c r="CI160" i="13"/>
  <c r="CG160" i="13"/>
  <c r="CH160" i="13" s="1"/>
  <c r="CF160" i="13"/>
  <c r="CE160" i="13"/>
  <c r="CD160" i="13"/>
  <c r="CA160" i="13"/>
  <c r="BZ160" i="13"/>
  <c r="BY160" i="13"/>
  <c r="BX160" i="13"/>
  <c r="BW160" i="13"/>
  <c r="BV160" i="13"/>
  <c r="BU160" i="13"/>
  <c r="CB160" i="13" s="1"/>
  <c r="CC160" i="13" s="1"/>
  <c r="BT160" i="13"/>
  <c r="BQ160" i="13"/>
  <c r="BP160" i="13"/>
  <c r="BO160" i="13"/>
  <c r="BN160" i="13"/>
  <c r="BM160" i="13"/>
  <c r="BL160" i="13"/>
  <c r="BK160" i="13"/>
  <c r="BJ160" i="13"/>
  <c r="BI160" i="13"/>
  <c r="BR160" i="13" s="1"/>
  <c r="BS160" i="13" s="1"/>
  <c r="CX159" i="13"/>
  <c r="CT159" i="13"/>
  <c r="CR159" i="13"/>
  <c r="CS159" i="13" s="1"/>
  <c r="CQ159" i="13"/>
  <c r="CN159" i="13"/>
  <c r="CO159" i="13" s="1"/>
  <c r="CP159" i="13" s="1"/>
  <c r="CK159" i="13"/>
  <c r="CJ159" i="13"/>
  <c r="CL159" i="13" s="1"/>
  <c r="CM159" i="13" s="1"/>
  <c r="CI159" i="13"/>
  <c r="CF159" i="13"/>
  <c r="CG159" i="13" s="1"/>
  <c r="CH159" i="13" s="1"/>
  <c r="CE159" i="13"/>
  <c r="CD159" i="13"/>
  <c r="CB159" i="13"/>
  <c r="CC159" i="13" s="1"/>
  <c r="BZ159" i="13"/>
  <c r="BY159" i="13"/>
  <c r="BX159" i="13"/>
  <c r="BW159" i="13"/>
  <c r="BV159" i="13"/>
  <c r="BU159" i="13"/>
  <c r="BT159" i="13"/>
  <c r="CA159" i="13" s="1"/>
  <c r="BQ159" i="13"/>
  <c r="BP159" i="13"/>
  <c r="BO159" i="13"/>
  <c r="BN159" i="13"/>
  <c r="BM159" i="13"/>
  <c r="BL159" i="13"/>
  <c r="BK159" i="13"/>
  <c r="BJ159" i="13"/>
  <c r="BI159" i="13"/>
  <c r="CX158" i="13"/>
  <c r="CT158" i="13"/>
  <c r="CQ158" i="13"/>
  <c r="CR158" i="13" s="1"/>
  <c r="CS158" i="13" s="1"/>
  <c r="CN158" i="13"/>
  <c r="CO158" i="13" s="1"/>
  <c r="CP158" i="13" s="1"/>
  <c r="CM158" i="13"/>
  <c r="CK158" i="13"/>
  <c r="CJ158" i="13"/>
  <c r="CI158" i="13"/>
  <c r="CL158" i="13" s="1"/>
  <c r="CF158" i="13"/>
  <c r="CE158" i="13"/>
  <c r="CG158" i="13" s="1"/>
  <c r="CH158" i="13" s="1"/>
  <c r="CD158" i="13"/>
  <c r="CA158" i="13"/>
  <c r="BZ158" i="13"/>
  <c r="BY158" i="13"/>
  <c r="BX158" i="13"/>
  <c r="BW158" i="13"/>
  <c r="CB158" i="13" s="1"/>
  <c r="CC158" i="13" s="1"/>
  <c r="BV158" i="13"/>
  <c r="BU158" i="13"/>
  <c r="BT158" i="13"/>
  <c r="BQ158" i="13"/>
  <c r="BP158" i="13"/>
  <c r="BO158" i="13"/>
  <c r="BN158" i="13"/>
  <c r="BM158" i="13"/>
  <c r="BL158" i="13"/>
  <c r="BK158" i="13"/>
  <c r="BJ158" i="13"/>
  <c r="BI158" i="13"/>
  <c r="BR158" i="13" s="1"/>
  <c r="BS158" i="13" s="1"/>
  <c r="CX157" i="13"/>
  <c r="CT157" i="13"/>
  <c r="CQ157" i="13"/>
  <c r="CR157" i="13" s="1"/>
  <c r="CS157" i="13" s="1"/>
  <c r="CP157" i="13"/>
  <c r="CN157" i="13"/>
  <c r="CO157" i="13" s="1"/>
  <c r="CL157" i="13"/>
  <c r="CM157" i="13" s="1"/>
  <c r="CK157" i="13"/>
  <c r="CJ157" i="13"/>
  <c r="CI157" i="13"/>
  <c r="CH157" i="13"/>
  <c r="CF157" i="13"/>
  <c r="CE157" i="13"/>
  <c r="CD157" i="13"/>
  <c r="CG157" i="13" s="1"/>
  <c r="CA157" i="13"/>
  <c r="BZ157" i="13"/>
  <c r="BY157" i="13"/>
  <c r="BX157" i="13"/>
  <c r="BW157" i="13"/>
  <c r="BV157" i="13"/>
  <c r="CB157" i="13" s="1"/>
  <c r="CC157" i="13" s="1"/>
  <c r="BU157" i="13"/>
  <c r="BT157" i="13"/>
  <c r="BQ157" i="13"/>
  <c r="BP157" i="13"/>
  <c r="BO157" i="13"/>
  <c r="BN157" i="13"/>
  <c r="BM157" i="13"/>
  <c r="BL157" i="13"/>
  <c r="BK157" i="13"/>
  <c r="BJ157" i="13"/>
  <c r="BR157" i="13" s="1"/>
  <c r="BS157" i="13" s="1"/>
  <c r="BI157" i="13"/>
  <c r="CX156" i="13"/>
  <c r="CT156" i="13"/>
  <c r="CQ156" i="13"/>
  <c r="CR156" i="13" s="1"/>
  <c r="CS156" i="13" s="1"/>
  <c r="CO156" i="13"/>
  <c r="CP156" i="13" s="1"/>
  <c r="CN156" i="13"/>
  <c r="CK156" i="13"/>
  <c r="CL156" i="13" s="1"/>
  <c r="CM156" i="13" s="1"/>
  <c r="CJ156" i="13"/>
  <c r="CI156" i="13"/>
  <c r="CG156" i="13"/>
  <c r="CH156" i="13" s="1"/>
  <c r="CF156" i="13"/>
  <c r="CE156" i="13"/>
  <c r="CD156" i="13"/>
  <c r="CA156" i="13"/>
  <c r="BZ156" i="13"/>
  <c r="BY156" i="13"/>
  <c r="BX156" i="13"/>
  <c r="BW156" i="13"/>
  <c r="BV156" i="13"/>
  <c r="BU156" i="13"/>
  <c r="CB156" i="13" s="1"/>
  <c r="CC156" i="13" s="1"/>
  <c r="BT156" i="13"/>
  <c r="BQ156" i="13"/>
  <c r="BP156" i="13"/>
  <c r="BO156" i="13"/>
  <c r="BN156" i="13"/>
  <c r="BM156" i="13"/>
  <c r="BL156" i="13"/>
  <c r="BK156" i="13"/>
  <c r="BJ156" i="13"/>
  <c r="BI156" i="13"/>
  <c r="BR156" i="13" s="1"/>
  <c r="BS156" i="13" s="1"/>
  <c r="CX155" i="13"/>
  <c r="CT155" i="13"/>
  <c r="CR155" i="13"/>
  <c r="CS155" i="13" s="1"/>
  <c r="CQ155" i="13"/>
  <c r="CN155" i="13"/>
  <c r="CO155" i="13" s="1"/>
  <c r="CP155" i="13" s="1"/>
  <c r="CK155" i="13"/>
  <c r="CJ155" i="13"/>
  <c r="CL155" i="13" s="1"/>
  <c r="CM155" i="13" s="1"/>
  <c r="CI155" i="13"/>
  <c r="CF155" i="13"/>
  <c r="CG155" i="13" s="1"/>
  <c r="CH155" i="13" s="1"/>
  <c r="CE155" i="13"/>
  <c r="CD155" i="13"/>
  <c r="CB155" i="13"/>
  <c r="CC155" i="13" s="1"/>
  <c r="BZ155" i="13"/>
  <c r="BY155" i="13"/>
  <c r="BX155" i="13"/>
  <c r="BW155" i="13"/>
  <c r="BV155" i="13"/>
  <c r="BU155" i="13"/>
  <c r="BT155" i="13"/>
  <c r="CA155" i="13" s="1"/>
  <c r="BQ155" i="13"/>
  <c r="BP155" i="13"/>
  <c r="BO155" i="13"/>
  <c r="BN155" i="13"/>
  <c r="BM155" i="13"/>
  <c r="BL155" i="13"/>
  <c r="BK155" i="13"/>
  <c r="BJ155" i="13"/>
  <c r="BI155" i="13"/>
  <c r="CX154" i="13"/>
  <c r="CT154" i="13"/>
  <c r="CQ154" i="13"/>
  <c r="CR154" i="13" s="1"/>
  <c r="CS154" i="13" s="1"/>
  <c r="CN154" i="13"/>
  <c r="CO154" i="13" s="1"/>
  <c r="CP154" i="13" s="1"/>
  <c r="CM154" i="13"/>
  <c r="CK154" i="13"/>
  <c r="CJ154" i="13"/>
  <c r="CI154" i="13"/>
  <c r="CL154" i="13" s="1"/>
  <c r="CF154" i="13"/>
  <c r="CE154" i="13"/>
  <c r="CG154" i="13" s="1"/>
  <c r="CH154" i="13" s="1"/>
  <c r="CD154" i="13"/>
  <c r="CA154" i="13"/>
  <c r="BZ154" i="13"/>
  <c r="BY154" i="13"/>
  <c r="BX154" i="13"/>
  <c r="BW154" i="13"/>
  <c r="CB154" i="13" s="1"/>
  <c r="CC154" i="13" s="1"/>
  <c r="BV154" i="13"/>
  <c r="BU154" i="13"/>
  <c r="BT154" i="13"/>
  <c r="BQ154" i="13"/>
  <c r="BP154" i="13"/>
  <c r="BO154" i="13"/>
  <c r="BN154" i="13"/>
  <c r="BM154" i="13"/>
  <c r="BL154" i="13"/>
  <c r="BK154" i="13"/>
  <c r="BJ154" i="13"/>
  <c r="BI154" i="13"/>
  <c r="BR154" i="13" s="1"/>
  <c r="BS154" i="13" s="1"/>
  <c r="CX153" i="13"/>
  <c r="CT153" i="13"/>
  <c r="CQ153" i="13"/>
  <c r="CR153" i="13" s="1"/>
  <c r="CS153" i="13" s="1"/>
  <c r="CN153" i="13"/>
  <c r="CO153" i="13" s="1"/>
  <c r="CP153" i="13" s="1"/>
  <c r="CL153" i="13"/>
  <c r="CM153" i="13" s="1"/>
  <c r="CK153" i="13"/>
  <c r="CJ153" i="13"/>
  <c r="CI153" i="13"/>
  <c r="CF153" i="13"/>
  <c r="CE153" i="13"/>
  <c r="CD153" i="13"/>
  <c r="CG153" i="13" s="1"/>
  <c r="CH153" i="13" s="1"/>
  <c r="CA153" i="13"/>
  <c r="BZ153" i="13"/>
  <c r="BY153" i="13"/>
  <c r="BX153" i="13"/>
  <c r="BW153" i="13"/>
  <c r="BV153" i="13"/>
  <c r="CB153" i="13" s="1"/>
  <c r="CC153" i="13" s="1"/>
  <c r="BU153" i="13"/>
  <c r="BT153" i="13"/>
  <c r="BQ153" i="13"/>
  <c r="BP153" i="13"/>
  <c r="BO153" i="13"/>
  <c r="BN153" i="13"/>
  <c r="BM153" i="13"/>
  <c r="BL153" i="13"/>
  <c r="BK153" i="13"/>
  <c r="BJ153" i="13"/>
  <c r="BR153" i="13" s="1"/>
  <c r="BS153" i="13" s="1"/>
  <c r="BI153" i="13"/>
  <c r="CX152" i="13"/>
  <c r="CT152" i="13"/>
  <c r="CQ152" i="13"/>
  <c r="CR152" i="13" s="1"/>
  <c r="CS152" i="13" s="1"/>
  <c r="CO152" i="13"/>
  <c r="CP152" i="13" s="1"/>
  <c r="CN152" i="13"/>
  <c r="CK152" i="13"/>
  <c r="CL152" i="13" s="1"/>
  <c r="CM152" i="13" s="1"/>
  <c r="CJ152" i="13"/>
  <c r="CI152" i="13"/>
  <c r="CG152" i="13"/>
  <c r="CH152" i="13" s="1"/>
  <c r="CF152" i="13"/>
  <c r="CE152" i="13"/>
  <c r="CD152" i="13"/>
  <c r="CC152" i="13"/>
  <c r="CA152" i="13"/>
  <c r="BZ152" i="13"/>
  <c r="BY152" i="13"/>
  <c r="BX152" i="13"/>
  <c r="BW152" i="13"/>
  <c r="BV152" i="13"/>
  <c r="BU152" i="13"/>
  <c r="CB152" i="13" s="1"/>
  <c r="BT152" i="13"/>
  <c r="BQ152" i="13"/>
  <c r="BP152" i="13"/>
  <c r="BO152" i="13"/>
  <c r="BN152" i="13"/>
  <c r="BM152" i="13"/>
  <c r="BL152" i="13"/>
  <c r="BK152" i="13"/>
  <c r="BJ152" i="13"/>
  <c r="BI152" i="13"/>
  <c r="BR152" i="13" s="1"/>
  <c r="BS152" i="13" s="1"/>
  <c r="CX151" i="13"/>
  <c r="CT151" i="13"/>
  <c r="CR151" i="13"/>
  <c r="CS151" i="13" s="1"/>
  <c r="CQ151" i="13"/>
  <c r="CN151" i="13"/>
  <c r="CO151" i="13" s="1"/>
  <c r="CP151" i="13" s="1"/>
  <c r="CK151" i="13"/>
  <c r="CJ151" i="13"/>
  <c r="CL151" i="13" s="1"/>
  <c r="CM151" i="13" s="1"/>
  <c r="CI151" i="13"/>
  <c r="CF151" i="13"/>
  <c r="CG151" i="13" s="1"/>
  <c r="CH151" i="13" s="1"/>
  <c r="CE151" i="13"/>
  <c r="CD151" i="13"/>
  <c r="BZ151" i="13"/>
  <c r="BY151" i="13"/>
  <c r="BX151" i="13"/>
  <c r="CB151" i="13" s="1"/>
  <c r="CC151" i="13" s="1"/>
  <c r="BW151" i="13"/>
  <c r="BV151" i="13"/>
  <c r="BU151" i="13"/>
  <c r="BT151" i="13"/>
  <c r="CA151" i="13" s="1"/>
  <c r="BQ151" i="13"/>
  <c r="BP151" i="13"/>
  <c r="BO151" i="13"/>
  <c r="BN151" i="13"/>
  <c r="BM151" i="13"/>
  <c r="BL151" i="13"/>
  <c r="BK151" i="13"/>
  <c r="BJ151" i="13"/>
  <c r="BI151" i="13"/>
  <c r="CX150" i="13"/>
  <c r="CT150" i="13"/>
  <c r="CQ150" i="13"/>
  <c r="CR150" i="13" s="1"/>
  <c r="CS150" i="13" s="1"/>
  <c r="CN150" i="13"/>
  <c r="CO150" i="13" s="1"/>
  <c r="CP150" i="13" s="1"/>
  <c r="CM150" i="13"/>
  <c r="CK150" i="13"/>
  <c r="CJ150" i="13"/>
  <c r="CI150" i="13"/>
  <c r="CL150" i="13" s="1"/>
  <c r="CF150" i="13"/>
  <c r="CE150" i="13"/>
  <c r="CG150" i="13" s="1"/>
  <c r="CH150" i="13" s="1"/>
  <c r="CD150" i="13"/>
  <c r="CA150" i="13"/>
  <c r="BZ150" i="13"/>
  <c r="BY150" i="13"/>
  <c r="BX150" i="13"/>
  <c r="BW150" i="13"/>
  <c r="CB150" i="13" s="1"/>
  <c r="CC150" i="13" s="1"/>
  <c r="BV150" i="13"/>
  <c r="BU150" i="13"/>
  <c r="BT150" i="13"/>
  <c r="BQ150" i="13"/>
  <c r="BP150" i="13"/>
  <c r="BO150" i="13"/>
  <c r="BN150" i="13"/>
  <c r="BM150" i="13"/>
  <c r="BL150" i="13"/>
  <c r="BK150" i="13"/>
  <c r="BJ150" i="13"/>
  <c r="BI150" i="13"/>
  <c r="CX149" i="13"/>
  <c r="CT149" i="13"/>
  <c r="CQ149" i="13"/>
  <c r="CR149" i="13" s="1"/>
  <c r="CS149" i="13" s="1"/>
  <c r="CN149" i="13"/>
  <c r="CO149" i="13" s="1"/>
  <c r="CP149" i="13" s="1"/>
  <c r="CL149" i="13"/>
  <c r="CM149" i="13" s="1"/>
  <c r="CK149" i="13"/>
  <c r="CJ149" i="13"/>
  <c r="CI149" i="13"/>
  <c r="CH149" i="13"/>
  <c r="CF149" i="13"/>
  <c r="CE149" i="13"/>
  <c r="CD149" i="13"/>
  <c r="CG149" i="13" s="1"/>
  <c r="CA149" i="13"/>
  <c r="BZ149" i="13"/>
  <c r="BY149" i="13"/>
  <c r="BX149" i="13"/>
  <c r="BW149" i="13"/>
  <c r="BV149" i="13"/>
  <c r="CB149" i="13" s="1"/>
  <c r="CC149" i="13" s="1"/>
  <c r="BU149" i="13"/>
  <c r="BT149" i="13"/>
  <c r="BQ149" i="13"/>
  <c r="BP149" i="13"/>
  <c r="BO149" i="13"/>
  <c r="BN149" i="13"/>
  <c r="BM149" i="13"/>
  <c r="BL149" i="13"/>
  <c r="BK149" i="13"/>
  <c r="BJ149" i="13"/>
  <c r="BR149" i="13" s="1"/>
  <c r="BS149" i="13" s="1"/>
  <c r="BI149" i="13"/>
  <c r="CX148" i="13"/>
  <c r="CT148" i="13"/>
  <c r="CS148" i="13"/>
  <c r="CQ148" i="13"/>
  <c r="CR148" i="13" s="1"/>
  <c r="CO148" i="13"/>
  <c r="CP148" i="13" s="1"/>
  <c r="CN148" i="13"/>
  <c r="CK148" i="13"/>
  <c r="CL148" i="13" s="1"/>
  <c r="CM148" i="13" s="1"/>
  <c r="CJ148" i="13"/>
  <c r="CI148" i="13"/>
  <c r="CG148" i="13"/>
  <c r="CH148" i="13" s="1"/>
  <c r="CF148" i="13"/>
  <c r="CE148" i="13"/>
  <c r="CD148" i="13"/>
  <c r="CC148" i="13"/>
  <c r="CA148" i="13"/>
  <c r="BZ148" i="13"/>
  <c r="BY148" i="13"/>
  <c r="BX148" i="13"/>
  <c r="BW148" i="13"/>
  <c r="BV148" i="13"/>
  <c r="BU148" i="13"/>
  <c r="CB148" i="13" s="1"/>
  <c r="BT148" i="13"/>
  <c r="BQ148" i="13"/>
  <c r="BP148" i="13"/>
  <c r="BO148" i="13"/>
  <c r="BN148" i="13"/>
  <c r="BM148" i="13"/>
  <c r="BL148" i="13"/>
  <c r="BK148" i="13"/>
  <c r="BJ148" i="13"/>
  <c r="BI148" i="13"/>
  <c r="BR148" i="13" s="1"/>
  <c r="BS148" i="13" s="1"/>
  <c r="CX147" i="13"/>
  <c r="CT147" i="13"/>
  <c r="CR147" i="13"/>
  <c r="CS147" i="13" s="1"/>
  <c r="CQ147" i="13"/>
  <c r="CN147" i="13"/>
  <c r="CO147" i="13" s="1"/>
  <c r="CP147" i="13" s="1"/>
  <c r="CK147" i="13"/>
  <c r="CJ147" i="13"/>
  <c r="CL147" i="13" s="1"/>
  <c r="CM147" i="13" s="1"/>
  <c r="CI147" i="13"/>
  <c r="CF147" i="13"/>
  <c r="CG147" i="13" s="1"/>
  <c r="CH147" i="13" s="1"/>
  <c r="CE147" i="13"/>
  <c r="CD147" i="13"/>
  <c r="CB147" i="13"/>
  <c r="CC147" i="13" s="1"/>
  <c r="BZ147" i="13"/>
  <c r="BY147" i="13"/>
  <c r="BX147" i="13"/>
  <c r="BW147" i="13"/>
  <c r="BV147" i="13"/>
  <c r="BU147" i="13"/>
  <c r="BT147" i="13"/>
  <c r="CA147" i="13" s="1"/>
  <c r="BQ147" i="13"/>
  <c r="BP147" i="13"/>
  <c r="BO147" i="13"/>
  <c r="BN147" i="13"/>
  <c r="BM147" i="13"/>
  <c r="BL147" i="13"/>
  <c r="BK147" i="13"/>
  <c r="BJ147" i="13"/>
  <c r="BI147" i="13"/>
  <c r="BR147" i="13" s="1"/>
  <c r="BS147" i="13" s="1"/>
  <c r="CX146" i="13"/>
  <c r="CT146" i="13"/>
  <c r="CQ146" i="13"/>
  <c r="CR146" i="13" s="1"/>
  <c r="CS146" i="13" s="1"/>
  <c r="CN146" i="13"/>
  <c r="CO146" i="13" s="1"/>
  <c r="CP146" i="13" s="1"/>
  <c r="CK146" i="13"/>
  <c r="CJ146" i="13"/>
  <c r="CI146" i="13"/>
  <c r="CL146" i="13" s="1"/>
  <c r="CM146" i="13" s="1"/>
  <c r="CF146" i="13"/>
  <c r="CE146" i="13"/>
  <c r="CG146" i="13" s="1"/>
  <c r="CH146" i="13" s="1"/>
  <c r="CD146" i="13"/>
  <c r="CA146" i="13"/>
  <c r="BZ146" i="13"/>
  <c r="BY146" i="13"/>
  <c r="BX146" i="13"/>
  <c r="BW146" i="13"/>
  <c r="CB146" i="13" s="1"/>
  <c r="CC146" i="13" s="1"/>
  <c r="BV146" i="13"/>
  <c r="BU146" i="13"/>
  <c r="BT146" i="13"/>
  <c r="BQ146" i="13"/>
  <c r="BP146" i="13"/>
  <c r="BO146" i="13"/>
  <c r="BN146" i="13"/>
  <c r="BM146" i="13"/>
  <c r="BL146" i="13"/>
  <c r="BK146" i="13"/>
  <c r="BJ146" i="13"/>
  <c r="BI146" i="13"/>
  <c r="CX145" i="13"/>
  <c r="CT145" i="13"/>
  <c r="CQ145" i="13"/>
  <c r="CR145" i="13" s="1"/>
  <c r="CS145" i="13" s="1"/>
  <c r="CN145" i="13"/>
  <c r="CO145" i="13" s="1"/>
  <c r="CP145" i="13" s="1"/>
  <c r="CL145" i="13"/>
  <c r="CM145" i="13" s="1"/>
  <c r="CK145" i="13"/>
  <c r="CJ145" i="13"/>
  <c r="CI145" i="13"/>
  <c r="CH145" i="13"/>
  <c r="CF145" i="13"/>
  <c r="CE145" i="13"/>
  <c r="CD145" i="13"/>
  <c r="CG145" i="13" s="1"/>
  <c r="CA145" i="13"/>
  <c r="BZ145" i="13"/>
  <c r="BY145" i="13"/>
  <c r="BX145" i="13"/>
  <c r="BW145" i="13"/>
  <c r="BV145" i="13"/>
  <c r="CB145" i="13" s="1"/>
  <c r="CC145" i="13" s="1"/>
  <c r="BU145" i="13"/>
  <c r="BT145" i="13"/>
  <c r="BQ145" i="13"/>
  <c r="BP145" i="13"/>
  <c r="BO145" i="13"/>
  <c r="BN145" i="13"/>
  <c r="BM145" i="13"/>
  <c r="BL145" i="13"/>
  <c r="BK145" i="13"/>
  <c r="BJ145" i="13"/>
  <c r="BR145" i="13" s="1"/>
  <c r="BS145" i="13" s="1"/>
  <c r="BI145" i="13"/>
  <c r="CX144" i="13"/>
  <c r="CT144" i="13"/>
  <c r="CQ144" i="13"/>
  <c r="CR144" i="13" s="1"/>
  <c r="CS144" i="13" s="1"/>
  <c r="CO144" i="13"/>
  <c r="CP144" i="13" s="1"/>
  <c r="CN144" i="13"/>
  <c r="CK144" i="13"/>
  <c r="CL144" i="13" s="1"/>
  <c r="CM144" i="13" s="1"/>
  <c r="CJ144" i="13"/>
  <c r="CI144" i="13"/>
  <c r="CG144" i="13"/>
  <c r="CH144" i="13" s="1"/>
  <c r="CF144" i="13"/>
  <c r="CE144" i="13"/>
  <c r="CD144" i="13"/>
  <c r="CC144" i="13"/>
  <c r="CA144" i="13"/>
  <c r="BZ144" i="13"/>
  <c r="BY144" i="13"/>
  <c r="BX144" i="13"/>
  <c r="BW144" i="13"/>
  <c r="BV144" i="13"/>
  <c r="BU144" i="13"/>
  <c r="CB144" i="13" s="1"/>
  <c r="BT144" i="13"/>
  <c r="BQ144" i="13"/>
  <c r="BP144" i="13"/>
  <c r="BO144" i="13"/>
  <c r="BN144" i="13"/>
  <c r="BM144" i="13"/>
  <c r="BL144" i="13"/>
  <c r="BK144" i="13"/>
  <c r="BJ144" i="13"/>
  <c r="BI144" i="13"/>
  <c r="BR144" i="13" s="1"/>
  <c r="BS144" i="13" s="1"/>
  <c r="CX143" i="13"/>
  <c r="CT143" i="13"/>
  <c r="CR143" i="13"/>
  <c r="CS143" i="13" s="1"/>
  <c r="CQ143" i="13"/>
  <c r="CN143" i="13"/>
  <c r="CO143" i="13" s="1"/>
  <c r="CP143" i="13" s="1"/>
  <c r="CK143" i="13"/>
  <c r="CJ143" i="13"/>
  <c r="CL143" i="13" s="1"/>
  <c r="CM143" i="13" s="1"/>
  <c r="CI143" i="13"/>
  <c r="CF143" i="13"/>
  <c r="CG143" i="13" s="1"/>
  <c r="CH143" i="13" s="1"/>
  <c r="CE143" i="13"/>
  <c r="CD143" i="13"/>
  <c r="CB143" i="13"/>
  <c r="CC143" i="13" s="1"/>
  <c r="BZ143" i="13"/>
  <c r="BY143" i="13"/>
  <c r="BX143" i="13"/>
  <c r="BW143" i="13"/>
  <c r="BV143" i="13"/>
  <c r="BU143" i="13"/>
  <c r="BT143" i="13"/>
  <c r="CA143" i="13" s="1"/>
  <c r="BQ143" i="13"/>
  <c r="BP143" i="13"/>
  <c r="BO143" i="13"/>
  <c r="BN143" i="13"/>
  <c r="BM143" i="13"/>
  <c r="BL143" i="13"/>
  <c r="BK143" i="13"/>
  <c r="BJ143" i="13"/>
  <c r="BI143" i="13"/>
  <c r="CX142" i="13"/>
  <c r="CT142" i="13"/>
  <c r="CQ142" i="13"/>
  <c r="CR142" i="13" s="1"/>
  <c r="CS142" i="13" s="1"/>
  <c r="CN142" i="13"/>
  <c r="CO142" i="13" s="1"/>
  <c r="CP142" i="13" s="1"/>
  <c r="CM142" i="13"/>
  <c r="CK142" i="13"/>
  <c r="CJ142" i="13"/>
  <c r="CI142" i="13"/>
  <c r="CL142" i="13" s="1"/>
  <c r="CF142" i="13"/>
  <c r="CE142" i="13"/>
  <c r="CG142" i="13" s="1"/>
  <c r="CH142" i="13" s="1"/>
  <c r="CD142" i="13"/>
  <c r="CA142" i="13"/>
  <c r="BZ142" i="13"/>
  <c r="BY142" i="13"/>
  <c r="BX142" i="13"/>
  <c r="BW142" i="13"/>
  <c r="CB142" i="13" s="1"/>
  <c r="CC142" i="13" s="1"/>
  <c r="BV142" i="13"/>
  <c r="BU142" i="13"/>
  <c r="BT142" i="13"/>
  <c r="BQ142" i="13"/>
  <c r="BP142" i="13"/>
  <c r="BO142" i="13"/>
  <c r="BN142" i="13"/>
  <c r="BM142" i="13"/>
  <c r="BL142" i="13"/>
  <c r="BK142" i="13"/>
  <c r="BJ142" i="13"/>
  <c r="BI142" i="13"/>
  <c r="BR142" i="13" s="1"/>
  <c r="BS142" i="13" s="1"/>
  <c r="CX141" i="13"/>
  <c r="CT141" i="13"/>
  <c r="CQ141" i="13"/>
  <c r="CR141" i="13" s="1"/>
  <c r="CS141" i="13" s="1"/>
  <c r="CP141" i="13"/>
  <c r="CN141" i="13"/>
  <c r="CO141" i="13" s="1"/>
  <c r="CL141" i="13"/>
  <c r="CM141" i="13" s="1"/>
  <c r="CK141" i="13"/>
  <c r="CJ141" i="13"/>
  <c r="CI141" i="13"/>
  <c r="CH141" i="13"/>
  <c r="CF141" i="13"/>
  <c r="CE141" i="13"/>
  <c r="CD141" i="13"/>
  <c r="CG141" i="13" s="1"/>
  <c r="CA141" i="13"/>
  <c r="BZ141" i="13"/>
  <c r="BY141" i="13"/>
  <c r="BX141" i="13"/>
  <c r="BW141" i="13"/>
  <c r="BV141" i="13"/>
  <c r="CB141" i="13" s="1"/>
  <c r="CC141" i="13" s="1"/>
  <c r="BU141" i="13"/>
  <c r="BT141" i="13"/>
  <c r="BQ141" i="13"/>
  <c r="BP141" i="13"/>
  <c r="BO141" i="13"/>
  <c r="BN141" i="13"/>
  <c r="BM141" i="13"/>
  <c r="BL141" i="13"/>
  <c r="BK141" i="13"/>
  <c r="BJ141" i="13"/>
  <c r="BR141" i="13" s="1"/>
  <c r="BS141" i="13" s="1"/>
  <c r="BI141" i="13"/>
  <c r="CX140" i="13"/>
  <c r="CT140" i="13"/>
  <c r="CQ140" i="13"/>
  <c r="CR140" i="13" s="1"/>
  <c r="CS140" i="13" s="1"/>
  <c r="CO140" i="13"/>
  <c r="CP140" i="13" s="1"/>
  <c r="CN140" i="13"/>
  <c r="CK140" i="13"/>
  <c r="CL140" i="13" s="1"/>
  <c r="CM140" i="13" s="1"/>
  <c r="CJ140" i="13"/>
  <c r="CI140" i="13"/>
  <c r="CG140" i="13"/>
  <c r="CH140" i="13" s="1"/>
  <c r="CF140" i="13"/>
  <c r="CE140" i="13"/>
  <c r="CD140" i="13"/>
  <c r="CA140" i="13"/>
  <c r="BZ140" i="13"/>
  <c r="BY140" i="13"/>
  <c r="BX140" i="13"/>
  <c r="BW140" i="13"/>
  <c r="BV140" i="13"/>
  <c r="BU140" i="13"/>
  <c r="CB140" i="13" s="1"/>
  <c r="CC140" i="13" s="1"/>
  <c r="BT140" i="13"/>
  <c r="BQ140" i="13"/>
  <c r="BP140" i="13"/>
  <c r="BO140" i="13"/>
  <c r="BN140" i="13"/>
  <c r="BM140" i="13"/>
  <c r="BL140" i="13"/>
  <c r="BK140" i="13"/>
  <c r="BJ140" i="13"/>
  <c r="BI140" i="13"/>
  <c r="BR140" i="13" s="1"/>
  <c r="BS140" i="13" s="1"/>
  <c r="CX139" i="13"/>
  <c r="CT139" i="13"/>
  <c r="CR139" i="13"/>
  <c r="CS139" i="13" s="1"/>
  <c r="CQ139" i="13"/>
  <c r="CN139" i="13"/>
  <c r="CO139" i="13" s="1"/>
  <c r="CP139" i="13" s="1"/>
  <c r="CK139" i="13"/>
  <c r="CJ139" i="13"/>
  <c r="CL139" i="13" s="1"/>
  <c r="CM139" i="13" s="1"/>
  <c r="CI139" i="13"/>
  <c r="CF139" i="13"/>
  <c r="CG139" i="13" s="1"/>
  <c r="CH139" i="13" s="1"/>
  <c r="CE139" i="13"/>
  <c r="CD139" i="13"/>
  <c r="CB139" i="13"/>
  <c r="CC139" i="13" s="1"/>
  <c r="BZ139" i="13"/>
  <c r="BY139" i="13"/>
  <c r="BX139" i="13"/>
  <c r="BW139" i="13"/>
  <c r="BV139" i="13"/>
  <c r="BU139" i="13"/>
  <c r="BT139" i="13"/>
  <c r="CA139" i="13" s="1"/>
  <c r="BQ139" i="13"/>
  <c r="BP139" i="13"/>
  <c r="BO139" i="13"/>
  <c r="BN139" i="13"/>
  <c r="BM139" i="13"/>
  <c r="BL139" i="13"/>
  <c r="BK139" i="13"/>
  <c r="BJ139" i="13"/>
  <c r="BI139" i="13"/>
  <c r="CX138" i="13"/>
  <c r="CT138" i="13"/>
  <c r="CQ138" i="13"/>
  <c r="CR138" i="13" s="1"/>
  <c r="CS138" i="13" s="1"/>
  <c r="CN138" i="13"/>
  <c r="CO138" i="13" s="1"/>
  <c r="CP138" i="13" s="1"/>
  <c r="CM138" i="13"/>
  <c r="CK138" i="13"/>
  <c r="CJ138" i="13"/>
  <c r="CI138" i="13"/>
  <c r="CL138" i="13" s="1"/>
  <c r="CF138" i="13"/>
  <c r="CE138" i="13"/>
  <c r="CG138" i="13" s="1"/>
  <c r="CH138" i="13" s="1"/>
  <c r="CD138" i="13"/>
  <c r="CA138" i="13"/>
  <c r="BZ138" i="13"/>
  <c r="BY138" i="13"/>
  <c r="BX138" i="13"/>
  <c r="BW138" i="13"/>
  <c r="CB138" i="13" s="1"/>
  <c r="CC138" i="13" s="1"/>
  <c r="BV138" i="13"/>
  <c r="BU138" i="13"/>
  <c r="BT138" i="13"/>
  <c r="BQ138" i="13"/>
  <c r="BP138" i="13"/>
  <c r="BO138" i="13"/>
  <c r="BN138" i="13"/>
  <c r="BM138" i="13"/>
  <c r="BL138" i="13"/>
  <c r="BK138" i="13"/>
  <c r="BJ138" i="13"/>
  <c r="BI138" i="13"/>
  <c r="BR138" i="13" s="1"/>
  <c r="BS138" i="13" s="1"/>
  <c r="CX137" i="13"/>
  <c r="CT137" i="13"/>
  <c r="CQ137" i="13"/>
  <c r="CR137" i="13" s="1"/>
  <c r="CS137" i="13" s="1"/>
  <c r="CN137" i="13"/>
  <c r="CO137" i="13" s="1"/>
  <c r="CP137" i="13" s="1"/>
  <c r="CL137" i="13"/>
  <c r="CM137" i="13" s="1"/>
  <c r="CK137" i="13"/>
  <c r="CJ137" i="13"/>
  <c r="CI137" i="13"/>
  <c r="CF137" i="13"/>
  <c r="CE137" i="13"/>
  <c r="CD137" i="13"/>
  <c r="CG137" i="13" s="1"/>
  <c r="CH137" i="13" s="1"/>
  <c r="CA137" i="13"/>
  <c r="BZ137" i="13"/>
  <c r="BY137" i="13"/>
  <c r="BX137" i="13"/>
  <c r="BW137" i="13"/>
  <c r="BV137" i="13"/>
  <c r="CB137" i="13" s="1"/>
  <c r="CC137" i="13" s="1"/>
  <c r="BU137" i="13"/>
  <c r="BT137" i="13"/>
  <c r="BQ137" i="13"/>
  <c r="BP137" i="13"/>
  <c r="BO137" i="13"/>
  <c r="BN137" i="13"/>
  <c r="BM137" i="13"/>
  <c r="BL137" i="13"/>
  <c r="BK137" i="13"/>
  <c r="BJ137" i="13"/>
  <c r="BR137" i="13" s="1"/>
  <c r="BS137" i="13" s="1"/>
  <c r="BI137" i="13"/>
  <c r="CX136" i="13"/>
  <c r="CT136" i="13"/>
  <c r="CQ136" i="13"/>
  <c r="CR136" i="13" s="1"/>
  <c r="CS136" i="13" s="1"/>
  <c r="CO136" i="13"/>
  <c r="CP136" i="13" s="1"/>
  <c r="CN136" i="13"/>
  <c r="CK136" i="13"/>
  <c r="CL136" i="13" s="1"/>
  <c r="CM136" i="13" s="1"/>
  <c r="CJ136" i="13"/>
  <c r="CI136" i="13"/>
  <c r="CG136" i="13"/>
  <c r="CH136" i="13" s="1"/>
  <c r="CF136" i="13"/>
  <c r="CE136" i="13"/>
  <c r="CD136" i="13"/>
  <c r="CC136" i="13"/>
  <c r="CA136" i="13"/>
  <c r="BZ136" i="13"/>
  <c r="BY136" i="13"/>
  <c r="BX136" i="13"/>
  <c r="BW136" i="13"/>
  <c r="BV136" i="13"/>
  <c r="BU136" i="13"/>
  <c r="CB136" i="13" s="1"/>
  <c r="BT136" i="13"/>
  <c r="BQ136" i="13"/>
  <c r="BP136" i="13"/>
  <c r="BO136" i="13"/>
  <c r="BN136" i="13"/>
  <c r="BM136" i="13"/>
  <c r="BL136" i="13"/>
  <c r="BK136" i="13"/>
  <c r="BJ136" i="13"/>
  <c r="BI136" i="13"/>
  <c r="BR136" i="13" s="1"/>
  <c r="BS136" i="13" s="1"/>
  <c r="CX135" i="13"/>
  <c r="CT135" i="13"/>
  <c r="CR135" i="13"/>
  <c r="CS135" i="13" s="1"/>
  <c r="CQ135" i="13"/>
  <c r="CN135" i="13"/>
  <c r="CO135" i="13" s="1"/>
  <c r="CP135" i="13" s="1"/>
  <c r="CK135" i="13"/>
  <c r="CJ135" i="13"/>
  <c r="CL135" i="13" s="1"/>
  <c r="CM135" i="13" s="1"/>
  <c r="CI135" i="13"/>
  <c r="CF135" i="13"/>
  <c r="CG135" i="13" s="1"/>
  <c r="CH135" i="13" s="1"/>
  <c r="CE135" i="13"/>
  <c r="CD135" i="13"/>
  <c r="BZ135" i="13"/>
  <c r="BY135" i="13"/>
  <c r="BX135" i="13"/>
  <c r="CB135" i="13" s="1"/>
  <c r="CC135" i="13" s="1"/>
  <c r="BW135" i="13"/>
  <c r="BV135" i="13"/>
  <c r="BU135" i="13"/>
  <c r="BT135" i="13"/>
  <c r="CA135" i="13" s="1"/>
  <c r="BQ135" i="13"/>
  <c r="BP135" i="13"/>
  <c r="BO135" i="13"/>
  <c r="BN135" i="13"/>
  <c r="BM135" i="13"/>
  <c r="BL135" i="13"/>
  <c r="BK135" i="13"/>
  <c r="BJ135" i="13"/>
  <c r="BI135" i="13"/>
  <c r="CX134" i="13"/>
  <c r="CT134" i="13"/>
  <c r="CQ134" i="13"/>
  <c r="CR134" i="13" s="1"/>
  <c r="CS134" i="13" s="1"/>
  <c r="CN134" i="13"/>
  <c r="CO134" i="13" s="1"/>
  <c r="CP134" i="13" s="1"/>
  <c r="CM134" i="13"/>
  <c r="CK134" i="13"/>
  <c r="CJ134" i="13"/>
  <c r="CI134" i="13"/>
  <c r="CL134" i="13" s="1"/>
  <c r="CF134" i="13"/>
  <c r="CE134" i="13"/>
  <c r="CG134" i="13" s="1"/>
  <c r="CH134" i="13" s="1"/>
  <c r="CD134" i="13"/>
  <c r="CA134" i="13"/>
  <c r="BZ134" i="13"/>
  <c r="BY134" i="13"/>
  <c r="BX134" i="13"/>
  <c r="BW134" i="13"/>
  <c r="CB134" i="13" s="1"/>
  <c r="CC134" i="13" s="1"/>
  <c r="BV134" i="13"/>
  <c r="BU134" i="13"/>
  <c r="BT134" i="13"/>
  <c r="BQ134" i="13"/>
  <c r="BP134" i="13"/>
  <c r="BO134" i="13"/>
  <c r="BN134" i="13"/>
  <c r="BM134" i="13"/>
  <c r="BL134" i="13"/>
  <c r="BK134" i="13"/>
  <c r="BJ134" i="13"/>
  <c r="BI134" i="13"/>
  <c r="CX133" i="13"/>
  <c r="CT133" i="13"/>
  <c r="CQ133" i="13"/>
  <c r="CR133" i="13" s="1"/>
  <c r="CS133" i="13" s="1"/>
  <c r="CN133" i="13"/>
  <c r="CO133" i="13" s="1"/>
  <c r="CP133" i="13" s="1"/>
  <c r="CL133" i="13"/>
  <c r="CM133" i="13" s="1"/>
  <c r="CK133" i="13"/>
  <c r="CJ133" i="13"/>
  <c r="CI133" i="13"/>
  <c r="CH133" i="13"/>
  <c r="CF133" i="13"/>
  <c r="CE133" i="13"/>
  <c r="CD133" i="13"/>
  <c r="CG133" i="13" s="1"/>
  <c r="CA133" i="13"/>
  <c r="BZ133" i="13"/>
  <c r="BY133" i="13"/>
  <c r="BX133" i="13"/>
  <c r="BW133" i="13"/>
  <c r="BV133" i="13"/>
  <c r="CB133" i="13" s="1"/>
  <c r="CC133" i="13" s="1"/>
  <c r="BU133" i="13"/>
  <c r="BT133" i="13"/>
  <c r="BQ133" i="13"/>
  <c r="BP133" i="13"/>
  <c r="BO133" i="13"/>
  <c r="BN133" i="13"/>
  <c r="BM133" i="13"/>
  <c r="BL133" i="13"/>
  <c r="BK133" i="13"/>
  <c r="BJ133" i="13"/>
  <c r="BR133" i="13" s="1"/>
  <c r="BS133" i="13" s="1"/>
  <c r="BI133" i="13"/>
  <c r="CX132" i="13"/>
  <c r="CT132" i="13"/>
  <c r="CS132" i="13"/>
  <c r="CQ132" i="13"/>
  <c r="CR132" i="13" s="1"/>
  <c r="CO132" i="13"/>
  <c r="CP132" i="13" s="1"/>
  <c r="CN132" i="13"/>
  <c r="CK132" i="13"/>
  <c r="CL132" i="13" s="1"/>
  <c r="CM132" i="13" s="1"/>
  <c r="CJ132" i="13"/>
  <c r="CI132" i="13"/>
  <c r="CG132" i="13"/>
  <c r="CH132" i="13" s="1"/>
  <c r="CF132" i="13"/>
  <c r="CE132" i="13"/>
  <c r="CD132" i="13"/>
  <c r="CC132" i="13"/>
  <c r="CA132" i="13"/>
  <c r="BZ132" i="13"/>
  <c r="BY132" i="13"/>
  <c r="BX132" i="13"/>
  <c r="BW132" i="13"/>
  <c r="BV132" i="13"/>
  <c r="BU132" i="13"/>
  <c r="CB132" i="13" s="1"/>
  <c r="BT132" i="13"/>
  <c r="BQ132" i="13"/>
  <c r="BP132" i="13"/>
  <c r="BO132" i="13"/>
  <c r="BN132" i="13"/>
  <c r="BM132" i="13"/>
  <c r="BL132" i="13"/>
  <c r="BK132" i="13"/>
  <c r="BJ132" i="13"/>
  <c r="BI132" i="13"/>
  <c r="BR132" i="13" s="1"/>
  <c r="BS132" i="13" s="1"/>
  <c r="CX131" i="13"/>
  <c r="CT131" i="13"/>
  <c r="CR131" i="13"/>
  <c r="CS131" i="13" s="1"/>
  <c r="CQ131" i="13"/>
  <c r="CN131" i="13"/>
  <c r="CO131" i="13" s="1"/>
  <c r="CP131" i="13" s="1"/>
  <c r="CK131" i="13"/>
  <c r="CJ131" i="13"/>
  <c r="CL131" i="13" s="1"/>
  <c r="CM131" i="13" s="1"/>
  <c r="CI131" i="13"/>
  <c r="CF131" i="13"/>
  <c r="CG131" i="13" s="1"/>
  <c r="CH131" i="13" s="1"/>
  <c r="CE131" i="13"/>
  <c r="CD131" i="13"/>
  <c r="CB131" i="13"/>
  <c r="CC131" i="13" s="1"/>
  <c r="BZ131" i="13"/>
  <c r="BY131" i="13"/>
  <c r="BX131" i="13"/>
  <c r="BW131" i="13"/>
  <c r="BV131" i="13"/>
  <c r="BU131" i="13"/>
  <c r="BT131" i="13"/>
  <c r="CA131" i="13" s="1"/>
  <c r="BQ131" i="13"/>
  <c r="BP131" i="13"/>
  <c r="BO131" i="13"/>
  <c r="BN131" i="13"/>
  <c r="BM131" i="13"/>
  <c r="BL131" i="13"/>
  <c r="BK131" i="13"/>
  <c r="BJ131" i="13"/>
  <c r="BI131" i="13"/>
  <c r="BR131" i="13" s="1"/>
  <c r="BS131" i="13" s="1"/>
  <c r="CX130" i="13"/>
  <c r="CT130" i="13"/>
  <c r="CQ130" i="13"/>
  <c r="CR130" i="13" s="1"/>
  <c r="CS130" i="13" s="1"/>
  <c r="CN130" i="13"/>
  <c r="CO130" i="13" s="1"/>
  <c r="CP130" i="13" s="1"/>
  <c r="CK130" i="13"/>
  <c r="CJ130" i="13"/>
  <c r="CI130" i="13"/>
  <c r="CL130" i="13" s="1"/>
  <c r="CM130" i="13" s="1"/>
  <c r="CF130" i="13"/>
  <c r="CE130" i="13"/>
  <c r="CG130" i="13" s="1"/>
  <c r="CH130" i="13" s="1"/>
  <c r="CD130" i="13"/>
  <c r="CA130" i="13"/>
  <c r="BZ130" i="13"/>
  <c r="BY130" i="13"/>
  <c r="BX130" i="13"/>
  <c r="BW130" i="13"/>
  <c r="CB130" i="13" s="1"/>
  <c r="CC130" i="13" s="1"/>
  <c r="BV130" i="13"/>
  <c r="BU130" i="13"/>
  <c r="BT130" i="13"/>
  <c r="BQ130" i="13"/>
  <c r="BP130" i="13"/>
  <c r="BO130" i="13"/>
  <c r="BN130" i="13"/>
  <c r="BM130" i="13"/>
  <c r="BL130" i="13"/>
  <c r="BK130" i="13"/>
  <c r="BJ130" i="13"/>
  <c r="BI130" i="13"/>
  <c r="CX129" i="13"/>
  <c r="CT129" i="13"/>
  <c r="CQ129" i="13"/>
  <c r="CR129" i="13" s="1"/>
  <c r="CS129" i="13" s="1"/>
  <c r="CN129" i="13"/>
  <c r="CO129" i="13" s="1"/>
  <c r="CP129" i="13" s="1"/>
  <c r="CL129" i="13"/>
  <c r="CM129" i="13" s="1"/>
  <c r="CK129" i="13"/>
  <c r="CJ129" i="13"/>
  <c r="CI129" i="13"/>
  <c r="CH129" i="13"/>
  <c r="CF129" i="13"/>
  <c r="CE129" i="13"/>
  <c r="CD129" i="13"/>
  <c r="CG129" i="13" s="1"/>
  <c r="CA129" i="13"/>
  <c r="BZ129" i="13"/>
  <c r="BY129" i="13"/>
  <c r="BX129" i="13"/>
  <c r="BW129" i="13"/>
  <c r="BV129" i="13"/>
  <c r="BU129" i="13"/>
  <c r="BT129" i="13"/>
  <c r="BQ129" i="13"/>
  <c r="BP129" i="13"/>
  <c r="BO129" i="13"/>
  <c r="BN129" i="13"/>
  <c r="BM129" i="13"/>
  <c r="BL129" i="13"/>
  <c r="BK129" i="13"/>
  <c r="BJ129" i="13"/>
  <c r="BR129" i="13" s="1"/>
  <c r="BS129" i="13" s="1"/>
  <c r="BI129" i="13"/>
  <c r="CX128" i="13"/>
  <c r="CT128" i="13"/>
  <c r="CS128" i="13"/>
  <c r="CR128" i="13"/>
  <c r="CQ128" i="13"/>
  <c r="CO128" i="13"/>
  <c r="CP128" i="13" s="1"/>
  <c r="CN128" i="13"/>
  <c r="CK128" i="13"/>
  <c r="CL128" i="13" s="1"/>
  <c r="CM128" i="13" s="1"/>
  <c r="CJ128" i="13"/>
  <c r="CI128" i="13"/>
  <c r="CG128" i="13"/>
  <c r="CH128" i="13" s="1"/>
  <c r="CF128" i="13"/>
  <c r="CE128" i="13"/>
  <c r="CD128" i="13"/>
  <c r="BZ128" i="13"/>
  <c r="BY128" i="13"/>
  <c r="BX128" i="13"/>
  <c r="BW128" i="13"/>
  <c r="BV128" i="13"/>
  <c r="BU128" i="13"/>
  <c r="BT128" i="13"/>
  <c r="CA128" i="13" s="1"/>
  <c r="BQ128" i="13"/>
  <c r="BP128" i="13"/>
  <c r="BO128" i="13"/>
  <c r="BN128" i="13"/>
  <c r="BM128" i="13"/>
  <c r="BL128" i="13"/>
  <c r="BK128" i="13"/>
  <c r="BJ128" i="13"/>
  <c r="BI128" i="13"/>
  <c r="BR128" i="13" s="1"/>
  <c r="BS128" i="13" s="1"/>
  <c r="CX127" i="13"/>
  <c r="CT127" i="13"/>
  <c r="CR127" i="13"/>
  <c r="CS127" i="13" s="1"/>
  <c r="CQ127" i="13"/>
  <c r="CN127" i="13"/>
  <c r="CO127" i="13" s="1"/>
  <c r="CP127" i="13" s="1"/>
  <c r="CK127" i="13"/>
  <c r="CJ127" i="13"/>
  <c r="CI127" i="13"/>
  <c r="CL127" i="13" s="1"/>
  <c r="CM127" i="13" s="1"/>
  <c r="CF127" i="13"/>
  <c r="CG127" i="13" s="1"/>
  <c r="CH127" i="13" s="1"/>
  <c r="CE127" i="13"/>
  <c r="CD127" i="13"/>
  <c r="CB127" i="13"/>
  <c r="CC127" i="13" s="1"/>
  <c r="BZ127" i="13"/>
  <c r="BY127" i="13"/>
  <c r="BX127" i="13"/>
  <c r="BW127" i="13"/>
  <c r="BV127" i="13"/>
  <c r="BU127" i="13"/>
  <c r="BT127" i="13"/>
  <c r="CA127" i="13" s="1"/>
  <c r="BQ127" i="13"/>
  <c r="BP127" i="13"/>
  <c r="BO127" i="13"/>
  <c r="BN127" i="13"/>
  <c r="BM127" i="13"/>
  <c r="BL127" i="13"/>
  <c r="BK127" i="13"/>
  <c r="BJ127" i="13"/>
  <c r="BI127" i="13"/>
  <c r="CX126" i="13"/>
  <c r="CT126" i="13"/>
  <c r="CQ126" i="13"/>
  <c r="CR126" i="13" s="1"/>
  <c r="CS126" i="13" s="1"/>
  <c r="CN126" i="13"/>
  <c r="CO126" i="13" s="1"/>
  <c r="CP126" i="13" s="1"/>
  <c r="CM126" i="13"/>
  <c r="CK126" i="13"/>
  <c r="CJ126" i="13"/>
  <c r="CI126" i="13"/>
  <c r="CL126" i="13" s="1"/>
  <c r="CF126" i="13"/>
  <c r="CE126" i="13"/>
  <c r="CD126" i="13"/>
  <c r="CG126" i="13" s="1"/>
  <c r="CH126" i="13" s="1"/>
  <c r="CA126" i="13"/>
  <c r="BZ126" i="13"/>
  <c r="BY126" i="13"/>
  <c r="BX126" i="13"/>
  <c r="BW126" i="13"/>
  <c r="CB126" i="13" s="1"/>
  <c r="CC126" i="13" s="1"/>
  <c r="BV126" i="13"/>
  <c r="BU126" i="13"/>
  <c r="BT126" i="13"/>
  <c r="BQ126" i="13"/>
  <c r="BP126" i="13"/>
  <c r="BO126" i="13"/>
  <c r="BN126" i="13"/>
  <c r="BM126" i="13"/>
  <c r="BL126" i="13"/>
  <c r="BK126" i="13"/>
  <c r="BJ126" i="13"/>
  <c r="BR126" i="13" s="1"/>
  <c r="BS126" i="13" s="1"/>
  <c r="BI126" i="13"/>
  <c r="CX125" i="13"/>
  <c r="CT125" i="13"/>
  <c r="CQ125" i="13"/>
  <c r="CR125" i="13" s="1"/>
  <c r="CS125" i="13" s="1"/>
  <c r="CP125" i="13"/>
  <c r="CO125" i="13"/>
  <c r="CN125" i="13"/>
  <c r="CL125" i="13"/>
  <c r="CM125" i="13" s="1"/>
  <c r="CK125" i="13"/>
  <c r="CJ125" i="13"/>
  <c r="CI125" i="13"/>
  <c r="CH125" i="13"/>
  <c r="CF125" i="13"/>
  <c r="CE125" i="13"/>
  <c r="CD125" i="13"/>
  <c r="CG125" i="13" s="1"/>
  <c r="CA125" i="13"/>
  <c r="BZ125" i="13"/>
  <c r="BY125" i="13"/>
  <c r="BX125" i="13"/>
  <c r="BW125" i="13"/>
  <c r="BV125" i="13"/>
  <c r="BU125" i="13"/>
  <c r="BT125" i="13"/>
  <c r="BQ125" i="13"/>
  <c r="BP125" i="13"/>
  <c r="BO125" i="13"/>
  <c r="BN125" i="13"/>
  <c r="BM125" i="13"/>
  <c r="BL125" i="13"/>
  <c r="BK125" i="13"/>
  <c r="BJ125" i="13"/>
  <c r="BR125" i="13" s="1"/>
  <c r="BS125" i="13" s="1"/>
  <c r="BI125" i="13"/>
  <c r="CX124" i="13"/>
  <c r="CT124" i="13"/>
  <c r="CS124" i="13"/>
  <c r="CR124" i="13"/>
  <c r="CQ124" i="13"/>
  <c r="CO124" i="13"/>
  <c r="CP124" i="13" s="1"/>
  <c r="CN124" i="13"/>
  <c r="CK124" i="13"/>
  <c r="CL124" i="13" s="1"/>
  <c r="CM124" i="13" s="1"/>
  <c r="CJ124" i="13"/>
  <c r="CI124" i="13"/>
  <c r="CG124" i="13"/>
  <c r="CH124" i="13" s="1"/>
  <c r="CF124" i="13"/>
  <c r="CE124" i="13"/>
  <c r="CD124" i="13"/>
  <c r="BZ124" i="13"/>
  <c r="BY124" i="13"/>
  <c r="BX124" i="13"/>
  <c r="BW124" i="13"/>
  <c r="BV124" i="13"/>
  <c r="BU124" i="13"/>
  <c r="BT124" i="13"/>
  <c r="CA124" i="13" s="1"/>
  <c r="BQ124" i="13"/>
  <c r="BP124" i="13"/>
  <c r="BO124" i="13"/>
  <c r="BN124" i="13"/>
  <c r="BM124" i="13"/>
  <c r="BL124" i="13"/>
  <c r="BK124" i="13"/>
  <c r="BJ124" i="13"/>
  <c r="BI124" i="13"/>
  <c r="BR124" i="13" s="1"/>
  <c r="BS124" i="13" s="1"/>
  <c r="CX123" i="13"/>
  <c r="CT123" i="13"/>
  <c r="CR123" i="13"/>
  <c r="CS123" i="13" s="1"/>
  <c r="CQ123" i="13"/>
  <c r="CN123" i="13"/>
  <c r="CO123" i="13" s="1"/>
  <c r="CP123" i="13" s="1"/>
  <c r="CK123" i="13"/>
  <c r="CJ123" i="13"/>
  <c r="CI123" i="13"/>
  <c r="CL123" i="13" s="1"/>
  <c r="CM123" i="13" s="1"/>
  <c r="CF123" i="13"/>
  <c r="CG123" i="13" s="1"/>
  <c r="CH123" i="13" s="1"/>
  <c r="CE123" i="13"/>
  <c r="CD123" i="13"/>
  <c r="CB123" i="13"/>
  <c r="CC123" i="13" s="1"/>
  <c r="BZ123" i="13"/>
  <c r="BY123" i="13"/>
  <c r="BX123" i="13"/>
  <c r="BW123" i="13"/>
  <c r="BV123" i="13"/>
  <c r="BU123" i="13"/>
  <c r="BT123" i="13"/>
  <c r="CA123" i="13" s="1"/>
  <c r="BQ123" i="13"/>
  <c r="BP123" i="13"/>
  <c r="BO123" i="13"/>
  <c r="BN123" i="13"/>
  <c r="BM123" i="13"/>
  <c r="BL123" i="13"/>
  <c r="BK123" i="13"/>
  <c r="BJ123" i="13"/>
  <c r="BI123" i="13"/>
  <c r="CX122" i="13"/>
  <c r="CT122" i="13"/>
  <c r="CQ122" i="13"/>
  <c r="CR122" i="13" s="1"/>
  <c r="CS122" i="13" s="1"/>
  <c r="CN122" i="13"/>
  <c r="CO122" i="13" s="1"/>
  <c r="CP122" i="13" s="1"/>
  <c r="CM122" i="13"/>
  <c r="CK122" i="13"/>
  <c r="CJ122" i="13"/>
  <c r="CI122" i="13"/>
  <c r="CL122" i="13" s="1"/>
  <c r="CF122" i="13"/>
  <c r="CE122" i="13"/>
  <c r="CD122" i="13"/>
  <c r="CG122" i="13" s="1"/>
  <c r="CH122" i="13" s="1"/>
  <c r="CA122" i="13"/>
  <c r="BZ122" i="13"/>
  <c r="BY122" i="13"/>
  <c r="BX122" i="13"/>
  <c r="BW122" i="13"/>
  <c r="CB122" i="13" s="1"/>
  <c r="CC122" i="13" s="1"/>
  <c r="BV122" i="13"/>
  <c r="BU122" i="13"/>
  <c r="BT122" i="13"/>
  <c r="BQ122" i="13"/>
  <c r="BP122" i="13"/>
  <c r="BO122" i="13"/>
  <c r="BN122" i="13"/>
  <c r="BM122" i="13"/>
  <c r="BL122" i="13"/>
  <c r="BK122" i="13"/>
  <c r="BJ122" i="13"/>
  <c r="BR122" i="13" s="1"/>
  <c r="BS122" i="13" s="1"/>
  <c r="BI122" i="13"/>
  <c r="CX121" i="13"/>
  <c r="CT121" i="13"/>
  <c r="CQ121" i="13"/>
  <c r="CR121" i="13" s="1"/>
  <c r="CS121" i="13" s="1"/>
  <c r="CP121" i="13"/>
  <c r="CO121" i="13"/>
  <c r="CN121" i="13"/>
  <c r="CL121" i="13"/>
  <c r="CM121" i="13" s="1"/>
  <c r="CK121" i="13"/>
  <c r="CJ121" i="13"/>
  <c r="CI121" i="13"/>
  <c r="CH121" i="13"/>
  <c r="CF121" i="13"/>
  <c r="CE121" i="13"/>
  <c r="CD121" i="13"/>
  <c r="CG121" i="13" s="1"/>
  <c r="CA121" i="13"/>
  <c r="BZ121" i="13"/>
  <c r="BY121" i="13"/>
  <c r="BX121" i="13"/>
  <c r="BW121" i="13"/>
  <c r="BV121" i="13"/>
  <c r="BU121" i="13"/>
  <c r="BT121" i="13"/>
  <c r="BQ121" i="13"/>
  <c r="BP121" i="13"/>
  <c r="BO121" i="13"/>
  <c r="BN121" i="13"/>
  <c r="BM121" i="13"/>
  <c r="BL121" i="13"/>
  <c r="BK121" i="13"/>
  <c r="BJ121" i="13"/>
  <c r="BR121" i="13" s="1"/>
  <c r="BS121" i="13" s="1"/>
  <c r="BI121" i="13"/>
  <c r="CX120" i="13"/>
  <c r="CT120" i="13"/>
  <c r="CS120" i="13"/>
  <c r="CR120" i="13"/>
  <c r="CQ120" i="13"/>
  <c r="CO120" i="13"/>
  <c r="CP120" i="13" s="1"/>
  <c r="CN120" i="13"/>
  <c r="CK120" i="13"/>
  <c r="CL120" i="13" s="1"/>
  <c r="CM120" i="13" s="1"/>
  <c r="CJ120" i="13"/>
  <c r="CI120" i="13"/>
  <c r="CG120" i="13"/>
  <c r="CH120" i="13" s="1"/>
  <c r="CF120" i="13"/>
  <c r="CE120" i="13"/>
  <c r="CD120" i="13"/>
  <c r="BZ120" i="13"/>
  <c r="BY120" i="13"/>
  <c r="BX120" i="13"/>
  <c r="BW120" i="13"/>
  <c r="BV120" i="13"/>
  <c r="BU120" i="13"/>
  <c r="BT120" i="13"/>
  <c r="CA120" i="13" s="1"/>
  <c r="BQ120" i="13"/>
  <c r="BP120" i="13"/>
  <c r="BO120" i="13"/>
  <c r="BN120" i="13"/>
  <c r="BM120" i="13"/>
  <c r="BL120" i="13"/>
  <c r="BK120" i="13"/>
  <c r="BJ120" i="13"/>
  <c r="BI120" i="13"/>
  <c r="BR120" i="13" s="1"/>
  <c r="BS120" i="13" s="1"/>
  <c r="CX119" i="13"/>
  <c r="CT119" i="13"/>
  <c r="CR119" i="13"/>
  <c r="CS119" i="13" s="1"/>
  <c r="CQ119" i="13"/>
  <c r="CN119" i="13"/>
  <c r="CO119" i="13" s="1"/>
  <c r="CP119" i="13" s="1"/>
  <c r="CK119" i="13"/>
  <c r="CJ119" i="13"/>
  <c r="CI119" i="13"/>
  <c r="CL119" i="13" s="1"/>
  <c r="CM119" i="13" s="1"/>
  <c r="CF119" i="13"/>
  <c r="CG119" i="13" s="1"/>
  <c r="CH119" i="13" s="1"/>
  <c r="CE119" i="13"/>
  <c r="CD119" i="13"/>
  <c r="CB119" i="13"/>
  <c r="CC119" i="13" s="1"/>
  <c r="BZ119" i="13"/>
  <c r="BY119" i="13"/>
  <c r="BX119" i="13"/>
  <c r="BW119" i="13"/>
  <c r="BV119" i="13"/>
  <c r="BU119" i="13"/>
  <c r="BT119" i="13"/>
  <c r="CA119" i="13" s="1"/>
  <c r="BQ119" i="13"/>
  <c r="BP119" i="13"/>
  <c r="BO119" i="13"/>
  <c r="BN119" i="13"/>
  <c r="BM119" i="13"/>
  <c r="BL119" i="13"/>
  <c r="BK119" i="13"/>
  <c r="BJ119" i="13"/>
  <c r="BI119" i="13"/>
  <c r="CX118" i="13"/>
  <c r="CT118" i="13"/>
  <c r="CQ118" i="13"/>
  <c r="CR118" i="13" s="1"/>
  <c r="CS118" i="13" s="1"/>
  <c r="CN118" i="13"/>
  <c r="CO118" i="13" s="1"/>
  <c r="CP118" i="13" s="1"/>
  <c r="CM118" i="13"/>
  <c r="CK118" i="13"/>
  <c r="CJ118" i="13"/>
  <c r="CI118" i="13"/>
  <c r="CL118" i="13" s="1"/>
  <c r="CF118" i="13"/>
  <c r="CE118" i="13"/>
  <c r="CD118" i="13"/>
  <c r="CG118" i="13" s="1"/>
  <c r="CH118" i="13" s="1"/>
  <c r="CA118" i="13"/>
  <c r="BZ118" i="13"/>
  <c r="BY118" i="13"/>
  <c r="BX118" i="13"/>
  <c r="BW118" i="13"/>
  <c r="CB118" i="13" s="1"/>
  <c r="CC118" i="13" s="1"/>
  <c r="BV118" i="13"/>
  <c r="BU118" i="13"/>
  <c r="BT118" i="13"/>
  <c r="BQ118" i="13"/>
  <c r="BP118" i="13"/>
  <c r="BO118" i="13"/>
  <c r="BN118" i="13"/>
  <c r="BM118" i="13"/>
  <c r="BL118" i="13"/>
  <c r="BK118" i="13"/>
  <c r="BJ118" i="13"/>
  <c r="BR118" i="13" s="1"/>
  <c r="BS118" i="13" s="1"/>
  <c r="BI118" i="13"/>
  <c r="CX117" i="13"/>
  <c r="CT117" i="13"/>
  <c r="CQ117" i="13"/>
  <c r="CR117" i="13" s="1"/>
  <c r="CS117" i="13" s="1"/>
  <c r="CP117" i="13"/>
  <c r="CO117" i="13"/>
  <c r="CN117" i="13"/>
  <c r="CL117" i="13"/>
  <c r="CM117" i="13" s="1"/>
  <c r="CK117" i="13"/>
  <c r="CJ117" i="13"/>
  <c r="CI117" i="13"/>
  <c r="CH117" i="13"/>
  <c r="CF117" i="13"/>
  <c r="CE117" i="13"/>
  <c r="CD117" i="13"/>
  <c r="CG117" i="13" s="1"/>
  <c r="CA117" i="13"/>
  <c r="BZ117" i="13"/>
  <c r="BY117" i="13"/>
  <c r="BX117" i="13"/>
  <c r="BW117" i="13"/>
  <c r="BV117" i="13"/>
  <c r="BU117" i="13"/>
  <c r="BT117" i="13"/>
  <c r="BQ117" i="13"/>
  <c r="BP117" i="13"/>
  <c r="BO117" i="13"/>
  <c r="BN117" i="13"/>
  <c r="BM117" i="13"/>
  <c r="BL117" i="13"/>
  <c r="BK117" i="13"/>
  <c r="BJ117" i="13"/>
  <c r="BR117" i="13" s="1"/>
  <c r="BS117" i="13" s="1"/>
  <c r="BI117" i="13"/>
  <c r="CX116" i="13"/>
  <c r="CT116" i="13"/>
  <c r="CS116" i="13"/>
  <c r="CR116" i="13"/>
  <c r="CQ116" i="13"/>
  <c r="CO116" i="13"/>
  <c r="CP116" i="13" s="1"/>
  <c r="CN116" i="13"/>
  <c r="CK116" i="13"/>
  <c r="CL116" i="13" s="1"/>
  <c r="CM116" i="13" s="1"/>
  <c r="CJ116" i="13"/>
  <c r="CI116" i="13"/>
  <c r="CG116" i="13"/>
  <c r="CH116" i="13" s="1"/>
  <c r="CF116" i="13"/>
  <c r="CE116" i="13"/>
  <c r="CD116" i="13"/>
  <c r="BZ116" i="13"/>
  <c r="BY116" i="13"/>
  <c r="BX116" i="13"/>
  <c r="BW116" i="13"/>
  <c r="BV116" i="13"/>
  <c r="BU116" i="13"/>
  <c r="BT116" i="13"/>
  <c r="CA116" i="13" s="1"/>
  <c r="BQ116" i="13"/>
  <c r="BP116" i="13"/>
  <c r="BO116" i="13"/>
  <c r="BN116" i="13"/>
  <c r="BM116" i="13"/>
  <c r="BL116" i="13"/>
  <c r="BK116" i="13"/>
  <c r="BJ116" i="13"/>
  <c r="BI116" i="13"/>
  <c r="BR116" i="13" s="1"/>
  <c r="BS116" i="13" s="1"/>
  <c r="CX115" i="13"/>
  <c r="CT115" i="13"/>
  <c r="CR115" i="13"/>
  <c r="CS115" i="13" s="1"/>
  <c r="CQ115" i="13"/>
  <c r="CN115" i="13"/>
  <c r="CO115" i="13" s="1"/>
  <c r="CP115" i="13" s="1"/>
  <c r="CK115" i="13"/>
  <c r="CJ115" i="13"/>
  <c r="CI115" i="13"/>
  <c r="CL115" i="13" s="1"/>
  <c r="CM115" i="13" s="1"/>
  <c r="CF115" i="13"/>
  <c r="CG115" i="13" s="1"/>
  <c r="CH115" i="13" s="1"/>
  <c r="CE115" i="13"/>
  <c r="CD115" i="13"/>
  <c r="CB115" i="13"/>
  <c r="CC115" i="13" s="1"/>
  <c r="BZ115" i="13"/>
  <c r="BY115" i="13"/>
  <c r="BX115" i="13"/>
  <c r="BW115" i="13"/>
  <c r="BV115" i="13"/>
  <c r="BU115" i="13"/>
  <c r="BT115" i="13"/>
  <c r="CA115" i="13" s="1"/>
  <c r="BQ115" i="13"/>
  <c r="BP115" i="13"/>
  <c r="BO115" i="13"/>
  <c r="BN115" i="13"/>
  <c r="BM115" i="13"/>
  <c r="BL115" i="13"/>
  <c r="BK115" i="13"/>
  <c r="BJ115" i="13"/>
  <c r="BI115" i="13"/>
  <c r="CX114" i="13"/>
  <c r="CT114" i="13"/>
  <c r="CQ114" i="13"/>
  <c r="CR114" i="13" s="1"/>
  <c r="CS114" i="13" s="1"/>
  <c r="CN114" i="13"/>
  <c r="CO114" i="13" s="1"/>
  <c r="CP114" i="13" s="1"/>
  <c r="CM114" i="13"/>
  <c r="CK114" i="13"/>
  <c r="CJ114" i="13"/>
  <c r="CI114" i="13"/>
  <c r="CL114" i="13" s="1"/>
  <c r="CF114" i="13"/>
  <c r="CE114" i="13"/>
  <c r="CD114" i="13"/>
  <c r="CG114" i="13" s="1"/>
  <c r="CH114" i="13" s="1"/>
  <c r="CA114" i="13"/>
  <c r="BZ114" i="13"/>
  <c r="BY114" i="13"/>
  <c r="BX114" i="13"/>
  <c r="BW114" i="13"/>
  <c r="CB114" i="13" s="1"/>
  <c r="CC114" i="13" s="1"/>
  <c r="BV114" i="13"/>
  <c r="BU114" i="13"/>
  <c r="BT114" i="13"/>
  <c r="BQ114" i="13"/>
  <c r="BP114" i="13"/>
  <c r="BO114" i="13"/>
  <c r="BN114" i="13"/>
  <c r="BM114" i="13"/>
  <c r="BL114" i="13"/>
  <c r="BK114" i="13"/>
  <c r="BJ114" i="13"/>
  <c r="BR114" i="13" s="1"/>
  <c r="BS114" i="13" s="1"/>
  <c r="BI114" i="13"/>
  <c r="CX113" i="13"/>
  <c r="CT113" i="13"/>
  <c r="CQ113" i="13"/>
  <c r="CR113" i="13" s="1"/>
  <c r="CS113" i="13" s="1"/>
  <c r="CP113" i="13"/>
  <c r="CO113" i="13"/>
  <c r="CN113" i="13"/>
  <c r="CL113" i="13"/>
  <c r="CM113" i="13" s="1"/>
  <c r="CK113" i="13"/>
  <c r="CJ113" i="13"/>
  <c r="CI113" i="13"/>
  <c r="CH113" i="13"/>
  <c r="CF113" i="13"/>
  <c r="CE113" i="13"/>
  <c r="CD113" i="13"/>
  <c r="CG113" i="13" s="1"/>
  <c r="CA113" i="13"/>
  <c r="BZ113" i="13"/>
  <c r="BY113" i="13"/>
  <c r="BX113" i="13"/>
  <c r="BW113" i="13"/>
  <c r="BV113" i="13"/>
  <c r="BU113" i="13"/>
  <c r="BT113" i="13"/>
  <c r="BQ113" i="13"/>
  <c r="BP113" i="13"/>
  <c r="BO113" i="13"/>
  <c r="BN113" i="13"/>
  <c r="BM113" i="13"/>
  <c r="BL113" i="13"/>
  <c r="BK113" i="13"/>
  <c r="BJ113" i="13"/>
  <c r="BR113" i="13" s="1"/>
  <c r="BS113" i="13" s="1"/>
  <c r="BI113" i="13"/>
  <c r="CX112" i="13"/>
  <c r="CT112" i="13"/>
  <c r="CS112" i="13"/>
  <c r="CR112" i="13"/>
  <c r="CQ112" i="13"/>
  <c r="CO112" i="13"/>
  <c r="CP112" i="13" s="1"/>
  <c r="CN112" i="13"/>
  <c r="CK112" i="13"/>
  <c r="CL112" i="13" s="1"/>
  <c r="CM112" i="13" s="1"/>
  <c r="CJ112" i="13"/>
  <c r="CI112" i="13"/>
  <c r="CG112" i="13"/>
  <c r="CH112" i="13" s="1"/>
  <c r="CF112" i="13"/>
  <c r="CE112" i="13"/>
  <c r="CD112" i="13"/>
  <c r="BZ112" i="13"/>
  <c r="BY112" i="13"/>
  <c r="BX112" i="13"/>
  <c r="BW112" i="13"/>
  <c r="BV112" i="13"/>
  <c r="BU112" i="13"/>
  <c r="BT112" i="13"/>
  <c r="CA112" i="13" s="1"/>
  <c r="BQ112" i="13"/>
  <c r="BP112" i="13"/>
  <c r="BO112" i="13"/>
  <c r="BN112" i="13"/>
  <c r="BM112" i="13"/>
  <c r="BL112" i="13"/>
  <c r="BK112" i="13"/>
  <c r="BJ112" i="13"/>
  <c r="BI112" i="13"/>
  <c r="BR112" i="13" s="1"/>
  <c r="BS112" i="13" s="1"/>
  <c r="CX111" i="13"/>
  <c r="CT111" i="13"/>
  <c r="CR111" i="13"/>
  <c r="CS111" i="13" s="1"/>
  <c r="CQ111" i="13"/>
  <c r="CN111" i="13"/>
  <c r="CO111" i="13" s="1"/>
  <c r="CP111" i="13" s="1"/>
  <c r="CK111" i="13"/>
  <c r="CJ111" i="13"/>
  <c r="CI111" i="13"/>
  <c r="CL111" i="13" s="1"/>
  <c r="CM111" i="13" s="1"/>
  <c r="CF111" i="13"/>
  <c r="CG111" i="13" s="1"/>
  <c r="CH111" i="13" s="1"/>
  <c r="CE111" i="13"/>
  <c r="CD111" i="13"/>
  <c r="CB111" i="13"/>
  <c r="CC111" i="13" s="1"/>
  <c r="BZ111" i="13"/>
  <c r="BY111" i="13"/>
  <c r="BX111" i="13"/>
  <c r="BW111" i="13"/>
  <c r="BV111" i="13"/>
  <c r="BU111" i="13"/>
  <c r="BT111" i="13"/>
  <c r="CA111" i="13" s="1"/>
  <c r="BQ111" i="13"/>
  <c r="BP111" i="13"/>
  <c r="BO111" i="13"/>
  <c r="BN111" i="13"/>
  <c r="BM111" i="13"/>
  <c r="BL111" i="13"/>
  <c r="BK111" i="13"/>
  <c r="BJ111" i="13"/>
  <c r="BI111" i="13"/>
  <c r="CX110" i="13"/>
  <c r="CT110" i="13"/>
  <c r="CQ110" i="13"/>
  <c r="CR110" i="13" s="1"/>
  <c r="CS110" i="13" s="1"/>
  <c r="CN110" i="13"/>
  <c r="CO110" i="13" s="1"/>
  <c r="CP110" i="13" s="1"/>
  <c r="CM110" i="13"/>
  <c r="CK110" i="13"/>
  <c r="CJ110" i="13"/>
  <c r="CI110" i="13"/>
  <c r="CL110" i="13" s="1"/>
  <c r="CF110" i="13"/>
  <c r="CE110" i="13"/>
  <c r="CD110" i="13"/>
  <c r="CG110" i="13" s="1"/>
  <c r="CH110" i="13" s="1"/>
  <c r="CA110" i="13"/>
  <c r="BZ110" i="13"/>
  <c r="BY110" i="13"/>
  <c r="BX110" i="13"/>
  <c r="BW110" i="13"/>
  <c r="CB110" i="13" s="1"/>
  <c r="CC110" i="13" s="1"/>
  <c r="BV110" i="13"/>
  <c r="BU110" i="13"/>
  <c r="BT110" i="13"/>
  <c r="BQ110" i="13"/>
  <c r="BP110" i="13"/>
  <c r="BO110" i="13"/>
  <c r="BN110" i="13"/>
  <c r="BM110" i="13"/>
  <c r="BL110" i="13"/>
  <c r="BK110" i="13"/>
  <c r="BJ110" i="13"/>
  <c r="BR110" i="13" s="1"/>
  <c r="BS110" i="13" s="1"/>
  <c r="BI110" i="13"/>
  <c r="CX109" i="13"/>
  <c r="CT109" i="13"/>
  <c r="CQ109" i="13"/>
  <c r="CR109" i="13" s="1"/>
  <c r="CS109" i="13" s="1"/>
  <c r="CP109" i="13"/>
  <c r="CO109" i="13"/>
  <c r="CN109" i="13"/>
  <c r="CL109" i="13"/>
  <c r="CM109" i="13" s="1"/>
  <c r="CK109" i="13"/>
  <c r="CJ109" i="13"/>
  <c r="CI109" i="13"/>
  <c r="CH109" i="13"/>
  <c r="CF109" i="13"/>
  <c r="CE109" i="13"/>
  <c r="CD109" i="13"/>
  <c r="CG109" i="13" s="1"/>
  <c r="CA109" i="13"/>
  <c r="BZ109" i="13"/>
  <c r="BY109" i="13"/>
  <c r="BX109" i="13"/>
  <c r="BW109" i="13"/>
  <c r="BV109" i="13"/>
  <c r="BU109" i="13"/>
  <c r="BT109" i="13"/>
  <c r="BQ109" i="13"/>
  <c r="BP109" i="13"/>
  <c r="BO109" i="13"/>
  <c r="BN109" i="13"/>
  <c r="BM109" i="13"/>
  <c r="BL109" i="13"/>
  <c r="BK109" i="13"/>
  <c r="BJ109" i="13"/>
  <c r="BR109" i="13" s="1"/>
  <c r="BS109" i="13" s="1"/>
  <c r="BI109" i="13"/>
  <c r="CX108" i="13"/>
  <c r="CT108" i="13"/>
  <c r="CS108" i="13"/>
  <c r="CR108" i="13"/>
  <c r="CQ108" i="13"/>
  <c r="CO108" i="13"/>
  <c r="CP108" i="13" s="1"/>
  <c r="CN108" i="13"/>
  <c r="CK108" i="13"/>
  <c r="CL108" i="13" s="1"/>
  <c r="CM108" i="13" s="1"/>
  <c r="CJ108" i="13"/>
  <c r="CI108" i="13"/>
  <c r="CG108" i="13"/>
  <c r="CH108" i="13" s="1"/>
  <c r="CF108" i="13"/>
  <c r="CE108" i="13"/>
  <c r="CD108" i="13"/>
  <c r="BZ108" i="13"/>
  <c r="BY108" i="13"/>
  <c r="BX108" i="13"/>
  <c r="BW108" i="13"/>
  <c r="BV108" i="13"/>
  <c r="BU108" i="13"/>
  <c r="BT108" i="13"/>
  <c r="CA108" i="13" s="1"/>
  <c r="BQ108" i="13"/>
  <c r="BP108" i="13"/>
  <c r="BO108" i="13"/>
  <c r="BN108" i="13"/>
  <c r="BM108" i="13"/>
  <c r="BL108" i="13"/>
  <c r="BK108" i="13"/>
  <c r="BJ108" i="13"/>
  <c r="BI108" i="13"/>
  <c r="BR108" i="13" s="1"/>
  <c r="BS108" i="13" s="1"/>
  <c r="CX107" i="13"/>
  <c r="CT107" i="13"/>
  <c r="CR107" i="13"/>
  <c r="CS107" i="13" s="1"/>
  <c r="CQ107" i="13"/>
  <c r="CN107" i="13"/>
  <c r="CO107" i="13" s="1"/>
  <c r="CP107" i="13" s="1"/>
  <c r="CK107" i="13"/>
  <c r="CJ107" i="13"/>
  <c r="CI107" i="13"/>
  <c r="CL107" i="13" s="1"/>
  <c r="CM107" i="13" s="1"/>
  <c r="CF107" i="13"/>
  <c r="CG107" i="13" s="1"/>
  <c r="CH107" i="13" s="1"/>
  <c r="CE107" i="13"/>
  <c r="CD107" i="13"/>
  <c r="CB107" i="13"/>
  <c r="CC107" i="13" s="1"/>
  <c r="BZ107" i="13"/>
  <c r="BY107" i="13"/>
  <c r="BX107" i="13"/>
  <c r="BW107" i="13"/>
  <c r="BV107" i="13"/>
  <c r="BU107" i="13"/>
  <c r="BT107" i="13"/>
  <c r="CA107" i="13" s="1"/>
  <c r="BQ107" i="13"/>
  <c r="BP107" i="13"/>
  <c r="BO107" i="13"/>
  <c r="BN107" i="13"/>
  <c r="BM107" i="13"/>
  <c r="BL107" i="13"/>
  <c r="BK107" i="13"/>
  <c r="BJ107" i="13"/>
  <c r="BI107" i="13"/>
  <c r="CX106" i="13"/>
  <c r="CT106" i="13"/>
  <c r="CQ106" i="13"/>
  <c r="CR106" i="13" s="1"/>
  <c r="CS106" i="13" s="1"/>
  <c r="CN106" i="13"/>
  <c r="CO106" i="13" s="1"/>
  <c r="CP106" i="13" s="1"/>
  <c r="CM106" i="13"/>
  <c r="CK106" i="13"/>
  <c r="CJ106" i="13"/>
  <c r="CI106" i="13"/>
  <c r="CL106" i="13" s="1"/>
  <c r="CF106" i="13"/>
  <c r="CE106" i="13"/>
  <c r="CD106" i="13"/>
  <c r="CG106" i="13" s="1"/>
  <c r="CH106" i="13" s="1"/>
  <c r="CA106" i="13"/>
  <c r="BZ106" i="13"/>
  <c r="BY106" i="13"/>
  <c r="BX106" i="13"/>
  <c r="BW106" i="13"/>
  <c r="CB106" i="13" s="1"/>
  <c r="CC106" i="13" s="1"/>
  <c r="BV106" i="13"/>
  <c r="BU106" i="13"/>
  <c r="BT106" i="13"/>
  <c r="BQ106" i="13"/>
  <c r="BP106" i="13"/>
  <c r="BO106" i="13"/>
  <c r="BN106" i="13"/>
  <c r="BM106" i="13"/>
  <c r="BL106" i="13"/>
  <c r="BK106" i="13"/>
  <c r="BJ106" i="13"/>
  <c r="BR106" i="13" s="1"/>
  <c r="BS106" i="13" s="1"/>
  <c r="BI106" i="13"/>
  <c r="CX105" i="13"/>
  <c r="CT105" i="13"/>
  <c r="CQ105" i="13"/>
  <c r="CR105" i="13" s="1"/>
  <c r="CS105" i="13" s="1"/>
  <c r="CP105" i="13"/>
  <c r="CO105" i="13"/>
  <c r="CN105" i="13"/>
  <c r="CL105" i="13"/>
  <c r="CM105" i="13" s="1"/>
  <c r="CK105" i="13"/>
  <c r="CJ105" i="13"/>
  <c r="CI105" i="13"/>
  <c r="CH105" i="13"/>
  <c r="CF105" i="13"/>
  <c r="CE105" i="13"/>
  <c r="CD105" i="13"/>
  <c r="CG105" i="13" s="1"/>
  <c r="CA105" i="13"/>
  <c r="BZ105" i="13"/>
  <c r="BY105" i="13"/>
  <c r="BX105" i="13"/>
  <c r="BW105" i="13"/>
  <c r="BV105" i="13"/>
  <c r="BU105" i="13"/>
  <c r="BT105" i="13"/>
  <c r="BQ105" i="13"/>
  <c r="BP105" i="13"/>
  <c r="BO105" i="13"/>
  <c r="BN105" i="13"/>
  <c r="BM105" i="13"/>
  <c r="BL105" i="13"/>
  <c r="BK105" i="13"/>
  <c r="BJ105" i="13"/>
  <c r="BR105" i="13" s="1"/>
  <c r="BS105" i="13" s="1"/>
  <c r="BI105" i="13"/>
  <c r="CX104" i="13"/>
  <c r="CT104" i="13"/>
  <c r="CS104" i="13"/>
  <c r="CR104" i="13"/>
  <c r="CQ104" i="13"/>
  <c r="CO104" i="13"/>
  <c r="CP104" i="13" s="1"/>
  <c r="CN104" i="13"/>
  <c r="CK104" i="13"/>
  <c r="CL104" i="13" s="1"/>
  <c r="CM104" i="13" s="1"/>
  <c r="CJ104" i="13"/>
  <c r="CI104" i="13"/>
  <c r="CG104" i="13"/>
  <c r="CH104" i="13" s="1"/>
  <c r="CF104" i="13"/>
  <c r="CE104" i="13"/>
  <c r="CD104" i="13"/>
  <c r="BZ104" i="13"/>
  <c r="BY104" i="13"/>
  <c r="BX104" i="13"/>
  <c r="BW104" i="13"/>
  <c r="BV104" i="13"/>
  <c r="BU104" i="13"/>
  <c r="BT104" i="13"/>
  <c r="CA104" i="13" s="1"/>
  <c r="BQ104" i="13"/>
  <c r="BP104" i="13"/>
  <c r="BO104" i="13"/>
  <c r="BN104" i="13"/>
  <c r="BM104" i="13"/>
  <c r="BL104" i="13"/>
  <c r="BK104" i="13"/>
  <c r="BJ104" i="13"/>
  <c r="BI104" i="13"/>
  <c r="BR104" i="13" s="1"/>
  <c r="BS104" i="13" s="1"/>
  <c r="CX103" i="13"/>
  <c r="CT103" i="13"/>
  <c r="CR103" i="13"/>
  <c r="CS103" i="13" s="1"/>
  <c r="CQ103" i="13"/>
  <c r="CN103" i="13"/>
  <c r="CO103" i="13" s="1"/>
  <c r="CP103" i="13" s="1"/>
  <c r="CK103" i="13"/>
  <c r="CJ103" i="13"/>
  <c r="CI103" i="13"/>
  <c r="CL103" i="13" s="1"/>
  <c r="CM103" i="13" s="1"/>
  <c r="CF103" i="13"/>
  <c r="CG103" i="13" s="1"/>
  <c r="CH103" i="13" s="1"/>
  <c r="CE103" i="13"/>
  <c r="CD103" i="13"/>
  <c r="CB103" i="13"/>
  <c r="CC103" i="13" s="1"/>
  <c r="BZ103" i="13"/>
  <c r="BY103" i="13"/>
  <c r="BX103" i="13"/>
  <c r="BW103" i="13"/>
  <c r="BV103" i="13"/>
  <c r="BU103" i="13"/>
  <c r="BT103" i="13"/>
  <c r="CA103" i="13" s="1"/>
  <c r="BQ103" i="13"/>
  <c r="BP103" i="13"/>
  <c r="BO103" i="13"/>
  <c r="BN103" i="13"/>
  <c r="BM103" i="13"/>
  <c r="BL103" i="13"/>
  <c r="BK103" i="13"/>
  <c r="BJ103" i="13"/>
  <c r="BI103" i="13"/>
  <c r="CX102" i="13"/>
  <c r="CT102" i="13"/>
  <c r="CQ102" i="13"/>
  <c r="CR102" i="13" s="1"/>
  <c r="CS102" i="13" s="1"/>
  <c r="CN102" i="13"/>
  <c r="CO102" i="13" s="1"/>
  <c r="CP102" i="13" s="1"/>
  <c r="CM102" i="13"/>
  <c r="CK102" i="13"/>
  <c r="CJ102" i="13"/>
  <c r="CI102" i="13"/>
  <c r="CL102" i="13" s="1"/>
  <c r="CF102" i="13"/>
  <c r="CE102" i="13"/>
  <c r="CD102" i="13"/>
  <c r="CG102" i="13" s="1"/>
  <c r="CH102" i="13" s="1"/>
  <c r="CA102" i="13"/>
  <c r="BZ102" i="13"/>
  <c r="BY102" i="13"/>
  <c r="BX102" i="13"/>
  <c r="BW102" i="13"/>
  <c r="CB102" i="13" s="1"/>
  <c r="CC102" i="13" s="1"/>
  <c r="BV102" i="13"/>
  <c r="BU102" i="13"/>
  <c r="BT102" i="13"/>
  <c r="BQ102" i="13"/>
  <c r="BP102" i="13"/>
  <c r="BO102" i="13"/>
  <c r="BN102" i="13"/>
  <c r="BM102" i="13"/>
  <c r="BL102" i="13"/>
  <c r="BK102" i="13"/>
  <c r="BJ102" i="13"/>
  <c r="BR102" i="13" s="1"/>
  <c r="BS102" i="13" s="1"/>
  <c r="BI102" i="13"/>
  <c r="CX101" i="13"/>
  <c r="CT101" i="13"/>
  <c r="CQ101" i="13"/>
  <c r="CR101" i="13" s="1"/>
  <c r="CS101" i="13" s="1"/>
  <c r="CP101" i="13"/>
  <c r="CO101" i="13"/>
  <c r="CN101" i="13"/>
  <c r="CL101" i="13"/>
  <c r="CM101" i="13" s="1"/>
  <c r="CK101" i="13"/>
  <c r="CJ101" i="13"/>
  <c r="CI101" i="13"/>
  <c r="CH101" i="13"/>
  <c r="CF101" i="13"/>
  <c r="CE101" i="13"/>
  <c r="CD101" i="13"/>
  <c r="CG101" i="13" s="1"/>
  <c r="CA101" i="13"/>
  <c r="BZ101" i="13"/>
  <c r="BY101" i="13"/>
  <c r="BX101" i="13"/>
  <c r="BW101" i="13"/>
  <c r="BV101" i="13"/>
  <c r="BU101" i="13"/>
  <c r="BT101" i="13"/>
  <c r="BQ101" i="13"/>
  <c r="BP101" i="13"/>
  <c r="BO101" i="13"/>
  <c r="BN101" i="13"/>
  <c r="BM101" i="13"/>
  <c r="BL101" i="13"/>
  <c r="BK101" i="13"/>
  <c r="BJ101" i="13"/>
  <c r="BR101" i="13" s="1"/>
  <c r="BS101" i="13" s="1"/>
  <c r="BI101" i="13"/>
  <c r="CX100" i="13"/>
  <c r="CT100" i="13"/>
  <c r="CS100" i="13"/>
  <c r="CR100" i="13"/>
  <c r="CQ100" i="13"/>
  <c r="CO100" i="13"/>
  <c r="CP100" i="13" s="1"/>
  <c r="CN100" i="13"/>
  <c r="CK100" i="13"/>
  <c r="CL100" i="13" s="1"/>
  <c r="CM100" i="13" s="1"/>
  <c r="CJ100" i="13"/>
  <c r="CI100" i="13"/>
  <c r="CG100" i="13"/>
  <c r="CH100" i="13" s="1"/>
  <c r="CF100" i="13"/>
  <c r="CE100" i="13"/>
  <c r="CD100" i="13"/>
  <c r="BZ100" i="13"/>
  <c r="BY100" i="13"/>
  <c r="BX100" i="13"/>
  <c r="BW100" i="13"/>
  <c r="BV100" i="13"/>
  <c r="BU100" i="13"/>
  <c r="BT100" i="13"/>
  <c r="CA100" i="13" s="1"/>
  <c r="BQ100" i="13"/>
  <c r="BP100" i="13"/>
  <c r="BO100" i="13"/>
  <c r="BN100" i="13"/>
  <c r="BM100" i="13"/>
  <c r="BL100" i="13"/>
  <c r="BK100" i="13"/>
  <c r="BJ100" i="13"/>
  <c r="BI100" i="13"/>
  <c r="BR100" i="13" s="1"/>
  <c r="BS100" i="13" s="1"/>
  <c r="CX99" i="13"/>
  <c r="CT99" i="13"/>
  <c r="CR99" i="13"/>
  <c r="CS99" i="13" s="1"/>
  <c r="CQ99" i="13"/>
  <c r="CN99" i="13"/>
  <c r="CO99" i="13" s="1"/>
  <c r="CP99" i="13" s="1"/>
  <c r="CK99" i="13"/>
  <c r="CJ99" i="13"/>
  <c r="CI99" i="13"/>
  <c r="CL99" i="13" s="1"/>
  <c r="CM99" i="13" s="1"/>
  <c r="CF99" i="13"/>
  <c r="CG99" i="13" s="1"/>
  <c r="CH99" i="13" s="1"/>
  <c r="CE99" i="13"/>
  <c r="CD99" i="13"/>
  <c r="CB99" i="13"/>
  <c r="CC99" i="13" s="1"/>
  <c r="BZ99" i="13"/>
  <c r="BY99" i="13"/>
  <c r="BX99" i="13"/>
  <c r="BW99" i="13"/>
  <c r="BV99" i="13"/>
  <c r="BU99" i="13"/>
  <c r="BT99" i="13"/>
  <c r="CA99" i="13" s="1"/>
  <c r="BQ99" i="13"/>
  <c r="BP99" i="13"/>
  <c r="BO99" i="13"/>
  <c r="BN99" i="13"/>
  <c r="BM99" i="13"/>
  <c r="BL99" i="13"/>
  <c r="BK99" i="13"/>
  <c r="BJ99" i="13"/>
  <c r="BI99" i="13"/>
  <c r="CX98" i="13"/>
  <c r="CT98" i="13"/>
  <c r="CQ98" i="13"/>
  <c r="CR98" i="13" s="1"/>
  <c r="CS98" i="13" s="1"/>
  <c r="CN98" i="13"/>
  <c r="CO98" i="13" s="1"/>
  <c r="CP98" i="13" s="1"/>
  <c r="CM98" i="13"/>
  <c r="CK98" i="13"/>
  <c r="CJ98" i="13"/>
  <c r="CI98" i="13"/>
  <c r="CL98" i="13" s="1"/>
  <c r="CF98" i="13"/>
  <c r="CE98" i="13"/>
  <c r="CD98" i="13"/>
  <c r="CG98" i="13" s="1"/>
  <c r="CH98" i="13" s="1"/>
  <c r="CA98" i="13"/>
  <c r="BZ98" i="13"/>
  <c r="BY98" i="13"/>
  <c r="BX98" i="13"/>
  <c r="BW98" i="13"/>
  <c r="BV98" i="13"/>
  <c r="CB98" i="13" s="1"/>
  <c r="CC98" i="13" s="1"/>
  <c r="BU98" i="13"/>
  <c r="BT98" i="13"/>
  <c r="BQ98" i="13"/>
  <c r="BP98" i="13"/>
  <c r="BO98" i="13"/>
  <c r="BN98" i="13"/>
  <c r="BM98" i="13"/>
  <c r="BL98" i="13"/>
  <c r="BK98" i="13"/>
  <c r="BJ98" i="13"/>
  <c r="BR98" i="13" s="1"/>
  <c r="BS98" i="13" s="1"/>
  <c r="BI98" i="13"/>
  <c r="CX97" i="13"/>
  <c r="CT97" i="13"/>
  <c r="CQ97" i="13"/>
  <c r="CR97" i="13" s="1"/>
  <c r="CS97" i="13" s="1"/>
  <c r="CP97" i="13"/>
  <c r="CO97" i="13"/>
  <c r="CN97" i="13"/>
  <c r="CL97" i="13"/>
  <c r="CM97" i="13" s="1"/>
  <c r="CK97" i="13"/>
  <c r="CJ97" i="13"/>
  <c r="CI97" i="13"/>
  <c r="CH97" i="13"/>
  <c r="CF97" i="13"/>
  <c r="CE97" i="13"/>
  <c r="CD97" i="13"/>
  <c r="CG97" i="13" s="1"/>
  <c r="CA97" i="13"/>
  <c r="BZ97" i="13"/>
  <c r="BY97" i="13"/>
  <c r="BX97" i="13"/>
  <c r="BW97" i="13"/>
  <c r="BV97" i="13"/>
  <c r="BU97" i="13"/>
  <c r="BT97" i="13"/>
  <c r="BQ97" i="13"/>
  <c r="BP97" i="13"/>
  <c r="BO97" i="13"/>
  <c r="BN97" i="13"/>
  <c r="BM97" i="13"/>
  <c r="BL97" i="13"/>
  <c r="BK97" i="13"/>
  <c r="BJ97" i="13"/>
  <c r="BR97" i="13" s="1"/>
  <c r="BS97" i="13" s="1"/>
  <c r="BI97" i="13"/>
  <c r="CX96" i="13"/>
  <c r="CT96" i="13"/>
  <c r="CS96" i="13"/>
  <c r="CR96" i="13"/>
  <c r="CQ96" i="13"/>
  <c r="CO96" i="13"/>
  <c r="CP96" i="13" s="1"/>
  <c r="CN96" i="13"/>
  <c r="CK96" i="13"/>
  <c r="CJ96" i="13"/>
  <c r="CI96" i="13"/>
  <c r="CG96" i="13"/>
  <c r="CH96" i="13" s="1"/>
  <c r="CF96" i="13"/>
  <c r="CE96" i="13"/>
  <c r="CD96" i="13"/>
  <c r="BZ96" i="13"/>
  <c r="BY96" i="13"/>
  <c r="BX96" i="13"/>
  <c r="BW96" i="13"/>
  <c r="BV96" i="13"/>
  <c r="BU96" i="13"/>
  <c r="BT96" i="13"/>
  <c r="CA96" i="13" s="1"/>
  <c r="BQ96" i="13"/>
  <c r="BP96" i="13"/>
  <c r="BO96" i="13"/>
  <c r="BN96" i="13"/>
  <c r="BM96" i="13"/>
  <c r="BL96" i="13"/>
  <c r="BK96" i="13"/>
  <c r="BJ96" i="13"/>
  <c r="BI96" i="13"/>
  <c r="BR96" i="13" s="1"/>
  <c r="BS96" i="13" s="1"/>
  <c r="CX95" i="13"/>
  <c r="CT95" i="13"/>
  <c r="CR95" i="13"/>
  <c r="CS95" i="13" s="1"/>
  <c r="CQ95" i="13"/>
  <c r="CN95" i="13"/>
  <c r="CO95" i="13" s="1"/>
  <c r="CP95" i="13" s="1"/>
  <c r="CK95" i="13"/>
  <c r="CJ95" i="13"/>
  <c r="CI95" i="13"/>
  <c r="CL95" i="13" s="1"/>
  <c r="CM95" i="13" s="1"/>
  <c r="CF95" i="13"/>
  <c r="CE95" i="13"/>
  <c r="CD95" i="13"/>
  <c r="CB95" i="13"/>
  <c r="CC95" i="13" s="1"/>
  <c r="BZ95" i="13"/>
  <c r="BY95" i="13"/>
  <c r="BX95" i="13"/>
  <c r="BW95" i="13"/>
  <c r="BV95" i="13"/>
  <c r="BU95" i="13"/>
  <c r="BT95" i="13"/>
  <c r="CA95" i="13" s="1"/>
  <c r="BQ95" i="13"/>
  <c r="BP95" i="13"/>
  <c r="BO95" i="13"/>
  <c r="BN95" i="13"/>
  <c r="BM95" i="13"/>
  <c r="BL95" i="13"/>
  <c r="BK95" i="13"/>
  <c r="BJ95" i="13"/>
  <c r="BI95" i="13"/>
  <c r="CX94" i="13"/>
  <c r="CT94" i="13"/>
  <c r="CQ94" i="13"/>
  <c r="CR94" i="13" s="1"/>
  <c r="CS94" i="13" s="1"/>
  <c r="CN94" i="13"/>
  <c r="CO94" i="13" s="1"/>
  <c r="CP94" i="13" s="1"/>
  <c r="CM94" i="13"/>
  <c r="CK94" i="13"/>
  <c r="CJ94" i="13"/>
  <c r="CI94" i="13"/>
  <c r="CL94" i="13" s="1"/>
  <c r="CF94" i="13"/>
  <c r="CE94" i="13"/>
  <c r="CD94" i="13"/>
  <c r="CG94" i="13" s="1"/>
  <c r="CH94" i="13" s="1"/>
  <c r="CA94" i="13"/>
  <c r="BZ94" i="13"/>
  <c r="BY94" i="13"/>
  <c r="BX94" i="13"/>
  <c r="BW94" i="13"/>
  <c r="BV94" i="13"/>
  <c r="CB94" i="13" s="1"/>
  <c r="CC94" i="13" s="1"/>
  <c r="BU94" i="13"/>
  <c r="BT94" i="13"/>
  <c r="BQ94" i="13"/>
  <c r="BP94" i="13"/>
  <c r="BO94" i="13"/>
  <c r="BN94" i="13"/>
  <c r="BM94" i="13"/>
  <c r="BL94" i="13"/>
  <c r="BK94" i="13"/>
  <c r="BJ94" i="13"/>
  <c r="BR94" i="13" s="1"/>
  <c r="BS94" i="13" s="1"/>
  <c r="BI94" i="13"/>
  <c r="CX93" i="13"/>
  <c r="CT93" i="13"/>
  <c r="CQ93" i="13"/>
  <c r="CR93" i="13" s="1"/>
  <c r="CS93" i="13" s="1"/>
  <c r="CP93" i="13"/>
  <c r="CO93" i="13"/>
  <c r="CN93" i="13"/>
  <c r="CL93" i="13"/>
  <c r="CM93" i="13" s="1"/>
  <c r="CK93" i="13"/>
  <c r="CJ93" i="13"/>
  <c r="CI93" i="13"/>
  <c r="CH93" i="13"/>
  <c r="CF93" i="13"/>
  <c r="CE93" i="13"/>
  <c r="CD93" i="13"/>
  <c r="CG93" i="13" s="1"/>
  <c r="CA93" i="13"/>
  <c r="BZ93" i="13"/>
  <c r="BY93" i="13"/>
  <c r="BX93" i="13"/>
  <c r="BW93" i="13"/>
  <c r="BV93" i="13"/>
  <c r="BU93" i="13"/>
  <c r="BT93" i="13"/>
  <c r="BQ93" i="13"/>
  <c r="BP93" i="13"/>
  <c r="BO93" i="13"/>
  <c r="BN93" i="13"/>
  <c r="BM93" i="13"/>
  <c r="BL93" i="13"/>
  <c r="BK93" i="13"/>
  <c r="BJ93" i="13"/>
  <c r="BR93" i="13" s="1"/>
  <c r="BS93" i="13" s="1"/>
  <c r="BI93" i="13"/>
  <c r="CX92" i="13"/>
  <c r="CT92" i="13"/>
  <c r="CS92" i="13"/>
  <c r="CR92" i="13"/>
  <c r="CQ92" i="13"/>
  <c r="CO92" i="13"/>
  <c r="CP92" i="13" s="1"/>
  <c r="CN92" i="13"/>
  <c r="CK92" i="13"/>
  <c r="CJ92" i="13"/>
  <c r="CI92" i="13"/>
  <c r="CG92" i="13"/>
  <c r="CH92" i="13" s="1"/>
  <c r="CF92" i="13"/>
  <c r="CE92" i="13"/>
  <c r="CD92" i="13"/>
  <c r="BZ92" i="13"/>
  <c r="BY92" i="13"/>
  <c r="BX92" i="13"/>
  <c r="BW92" i="13"/>
  <c r="BV92" i="13"/>
  <c r="BU92" i="13"/>
  <c r="BT92" i="13"/>
  <c r="CA92" i="13" s="1"/>
  <c r="BQ92" i="13"/>
  <c r="BP92" i="13"/>
  <c r="BO92" i="13"/>
  <c r="BN92" i="13"/>
  <c r="BM92" i="13"/>
  <c r="BL92" i="13"/>
  <c r="BK92" i="13"/>
  <c r="BJ92" i="13"/>
  <c r="BI92" i="13"/>
  <c r="BR92" i="13" s="1"/>
  <c r="BS92" i="13" s="1"/>
  <c r="CX91" i="13"/>
  <c r="CT91" i="13"/>
  <c r="CR91" i="13"/>
  <c r="CS91" i="13" s="1"/>
  <c r="CQ91" i="13"/>
  <c r="CN91" i="13"/>
  <c r="CO91" i="13" s="1"/>
  <c r="CP91" i="13" s="1"/>
  <c r="CK91" i="13"/>
  <c r="CJ91" i="13"/>
  <c r="CI91" i="13"/>
  <c r="CL91" i="13" s="1"/>
  <c r="CM91" i="13" s="1"/>
  <c r="CF91" i="13"/>
  <c r="CE91" i="13"/>
  <c r="CD91" i="13"/>
  <c r="CB91" i="13"/>
  <c r="CC91" i="13" s="1"/>
  <c r="BZ91" i="13"/>
  <c r="BY91" i="13"/>
  <c r="BX91" i="13"/>
  <c r="BW91" i="13"/>
  <c r="BV91" i="13"/>
  <c r="BU91" i="13"/>
  <c r="BT91" i="13"/>
  <c r="CA91" i="13" s="1"/>
  <c r="BQ91" i="13"/>
  <c r="BP91" i="13"/>
  <c r="BO91" i="13"/>
  <c r="BN91" i="13"/>
  <c r="BM91" i="13"/>
  <c r="BL91" i="13"/>
  <c r="BK91" i="13"/>
  <c r="BJ91" i="13"/>
  <c r="BI91" i="13"/>
  <c r="CX90" i="13"/>
  <c r="CT90" i="13"/>
  <c r="CQ90" i="13"/>
  <c r="CR90" i="13" s="1"/>
  <c r="CS90" i="13" s="1"/>
  <c r="CN90" i="13"/>
  <c r="CO90" i="13" s="1"/>
  <c r="CP90" i="13" s="1"/>
  <c r="CM90" i="13"/>
  <c r="CK90" i="13"/>
  <c r="CJ90" i="13"/>
  <c r="CI90" i="13"/>
  <c r="CL90" i="13" s="1"/>
  <c r="CF90" i="13"/>
  <c r="CE90" i="13"/>
  <c r="CD90" i="13"/>
  <c r="CG90" i="13" s="1"/>
  <c r="CH90" i="13" s="1"/>
  <c r="CA90" i="13"/>
  <c r="BZ90" i="13"/>
  <c r="BY90" i="13"/>
  <c r="BX90" i="13"/>
  <c r="BW90" i="13"/>
  <c r="BV90" i="13"/>
  <c r="CB90" i="13" s="1"/>
  <c r="CC90" i="13" s="1"/>
  <c r="BU90" i="13"/>
  <c r="BT90" i="13"/>
  <c r="BQ90" i="13"/>
  <c r="BP90" i="13"/>
  <c r="BO90" i="13"/>
  <c r="BN90" i="13"/>
  <c r="BM90" i="13"/>
  <c r="BL90" i="13"/>
  <c r="BK90" i="13"/>
  <c r="BJ90" i="13"/>
  <c r="BR90" i="13" s="1"/>
  <c r="BS90" i="13" s="1"/>
  <c r="BI90" i="13"/>
  <c r="CX89" i="13"/>
  <c r="CT89" i="13"/>
  <c r="CQ89" i="13"/>
  <c r="CR89" i="13" s="1"/>
  <c r="CS89" i="13" s="1"/>
  <c r="CP89" i="13"/>
  <c r="CO89" i="13"/>
  <c r="CN89" i="13"/>
  <c r="CL89" i="13"/>
  <c r="CM89" i="13" s="1"/>
  <c r="CK89" i="13"/>
  <c r="CJ89" i="13"/>
  <c r="CI89" i="13"/>
  <c r="CH89" i="13"/>
  <c r="CF89" i="13"/>
  <c r="CE89" i="13"/>
  <c r="CD89" i="13"/>
  <c r="CG89" i="13" s="1"/>
  <c r="CA89" i="13"/>
  <c r="BZ89" i="13"/>
  <c r="BY89" i="13"/>
  <c r="BX89" i="13"/>
  <c r="BW89" i="13"/>
  <c r="BV89" i="13"/>
  <c r="BU89" i="13"/>
  <c r="BT89" i="13"/>
  <c r="BQ89" i="13"/>
  <c r="BP89" i="13"/>
  <c r="BO89" i="13"/>
  <c r="BN89" i="13"/>
  <c r="BM89" i="13"/>
  <c r="BL89" i="13"/>
  <c r="BK89" i="13"/>
  <c r="BJ89" i="13"/>
  <c r="BR89" i="13" s="1"/>
  <c r="BS89" i="13" s="1"/>
  <c r="BI89" i="13"/>
  <c r="CX88" i="13"/>
  <c r="CT88" i="13"/>
  <c r="CS88" i="13"/>
  <c r="CR88" i="13"/>
  <c r="CQ88" i="13"/>
  <c r="CO88" i="13"/>
  <c r="CP88" i="13" s="1"/>
  <c r="CN88" i="13"/>
  <c r="CK88" i="13"/>
  <c r="CJ88" i="13"/>
  <c r="CI88" i="13"/>
  <c r="CG88" i="13"/>
  <c r="CH88" i="13" s="1"/>
  <c r="CF88" i="13"/>
  <c r="CE88" i="13"/>
  <c r="CD88" i="13"/>
  <c r="BZ88" i="13"/>
  <c r="BY88" i="13"/>
  <c r="BX88" i="13"/>
  <c r="BW88" i="13"/>
  <c r="BV88" i="13"/>
  <c r="BU88" i="13"/>
  <c r="BT88" i="13"/>
  <c r="CA88" i="13" s="1"/>
  <c r="BQ88" i="13"/>
  <c r="BP88" i="13"/>
  <c r="BO88" i="13"/>
  <c r="BN88" i="13"/>
  <c r="BM88" i="13"/>
  <c r="BL88" i="13"/>
  <c r="BK88" i="13"/>
  <c r="BJ88" i="13"/>
  <c r="BI88" i="13"/>
  <c r="BR88" i="13" s="1"/>
  <c r="BS88" i="13" s="1"/>
  <c r="CX87" i="13"/>
  <c r="CT87" i="13"/>
  <c r="CR87" i="13"/>
  <c r="CS87" i="13" s="1"/>
  <c r="CQ87" i="13"/>
  <c r="CN87" i="13"/>
  <c r="CO87" i="13" s="1"/>
  <c r="CP87" i="13" s="1"/>
  <c r="CK87" i="13"/>
  <c r="CJ87" i="13"/>
  <c r="CI87" i="13"/>
  <c r="CL87" i="13" s="1"/>
  <c r="CM87" i="13" s="1"/>
  <c r="CF87" i="13"/>
  <c r="CE87" i="13"/>
  <c r="CD87" i="13"/>
  <c r="CB87" i="13"/>
  <c r="CC87" i="13" s="1"/>
  <c r="BZ87" i="13"/>
  <c r="BY87" i="13"/>
  <c r="BX87" i="13"/>
  <c r="BW87" i="13"/>
  <c r="BV87" i="13"/>
  <c r="BU87" i="13"/>
  <c r="BT87" i="13"/>
  <c r="CA87" i="13" s="1"/>
  <c r="BQ87" i="13"/>
  <c r="BP87" i="13"/>
  <c r="BO87" i="13"/>
  <c r="BN87" i="13"/>
  <c r="BM87" i="13"/>
  <c r="BL87" i="13"/>
  <c r="BK87" i="13"/>
  <c r="BJ87" i="13"/>
  <c r="BI87" i="13"/>
  <c r="CX86" i="13"/>
  <c r="CT86" i="13"/>
  <c r="CQ86" i="13"/>
  <c r="CR86" i="13" s="1"/>
  <c r="CS86" i="13" s="1"/>
  <c r="CN86" i="13"/>
  <c r="CO86" i="13" s="1"/>
  <c r="CP86" i="13" s="1"/>
  <c r="CM86" i="13"/>
  <c r="CK86" i="13"/>
  <c r="CJ86" i="13"/>
  <c r="CI86" i="13"/>
  <c r="CL86" i="13" s="1"/>
  <c r="CF86" i="13"/>
  <c r="CE86" i="13"/>
  <c r="CD86" i="13"/>
  <c r="CG86" i="13" s="1"/>
  <c r="CH86" i="13" s="1"/>
  <c r="CA86" i="13"/>
  <c r="BZ86" i="13"/>
  <c r="BY86" i="13"/>
  <c r="BX86" i="13"/>
  <c r="BW86" i="13"/>
  <c r="BV86" i="13"/>
  <c r="CB86" i="13" s="1"/>
  <c r="CC86" i="13" s="1"/>
  <c r="BU86" i="13"/>
  <c r="BT86" i="13"/>
  <c r="BQ86" i="13"/>
  <c r="BP86" i="13"/>
  <c r="BO86" i="13"/>
  <c r="BN86" i="13"/>
  <c r="BM86" i="13"/>
  <c r="BL86" i="13"/>
  <c r="BK86" i="13"/>
  <c r="BJ86" i="13"/>
  <c r="BR86" i="13" s="1"/>
  <c r="BS86" i="13" s="1"/>
  <c r="BI86" i="13"/>
  <c r="CX85" i="13"/>
  <c r="CT85" i="13"/>
  <c r="CQ85" i="13"/>
  <c r="CR85" i="13" s="1"/>
  <c r="CS85" i="13" s="1"/>
  <c r="CP85" i="13"/>
  <c r="CO85" i="13"/>
  <c r="CN85" i="13"/>
  <c r="CL85" i="13"/>
  <c r="CM85" i="13" s="1"/>
  <c r="CK85" i="13"/>
  <c r="CJ85" i="13"/>
  <c r="CI85" i="13"/>
  <c r="CH85" i="13"/>
  <c r="CF85" i="13"/>
  <c r="CE85" i="13"/>
  <c r="CD85" i="13"/>
  <c r="CG85" i="13" s="1"/>
  <c r="CA85" i="13"/>
  <c r="BZ85" i="13"/>
  <c r="BY85" i="13"/>
  <c r="BX85" i="13"/>
  <c r="BW85" i="13"/>
  <c r="BV85" i="13"/>
  <c r="BU85" i="13"/>
  <c r="BT85" i="13"/>
  <c r="BQ85" i="13"/>
  <c r="BP85" i="13"/>
  <c r="BO85" i="13"/>
  <c r="BN85" i="13"/>
  <c r="BM85" i="13"/>
  <c r="BL85" i="13"/>
  <c r="BK85" i="13"/>
  <c r="BJ85" i="13"/>
  <c r="BR85" i="13" s="1"/>
  <c r="BS85" i="13" s="1"/>
  <c r="BI85" i="13"/>
  <c r="CX84" i="13"/>
  <c r="CT84" i="13"/>
  <c r="CS84" i="13"/>
  <c r="CR84" i="13"/>
  <c r="CQ84" i="13"/>
  <c r="CO84" i="13"/>
  <c r="CP84" i="13" s="1"/>
  <c r="CN84" i="13"/>
  <c r="CK84" i="13"/>
  <c r="CJ84" i="13"/>
  <c r="CI84" i="13"/>
  <c r="CG84" i="13"/>
  <c r="CH84" i="13" s="1"/>
  <c r="CF84" i="13"/>
  <c r="CE84" i="13"/>
  <c r="CD84" i="13"/>
  <c r="BZ84" i="13"/>
  <c r="BY84" i="13"/>
  <c r="BX84" i="13"/>
  <c r="BW84" i="13"/>
  <c r="BV84" i="13"/>
  <c r="BU84" i="13"/>
  <c r="BT84" i="13"/>
  <c r="CA84" i="13" s="1"/>
  <c r="BQ84" i="13"/>
  <c r="BP84" i="13"/>
  <c r="BO84" i="13"/>
  <c r="BN84" i="13"/>
  <c r="BM84" i="13"/>
  <c r="BL84" i="13"/>
  <c r="BK84" i="13"/>
  <c r="BJ84" i="13"/>
  <c r="BI84" i="13"/>
  <c r="BR84" i="13" s="1"/>
  <c r="BS84" i="13" s="1"/>
  <c r="CX83" i="13"/>
  <c r="CT83" i="13"/>
  <c r="CR83" i="13"/>
  <c r="CS83" i="13" s="1"/>
  <c r="CQ83" i="13"/>
  <c r="CN83" i="13"/>
  <c r="CO83" i="13" s="1"/>
  <c r="CP83" i="13" s="1"/>
  <c r="CK83" i="13"/>
  <c r="CJ83" i="13"/>
  <c r="CI83" i="13"/>
  <c r="CL83" i="13" s="1"/>
  <c r="CM83" i="13" s="1"/>
  <c r="CF83" i="13"/>
  <c r="CE83" i="13"/>
  <c r="CD83" i="13"/>
  <c r="CB83" i="13"/>
  <c r="CC83" i="13" s="1"/>
  <c r="BZ83" i="13"/>
  <c r="BY83" i="13"/>
  <c r="BX83" i="13"/>
  <c r="BW83" i="13"/>
  <c r="BV83" i="13"/>
  <c r="BU83" i="13"/>
  <c r="BT83" i="13"/>
  <c r="CA83" i="13" s="1"/>
  <c r="BQ83" i="13"/>
  <c r="BP83" i="13"/>
  <c r="BO83" i="13"/>
  <c r="BN83" i="13"/>
  <c r="BM83" i="13"/>
  <c r="BL83" i="13"/>
  <c r="BK83" i="13"/>
  <c r="BJ83" i="13"/>
  <c r="BI83" i="13"/>
  <c r="CX82" i="13"/>
  <c r="CT82" i="13"/>
  <c r="CQ82" i="13"/>
  <c r="CR82" i="13" s="1"/>
  <c r="CS82" i="13" s="1"/>
  <c r="CN82" i="13"/>
  <c r="CO82" i="13" s="1"/>
  <c r="CP82" i="13" s="1"/>
  <c r="CM82" i="13"/>
  <c r="CK82" i="13"/>
  <c r="CJ82" i="13"/>
  <c r="CI82" i="13"/>
  <c r="CL82" i="13" s="1"/>
  <c r="CF82" i="13"/>
  <c r="CE82" i="13"/>
  <c r="CD82" i="13"/>
  <c r="CG82" i="13" s="1"/>
  <c r="CH82" i="13" s="1"/>
  <c r="CA82" i="13"/>
  <c r="BZ82" i="13"/>
  <c r="BY82" i="13"/>
  <c r="BX82" i="13"/>
  <c r="BW82" i="13"/>
  <c r="BV82" i="13"/>
  <c r="CB82" i="13" s="1"/>
  <c r="CC82" i="13" s="1"/>
  <c r="BU82" i="13"/>
  <c r="BT82" i="13"/>
  <c r="BQ82" i="13"/>
  <c r="BP82" i="13"/>
  <c r="BO82" i="13"/>
  <c r="BN82" i="13"/>
  <c r="BM82" i="13"/>
  <c r="BL82" i="13"/>
  <c r="BK82" i="13"/>
  <c r="BJ82" i="13"/>
  <c r="BR82" i="13" s="1"/>
  <c r="BS82" i="13" s="1"/>
  <c r="BI82" i="13"/>
  <c r="CX81" i="13"/>
  <c r="CT81" i="13"/>
  <c r="CQ81" i="13"/>
  <c r="CR81" i="13" s="1"/>
  <c r="CS81" i="13" s="1"/>
  <c r="CP81" i="13"/>
  <c r="CO81" i="13"/>
  <c r="CN81" i="13"/>
  <c r="CL81" i="13"/>
  <c r="CM81" i="13" s="1"/>
  <c r="CK81" i="13"/>
  <c r="CJ81" i="13"/>
  <c r="CI81" i="13"/>
  <c r="CH81" i="13"/>
  <c r="CF81" i="13"/>
  <c r="CE81" i="13"/>
  <c r="CD81" i="13"/>
  <c r="CG81" i="13" s="1"/>
  <c r="CA81" i="13"/>
  <c r="BZ81" i="13"/>
  <c r="BY81" i="13"/>
  <c r="BX81" i="13"/>
  <c r="BW81" i="13"/>
  <c r="BV81" i="13"/>
  <c r="BU81" i="13"/>
  <c r="BT81" i="13"/>
  <c r="BQ81" i="13"/>
  <c r="BP81" i="13"/>
  <c r="BO81" i="13"/>
  <c r="BN81" i="13"/>
  <c r="BM81" i="13"/>
  <c r="BL81" i="13"/>
  <c r="BK81" i="13"/>
  <c r="BJ81" i="13"/>
  <c r="BR81" i="13" s="1"/>
  <c r="BS81" i="13" s="1"/>
  <c r="BI81" i="13"/>
  <c r="CX80" i="13"/>
  <c r="CT80" i="13"/>
  <c r="CS80" i="13"/>
  <c r="CR80" i="13"/>
  <c r="CQ80" i="13"/>
  <c r="CO80" i="13"/>
  <c r="CP80" i="13" s="1"/>
  <c r="CN80" i="13"/>
  <c r="CK80" i="13"/>
  <c r="CJ80" i="13"/>
  <c r="CI80" i="13"/>
  <c r="CG80" i="13"/>
  <c r="CH80" i="13" s="1"/>
  <c r="CF80" i="13"/>
  <c r="CE80" i="13"/>
  <c r="CD80" i="13"/>
  <c r="BZ80" i="13"/>
  <c r="BY80" i="13"/>
  <c r="BX80" i="13"/>
  <c r="BW80" i="13"/>
  <c r="BV80" i="13"/>
  <c r="BU80" i="13"/>
  <c r="BT80" i="13"/>
  <c r="CA80" i="13" s="1"/>
  <c r="BQ80" i="13"/>
  <c r="BP80" i="13"/>
  <c r="BO80" i="13"/>
  <c r="BN80" i="13"/>
  <c r="BM80" i="13"/>
  <c r="BL80" i="13"/>
  <c r="BK80" i="13"/>
  <c r="BJ80" i="13"/>
  <c r="BI80" i="13"/>
  <c r="BR80" i="13" s="1"/>
  <c r="BS80" i="13" s="1"/>
  <c r="CX79" i="13"/>
  <c r="CT79" i="13"/>
  <c r="CR79" i="13"/>
  <c r="CS79" i="13" s="1"/>
  <c r="CQ79" i="13"/>
  <c r="CN79" i="13"/>
  <c r="CO79" i="13" s="1"/>
  <c r="CP79" i="13" s="1"/>
  <c r="CK79" i="13"/>
  <c r="CJ79" i="13"/>
  <c r="CI79" i="13"/>
  <c r="CL79" i="13" s="1"/>
  <c r="CM79" i="13" s="1"/>
  <c r="CF79" i="13"/>
  <c r="CE79" i="13"/>
  <c r="CD79" i="13"/>
  <c r="CB79" i="13"/>
  <c r="CC79" i="13" s="1"/>
  <c r="BZ79" i="13"/>
  <c r="BY79" i="13"/>
  <c r="BX79" i="13"/>
  <c r="BW79" i="13"/>
  <c r="BV79" i="13"/>
  <c r="BU79" i="13"/>
  <c r="BT79" i="13"/>
  <c r="CA79" i="13" s="1"/>
  <c r="BQ79" i="13"/>
  <c r="BP79" i="13"/>
  <c r="BO79" i="13"/>
  <c r="BN79" i="13"/>
  <c r="BM79" i="13"/>
  <c r="BL79" i="13"/>
  <c r="BK79" i="13"/>
  <c r="BJ79" i="13"/>
  <c r="BI79" i="13"/>
  <c r="CX78" i="13"/>
  <c r="CT78" i="13"/>
  <c r="CQ78" i="13"/>
  <c r="CR78" i="13" s="1"/>
  <c r="CS78" i="13" s="1"/>
  <c r="CN78" i="13"/>
  <c r="CO78" i="13" s="1"/>
  <c r="CP78" i="13" s="1"/>
  <c r="CM78" i="13"/>
  <c r="CK78" i="13"/>
  <c r="CJ78" i="13"/>
  <c r="CI78" i="13"/>
  <c r="CL78" i="13" s="1"/>
  <c r="CF78" i="13"/>
  <c r="CE78" i="13"/>
  <c r="CD78" i="13"/>
  <c r="CG78" i="13" s="1"/>
  <c r="CH78" i="13" s="1"/>
  <c r="CA78" i="13"/>
  <c r="BZ78" i="13"/>
  <c r="BY78" i="13"/>
  <c r="BX78" i="13"/>
  <c r="BW78" i="13"/>
  <c r="BV78" i="13"/>
  <c r="CB78" i="13" s="1"/>
  <c r="CC78" i="13" s="1"/>
  <c r="BU78" i="13"/>
  <c r="BT78" i="13"/>
  <c r="BQ78" i="13"/>
  <c r="BP78" i="13"/>
  <c r="BO78" i="13"/>
  <c r="BN78" i="13"/>
  <c r="BM78" i="13"/>
  <c r="BL78" i="13"/>
  <c r="BK78" i="13"/>
  <c r="BJ78" i="13"/>
  <c r="BR78" i="13" s="1"/>
  <c r="BS78" i="13" s="1"/>
  <c r="BI78" i="13"/>
  <c r="CX77" i="13"/>
  <c r="CT77" i="13"/>
  <c r="CQ77" i="13"/>
  <c r="CR77" i="13" s="1"/>
  <c r="CS77" i="13" s="1"/>
  <c r="CP77" i="13"/>
  <c r="CO77" i="13"/>
  <c r="CN77" i="13"/>
  <c r="CL77" i="13"/>
  <c r="CM77" i="13" s="1"/>
  <c r="CK77" i="13"/>
  <c r="CJ77" i="13"/>
  <c r="CI77" i="13"/>
  <c r="CH77" i="13"/>
  <c r="CF77" i="13"/>
  <c r="CE77" i="13"/>
  <c r="CD77" i="13"/>
  <c r="CG77" i="13" s="1"/>
  <c r="CA77" i="13"/>
  <c r="BZ77" i="13"/>
  <c r="BY77" i="13"/>
  <c r="BX77" i="13"/>
  <c r="BW77" i="13"/>
  <c r="BV77" i="13"/>
  <c r="BU77" i="13"/>
  <c r="BT77" i="13"/>
  <c r="BQ77" i="13"/>
  <c r="BP77" i="13"/>
  <c r="BO77" i="13"/>
  <c r="BN77" i="13"/>
  <c r="BM77" i="13"/>
  <c r="BL77" i="13"/>
  <c r="BK77" i="13"/>
  <c r="BJ77" i="13"/>
  <c r="BR77" i="13" s="1"/>
  <c r="BS77" i="13" s="1"/>
  <c r="BI77" i="13"/>
  <c r="CX76" i="13"/>
  <c r="CT76" i="13"/>
  <c r="CS76" i="13"/>
  <c r="CR76" i="13"/>
  <c r="CQ76" i="13"/>
  <c r="CO76" i="13"/>
  <c r="CP76" i="13" s="1"/>
  <c r="CN76" i="13"/>
  <c r="CK76" i="13"/>
  <c r="CJ76" i="13"/>
  <c r="CI76" i="13"/>
  <c r="CG76" i="13"/>
  <c r="CH76" i="13" s="1"/>
  <c r="CF76" i="13"/>
  <c r="CE76" i="13"/>
  <c r="CD76" i="13"/>
  <c r="BZ76" i="13"/>
  <c r="BY76" i="13"/>
  <c r="BX76" i="13"/>
  <c r="BW76" i="13"/>
  <c r="BV76" i="13"/>
  <c r="BU76" i="13"/>
  <c r="BT76" i="13"/>
  <c r="CA76" i="13" s="1"/>
  <c r="BQ76" i="13"/>
  <c r="BP76" i="13"/>
  <c r="BO76" i="13"/>
  <c r="BN76" i="13"/>
  <c r="BM76" i="13"/>
  <c r="BL76" i="13"/>
  <c r="BK76" i="13"/>
  <c r="BJ76" i="13"/>
  <c r="BI76" i="13"/>
  <c r="BR76" i="13" s="1"/>
  <c r="BS76" i="13" s="1"/>
  <c r="CX75" i="13"/>
  <c r="CT75" i="13"/>
  <c r="CR75" i="13"/>
  <c r="CS75" i="13" s="1"/>
  <c r="CQ75" i="13"/>
  <c r="CN75" i="13"/>
  <c r="CO75" i="13" s="1"/>
  <c r="CP75" i="13" s="1"/>
  <c r="CK75" i="13"/>
  <c r="CJ75" i="13"/>
  <c r="CI75" i="13"/>
  <c r="CL75" i="13" s="1"/>
  <c r="CM75" i="13" s="1"/>
  <c r="CF75" i="13"/>
  <c r="CE75" i="13"/>
  <c r="CD75" i="13"/>
  <c r="CB75" i="13"/>
  <c r="CC75" i="13" s="1"/>
  <c r="BZ75" i="13"/>
  <c r="BY75" i="13"/>
  <c r="BX75" i="13"/>
  <c r="BW75" i="13"/>
  <c r="BV75" i="13"/>
  <c r="BU75" i="13"/>
  <c r="BT75" i="13"/>
  <c r="CA75" i="13" s="1"/>
  <c r="BQ75" i="13"/>
  <c r="BP75" i="13"/>
  <c r="BO75" i="13"/>
  <c r="BN75" i="13"/>
  <c r="BM75" i="13"/>
  <c r="BL75" i="13"/>
  <c r="BK75" i="13"/>
  <c r="BJ75" i="13"/>
  <c r="BI75" i="13"/>
  <c r="CX74" i="13"/>
  <c r="CT74" i="13"/>
  <c r="CQ74" i="13"/>
  <c r="CR74" i="13" s="1"/>
  <c r="CS74" i="13" s="1"/>
  <c r="CN74" i="13"/>
  <c r="CO74" i="13" s="1"/>
  <c r="CP74" i="13" s="1"/>
  <c r="CM74" i="13"/>
  <c r="CK74" i="13"/>
  <c r="CJ74" i="13"/>
  <c r="CI74" i="13"/>
  <c r="CL74" i="13" s="1"/>
  <c r="CF74" i="13"/>
  <c r="CE74" i="13"/>
  <c r="CD74" i="13"/>
  <c r="CG74" i="13" s="1"/>
  <c r="CH74" i="13" s="1"/>
  <c r="CA74" i="13"/>
  <c r="BZ74" i="13"/>
  <c r="BY74" i="13"/>
  <c r="BX74" i="13"/>
  <c r="BW74" i="13"/>
  <c r="BV74" i="13"/>
  <c r="CB74" i="13" s="1"/>
  <c r="CC74" i="13" s="1"/>
  <c r="BU74" i="13"/>
  <c r="BT74" i="13"/>
  <c r="BQ74" i="13"/>
  <c r="BP74" i="13"/>
  <c r="BO74" i="13"/>
  <c r="BN74" i="13"/>
  <c r="BM74" i="13"/>
  <c r="BL74" i="13"/>
  <c r="BK74" i="13"/>
  <c r="BJ74" i="13"/>
  <c r="BR74" i="13" s="1"/>
  <c r="BS74" i="13" s="1"/>
  <c r="BI74" i="13"/>
  <c r="CX73" i="13"/>
  <c r="CT73" i="13"/>
  <c r="CQ73" i="13"/>
  <c r="CR73" i="13" s="1"/>
  <c r="CS73" i="13" s="1"/>
  <c r="CP73" i="13"/>
  <c r="CO73" i="13"/>
  <c r="CN73" i="13"/>
  <c r="CL73" i="13"/>
  <c r="CM73" i="13" s="1"/>
  <c r="CK73" i="13"/>
  <c r="CJ73" i="13"/>
  <c r="CI73" i="13"/>
  <c r="CH73" i="13"/>
  <c r="CF73" i="13"/>
  <c r="CE73" i="13"/>
  <c r="CD73" i="13"/>
  <c r="CG73" i="13" s="1"/>
  <c r="CA73" i="13"/>
  <c r="BZ73" i="13"/>
  <c r="BY73" i="13"/>
  <c r="BX73" i="13"/>
  <c r="BW73" i="13"/>
  <c r="BV73" i="13"/>
  <c r="BU73" i="13"/>
  <c r="BT73" i="13"/>
  <c r="BQ73" i="13"/>
  <c r="BP73" i="13"/>
  <c r="BO73" i="13"/>
  <c r="BN73" i="13"/>
  <c r="BM73" i="13"/>
  <c r="BL73" i="13"/>
  <c r="BK73" i="13"/>
  <c r="BJ73" i="13"/>
  <c r="BR73" i="13" s="1"/>
  <c r="BS73" i="13" s="1"/>
  <c r="BI73" i="13"/>
  <c r="CX72" i="13"/>
  <c r="CT72" i="13"/>
  <c r="CS72" i="13"/>
  <c r="CR72" i="13"/>
  <c r="CQ72" i="13"/>
  <c r="CO72" i="13"/>
  <c r="CP72" i="13" s="1"/>
  <c r="CN72" i="13"/>
  <c r="CK72" i="13"/>
  <c r="CJ72" i="13"/>
  <c r="CI72" i="13"/>
  <c r="CG72" i="13"/>
  <c r="CH72" i="13" s="1"/>
  <c r="CF72" i="13"/>
  <c r="CE72" i="13"/>
  <c r="CD72" i="13"/>
  <c r="BZ72" i="13"/>
  <c r="BY72" i="13"/>
  <c r="BX72" i="13"/>
  <c r="BW72" i="13"/>
  <c r="BV72" i="13"/>
  <c r="BU72" i="13"/>
  <c r="BT72" i="13"/>
  <c r="CA72" i="13" s="1"/>
  <c r="BQ72" i="13"/>
  <c r="BP72" i="13"/>
  <c r="BO72" i="13"/>
  <c r="BN72" i="13"/>
  <c r="BM72" i="13"/>
  <c r="BL72" i="13"/>
  <c r="BK72" i="13"/>
  <c r="BJ72" i="13"/>
  <c r="BI72" i="13"/>
  <c r="BR72" i="13" s="1"/>
  <c r="BS72" i="13" s="1"/>
  <c r="CX71" i="13"/>
  <c r="CT71" i="13"/>
  <c r="CR71" i="13"/>
  <c r="CS71" i="13" s="1"/>
  <c r="CQ71" i="13"/>
  <c r="CN71" i="13"/>
  <c r="CO71" i="13" s="1"/>
  <c r="CP71" i="13" s="1"/>
  <c r="CK71" i="13"/>
  <c r="CJ71" i="13"/>
  <c r="CI71" i="13"/>
  <c r="CL71" i="13" s="1"/>
  <c r="CM71" i="13" s="1"/>
  <c r="CF71" i="13"/>
  <c r="CE71" i="13"/>
  <c r="CD71" i="13"/>
  <c r="CB71" i="13"/>
  <c r="CC71" i="13" s="1"/>
  <c r="BZ71" i="13"/>
  <c r="BY71" i="13"/>
  <c r="BX71" i="13"/>
  <c r="BW71" i="13"/>
  <c r="BV71" i="13"/>
  <c r="BU71" i="13"/>
  <c r="BT71" i="13"/>
  <c r="CA71" i="13" s="1"/>
  <c r="BQ71" i="13"/>
  <c r="BP71" i="13"/>
  <c r="BO71" i="13"/>
  <c r="BN71" i="13"/>
  <c r="BM71" i="13"/>
  <c r="BL71" i="13"/>
  <c r="BK71" i="13"/>
  <c r="BJ71" i="13"/>
  <c r="BI71" i="13"/>
  <c r="CX70" i="13"/>
  <c r="CT70" i="13"/>
  <c r="CQ70" i="13"/>
  <c r="CR70" i="13" s="1"/>
  <c r="CS70" i="13" s="1"/>
  <c r="CN70" i="13"/>
  <c r="CO70" i="13" s="1"/>
  <c r="CP70" i="13" s="1"/>
  <c r="CL70" i="13"/>
  <c r="CM70" i="13" s="1"/>
  <c r="CK70" i="13"/>
  <c r="CJ70" i="13"/>
  <c r="CI70" i="13"/>
  <c r="CF70" i="13"/>
  <c r="CE70" i="13"/>
  <c r="CD70" i="13"/>
  <c r="CA70" i="13"/>
  <c r="BZ70" i="13"/>
  <c r="BY70" i="13"/>
  <c r="BX70" i="13"/>
  <c r="BW70" i="13"/>
  <c r="BV70" i="13"/>
  <c r="CB70" i="13" s="1"/>
  <c r="CC70" i="13" s="1"/>
  <c r="BU70" i="13"/>
  <c r="BT70" i="13"/>
  <c r="BQ70" i="13"/>
  <c r="BP70" i="13"/>
  <c r="BO70" i="13"/>
  <c r="BN70" i="13"/>
  <c r="BM70" i="13"/>
  <c r="BL70" i="13"/>
  <c r="BK70" i="13"/>
  <c r="BJ70" i="13"/>
  <c r="BR70" i="13" s="1"/>
  <c r="BS70" i="13" s="1"/>
  <c r="BI70" i="13"/>
  <c r="CX69" i="13"/>
  <c r="CT69" i="13"/>
  <c r="CQ69" i="13"/>
  <c r="CR69" i="13" s="1"/>
  <c r="CS69" i="13" s="1"/>
  <c r="CO69" i="13"/>
  <c r="CP69" i="13" s="1"/>
  <c r="CN69" i="13"/>
  <c r="CL69" i="13"/>
  <c r="CM69" i="13" s="1"/>
  <c r="CK69" i="13"/>
  <c r="CJ69" i="13"/>
  <c r="CI69" i="13"/>
  <c r="CF69" i="13"/>
  <c r="CE69" i="13"/>
  <c r="CD69" i="13"/>
  <c r="CG69" i="13" s="1"/>
  <c r="CH69" i="13" s="1"/>
  <c r="CA69" i="13"/>
  <c r="BZ69" i="13"/>
  <c r="BY69" i="13"/>
  <c r="BX69" i="13"/>
  <c r="BW69" i="13"/>
  <c r="BV69" i="13"/>
  <c r="BU69" i="13"/>
  <c r="CB69" i="13" s="1"/>
  <c r="CC69" i="13" s="1"/>
  <c r="BT69" i="13"/>
  <c r="BQ69" i="13"/>
  <c r="BP69" i="13"/>
  <c r="BO69" i="13"/>
  <c r="BN69" i="13"/>
  <c r="BM69" i="13"/>
  <c r="BL69" i="13"/>
  <c r="BK69" i="13"/>
  <c r="BJ69" i="13"/>
  <c r="BI69" i="13"/>
  <c r="BR69" i="13" s="1"/>
  <c r="BS69" i="13" s="1"/>
  <c r="CX68" i="13"/>
  <c r="CT68" i="13"/>
  <c r="CR68" i="13"/>
  <c r="CS68" i="13" s="1"/>
  <c r="CQ68" i="13"/>
  <c r="CN68" i="13"/>
  <c r="CO68" i="13" s="1"/>
  <c r="CP68" i="13" s="1"/>
  <c r="CK68" i="13"/>
  <c r="CJ68" i="13"/>
  <c r="CL68" i="13" s="1"/>
  <c r="CM68" i="13" s="1"/>
  <c r="CI68" i="13"/>
  <c r="CF68" i="13"/>
  <c r="CG68" i="13" s="1"/>
  <c r="CH68" i="13" s="1"/>
  <c r="CE68" i="13"/>
  <c r="CD68" i="13"/>
  <c r="CB68" i="13"/>
  <c r="CC68" i="13" s="1"/>
  <c r="BZ68" i="13"/>
  <c r="BY68" i="13"/>
  <c r="BX68" i="13"/>
  <c r="BW68" i="13"/>
  <c r="BV68" i="13"/>
  <c r="BU68" i="13"/>
  <c r="BT68" i="13"/>
  <c r="CA68" i="13" s="1"/>
  <c r="BQ68" i="13"/>
  <c r="BP68" i="13"/>
  <c r="BO68" i="13"/>
  <c r="BN68" i="13"/>
  <c r="BM68" i="13"/>
  <c r="BL68" i="13"/>
  <c r="BK68" i="13"/>
  <c r="BJ68" i="13"/>
  <c r="BI68" i="13"/>
  <c r="CX67" i="13"/>
  <c r="CT67" i="13"/>
  <c r="CQ67" i="13"/>
  <c r="CR67" i="13" s="1"/>
  <c r="CS67" i="13" s="1"/>
  <c r="CN67" i="13"/>
  <c r="CO67" i="13" s="1"/>
  <c r="CP67" i="13" s="1"/>
  <c r="CK67" i="13"/>
  <c r="CJ67" i="13"/>
  <c r="CI67" i="13"/>
  <c r="CL67" i="13" s="1"/>
  <c r="CM67" i="13" s="1"/>
  <c r="CF67" i="13"/>
  <c r="CE67" i="13"/>
  <c r="CG67" i="13" s="1"/>
  <c r="CH67" i="13" s="1"/>
  <c r="CD67" i="13"/>
  <c r="BZ67" i="13"/>
  <c r="BY67" i="13"/>
  <c r="BX67" i="13"/>
  <c r="BW67" i="13"/>
  <c r="BV67" i="13"/>
  <c r="BU67" i="13"/>
  <c r="BT67" i="13"/>
  <c r="CA67" i="13" s="1"/>
  <c r="BQ67" i="13"/>
  <c r="BP67" i="13"/>
  <c r="BO67" i="13"/>
  <c r="BN67" i="13"/>
  <c r="BM67" i="13"/>
  <c r="BL67" i="13"/>
  <c r="BK67" i="13"/>
  <c r="BJ67" i="13"/>
  <c r="BI67" i="13"/>
  <c r="CX66" i="13"/>
  <c r="CT66" i="13"/>
  <c r="CQ66" i="13"/>
  <c r="CR66" i="13" s="1"/>
  <c r="CS66" i="13" s="1"/>
  <c r="CN66" i="13"/>
  <c r="CO66" i="13" s="1"/>
  <c r="CP66" i="13" s="1"/>
  <c r="CK66" i="13"/>
  <c r="CJ66" i="13"/>
  <c r="CI66" i="13"/>
  <c r="CL66" i="13" s="1"/>
  <c r="CM66" i="13" s="1"/>
  <c r="CF66" i="13"/>
  <c r="CE66" i="13"/>
  <c r="CD66" i="13"/>
  <c r="CG66" i="13" s="1"/>
  <c r="CH66" i="13" s="1"/>
  <c r="CA66" i="13"/>
  <c r="BZ66" i="13"/>
  <c r="BY66" i="13"/>
  <c r="BX66" i="13"/>
  <c r="BW66" i="13"/>
  <c r="BV66" i="13"/>
  <c r="CB66" i="13" s="1"/>
  <c r="CC66" i="13" s="1"/>
  <c r="BU66" i="13"/>
  <c r="BT66" i="13"/>
  <c r="BQ66" i="13"/>
  <c r="BP66" i="13"/>
  <c r="BO66" i="13"/>
  <c r="BN66" i="13"/>
  <c r="BM66" i="13"/>
  <c r="BL66" i="13"/>
  <c r="BK66" i="13"/>
  <c r="BJ66" i="13"/>
  <c r="BR66" i="13" s="1"/>
  <c r="BS66" i="13" s="1"/>
  <c r="BI66" i="13"/>
  <c r="CX65" i="13"/>
  <c r="CT65" i="13"/>
  <c r="CQ65" i="13"/>
  <c r="CR65" i="13" s="1"/>
  <c r="CS65" i="13" s="1"/>
  <c r="CP65" i="13"/>
  <c r="CO65" i="13"/>
  <c r="CN65" i="13"/>
  <c r="CK65" i="13"/>
  <c r="CL65" i="13" s="1"/>
  <c r="CM65" i="13" s="1"/>
  <c r="CJ65" i="13"/>
  <c r="CI65" i="13"/>
  <c r="CG65" i="13"/>
  <c r="CH65" i="13" s="1"/>
  <c r="CF65" i="13"/>
  <c r="CE65" i="13"/>
  <c r="CD65" i="13"/>
  <c r="CC65" i="13"/>
  <c r="CA65" i="13"/>
  <c r="BZ65" i="13"/>
  <c r="BY65" i="13"/>
  <c r="BX65" i="13"/>
  <c r="BW65" i="13"/>
  <c r="BV65" i="13"/>
  <c r="BU65" i="13"/>
  <c r="CB65" i="13" s="1"/>
  <c r="BT65" i="13"/>
  <c r="BQ65" i="13"/>
  <c r="BP65" i="13"/>
  <c r="BO65" i="13"/>
  <c r="BN65" i="13"/>
  <c r="BM65" i="13"/>
  <c r="BL65" i="13"/>
  <c r="BK65" i="13"/>
  <c r="BJ65" i="13"/>
  <c r="BI65" i="13"/>
  <c r="BR65" i="13" s="1"/>
  <c r="BS65" i="13" s="1"/>
  <c r="CX64" i="13"/>
  <c r="CT64" i="13"/>
  <c r="CR64" i="13"/>
  <c r="CS64" i="13" s="1"/>
  <c r="CQ64" i="13"/>
  <c r="CO64" i="13"/>
  <c r="CP64" i="13" s="1"/>
  <c r="CN64" i="13"/>
  <c r="CK64" i="13"/>
  <c r="CJ64" i="13"/>
  <c r="CL64" i="13" s="1"/>
  <c r="CM64" i="13" s="1"/>
  <c r="CI64" i="13"/>
  <c r="CF64" i="13"/>
  <c r="CG64" i="13" s="1"/>
  <c r="CH64" i="13" s="1"/>
  <c r="CE64" i="13"/>
  <c r="CD64" i="13"/>
  <c r="BZ64" i="13"/>
  <c r="BY64" i="13"/>
  <c r="BX64" i="13"/>
  <c r="BW64" i="13"/>
  <c r="BV64" i="13"/>
  <c r="BU64" i="13"/>
  <c r="CB64" i="13" s="1"/>
  <c r="CC64" i="13" s="1"/>
  <c r="BT64" i="13"/>
  <c r="CA64" i="13" s="1"/>
  <c r="BQ64" i="13"/>
  <c r="BP64" i="13"/>
  <c r="BO64" i="13"/>
  <c r="BN64" i="13"/>
  <c r="BM64" i="13"/>
  <c r="BL64" i="13"/>
  <c r="BK64" i="13"/>
  <c r="BJ64" i="13"/>
  <c r="BI64" i="13"/>
  <c r="CX63" i="13"/>
  <c r="CT63" i="13"/>
  <c r="CQ63" i="13"/>
  <c r="CR63" i="13" s="1"/>
  <c r="CS63" i="13" s="1"/>
  <c r="CN63" i="13"/>
  <c r="CO63" i="13" s="1"/>
  <c r="CP63" i="13" s="1"/>
  <c r="CM63" i="13"/>
  <c r="CK63" i="13"/>
  <c r="CJ63" i="13"/>
  <c r="CI63" i="13"/>
  <c r="CL63" i="13" s="1"/>
  <c r="CF63" i="13"/>
  <c r="CE63" i="13"/>
  <c r="CD63" i="13"/>
  <c r="CA63" i="13"/>
  <c r="BZ63" i="13"/>
  <c r="BY63" i="13"/>
  <c r="BX63" i="13"/>
  <c r="BW63" i="13"/>
  <c r="CB63" i="13" s="1"/>
  <c r="CC63" i="13" s="1"/>
  <c r="BV63" i="13"/>
  <c r="BU63" i="13"/>
  <c r="BT63" i="13"/>
  <c r="BQ63" i="13"/>
  <c r="BP63" i="13"/>
  <c r="BO63" i="13"/>
  <c r="BN63" i="13"/>
  <c r="BM63" i="13"/>
  <c r="BL63" i="13"/>
  <c r="BK63" i="13"/>
  <c r="BJ63" i="13"/>
  <c r="BI63" i="13"/>
  <c r="CX62" i="13"/>
  <c r="CT62" i="13"/>
  <c r="CQ62" i="13"/>
  <c r="CR62" i="13" s="1"/>
  <c r="CS62" i="13" s="1"/>
  <c r="CN62" i="13"/>
  <c r="CO62" i="13" s="1"/>
  <c r="CP62" i="13" s="1"/>
  <c r="CL62" i="13"/>
  <c r="CM62" i="13" s="1"/>
  <c r="CK62" i="13"/>
  <c r="CJ62" i="13"/>
  <c r="CI62" i="13"/>
  <c r="CH62" i="13"/>
  <c r="CF62" i="13"/>
  <c r="CE62" i="13"/>
  <c r="CD62" i="13"/>
  <c r="CG62" i="13" s="1"/>
  <c r="CA62" i="13"/>
  <c r="BZ62" i="13"/>
  <c r="BY62" i="13"/>
  <c r="BX62" i="13"/>
  <c r="BW62" i="13"/>
  <c r="BV62" i="13"/>
  <c r="BU62" i="13"/>
  <c r="BT62" i="13"/>
  <c r="BQ62" i="13"/>
  <c r="BP62" i="13"/>
  <c r="BO62" i="13"/>
  <c r="BN62" i="13"/>
  <c r="BM62" i="13"/>
  <c r="BL62" i="13"/>
  <c r="BK62" i="13"/>
  <c r="BJ62" i="13"/>
  <c r="BR62" i="13" s="1"/>
  <c r="BS62" i="13" s="1"/>
  <c r="BI62" i="13"/>
  <c r="CX61" i="13"/>
  <c r="CT61" i="13"/>
  <c r="CQ61" i="13"/>
  <c r="CR61" i="13" s="1"/>
  <c r="CS61" i="13" s="1"/>
  <c r="CO61" i="13"/>
  <c r="CP61" i="13" s="1"/>
  <c r="CN61" i="13"/>
  <c r="CK61" i="13"/>
  <c r="CL61" i="13" s="1"/>
  <c r="CM61" i="13" s="1"/>
  <c r="CJ61" i="13"/>
  <c r="CI61" i="13"/>
  <c r="CG61" i="13"/>
  <c r="CH61" i="13" s="1"/>
  <c r="CF61" i="13"/>
  <c r="CE61" i="13"/>
  <c r="CD61" i="13"/>
  <c r="CA61" i="13"/>
  <c r="BZ61" i="13"/>
  <c r="BY61" i="13"/>
  <c r="BX61" i="13"/>
  <c r="BW61" i="13"/>
  <c r="BV61" i="13"/>
  <c r="BU61" i="13"/>
  <c r="BT61" i="13"/>
  <c r="BQ61" i="13"/>
  <c r="BP61" i="13"/>
  <c r="BO61" i="13"/>
  <c r="BN61" i="13"/>
  <c r="BM61" i="13"/>
  <c r="BL61" i="13"/>
  <c r="BK61" i="13"/>
  <c r="BJ61" i="13"/>
  <c r="BI61" i="13"/>
  <c r="BR61" i="13" s="1"/>
  <c r="BS61" i="13" s="1"/>
  <c r="CX60" i="13"/>
  <c r="CT60" i="13"/>
  <c r="CR60" i="13"/>
  <c r="CS60" i="13" s="1"/>
  <c r="CQ60" i="13"/>
  <c r="CN60" i="13"/>
  <c r="CO60" i="13" s="1"/>
  <c r="CP60" i="13" s="1"/>
  <c r="CK60" i="13"/>
  <c r="CL60" i="13" s="1"/>
  <c r="CM60" i="13" s="1"/>
  <c r="CJ60" i="13"/>
  <c r="CI60" i="13"/>
  <c r="CG60" i="13"/>
  <c r="CH60" i="13" s="1"/>
  <c r="CF60" i="13"/>
  <c r="CE60" i="13"/>
  <c r="CD60" i="13"/>
  <c r="BZ60" i="13"/>
  <c r="BY60" i="13"/>
  <c r="BX60" i="13"/>
  <c r="BW60" i="13"/>
  <c r="BV60" i="13"/>
  <c r="BU60" i="13"/>
  <c r="CB60" i="13" s="1"/>
  <c r="CC60" i="13" s="1"/>
  <c r="BT60" i="13"/>
  <c r="CA60" i="13" s="1"/>
  <c r="BQ60" i="13"/>
  <c r="BP60" i="13"/>
  <c r="BO60" i="13"/>
  <c r="BN60" i="13"/>
  <c r="BM60" i="13"/>
  <c r="BL60" i="13"/>
  <c r="BK60" i="13"/>
  <c r="BJ60" i="13"/>
  <c r="BI60" i="13"/>
  <c r="BR60" i="13" s="1"/>
  <c r="BS60" i="13" s="1"/>
  <c r="CX59" i="13"/>
  <c r="CT59" i="13"/>
  <c r="CQ59" i="13"/>
  <c r="CR59" i="13" s="1"/>
  <c r="CS59" i="13" s="1"/>
  <c r="CO59" i="13"/>
  <c r="CP59" i="13" s="1"/>
  <c r="CN59" i="13"/>
  <c r="CK59" i="13"/>
  <c r="CJ59" i="13"/>
  <c r="CI59" i="13"/>
  <c r="CF59" i="13"/>
  <c r="CE59" i="13"/>
  <c r="CG59" i="13" s="1"/>
  <c r="CH59" i="13" s="1"/>
  <c r="CD59" i="13"/>
  <c r="CA59" i="13"/>
  <c r="BZ59" i="13"/>
  <c r="BY59" i="13"/>
  <c r="BX59" i="13"/>
  <c r="BW59" i="13"/>
  <c r="CB59" i="13" s="1"/>
  <c r="CC59" i="13" s="1"/>
  <c r="BV59" i="13"/>
  <c r="BU59" i="13"/>
  <c r="BT59" i="13"/>
  <c r="BQ59" i="13"/>
  <c r="BP59" i="13"/>
  <c r="BO59" i="13"/>
  <c r="BN59" i="13"/>
  <c r="BM59" i="13"/>
  <c r="BL59" i="13"/>
  <c r="BK59" i="13"/>
  <c r="BJ59" i="13"/>
  <c r="BI59" i="13"/>
  <c r="CX58" i="13"/>
  <c r="CT58" i="13"/>
  <c r="CR58" i="13"/>
  <c r="CS58" i="13" s="1"/>
  <c r="CQ58" i="13"/>
  <c r="CN58" i="13"/>
  <c r="CO58" i="13" s="1"/>
  <c r="CP58" i="13" s="1"/>
  <c r="CK58" i="13"/>
  <c r="CJ58" i="13"/>
  <c r="CI58" i="13"/>
  <c r="CL58" i="13" s="1"/>
  <c r="CM58" i="13" s="1"/>
  <c r="CF58" i="13"/>
  <c r="CE58" i="13"/>
  <c r="CD58" i="13"/>
  <c r="CG58" i="13" s="1"/>
  <c r="CH58" i="13" s="1"/>
  <c r="CA58" i="13"/>
  <c r="BZ58" i="13"/>
  <c r="BY58" i="13"/>
  <c r="BX58" i="13"/>
  <c r="BW58" i="13"/>
  <c r="BV58" i="13"/>
  <c r="CB58" i="13" s="1"/>
  <c r="CC58" i="13" s="1"/>
  <c r="BU58" i="13"/>
  <c r="BT58" i="13"/>
  <c r="BQ58" i="13"/>
  <c r="BP58" i="13"/>
  <c r="BO58" i="13"/>
  <c r="BN58" i="13"/>
  <c r="BM58" i="13"/>
  <c r="BL58" i="13"/>
  <c r="BK58" i="13"/>
  <c r="BJ58" i="13"/>
  <c r="BR58" i="13" s="1"/>
  <c r="BS58" i="13" s="1"/>
  <c r="BI58" i="13"/>
  <c r="CX57" i="13"/>
  <c r="CT57" i="13"/>
  <c r="CQ57" i="13"/>
  <c r="CR57" i="13" s="1"/>
  <c r="CS57" i="13" s="1"/>
  <c r="CO57" i="13"/>
  <c r="CP57" i="13" s="1"/>
  <c r="CN57" i="13"/>
  <c r="CK57" i="13"/>
  <c r="CJ57" i="13"/>
  <c r="CI57" i="13"/>
  <c r="CL57" i="13" s="1"/>
  <c r="CM57" i="13" s="1"/>
  <c r="CF57" i="13"/>
  <c r="CE57" i="13"/>
  <c r="CG57" i="13" s="1"/>
  <c r="CH57" i="13" s="1"/>
  <c r="CD57" i="13"/>
  <c r="CA57" i="13"/>
  <c r="BZ57" i="13"/>
  <c r="BY57" i="13"/>
  <c r="BX57" i="13"/>
  <c r="BW57" i="13"/>
  <c r="BV57" i="13"/>
  <c r="BU57" i="13"/>
  <c r="BT57" i="13"/>
  <c r="BQ57" i="13"/>
  <c r="BP57" i="13"/>
  <c r="BO57" i="13"/>
  <c r="BN57" i="13"/>
  <c r="BM57" i="13"/>
  <c r="BL57" i="13"/>
  <c r="BK57" i="13"/>
  <c r="BJ57" i="13"/>
  <c r="BR57" i="13" s="1"/>
  <c r="BS57" i="13" s="1"/>
  <c r="BI57" i="13"/>
  <c r="CX56" i="13"/>
  <c r="CT56" i="13"/>
  <c r="CS56" i="13"/>
  <c r="CR56" i="13"/>
  <c r="CQ56" i="13"/>
  <c r="CO56" i="13"/>
  <c r="CP56" i="13" s="1"/>
  <c r="CN56" i="13"/>
  <c r="CK56" i="13"/>
  <c r="CJ56" i="13"/>
  <c r="CL56" i="13" s="1"/>
  <c r="CM56" i="13" s="1"/>
  <c r="CI56" i="13"/>
  <c r="CF56" i="13"/>
  <c r="CG56" i="13" s="1"/>
  <c r="CH56" i="13" s="1"/>
  <c r="CE56" i="13"/>
  <c r="CD56" i="13"/>
  <c r="CB56" i="13"/>
  <c r="CC56" i="13" s="1"/>
  <c r="BZ56" i="13"/>
  <c r="BY56" i="13"/>
  <c r="BX56" i="13"/>
  <c r="BW56" i="13"/>
  <c r="BV56" i="13"/>
  <c r="BU56" i="13"/>
  <c r="BT56" i="13"/>
  <c r="CA56" i="13" s="1"/>
  <c r="BQ56" i="13"/>
  <c r="BP56" i="13"/>
  <c r="BO56" i="13"/>
  <c r="BN56" i="13"/>
  <c r="BM56" i="13"/>
  <c r="BL56" i="13"/>
  <c r="BK56" i="13"/>
  <c r="BJ56" i="13"/>
  <c r="BR56" i="13" s="1"/>
  <c r="BS56" i="13" s="1"/>
  <c r="BI56" i="13"/>
  <c r="CX55" i="13"/>
  <c r="CT55" i="13"/>
  <c r="CQ55" i="13"/>
  <c r="CR55" i="13" s="1"/>
  <c r="CS55" i="13" s="1"/>
  <c r="CN55" i="13"/>
  <c r="CO55" i="13" s="1"/>
  <c r="CP55" i="13" s="1"/>
  <c r="CK55" i="13"/>
  <c r="CJ55" i="13"/>
  <c r="CI55" i="13"/>
  <c r="CL55" i="13" s="1"/>
  <c r="CM55" i="13" s="1"/>
  <c r="CF55" i="13"/>
  <c r="CE55" i="13"/>
  <c r="CG55" i="13" s="1"/>
  <c r="CH55" i="13" s="1"/>
  <c r="CD55" i="13"/>
  <c r="CA55" i="13"/>
  <c r="BZ55" i="13"/>
  <c r="BY55" i="13"/>
  <c r="BX55" i="13"/>
  <c r="BW55" i="13"/>
  <c r="CB55" i="13" s="1"/>
  <c r="CC55" i="13" s="1"/>
  <c r="BV55" i="13"/>
  <c r="BU55" i="13"/>
  <c r="BT55" i="13"/>
  <c r="BQ55" i="13"/>
  <c r="BP55" i="13"/>
  <c r="BO55" i="13"/>
  <c r="BN55" i="13"/>
  <c r="BM55" i="13"/>
  <c r="BL55" i="13"/>
  <c r="BK55" i="13"/>
  <c r="BJ55" i="13"/>
  <c r="BI55" i="13"/>
  <c r="CX54" i="13"/>
  <c r="CT54" i="13"/>
  <c r="CQ54" i="13"/>
  <c r="CR54" i="13" s="1"/>
  <c r="CS54" i="13" s="1"/>
  <c r="CN54" i="13"/>
  <c r="CO54" i="13" s="1"/>
  <c r="CP54" i="13" s="1"/>
  <c r="CL54" i="13"/>
  <c r="CM54" i="13" s="1"/>
  <c r="CK54" i="13"/>
  <c r="CJ54" i="13"/>
  <c r="CI54" i="13"/>
  <c r="CH54" i="13"/>
  <c r="CF54" i="13"/>
  <c r="CE54" i="13"/>
  <c r="CD54" i="13"/>
  <c r="CG54" i="13" s="1"/>
  <c r="BZ54" i="13"/>
  <c r="BY54" i="13"/>
  <c r="BX54" i="13"/>
  <c r="BW54" i="13"/>
  <c r="BV54" i="13"/>
  <c r="BU54" i="13"/>
  <c r="BT54" i="13"/>
  <c r="CA54" i="13" s="1"/>
  <c r="BQ54" i="13"/>
  <c r="BP54" i="13"/>
  <c r="BO54" i="13"/>
  <c r="BN54" i="13"/>
  <c r="BM54" i="13"/>
  <c r="BL54" i="13"/>
  <c r="BK54" i="13"/>
  <c r="BJ54" i="13"/>
  <c r="BR54" i="13" s="1"/>
  <c r="BS54" i="13" s="1"/>
  <c r="BI54" i="13"/>
  <c r="CX53" i="13"/>
  <c r="CT53" i="13"/>
  <c r="CQ53" i="13"/>
  <c r="CR53" i="13" s="1"/>
  <c r="CS53" i="13" s="1"/>
  <c r="CP53" i="13"/>
  <c r="CO53" i="13"/>
  <c r="CN53" i="13"/>
  <c r="CL53" i="13"/>
  <c r="CM53" i="13" s="1"/>
  <c r="CK53" i="13"/>
  <c r="CJ53" i="13"/>
  <c r="CI53" i="13"/>
  <c r="CF53" i="13"/>
  <c r="CE53" i="13"/>
  <c r="CD53" i="13"/>
  <c r="CG53" i="13" s="1"/>
  <c r="CH53" i="13" s="1"/>
  <c r="CA53" i="13"/>
  <c r="BZ53" i="13"/>
  <c r="BY53" i="13"/>
  <c r="BX53" i="13"/>
  <c r="BW53" i="13"/>
  <c r="BV53" i="13"/>
  <c r="BU53" i="13"/>
  <c r="BT53" i="13"/>
  <c r="BQ53" i="13"/>
  <c r="BP53" i="13"/>
  <c r="BO53" i="13"/>
  <c r="BN53" i="13"/>
  <c r="BM53" i="13"/>
  <c r="BL53" i="13"/>
  <c r="BK53" i="13"/>
  <c r="BJ53" i="13"/>
  <c r="BI53" i="13"/>
  <c r="BR53" i="13" s="1"/>
  <c r="BS53" i="13" s="1"/>
  <c r="CX52" i="13"/>
  <c r="CT52" i="13"/>
  <c r="CR52" i="13"/>
  <c r="CS52" i="13" s="1"/>
  <c r="CQ52" i="13"/>
  <c r="CN52" i="13"/>
  <c r="CO52" i="13" s="1"/>
  <c r="CP52" i="13" s="1"/>
  <c r="CK52" i="13"/>
  <c r="CJ52" i="13"/>
  <c r="CL52" i="13" s="1"/>
  <c r="CM52" i="13" s="1"/>
  <c r="CI52" i="13"/>
  <c r="CF52" i="13"/>
  <c r="CG52" i="13" s="1"/>
  <c r="CH52" i="13" s="1"/>
  <c r="CE52" i="13"/>
  <c r="CD52" i="13"/>
  <c r="BZ52" i="13"/>
  <c r="BY52" i="13"/>
  <c r="BX52" i="13"/>
  <c r="BW52" i="13"/>
  <c r="BV52" i="13"/>
  <c r="CB52" i="13" s="1"/>
  <c r="CC52" i="13" s="1"/>
  <c r="BU52" i="13"/>
  <c r="BT52" i="13"/>
  <c r="CA52" i="13" s="1"/>
  <c r="BQ52" i="13"/>
  <c r="BP52" i="13"/>
  <c r="BO52" i="13"/>
  <c r="BN52" i="13"/>
  <c r="BM52" i="13"/>
  <c r="BL52" i="13"/>
  <c r="BK52" i="13"/>
  <c r="BJ52" i="13"/>
  <c r="BI52" i="13"/>
  <c r="BR52" i="13" s="1"/>
  <c r="BS52" i="13" s="1"/>
  <c r="CX51" i="13"/>
  <c r="CT51" i="13"/>
  <c r="CR51" i="13"/>
  <c r="CS51" i="13" s="1"/>
  <c r="CQ51" i="13"/>
  <c r="CN51" i="13"/>
  <c r="CO51" i="13" s="1"/>
  <c r="CP51" i="13" s="1"/>
  <c r="CM51" i="13"/>
  <c r="CK51" i="13"/>
  <c r="CJ51" i="13"/>
  <c r="CI51" i="13"/>
  <c r="CL51" i="13" s="1"/>
  <c r="CG51" i="13"/>
  <c r="CH51" i="13" s="1"/>
  <c r="CF51" i="13"/>
  <c r="CE51" i="13"/>
  <c r="CD51" i="13"/>
  <c r="CA51" i="13"/>
  <c r="BZ51" i="13"/>
  <c r="BY51" i="13"/>
  <c r="BX51" i="13"/>
  <c r="BW51" i="13"/>
  <c r="BV51" i="13"/>
  <c r="BU51" i="13"/>
  <c r="CB51" i="13" s="1"/>
  <c r="CC51" i="13" s="1"/>
  <c r="BT51" i="13"/>
  <c r="BQ51" i="13"/>
  <c r="BP51" i="13"/>
  <c r="BO51" i="13"/>
  <c r="BN51" i="13"/>
  <c r="BM51" i="13"/>
  <c r="BL51" i="13"/>
  <c r="BK51" i="13"/>
  <c r="BJ51" i="13"/>
  <c r="BI51" i="13"/>
  <c r="CX50" i="13"/>
  <c r="CT50" i="13"/>
  <c r="CQ50" i="13"/>
  <c r="CR50" i="13" s="1"/>
  <c r="CS50" i="13" s="1"/>
  <c r="CP50" i="13"/>
  <c r="CN50" i="13"/>
  <c r="CO50" i="13" s="1"/>
  <c r="CL50" i="13"/>
  <c r="CM50" i="13" s="1"/>
  <c r="CK50" i="13"/>
  <c r="CJ50" i="13"/>
  <c r="CI50" i="13"/>
  <c r="CF50" i="13"/>
  <c r="CE50" i="13"/>
  <c r="CD50" i="13"/>
  <c r="CA50" i="13"/>
  <c r="BZ50" i="13"/>
  <c r="BY50" i="13"/>
  <c r="BX50" i="13"/>
  <c r="BW50" i="13"/>
  <c r="CB50" i="13" s="1"/>
  <c r="CC50" i="13" s="1"/>
  <c r="BV50" i="13"/>
  <c r="BU50" i="13"/>
  <c r="BT50" i="13"/>
  <c r="BQ50" i="13"/>
  <c r="BP50" i="13"/>
  <c r="BO50" i="13"/>
  <c r="BN50" i="13"/>
  <c r="BM50" i="13"/>
  <c r="BL50" i="13"/>
  <c r="BK50" i="13"/>
  <c r="BJ50" i="13"/>
  <c r="BR50" i="13" s="1"/>
  <c r="BS50" i="13" s="1"/>
  <c r="BI50" i="13"/>
  <c r="CX49" i="13"/>
  <c r="CT49" i="13"/>
  <c r="CQ49" i="13"/>
  <c r="CR49" i="13" s="1"/>
  <c r="CS49" i="13" s="1"/>
  <c r="CO49" i="13"/>
  <c r="CP49" i="13" s="1"/>
  <c r="CN49" i="13"/>
  <c r="CK49" i="13"/>
  <c r="CL49" i="13" s="1"/>
  <c r="CM49" i="13" s="1"/>
  <c r="CJ49" i="13"/>
  <c r="CI49" i="13"/>
  <c r="CG49" i="13"/>
  <c r="CH49" i="13" s="1"/>
  <c r="CF49" i="13"/>
  <c r="CE49" i="13"/>
  <c r="CD49" i="13"/>
  <c r="CC49" i="13"/>
  <c r="CA49" i="13"/>
  <c r="BZ49" i="13"/>
  <c r="BY49" i="13"/>
  <c r="BX49" i="13"/>
  <c r="BW49" i="13"/>
  <c r="BV49" i="13"/>
  <c r="BU49" i="13"/>
  <c r="CB49" i="13" s="1"/>
  <c r="BT49" i="13"/>
  <c r="BQ49" i="13"/>
  <c r="BP49" i="13"/>
  <c r="BO49" i="13"/>
  <c r="BN49" i="13"/>
  <c r="BM49" i="13"/>
  <c r="BL49" i="13"/>
  <c r="BK49" i="13"/>
  <c r="BJ49" i="13"/>
  <c r="BI49" i="13"/>
  <c r="BR49" i="13" s="1"/>
  <c r="BS49" i="13" s="1"/>
  <c r="CX48" i="13"/>
  <c r="CT48" i="13"/>
  <c r="CR48" i="13"/>
  <c r="CS48" i="13" s="1"/>
  <c r="CQ48" i="13"/>
  <c r="CN48" i="13"/>
  <c r="CO48" i="13" s="1"/>
  <c r="CP48" i="13" s="1"/>
  <c r="CL48" i="13"/>
  <c r="CM48" i="13" s="1"/>
  <c r="CK48" i="13"/>
  <c r="CJ48" i="13"/>
  <c r="CI48" i="13"/>
  <c r="CF48" i="13"/>
  <c r="CE48" i="13"/>
  <c r="CD48" i="13"/>
  <c r="CG48" i="13" s="1"/>
  <c r="CH48" i="13" s="1"/>
  <c r="BZ48" i="13"/>
  <c r="BY48" i="13"/>
  <c r="BX48" i="13"/>
  <c r="BW48" i="13"/>
  <c r="BV48" i="13"/>
  <c r="BU48" i="13"/>
  <c r="CB48" i="13" s="1"/>
  <c r="CC48" i="13" s="1"/>
  <c r="BT48" i="13"/>
  <c r="CA48" i="13" s="1"/>
  <c r="BQ48" i="13"/>
  <c r="BP48" i="13"/>
  <c r="BO48" i="13"/>
  <c r="BN48" i="13"/>
  <c r="BM48" i="13"/>
  <c r="BL48" i="13"/>
  <c r="BK48" i="13"/>
  <c r="BJ48" i="13"/>
  <c r="BI48" i="13"/>
  <c r="BR48" i="13" s="1"/>
  <c r="BS48" i="13" s="1"/>
  <c r="CX47" i="13"/>
  <c r="CT47" i="13"/>
  <c r="CQ47" i="13"/>
  <c r="CR47" i="13" s="1"/>
  <c r="CS47" i="13" s="1"/>
  <c r="CN47" i="13"/>
  <c r="CO47" i="13" s="1"/>
  <c r="CP47" i="13" s="1"/>
  <c r="CK47" i="13"/>
  <c r="CJ47" i="13"/>
  <c r="CI47" i="13"/>
  <c r="CF47" i="13"/>
  <c r="CG47" i="13" s="1"/>
  <c r="CH47" i="13" s="1"/>
  <c r="CE47" i="13"/>
  <c r="CD47" i="13"/>
  <c r="BZ47" i="13"/>
  <c r="BY47" i="13"/>
  <c r="BX47" i="13"/>
  <c r="BW47" i="13"/>
  <c r="BV47" i="13"/>
  <c r="BU47" i="13"/>
  <c r="BT47" i="13"/>
  <c r="CA47" i="13" s="1"/>
  <c r="BQ47" i="13"/>
  <c r="BP47" i="13"/>
  <c r="BO47" i="13"/>
  <c r="BN47" i="13"/>
  <c r="BM47" i="13"/>
  <c r="BL47" i="13"/>
  <c r="BK47" i="13"/>
  <c r="BJ47" i="13"/>
  <c r="BI47" i="13"/>
  <c r="CX46" i="13"/>
  <c r="CT46" i="13"/>
  <c r="CQ46" i="13"/>
  <c r="CR46" i="13" s="1"/>
  <c r="CS46" i="13" s="1"/>
  <c r="CN46" i="13"/>
  <c r="CO46" i="13" s="1"/>
  <c r="CP46" i="13" s="1"/>
  <c r="CK46" i="13"/>
  <c r="CJ46" i="13"/>
  <c r="CL46" i="13" s="1"/>
  <c r="CM46" i="13" s="1"/>
  <c r="CI46" i="13"/>
  <c r="CF46" i="13"/>
  <c r="CE46" i="13"/>
  <c r="CD46" i="13"/>
  <c r="CA46" i="13"/>
  <c r="BZ46" i="13"/>
  <c r="BY46" i="13"/>
  <c r="BX46" i="13"/>
  <c r="BW46" i="13"/>
  <c r="BV46" i="13"/>
  <c r="CB46" i="13" s="1"/>
  <c r="CC46" i="13" s="1"/>
  <c r="BU46" i="13"/>
  <c r="BT46" i="13"/>
  <c r="BQ46" i="13"/>
  <c r="BP46" i="13"/>
  <c r="BO46" i="13"/>
  <c r="BN46" i="13"/>
  <c r="BM46" i="13"/>
  <c r="BL46" i="13"/>
  <c r="BK46" i="13"/>
  <c r="BJ46" i="13"/>
  <c r="BR46" i="13" s="1"/>
  <c r="BS46" i="13" s="1"/>
  <c r="BI46" i="13"/>
  <c r="CX45" i="13"/>
  <c r="CT45" i="13"/>
  <c r="CQ45" i="13"/>
  <c r="CR45" i="13" s="1"/>
  <c r="CS45" i="13" s="1"/>
  <c r="CO45" i="13"/>
  <c r="CP45" i="13" s="1"/>
  <c r="CN45" i="13"/>
  <c r="CK45" i="13"/>
  <c r="CL45" i="13" s="1"/>
  <c r="CM45" i="13" s="1"/>
  <c r="CJ45" i="13"/>
  <c r="CI45" i="13"/>
  <c r="CG45" i="13"/>
  <c r="CH45" i="13" s="1"/>
  <c r="CF45" i="13"/>
  <c r="CE45" i="13"/>
  <c r="CD45" i="13"/>
  <c r="CA45" i="13"/>
  <c r="BZ45" i="13"/>
  <c r="BY45" i="13"/>
  <c r="BX45" i="13"/>
  <c r="BW45" i="13"/>
  <c r="BV45" i="13"/>
  <c r="BU45" i="13"/>
  <c r="CB45" i="13" s="1"/>
  <c r="CC45" i="13" s="1"/>
  <c r="BT45" i="13"/>
  <c r="BQ45" i="13"/>
  <c r="BP45" i="13"/>
  <c r="BO45" i="13"/>
  <c r="BN45" i="13"/>
  <c r="BM45" i="13"/>
  <c r="BL45" i="13"/>
  <c r="BK45" i="13"/>
  <c r="BJ45" i="13"/>
  <c r="BI45" i="13"/>
  <c r="BR45" i="13" s="1"/>
  <c r="BS45" i="13" s="1"/>
  <c r="CX44" i="13"/>
  <c r="CT44" i="13"/>
  <c r="CR44" i="13"/>
  <c r="CS44" i="13" s="1"/>
  <c r="CQ44" i="13"/>
  <c r="CN44" i="13"/>
  <c r="CO44" i="13" s="1"/>
  <c r="CP44" i="13" s="1"/>
  <c r="CK44" i="13"/>
  <c r="CJ44" i="13"/>
  <c r="CL44" i="13" s="1"/>
  <c r="CM44" i="13" s="1"/>
  <c r="CI44" i="13"/>
  <c r="CF44" i="13"/>
  <c r="CG44" i="13" s="1"/>
  <c r="CH44" i="13" s="1"/>
  <c r="CE44" i="13"/>
  <c r="CD44" i="13"/>
  <c r="BZ44" i="13"/>
  <c r="BY44" i="13"/>
  <c r="BX44" i="13"/>
  <c r="BW44" i="13"/>
  <c r="BV44" i="13"/>
  <c r="BU44" i="13"/>
  <c r="BT44" i="13"/>
  <c r="CA44" i="13" s="1"/>
  <c r="BQ44" i="13"/>
  <c r="BP44" i="13"/>
  <c r="BO44" i="13"/>
  <c r="BN44" i="13"/>
  <c r="BM44" i="13"/>
  <c r="BL44" i="13"/>
  <c r="BK44" i="13"/>
  <c r="BJ44" i="13"/>
  <c r="BI44" i="13"/>
  <c r="BR44" i="13" s="1"/>
  <c r="BS44" i="13" s="1"/>
  <c r="CX43" i="13"/>
  <c r="CT43" i="13"/>
  <c r="CQ43" i="13"/>
  <c r="CR43" i="13" s="1"/>
  <c r="CS43" i="13" s="1"/>
  <c r="CN43" i="13"/>
  <c r="CO43" i="13" s="1"/>
  <c r="CP43" i="13" s="1"/>
  <c r="CK43" i="13"/>
  <c r="CJ43" i="13"/>
  <c r="CI43" i="13"/>
  <c r="CL43" i="13" s="1"/>
  <c r="CM43" i="13" s="1"/>
  <c r="CF43" i="13"/>
  <c r="CE43" i="13"/>
  <c r="CG43" i="13" s="1"/>
  <c r="CH43" i="13" s="1"/>
  <c r="CD43" i="13"/>
  <c r="CA43" i="13"/>
  <c r="BZ43" i="13"/>
  <c r="BY43" i="13"/>
  <c r="BX43" i="13"/>
  <c r="BW43" i="13"/>
  <c r="CB43" i="13" s="1"/>
  <c r="CC43" i="13" s="1"/>
  <c r="BV43" i="13"/>
  <c r="BU43" i="13"/>
  <c r="BT43" i="13"/>
  <c r="BQ43" i="13"/>
  <c r="BP43" i="13"/>
  <c r="BO43" i="13"/>
  <c r="BN43" i="13"/>
  <c r="BM43" i="13"/>
  <c r="BL43" i="13"/>
  <c r="BK43" i="13"/>
  <c r="BJ43" i="13"/>
  <c r="BI43" i="13"/>
  <c r="BR43" i="13" s="1"/>
  <c r="BS43" i="13" s="1"/>
  <c r="CX42" i="13"/>
  <c r="CT42" i="13"/>
  <c r="CQ42" i="13"/>
  <c r="CR42" i="13" s="1"/>
  <c r="CS42" i="13" s="1"/>
  <c r="CN42" i="13"/>
  <c r="CO42" i="13" s="1"/>
  <c r="CP42" i="13" s="1"/>
  <c r="CL42" i="13"/>
  <c r="CM42" i="13" s="1"/>
  <c r="CK42" i="13"/>
  <c r="CJ42" i="13"/>
  <c r="CI42" i="13"/>
  <c r="CF42" i="13"/>
  <c r="CE42" i="13"/>
  <c r="CD42" i="13"/>
  <c r="CG42" i="13" s="1"/>
  <c r="CH42" i="13" s="1"/>
  <c r="CA42" i="13"/>
  <c r="BZ42" i="13"/>
  <c r="BY42" i="13"/>
  <c r="BX42" i="13"/>
  <c r="BW42" i="13"/>
  <c r="BV42" i="13"/>
  <c r="CB42" i="13" s="1"/>
  <c r="CC42" i="13" s="1"/>
  <c r="BU42" i="13"/>
  <c r="BT42" i="13"/>
  <c r="BR42" i="13"/>
  <c r="BS42" i="13" s="1"/>
  <c r="BQ42" i="13"/>
  <c r="BP42" i="13"/>
  <c r="BO42" i="13"/>
  <c r="BN42" i="13"/>
  <c r="BM42" i="13"/>
  <c r="BL42" i="13"/>
  <c r="BK42" i="13"/>
  <c r="BJ42" i="13"/>
  <c r="BI42" i="13"/>
  <c r="CX41" i="13"/>
  <c r="CT41" i="13"/>
  <c r="CQ41" i="13"/>
  <c r="CR41" i="13" s="1"/>
  <c r="CS41" i="13" s="1"/>
  <c r="CO41" i="13"/>
  <c r="CP41" i="13" s="1"/>
  <c r="CN41" i="13"/>
  <c r="CK41" i="13"/>
  <c r="CL41" i="13" s="1"/>
  <c r="CM41" i="13" s="1"/>
  <c r="CJ41" i="13"/>
  <c r="CI41" i="13"/>
  <c r="CG41" i="13"/>
  <c r="CH41" i="13" s="1"/>
  <c r="CF41" i="13"/>
  <c r="CE41" i="13"/>
  <c r="CD41" i="13"/>
  <c r="CA41" i="13"/>
  <c r="BZ41" i="13"/>
  <c r="BY41" i="13"/>
  <c r="BX41" i="13"/>
  <c r="BW41" i="13"/>
  <c r="BV41" i="13"/>
  <c r="BU41" i="13"/>
  <c r="CB41" i="13" s="1"/>
  <c r="CC41" i="13" s="1"/>
  <c r="BT41" i="13"/>
  <c r="BQ41" i="13"/>
  <c r="BP41" i="13"/>
  <c r="BO41" i="13"/>
  <c r="BN41" i="13"/>
  <c r="BM41" i="13"/>
  <c r="BL41" i="13"/>
  <c r="BK41" i="13"/>
  <c r="BJ41" i="13"/>
  <c r="BI41" i="13"/>
  <c r="BR41" i="13" s="1"/>
  <c r="BS41" i="13" s="1"/>
  <c r="CX40" i="13"/>
  <c r="CT40" i="13"/>
  <c r="CR40" i="13"/>
  <c r="CS40" i="13" s="1"/>
  <c r="CQ40" i="13"/>
  <c r="CN40" i="13"/>
  <c r="CO40" i="13" s="1"/>
  <c r="CP40" i="13" s="1"/>
  <c r="CK40" i="13"/>
  <c r="CJ40" i="13"/>
  <c r="CL40" i="13" s="1"/>
  <c r="CM40" i="13" s="1"/>
  <c r="CI40" i="13"/>
  <c r="CF40" i="13"/>
  <c r="CG40" i="13" s="1"/>
  <c r="CH40" i="13" s="1"/>
  <c r="CE40" i="13"/>
  <c r="CD40" i="13"/>
  <c r="BZ40" i="13"/>
  <c r="BY40" i="13"/>
  <c r="BX40" i="13"/>
  <c r="BW40" i="13"/>
  <c r="BV40" i="13"/>
  <c r="BU40" i="13"/>
  <c r="BT40" i="13"/>
  <c r="CA40" i="13" s="1"/>
  <c r="BQ40" i="13"/>
  <c r="BP40" i="13"/>
  <c r="BO40" i="13"/>
  <c r="BN40" i="13"/>
  <c r="BM40" i="13"/>
  <c r="BL40" i="13"/>
  <c r="BK40" i="13"/>
  <c r="BJ40" i="13"/>
  <c r="BI40" i="13"/>
  <c r="BR40" i="13" s="1"/>
  <c r="BS40" i="13" s="1"/>
  <c r="CX39" i="13"/>
  <c r="CT39" i="13"/>
  <c r="CQ39" i="13"/>
  <c r="CR39" i="13" s="1"/>
  <c r="CS39" i="13" s="1"/>
  <c r="CN39" i="13"/>
  <c r="CO39" i="13" s="1"/>
  <c r="CP39" i="13" s="1"/>
  <c r="CK39" i="13"/>
  <c r="CJ39" i="13"/>
  <c r="CI39" i="13"/>
  <c r="CL39" i="13" s="1"/>
  <c r="CM39" i="13" s="1"/>
  <c r="CF39" i="13"/>
  <c r="CE39" i="13"/>
  <c r="CG39" i="13" s="1"/>
  <c r="CH39" i="13" s="1"/>
  <c r="CD39" i="13"/>
  <c r="CA39" i="13"/>
  <c r="BZ39" i="13"/>
  <c r="BY39" i="13"/>
  <c r="BX39" i="13"/>
  <c r="BW39" i="13"/>
  <c r="CB39" i="13" s="1"/>
  <c r="CC39" i="13" s="1"/>
  <c r="BV39" i="13"/>
  <c r="BU39" i="13"/>
  <c r="BT39" i="13"/>
  <c r="BQ39" i="13"/>
  <c r="BP39" i="13"/>
  <c r="BO39" i="13"/>
  <c r="BN39" i="13"/>
  <c r="BM39" i="13"/>
  <c r="BL39" i="13"/>
  <c r="BK39" i="13"/>
  <c r="BJ39" i="13"/>
  <c r="BI39" i="13"/>
  <c r="BR39" i="13" s="1"/>
  <c r="BS39" i="13" s="1"/>
  <c r="CX38" i="13"/>
  <c r="CT38" i="13"/>
  <c r="CQ38" i="13"/>
  <c r="CR38" i="13" s="1"/>
  <c r="CS38" i="13" s="1"/>
  <c r="CN38" i="13"/>
  <c r="CO38" i="13" s="1"/>
  <c r="CP38" i="13" s="1"/>
  <c r="CL38" i="13"/>
  <c r="CM38" i="13" s="1"/>
  <c r="CK38" i="13"/>
  <c r="CJ38" i="13"/>
  <c r="CI38" i="13"/>
  <c r="CF38" i="13"/>
  <c r="CE38" i="13"/>
  <c r="CD38" i="13"/>
  <c r="CG38" i="13" s="1"/>
  <c r="CH38" i="13" s="1"/>
  <c r="CA38" i="13"/>
  <c r="BZ38" i="13"/>
  <c r="BY38" i="13"/>
  <c r="BX38" i="13"/>
  <c r="BW38" i="13"/>
  <c r="BV38" i="13"/>
  <c r="CB38" i="13" s="1"/>
  <c r="CC38" i="13" s="1"/>
  <c r="BU38" i="13"/>
  <c r="BT38" i="13"/>
  <c r="BQ38" i="13"/>
  <c r="BP38" i="13"/>
  <c r="BO38" i="13"/>
  <c r="BN38" i="13"/>
  <c r="BM38" i="13"/>
  <c r="BL38" i="13"/>
  <c r="BK38" i="13"/>
  <c r="BJ38" i="13"/>
  <c r="BR38" i="13" s="1"/>
  <c r="BS38" i="13" s="1"/>
  <c r="BI38" i="13"/>
  <c r="CX37" i="13"/>
  <c r="CT37" i="13"/>
  <c r="CQ37" i="13"/>
  <c r="CR37" i="13" s="1"/>
  <c r="CS37" i="13" s="1"/>
  <c r="CO37" i="13"/>
  <c r="CP37" i="13" s="1"/>
  <c r="CN37" i="13"/>
  <c r="CK37" i="13"/>
  <c r="CL37" i="13" s="1"/>
  <c r="CM37" i="13" s="1"/>
  <c r="CJ37" i="13"/>
  <c r="CI37" i="13"/>
  <c r="CG37" i="13"/>
  <c r="CH37" i="13" s="1"/>
  <c r="CF37" i="13"/>
  <c r="CE37" i="13"/>
  <c r="CD37" i="13"/>
  <c r="CA37" i="13"/>
  <c r="BZ37" i="13"/>
  <c r="BY37" i="13"/>
  <c r="BX37" i="13"/>
  <c r="BW37" i="13"/>
  <c r="BV37" i="13"/>
  <c r="BU37" i="13"/>
  <c r="CB37" i="13" s="1"/>
  <c r="CC37" i="13" s="1"/>
  <c r="BT37" i="13"/>
  <c r="BQ37" i="13"/>
  <c r="BP37" i="13"/>
  <c r="BO37" i="13"/>
  <c r="BN37" i="13"/>
  <c r="BM37" i="13"/>
  <c r="BL37" i="13"/>
  <c r="BK37" i="13"/>
  <c r="BJ37" i="13"/>
  <c r="BI37" i="13"/>
  <c r="BR37" i="13" s="1"/>
  <c r="BS37" i="13" s="1"/>
  <c r="CX36" i="13"/>
  <c r="CT36" i="13"/>
  <c r="CR36" i="13"/>
  <c r="CS36" i="13" s="1"/>
  <c r="CQ36" i="13"/>
  <c r="CN36" i="13"/>
  <c r="CO36" i="13" s="1"/>
  <c r="CP36" i="13" s="1"/>
  <c r="CK36" i="13"/>
  <c r="CJ36" i="13"/>
  <c r="CL36" i="13" s="1"/>
  <c r="CM36" i="13" s="1"/>
  <c r="CI36" i="13"/>
  <c r="CF36" i="13"/>
  <c r="CG36" i="13" s="1"/>
  <c r="CH36" i="13" s="1"/>
  <c r="CE36" i="13"/>
  <c r="CD36" i="13"/>
  <c r="BZ36" i="13"/>
  <c r="BY36" i="13"/>
  <c r="BX36" i="13"/>
  <c r="BW36" i="13"/>
  <c r="BV36" i="13"/>
  <c r="BU36" i="13"/>
  <c r="BT36" i="13"/>
  <c r="CA36" i="13" s="1"/>
  <c r="BQ36" i="13"/>
  <c r="BP36" i="13"/>
  <c r="BO36" i="13"/>
  <c r="BN36" i="13"/>
  <c r="BM36" i="13"/>
  <c r="BL36" i="13"/>
  <c r="BK36" i="13"/>
  <c r="BJ36" i="13"/>
  <c r="BI36" i="13"/>
  <c r="BR36" i="13" s="1"/>
  <c r="BS36" i="13" s="1"/>
  <c r="CX35" i="13"/>
  <c r="CT35" i="13"/>
  <c r="CQ35" i="13"/>
  <c r="CR35" i="13" s="1"/>
  <c r="CS35" i="13" s="1"/>
  <c r="CN35" i="13"/>
  <c r="CO35" i="13" s="1"/>
  <c r="CP35" i="13" s="1"/>
  <c r="CK35" i="13"/>
  <c r="CJ35" i="13"/>
  <c r="CI35" i="13"/>
  <c r="CL35" i="13" s="1"/>
  <c r="CM35" i="13" s="1"/>
  <c r="CF35" i="13"/>
  <c r="CE35" i="13"/>
  <c r="CG35" i="13" s="1"/>
  <c r="CH35" i="13" s="1"/>
  <c r="CD35" i="13"/>
  <c r="CA35" i="13"/>
  <c r="BZ35" i="13"/>
  <c r="BY35" i="13"/>
  <c r="BX35" i="13"/>
  <c r="BW35" i="13"/>
  <c r="CB35" i="13" s="1"/>
  <c r="CC35" i="13" s="1"/>
  <c r="BV35" i="13"/>
  <c r="BU35" i="13"/>
  <c r="BT35" i="13"/>
  <c r="BQ35" i="13"/>
  <c r="BP35" i="13"/>
  <c r="BO35" i="13"/>
  <c r="BN35" i="13"/>
  <c r="BM35" i="13"/>
  <c r="BL35" i="13"/>
  <c r="BK35" i="13"/>
  <c r="BJ35" i="13"/>
  <c r="BI35" i="13"/>
  <c r="BR35" i="13" s="1"/>
  <c r="BS35" i="13" s="1"/>
  <c r="CX34" i="13"/>
  <c r="CT34" i="13"/>
  <c r="CQ34" i="13"/>
  <c r="CR34" i="13" s="1"/>
  <c r="CS34" i="13" s="1"/>
  <c r="CN34" i="13"/>
  <c r="CO34" i="13" s="1"/>
  <c r="CP34" i="13" s="1"/>
  <c r="CL34" i="13"/>
  <c r="CM34" i="13" s="1"/>
  <c r="CK34" i="13"/>
  <c r="CJ34" i="13"/>
  <c r="CI34" i="13"/>
  <c r="CF34" i="13"/>
  <c r="CE34" i="13"/>
  <c r="CD34" i="13"/>
  <c r="CG34" i="13" s="1"/>
  <c r="CH34" i="13" s="1"/>
  <c r="CA34" i="13"/>
  <c r="BZ34" i="13"/>
  <c r="BY34" i="13"/>
  <c r="BX34" i="13"/>
  <c r="BW34" i="13"/>
  <c r="BV34" i="13"/>
  <c r="CB34" i="13" s="1"/>
  <c r="CC34" i="13" s="1"/>
  <c r="BU34" i="13"/>
  <c r="BT34" i="13"/>
  <c r="BQ34" i="13"/>
  <c r="BP34" i="13"/>
  <c r="BO34" i="13"/>
  <c r="BN34" i="13"/>
  <c r="BM34" i="13"/>
  <c r="BL34" i="13"/>
  <c r="BK34" i="13"/>
  <c r="BJ34" i="13"/>
  <c r="BR34" i="13" s="1"/>
  <c r="BS34" i="13" s="1"/>
  <c r="BI34" i="13"/>
  <c r="CX33" i="13"/>
  <c r="CT33" i="13"/>
  <c r="CQ33" i="13"/>
  <c r="CR33" i="13" s="1"/>
  <c r="CS33" i="13" s="1"/>
  <c r="CO33" i="13"/>
  <c r="CP33" i="13" s="1"/>
  <c r="CN33" i="13"/>
  <c r="CK33" i="13"/>
  <c r="CL33" i="13" s="1"/>
  <c r="CM33" i="13" s="1"/>
  <c r="CJ33" i="13"/>
  <c r="CI33" i="13"/>
  <c r="CG33" i="13"/>
  <c r="CH33" i="13" s="1"/>
  <c r="CF33" i="13"/>
  <c r="CE33" i="13"/>
  <c r="CD33" i="13"/>
  <c r="CA33" i="13"/>
  <c r="BZ33" i="13"/>
  <c r="BY33" i="13"/>
  <c r="BX33" i="13"/>
  <c r="BW33" i="13"/>
  <c r="BV33" i="13"/>
  <c r="BU33" i="13"/>
  <c r="CB33" i="13" s="1"/>
  <c r="CC33" i="13" s="1"/>
  <c r="BT33" i="13"/>
  <c r="BQ33" i="13"/>
  <c r="BP33" i="13"/>
  <c r="BO33" i="13"/>
  <c r="BN33" i="13"/>
  <c r="BM33" i="13"/>
  <c r="BL33" i="13"/>
  <c r="BK33" i="13"/>
  <c r="BJ33" i="13"/>
  <c r="BI33" i="13"/>
  <c r="BR33" i="13" s="1"/>
  <c r="BS33" i="13" s="1"/>
  <c r="CX32" i="13"/>
  <c r="CT32" i="13"/>
  <c r="CR32" i="13"/>
  <c r="CS32" i="13" s="1"/>
  <c r="CQ32" i="13"/>
  <c r="CN32" i="13"/>
  <c r="CO32" i="13" s="1"/>
  <c r="CP32" i="13" s="1"/>
  <c r="CK32" i="13"/>
  <c r="CJ32" i="13"/>
  <c r="CL32" i="13" s="1"/>
  <c r="CM32" i="13" s="1"/>
  <c r="CI32" i="13"/>
  <c r="CF32" i="13"/>
  <c r="CG32" i="13" s="1"/>
  <c r="CH32" i="13" s="1"/>
  <c r="CE32" i="13"/>
  <c r="CD32" i="13"/>
  <c r="BZ32" i="13"/>
  <c r="BY32" i="13"/>
  <c r="BX32" i="13"/>
  <c r="BW32" i="13"/>
  <c r="BV32" i="13"/>
  <c r="BU32" i="13"/>
  <c r="BT32" i="13"/>
  <c r="CA32" i="13" s="1"/>
  <c r="BQ32" i="13"/>
  <c r="BP32" i="13"/>
  <c r="BO32" i="13"/>
  <c r="BN32" i="13"/>
  <c r="BM32" i="13"/>
  <c r="BL32" i="13"/>
  <c r="BK32" i="13"/>
  <c r="BJ32" i="13"/>
  <c r="BI32" i="13"/>
  <c r="BR32" i="13" s="1"/>
  <c r="BS32" i="13" s="1"/>
  <c r="CX31" i="13"/>
  <c r="CT31" i="13"/>
  <c r="CQ31" i="13"/>
  <c r="CR31" i="13" s="1"/>
  <c r="CS31" i="13" s="1"/>
  <c r="CN31" i="13"/>
  <c r="CO31" i="13" s="1"/>
  <c r="CP31" i="13" s="1"/>
  <c r="CK31" i="13"/>
  <c r="CJ31" i="13"/>
  <c r="CI31" i="13"/>
  <c r="CL31" i="13" s="1"/>
  <c r="CM31" i="13" s="1"/>
  <c r="CF31" i="13"/>
  <c r="CE31" i="13"/>
  <c r="CG31" i="13" s="1"/>
  <c r="CH31" i="13" s="1"/>
  <c r="CD31" i="13"/>
  <c r="CA31" i="13"/>
  <c r="BZ31" i="13"/>
  <c r="BY31" i="13"/>
  <c r="BX31" i="13"/>
  <c r="BW31" i="13"/>
  <c r="CB31" i="13" s="1"/>
  <c r="CC31" i="13" s="1"/>
  <c r="BV31" i="13"/>
  <c r="BU31" i="13"/>
  <c r="BT31" i="13"/>
  <c r="BQ31" i="13"/>
  <c r="BP31" i="13"/>
  <c r="BO31" i="13"/>
  <c r="BN31" i="13"/>
  <c r="BM31" i="13"/>
  <c r="BL31" i="13"/>
  <c r="BK31" i="13"/>
  <c r="BJ31" i="13"/>
  <c r="BI31" i="13"/>
  <c r="BR31" i="13" s="1"/>
  <c r="BS31" i="13" s="1"/>
  <c r="CX30" i="13"/>
  <c r="CT30" i="13"/>
  <c r="CQ30" i="13"/>
  <c r="CR30" i="13" s="1"/>
  <c r="CS30" i="13" s="1"/>
  <c r="CN30" i="13"/>
  <c r="CO30" i="13" s="1"/>
  <c r="CP30" i="13" s="1"/>
  <c r="CL30" i="13"/>
  <c r="CM30" i="13" s="1"/>
  <c r="CK30" i="13"/>
  <c r="CJ30" i="13"/>
  <c r="CI30" i="13"/>
  <c r="CF30" i="13"/>
  <c r="CE30" i="13"/>
  <c r="CD30" i="13"/>
  <c r="CG30" i="13" s="1"/>
  <c r="CH30" i="13" s="1"/>
  <c r="CA30" i="13"/>
  <c r="BZ30" i="13"/>
  <c r="BY30" i="13"/>
  <c r="BX30" i="13"/>
  <c r="BW30" i="13"/>
  <c r="BV30" i="13"/>
  <c r="CB30" i="13" s="1"/>
  <c r="CC30" i="13" s="1"/>
  <c r="BU30" i="13"/>
  <c r="BT30" i="13"/>
  <c r="BQ30" i="13"/>
  <c r="BP30" i="13"/>
  <c r="BO30" i="13"/>
  <c r="BN30" i="13"/>
  <c r="BM30" i="13"/>
  <c r="BL30" i="13"/>
  <c r="BK30" i="13"/>
  <c r="BJ30" i="13"/>
  <c r="BR30" i="13" s="1"/>
  <c r="BS30" i="13" s="1"/>
  <c r="BI30" i="13"/>
  <c r="CX29" i="13"/>
  <c r="CT29" i="13"/>
  <c r="CQ29" i="13"/>
  <c r="CR29" i="13" s="1"/>
  <c r="CS29" i="13" s="1"/>
  <c r="CO29" i="13"/>
  <c r="CP29" i="13" s="1"/>
  <c r="CN29" i="13"/>
  <c r="CK29" i="13"/>
  <c r="CL29" i="13" s="1"/>
  <c r="CM29" i="13" s="1"/>
  <c r="CJ29" i="13"/>
  <c r="CI29" i="13"/>
  <c r="CG29" i="13"/>
  <c r="CH29" i="13" s="1"/>
  <c r="CF29" i="13"/>
  <c r="CE29" i="13"/>
  <c r="CD29" i="13"/>
  <c r="CA29" i="13"/>
  <c r="BZ29" i="13"/>
  <c r="BY29" i="13"/>
  <c r="BX29" i="13"/>
  <c r="BW29" i="13"/>
  <c r="BV29" i="13"/>
  <c r="BU29" i="13"/>
  <c r="CB29" i="13" s="1"/>
  <c r="CC29" i="13" s="1"/>
  <c r="BT29" i="13"/>
  <c r="BQ29" i="13"/>
  <c r="BP29" i="13"/>
  <c r="BO29" i="13"/>
  <c r="BN29" i="13"/>
  <c r="BM29" i="13"/>
  <c r="BL29" i="13"/>
  <c r="BK29" i="13"/>
  <c r="BJ29" i="13"/>
  <c r="BI29" i="13"/>
  <c r="BR29" i="13" s="1"/>
  <c r="BS29" i="13" s="1"/>
  <c r="CX28" i="13"/>
  <c r="CT28" i="13"/>
  <c r="CR28" i="13"/>
  <c r="CS28" i="13" s="1"/>
  <c r="CQ28" i="13"/>
  <c r="CN28" i="13"/>
  <c r="CO28" i="13" s="1"/>
  <c r="CP28" i="13" s="1"/>
  <c r="CK28" i="13"/>
  <c r="CJ28" i="13"/>
  <c r="CL28" i="13" s="1"/>
  <c r="CM28" i="13" s="1"/>
  <c r="CI28" i="13"/>
  <c r="CF28" i="13"/>
  <c r="CG28" i="13" s="1"/>
  <c r="CH28" i="13" s="1"/>
  <c r="CE28" i="13"/>
  <c r="CD28" i="13"/>
  <c r="BZ28" i="13"/>
  <c r="BY28" i="13"/>
  <c r="BX28" i="13"/>
  <c r="BW28" i="13"/>
  <c r="BV28" i="13"/>
  <c r="BU28" i="13"/>
  <c r="BT28" i="13"/>
  <c r="CA28" i="13" s="1"/>
  <c r="BQ28" i="13"/>
  <c r="BP28" i="13"/>
  <c r="BO28" i="13"/>
  <c r="BN28" i="13"/>
  <c r="BM28" i="13"/>
  <c r="BL28" i="13"/>
  <c r="BK28" i="13"/>
  <c r="BJ28" i="13"/>
  <c r="BI28" i="13"/>
  <c r="BR28" i="13" s="1"/>
  <c r="BS28" i="13" s="1"/>
  <c r="CX27" i="13"/>
  <c r="CT27" i="13"/>
  <c r="CQ27" i="13"/>
  <c r="CR27" i="13" s="1"/>
  <c r="CS27" i="13" s="1"/>
  <c r="CN27" i="13"/>
  <c r="CO27" i="13" s="1"/>
  <c r="CP27" i="13" s="1"/>
  <c r="CK27" i="13"/>
  <c r="CJ27" i="13"/>
  <c r="CI27" i="13"/>
  <c r="CL27" i="13" s="1"/>
  <c r="CM27" i="13" s="1"/>
  <c r="CF27" i="13"/>
  <c r="CE27" i="13"/>
  <c r="CG27" i="13" s="1"/>
  <c r="CH27" i="13" s="1"/>
  <c r="CD27" i="13"/>
  <c r="CA27" i="13"/>
  <c r="BZ27" i="13"/>
  <c r="BY27" i="13"/>
  <c r="BX27" i="13"/>
  <c r="BW27" i="13"/>
  <c r="CB27" i="13" s="1"/>
  <c r="CC27" i="13" s="1"/>
  <c r="BV27" i="13"/>
  <c r="BU27" i="13"/>
  <c r="BT27" i="13"/>
  <c r="BQ27" i="13"/>
  <c r="BP27" i="13"/>
  <c r="BO27" i="13"/>
  <c r="BN27" i="13"/>
  <c r="BM27" i="13"/>
  <c r="BL27" i="13"/>
  <c r="BK27" i="13"/>
  <c r="BJ27" i="13"/>
  <c r="BI27" i="13"/>
  <c r="BR27" i="13" s="1"/>
  <c r="BS27" i="13" s="1"/>
  <c r="CX26" i="13"/>
  <c r="CT26" i="13"/>
  <c r="CQ26" i="13"/>
  <c r="CR26" i="13" s="1"/>
  <c r="CS26" i="13" s="1"/>
  <c r="CN26" i="13"/>
  <c r="CO26" i="13" s="1"/>
  <c r="CP26" i="13" s="1"/>
  <c r="CL26" i="13"/>
  <c r="CM26" i="13" s="1"/>
  <c r="CK26" i="13"/>
  <c r="CJ26" i="13"/>
  <c r="CI26" i="13"/>
  <c r="CF26" i="13"/>
  <c r="CE26" i="13"/>
  <c r="CD26" i="13"/>
  <c r="CG26" i="13" s="1"/>
  <c r="CH26" i="13" s="1"/>
  <c r="CA26" i="13"/>
  <c r="BZ26" i="13"/>
  <c r="BY26" i="13"/>
  <c r="BX26" i="13"/>
  <c r="BW26" i="13"/>
  <c r="BV26" i="13"/>
  <c r="CB26" i="13" s="1"/>
  <c r="CC26" i="13" s="1"/>
  <c r="BU26" i="13"/>
  <c r="BT26" i="13"/>
  <c r="BQ26" i="13"/>
  <c r="BP26" i="13"/>
  <c r="BO26" i="13"/>
  <c r="BN26" i="13"/>
  <c r="BM26" i="13"/>
  <c r="BL26" i="13"/>
  <c r="BK26" i="13"/>
  <c r="BJ26" i="13"/>
  <c r="BR26" i="13" s="1"/>
  <c r="BS26" i="13" s="1"/>
  <c r="BI26" i="13"/>
  <c r="CX25" i="13"/>
  <c r="CT25" i="13"/>
  <c r="CQ25" i="13"/>
  <c r="CR25" i="13" s="1"/>
  <c r="CS25" i="13" s="1"/>
  <c r="CO25" i="13"/>
  <c r="CP25" i="13" s="1"/>
  <c r="CN25" i="13"/>
  <c r="CK25" i="13"/>
  <c r="CL25" i="13" s="1"/>
  <c r="CM25" i="13" s="1"/>
  <c r="CJ25" i="13"/>
  <c r="CI25" i="13"/>
  <c r="CG25" i="13"/>
  <c r="CH25" i="13" s="1"/>
  <c r="CF25" i="13"/>
  <c r="CE25" i="13"/>
  <c r="CD25" i="13"/>
  <c r="CA25" i="13"/>
  <c r="BZ25" i="13"/>
  <c r="BY25" i="13"/>
  <c r="BX25" i="13"/>
  <c r="BW25" i="13"/>
  <c r="BV25" i="13"/>
  <c r="BU25" i="13"/>
  <c r="CB25" i="13" s="1"/>
  <c r="CC25" i="13" s="1"/>
  <c r="BT25" i="13"/>
  <c r="BQ25" i="13"/>
  <c r="BP25" i="13"/>
  <c r="BO25" i="13"/>
  <c r="BN25" i="13"/>
  <c r="BM25" i="13"/>
  <c r="BL25" i="13"/>
  <c r="BK25" i="13"/>
  <c r="BJ25" i="13"/>
  <c r="BI25" i="13"/>
  <c r="BR25" i="13" s="1"/>
  <c r="BS25" i="13" s="1"/>
  <c r="CX24" i="13"/>
  <c r="CT24" i="13"/>
  <c r="CR24" i="13"/>
  <c r="CS24" i="13" s="1"/>
  <c r="CQ24" i="13"/>
  <c r="CN24" i="13"/>
  <c r="CO24" i="13" s="1"/>
  <c r="CP24" i="13" s="1"/>
  <c r="CK24" i="13"/>
  <c r="CJ24" i="13"/>
  <c r="CL24" i="13" s="1"/>
  <c r="CM24" i="13" s="1"/>
  <c r="CI24" i="13"/>
  <c r="CF24" i="13"/>
  <c r="CG24" i="13" s="1"/>
  <c r="CH24" i="13" s="1"/>
  <c r="CE24" i="13"/>
  <c r="CD24" i="13"/>
  <c r="BZ24" i="13"/>
  <c r="BY24" i="13"/>
  <c r="BX24" i="13"/>
  <c r="BW24" i="13"/>
  <c r="BV24" i="13"/>
  <c r="BU24" i="13"/>
  <c r="BT24" i="13"/>
  <c r="CA24" i="13" s="1"/>
  <c r="BQ24" i="13"/>
  <c r="BP24" i="13"/>
  <c r="BO24" i="13"/>
  <c r="BN24" i="13"/>
  <c r="BM24" i="13"/>
  <c r="BL24" i="13"/>
  <c r="BK24" i="13"/>
  <c r="BJ24" i="13"/>
  <c r="BI24" i="13"/>
  <c r="BR24" i="13" s="1"/>
  <c r="BS24" i="13" s="1"/>
  <c r="CX23" i="13"/>
  <c r="CT23" i="13"/>
  <c r="CQ23" i="13"/>
  <c r="CR23" i="13" s="1"/>
  <c r="CS23" i="13" s="1"/>
  <c r="CN23" i="13"/>
  <c r="CO23" i="13" s="1"/>
  <c r="CP23" i="13" s="1"/>
  <c r="CK23" i="13"/>
  <c r="CJ23" i="13"/>
  <c r="CI23" i="13"/>
  <c r="CL23" i="13" s="1"/>
  <c r="CM23" i="13" s="1"/>
  <c r="CF23" i="13"/>
  <c r="CE23" i="13"/>
  <c r="CG23" i="13" s="1"/>
  <c r="CH23" i="13" s="1"/>
  <c r="CD23" i="13"/>
  <c r="CA23" i="13"/>
  <c r="BZ23" i="13"/>
  <c r="BY23" i="13"/>
  <c r="BX23" i="13"/>
  <c r="BW23" i="13"/>
  <c r="CB23" i="13" s="1"/>
  <c r="CC23" i="13" s="1"/>
  <c r="BV23" i="13"/>
  <c r="BU23" i="13"/>
  <c r="BT23" i="13"/>
  <c r="BQ23" i="13"/>
  <c r="BP23" i="13"/>
  <c r="BO23" i="13"/>
  <c r="BN23" i="13"/>
  <c r="BM23" i="13"/>
  <c r="BL23" i="13"/>
  <c r="BK23" i="13"/>
  <c r="BJ23" i="13"/>
  <c r="BI23" i="13"/>
  <c r="BR23" i="13" s="1"/>
  <c r="BS23" i="13" s="1"/>
  <c r="CX22" i="13"/>
  <c r="CT22" i="13"/>
  <c r="CQ22" i="13"/>
  <c r="CR22" i="13" s="1"/>
  <c r="CS22" i="13" s="1"/>
  <c r="CN22" i="13"/>
  <c r="CO22" i="13" s="1"/>
  <c r="CP22" i="13" s="1"/>
  <c r="CL22" i="13"/>
  <c r="CM22" i="13" s="1"/>
  <c r="CK22" i="13"/>
  <c r="CJ22" i="13"/>
  <c r="CI22" i="13"/>
  <c r="CF22" i="13"/>
  <c r="CE22" i="13"/>
  <c r="CD22" i="13"/>
  <c r="CG22" i="13" s="1"/>
  <c r="CH22" i="13" s="1"/>
  <c r="CA22" i="13"/>
  <c r="BZ22" i="13"/>
  <c r="BY22" i="13"/>
  <c r="BX22" i="13"/>
  <c r="BW22" i="13"/>
  <c r="BV22" i="13"/>
  <c r="CB22" i="13" s="1"/>
  <c r="CC22" i="13" s="1"/>
  <c r="BU22" i="13"/>
  <c r="BT22" i="13"/>
  <c r="BQ22" i="13"/>
  <c r="BP22" i="13"/>
  <c r="BO22" i="13"/>
  <c r="BN22" i="13"/>
  <c r="BM22" i="13"/>
  <c r="BL22" i="13"/>
  <c r="BK22" i="13"/>
  <c r="BJ22" i="13"/>
  <c r="BR22" i="13" s="1"/>
  <c r="BS22" i="13" s="1"/>
  <c r="BI22" i="13"/>
  <c r="CX21" i="13"/>
  <c r="CT21" i="13"/>
  <c r="CQ21" i="13"/>
  <c r="CR21" i="13" s="1"/>
  <c r="CS21" i="13" s="1"/>
  <c r="CO21" i="13"/>
  <c r="CP21" i="13" s="1"/>
  <c r="CN21" i="13"/>
  <c r="CK21" i="13"/>
  <c r="CL21" i="13" s="1"/>
  <c r="CM21" i="13" s="1"/>
  <c r="CJ21" i="13"/>
  <c r="CI21" i="13"/>
  <c r="CG21" i="13"/>
  <c r="CH21" i="13" s="1"/>
  <c r="CF21" i="13"/>
  <c r="CE21" i="13"/>
  <c r="CD21" i="13"/>
  <c r="CA21" i="13"/>
  <c r="BZ21" i="13"/>
  <c r="BY21" i="13"/>
  <c r="BX21" i="13"/>
  <c r="BW21" i="13"/>
  <c r="BV21" i="13"/>
  <c r="BU21" i="13"/>
  <c r="CB21" i="13" s="1"/>
  <c r="CC21" i="13" s="1"/>
  <c r="BT21" i="13"/>
  <c r="BQ21" i="13"/>
  <c r="BP21" i="13"/>
  <c r="BO21" i="13"/>
  <c r="BN21" i="13"/>
  <c r="BM21" i="13"/>
  <c r="BL21" i="13"/>
  <c r="BK21" i="13"/>
  <c r="BJ21" i="13"/>
  <c r="BI21" i="13"/>
  <c r="BR21" i="13" s="1"/>
  <c r="BS21" i="13" s="1"/>
  <c r="CX20" i="13"/>
  <c r="CT20" i="13"/>
  <c r="CR20" i="13"/>
  <c r="CS20" i="13" s="1"/>
  <c r="CQ20" i="13"/>
  <c r="CN20" i="13"/>
  <c r="CO20" i="13" s="1"/>
  <c r="CP20" i="13" s="1"/>
  <c r="CK20" i="13"/>
  <c r="CJ20" i="13"/>
  <c r="CL20" i="13" s="1"/>
  <c r="CM20" i="13" s="1"/>
  <c r="CI20" i="13"/>
  <c r="CF20" i="13"/>
  <c r="CG20" i="13" s="1"/>
  <c r="CH20" i="13" s="1"/>
  <c r="CE20" i="13"/>
  <c r="CD20" i="13"/>
  <c r="BZ20" i="13"/>
  <c r="BY20" i="13"/>
  <c r="BX20" i="13"/>
  <c r="BW20" i="13"/>
  <c r="BV20" i="13"/>
  <c r="BU20" i="13"/>
  <c r="BT20" i="13"/>
  <c r="CA20" i="13" s="1"/>
  <c r="BQ20" i="13"/>
  <c r="BP20" i="13"/>
  <c r="BO20" i="13"/>
  <c r="BN20" i="13"/>
  <c r="BM20" i="13"/>
  <c r="BL20" i="13"/>
  <c r="BK20" i="13"/>
  <c r="BJ20" i="13"/>
  <c r="BI20" i="13"/>
  <c r="BR20" i="13" s="1"/>
  <c r="BS20" i="13" s="1"/>
  <c r="CX19" i="13"/>
  <c r="CT19" i="13"/>
  <c r="CQ19" i="13"/>
  <c r="CR19" i="13" s="1"/>
  <c r="CS19" i="13" s="1"/>
  <c r="CN19" i="13"/>
  <c r="CO19" i="13" s="1"/>
  <c r="CP19" i="13" s="1"/>
  <c r="CK19" i="13"/>
  <c r="CJ19" i="13"/>
  <c r="CI19" i="13"/>
  <c r="CL19" i="13" s="1"/>
  <c r="CM19" i="13" s="1"/>
  <c r="CF19" i="13"/>
  <c r="CE19" i="13"/>
  <c r="CG19" i="13" s="1"/>
  <c r="CH19" i="13" s="1"/>
  <c r="CD19" i="13"/>
  <c r="CA19" i="13"/>
  <c r="BZ19" i="13"/>
  <c r="BY19" i="13"/>
  <c r="BX19" i="13"/>
  <c r="BW19" i="13"/>
  <c r="CB19" i="13" s="1"/>
  <c r="CC19" i="13" s="1"/>
  <c r="BV19" i="13"/>
  <c r="BU19" i="13"/>
  <c r="BT19" i="13"/>
  <c r="BQ19" i="13"/>
  <c r="BP19" i="13"/>
  <c r="BO19" i="13"/>
  <c r="BN19" i="13"/>
  <c r="BM19" i="13"/>
  <c r="BL19" i="13"/>
  <c r="BK19" i="13"/>
  <c r="BJ19" i="13"/>
  <c r="BI19" i="13"/>
  <c r="BR19" i="13" s="1"/>
  <c r="BS19" i="13" s="1"/>
  <c r="CX18" i="13"/>
  <c r="CT18" i="13"/>
  <c r="CQ18" i="13"/>
  <c r="CR18" i="13" s="1"/>
  <c r="CS18" i="13" s="1"/>
  <c r="CN18" i="13"/>
  <c r="CO18" i="13" s="1"/>
  <c r="CP18" i="13" s="1"/>
  <c r="CL18" i="13"/>
  <c r="CM18" i="13" s="1"/>
  <c r="CK18" i="13"/>
  <c r="CJ18" i="13"/>
  <c r="CI18" i="13"/>
  <c r="CF18" i="13"/>
  <c r="CE18" i="13"/>
  <c r="CD18" i="13"/>
  <c r="CG18" i="13" s="1"/>
  <c r="CH18" i="13" s="1"/>
  <c r="CA18" i="13"/>
  <c r="BZ18" i="13"/>
  <c r="BY18" i="13"/>
  <c r="BX18" i="13"/>
  <c r="BW18" i="13"/>
  <c r="BV18" i="13"/>
  <c r="CB18" i="13" s="1"/>
  <c r="CC18" i="13" s="1"/>
  <c r="BU18" i="13"/>
  <c r="BT18" i="13"/>
  <c r="BQ18" i="13"/>
  <c r="BP18" i="13"/>
  <c r="BO18" i="13"/>
  <c r="BN18" i="13"/>
  <c r="BM18" i="13"/>
  <c r="BL18" i="13"/>
  <c r="BK18" i="13"/>
  <c r="BJ18" i="13"/>
  <c r="BR18" i="13" s="1"/>
  <c r="BS18" i="13" s="1"/>
  <c r="BI18" i="13"/>
  <c r="CX17" i="13"/>
  <c r="CT17" i="13"/>
  <c r="CQ17" i="13"/>
  <c r="CR17" i="13" s="1"/>
  <c r="CS17" i="13" s="1"/>
  <c r="CO17" i="13"/>
  <c r="CP17" i="13" s="1"/>
  <c r="CN17" i="13"/>
  <c r="CK17" i="13"/>
  <c r="CL17" i="13" s="1"/>
  <c r="CM17" i="13" s="1"/>
  <c r="CJ17" i="13"/>
  <c r="CI17" i="13"/>
  <c r="CG17" i="13"/>
  <c r="CH17" i="13" s="1"/>
  <c r="CF17" i="13"/>
  <c r="CE17" i="13"/>
  <c r="CD17" i="13"/>
  <c r="CA17" i="13"/>
  <c r="BZ17" i="13"/>
  <c r="BY17" i="13"/>
  <c r="BX17" i="13"/>
  <c r="BW17" i="13"/>
  <c r="BV17" i="13"/>
  <c r="BU17" i="13"/>
  <c r="CB17" i="13" s="1"/>
  <c r="CC17" i="13" s="1"/>
  <c r="BT17" i="13"/>
  <c r="BQ17" i="13"/>
  <c r="BP17" i="13"/>
  <c r="BO17" i="13"/>
  <c r="BN17" i="13"/>
  <c r="BM17" i="13"/>
  <c r="BL17" i="13"/>
  <c r="BK17" i="13"/>
  <c r="BJ17" i="13"/>
  <c r="BI17" i="13"/>
  <c r="BR17" i="13" s="1"/>
  <c r="BS17" i="13" s="1"/>
  <c r="CX16" i="13"/>
  <c r="CT16" i="13"/>
  <c r="CR16" i="13"/>
  <c r="CS16" i="13" s="1"/>
  <c r="CQ16" i="13"/>
  <c r="CN16" i="13"/>
  <c r="CO16" i="13" s="1"/>
  <c r="CP16" i="13" s="1"/>
  <c r="CK16" i="13"/>
  <c r="CJ16" i="13"/>
  <c r="CL16" i="13" s="1"/>
  <c r="CM16" i="13" s="1"/>
  <c r="CI16" i="13"/>
  <c r="CF16" i="13"/>
  <c r="CG16" i="13" s="1"/>
  <c r="CH16" i="13" s="1"/>
  <c r="CE16" i="13"/>
  <c r="CD16" i="13"/>
  <c r="BZ16" i="13"/>
  <c r="BY16" i="13"/>
  <c r="BX16" i="13"/>
  <c r="BW16" i="13"/>
  <c r="BV16" i="13"/>
  <c r="BU16" i="13"/>
  <c r="BT16" i="13"/>
  <c r="CA16" i="13" s="1"/>
  <c r="BQ16" i="13"/>
  <c r="BP16" i="13"/>
  <c r="BO16" i="13"/>
  <c r="BN16" i="13"/>
  <c r="BM16" i="13"/>
  <c r="BL16" i="13"/>
  <c r="BK16" i="13"/>
  <c r="BJ16" i="13"/>
  <c r="BI16" i="13"/>
  <c r="BR16" i="13" s="1"/>
  <c r="BS16" i="13" s="1"/>
  <c r="CX15" i="13"/>
  <c r="CT15" i="13"/>
  <c r="CQ15" i="13"/>
  <c r="CR15" i="13" s="1"/>
  <c r="CS15" i="13" s="1"/>
  <c r="CN15" i="13"/>
  <c r="CO15" i="13" s="1"/>
  <c r="CP15" i="13" s="1"/>
  <c r="CK15" i="13"/>
  <c r="CJ15" i="13"/>
  <c r="CI15" i="13"/>
  <c r="CL15" i="13" s="1"/>
  <c r="CM15" i="13" s="1"/>
  <c r="CF15" i="13"/>
  <c r="CE15" i="13"/>
  <c r="CG15" i="13" s="1"/>
  <c r="CH15" i="13" s="1"/>
  <c r="CD15" i="13"/>
  <c r="CA15" i="13"/>
  <c r="BZ15" i="13"/>
  <c r="BY15" i="13"/>
  <c r="BX15" i="13"/>
  <c r="BW15" i="13"/>
  <c r="CB15" i="13" s="1"/>
  <c r="CC15" i="13" s="1"/>
  <c r="BV15" i="13"/>
  <c r="BU15" i="13"/>
  <c r="BT15" i="13"/>
  <c r="BQ15" i="13"/>
  <c r="BP15" i="13"/>
  <c r="BO15" i="13"/>
  <c r="BN15" i="13"/>
  <c r="BM15" i="13"/>
  <c r="BL15" i="13"/>
  <c r="BK15" i="13"/>
  <c r="BJ15" i="13"/>
  <c r="BI15" i="13"/>
  <c r="BR15" i="13" s="1"/>
  <c r="BS15" i="13" s="1"/>
  <c r="CX14" i="13"/>
  <c r="CT14" i="13"/>
  <c r="CQ14" i="13"/>
  <c r="CR14" i="13" s="1"/>
  <c r="CS14" i="13" s="1"/>
  <c r="CN14" i="13"/>
  <c r="CO14" i="13" s="1"/>
  <c r="CP14" i="13" s="1"/>
  <c r="CL14" i="13"/>
  <c r="CM14" i="13" s="1"/>
  <c r="CK14" i="13"/>
  <c r="CJ14" i="13"/>
  <c r="CI14" i="13"/>
  <c r="CF14" i="13"/>
  <c r="CE14" i="13"/>
  <c r="CD14" i="13"/>
  <c r="CG14" i="13" s="1"/>
  <c r="CH14" i="13" s="1"/>
  <c r="CA14" i="13"/>
  <c r="BZ14" i="13"/>
  <c r="BY14" i="13"/>
  <c r="BX14" i="13"/>
  <c r="BW14" i="13"/>
  <c r="BV14" i="13"/>
  <c r="CB14" i="13" s="1"/>
  <c r="CC14" i="13" s="1"/>
  <c r="BU14" i="13"/>
  <c r="BT14" i="13"/>
  <c r="BQ14" i="13"/>
  <c r="BP14" i="13"/>
  <c r="BO14" i="13"/>
  <c r="BN14" i="13"/>
  <c r="BM14" i="13"/>
  <c r="BL14" i="13"/>
  <c r="BK14" i="13"/>
  <c r="BJ14" i="13"/>
  <c r="BR14" i="13" s="1"/>
  <c r="BS14" i="13" s="1"/>
  <c r="BI14" i="13"/>
  <c r="CX13" i="13"/>
  <c r="CT13" i="13"/>
  <c r="CQ13" i="13"/>
  <c r="CR13" i="13" s="1"/>
  <c r="CS13" i="13" s="1"/>
  <c r="CO13" i="13"/>
  <c r="CP13" i="13" s="1"/>
  <c r="CN13" i="13"/>
  <c r="CK13" i="13"/>
  <c r="CL13" i="13" s="1"/>
  <c r="CM13" i="13" s="1"/>
  <c r="CJ13" i="13"/>
  <c r="CI13" i="13"/>
  <c r="CG13" i="13"/>
  <c r="CH13" i="13" s="1"/>
  <c r="CF13" i="13"/>
  <c r="CE13" i="13"/>
  <c r="CD13" i="13"/>
  <c r="CA13" i="13"/>
  <c r="BZ13" i="13"/>
  <c r="BY13" i="13"/>
  <c r="BX13" i="13"/>
  <c r="BW13" i="13"/>
  <c r="BV13" i="13"/>
  <c r="BU13" i="13"/>
  <c r="CB13" i="13" s="1"/>
  <c r="CC13" i="13" s="1"/>
  <c r="BT13" i="13"/>
  <c r="BQ13" i="13"/>
  <c r="BP13" i="13"/>
  <c r="BO13" i="13"/>
  <c r="BN13" i="13"/>
  <c r="BM13" i="13"/>
  <c r="BL13" i="13"/>
  <c r="BK13" i="13"/>
  <c r="BJ13" i="13"/>
  <c r="BI13" i="13"/>
  <c r="BR13" i="13" s="1"/>
  <c r="BS13" i="13" s="1"/>
  <c r="CX12" i="13"/>
  <c r="CT12" i="13"/>
  <c r="CR12" i="13"/>
  <c r="CS12" i="13" s="1"/>
  <c r="CQ12" i="13"/>
  <c r="CN12" i="13"/>
  <c r="CO12" i="13" s="1"/>
  <c r="CP12" i="13" s="1"/>
  <c r="CK12" i="13"/>
  <c r="CJ12" i="13"/>
  <c r="CL12" i="13" s="1"/>
  <c r="CM12" i="13" s="1"/>
  <c r="CI12" i="13"/>
  <c r="CF12" i="13"/>
  <c r="CG12" i="13" s="1"/>
  <c r="CH12" i="13" s="1"/>
  <c r="CE12" i="13"/>
  <c r="CD12" i="13"/>
  <c r="BZ12" i="13"/>
  <c r="BY12" i="13"/>
  <c r="BX12" i="13"/>
  <c r="BW12" i="13"/>
  <c r="BV12" i="13"/>
  <c r="BU12" i="13"/>
  <c r="BT12" i="13"/>
  <c r="CA12" i="13" s="1"/>
  <c r="BQ12" i="13"/>
  <c r="BP12" i="13"/>
  <c r="BO12" i="13"/>
  <c r="BN12" i="13"/>
  <c r="BM12" i="13"/>
  <c r="BL12" i="13"/>
  <c r="BK12" i="13"/>
  <c r="BJ12" i="13"/>
  <c r="BI12" i="13"/>
  <c r="BR12" i="13" s="1"/>
  <c r="BS12" i="13" s="1"/>
  <c r="CX11" i="13"/>
  <c r="CT11" i="13"/>
  <c r="CQ11" i="13"/>
  <c r="CR11" i="13" s="1"/>
  <c r="CS11" i="13" s="1"/>
  <c r="CN11" i="13"/>
  <c r="CO11" i="13" s="1"/>
  <c r="CP11" i="13" s="1"/>
  <c r="CK11" i="13"/>
  <c r="CJ11" i="13"/>
  <c r="CI11" i="13"/>
  <c r="CL11" i="13" s="1"/>
  <c r="CM11" i="13" s="1"/>
  <c r="CF11" i="13"/>
  <c r="CE11" i="13"/>
  <c r="CG11" i="13" s="1"/>
  <c r="CH11" i="13" s="1"/>
  <c r="CD11" i="13"/>
  <c r="CA11" i="13"/>
  <c r="BZ11" i="13"/>
  <c r="BY11" i="13"/>
  <c r="BX11" i="13"/>
  <c r="BW11" i="13"/>
  <c r="CB11" i="13" s="1"/>
  <c r="CC11" i="13" s="1"/>
  <c r="BV11" i="13"/>
  <c r="BU11" i="13"/>
  <c r="BT11" i="13"/>
  <c r="BQ11" i="13"/>
  <c r="BP11" i="13"/>
  <c r="BO11" i="13"/>
  <c r="BN11" i="13"/>
  <c r="BM11" i="13"/>
  <c r="BL11" i="13"/>
  <c r="BK11" i="13"/>
  <c r="BJ11" i="13"/>
  <c r="BI11" i="13"/>
  <c r="BR11" i="13" s="1"/>
  <c r="BS11" i="13" s="1"/>
  <c r="CX10" i="13"/>
  <c r="CT10" i="13"/>
  <c r="CQ10" i="13"/>
  <c r="CR10" i="13" s="1"/>
  <c r="CS10" i="13" s="1"/>
  <c r="CN10" i="13"/>
  <c r="CO10" i="13" s="1"/>
  <c r="CP10" i="13" s="1"/>
  <c r="CL10" i="13"/>
  <c r="CM10" i="13" s="1"/>
  <c r="CK10" i="13"/>
  <c r="CJ10" i="13"/>
  <c r="CI10" i="13"/>
  <c r="CF10" i="13"/>
  <c r="CE10" i="13"/>
  <c r="CD10" i="13"/>
  <c r="CG10" i="13" s="1"/>
  <c r="CH10" i="13" s="1"/>
  <c r="CA10" i="13"/>
  <c r="BZ10" i="13"/>
  <c r="BY10" i="13"/>
  <c r="BX10" i="13"/>
  <c r="BW10" i="13"/>
  <c r="BV10" i="13"/>
  <c r="CB10" i="13" s="1"/>
  <c r="CC10" i="13" s="1"/>
  <c r="BU10" i="13"/>
  <c r="BT10" i="13"/>
  <c r="BQ10" i="13"/>
  <c r="BP10" i="13"/>
  <c r="BO10" i="13"/>
  <c r="BN10" i="13"/>
  <c r="BM10" i="13"/>
  <c r="BL10" i="13"/>
  <c r="BK10" i="13"/>
  <c r="BJ10" i="13"/>
  <c r="BR10" i="13" s="1"/>
  <c r="BS10" i="13" s="1"/>
  <c r="BI10" i="13"/>
  <c r="CX9" i="13"/>
  <c r="CT9" i="13"/>
  <c r="CQ9" i="13"/>
  <c r="CR9" i="13" s="1"/>
  <c r="CS9" i="13" s="1"/>
  <c r="CO9" i="13"/>
  <c r="CP9" i="13" s="1"/>
  <c r="CN9" i="13"/>
  <c r="CK9" i="13"/>
  <c r="CL9" i="13" s="1"/>
  <c r="CM9" i="13" s="1"/>
  <c r="CJ9" i="13"/>
  <c r="CI9" i="13"/>
  <c r="CG9" i="13"/>
  <c r="CH9" i="13" s="1"/>
  <c r="CF9" i="13"/>
  <c r="CE9" i="13"/>
  <c r="CD9" i="13"/>
  <c r="CA9" i="13"/>
  <c r="BZ9" i="13"/>
  <c r="BY9" i="13"/>
  <c r="BX9" i="13"/>
  <c r="BW9" i="13"/>
  <c r="BV9" i="13"/>
  <c r="BU9" i="13"/>
  <c r="CB9" i="13" s="1"/>
  <c r="CC9" i="13" s="1"/>
  <c r="BT9" i="13"/>
  <c r="BQ9" i="13"/>
  <c r="BP9" i="13"/>
  <c r="BO9" i="13"/>
  <c r="BN9" i="13"/>
  <c r="BM9" i="13"/>
  <c r="BL9" i="13"/>
  <c r="BK9" i="13"/>
  <c r="BJ9" i="13"/>
  <c r="BI9" i="13"/>
  <c r="BR9" i="13" s="1"/>
  <c r="BS9" i="13" s="1"/>
  <c r="CX8" i="13"/>
  <c r="CT8" i="13"/>
  <c r="CR8" i="13"/>
  <c r="CS8" i="13" s="1"/>
  <c r="CQ8" i="13"/>
  <c r="CN8" i="13"/>
  <c r="CO8" i="13" s="1"/>
  <c r="CP8" i="13" s="1"/>
  <c r="CK8" i="13"/>
  <c r="CJ8" i="13"/>
  <c r="CL8" i="13" s="1"/>
  <c r="CM8" i="13" s="1"/>
  <c r="CI8" i="13"/>
  <c r="CF8" i="13"/>
  <c r="CG8" i="13" s="1"/>
  <c r="CH8" i="13" s="1"/>
  <c r="CE8" i="13"/>
  <c r="CD8" i="13"/>
  <c r="BZ8" i="13"/>
  <c r="BY8" i="13"/>
  <c r="BX8" i="13"/>
  <c r="BW8" i="13"/>
  <c r="BV8" i="13"/>
  <c r="BU8" i="13"/>
  <c r="BT8" i="13"/>
  <c r="CA8" i="13" s="1"/>
  <c r="BQ8" i="13"/>
  <c r="BP8" i="13"/>
  <c r="BO8" i="13"/>
  <c r="BN8" i="13"/>
  <c r="BM8" i="13"/>
  <c r="BL8" i="13"/>
  <c r="BK8" i="13"/>
  <c r="BJ8" i="13"/>
  <c r="BI8" i="13"/>
  <c r="BR8" i="13" s="1"/>
  <c r="BS8" i="13" s="1"/>
  <c r="CX7" i="13"/>
  <c r="CT7" i="13"/>
  <c r="CQ7" i="13"/>
  <c r="CR7" i="13" s="1"/>
  <c r="CS7" i="13" s="1"/>
  <c r="CN7" i="13"/>
  <c r="CO7" i="13" s="1"/>
  <c r="CP7" i="13" s="1"/>
  <c r="CK7" i="13"/>
  <c r="CJ7" i="13"/>
  <c r="CI7" i="13"/>
  <c r="CL7" i="13" s="1"/>
  <c r="CM7" i="13" s="1"/>
  <c r="CF7" i="13"/>
  <c r="CE7" i="13"/>
  <c r="CG7" i="13" s="1"/>
  <c r="CH7" i="13" s="1"/>
  <c r="CD7" i="13"/>
  <c r="CA7" i="13"/>
  <c r="BZ7" i="13"/>
  <c r="BY7" i="13"/>
  <c r="BX7" i="13"/>
  <c r="BW7" i="13"/>
  <c r="CB7" i="13" s="1"/>
  <c r="CC7" i="13" s="1"/>
  <c r="BV7" i="13"/>
  <c r="BU7" i="13"/>
  <c r="BT7" i="13"/>
  <c r="BQ7" i="13"/>
  <c r="BP7" i="13"/>
  <c r="BO7" i="13"/>
  <c r="BN7" i="13"/>
  <c r="BM7" i="13"/>
  <c r="BL7" i="13"/>
  <c r="BK7" i="13"/>
  <c r="BJ7" i="13"/>
  <c r="BI7" i="13"/>
  <c r="BR7" i="13" s="1"/>
  <c r="BS7" i="13" s="1"/>
  <c r="CX6" i="13"/>
  <c r="CT6" i="13"/>
  <c r="CQ6" i="13"/>
  <c r="CR6" i="13" s="1"/>
  <c r="CS6" i="13" s="1"/>
  <c r="CN6" i="13"/>
  <c r="CO6" i="13" s="1"/>
  <c r="CP6" i="13" s="1"/>
  <c r="CL6" i="13"/>
  <c r="CM6" i="13" s="1"/>
  <c r="CK6" i="13"/>
  <c r="CJ6" i="13"/>
  <c r="CI6" i="13"/>
  <c r="CF6" i="13"/>
  <c r="CE6" i="13"/>
  <c r="CD6" i="13"/>
  <c r="CG6" i="13" s="1"/>
  <c r="CH6" i="13" s="1"/>
  <c r="CA6" i="13"/>
  <c r="BZ6" i="13"/>
  <c r="BY6" i="13"/>
  <c r="BX6" i="13"/>
  <c r="BW6" i="13"/>
  <c r="BV6" i="13"/>
  <c r="CB6" i="13" s="1"/>
  <c r="CC6" i="13" s="1"/>
  <c r="BU6" i="13"/>
  <c r="BT6" i="13"/>
  <c r="BQ6" i="13"/>
  <c r="BP6" i="13"/>
  <c r="BO6" i="13"/>
  <c r="BN6" i="13"/>
  <c r="BM6" i="13"/>
  <c r="BL6" i="13"/>
  <c r="BK6" i="13"/>
  <c r="BJ6" i="13"/>
  <c r="BR6" i="13" s="1"/>
  <c r="BS6" i="13" s="1"/>
  <c r="BI6" i="13"/>
  <c r="CX5" i="13"/>
  <c r="CT5" i="13"/>
  <c r="CQ5" i="13"/>
  <c r="CR5" i="13" s="1"/>
  <c r="CS5" i="13" s="1"/>
  <c r="CO5" i="13"/>
  <c r="CP5" i="13" s="1"/>
  <c r="CN5" i="13"/>
  <c r="CK5" i="13"/>
  <c r="CL5" i="13" s="1"/>
  <c r="CM5" i="13" s="1"/>
  <c r="CJ5" i="13"/>
  <c r="CI5" i="13"/>
  <c r="CG5" i="13"/>
  <c r="CH5" i="13" s="1"/>
  <c r="CF5" i="13"/>
  <c r="CE5" i="13"/>
  <c r="CD5" i="13"/>
  <c r="CA5" i="13"/>
  <c r="BZ5" i="13"/>
  <c r="BY5" i="13"/>
  <c r="BX5" i="13"/>
  <c r="BW5" i="13"/>
  <c r="BV5" i="13"/>
  <c r="BU5" i="13"/>
  <c r="CB5" i="13" s="1"/>
  <c r="CC5" i="13" s="1"/>
  <c r="BT5" i="13"/>
  <c r="BQ5" i="13"/>
  <c r="BP5" i="13"/>
  <c r="BO5" i="13"/>
  <c r="BN5" i="13"/>
  <c r="BM5" i="13"/>
  <c r="BL5" i="13"/>
  <c r="BK5" i="13"/>
  <c r="BJ5" i="13"/>
  <c r="BI5" i="13"/>
  <c r="BR5" i="13" s="1"/>
  <c r="BS5" i="13" s="1"/>
  <c r="CX4" i="13"/>
  <c r="CT4" i="13"/>
  <c r="CR4" i="13"/>
  <c r="CS4" i="13" s="1"/>
  <c r="CQ4" i="13"/>
  <c r="CN4" i="13"/>
  <c r="CO4" i="13" s="1"/>
  <c r="CP4" i="13" s="1"/>
  <c r="CK4" i="13"/>
  <c r="CJ4" i="13"/>
  <c r="CL4" i="13" s="1"/>
  <c r="CM4" i="13" s="1"/>
  <c r="CI4" i="13"/>
  <c r="CF4" i="13"/>
  <c r="CG4" i="13" s="1"/>
  <c r="CH4" i="13" s="1"/>
  <c r="CE4" i="13"/>
  <c r="CD4" i="13"/>
  <c r="BZ4" i="13"/>
  <c r="BY4" i="13"/>
  <c r="BX4" i="13"/>
  <c r="BW4" i="13"/>
  <c r="BV4" i="13"/>
  <c r="BU4" i="13"/>
  <c r="BT4" i="13"/>
  <c r="CA4" i="13" s="1"/>
  <c r="BQ4" i="13"/>
  <c r="BP4" i="13"/>
  <c r="BO4" i="13"/>
  <c r="BN4" i="13"/>
  <c r="BM4" i="13"/>
  <c r="BL4" i="13"/>
  <c r="BK4" i="13"/>
  <c r="BJ4" i="13"/>
  <c r="BI4" i="13"/>
  <c r="BR4" i="13" s="1"/>
  <c r="BS4" i="13" s="1"/>
  <c r="CX3" i="13"/>
  <c r="CT3" i="13"/>
  <c r="CQ3" i="13"/>
  <c r="CR3" i="13" s="1"/>
  <c r="CS3" i="13" s="1"/>
  <c r="CN3" i="13"/>
  <c r="CO3" i="13" s="1"/>
  <c r="CP3" i="13" s="1"/>
  <c r="CK3" i="13"/>
  <c r="CJ3" i="13"/>
  <c r="CI3" i="13"/>
  <c r="CL3" i="13" s="1"/>
  <c r="CM3" i="13" s="1"/>
  <c r="CF3" i="13"/>
  <c r="CE3" i="13"/>
  <c r="CG3" i="13" s="1"/>
  <c r="CH3" i="13" s="1"/>
  <c r="CD3" i="13"/>
  <c r="CA3" i="13"/>
  <c r="BZ3" i="13"/>
  <c r="BY3" i="13"/>
  <c r="BX3" i="13"/>
  <c r="BW3" i="13"/>
  <c r="CB3" i="13" s="1"/>
  <c r="CC3" i="13" s="1"/>
  <c r="BV3" i="13"/>
  <c r="BU3" i="13"/>
  <c r="BT3" i="13"/>
  <c r="BQ3" i="13"/>
  <c r="BP3" i="13"/>
  <c r="BO3" i="13"/>
  <c r="BN3" i="13"/>
  <c r="BM3" i="13"/>
  <c r="BL3" i="13"/>
  <c r="BK3" i="13"/>
  <c r="BJ3" i="13"/>
  <c r="BI3" i="13"/>
  <c r="BR3" i="13" s="1"/>
  <c r="BS3" i="13" s="1"/>
  <c r="CX2" i="13"/>
  <c r="CT2" i="13"/>
  <c r="CQ2" i="13"/>
  <c r="CR2" i="13" s="1"/>
  <c r="CS2" i="13" s="1"/>
  <c r="CN2" i="13"/>
  <c r="CO2" i="13" s="1"/>
  <c r="CP2" i="13" s="1"/>
  <c r="CL2" i="13"/>
  <c r="CM2" i="13" s="1"/>
  <c r="CK2" i="13"/>
  <c r="CJ2" i="13"/>
  <c r="CI2" i="13"/>
  <c r="CF2" i="13"/>
  <c r="CE2" i="13"/>
  <c r="CD2" i="13"/>
  <c r="CG2" i="13" s="1"/>
  <c r="CH2" i="13" s="1"/>
  <c r="CA2" i="13"/>
  <c r="BZ2" i="13"/>
  <c r="BY2" i="13"/>
  <c r="BX2" i="13"/>
  <c r="BW2" i="13"/>
  <c r="BV2" i="13"/>
  <c r="CB2" i="13" s="1"/>
  <c r="CC2" i="13" s="1"/>
  <c r="BU2" i="13"/>
  <c r="BT2" i="13"/>
  <c r="BQ2" i="13"/>
  <c r="BP2" i="13"/>
  <c r="BO2" i="13"/>
  <c r="BN2" i="13"/>
  <c r="BM2" i="13"/>
  <c r="BL2" i="13"/>
  <c r="BK2" i="13"/>
  <c r="BJ2" i="13"/>
  <c r="BR2" i="13" s="1"/>
  <c r="BS2" i="13" s="1"/>
  <c r="BI2" i="13"/>
  <c r="BU437" i="1"/>
  <c r="BT437" i="1"/>
  <c r="BU436" i="1"/>
  <c r="BT436" i="1"/>
  <c r="BU435" i="1"/>
  <c r="BT435" i="1"/>
  <c r="BU434" i="1"/>
  <c r="BT434" i="1"/>
  <c r="BU433" i="1"/>
  <c r="BT433" i="1"/>
  <c r="BU432" i="1"/>
  <c r="BT432" i="1"/>
  <c r="BU412" i="1"/>
  <c r="BT412" i="1"/>
  <c r="BU420" i="1"/>
  <c r="BT420" i="1"/>
  <c r="BU409" i="1"/>
  <c r="BT409" i="1"/>
  <c r="BU408" i="1"/>
  <c r="BT408" i="1"/>
  <c r="BU407" i="1"/>
  <c r="BT407" i="1"/>
  <c r="BU406" i="1"/>
  <c r="BT406" i="1"/>
  <c r="BT431" i="1"/>
  <c r="BT430" i="1"/>
  <c r="BT429" i="1"/>
  <c r="BT428" i="1"/>
  <c r="BT427" i="1"/>
  <c r="BT426" i="1"/>
  <c r="BT425" i="1"/>
  <c r="BT424" i="1"/>
  <c r="BT423" i="1"/>
  <c r="BT421" i="1"/>
  <c r="BT419" i="1"/>
  <c r="BT418" i="1"/>
  <c r="BT417" i="1"/>
  <c r="BT416" i="1"/>
  <c r="BT415" i="1"/>
  <c r="BT414" i="1"/>
  <c r="BT413" i="1"/>
  <c r="BT411" i="1"/>
  <c r="BT410" i="1"/>
  <c r="BU431" i="1"/>
  <c r="BU430" i="1"/>
  <c r="BU429" i="1"/>
  <c r="BU428" i="1"/>
  <c r="BU427" i="1"/>
  <c r="BU426" i="1"/>
  <c r="BU425" i="1"/>
  <c r="BU424" i="1"/>
  <c r="BU423" i="1"/>
  <c r="BU421" i="1"/>
  <c r="BU419" i="1"/>
  <c r="BU418" i="1"/>
  <c r="BU417" i="1"/>
  <c r="BU416" i="1"/>
  <c r="BU415" i="1"/>
  <c r="BU414" i="1"/>
  <c r="BU413" i="1"/>
  <c r="BU411" i="1"/>
  <c r="BU410" i="1"/>
  <c r="BU422" i="1"/>
  <c r="BT422" i="1"/>
  <c r="BU385" i="1"/>
  <c r="BU386" i="1"/>
  <c r="BU387" i="1"/>
  <c r="BU388" i="1"/>
  <c r="BU389" i="1"/>
  <c r="BU390" i="1"/>
  <c r="BU391" i="1"/>
  <c r="BU392" i="1"/>
  <c r="BU393" i="1"/>
  <c r="BU394" i="1"/>
  <c r="BU395" i="1"/>
  <c r="BU396" i="1"/>
  <c r="BU397" i="1"/>
  <c r="BU398" i="1"/>
  <c r="BU399" i="1"/>
  <c r="BU400" i="1"/>
  <c r="BU401" i="1"/>
  <c r="BU402" i="1"/>
  <c r="BU403" i="1"/>
  <c r="BU404" i="1"/>
  <c r="BU405" i="1"/>
  <c r="BT385" i="1"/>
  <c r="BT386" i="1"/>
  <c r="BT387" i="1"/>
  <c r="BT388" i="1"/>
  <c r="BT389" i="1"/>
  <c r="BT390" i="1"/>
  <c r="BT391" i="1"/>
  <c r="BT392" i="1"/>
  <c r="BT393" i="1"/>
  <c r="BT394" i="1"/>
  <c r="BT395" i="1"/>
  <c r="BT396" i="1"/>
  <c r="BT397" i="1"/>
  <c r="BT398" i="1"/>
  <c r="BT399" i="1"/>
  <c r="BT400" i="1"/>
  <c r="BT401" i="1"/>
  <c r="BT402" i="1"/>
  <c r="BT403" i="1"/>
  <c r="BT404" i="1"/>
  <c r="BT405" i="1"/>
  <c r="CB8" i="13" l="1"/>
  <c r="CC8" i="13" s="1"/>
  <c r="CB24" i="13"/>
  <c r="CC24" i="13" s="1"/>
  <c r="CB40" i="13"/>
  <c r="CC40" i="13" s="1"/>
  <c r="CB44" i="13"/>
  <c r="CC44" i="13" s="1"/>
  <c r="CB67" i="13"/>
  <c r="CC67" i="13" s="1"/>
  <c r="CB4" i="13"/>
  <c r="CC4" i="13" s="1"/>
  <c r="CB20" i="13"/>
  <c r="CC20" i="13" s="1"/>
  <c r="CB36" i="13"/>
  <c r="CC36" i="13" s="1"/>
  <c r="CB16" i="13"/>
  <c r="CC16" i="13" s="1"/>
  <c r="CB32" i="13"/>
  <c r="CC32" i="13" s="1"/>
  <c r="CB12" i="13"/>
  <c r="CC12" i="13" s="1"/>
  <c r="CB28" i="13"/>
  <c r="CC28" i="13" s="1"/>
  <c r="CB47" i="13"/>
  <c r="CC47" i="13" s="1"/>
  <c r="CB54" i="13"/>
  <c r="CC54" i="13" s="1"/>
  <c r="BR55" i="13"/>
  <c r="BS55" i="13" s="1"/>
  <c r="CB257" i="13"/>
  <c r="CC257" i="13" s="1"/>
  <c r="CB265" i="13"/>
  <c r="CC265" i="13" s="1"/>
  <c r="BR51" i="13"/>
  <c r="BS51" i="13" s="1"/>
  <c r="BR68" i="13"/>
  <c r="BS68" i="13" s="1"/>
  <c r="BR71" i="13"/>
  <c r="BS71" i="13" s="1"/>
  <c r="BR75" i="13"/>
  <c r="BS75" i="13" s="1"/>
  <c r="BR79" i="13"/>
  <c r="BS79" i="13" s="1"/>
  <c r="BR83" i="13"/>
  <c r="BS83" i="13" s="1"/>
  <c r="BR87" i="13"/>
  <c r="BS87" i="13" s="1"/>
  <c r="BR91" i="13"/>
  <c r="BS91" i="13" s="1"/>
  <c r="BR95" i="13"/>
  <c r="BS95" i="13" s="1"/>
  <c r="BR99" i="13"/>
  <c r="BS99" i="13" s="1"/>
  <c r="BR103" i="13"/>
  <c r="BS103" i="13" s="1"/>
  <c r="BR107" i="13"/>
  <c r="BS107" i="13" s="1"/>
  <c r="BR111" i="13"/>
  <c r="BS111" i="13" s="1"/>
  <c r="BR115" i="13"/>
  <c r="BS115" i="13" s="1"/>
  <c r="BR119" i="13"/>
  <c r="BS119" i="13" s="1"/>
  <c r="BR123" i="13"/>
  <c r="BS123" i="13" s="1"/>
  <c r="BR127" i="13"/>
  <c r="BS127" i="13" s="1"/>
  <c r="BR143" i="13"/>
  <c r="BS143" i="13" s="1"/>
  <c r="BR159" i="13"/>
  <c r="BS159" i="13" s="1"/>
  <c r="BR175" i="13"/>
  <c r="BS175" i="13" s="1"/>
  <c r="BR191" i="13"/>
  <c r="BS191" i="13" s="1"/>
  <c r="CB206" i="13"/>
  <c r="CC206" i="13" s="1"/>
  <c r="CB207" i="13"/>
  <c r="CC207" i="13" s="1"/>
  <c r="CB214" i="13"/>
  <c r="CC214" i="13" s="1"/>
  <c r="CB215" i="13"/>
  <c r="CC215" i="13" s="1"/>
  <c r="CB222" i="13"/>
  <c r="CC222" i="13" s="1"/>
  <c r="CB223" i="13"/>
  <c r="CC223" i="13" s="1"/>
  <c r="CB230" i="13"/>
  <c r="CC230" i="13" s="1"/>
  <c r="CB231" i="13"/>
  <c r="CC231" i="13" s="1"/>
  <c r="CB238" i="13"/>
  <c r="CC238" i="13" s="1"/>
  <c r="CB239" i="13"/>
  <c r="CC239" i="13" s="1"/>
  <c r="CB249" i="13"/>
  <c r="CC249" i="13" s="1"/>
  <c r="CB53" i="13"/>
  <c r="CC53" i="13" s="1"/>
  <c r="CB242" i="13"/>
  <c r="CC242" i="13" s="1"/>
  <c r="BR47" i="13"/>
  <c r="BS47" i="13" s="1"/>
  <c r="CL47" i="13"/>
  <c r="CM47" i="13" s="1"/>
  <c r="CG50" i="13"/>
  <c r="CH50" i="13" s="1"/>
  <c r="CB61" i="13"/>
  <c r="CC61" i="13" s="1"/>
  <c r="BR64" i="13"/>
  <c r="BS64" i="13" s="1"/>
  <c r="BR67" i="13"/>
  <c r="BS67" i="13" s="1"/>
  <c r="BR134" i="13"/>
  <c r="BS134" i="13" s="1"/>
  <c r="BR139" i="13"/>
  <c r="BS139" i="13" s="1"/>
  <c r="BR150" i="13"/>
  <c r="BS150" i="13" s="1"/>
  <c r="BR155" i="13"/>
  <c r="BS155" i="13" s="1"/>
  <c r="BR166" i="13"/>
  <c r="BS166" i="13" s="1"/>
  <c r="BR171" i="13"/>
  <c r="BS171" i="13" s="1"/>
  <c r="BR182" i="13"/>
  <c r="BS182" i="13" s="1"/>
  <c r="BR187" i="13"/>
  <c r="BS187" i="13" s="1"/>
  <c r="BR198" i="13"/>
  <c r="BS198" i="13" s="1"/>
  <c r="BR203" i="13"/>
  <c r="BS203" i="13" s="1"/>
  <c r="CB253" i="13"/>
  <c r="CC253" i="13" s="1"/>
  <c r="CB261" i="13"/>
  <c r="CC261" i="13" s="1"/>
  <c r="CG46" i="13"/>
  <c r="CH46" i="13" s="1"/>
  <c r="CB57" i="13"/>
  <c r="CC57" i="13" s="1"/>
  <c r="BR59" i="13"/>
  <c r="BS59" i="13" s="1"/>
  <c r="CL59" i="13"/>
  <c r="CM59" i="13" s="1"/>
  <c r="CB62" i="13"/>
  <c r="CC62" i="13" s="1"/>
  <c r="BR63" i="13"/>
  <c r="BS63" i="13" s="1"/>
  <c r="CG63" i="13"/>
  <c r="CH63" i="13" s="1"/>
  <c r="CG70" i="13"/>
  <c r="CH70" i="13" s="1"/>
  <c r="CG71" i="13"/>
  <c r="CH71" i="13" s="1"/>
  <c r="CB72" i="13"/>
  <c r="CC72" i="13" s="1"/>
  <c r="CL72" i="13"/>
  <c r="CM72" i="13" s="1"/>
  <c r="CB73" i="13"/>
  <c r="CC73" i="13" s="1"/>
  <c r="CG75" i="13"/>
  <c r="CH75" i="13" s="1"/>
  <c r="CB76" i="13"/>
  <c r="CC76" i="13" s="1"/>
  <c r="CL76" i="13"/>
  <c r="CM76" i="13" s="1"/>
  <c r="CB77" i="13"/>
  <c r="CC77" i="13" s="1"/>
  <c r="CG79" i="13"/>
  <c r="CH79" i="13" s="1"/>
  <c r="CB80" i="13"/>
  <c r="CC80" i="13" s="1"/>
  <c r="CL80" i="13"/>
  <c r="CM80" i="13" s="1"/>
  <c r="CB81" i="13"/>
  <c r="CC81" i="13" s="1"/>
  <c r="CG83" i="13"/>
  <c r="CH83" i="13" s="1"/>
  <c r="CB84" i="13"/>
  <c r="CC84" i="13" s="1"/>
  <c r="CL84" i="13"/>
  <c r="CM84" i="13" s="1"/>
  <c r="CB85" i="13"/>
  <c r="CC85" i="13" s="1"/>
  <c r="CG87" i="13"/>
  <c r="CH87" i="13" s="1"/>
  <c r="CB88" i="13"/>
  <c r="CC88" i="13" s="1"/>
  <c r="CL88" i="13"/>
  <c r="CM88" i="13" s="1"/>
  <c r="CB89" i="13"/>
  <c r="CC89" i="13" s="1"/>
  <c r="CG91" i="13"/>
  <c r="CH91" i="13" s="1"/>
  <c r="CB92" i="13"/>
  <c r="CC92" i="13" s="1"/>
  <c r="CL92" i="13"/>
  <c r="CM92" i="13" s="1"/>
  <c r="CB93" i="13"/>
  <c r="CC93" i="13" s="1"/>
  <c r="CG95" i="13"/>
  <c r="CH95" i="13" s="1"/>
  <c r="CB96" i="13"/>
  <c r="CC96" i="13" s="1"/>
  <c r="CL96" i="13"/>
  <c r="CM96" i="13" s="1"/>
  <c r="CB97" i="13"/>
  <c r="CC97" i="13" s="1"/>
  <c r="CB100" i="13"/>
  <c r="CC100" i="13" s="1"/>
  <c r="CB101" i="13"/>
  <c r="CC101" i="13" s="1"/>
  <c r="CB104" i="13"/>
  <c r="CC104" i="13" s="1"/>
  <c r="CB105" i="13"/>
  <c r="CC105" i="13" s="1"/>
  <c r="CB108" i="13"/>
  <c r="CC108" i="13" s="1"/>
  <c r="CB109" i="13"/>
  <c r="CC109" i="13" s="1"/>
  <c r="CB112" i="13"/>
  <c r="CC112" i="13" s="1"/>
  <c r="CB113" i="13"/>
  <c r="CC113" i="13" s="1"/>
  <c r="CB116" i="13"/>
  <c r="CC116" i="13" s="1"/>
  <c r="CB117" i="13"/>
  <c r="CC117" i="13" s="1"/>
  <c r="CB120" i="13"/>
  <c r="CC120" i="13" s="1"/>
  <c r="CB121" i="13"/>
  <c r="CC121" i="13" s="1"/>
  <c r="CB124" i="13"/>
  <c r="CC124" i="13" s="1"/>
  <c r="CB125" i="13"/>
  <c r="CC125" i="13" s="1"/>
  <c r="CB128" i="13"/>
  <c r="CC128" i="13" s="1"/>
  <c r="CB129" i="13"/>
  <c r="CC129" i="13" s="1"/>
  <c r="BR130" i="13"/>
  <c r="BS130" i="13" s="1"/>
  <c r="BR135" i="13"/>
  <c r="BS135" i="13" s="1"/>
  <c r="BR146" i="13"/>
  <c r="BS146" i="13" s="1"/>
  <c r="BR151" i="13"/>
  <c r="BS151" i="13" s="1"/>
  <c r="BR162" i="13"/>
  <c r="BS162" i="13" s="1"/>
  <c r="BR167" i="13"/>
  <c r="BS167" i="13" s="1"/>
  <c r="BR178" i="13"/>
  <c r="BS178" i="13" s="1"/>
  <c r="BR194" i="13"/>
  <c r="BS194" i="13" s="1"/>
  <c r="CB210" i="13"/>
  <c r="CC210" i="13" s="1"/>
  <c r="CB218" i="13"/>
  <c r="CC218" i="13" s="1"/>
  <c r="CB226" i="13"/>
  <c r="CC226" i="13" s="1"/>
  <c r="CB234" i="13"/>
  <c r="CC234" i="13" s="1"/>
  <c r="CG241" i="13"/>
  <c r="CH241" i="13" s="1"/>
  <c r="CB252" i="13"/>
  <c r="CC252" i="13" s="1"/>
  <c r="CL253" i="13"/>
  <c r="CM253" i="13" s="1"/>
  <c r="CB255" i="13"/>
  <c r="CC255" i="13" s="1"/>
  <c r="CB256" i="13"/>
  <c r="CC256" i="13" s="1"/>
  <c r="CL257" i="13"/>
  <c r="CM257" i="13" s="1"/>
  <c r="CB259" i="13"/>
  <c r="CC259" i="13" s="1"/>
  <c r="CB260" i="13"/>
  <c r="CC260" i="13" s="1"/>
  <c r="CL261" i="13"/>
  <c r="CM261" i="13" s="1"/>
  <c r="CB263" i="13"/>
  <c r="CC263" i="13" s="1"/>
  <c r="CB264" i="13"/>
  <c r="CC264" i="13" s="1"/>
  <c r="CL265" i="13"/>
  <c r="CM265" i="13" s="1"/>
  <c r="CB267" i="13"/>
  <c r="CC267" i="13" s="1"/>
  <c r="CB290" i="13"/>
  <c r="CC290" i="13" s="1"/>
  <c r="CB291" i="13"/>
  <c r="CC291" i="13" s="1"/>
  <c r="CB298" i="13"/>
  <c r="CC298" i="13" s="1"/>
  <c r="CB299" i="13"/>
  <c r="CC299" i="13" s="1"/>
  <c r="CB306" i="13"/>
  <c r="CC306" i="13" s="1"/>
  <c r="CB307" i="13"/>
  <c r="CC307" i="13" s="1"/>
  <c r="CB314" i="13"/>
  <c r="CC314" i="13" s="1"/>
  <c r="CB315" i="13"/>
  <c r="CC315" i="13" s="1"/>
  <c r="CB322" i="13"/>
  <c r="CC322" i="13" s="1"/>
  <c r="CB323" i="13"/>
  <c r="CC323" i="13" s="1"/>
  <c r="BR246" i="13"/>
  <c r="BS246" i="13" s="1"/>
  <c r="CB286" i="13"/>
  <c r="CC286" i="13" s="1"/>
  <c r="CB287" i="13"/>
  <c r="CC287" i="13" s="1"/>
  <c r="CB294" i="13"/>
  <c r="CC294" i="13" s="1"/>
  <c r="CB295" i="13"/>
  <c r="CC295" i="13" s="1"/>
  <c r="CB302" i="13"/>
  <c r="CC302" i="13" s="1"/>
  <c r="CB303" i="13"/>
  <c r="CC303" i="13" s="1"/>
  <c r="CB310" i="13"/>
  <c r="CC310" i="13" s="1"/>
  <c r="CB311" i="13"/>
  <c r="CC311" i="13" s="1"/>
  <c r="CB318" i="13"/>
  <c r="CC318" i="13" s="1"/>
  <c r="CB319" i="13"/>
  <c r="CC319" i="13" s="1"/>
  <c r="CB326" i="13"/>
  <c r="CC326" i="13" s="1"/>
  <c r="CB327" i="13"/>
  <c r="CC327" i="13" s="1"/>
  <c r="BR242" i="13"/>
  <c r="BS242" i="13" s="1"/>
  <c r="CL242" i="13"/>
  <c r="CM242" i="13" s="1"/>
  <c r="CG245" i="13"/>
  <c r="CH245" i="13" s="1"/>
  <c r="CL254" i="13"/>
  <c r="CM254" i="13" s="1"/>
  <c r="CG256" i="13"/>
  <c r="CH256" i="13" s="1"/>
  <c r="BR257" i="13"/>
  <c r="BS257" i="13" s="1"/>
  <c r="CL258" i="13"/>
  <c r="CM258" i="13" s="1"/>
  <c r="CG260" i="13"/>
  <c r="CH260" i="13" s="1"/>
  <c r="BR261" i="13"/>
  <c r="BS261" i="13" s="1"/>
  <c r="CL262" i="13"/>
  <c r="CM262" i="13" s="1"/>
  <c r="CG264" i="13"/>
  <c r="CH264" i="13" s="1"/>
  <c r="BR265" i="13"/>
  <c r="BS265" i="13" s="1"/>
  <c r="CL266" i="13"/>
  <c r="CM266" i="13" s="1"/>
  <c r="CB268" i="13"/>
  <c r="CC268" i="13" s="1"/>
  <c r="CB271" i="13"/>
  <c r="CC271" i="13" s="1"/>
  <c r="CB272" i="13"/>
  <c r="CC272" i="13" s="1"/>
  <c r="CB275" i="13"/>
  <c r="CC275" i="13" s="1"/>
  <c r="CB276" i="13"/>
  <c r="CC276" i="13" s="1"/>
  <c r="CB279" i="13"/>
  <c r="CC279" i="13" s="1"/>
  <c r="CB280" i="13"/>
  <c r="CC280" i="13" s="1"/>
  <c r="CB283" i="13"/>
  <c r="CC283" i="13" s="1"/>
  <c r="CB284" i="13"/>
  <c r="CC284" i="13" s="1"/>
  <c r="CL330" i="13"/>
  <c r="CM330" i="13" s="1"/>
  <c r="CB371" i="13"/>
  <c r="CC371" i="13" s="1"/>
  <c r="CB375" i="13"/>
  <c r="CC375" i="13" s="1"/>
  <c r="CB379" i="13"/>
  <c r="CC379" i="13" s="1"/>
  <c r="CB383" i="13"/>
  <c r="CC383" i="13" s="1"/>
  <c r="CB387" i="13"/>
  <c r="CC387" i="13" s="1"/>
  <c r="CB391" i="13"/>
  <c r="CC391" i="13" s="1"/>
  <c r="CB395" i="13"/>
  <c r="CC395" i="13" s="1"/>
  <c r="CB399" i="13"/>
  <c r="CC399" i="13" s="1"/>
  <c r="CB403" i="13"/>
  <c r="CC403" i="13" s="1"/>
  <c r="CB407" i="13"/>
  <c r="CC407" i="13" s="1"/>
  <c r="CB332" i="13"/>
  <c r="CC332" i="13" s="1"/>
  <c r="CL332" i="13"/>
  <c r="CM332" i="13" s="1"/>
  <c r="CG333" i="13"/>
  <c r="CH333" i="13" s="1"/>
  <c r="BR338" i="13"/>
  <c r="BS338" i="13" s="1"/>
  <c r="CB340" i="13"/>
  <c r="CC340" i="13" s="1"/>
  <c r="CL340" i="13"/>
  <c r="CM340" i="13" s="1"/>
  <c r="CG341" i="13"/>
  <c r="CH341" i="13" s="1"/>
  <c r="CB346" i="13"/>
  <c r="CC346" i="13" s="1"/>
  <c r="BR347" i="13"/>
  <c r="BS347" i="13" s="1"/>
  <c r="CG347" i="13"/>
  <c r="CH347" i="13" s="1"/>
  <c r="CB350" i="13"/>
  <c r="CC350" i="13" s="1"/>
  <c r="BR351" i="13"/>
  <c r="BS351" i="13" s="1"/>
  <c r="CG351" i="13"/>
  <c r="CH351" i="13" s="1"/>
  <c r="CB354" i="13"/>
  <c r="CC354" i="13" s="1"/>
  <c r="BR355" i="13"/>
  <c r="BS355" i="13" s="1"/>
  <c r="CG355" i="13"/>
  <c r="CH355" i="13" s="1"/>
  <c r="CB358" i="13"/>
  <c r="CC358" i="13" s="1"/>
  <c r="BR359" i="13"/>
  <c r="BS359" i="13" s="1"/>
  <c r="CG359" i="13"/>
  <c r="CH359" i="13" s="1"/>
  <c r="CB362" i="13"/>
  <c r="CC362" i="13" s="1"/>
  <c r="BR363" i="13"/>
  <c r="BS363" i="13" s="1"/>
  <c r="CG363" i="13"/>
  <c r="CH363" i="13" s="1"/>
  <c r="CB366" i="13"/>
  <c r="CC366" i="13" s="1"/>
  <c r="BR367" i="13"/>
  <c r="BS367" i="13" s="1"/>
  <c r="CG367" i="13"/>
  <c r="CH367" i="13" s="1"/>
  <c r="BR332" i="13"/>
  <c r="BS332" i="13" s="1"/>
  <c r="CB334" i="13"/>
  <c r="CC334" i="13" s="1"/>
  <c r="CL334" i="13"/>
  <c r="CM334" i="13" s="1"/>
  <c r="CG335" i="13"/>
  <c r="CH335" i="13" s="1"/>
  <c r="BR340" i="13"/>
  <c r="BS340" i="13" s="1"/>
  <c r="CB342" i="13"/>
  <c r="CC342" i="13" s="1"/>
  <c r="CL342" i="13"/>
  <c r="CM342" i="13" s="1"/>
  <c r="CG343" i="13"/>
  <c r="CH343" i="13" s="1"/>
  <c r="CL344" i="13"/>
  <c r="CM344" i="13" s="1"/>
  <c r="BR346" i="13"/>
  <c r="BS346" i="13" s="1"/>
  <c r="CL348" i="13"/>
  <c r="CM348" i="13" s="1"/>
  <c r="BR350" i="13"/>
  <c r="BS350" i="13" s="1"/>
  <c r="CL352" i="13"/>
  <c r="CM352" i="13" s="1"/>
  <c r="BR354" i="13"/>
  <c r="BS354" i="13" s="1"/>
  <c r="CL356" i="13"/>
  <c r="CM356" i="13" s="1"/>
  <c r="BR358" i="13"/>
  <c r="BS358" i="13" s="1"/>
  <c r="CL360" i="13"/>
  <c r="CM360" i="13" s="1"/>
  <c r="BR362" i="13"/>
  <c r="BS362" i="13" s="1"/>
  <c r="CL364" i="13"/>
  <c r="CM364" i="13" s="1"/>
  <c r="BR366" i="13"/>
  <c r="BS366" i="13" s="1"/>
  <c r="CL368" i="13"/>
  <c r="CM368" i="13" s="1"/>
  <c r="CB369" i="13"/>
  <c r="CC369" i="13" s="1"/>
  <c r="CB373" i="13"/>
  <c r="CC373" i="13" s="1"/>
  <c r="CB377" i="13"/>
  <c r="CC377" i="13" s="1"/>
  <c r="CB381" i="13"/>
  <c r="CC381" i="13" s="1"/>
  <c r="CB385" i="13"/>
  <c r="CC385" i="13" s="1"/>
  <c r="CB389" i="13"/>
  <c r="CC389" i="13" s="1"/>
  <c r="CB393" i="13"/>
  <c r="CC393" i="13" s="1"/>
  <c r="CB397" i="13"/>
  <c r="CC397" i="13" s="1"/>
  <c r="CB401" i="13"/>
  <c r="CC401" i="13" s="1"/>
  <c r="CB405" i="13"/>
  <c r="CC405" i="13" s="1"/>
  <c r="CB409" i="13"/>
  <c r="CC409" i="13" s="1"/>
  <c r="CB420" i="13"/>
  <c r="CC420" i="13" s="1"/>
  <c r="CB422" i="13"/>
  <c r="CC422" i="13" s="1"/>
  <c r="CB424" i="13"/>
  <c r="CC424" i="13" s="1"/>
  <c r="CB426" i="13"/>
  <c r="CC426" i="13" s="1"/>
  <c r="CB428" i="13"/>
  <c r="CC428" i="13" s="1"/>
  <c r="CB430" i="13"/>
  <c r="CC430" i="13" s="1"/>
  <c r="BR433" i="13"/>
  <c r="BS433" i="13" s="1"/>
  <c r="BR435" i="13"/>
  <c r="BS435" i="13" s="1"/>
  <c r="BR437" i="13"/>
  <c r="BS437" i="13" s="1"/>
  <c r="BR439" i="13"/>
  <c r="BS439" i="13" s="1"/>
  <c r="BR441" i="13"/>
  <c r="BS441" i="13" s="1"/>
  <c r="BR443" i="13"/>
  <c r="BS443" i="13" s="1"/>
  <c r="BR445" i="13"/>
  <c r="BS445" i="13" s="1"/>
  <c r="BR447" i="13"/>
  <c r="BS447" i="13" s="1"/>
  <c r="BR449" i="13"/>
  <c r="BS449" i="13" s="1"/>
  <c r="BR451" i="13"/>
  <c r="BS451" i="13" s="1"/>
  <c r="BR453" i="13"/>
  <c r="BS453" i="13" s="1"/>
  <c r="BR455" i="13"/>
  <c r="BS455" i="13" s="1"/>
  <c r="BR457" i="13"/>
  <c r="BS457" i="13" s="1"/>
  <c r="BR459" i="13"/>
  <c r="BS459" i="13" s="1"/>
  <c r="BR461" i="13"/>
  <c r="BS461" i="13" s="1"/>
  <c r="BR463" i="13"/>
  <c r="BS463" i="13" s="1"/>
  <c r="CB465" i="13"/>
  <c r="CC465" i="13" s="1"/>
  <c r="BR466" i="13"/>
  <c r="BS466" i="13" s="1"/>
  <c r="CB469" i="13"/>
  <c r="CC469" i="13" s="1"/>
  <c r="BR470" i="13"/>
  <c r="BS470" i="13" s="1"/>
  <c r="CB473" i="13"/>
  <c r="CC473" i="13" s="1"/>
  <c r="BR474" i="13"/>
  <c r="BS474" i="13" s="1"/>
  <c r="CB477" i="13"/>
  <c r="CC477" i="13" s="1"/>
  <c r="BR478" i="13"/>
  <c r="BS478" i="13" s="1"/>
  <c r="CB481" i="13"/>
  <c r="CC481" i="13" s="1"/>
  <c r="BR482" i="13"/>
  <c r="BS482" i="13" s="1"/>
  <c r="CB485" i="13"/>
  <c r="CC485" i="13" s="1"/>
  <c r="BR486" i="13"/>
  <c r="BS486" i="13" s="1"/>
  <c r="CB489" i="13"/>
  <c r="CC489" i="13" s="1"/>
  <c r="BR490" i="13"/>
  <c r="BS490" i="13" s="1"/>
  <c r="CB432" i="13"/>
  <c r="CC432" i="13" s="1"/>
  <c r="CL432" i="13"/>
  <c r="CM432" i="13" s="1"/>
  <c r="CB434" i="13"/>
  <c r="CC434" i="13" s="1"/>
  <c r="CL434" i="13"/>
  <c r="CM434" i="13" s="1"/>
  <c r="CB436" i="13"/>
  <c r="CC436" i="13" s="1"/>
  <c r="CL436" i="13"/>
  <c r="CM436" i="13" s="1"/>
  <c r="CB438" i="13"/>
  <c r="CC438" i="13" s="1"/>
  <c r="CL438" i="13"/>
  <c r="CM438" i="13" s="1"/>
  <c r="CB440" i="13"/>
  <c r="CC440" i="13" s="1"/>
  <c r="CL440" i="13"/>
  <c r="CM440" i="13" s="1"/>
  <c r="CB442" i="13"/>
  <c r="CC442" i="13" s="1"/>
  <c r="CL442" i="13"/>
  <c r="CM442" i="13" s="1"/>
  <c r="CB444" i="13"/>
  <c r="CC444" i="13" s="1"/>
  <c r="CL444" i="13"/>
  <c r="CM444" i="13" s="1"/>
  <c r="CB446" i="13"/>
  <c r="CC446" i="13" s="1"/>
  <c r="CL446" i="13"/>
  <c r="CM446" i="13" s="1"/>
  <c r="CB448" i="13"/>
  <c r="CC448" i="13" s="1"/>
  <c r="CL448" i="13"/>
  <c r="CM448" i="13" s="1"/>
  <c r="CB450" i="13"/>
  <c r="CC450" i="13" s="1"/>
  <c r="CL450" i="13"/>
  <c r="CM450" i="13" s="1"/>
  <c r="CB452" i="13"/>
  <c r="CC452" i="13" s="1"/>
  <c r="CL452" i="13"/>
  <c r="CM452" i="13" s="1"/>
  <c r="CB454" i="13"/>
  <c r="CC454" i="13" s="1"/>
  <c r="CL454" i="13"/>
  <c r="CM454" i="13" s="1"/>
  <c r="CB456" i="13"/>
  <c r="CC456" i="13" s="1"/>
  <c r="CL456" i="13"/>
  <c r="CM456" i="13" s="1"/>
  <c r="CB458" i="13"/>
  <c r="CC458" i="13" s="1"/>
  <c r="CL458" i="13"/>
  <c r="CM458" i="13" s="1"/>
  <c r="CB460" i="13"/>
  <c r="CC460" i="13" s="1"/>
  <c r="CL460" i="13"/>
  <c r="CM460" i="13" s="1"/>
  <c r="CB462" i="13"/>
  <c r="CC462" i="13" s="1"/>
  <c r="CL462" i="13"/>
  <c r="CM462" i="13" s="1"/>
  <c r="CB464" i="13"/>
  <c r="CC464" i="13" s="1"/>
  <c r="BR465" i="13"/>
  <c r="BS465" i="13" s="1"/>
  <c r="CB468" i="13"/>
  <c r="CC468" i="13" s="1"/>
  <c r="BR469" i="13"/>
  <c r="BS469" i="13" s="1"/>
  <c r="CB472" i="13"/>
  <c r="CC472" i="13" s="1"/>
  <c r="BR473" i="13"/>
  <c r="BS473" i="13" s="1"/>
  <c r="CB476" i="13"/>
  <c r="CC476" i="13" s="1"/>
  <c r="BR477" i="13"/>
  <c r="BS477" i="13" s="1"/>
  <c r="CB480" i="13"/>
  <c r="CC480" i="13" s="1"/>
  <c r="BR481" i="13"/>
  <c r="BS481" i="13" s="1"/>
  <c r="CB484" i="13"/>
  <c r="CC484" i="13" s="1"/>
  <c r="BR485" i="13"/>
  <c r="BS485" i="13" s="1"/>
  <c r="CB488" i="13"/>
  <c r="CC488" i="13" s="1"/>
  <c r="BR489" i="13"/>
  <c r="BS489" i="13" s="1"/>
  <c r="CB492" i="13"/>
  <c r="CC492" i="13" s="1"/>
  <c r="CL495" i="13"/>
  <c r="CM495" i="13" s="1"/>
  <c r="CL499" i="13"/>
  <c r="CM499" i="13" s="1"/>
  <c r="CL503" i="13"/>
  <c r="CM503" i="13" s="1"/>
  <c r="CL507" i="13"/>
  <c r="CM507" i="13" s="1"/>
  <c r="CL511" i="13"/>
  <c r="CM511" i="13" s="1"/>
  <c r="CL515" i="13"/>
  <c r="CM515" i="13" s="1"/>
  <c r="CB493" i="13"/>
  <c r="CC493" i="13" s="1"/>
  <c r="CB495" i="13"/>
  <c r="CC495" i="13" s="1"/>
  <c r="CB497" i="13"/>
  <c r="CC497" i="13" s="1"/>
  <c r="CB499" i="13"/>
  <c r="CC499" i="13" s="1"/>
  <c r="CB501" i="13"/>
  <c r="CC501" i="13" s="1"/>
  <c r="CB503" i="13"/>
  <c r="CC503" i="13" s="1"/>
  <c r="CB505" i="13"/>
  <c r="CC505" i="13" s="1"/>
  <c r="CB507" i="13"/>
  <c r="CC507" i="13" s="1"/>
  <c r="CB509" i="13"/>
  <c r="CC509" i="13" s="1"/>
  <c r="CB511" i="13"/>
  <c r="CC511" i="13" s="1"/>
  <c r="CB513" i="13"/>
  <c r="CC513" i="13" s="1"/>
  <c r="CB515" i="13"/>
  <c r="CC515" i="13" s="1"/>
  <c r="CB521" i="13"/>
  <c r="CC521" i="13" s="1"/>
  <c r="CB525" i="13"/>
  <c r="CC525" i="13" s="1"/>
  <c r="BR563" i="13"/>
  <c r="BS563" i="13" s="1"/>
  <c r="CB563" i="13"/>
  <c r="CC563" i="13" s="1"/>
  <c r="BR567" i="13"/>
  <c r="BS567" i="13" s="1"/>
  <c r="CB567" i="13"/>
  <c r="CC567" i="13" s="1"/>
  <c r="BR571" i="13"/>
  <c r="BS571" i="13" s="1"/>
  <c r="CB571" i="13"/>
  <c r="CC571" i="13" s="1"/>
  <c r="BR575" i="13"/>
  <c r="BS575" i="13" s="1"/>
  <c r="CB575" i="13"/>
  <c r="CC575" i="13" s="1"/>
  <c r="BR579" i="13"/>
  <c r="BS579" i="13" s="1"/>
  <c r="CB579" i="13"/>
  <c r="CC579" i="13" s="1"/>
  <c r="BR583" i="13"/>
  <c r="BS583" i="13" s="1"/>
  <c r="CB583" i="13"/>
  <c r="CC583" i="13" s="1"/>
  <c r="BR587" i="13"/>
  <c r="BS587" i="13" s="1"/>
  <c r="CB587" i="13"/>
  <c r="CC587" i="13" s="1"/>
  <c r="BR591" i="13"/>
  <c r="BS591" i="13" s="1"/>
  <c r="CB591" i="13"/>
  <c r="CC591" i="13" s="1"/>
  <c r="BR595" i="13"/>
  <c r="BS595" i="13" s="1"/>
  <c r="CB595" i="13"/>
  <c r="CC595" i="13" s="1"/>
  <c r="BR599" i="13"/>
  <c r="BS599" i="13" s="1"/>
  <c r="CB599" i="13"/>
  <c r="CC599" i="13" s="1"/>
  <c r="BR600" i="13"/>
  <c r="BS600" i="13" s="1"/>
  <c r="BR601" i="13"/>
  <c r="BS601" i="13" s="1"/>
  <c r="CB603" i="13"/>
  <c r="CC603" i="13" s="1"/>
  <c r="BR562" i="13"/>
  <c r="BS562" i="13" s="1"/>
  <c r="BR566" i="13"/>
  <c r="BS566" i="13" s="1"/>
  <c r="BR570" i="13"/>
  <c r="BS570" i="13" s="1"/>
  <c r="BR574" i="13"/>
  <c r="BS574" i="13" s="1"/>
  <c r="BR578" i="13"/>
  <c r="BS578" i="13" s="1"/>
  <c r="BR582" i="13"/>
  <c r="BS582" i="13" s="1"/>
  <c r="BR586" i="13"/>
  <c r="BS586" i="13" s="1"/>
  <c r="BR590" i="13"/>
  <c r="BS590" i="13" s="1"/>
  <c r="BR594" i="13"/>
  <c r="BS594" i="13" s="1"/>
  <c r="BR598" i="13"/>
  <c r="BS598" i="13" s="1"/>
  <c r="CB600" i="13"/>
  <c r="CC600" i="13" s="1"/>
  <c r="CB601" i="13"/>
  <c r="CC601" i="13" s="1"/>
  <c r="CB494" i="13"/>
  <c r="CC494" i="13" s="1"/>
  <c r="CB496" i="13"/>
  <c r="CC496" i="13" s="1"/>
  <c r="CB498" i="13"/>
  <c r="CC498" i="13" s="1"/>
  <c r="CB500" i="13"/>
  <c r="CC500" i="13" s="1"/>
  <c r="CB502" i="13"/>
  <c r="CC502" i="13" s="1"/>
  <c r="CB504" i="13"/>
  <c r="CC504" i="13" s="1"/>
  <c r="CB506" i="13"/>
  <c r="CC506" i="13" s="1"/>
  <c r="CB508" i="13"/>
  <c r="CC508" i="13" s="1"/>
  <c r="CB510" i="13"/>
  <c r="CC510" i="13" s="1"/>
  <c r="CB512" i="13"/>
  <c r="CC512" i="13" s="1"/>
  <c r="CB514" i="13"/>
  <c r="CC514" i="13" s="1"/>
  <c r="CB516" i="13"/>
  <c r="CC516" i="13" s="1"/>
  <c r="CB519" i="13"/>
  <c r="CC519" i="13" s="1"/>
  <c r="CB523" i="13"/>
  <c r="CC523" i="13" s="1"/>
  <c r="CB559" i="13"/>
  <c r="CC559" i="13" s="1"/>
  <c r="CB561" i="13"/>
  <c r="CC561" i="13" s="1"/>
  <c r="CB565" i="13"/>
  <c r="CC565" i="13" s="1"/>
  <c r="CB569" i="13"/>
  <c r="CC569" i="13" s="1"/>
  <c r="CB573" i="13"/>
  <c r="CC573" i="13" s="1"/>
  <c r="CB577" i="13"/>
  <c r="CC577" i="13" s="1"/>
  <c r="CB581" i="13"/>
  <c r="CC581" i="13" s="1"/>
  <c r="CB585" i="13"/>
  <c r="CC585" i="13" s="1"/>
  <c r="CB589" i="13"/>
  <c r="CC589" i="13" s="1"/>
  <c r="CB593" i="13"/>
  <c r="CC593" i="13" s="1"/>
  <c r="CB597" i="13"/>
  <c r="CC597" i="13" s="1"/>
  <c r="CB602" i="13"/>
  <c r="CC602" i="13" s="1"/>
  <c r="BR603" i="13"/>
  <c r="BS603" i="13" s="1"/>
  <c r="BR604" i="13"/>
  <c r="BS604" i="13" s="1"/>
  <c r="BR605" i="13"/>
  <c r="BS605" i="13" s="1"/>
  <c r="BR606" i="13"/>
  <c r="BS606" i="13" s="1"/>
  <c r="CB611" i="13"/>
  <c r="CC611" i="13" s="1"/>
  <c r="BR612" i="13"/>
  <c r="BS612" i="13" s="1"/>
  <c r="CB615" i="13"/>
  <c r="CC615" i="13" s="1"/>
  <c r="BR616" i="13"/>
  <c r="BS616" i="13" s="1"/>
  <c r="CB619" i="13"/>
  <c r="CC619" i="13" s="1"/>
  <c r="BR620" i="13"/>
  <c r="BS620" i="13" s="1"/>
  <c r="CB623" i="13"/>
  <c r="CC623" i="13" s="1"/>
  <c r="BR624" i="13"/>
  <c r="BS624" i="13" s="1"/>
  <c r="CB627" i="13"/>
  <c r="CC627" i="13" s="1"/>
  <c r="BR628" i="13"/>
  <c r="BS628" i="13" s="1"/>
  <c r="CB631" i="13"/>
  <c r="CC631" i="13" s="1"/>
  <c r="BR632" i="13"/>
  <c r="BS632" i="13" s="1"/>
  <c r="CB635" i="13"/>
  <c r="CC635" i="13" s="1"/>
  <c r="BR636" i="13"/>
  <c r="BS636" i="13" s="1"/>
  <c r="CB639" i="13"/>
  <c r="CC639" i="13" s="1"/>
  <c r="CB643" i="13"/>
  <c r="CC643" i="13" s="1"/>
  <c r="CB647" i="13"/>
  <c r="CC647" i="13" s="1"/>
  <c r="CB651" i="13"/>
  <c r="CC651" i="13" s="1"/>
  <c r="CB655" i="13"/>
  <c r="CC655" i="13" s="1"/>
  <c r="CB659" i="13"/>
  <c r="CC659" i="13" s="1"/>
  <c r="CB663" i="13"/>
  <c r="CC663" i="13" s="1"/>
  <c r="CB667" i="13"/>
  <c r="CC667" i="13" s="1"/>
  <c r="CL603" i="13"/>
  <c r="CM603" i="13" s="1"/>
  <c r="CL604" i="13"/>
  <c r="CM604" i="13" s="1"/>
  <c r="CL605" i="13"/>
  <c r="CM605" i="13" s="1"/>
  <c r="CL606" i="13"/>
  <c r="CM606" i="13" s="1"/>
  <c r="BR608" i="13"/>
  <c r="BS608" i="13" s="1"/>
  <c r="CB614" i="13"/>
  <c r="CC614" i="13" s="1"/>
  <c r="CB618" i="13"/>
  <c r="CC618" i="13" s="1"/>
  <c r="CB622" i="13"/>
  <c r="CC622" i="13" s="1"/>
  <c r="CB626" i="13"/>
  <c r="CC626" i="13" s="1"/>
  <c r="CB630" i="13"/>
  <c r="CC630" i="13" s="1"/>
  <c r="CB634" i="13"/>
  <c r="CC634" i="13" s="1"/>
  <c r="CB638" i="13"/>
  <c r="CC638" i="13" s="1"/>
  <c r="BR642" i="13"/>
  <c r="BS642" i="13" s="1"/>
  <c r="CB642" i="13"/>
  <c r="CC642" i="13" s="1"/>
  <c r="BR646" i="13"/>
  <c r="BS646" i="13" s="1"/>
  <c r="CB646" i="13"/>
  <c r="CC646" i="13" s="1"/>
  <c r="BR650" i="13"/>
  <c r="BS650" i="13" s="1"/>
  <c r="CB650" i="13"/>
  <c r="CC650" i="13" s="1"/>
  <c r="BR654" i="13"/>
  <c r="BS654" i="13" s="1"/>
  <c r="CB654" i="13"/>
  <c r="CC654" i="13" s="1"/>
  <c r="BR658" i="13"/>
  <c r="BS658" i="13" s="1"/>
  <c r="CB658" i="13"/>
  <c r="CC658" i="13" s="1"/>
  <c r="BR662" i="13"/>
  <c r="BS662" i="13" s="1"/>
  <c r="CB662" i="13"/>
  <c r="CC662" i="13" s="1"/>
  <c r="BR666" i="13"/>
  <c r="BS666" i="13" s="1"/>
  <c r="CB666" i="13"/>
  <c r="CC666" i="13" s="1"/>
  <c r="BR670" i="13"/>
  <c r="BS670" i="13" s="1"/>
  <c r="CB670" i="13"/>
  <c r="CC670" i="13" s="1"/>
  <c r="CB613" i="13"/>
  <c r="CC613" i="13" s="1"/>
  <c r="CB617" i="13"/>
  <c r="CC617" i="13" s="1"/>
  <c r="CB621" i="13"/>
  <c r="CC621" i="13" s="1"/>
  <c r="CB625" i="13"/>
  <c r="CC625" i="13" s="1"/>
  <c r="CB629" i="13"/>
  <c r="CC629" i="13" s="1"/>
  <c r="CB633" i="13"/>
  <c r="CC633" i="13" s="1"/>
  <c r="CB637" i="13"/>
  <c r="CC637" i="13" s="1"/>
  <c r="CB641" i="13"/>
  <c r="CC641" i="13" s="1"/>
  <c r="CB645" i="13"/>
  <c r="CC645" i="13" s="1"/>
  <c r="CB649" i="13"/>
  <c r="CC649" i="13" s="1"/>
  <c r="CB653" i="13"/>
  <c r="CC653" i="13" s="1"/>
  <c r="CB657" i="13"/>
  <c r="CC657" i="13" s="1"/>
  <c r="CB661" i="13"/>
  <c r="CC661" i="13" s="1"/>
  <c r="CB665" i="13"/>
  <c r="CC665" i="13" s="1"/>
  <c r="CB669" i="13"/>
  <c r="CC669" i="13" s="1"/>
  <c r="CG602" i="13"/>
  <c r="CH602" i="13" s="1"/>
  <c r="BR607" i="13"/>
  <c r="BS607" i="13" s="1"/>
  <c r="CB612" i="13"/>
  <c r="CC612" i="13" s="1"/>
  <c r="BR613" i="13"/>
  <c r="BS613" i="13" s="1"/>
  <c r="CB616" i="13"/>
  <c r="CC616" i="13" s="1"/>
  <c r="BR617" i="13"/>
  <c r="BS617" i="13" s="1"/>
  <c r="CB620" i="13"/>
  <c r="CC620" i="13" s="1"/>
  <c r="BR621" i="13"/>
  <c r="BS621" i="13" s="1"/>
  <c r="CB624" i="13"/>
  <c r="CC624" i="13" s="1"/>
  <c r="BR625" i="13"/>
  <c r="BS625" i="13" s="1"/>
  <c r="CB628" i="13"/>
  <c r="CC628" i="13" s="1"/>
  <c r="BR629" i="13"/>
  <c r="BS629" i="13" s="1"/>
  <c r="CB632" i="13"/>
  <c r="CC632" i="13" s="1"/>
  <c r="BR633" i="13"/>
  <c r="BS633" i="13" s="1"/>
  <c r="CB636" i="13"/>
  <c r="CC636" i="13" s="1"/>
  <c r="BR637" i="13"/>
  <c r="BS637" i="13" s="1"/>
  <c r="BR640" i="13"/>
  <c r="BS640" i="13" s="1"/>
  <c r="CB640" i="13"/>
  <c r="CC640" i="13" s="1"/>
  <c r="BR644" i="13"/>
  <c r="BS644" i="13" s="1"/>
  <c r="CB644" i="13"/>
  <c r="CC644" i="13" s="1"/>
  <c r="BR648" i="13"/>
  <c r="BS648" i="13" s="1"/>
  <c r="CB648" i="13"/>
  <c r="CC648" i="13" s="1"/>
  <c r="BR652" i="13"/>
  <c r="BS652" i="13" s="1"/>
  <c r="CB652" i="13"/>
  <c r="CC652" i="13" s="1"/>
  <c r="BR656" i="13"/>
  <c r="BS656" i="13" s="1"/>
  <c r="CB656" i="13"/>
  <c r="CC656" i="13" s="1"/>
  <c r="BR660" i="13"/>
  <c r="BS660" i="13" s="1"/>
  <c r="CB660" i="13"/>
  <c r="CC660" i="13" s="1"/>
  <c r="BR664" i="13"/>
  <c r="BS664" i="13" s="1"/>
  <c r="CB664" i="13"/>
  <c r="CC664" i="13" s="1"/>
  <c r="BR668" i="13"/>
  <c r="BS668" i="13" s="1"/>
  <c r="CB668" i="13"/>
  <c r="CC668" i="13" s="1"/>
  <c r="CB672" i="13"/>
  <c r="CC672" i="13" s="1"/>
  <c r="CB674" i="13"/>
  <c r="CC674" i="13" s="1"/>
  <c r="CB676" i="13"/>
  <c r="CC676" i="13" s="1"/>
  <c r="CB678" i="13"/>
  <c r="CC678" i="13" s="1"/>
  <c r="CB680" i="13"/>
  <c r="CC680" i="13" s="1"/>
  <c r="CB682" i="13"/>
  <c r="CC682" i="13" s="1"/>
  <c r="CB684" i="13"/>
  <c r="CC684" i="13" s="1"/>
  <c r="CB686" i="13"/>
  <c r="CC686" i="13" s="1"/>
  <c r="CB688" i="13"/>
  <c r="CC688" i="13" s="1"/>
  <c r="CB691" i="13"/>
  <c r="CC691" i="13" s="1"/>
  <c r="CB692" i="13"/>
  <c r="CC692" i="13" s="1"/>
  <c r="CB693" i="13"/>
  <c r="CC693" i="13" s="1"/>
  <c r="CB694" i="13"/>
  <c r="CC694" i="13" s="1"/>
  <c r="CB695" i="13"/>
  <c r="CC695" i="13" s="1"/>
  <c r="CB696" i="13"/>
  <c r="CC696" i="13" s="1"/>
  <c r="CB697" i="13"/>
  <c r="CC697" i="13" s="1"/>
  <c r="CB698" i="13"/>
  <c r="CC698" i="13" s="1"/>
  <c r="CB699" i="13"/>
  <c r="CC699" i="13" s="1"/>
  <c r="CB700" i="13"/>
  <c r="CC700" i="13" s="1"/>
  <c r="CB701" i="13"/>
  <c r="CC701" i="13" s="1"/>
  <c r="CB702" i="13"/>
  <c r="CC702" i="13" s="1"/>
  <c r="CB703" i="13"/>
  <c r="CC703" i="13" s="1"/>
  <c r="CB704" i="13"/>
  <c r="CC704" i="13" s="1"/>
  <c r="CG690" i="13"/>
  <c r="CH690" i="13" s="1"/>
  <c r="CG689" i="13"/>
  <c r="CH689" i="13" s="1"/>
  <c r="CB690" i="13"/>
  <c r="CC690" i="13" s="1"/>
  <c r="BR691" i="13"/>
  <c r="BS691" i="13" s="1"/>
  <c r="BR692" i="13"/>
  <c r="BS692" i="13" s="1"/>
  <c r="BR693" i="13"/>
  <c r="BS693" i="13" s="1"/>
  <c r="BR694" i="13"/>
  <c r="BS694" i="13" s="1"/>
  <c r="BR695" i="13"/>
  <c r="BS695" i="13" s="1"/>
  <c r="BR696" i="13"/>
  <c r="BS696" i="13" s="1"/>
  <c r="BR697" i="13"/>
  <c r="BS697" i="13" s="1"/>
  <c r="BR698" i="13"/>
  <c r="BS698" i="13" s="1"/>
  <c r="BR699" i="13"/>
  <c r="BS699" i="13" s="1"/>
  <c r="BR700" i="13"/>
  <c r="BS700" i="13" s="1"/>
  <c r="BR701" i="13"/>
  <c r="BS701" i="13" s="1"/>
  <c r="BR702" i="13"/>
  <c r="BS702" i="13" s="1"/>
  <c r="BR703" i="13"/>
  <c r="BS703" i="13" s="1"/>
  <c r="BR704" i="13"/>
  <c r="BS704" i="13" s="1"/>
  <c r="BR736" i="13"/>
  <c r="BS736" i="13" s="1"/>
  <c r="BR737" i="13"/>
  <c r="BS737" i="13" s="1"/>
  <c r="BR738" i="13"/>
  <c r="BS738" i="13" s="1"/>
  <c r="BR739" i="13"/>
  <c r="BS739" i="13" s="1"/>
  <c r="CB740" i="13"/>
  <c r="CC740" i="13" s="1"/>
  <c r="CL740" i="13"/>
  <c r="CM740" i="13" s="1"/>
  <c r="BR743" i="13"/>
  <c r="BS743" i="13" s="1"/>
  <c r="CB744" i="13"/>
  <c r="CC744" i="13" s="1"/>
  <c r="CL744" i="13"/>
  <c r="CM744" i="13" s="1"/>
  <c r="CB747" i="13"/>
  <c r="CC747" i="13" s="1"/>
  <c r="CB749" i="13"/>
  <c r="CC749" i="13" s="1"/>
  <c r="CB751" i="13"/>
  <c r="CC751" i="13" s="1"/>
  <c r="CB753" i="13"/>
  <c r="CC753" i="13" s="1"/>
  <c r="CB755" i="13"/>
  <c r="CC755" i="13" s="1"/>
  <c r="CB757" i="13"/>
  <c r="CC757" i="13" s="1"/>
  <c r="CB759" i="13"/>
  <c r="CC759" i="13" s="1"/>
  <c r="CB761" i="13"/>
  <c r="CC761" i="13" s="1"/>
  <c r="CB763" i="13"/>
  <c r="CC763" i="13" s="1"/>
  <c r="CB765" i="13"/>
  <c r="CC765" i="13" s="1"/>
  <c r="BR768" i="13"/>
  <c r="BS768" i="13" s="1"/>
  <c r="CB768" i="13"/>
  <c r="CC768" i="13" s="1"/>
  <c r="CL739" i="13"/>
  <c r="CM739" i="13" s="1"/>
  <c r="CL743" i="13"/>
  <c r="CM743" i="13" s="1"/>
  <c r="BR760" i="13"/>
  <c r="BS760" i="13" s="1"/>
  <c r="BR762" i="13"/>
  <c r="BS762" i="13" s="1"/>
  <c r="BR764" i="13"/>
  <c r="BS764" i="13" s="1"/>
  <c r="BR767" i="13"/>
  <c r="BS767" i="13" s="1"/>
  <c r="CB767" i="13"/>
  <c r="CC767" i="13" s="1"/>
  <c r="CL736" i="13"/>
  <c r="CM736" i="13" s="1"/>
  <c r="CL737" i="13"/>
  <c r="CM737" i="13" s="1"/>
  <c r="CL738" i="13"/>
  <c r="CM738" i="13" s="1"/>
  <c r="CL742" i="13"/>
  <c r="CM742" i="13" s="1"/>
  <c r="CB766" i="13"/>
  <c r="CC766" i="13" s="1"/>
  <c r="BR761" i="13"/>
  <c r="BS761" i="13" s="1"/>
  <c r="BR763" i="13"/>
  <c r="BS763" i="13" s="1"/>
  <c r="CB771" i="13"/>
  <c r="CC771" i="13" s="1"/>
  <c r="CB775" i="13"/>
  <c r="CC775" i="13" s="1"/>
  <c r="CB779" i="13"/>
  <c r="CC779" i="13" s="1"/>
  <c r="CB770" i="13"/>
  <c r="CC770" i="13" s="1"/>
  <c r="CB774" i="13"/>
  <c r="CC774" i="13" s="1"/>
  <c r="CB778" i="13"/>
  <c r="CC778" i="13" s="1"/>
  <c r="BR785" i="13"/>
  <c r="BS785" i="13" s="1"/>
  <c r="CB772" i="13"/>
  <c r="CC772" i="13" s="1"/>
  <c r="CB776" i="13"/>
  <c r="CC776" i="13" s="1"/>
  <c r="CB780" i="13"/>
  <c r="CC780" i="13" s="1"/>
  <c r="CB794" i="13"/>
  <c r="CC794" i="13" s="1"/>
  <c r="BR821" i="13"/>
  <c r="BS821" i="13" s="1"/>
  <c r="CB821" i="13"/>
  <c r="CC821" i="13" s="1"/>
  <c r="BR825" i="13"/>
  <c r="BS825" i="13" s="1"/>
  <c r="CB825" i="13"/>
  <c r="CC825" i="13" s="1"/>
  <c r="CB781" i="13"/>
  <c r="CC781" i="13" s="1"/>
  <c r="CB783" i="13"/>
  <c r="CC783" i="13" s="1"/>
  <c r="CB785" i="13"/>
  <c r="CC785" i="13" s="1"/>
  <c r="CB787" i="13"/>
  <c r="CC787" i="13" s="1"/>
  <c r="CB789" i="13"/>
  <c r="CC789" i="13" s="1"/>
  <c r="CB791" i="13"/>
  <c r="CC791" i="13" s="1"/>
  <c r="CG792" i="13"/>
  <c r="CH792" i="13" s="1"/>
  <c r="CB793" i="13"/>
  <c r="CC793" i="13" s="1"/>
  <c r="CG796" i="13"/>
  <c r="CH796" i="13" s="1"/>
  <c r="CB797" i="13"/>
  <c r="CC797" i="13" s="1"/>
  <c r="CB801" i="13"/>
  <c r="CC801" i="13" s="1"/>
  <c r="CB805" i="13"/>
  <c r="CC805" i="13" s="1"/>
  <c r="CB809" i="13"/>
  <c r="CC809" i="13" s="1"/>
  <c r="BR820" i="13"/>
  <c r="BS820" i="13" s="1"/>
  <c r="CB820" i="13"/>
  <c r="CC820" i="13" s="1"/>
  <c r="BR824" i="13"/>
  <c r="BS824" i="13" s="1"/>
  <c r="CB824" i="13"/>
  <c r="CC824" i="13" s="1"/>
  <c r="CB818" i="13"/>
  <c r="CC818" i="13" s="1"/>
  <c r="CB822" i="13"/>
  <c r="CC822" i="13" s="1"/>
  <c r="CB826" i="13"/>
  <c r="CC826" i="13" s="1"/>
  <c r="CL840" i="13"/>
  <c r="CM840" i="13" s="1"/>
  <c r="CL841" i="13"/>
  <c r="CM841" i="13" s="1"/>
  <c r="BR839" i="13"/>
  <c r="BS839" i="13" s="1"/>
  <c r="BR840" i="13"/>
  <c r="BS840" i="13" s="1"/>
  <c r="BR841" i="13"/>
  <c r="BS841" i="13" s="1"/>
  <c r="BR842" i="13"/>
  <c r="BS842" i="13" s="1"/>
  <c r="BR843" i="13"/>
  <c r="BS843" i="13" s="1"/>
  <c r="BR844" i="13"/>
  <c r="BS844" i="13" s="1"/>
  <c r="BR845" i="13"/>
  <c r="BS845" i="13" s="1"/>
  <c r="BR846" i="13"/>
  <c r="BS846" i="13" s="1"/>
  <c r="BR847" i="13"/>
  <c r="BS847" i="13" s="1"/>
  <c r="BR848" i="13"/>
  <c r="BS848" i="13" s="1"/>
  <c r="BR849" i="13"/>
  <c r="BS849" i="13" s="1"/>
  <c r="BR856" i="13"/>
  <c r="BS856" i="13" s="1"/>
  <c r="CG859" i="13"/>
  <c r="CH859" i="13" s="1"/>
  <c r="CB849" i="13"/>
  <c r="CC849" i="13" s="1"/>
  <c r="CB853" i="13"/>
  <c r="CC853" i="13" s="1"/>
  <c r="CL856" i="13"/>
  <c r="CM856" i="13" s="1"/>
  <c r="CL862" i="13"/>
  <c r="CM862" i="13" s="1"/>
  <c r="CL866" i="13"/>
  <c r="CM866" i="13" s="1"/>
  <c r="CL870" i="13"/>
  <c r="CM870" i="13" s="1"/>
  <c r="CL874" i="13"/>
  <c r="CM874" i="13" s="1"/>
  <c r="BR883" i="13"/>
  <c r="BS883" i="13" s="1"/>
  <c r="CB851" i="13"/>
  <c r="CC851" i="13" s="1"/>
  <c r="CL854" i="13"/>
  <c r="CM854" i="13" s="1"/>
  <c r="CB859" i="13"/>
  <c r="CC859" i="13" s="1"/>
  <c r="CL859" i="13"/>
  <c r="CM859" i="13" s="1"/>
  <c r="CL863" i="13"/>
  <c r="CM863" i="13" s="1"/>
  <c r="CL867" i="13"/>
  <c r="CM867" i="13" s="1"/>
  <c r="CL871" i="13"/>
  <c r="CM871" i="13" s="1"/>
  <c r="CL875" i="13"/>
  <c r="CM875" i="13" s="1"/>
  <c r="CL879" i="13"/>
  <c r="CM879" i="13" s="1"/>
  <c r="CB861" i="13"/>
  <c r="CC861" i="13" s="1"/>
  <c r="CB863" i="13"/>
  <c r="CC863" i="13" s="1"/>
  <c r="CB865" i="13"/>
  <c r="CC865" i="13" s="1"/>
  <c r="CB867" i="13"/>
  <c r="CC867" i="13" s="1"/>
  <c r="CB869" i="13"/>
  <c r="CC869" i="13" s="1"/>
  <c r="CB871" i="13"/>
  <c r="CC871" i="13" s="1"/>
  <c r="CB873" i="13"/>
  <c r="CC873" i="13" s="1"/>
  <c r="CB875" i="13"/>
  <c r="CC875" i="13" s="1"/>
  <c r="CB877" i="13"/>
  <c r="CC877" i="13" s="1"/>
  <c r="CB879" i="13"/>
  <c r="CC879" i="13" s="1"/>
  <c r="CB881" i="13"/>
  <c r="CC881" i="13" s="1"/>
  <c r="CG883" i="13"/>
  <c r="CH883" i="13" s="1"/>
  <c r="CB884" i="13"/>
  <c r="CC884" i="13" s="1"/>
  <c r="CG887" i="13"/>
  <c r="CH887" i="13" s="1"/>
  <c r="CB888" i="13"/>
  <c r="CC888" i="13" s="1"/>
  <c r="CB883" i="13"/>
  <c r="CC883" i="13" s="1"/>
  <c r="CB887" i="13"/>
  <c r="CC887" i="13" s="1"/>
  <c r="CB850" i="13"/>
  <c r="CC850" i="13" s="1"/>
  <c r="CB852" i="13"/>
  <c r="CC852" i="13" s="1"/>
  <c r="CB854" i="13"/>
  <c r="CC854" i="13" s="1"/>
  <c r="CB856" i="13"/>
  <c r="CC856" i="13" s="1"/>
  <c r="CB858" i="13"/>
  <c r="CC858" i="13" s="1"/>
  <c r="CB860" i="13"/>
  <c r="CC860" i="13" s="1"/>
  <c r="CB862" i="13"/>
  <c r="CC862" i="13" s="1"/>
  <c r="CB864" i="13"/>
  <c r="CC864" i="13" s="1"/>
  <c r="CB866" i="13"/>
  <c r="CC866" i="13" s="1"/>
  <c r="CB868" i="13"/>
  <c r="CC868" i="13" s="1"/>
  <c r="CB870" i="13"/>
  <c r="CC870" i="13" s="1"/>
  <c r="CB872" i="13"/>
  <c r="CC872" i="13" s="1"/>
  <c r="CB874" i="13"/>
  <c r="CC874" i="13" s="1"/>
  <c r="CB876" i="13"/>
  <c r="CC876" i="13" s="1"/>
  <c r="CB878" i="13"/>
  <c r="CC878" i="13" s="1"/>
  <c r="CB880" i="13"/>
  <c r="CC880" i="13" s="1"/>
  <c r="CB882" i="13"/>
  <c r="CC882" i="13" s="1"/>
  <c r="CG885" i="13"/>
  <c r="CH885" i="13" s="1"/>
  <c r="CB886" i="13"/>
  <c r="CC886" i="13" s="1"/>
  <c r="CB1049" i="13"/>
  <c r="CC1049" i="13" s="1"/>
  <c r="CB1050" i="13"/>
  <c r="CC1050" i="13" s="1"/>
  <c r="CB1051" i="13"/>
  <c r="CC1051" i="13" s="1"/>
  <c r="BU384" i="1"/>
  <c r="BT384" i="1"/>
  <c r="BU383" i="1"/>
  <c r="BT383" i="1"/>
  <c r="BU382" i="1"/>
  <c r="BT382" i="1"/>
  <c r="BU381" i="1"/>
  <c r="BT381" i="1"/>
  <c r="BU380" i="1"/>
  <c r="BT380" i="1"/>
  <c r="BU379" i="1"/>
  <c r="BT379" i="1"/>
  <c r="BU378" i="1"/>
  <c r="BT378" i="1"/>
  <c r="BU377" i="1"/>
  <c r="BT377" i="1"/>
  <c r="BU376" i="1"/>
  <c r="BT376" i="1"/>
  <c r="BU375" i="1"/>
  <c r="BT375" i="1"/>
  <c r="BU374" i="1"/>
  <c r="BT374" i="1"/>
  <c r="BU373" i="1"/>
  <c r="BT373" i="1"/>
  <c r="BU372" i="1"/>
  <c r="BT372" i="1"/>
  <c r="BU371" i="1"/>
  <c r="BT371" i="1"/>
  <c r="BU370" i="1"/>
  <c r="BT370" i="1"/>
  <c r="BU369" i="1"/>
  <c r="BT369" i="1"/>
  <c r="BU368" i="1"/>
  <c r="BT368" i="1"/>
  <c r="BU367" i="1"/>
  <c r="BT367" i="1"/>
  <c r="BU366" i="1"/>
  <c r="BT366" i="1"/>
  <c r="BU365" i="1"/>
  <c r="BT365" i="1"/>
  <c r="BU364" i="1"/>
  <c r="BT364" i="1"/>
  <c r="BU363" i="1"/>
  <c r="BT363" i="1"/>
  <c r="BU362" i="1"/>
  <c r="BT362" i="1"/>
  <c r="BU361" i="1"/>
  <c r="BT361" i="1"/>
  <c r="BU360" i="1"/>
  <c r="BT360" i="1"/>
  <c r="BU359" i="1"/>
  <c r="BT359" i="1"/>
  <c r="BU358" i="1"/>
  <c r="BT358" i="1"/>
  <c r="BU357" i="1"/>
  <c r="BT357" i="1"/>
  <c r="BU356" i="1"/>
  <c r="BT356" i="1"/>
  <c r="BU355" i="1"/>
  <c r="BT355" i="1"/>
  <c r="BU354" i="1"/>
  <c r="BT354" i="1"/>
  <c r="BU353" i="1"/>
  <c r="BT353" i="1"/>
  <c r="BU352" i="1"/>
  <c r="BT352" i="1"/>
  <c r="BU351" i="1"/>
  <c r="BT351" i="1"/>
  <c r="BU350" i="1"/>
  <c r="BT350" i="1"/>
  <c r="BU349" i="1"/>
  <c r="BT349" i="1"/>
  <c r="BU348" i="1"/>
  <c r="BT348" i="1"/>
  <c r="BU347" i="1"/>
  <c r="BT347" i="1"/>
  <c r="BU346" i="1"/>
  <c r="BT346" i="1"/>
  <c r="BU345" i="1"/>
  <c r="BT345" i="1"/>
  <c r="BU344" i="1"/>
  <c r="BT344" i="1"/>
  <c r="BU343" i="1"/>
  <c r="BT343" i="1"/>
  <c r="BU342" i="1"/>
  <c r="BT342" i="1"/>
  <c r="BU341" i="1"/>
  <c r="BT341" i="1"/>
  <c r="BU340" i="1"/>
  <c r="BT340" i="1"/>
  <c r="BU339" i="1"/>
  <c r="BT339" i="1"/>
  <c r="BU338" i="1"/>
  <c r="BT338" i="1"/>
  <c r="BU337" i="1"/>
  <c r="BT337" i="1"/>
  <c r="BU336" i="1"/>
  <c r="BT336" i="1"/>
  <c r="BU335" i="1"/>
  <c r="BT335" i="1"/>
  <c r="BU334" i="1"/>
  <c r="BT334" i="1"/>
  <c r="BU333" i="1"/>
  <c r="BT333" i="1"/>
  <c r="BU332" i="1"/>
  <c r="BT332" i="1"/>
  <c r="BU331" i="1"/>
  <c r="BT331" i="1"/>
  <c r="BU330" i="1"/>
  <c r="BT330" i="1"/>
  <c r="BU329" i="1"/>
  <c r="BT329" i="1"/>
  <c r="BU328" i="1"/>
  <c r="BT328" i="1"/>
  <c r="BU327" i="1"/>
  <c r="BT327" i="1"/>
  <c r="BU326" i="1"/>
  <c r="BT326" i="1"/>
  <c r="BU325" i="1"/>
  <c r="BT325" i="1"/>
  <c r="BU324" i="1"/>
  <c r="BT324" i="1"/>
  <c r="BU323" i="1"/>
  <c r="BT323" i="1"/>
  <c r="BU322" i="1"/>
  <c r="BT322" i="1"/>
  <c r="BU321" i="1"/>
  <c r="BT321" i="1"/>
  <c r="BU320" i="1"/>
  <c r="BT320" i="1"/>
  <c r="BU319" i="1"/>
  <c r="BT319" i="1"/>
  <c r="BU318" i="1"/>
  <c r="BT318" i="1"/>
  <c r="BU317" i="1"/>
  <c r="BT317" i="1"/>
  <c r="BU316" i="1"/>
  <c r="BT316" i="1"/>
  <c r="BU315" i="1"/>
  <c r="BT315" i="1"/>
  <c r="BU314" i="1"/>
  <c r="BT314" i="1"/>
  <c r="BU313" i="1"/>
  <c r="BT313" i="1"/>
  <c r="BU312" i="1"/>
  <c r="BT312" i="1"/>
  <c r="BU311" i="1"/>
  <c r="BT311" i="1"/>
  <c r="BU310" i="1"/>
  <c r="BT310" i="1"/>
  <c r="BU309" i="1"/>
  <c r="BT309" i="1"/>
  <c r="BU308" i="1"/>
  <c r="BT308" i="1"/>
  <c r="BU307" i="1"/>
  <c r="BT307" i="1"/>
  <c r="BU306" i="1"/>
  <c r="BT306" i="1"/>
  <c r="BU305" i="1"/>
  <c r="BT305" i="1"/>
  <c r="BU304" i="1"/>
  <c r="BT304" i="1"/>
  <c r="BU303" i="1"/>
  <c r="BT303" i="1"/>
  <c r="BU302" i="1"/>
  <c r="BT302" i="1"/>
  <c r="BU301" i="1"/>
  <c r="BT301" i="1"/>
  <c r="BU300" i="1"/>
  <c r="BT300" i="1"/>
  <c r="BU299" i="1"/>
  <c r="BT299" i="1"/>
  <c r="BU298" i="1"/>
  <c r="BT298" i="1"/>
  <c r="BU297" i="1"/>
  <c r="BT297" i="1"/>
  <c r="BU296" i="1"/>
  <c r="BT296" i="1"/>
  <c r="BU295" i="1"/>
  <c r="BT295" i="1"/>
  <c r="BU294" i="1"/>
  <c r="BT294" i="1"/>
  <c r="BU293" i="1"/>
  <c r="BT293" i="1"/>
  <c r="BU292" i="1"/>
  <c r="BT292" i="1"/>
  <c r="BU291" i="1"/>
  <c r="BT291" i="1"/>
  <c r="BU290" i="1"/>
  <c r="BT290" i="1"/>
  <c r="BU289" i="1"/>
  <c r="BT289" i="1"/>
  <c r="BU288" i="1"/>
  <c r="BT288" i="1"/>
  <c r="BU287" i="1"/>
  <c r="BT287" i="1"/>
  <c r="BU286" i="1"/>
  <c r="BT286" i="1"/>
  <c r="BU285" i="1"/>
  <c r="BT285" i="1"/>
  <c r="BU284" i="1"/>
  <c r="BT284" i="1"/>
  <c r="BU283" i="1"/>
  <c r="BT283" i="1"/>
  <c r="BU282" i="1"/>
  <c r="BT282" i="1"/>
  <c r="BU281" i="1"/>
  <c r="BT281" i="1"/>
  <c r="BU280" i="1"/>
  <c r="BT280" i="1"/>
  <c r="BU279" i="1"/>
  <c r="BT279" i="1"/>
  <c r="BU278" i="1"/>
  <c r="BT278" i="1"/>
  <c r="BU277" i="1"/>
  <c r="BT277" i="1"/>
  <c r="BU276" i="1"/>
  <c r="BT276" i="1"/>
  <c r="BU275" i="1"/>
  <c r="BT275" i="1"/>
  <c r="BU274" i="1"/>
  <c r="BT274" i="1"/>
  <c r="BU273" i="1"/>
  <c r="BT273" i="1"/>
  <c r="BU272" i="1"/>
  <c r="BT272" i="1"/>
  <c r="BU271" i="1"/>
  <c r="BT271" i="1"/>
  <c r="BU270" i="1"/>
  <c r="BT270" i="1"/>
  <c r="BU269" i="1"/>
  <c r="BT269" i="1"/>
  <c r="BU268" i="1"/>
  <c r="BT268" i="1"/>
  <c r="BU267" i="1"/>
  <c r="BT267" i="1"/>
  <c r="BU266" i="1"/>
  <c r="BT266" i="1"/>
  <c r="BU265" i="1"/>
  <c r="BT265" i="1"/>
  <c r="BU264" i="1"/>
  <c r="BT264" i="1"/>
  <c r="BU263" i="1"/>
  <c r="BT263" i="1"/>
  <c r="BU262" i="1"/>
  <c r="BT262" i="1"/>
  <c r="BU261" i="1"/>
  <c r="BT261" i="1"/>
  <c r="BU260" i="1"/>
  <c r="BT260" i="1"/>
  <c r="BU259" i="1"/>
  <c r="BT259" i="1"/>
  <c r="BU258" i="1"/>
  <c r="BT258" i="1"/>
  <c r="BU257" i="1"/>
  <c r="BT257" i="1"/>
  <c r="BU256" i="1"/>
  <c r="BT256" i="1"/>
  <c r="BU255" i="1"/>
  <c r="BT255" i="1"/>
  <c r="BU254" i="1"/>
  <c r="BT254" i="1"/>
  <c r="BU253" i="1"/>
  <c r="BT253" i="1"/>
  <c r="BU252" i="1"/>
  <c r="BT252" i="1"/>
  <c r="BU251" i="1"/>
  <c r="BT251" i="1"/>
  <c r="BU250" i="1"/>
  <c r="BT250" i="1"/>
  <c r="BU249" i="1"/>
  <c r="BT249" i="1"/>
  <c r="BU248" i="1"/>
  <c r="BT248" i="1"/>
  <c r="BU247" i="1"/>
  <c r="BT247" i="1"/>
  <c r="BU246" i="1"/>
  <c r="BT246" i="1"/>
  <c r="BU245" i="1"/>
  <c r="BT245" i="1"/>
  <c r="BU244" i="1"/>
  <c r="BT244" i="1"/>
  <c r="BU243" i="1"/>
  <c r="BT243" i="1"/>
  <c r="BU242" i="1"/>
  <c r="BT242" i="1"/>
  <c r="BU241" i="1"/>
  <c r="BT241" i="1"/>
  <c r="BU240" i="1"/>
  <c r="BT240" i="1"/>
  <c r="BU239" i="1"/>
  <c r="BT239" i="1"/>
  <c r="BU238" i="1"/>
  <c r="BT238" i="1"/>
  <c r="BU237" i="1"/>
  <c r="BT237" i="1"/>
  <c r="BU236" i="1"/>
  <c r="BT236" i="1"/>
  <c r="BU235" i="1"/>
  <c r="BT235" i="1"/>
  <c r="BU234" i="1"/>
  <c r="BT234" i="1"/>
  <c r="BU233" i="1"/>
  <c r="BT233" i="1"/>
  <c r="BU232" i="1"/>
  <c r="BT232" i="1"/>
  <c r="BU231" i="1"/>
  <c r="BT231" i="1"/>
  <c r="BU230" i="1"/>
  <c r="BT230" i="1"/>
  <c r="BU229" i="1"/>
  <c r="BT229" i="1"/>
  <c r="BU228" i="1"/>
  <c r="BT228" i="1"/>
  <c r="BU227" i="1"/>
  <c r="BT227" i="1"/>
  <c r="BU226" i="1"/>
  <c r="BT226" i="1"/>
  <c r="BU225" i="1"/>
  <c r="BT225" i="1"/>
  <c r="BU224" i="1"/>
  <c r="BT224" i="1"/>
  <c r="BU223" i="1"/>
  <c r="BT223" i="1"/>
  <c r="BU222" i="1"/>
  <c r="BT222" i="1"/>
  <c r="BU221" i="1"/>
  <c r="BT221" i="1"/>
  <c r="BU220" i="1"/>
  <c r="BT220" i="1"/>
  <c r="BU218" i="1"/>
  <c r="BT218" i="1"/>
  <c r="BU217" i="1"/>
  <c r="BT217" i="1"/>
  <c r="BU216" i="1"/>
  <c r="BT216" i="1"/>
  <c r="BU215" i="1"/>
  <c r="BT215" i="1"/>
  <c r="BU214" i="1"/>
  <c r="BT214" i="1"/>
  <c r="BU213" i="1"/>
  <c r="BT213" i="1"/>
  <c r="BU212" i="1"/>
  <c r="BT212" i="1"/>
  <c r="BU211" i="1"/>
  <c r="BT211" i="1"/>
  <c r="BU210" i="1"/>
  <c r="BT210" i="1"/>
  <c r="BU209" i="1"/>
  <c r="BT209" i="1"/>
  <c r="BU208" i="1"/>
  <c r="BT208" i="1"/>
  <c r="BU207" i="1"/>
  <c r="BT207" i="1"/>
  <c r="BU206" i="1"/>
  <c r="BT206" i="1"/>
  <c r="BU205" i="1"/>
  <c r="BT205" i="1"/>
  <c r="BU204" i="1"/>
  <c r="BT204" i="1"/>
  <c r="BU203" i="1"/>
  <c r="BT203" i="1"/>
  <c r="BU202" i="1"/>
  <c r="BT202" i="1"/>
  <c r="BU201" i="1"/>
  <c r="BT201" i="1"/>
  <c r="BU200" i="1"/>
  <c r="BT200" i="1"/>
  <c r="BU199" i="1"/>
  <c r="BT199" i="1"/>
  <c r="BU198" i="1"/>
  <c r="BT198" i="1"/>
  <c r="BU197" i="1"/>
  <c r="BT197" i="1"/>
  <c r="BU196" i="1"/>
  <c r="BT196" i="1"/>
  <c r="BU195" i="1"/>
  <c r="BT195" i="1"/>
  <c r="BU194" i="1"/>
  <c r="BT194" i="1"/>
  <c r="BU193" i="1"/>
  <c r="BT193" i="1"/>
  <c r="BU192" i="1"/>
  <c r="BT192" i="1"/>
  <c r="BU191" i="1"/>
  <c r="BT191" i="1"/>
  <c r="BU190" i="1"/>
  <c r="BT190" i="1"/>
  <c r="BU189" i="1"/>
  <c r="BT189" i="1"/>
  <c r="BU188" i="1"/>
  <c r="BT188" i="1"/>
  <c r="BU187" i="1"/>
  <c r="BT187" i="1"/>
  <c r="BU186" i="1"/>
  <c r="BT186" i="1"/>
  <c r="BU185" i="1"/>
  <c r="BT185" i="1"/>
  <c r="BU184" i="1"/>
  <c r="BT184" i="1"/>
  <c r="BU183" i="1"/>
  <c r="BT183" i="1"/>
  <c r="BU182" i="1"/>
  <c r="BT182" i="1"/>
  <c r="BU181" i="1"/>
  <c r="BT181" i="1"/>
  <c r="BU180" i="1"/>
  <c r="BT180" i="1"/>
  <c r="BU179" i="1"/>
  <c r="BT179" i="1"/>
  <c r="BU178" i="1"/>
  <c r="BT178" i="1"/>
  <c r="BU177" i="1"/>
  <c r="BT177" i="1"/>
  <c r="BU176" i="1"/>
  <c r="BT176" i="1"/>
  <c r="BU175" i="1"/>
  <c r="BT175" i="1"/>
  <c r="BU174" i="1"/>
  <c r="BT174" i="1"/>
  <c r="BU173" i="1"/>
  <c r="BT173" i="1"/>
  <c r="BU172" i="1"/>
  <c r="BT172" i="1"/>
  <c r="BU171" i="1"/>
  <c r="BT171" i="1"/>
  <c r="BU170" i="1"/>
  <c r="BT170" i="1"/>
  <c r="BU169" i="1"/>
  <c r="BT169" i="1"/>
  <c r="BU168" i="1"/>
  <c r="BT168" i="1"/>
  <c r="BU167" i="1"/>
  <c r="BT167" i="1"/>
  <c r="BU166" i="1"/>
  <c r="BT166" i="1"/>
  <c r="BU165" i="1"/>
  <c r="BT165" i="1"/>
  <c r="BU164" i="1"/>
  <c r="BT164" i="1"/>
  <c r="BU163" i="1"/>
  <c r="BT163" i="1"/>
  <c r="BU162" i="1"/>
  <c r="BT162" i="1"/>
  <c r="BU161" i="1"/>
  <c r="BT161" i="1"/>
  <c r="BU160" i="1"/>
  <c r="BT160" i="1"/>
  <c r="BU159" i="1"/>
  <c r="BT159" i="1"/>
  <c r="BU158" i="1"/>
  <c r="BT158" i="1"/>
  <c r="BU157" i="1"/>
  <c r="BT157" i="1"/>
  <c r="BU156" i="1"/>
  <c r="BT156" i="1"/>
  <c r="BU155" i="1"/>
  <c r="BT155" i="1"/>
  <c r="BU154" i="1"/>
  <c r="BT154" i="1"/>
  <c r="BU153" i="1"/>
  <c r="BT153" i="1"/>
  <c r="BU152" i="1"/>
  <c r="BT152" i="1"/>
  <c r="BU151" i="1"/>
  <c r="BT151" i="1"/>
  <c r="BU149" i="1"/>
  <c r="BT149" i="1"/>
  <c r="BU148" i="1"/>
  <c r="BT148" i="1"/>
  <c r="BU147" i="1"/>
  <c r="BT147" i="1"/>
  <c r="BU146" i="1"/>
  <c r="BT146" i="1"/>
  <c r="BU145" i="1"/>
  <c r="BT145" i="1"/>
  <c r="BU144" i="1"/>
  <c r="BT144" i="1"/>
  <c r="BU143" i="1"/>
  <c r="BT143" i="1"/>
  <c r="BU142" i="1"/>
  <c r="BT142" i="1"/>
  <c r="BU141" i="1"/>
  <c r="BT141" i="1"/>
  <c r="BU140" i="1"/>
  <c r="BT140" i="1"/>
  <c r="BU139" i="1"/>
  <c r="BT139" i="1"/>
  <c r="BU138" i="1"/>
  <c r="BT138" i="1"/>
  <c r="BU137" i="1"/>
  <c r="BT137" i="1"/>
  <c r="BU136" i="1"/>
  <c r="BT136" i="1"/>
  <c r="BU135" i="1"/>
  <c r="BT135" i="1"/>
  <c r="BU134" i="1"/>
  <c r="BT134" i="1"/>
  <c r="BU133" i="1"/>
  <c r="BT133" i="1"/>
  <c r="BU132" i="1"/>
  <c r="BT132" i="1"/>
  <c r="BU131" i="1"/>
  <c r="BT131" i="1"/>
  <c r="BU129" i="1"/>
  <c r="BT129" i="1"/>
  <c r="BU128" i="1"/>
  <c r="BT128" i="1"/>
  <c r="BU127" i="1"/>
  <c r="BT127" i="1"/>
  <c r="BU126" i="1"/>
  <c r="BT126" i="1"/>
  <c r="BU124" i="1"/>
  <c r="BT124" i="1"/>
  <c r="BU121" i="1"/>
  <c r="BT121" i="1"/>
  <c r="BU120" i="1"/>
  <c r="BT120" i="1"/>
  <c r="BU118" i="1"/>
  <c r="BT118" i="1"/>
  <c r="BU116" i="1"/>
  <c r="BT116" i="1"/>
  <c r="BU113" i="1"/>
  <c r="BT113" i="1"/>
  <c r="BU111" i="1"/>
  <c r="BT111" i="1"/>
  <c r="BU110" i="1"/>
  <c r="BT110" i="1"/>
  <c r="BU109" i="1"/>
  <c r="BT109" i="1"/>
  <c r="BU107" i="1"/>
  <c r="BT107" i="1"/>
  <c r="BU106" i="1"/>
  <c r="BT106" i="1"/>
  <c r="BU105" i="1"/>
  <c r="BT105" i="1"/>
  <c r="BU104" i="1"/>
  <c r="BT104" i="1"/>
  <c r="BU103" i="1"/>
  <c r="BT103" i="1"/>
  <c r="BU102" i="1"/>
  <c r="BT102" i="1"/>
  <c r="BU101" i="1"/>
  <c r="BT101" i="1"/>
  <c r="BU99" i="1"/>
  <c r="BT99" i="1"/>
  <c r="BU98" i="1"/>
  <c r="BT98" i="1"/>
  <c r="BU97" i="1"/>
  <c r="BT97" i="1"/>
  <c r="BU96" i="1"/>
  <c r="BT96" i="1"/>
  <c r="BU95" i="1"/>
  <c r="BT95" i="1"/>
  <c r="BU94" i="1"/>
  <c r="BT94" i="1"/>
  <c r="BU93" i="1"/>
  <c r="BT93" i="1"/>
  <c r="BU92" i="1"/>
  <c r="BT92" i="1"/>
  <c r="BU90" i="1"/>
  <c r="BT90" i="1"/>
  <c r="BU87" i="1"/>
  <c r="BT87" i="1"/>
  <c r="BU81" i="1"/>
  <c r="BT81" i="1"/>
  <c r="BU79" i="1"/>
  <c r="BT79" i="1"/>
  <c r="BU76" i="1"/>
  <c r="BT76" i="1"/>
  <c r="BU75" i="1"/>
  <c r="BT75" i="1"/>
  <c r="BU73" i="1"/>
  <c r="BT73" i="1"/>
  <c r="BU68" i="1"/>
  <c r="BT68" i="1"/>
  <c r="BU66" i="1"/>
  <c r="BT66" i="1"/>
  <c r="BU64" i="1"/>
  <c r="BT64" i="1"/>
  <c r="BU63" i="1"/>
  <c r="BT63" i="1"/>
  <c r="BU61" i="1"/>
  <c r="BT61" i="1"/>
  <c r="BU60" i="1"/>
  <c r="BT60" i="1"/>
  <c r="BU59" i="1"/>
  <c r="BT59" i="1"/>
  <c r="BU57" i="1"/>
  <c r="BT57" i="1"/>
  <c r="BU54" i="1"/>
  <c r="BT54" i="1"/>
  <c r="BU53" i="1"/>
  <c r="BT53" i="1"/>
  <c r="BU51" i="1"/>
  <c r="BT51" i="1"/>
  <c r="BU50" i="1"/>
  <c r="BT50" i="1"/>
  <c r="BU49" i="1"/>
  <c r="BT49" i="1"/>
  <c r="BU47" i="1"/>
  <c r="BT47" i="1"/>
  <c r="BU46" i="1"/>
  <c r="BT46" i="1"/>
  <c r="BU45" i="1"/>
  <c r="BT45" i="1"/>
  <c r="BU44" i="1"/>
  <c r="BT44" i="1"/>
  <c r="BU43" i="1"/>
  <c r="BT43" i="1"/>
  <c r="BU42" i="1"/>
  <c r="BT42" i="1"/>
  <c r="BU41" i="1"/>
  <c r="BT41" i="1"/>
  <c r="BU40" i="1"/>
  <c r="BT40" i="1"/>
  <c r="BU39" i="1"/>
  <c r="BT39" i="1"/>
  <c r="BU38" i="1"/>
  <c r="BT38" i="1"/>
  <c r="BU37" i="1"/>
  <c r="BT37" i="1"/>
  <c r="BU36" i="1"/>
  <c r="BT36" i="1"/>
  <c r="BU35" i="1"/>
  <c r="BT35" i="1"/>
  <c r="BU34" i="1"/>
  <c r="BT34" i="1"/>
  <c r="BU33" i="1"/>
  <c r="BT33" i="1"/>
  <c r="BU32" i="1"/>
  <c r="BT32" i="1"/>
  <c r="BU31" i="1"/>
  <c r="BT31" i="1"/>
  <c r="BU30" i="1"/>
  <c r="BT30" i="1"/>
  <c r="BU29" i="1"/>
  <c r="BT29" i="1"/>
  <c r="BU28" i="1"/>
  <c r="BT28" i="1"/>
  <c r="BU27" i="1"/>
  <c r="BT27" i="1"/>
  <c r="BU26" i="1"/>
  <c r="BT26" i="1"/>
  <c r="BU25" i="1"/>
  <c r="BT25" i="1"/>
  <c r="BU24" i="1"/>
  <c r="BT24" i="1"/>
  <c r="BU22" i="1"/>
  <c r="BT22" i="1"/>
  <c r="BU21" i="1"/>
  <c r="BT21" i="1"/>
  <c r="BU20" i="1"/>
  <c r="BT20" i="1"/>
  <c r="BU19" i="1"/>
  <c r="BT19" i="1"/>
  <c r="BU18" i="1"/>
  <c r="BT18" i="1"/>
  <c r="BU17" i="1"/>
  <c r="BT17" i="1"/>
  <c r="BU16" i="1"/>
  <c r="BT16" i="1"/>
  <c r="BU15" i="1"/>
  <c r="BT15" i="1"/>
  <c r="BU14" i="1"/>
  <c r="BT14" i="1"/>
  <c r="BU13" i="1"/>
  <c r="BT13" i="1"/>
  <c r="BU12" i="1"/>
  <c r="BT12" i="1"/>
  <c r="BU11" i="1"/>
  <c r="BT11" i="1"/>
  <c r="BU10" i="1"/>
  <c r="BT10" i="1"/>
  <c r="BU9" i="1"/>
  <c r="BT9" i="1"/>
  <c r="BU8" i="1"/>
  <c r="BT8" i="1"/>
  <c r="BU7" i="1"/>
  <c r="BT7" i="1"/>
  <c r="BU6" i="1"/>
  <c r="BT6" i="1"/>
  <c r="BU5" i="1"/>
  <c r="BT5" i="1"/>
  <c r="BU4" i="1"/>
  <c r="BT4" i="1"/>
  <c r="BU3" i="1"/>
  <c r="BT3" i="1"/>
  <c r="BU2" i="1"/>
  <c r="BT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J257" authorId="0" shapeId="0" xr:uid="{00000000-0006-0000-0000-000001000000}">
      <text>
        <r>
          <rPr>
            <sz val="11"/>
            <rFont val="Arial"/>
            <family val="2"/>
          </rPr>
          <t>ingenieria:
Reporte de laboratorio Hidroquímica</t>
        </r>
      </text>
    </comment>
  </commentList>
</comments>
</file>

<file path=xl/sharedStrings.xml><?xml version="1.0" encoding="utf-8"?>
<sst xmlns="http://schemas.openxmlformats.org/spreadsheetml/2006/main" count="48967" uniqueCount="3643">
  <si>
    <t>Año</t>
  </si>
  <si>
    <t>ID</t>
  </si>
  <si>
    <t>Carga o Usuario Estrategico</t>
  </si>
  <si>
    <t>Tipo Actividad</t>
  </si>
  <si>
    <t>Código Municipio</t>
  </si>
  <si>
    <t>Nombre</t>
  </si>
  <si>
    <t>Territorial</t>
  </si>
  <si>
    <t>AH</t>
  </si>
  <si>
    <t>NOMAH</t>
  </si>
  <si>
    <t>ZH</t>
  </si>
  <si>
    <t>NOMZH</t>
  </si>
  <si>
    <t>SZH</t>
  </si>
  <si>
    <t>NOMSZH</t>
  </si>
  <si>
    <t>NSS1</t>
  </si>
  <si>
    <t>NOM_NSS1</t>
  </si>
  <si>
    <t>NSS2</t>
  </si>
  <si>
    <t>NOM_NSS2</t>
  </si>
  <si>
    <t>NSS3</t>
  </si>
  <si>
    <t>NOM_NSS3</t>
  </si>
  <si>
    <t>Fecha Monitoreo</t>
  </si>
  <si>
    <t>Tiempo de descarga o vertimiento (horas)</t>
  </si>
  <si>
    <t>Caudal
(L/s)</t>
  </si>
  <si>
    <t>pH muestra puntual</t>
  </si>
  <si>
    <t xml:space="preserve">pH mínimo
(unidades de pH) </t>
  </si>
  <si>
    <t>pH maximo
(unidades de pH) 2</t>
  </si>
  <si>
    <t>Conductividad mínima (puntual)
(µS/cm)</t>
  </si>
  <si>
    <t>Conductividad máxima(puntual)
(µS/cm)2</t>
  </si>
  <si>
    <t>Temperatura mínima  (Puntual)
(°C)</t>
  </si>
  <si>
    <t>Temperatura máxima (puntual)
(°C)2</t>
  </si>
  <si>
    <t>DQO
(mgO2/L)</t>
  </si>
  <si>
    <r>
      <rPr>
        <b/>
        <sz val="10"/>
        <rFont val="Arial"/>
        <family val="2"/>
      </rPr>
      <t>DBO</t>
    </r>
    <r>
      <rPr>
        <b/>
        <vertAlign val="subscript"/>
        <sz val="10"/>
        <rFont val="Arial"/>
        <family val="2"/>
      </rPr>
      <t>5</t>
    </r>
    <r>
      <rPr>
        <b/>
        <sz val="10"/>
        <rFont val="Arial"/>
        <family val="2"/>
      </rPr>
      <t xml:space="preserve"> 
(mgO2/L)</t>
    </r>
  </si>
  <si>
    <t>Fenoles totales (mgFenoles/L)</t>
  </si>
  <si>
    <t>Compuestos Fenolicos semivolátiles (mg/l)</t>
  </si>
  <si>
    <t>Grasas y Aceites
(mg Stcias sbles hexano/L)</t>
  </si>
  <si>
    <t>SAAM 
(mgSAAM/L)</t>
  </si>
  <si>
    <t>Ortofosfatos
(mg(PO4)3-/L)</t>
  </si>
  <si>
    <t>Nitratos, como nitrógeno (mgNO3-N/L )</t>
  </si>
  <si>
    <t>Nitritos, como nitrógeno
(mgNO2-N/L)</t>
  </si>
  <si>
    <t>Solidos Suspendidos Totales (mg/L)</t>
  </si>
  <si>
    <t>Solidos Sedimentables (volumétrico) (mL/L)</t>
  </si>
  <si>
    <t>Nitrógeno Total Kjendahl (mgN/L)</t>
  </si>
  <si>
    <t>Nitrógeno Amoniacal, como nitrógeno (mgNH3-N/L)</t>
  </si>
  <si>
    <t>Fosforo Total (mgP/L)</t>
  </si>
  <si>
    <t>Hidrocarburos Totales (HTP) (mg Hidrocarburos/L)</t>
  </si>
  <si>
    <t>Hidrocarburos aromáticos (HAP) (mg/l)</t>
  </si>
  <si>
    <t>BETEX (mg/l)</t>
  </si>
  <si>
    <t>Compuestos halogenados adsorbibles (AOX) mg/l</t>
  </si>
  <si>
    <t>Coliformes Termotolerantes (NMP/100 ml)</t>
  </si>
  <si>
    <t>Cianuro (mgCN-/L)</t>
  </si>
  <si>
    <t>Cloruros (mgCl-/L)</t>
  </si>
  <si>
    <t>Sulfuros (mgS=/L)</t>
  </si>
  <si>
    <t>Sulfatos (mgSO4 2=/L)</t>
  </si>
  <si>
    <t>Aluminio Total (mgAl/L)</t>
  </si>
  <si>
    <t>Cadmio (mgCd/L)</t>
  </si>
  <si>
    <t>Zinc (mgZn/L)</t>
  </si>
  <si>
    <t>Cobre (mgCu/L)</t>
  </si>
  <si>
    <t>Cromo (mgCr/L)</t>
  </si>
  <si>
    <t>Hierro (mgFe/L)</t>
  </si>
  <si>
    <t>Mercurio (mgHg/L)</t>
  </si>
  <si>
    <t>Niquel (mgNi/L)</t>
  </si>
  <si>
    <t>Plata (mgAg/L)</t>
  </si>
  <si>
    <t>Plomo (mgPb/L)</t>
  </si>
  <si>
    <t>Acidez Total (mgCaCO3/L)</t>
  </si>
  <si>
    <t>Alcalinidad Total (mgCaCO3/L)</t>
  </si>
  <si>
    <t>Dureza Calcica (mgCaCO3/L)</t>
  </si>
  <si>
    <t>Dureza Total (mgCaCO3/L)</t>
  </si>
  <si>
    <t>Color real a 436nm  (m-1)</t>
  </si>
  <si>
    <t>Color real a 525nm (m-1)</t>
  </si>
  <si>
    <t>Color real a 620nm (m-1)</t>
  </si>
  <si>
    <t>Bario mg Ba/L</t>
  </si>
  <si>
    <t>Maganeso (mg Mn/L)</t>
  </si>
  <si>
    <t>Arsenico (mg As/L)2</t>
  </si>
  <si>
    <t>Carga contaminante (Kg/dia)
DBO5</t>
  </si>
  <si>
    <t>Carga contaminante (Kg/dia)
SST</t>
  </si>
  <si>
    <t>Fecha Reporte</t>
  </si>
  <si>
    <t>Armenia</t>
  </si>
  <si>
    <t>&lt; 625 Kg/día</t>
  </si>
  <si>
    <t>Doméstico</t>
  </si>
  <si>
    <t>Aburra Sur</t>
  </si>
  <si>
    <t>Magdalena Cauca</t>
  </si>
  <si>
    <t>Cauca</t>
  </si>
  <si>
    <t>Directos Río Cauca  entre Río San Juan y  Pto Valdivia (md)</t>
  </si>
  <si>
    <t>2620-01</t>
  </si>
  <si>
    <t>Directos R. Cauca (mi) - R. Amagá y Q. Sinifaná - NSS</t>
  </si>
  <si>
    <t>2620-01-01</t>
  </si>
  <si>
    <t>Directos R. Cauca (mi) entre Q. Amagá y R. La Purco</t>
  </si>
  <si>
    <t>2620-01-01-04</t>
  </si>
  <si>
    <t>Q. La Tuerta</t>
  </si>
  <si>
    <t>N/S</t>
  </si>
  <si>
    <t>&lt;10</t>
  </si>
  <si>
    <t>Mineros Campaña 1</t>
  </si>
  <si>
    <t>Heliconia</t>
  </si>
  <si>
    <t>2620-01-02</t>
  </si>
  <si>
    <t>Q. La Guaca</t>
  </si>
  <si>
    <t>2620-01-02-04</t>
  </si>
  <si>
    <t>Q. Sucia</t>
  </si>
  <si>
    <t>Mineros Campaña 2</t>
  </si>
  <si>
    <t>La Estrella</t>
  </si>
  <si>
    <t>Nechí</t>
  </si>
  <si>
    <t>Río Porce</t>
  </si>
  <si>
    <t>2701-01</t>
  </si>
  <si>
    <t>Rio Aburrá - NSS</t>
  </si>
  <si>
    <t>2701-01-209</t>
  </si>
  <si>
    <t>Directos al Río Aburrá-Medellín</t>
  </si>
  <si>
    <t>Mineros Campaña 3</t>
  </si>
  <si>
    <t>Mina La Ye Campaña 1</t>
  </si>
  <si>
    <t>Fredonia</t>
  </si>
  <si>
    <t>Cartama</t>
  </si>
  <si>
    <t>2620-01-08</t>
  </si>
  <si>
    <t>R. Poblanco</t>
  </si>
  <si>
    <t>2620-01-08-08</t>
  </si>
  <si>
    <t>Q. La Naranjala</t>
  </si>
  <si>
    <t>Mina La Ye Campaña 2</t>
  </si>
  <si>
    <t>La Pintada</t>
  </si>
  <si>
    <t>Río Frío y Otros Directos al Cauca</t>
  </si>
  <si>
    <t>2617-02</t>
  </si>
  <si>
    <t>R. FR. y Otros Directos al Cauca - NSS</t>
  </si>
  <si>
    <t>2617-02-09</t>
  </si>
  <si>
    <t>Directos R. Cauca (md) entre R. Poblanco y Q. Sabaleta</t>
  </si>
  <si>
    <t>2617-02-09-01</t>
  </si>
  <si>
    <t>Directos R. Cauca (md) entre Q. Sabaletas y R. Poblanco</t>
  </si>
  <si>
    <t>Mina La Ye Campaña 3</t>
  </si>
  <si>
    <t>Santa Barbara</t>
  </si>
  <si>
    <t>Río Arma</t>
  </si>
  <si>
    <t>2618</t>
  </si>
  <si>
    <t>R. Arma</t>
  </si>
  <si>
    <t>2618-05-01-09</t>
  </si>
  <si>
    <t>Q. Sabaletas</t>
  </si>
  <si>
    <t>Gran Colombia Gold Campaña 1</t>
  </si>
  <si>
    <t>Valparaiso</t>
  </si>
  <si>
    <t>2617-02-10</t>
  </si>
  <si>
    <t>Q. Sabaleta</t>
  </si>
  <si>
    <t>2617-02-10-01</t>
  </si>
  <si>
    <t>Gran Colombia Gold Campaña 2</t>
  </si>
  <si>
    <t>Andes</t>
  </si>
  <si>
    <t>Citará</t>
  </si>
  <si>
    <t>Río San Juan</t>
  </si>
  <si>
    <t>2619</t>
  </si>
  <si>
    <t>R. San Juan - (md)</t>
  </si>
  <si>
    <t>2619-01-11</t>
  </si>
  <si>
    <t>Directos R. San Juan (mi) entre R. Taparto y Q. Chaparrala</t>
  </si>
  <si>
    <t>2619-01-11-02</t>
  </si>
  <si>
    <t>Q. La Chaparralita</t>
  </si>
  <si>
    <t>Continental Gold Campaña 1</t>
  </si>
  <si>
    <t>Salgar</t>
  </si>
  <si>
    <t>2619-01-02</t>
  </si>
  <si>
    <t>R. Barroso</t>
  </si>
  <si>
    <t>2619-01-02-14</t>
  </si>
  <si>
    <t>Q. Liboriana</t>
  </si>
  <si>
    <t>Continental Gold Campaña 2</t>
  </si>
  <si>
    <t>Anza</t>
  </si>
  <si>
    <t>Hevéxicos</t>
  </si>
  <si>
    <t>Directos Río Cauca entre Río San Juan y Pto Valdivia (mi)</t>
  </si>
  <si>
    <t>2621-01</t>
  </si>
  <si>
    <t>Directos R. Cauca (md) entre R. San Juan R. Ituango - NSS</t>
  </si>
  <si>
    <t>2621-01-15</t>
  </si>
  <si>
    <t>Directos R. Cauca (md) entre R. San Mateo y Q. Niverengo</t>
  </si>
  <si>
    <t>2621-01-15-08</t>
  </si>
  <si>
    <t>Q. La Sapera</t>
  </si>
  <si>
    <t>Relleno Sanitario La Pradera Campaña 1</t>
  </si>
  <si>
    <t>Buritica</t>
  </si>
  <si>
    <t>2621-01-10</t>
  </si>
  <si>
    <t>R. La Clara</t>
  </si>
  <si>
    <t>2621-01-10-12</t>
  </si>
  <si>
    <t>Q. Remango</t>
  </si>
  <si>
    <t>Relleno Sanitario La Pradera Campaña 2</t>
  </si>
  <si>
    <t>Caicedo</t>
  </si>
  <si>
    <t>2621-01-14</t>
  </si>
  <si>
    <t>Q. La Noque</t>
  </si>
  <si>
    <t>2621-01-14-10</t>
  </si>
  <si>
    <t>Q. La Noque Parte Alta</t>
  </si>
  <si>
    <t>Relleno Sanitario El Guacal</t>
  </si>
  <si>
    <t>Ebéjico</t>
  </si>
  <si>
    <t>2620-02</t>
  </si>
  <si>
    <t>Directos R. Cauca (mi) - R. Aurra - NSS</t>
  </si>
  <si>
    <t>2620-02-04</t>
  </si>
  <si>
    <t>Q. La Clara</t>
  </si>
  <si>
    <t>2620-02-04-06</t>
  </si>
  <si>
    <t>Q. Juan Ramos</t>
  </si>
  <si>
    <t>Mina Four Point Campaña 1</t>
  </si>
  <si>
    <t>Liborina</t>
  </si>
  <si>
    <t>2620-03</t>
  </si>
  <si>
    <t>Directos R. Cauca (mi) - R. San Andrés y R. Espiritu Santo - NSS</t>
  </si>
  <si>
    <t>2620-03-06</t>
  </si>
  <si>
    <t>R. Juan García</t>
  </si>
  <si>
    <t>2620-03-06-01</t>
  </si>
  <si>
    <t>Mina Four Point Campaña 2</t>
  </si>
  <si>
    <t>Sabanalarga</t>
  </si>
  <si>
    <t>2620-03-15</t>
  </si>
  <si>
    <t>Q. Chachafruto</t>
  </si>
  <si>
    <t>2620-03-15-02</t>
  </si>
  <si>
    <t>Q. Niquia</t>
  </si>
  <si>
    <t>Mina Four Point Campaña 3</t>
  </si>
  <si>
    <t>San Jeronimo</t>
  </si>
  <si>
    <t>2620-02-02</t>
  </si>
  <si>
    <t>R. Aurra</t>
  </si>
  <si>
    <t>2620-02-02-01</t>
  </si>
  <si>
    <t>R. Aurrá</t>
  </si>
  <si>
    <t>Sopetrán</t>
  </si>
  <si>
    <t>2620-03-23</t>
  </si>
  <si>
    <t>Q. La Sopetrana</t>
  </si>
  <si>
    <t>2620-03-23-06</t>
  </si>
  <si>
    <t>Caceres</t>
  </si>
  <si>
    <t>Panzenú</t>
  </si>
  <si>
    <t>Directos al Cauca entre Pto Valdivia y Río Nechí (md)</t>
  </si>
  <si>
    <t>2625</t>
  </si>
  <si>
    <t>Directos al Cauca (mi) entre Pto Valdivia y R. Nechí</t>
  </si>
  <si>
    <t>2625-01-03</t>
  </si>
  <si>
    <t>Directos R. Cauca (mi) entre Q. Valdivia y R. Corrales</t>
  </si>
  <si>
    <t>2625-01-03-03</t>
  </si>
  <si>
    <t>Directos R. Cauca (mi) entre Q. Santo Domingo y Q. Purú</t>
  </si>
  <si>
    <t>Taraza</t>
  </si>
  <si>
    <t>Río Taraza - Río Man</t>
  </si>
  <si>
    <t>2624-01</t>
  </si>
  <si>
    <t>R. Taraza y otros directos cauca (md) - NSS</t>
  </si>
  <si>
    <t>2624-01-08</t>
  </si>
  <si>
    <t>R. Tarazá</t>
  </si>
  <si>
    <t>2624-01-08-10</t>
  </si>
  <si>
    <t>Q. Chuchul</t>
  </si>
  <si>
    <t>Valdivia</t>
  </si>
  <si>
    <t>2620-03-02</t>
  </si>
  <si>
    <t>R. Espiritu Santo</t>
  </si>
  <si>
    <t>2620-03-02-02</t>
  </si>
  <si>
    <t>Q. El Oro</t>
  </si>
  <si>
    <t>El Bagre</t>
  </si>
  <si>
    <t>Bajo Nechí</t>
  </si>
  <si>
    <t>2703-02</t>
  </si>
  <si>
    <t>R. Amacerí - NSS</t>
  </si>
  <si>
    <t>2703-02-06</t>
  </si>
  <si>
    <t>Q. Villa</t>
  </si>
  <si>
    <t>2704-01-02-01</t>
  </si>
  <si>
    <t>Q. Vijagual</t>
  </si>
  <si>
    <t>-</t>
  </si>
  <si>
    <t>Zaragoza</t>
  </si>
  <si>
    <t>2703-01</t>
  </si>
  <si>
    <t>R. Tigui - NSS</t>
  </si>
  <si>
    <t>2703-01-03</t>
  </si>
  <si>
    <t>Directos R. Nechí (mi) - POMCA Tigui</t>
  </si>
  <si>
    <t>2703-01-03-06</t>
  </si>
  <si>
    <t>Q. Sardina</t>
  </si>
  <si>
    <t>Anorí</t>
  </si>
  <si>
    <t>Tahamies</t>
  </si>
  <si>
    <t>Alto Nechí</t>
  </si>
  <si>
    <t>2702</t>
  </si>
  <si>
    <t>Alto Nechí - NSS</t>
  </si>
  <si>
    <t>2702-03-14</t>
  </si>
  <si>
    <t>R. Anorí</t>
  </si>
  <si>
    <t>2702-03-14-06</t>
  </si>
  <si>
    <t>R. Serranias</t>
  </si>
  <si>
    <t>Belmira</t>
  </si>
  <si>
    <t>2701-02</t>
  </si>
  <si>
    <t>R. Grande - Chico - NSS</t>
  </si>
  <si>
    <t>2701-02-06</t>
  </si>
  <si>
    <t>R. Chico</t>
  </si>
  <si>
    <t>2701-02-06-01</t>
  </si>
  <si>
    <t>Briceno</t>
  </si>
  <si>
    <t>2620-03-02-08</t>
  </si>
  <si>
    <t>R. Canaveral</t>
  </si>
  <si>
    <t xml:space="preserve"> &lt; 10</t>
  </si>
  <si>
    <t xml:space="preserve"> &lt; 0,100</t>
  </si>
  <si>
    <t xml:space="preserve"> &lt; 5,00</t>
  </si>
  <si>
    <t>Carolina</t>
  </si>
  <si>
    <t>2701-03</t>
  </si>
  <si>
    <t>R. Guadalupe y Medio Porce - NSS</t>
  </si>
  <si>
    <t>2701-03-02</t>
  </si>
  <si>
    <t>R. Guadalupe</t>
  </si>
  <si>
    <t>2701-03-02-08</t>
  </si>
  <si>
    <t>Q. Santa Isabel</t>
  </si>
  <si>
    <t>Ituango</t>
  </si>
  <si>
    <t>2621-02</t>
  </si>
  <si>
    <t>R. Ituango - Directos R. Cauca (md) - NSS</t>
  </si>
  <si>
    <t>2621-02-04</t>
  </si>
  <si>
    <t>R. Ituango</t>
  </si>
  <si>
    <t>2621-02-04-24</t>
  </si>
  <si>
    <t>Q. Chapinero</t>
  </si>
  <si>
    <t>San Andres de Cuerquia</t>
  </si>
  <si>
    <t>2620-03-04</t>
  </si>
  <si>
    <t>R. San Andres</t>
  </si>
  <si>
    <t>2620-03-04-01</t>
  </si>
  <si>
    <t>Toledo</t>
  </si>
  <si>
    <t>2620-03-04-10</t>
  </si>
  <si>
    <t>Q. De Tanque</t>
  </si>
  <si>
    <t>Yarumal</t>
  </si>
  <si>
    <t>2702-01-11</t>
  </si>
  <si>
    <t>Directos R. Nechí (md) entre Q. Yolanda y Q. El Yerbal</t>
  </si>
  <si>
    <t>2702-01-11-04</t>
  </si>
  <si>
    <t>Q. Yurumal</t>
  </si>
  <si>
    <t>Caracoli</t>
  </si>
  <si>
    <t>Zenufana</t>
  </si>
  <si>
    <t>Medio Magdalena</t>
  </si>
  <si>
    <t>Río Nare</t>
  </si>
  <si>
    <t>2308-05</t>
  </si>
  <si>
    <t>R. Nus - NSS</t>
  </si>
  <si>
    <t>2308-05-01</t>
  </si>
  <si>
    <t>R. Nus Entre R. Nare y Q. San José</t>
  </si>
  <si>
    <t>2308-05-01-01</t>
  </si>
  <si>
    <t>R. Nus</t>
  </si>
  <si>
    <t>Cisneros</t>
  </si>
  <si>
    <t>2308-05-03</t>
  </si>
  <si>
    <t>R. Nus (md) Entre Q. San José y Q. Santa Gertrudis</t>
  </si>
  <si>
    <t>2308-05-03-01</t>
  </si>
  <si>
    <t>Donmatías</t>
  </si>
  <si>
    <t>2701-02-01</t>
  </si>
  <si>
    <t>R. Grande parte Baja</t>
  </si>
  <si>
    <t>2701-02-01-26</t>
  </si>
  <si>
    <t>Q. Don Matías</t>
  </si>
  <si>
    <t>Puerto Nare</t>
  </si>
  <si>
    <t>Directos Magdalena Medio entre ríos La Miel y Nare (mi)</t>
  </si>
  <si>
    <t>2307</t>
  </si>
  <si>
    <t>Río Cocorná Sur y Directos al Magdalena Medio Entre Ríos La Miel y Nare (mi) - SZH</t>
  </si>
  <si>
    <t>2307-01</t>
  </si>
  <si>
    <t>Río San Pablo</t>
  </si>
  <si>
    <t>2307-01-01-03</t>
  </si>
  <si>
    <t>Directos R. Magdalena entre R. San Pablo y Q. La Patiño</t>
  </si>
  <si>
    <t>Remedios</t>
  </si>
  <si>
    <t>Río Cimitarra y otros directos al Magdalena</t>
  </si>
  <si>
    <t>2317-01</t>
  </si>
  <si>
    <t>R. Ite - NSS</t>
  </si>
  <si>
    <t>2317-01-02</t>
  </si>
  <si>
    <t>R. Ite parte alta</t>
  </si>
  <si>
    <t>2317-01-02-08</t>
  </si>
  <si>
    <t>Q. Carnicero</t>
  </si>
  <si>
    <t>Vegachí</t>
  </si>
  <si>
    <t>Río San Bartolo y otros directos al Magdalena Medio</t>
  </si>
  <si>
    <t>2310</t>
  </si>
  <si>
    <t>R. San Bartolo y otros directos al Magdalena Medio - NSS</t>
  </si>
  <si>
    <t>2310-01-04</t>
  </si>
  <si>
    <t>R. Volcán</t>
  </si>
  <si>
    <t>2310-01-04-04</t>
  </si>
  <si>
    <t>&lt;0.10</t>
  </si>
  <si>
    <t>Yolombo</t>
  </si>
  <si>
    <t>2310-01-01</t>
  </si>
  <si>
    <t>R. San Bartolomé</t>
  </si>
  <si>
    <t>2310-01-01-20</t>
  </si>
  <si>
    <t>Q. Mulato</t>
  </si>
  <si>
    <t>Yondó</t>
  </si>
  <si>
    <t>2317-03</t>
  </si>
  <si>
    <t>R. Cimitarra y otros directos al Magdalena- NSS</t>
  </si>
  <si>
    <t>2317-03-01</t>
  </si>
  <si>
    <t>Directos R. Magdalena (md)</t>
  </si>
  <si>
    <t>2317-03-01-01</t>
  </si>
  <si>
    <t>R. Magdalena (md)</t>
  </si>
  <si>
    <t>&gt; 625 Kg/día y &lt; 3000 g/día</t>
  </si>
  <si>
    <t>Segovia</t>
  </si>
  <si>
    <t>2703-01-04</t>
  </si>
  <si>
    <t>R. Bagre</t>
  </si>
  <si>
    <t>2703-01-04-14</t>
  </si>
  <si>
    <t>Q. Doña Teresa</t>
  </si>
  <si>
    <t>&lt;0.050</t>
  </si>
  <si>
    <t>&lt;0.100</t>
  </si>
  <si>
    <t>&lt;0.250</t>
  </si>
  <si>
    <t>&gt; 3000 Kg/día</t>
  </si>
  <si>
    <t>Caucasia</t>
  </si>
  <si>
    <t>Bajo Magdalena- Cauca -San Jorge</t>
  </si>
  <si>
    <t>Bajo San Jorge - La Mojana</t>
  </si>
  <si>
    <t>2502-01</t>
  </si>
  <si>
    <t>R. Bajo San Jorge - NSS</t>
  </si>
  <si>
    <t>2502-01-01</t>
  </si>
  <si>
    <t>Directos R. Cauca (md) entre R. Man y  Q. La Trinidad</t>
  </si>
  <si>
    <t>2502-01-01-17</t>
  </si>
  <si>
    <t>Directos al R. Cauca (md) Entre Q. El Silencio y R. Man</t>
  </si>
  <si>
    <t>&lt; 0,02</t>
  </si>
  <si>
    <t xml:space="preserve"> &lt; 0,010</t>
  </si>
  <si>
    <t xml:space="preserve"> &lt; 0,050</t>
  </si>
  <si>
    <t>&lt; 1.00</t>
  </si>
  <si>
    <t xml:space="preserve"> &lt; 0.050</t>
  </si>
  <si>
    <t xml:space="preserve"> &lt; 0,001</t>
  </si>
  <si>
    <t xml:space="preserve"> &lt; 0.100</t>
  </si>
  <si>
    <t>&lt; 0.250</t>
  </si>
  <si>
    <t>&lt;0.01</t>
  </si>
  <si>
    <t>&gt;242000000</t>
  </si>
  <si>
    <t>&lt;1.00</t>
  </si>
  <si>
    <t>858</t>
  </si>
  <si>
    <t>2310-01-04-01</t>
  </si>
  <si>
    <t xml:space="preserve"> &lt; 0,020</t>
  </si>
  <si>
    <t>&lt; 10</t>
  </si>
  <si>
    <t xml:space="preserve"> &gt; 242.000.000</t>
  </si>
  <si>
    <t>NA</t>
  </si>
  <si>
    <t>Tradicional</t>
  </si>
  <si>
    <t>Betulia</t>
  </si>
  <si>
    <t>2621-01-18</t>
  </si>
  <si>
    <t>Q. San Mateo</t>
  </si>
  <si>
    <t>2621-01-18-16</t>
  </si>
  <si>
    <t>Q. Quebradona</t>
  </si>
  <si>
    <t>Concordia</t>
  </si>
  <si>
    <t>2621-01-22</t>
  </si>
  <si>
    <t>Q. El Basal</t>
  </si>
  <si>
    <t>2621-01-22-02</t>
  </si>
  <si>
    <t>Q. Santa Rita</t>
  </si>
  <si>
    <t>Ecológico</t>
  </si>
  <si>
    <t>2619-01</t>
  </si>
  <si>
    <t>R. San Juan - SZH (md)</t>
  </si>
  <si>
    <t>2619-01-12</t>
  </si>
  <si>
    <t>Q. Chaparrala</t>
  </si>
  <si>
    <t>2619-01-12-04</t>
  </si>
  <si>
    <t>Ciudad Bolívar</t>
  </si>
  <si>
    <t>2619-01-04</t>
  </si>
  <si>
    <t>R. Bolívar</t>
  </si>
  <si>
    <t>2619-01-04-14</t>
  </si>
  <si>
    <t>Q. Arboleda</t>
  </si>
  <si>
    <t> &lt; 0,100</t>
  </si>
  <si>
    <t> &lt; 5,00</t>
  </si>
  <si>
    <t>Jardín</t>
  </si>
  <si>
    <t>2619-03</t>
  </si>
  <si>
    <t>R. San Juan - SZH (mi)</t>
  </si>
  <si>
    <t>2619-03-02</t>
  </si>
  <si>
    <t>Q. Claro</t>
  </si>
  <si>
    <t>2619-03-02-01</t>
  </si>
  <si>
    <t>Betania</t>
  </si>
  <si>
    <t>2619-01-10</t>
  </si>
  <si>
    <t>R. Taparto</t>
  </si>
  <si>
    <t>2619-01-10-01</t>
  </si>
  <si>
    <t>2619-01-13</t>
  </si>
  <si>
    <t>Directos R. San Juan (mi) entre Q. Chaparrala y Q. San Agustin</t>
  </si>
  <si>
    <t>2619-01-13-01</t>
  </si>
  <si>
    <t>Directos R. San Juan (md) entre Q. San Agustin y Q. La Chaparrala</t>
  </si>
  <si>
    <t>2619-01-08</t>
  </si>
  <si>
    <t>Q. Guadalejo</t>
  </si>
  <si>
    <t>2619-01-08-01</t>
  </si>
  <si>
    <t>2619-01-08-06</t>
  </si>
  <si>
    <t>Q. La Ladera</t>
  </si>
  <si>
    <t>2619-01-06</t>
  </si>
  <si>
    <t>R. Pedral</t>
  </si>
  <si>
    <t>2619-01-06-01</t>
  </si>
  <si>
    <t>2619-01-08-02</t>
  </si>
  <si>
    <t>2621-01-18-14</t>
  </si>
  <si>
    <t>Q. La Guaduala</t>
  </si>
  <si>
    <t>2621-01-18-01</t>
  </si>
  <si>
    <t>2619-01-04-01</t>
  </si>
  <si>
    <t>2619-01-04-04</t>
  </si>
  <si>
    <t>Q. La Linda</t>
  </si>
  <si>
    <t>R. Bolivar</t>
  </si>
  <si>
    <t>2619-01-04-06</t>
  </si>
  <si>
    <t>Q. La Sucia</t>
  </si>
  <si>
    <t>2621-01-22-03</t>
  </si>
  <si>
    <t>2621-01-21</t>
  </si>
  <si>
    <t>Directos R. Cauca (md) entre Q. El Balsal y Q. Comia</t>
  </si>
  <si>
    <t>2621-01-21-06</t>
  </si>
  <si>
    <t>Q. Higuerona</t>
  </si>
  <si>
    <t>2621-01-22-04</t>
  </si>
  <si>
    <t>Q. Fotuta</t>
  </si>
  <si>
    <t>2621-01-20</t>
  </si>
  <si>
    <t>Q. Comia</t>
  </si>
  <si>
    <t>2621-01-20-08</t>
  </si>
  <si>
    <t>Q. La Honda</t>
  </si>
  <si>
    <t>2621-01-21-04</t>
  </si>
  <si>
    <t>Q. Las Campanas</t>
  </si>
  <si>
    <t>2620-01-11</t>
  </si>
  <si>
    <t>Directos R. Cauca (mi) entre R. Piedras y R. Poblanco</t>
  </si>
  <si>
    <t>2620-01-11-06</t>
  </si>
  <si>
    <t>Q. La Ardita</t>
  </si>
  <si>
    <t>Jericó</t>
  </si>
  <si>
    <t>2617-02-04</t>
  </si>
  <si>
    <t>R. Piedras</t>
  </si>
  <si>
    <t>2617-02-04-01</t>
  </si>
  <si>
    <t>2620-01-09</t>
  </si>
  <si>
    <t>Directos R. Cauca (mi) entre Q. La Linea y La Torre</t>
  </si>
  <si>
    <t>2620-01-09-10</t>
  </si>
  <si>
    <t>Q. Combia</t>
  </si>
  <si>
    <t>Montebello</t>
  </si>
  <si>
    <t>2618-05-01-08</t>
  </si>
  <si>
    <t>Directos R. La Miel (mi)</t>
  </si>
  <si>
    <t>Directos al R. La Miel (md)</t>
  </si>
  <si>
    <t>2620-01-06</t>
  </si>
  <si>
    <t>Q. La Sinifaná</t>
  </si>
  <si>
    <t>2620-01-06-12</t>
  </si>
  <si>
    <t>R. Piedra Verde</t>
  </si>
  <si>
    <t>Támesis</t>
  </si>
  <si>
    <t>2617-02-06</t>
  </si>
  <si>
    <t>R. Cartama</t>
  </si>
  <si>
    <t>2617-02-06-10</t>
  </si>
  <si>
    <t>Q. San Antonio</t>
  </si>
  <si>
    <t>Tarso</t>
  </si>
  <si>
    <t>2617-02-03</t>
  </si>
  <si>
    <t>Directos R. Cauca (md) entre R. Mulatos y R. Piedras</t>
  </si>
  <si>
    <t>2617-02-03-02</t>
  </si>
  <si>
    <t>Q. Cruces</t>
  </si>
  <si>
    <t>Ganadería de bovino, bufalino, equino, ovino y/o caprino - beneficio</t>
  </si>
  <si>
    <t>Copacabana</t>
  </si>
  <si>
    <t>Aburra Norte</t>
  </si>
  <si>
    <t>&lt; 0,1</t>
  </si>
  <si>
    <t>Medellín</t>
  </si>
  <si>
    <t>2701-01-081</t>
  </si>
  <si>
    <t>Q. Doña María</t>
  </si>
  <si>
    <t>Barbosa</t>
  </si>
  <si>
    <t>Bello</t>
  </si>
  <si>
    <t>2701-01-062</t>
  </si>
  <si>
    <t>Q. La Garcia</t>
  </si>
  <si>
    <t>2701-01-032</t>
  </si>
  <si>
    <t>Q. EL Choco</t>
  </si>
  <si>
    <t xml:space="preserve"> &lt; 0,153</t>
  </si>
  <si>
    <t>Alimentos</t>
  </si>
  <si>
    <t>Amagá</t>
  </si>
  <si>
    <t>2620-01-04</t>
  </si>
  <si>
    <t>Q. Amagá</t>
  </si>
  <si>
    <t>2620-01-04-01</t>
  </si>
  <si>
    <t>Caldas</t>
  </si>
  <si>
    <t>2701-01-114</t>
  </si>
  <si>
    <t>Q. La Miel</t>
  </si>
  <si>
    <t>Caramanta</t>
  </si>
  <si>
    <t>2617-02-13</t>
  </si>
  <si>
    <t>Directos Q. Arquía (md)</t>
  </si>
  <si>
    <t>2617-02-13-02</t>
  </si>
  <si>
    <t>Q. Peladeros</t>
  </si>
  <si>
    <t>&lt; 5</t>
  </si>
  <si>
    <t>2502-01-01-20</t>
  </si>
  <si>
    <t>Q. Miraflores</t>
  </si>
  <si>
    <t>2702-03</t>
  </si>
  <si>
    <t>Santa Rosa de Osos</t>
  </si>
  <si>
    <t>2701-03-02-14</t>
  </si>
  <si>
    <t>2619-03-01</t>
  </si>
  <si>
    <t>Directos R. San Juan (mi) entre Q. Claro y R. Cauca</t>
  </si>
  <si>
    <t>2619-03-01-15</t>
  </si>
  <si>
    <t>Directos R. San Juan (mi) entre Q. San Bartolo y Q. La Maquina</t>
  </si>
  <si>
    <t>Amalfí</t>
  </si>
  <si>
    <t>2701-04</t>
  </si>
  <si>
    <t>R. Bajo Porce - NSS</t>
  </si>
  <si>
    <t>2701-04-01</t>
  </si>
  <si>
    <t>R. Porce Parte Baja</t>
  </si>
  <si>
    <t>2701-04-01-02</t>
  </si>
  <si>
    <t>R. Porce</t>
  </si>
  <si>
    <t>&lt; 8</t>
  </si>
  <si>
    <t>2620-02-04-01</t>
  </si>
  <si>
    <t xml:space="preserve"> &lt; 10,0</t>
  </si>
  <si>
    <t>Oro y Metales Preciosos</t>
  </si>
  <si>
    <t>2701-01-010</t>
  </si>
  <si>
    <t>Q. La Montera</t>
  </si>
  <si>
    <t>&lt; 0.05</t>
  </si>
  <si>
    <t>&lt; 0,153</t>
  </si>
  <si>
    <t>&lt; 0,05</t>
  </si>
  <si>
    <t>&lt; 1,5</t>
  </si>
  <si>
    <t>&lt; 1</t>
  </si>
  <si>
    <t>N/A</t>
  </si>
  <si>
    <t>&lt; 0,001</t>
  </si>
  <si>
    <t>Directos al Bajo Nechí (mi)</t>
  </si>
  <si>
    <t>2704-01</t>
  </si>
  <si>
    <t>Directos al Bajo Nechí (md) - NSS</t>
  </si>
  <si>
    <t>2704-01-03</t>
  </si>
  <si>
    <t>Directos Bajo Nechí (md) entre Q. Villa y R. Porce</t>
  </si>
  <si>
    <t>2704-01-03-01</t>
  </si>
  <si>
    <t>Q. El Jobo</t>
  </si>
  <si>
    <t>&gt;1000</t>
  </si>
  <si>
    <t>2703-01-01</t>
  </si>
  <si>
    <t>R. Tigui</t>
  </si>
  <si>
    <t>2703-01-01-01</t>
  </si>
  <si>
    <t>Puerto Berrio</t>
  </si>
  <si>
    <t>2310-01-05</t>
  </si>
  <si>
    <t>Directos R. Magdalena (mi), Q. Malena</t>
  </si>
  <si>
    <t>2310-01-05-04</t>
  </si>
  <si>
    <t>Q. El Vapor</t>
  </si>
  <si>
    <t>2310-01-05-06</t>
  </si>
  <si>
    <t>Q. La Meseta</t>
  </si>
  <si>
    <t>&lt; 0.153</t>
  </si>
  <si>
    <t>&lt; 0.1</t>
  </si>
  <si>
    <t>&lt; 0.25</t>
  </si>
  <si>
    <t>Yalí</t>
  </si>
  <si>
    <t>2310-01-01-14</t>
  </si>
  <si>
    <t>R. Guarquina</t>
  </si>
  <si>
    <t>&lt; 0,25</t>
  </si>
  <si>
    <t>Minas y canteras</t>
  </si>
  <si>
    <t>2701-02-01-01</t>
  </si>
  <si>
    <t>R. Grande</t>
  </si>
  <si>
    <t>Titiribí</t>
  </si>
  <si>
    <t>2620-01-04-08</t>
  </si>
  <si>
    <t>&lt; 0,100</t>
  </si>
  <si>
    <t>&lt; 0,020</t>
  </si>
  <si>
    <t> &lt; 0,050</t>
  </si>
  <si>
    <t>&lt;0,002</t>
  </si>
  <si>
    <t>2620-01-06-16</t>
  </si>
  <si>
    <t>Q. La Pena</t>
  </si>
  <si>
    <t>&lt; 1,0</t>
  </si>
  <si>
    <t>&lt; 0,20</t>
  </si>
  <si>
    <t> &lt; 10,0</t>
  </si>
  <si>
    <t> &lt; 0,001</t>
  </si>
  <si>
    <t>&lt; 0,250</t>
  </si>
  <si>
    <t>Santa Fé de Antioquia</t>
  </si>
  <si>
    <t>2621-01-13</t>
  </si>
  <si>
    <t>Directos R. Cauca (md) entre Q. La Noque y R. Las Habas</t>
  </si>
  <si>
    <t>2621-01-13-09</t>
  </si>
  <si>
    <t>Directos al R. Cauca (md) entre Q. La Noque y Q. Canaveral</t>
  </si>
  <si>
    <t>&lt;12</t>
  </si>
  <si>
    <t>Textiles</t>
  </si>
  <si>
    <t>&lt; 0,050</t>
  </si>
  <si>
    <t>&lt; 10,0</t>
  </si>
  <si>
    <t>&lt; 0,01</t>
  </si>
  <si>
    <t>&lt; 0,10</t>
  </si>
  <si>
    <t>&lt; 5,00</t>
  </si>
  <si>
    <t>2701-01-048</t>
  </si>
  <si>
    <t>Q. El Molinal</t>
  </si>
  <si>
    <t>&lt; 0,010</t>
  </si>
  <si>
    <t>&lt; 0,350</t>
  </si>
  <si>
    <t>&gt;1.000</t>
  </si>
  <si>
    <t>&lt; 0,370</t>
  </si>
  <si>
    <t>Lácteos</t>
  </si>
  <si>
    <t>Entrerríos</t>
  </si>
  <si>
    <t>2701-02-03</t>
  </si>
  <si>
    <t>R. Grande parte Media</t>
  </si>
  <si>
    <t>2701-02-03-14</t>
  </si>
  <si>
    <t>Q. La Tutura</t>
  </si>
  <si>
    <t>2701-02-03-01</t>
  </si>
  <si>
    <t>San Pedro de los Milagros</t>
  </si>
  <si>
    <t>2701-02-04-48</t>
  </si>
  <si>
    <t>Q. Santa Barbara</t>
  </si>
  <si>
    <t>2701-01-149</t>
  </si>
  <si>
    <t>Q. Rodas</t>
  </si>
  <si>
    <t>2701-02-05</t>
  </si>
  <si>
    <t>R. Grande parte media alta</t>
  </si>
  <si>
    <t>2701-02-05-02</t>
  </si>
  <si>
    <t>R. Chocó</t>
  </si>
  <si>
    <t>Salud</t>
  </si>
  <si>
    <t>Hidrocarburos</t>
  </si>
  <si>
    <t> &gt; 1.000</t>
  </si>
  <si>
    <t> &gt; 1.250</t>
  </si>
  <si>
    <t>2703-01-03-04</t>
  </si>
  <si>
    <t>Q. Juanvara</t>
  </si>
  <si>
    <t>&lt;0,000287</t>
  </si>
  <si>
    <t>&lt;0,00030</t>
  </si>
  <si>
    <t>&lt;50</t>
  </si>
  <si>
    <t>&lt;0,000211</t>
  </si>
  <si>
    <t>&lt; 1,00</t>
  </si>
  <si>
    <t xml:space="preserve"> &lt; 0,250</t>
  </si>
  <si>
    <t>&lt;0,015</t>
  </si>
  <si>
    <t>23/0172020</t>
  </si>
  <si>
    <t xml:space="preserve"> &lt; 1,00</t>
  </si>
  <si>
    <t xml:space="preserve"> &lt; 12,0</t>
  </si>
  <si>
    <t>2703-01-01-02</t>
  </si>
  <si>
    <t>Q. Arenales</t>
  </si>
  <si>
    <t>&lt; 0,200</t>
  </si>
  <si>
    <t xml:space="preserve"> &lt; 0,002</t>
  </si>
  <si>
    <t>&lt; 0,002</t>
  </si>
  <si>
    <t>2703-01-03-01</t>
  </si>
  <si>
    <t>Directos R. Nechi (mi) entre R. Porce y Q. Matanzas</t>
  </si>
  <si>
    <t xml:space="preserve"> &lt; 1,5</t>
  </si>
  <si>
    <t>&lt; 0.050</t>
  </si>
  <si>
    <t>&lt; 0.001</t>
  </si>
  <si>
    <t>Bajo Nechí (md)</t>
  </si>
  <si>
    <t>2703-03</t>
  </si>
  <si>
    <t>R. Bajo Nechí (mi) - NSS</t>
  </si>
  <si>
    <t>2703-03-06</t>
  </si>
  <si>
    <t>Q. San Pedro</t>
  </si>
  <si>
    <t>2703-03-06-02</t>
  </si>
  <si>
    <t>Q. Hojarrascal</t>
  </si>
  <si>
    <t>&lt; 1,50</t>
  </si>
  <si>
    <t>Tratamiento y disposición de residuos</t>
  </si>
  <si>
    <t>2621-01-11</t>
  </si>
  <si>
    <t>Directos R. Cauca (md) entre R. Las Habas y R. La Clara</t>
  </si>
  <si>
    <t>2621-01-11-08</t>
  </si>
  <si>
    <t>Q. Manuela</t>
  </si>
  <si>
    <t>&gt;2500</t>
  </si>
  <si>
    <t>2621-01-11-02</t>
  </si>
  <si>
    <t>Q. Tesorera</t>
  </si>
  <si>
    <t>&lt; 0,5</t>
  </si>
  <si>
    <t>2620-01-02-01</t>
  </si>
  <si>
    <t>Q. Los Morros</t>
  </si>
  <si>
    <t xml:space="preserve"> &lt; 0,350</t>
  </si>
  <si>
    <t>2621-01-10-04</t>
  </si>
  <si>
    <t>Q. Tabacal</t>
  </si>
  <si>
    <t>&gt;1250</t>
  </si>
  <si>
    <t xml:space="preserve"> &lt; 1,50</t>
  </si>
  <si>
    <t>11/18/2019</t>
  </si>
  <si>
    <t>&gt;2.500</t>
  </si>
  <si>
    <t>&lt;0,500</t>
  </si>
  <si>
    <t>Relleno Sanitario La Pradera Campaña 3</t>
  </si>
  <si>
    <t>&lt;1,0</t>
  </si>
  <si>
    <t>&lt; 12,0</t>
  </si>
  <si>
    <t>SEGOVIA</t>
  </si>
  <si>
    <t>Empresa Minera De Jobo Medio S.A.S. Campaña 2</t>
  </si>
  <si>
    <t>Directos Rio Cauca  entre Rio San Juan y  Pto Valdivia (md)</t>
  </si>
  <si>
    <t>Directos R. Cauca (mi) - R. San Andres y R. Espiritu Santo - NSS</t>
  </si>
  <si>
    <t>2620- _03- _02</t>
  </si>
  <si>
    <t xml:space="preserve"> 11/10/2020</t>
  </si>
  <si>
    <t>&lt;0,020</t>
  </si>
  <si>
    <t>&lt;0,050</t>
  </si>
  <si>
    <t>&lt;1,00</t>
  </si>
  <si>
    <t>&lt;0,003</t>
  </si>
  <si>
    <t>&lt;0,001</t>
  </si>
  <si>
    <t>&lt;0,010</t>
  </si>
  <si>
    <t>Rio Arma</t>
  </si>
  <si>
    <t>2618- _05- _01- _09</t>
  </si>
  <si>
    <t xml:space="preserve">
19/09/2020</t>
  </si>
  <si>
    <t>Directos Magdalena Medio entre rios La Miel y Nare (mi)</t>
  </si>
  <si>
    <t>Rio Cocorna Sur y Directos al Magdalena Medio Entre Rios La Miel y Nare (mi) - SZH - NSS</t>
  </si>
  <si>
    <t>2307- _01- _01</t>
  </si>
  <si>
    <t>Rio San Pablo</t>
  </si>
  <si>
    <t>Directos R. Magdalena entre R. San Pablo y Q. La Patino</t>
  </si>
  <si>
    <t>Nechi</t>
  </si>
  <si>
    <t>Bajo Nechi</t>
  </si>
  <si>
    <t>2703- _01- _04</t>
  </si>
  <si>
    <t>Q. Dona Teresa</t>
  </si>
  <si>
    <t>2502- _01- _01</t>
  </si>
  <si>
    <t>&lt;0,100</t>
  </si>
  <si>
    <t>&lt;10,0</t>
  </si>
  <si>
    <t>&lt;3,00</t>
  </si>
  <si>
    <t>&lt;0,350</t>
  </si>
  <si>
    <t>&lt;0,05</t>
  </si>
  <si>
    <t>&lt;0,030</t>
  </si>
  <si>
    <t>Rio San Juan</t>
  </si>
  <si>
    <t>2619- _01- _12</t>
  </si>
  <si>
    <t>&lt;5</t>
  </si>
  <si>
    <t>2619- _01- _04</t>
  </si>
  <si>
    <t>2619- _01- _08</t>
  </si>
  <si>
    <t>Directos Rio Cauca entre Rio San Juan y Pto Valdivia (mi)</t>
  </si>
  <si>
    <t>2621- _01- _18</t>
  </si>
  <si>
    <t>Rio Porce</t>
  </si>
  <si>
    <t>Rio Aburra - NSS</t>
  </si>
  <si>
    <t>2701- _01- _209</t>
  </si>
  <si>
    <t>DIRECTOS AL RIO ABURRA - MEDELLIN</t>
  </si>
  <si>
    <t>2701- _01- _063</t>
  </si>
  <si>
    <t>Q. EL HATO</t>
  </si>
  <si>
    <t>2701-01-063</t>
  </si>
  <si>
    <t>&lt;0,153</t>
  </si>
  <si>
    <t>&lt;5,00</t>
  </si>
  <si>
    <t>&lt;1,50</t>
  </si>
  <si>
    <t>2701- _01- _124</t>
  </si>
  <si>
    <t>Q. LA AYURA</t>
  </si>
  <si>
    <t>2701-01-124</t>
  </si>
  <si>
    <t>&lt;12,0</t>
  </si>
  <si>
    <t>2701- _01- _062</t>
  </si>
  <si>
    <t>Q. LA GARCIA</t>
  </si>
  <si>
    <t>2701- _01- _032</t>
  </si>
  <si>
    <t>Q. EL CHOCO</t>
  </si>
  <si>
    <t>Directos R. Cauca (mi) - R. Amaga y Q. Sinifana - NSS</t>
  </si>
  <si>
    <t>2620- _01- _06</t>
  </si>
  <si>
    <t>Q. La Sinifana</t>
  </si>
  <si>
    <t xml:space="preserve">
23/09/2020</t>
  </si>
  <si>
    <t>Rio Frio y Otros Directos al Cauca</t>
  </si>
  <si>
    <t>2617- _02- _13</t>
  </si>
  <si>
    <t>Directos Q. Arquia (md)</t>
  </si>
  <si>
    <t>2701- _04- _01</t>
  </si>
  <si>
    <t>2620- _02- _04</t>
  </si>
  <si>
    <t>Rio San Bartolo y otros directos al Magdalena Medio</t>
  </si>
  <si>
    <t>2310- _01- _05</t>
  </si>
  <si>
    <t>&lt;1,5</t>
  </si>
  <si>
    <t>&lt;2,00</t>
  </si>
  <si>
    <t>2620- _01- _04</t>
  </si>
  <si>
    <t>Q. Amaga</t>
  </si>
  <si>
    <t>2620- _02- _02</t>
  </si>
  <si>
    <t>2701- _01- _149</t>
  </si>
  <si>
    <t>Q. RODAS</t>
  </si>
  <si>
    <t>2619- _01- _02</t>
  </si>
  <si>
    <t>Rio Cimitarra y otros directos al Magdalena</t>
  </si>
  <si>
    <t>2317- _03- _01</t>
  </si>
  <si>
    <t>2701- _02- _04</t>
  </si>
  <si>
    <t>&lt;53,3</t>
  </si>
  <si>
    <t>2703- _01- _01</t>
  </si>
  <si>
    <t>&gt;12,0</t>
  </si>
  <si>
    <t>2703- _01- _03</t>
  </si>
  <si>
    <t>Directos R. Nechi (mi) - POMCA Tigui</t>
  </si>
  <si>
    <t>Bajo Nechi (md)</t>
  </si>
  <si>
    <t>R. Bajo Nechi (mi) - NSS</t>
  </si>
  <si>
    <t>2703- _03- _07</t>
  </si>
  <si>
    <t>Directos R. Bajo Nechi (mi) entre R. San Pedro y R. Amaceri</t>
  </si>
  <si>
    <t>2703-03-07-02</t>
  </si>
  <si>
    <t>Q. Costa Rica</t>
  </si>
  <si>
    <t>2701- _01- _005</t>
  </si>
  <si>
    <t>SN</t>
  </si>
  <si>
    <t>2701-01-005</t>
  </si>
  <si>
    <t>&lt;5,0</t>
  </si>
  <si>
    <t>&lt;0,1</t>
  </si>
  <si>
    <t>&lt;0,4</t>
  </si>
  <si>
    <t>&lt;0,02</t>
  </si>
  <si>
    <t>2620- _01- _02</t>
  </si>
  <si>
    <t>&lt;0,01</t>
  </si>
  <si>
    <t>&lt;1</t>
  </si>
  <si>
    <t>2621- _01- _10</t>
  </si>
  <si>
    <t>2620- _03- _06</t>
  </si>
  <si>
    <t>R. Juan Garcia</t>
  </si>
  <si>
    <t>2620- _03- _23</t>
  </si>
  <si>
    <t>Girardota</t>
  </si>
  <si>
    <t>2701- _01- _081</t>
  </si>
  <si>
    <t>Q. DONA MARIA</t>
  </si>
  <si>
    <t>2701- _01- _154</t>
  </si>
  <si>
    <t>Q. PIEDRAS BLANCAS</t>
  </si>
  <si>
    <t>2701-01-154</t>
  </si>
  <si>
    <t>2620- _01- _08</t>
  </si>
  <si>
    <t>2620-01-08-01</t>
  </si>
  <si>
    <t>2620- _01- _11</t>
  </si>
  <si>
    <t>2620-01-11-04</t>
  </si>
  <si>
    <t>Q. La Tuntuna</t>
  </si>
  <si>
    <t>Venecia</t>
  </si>
  <si>
    <t>2620- _01- _05</t>
  </si>
  <si>
    <t>Directos R. Cauca (mi) entre Q. Sinifana y R. San Juan</t>
  </si>
  <si>
    <t>2620-01-05-03</t>
  </si>
  <si>
    <t>Directos al R. Cauca (mi) entre R. San Juan y Q. La Popala</t>
  </si>
  <si>
    <t>2701- _01- _136</t>
  </si>
  <si>
    <t>Q. SANTA ELENA</t>
  </si>
  <si>
    <t>2701-01-136</t>
  </si>
  <si>
    <t>2701- _01- _038</t>
  </si>
  <si>
    <t>2701-01-038</t>
  </si>
  <si>
    <t>2701- _01- _114</t>
  </si>
  <si>
    <t>Q. LA MIEL</t>
  </si>
  <si>
    <t>2617- _02- _06</t>
  </si>
  <si>
    <t>2617-02-06-02</t>
  </si>
  <si>
    <t>Q. La Yarumala</t>
  </si>
  <si>
    <t>&lt;0,10</t>
  </si>
  <si>
    <t>&lt;12,00</t>
  </si>
  <si>
    <t>2502-01-01-02</t>
  </si>
  <si>
    <t>Cn. Pescado</t>
  </si>
  <si>
    <t>&lt;0,400</t>
  </si>
  <si>
    <t>2619- _01- _14</t>
  </si>
  <si>
    <t>Q. San Agustin</t>
  </si>
  <si>
    <t>2619-01-14-10</t>
  </si>
  <si>
    <t>Q. La Soledad</t>
  </si>
  <si>
    <t>2701- _01- _045</t>
  </si>
  <si>
    <t>Q. LA REPRESA</t>
  </si>
  <si>
    <t>2701-01-045</t>
  </si>
  <si>
    <t>2620-03-06-04</t>
  </si>
  <si>
    <t>Q. La Porquera</t>
  </si>
  <si>
    <t>Olaya</t>
  </si>
  <si>
    <t>2620-03-23-02</t>
  </si>
  <si>
    <t>Q. Seca</t>
  </si>
  <si>
    <t>2620- _03- _19</t>
  </si>
  <si>
    <t>2620-03-19-06</t>
  </si>
  <si>
    <t>Q. Honda</t>
  </si>
  <si>
    <t>2619- _01- _01</t>
  </si>
  <si>
    <t>Directos R. San Juan (md) entre la Q. La Fotuta y R. Barroso</t>
  </si>
  <si>
    <t>2619-01-01-01</t>
  </si>
  <si>
    <t>Directos R. San Juan (md) Entre R. Cauca y Q. La Guineo</t>
  </si>
  <si>
    <t>2620-02-02-18</t>
  </si>
  <si>
    <t>Q. Tafetanes</t>
  </si>
  <si>
    <t>2620-02-02-16</t>
  </si>
  <si>
    <t>Q. Los Cedros</t>
  </si>
  <si>
    <t>2621- _01- _12</t>
  </si>
  <si>
    <t>Q. Las Habas</t>
  </si>
  <si>
    <t>2621-01-12-01</t>
  </si>
  <si>
    <t>2620- _02- _01</t>
  </si>
  <si>
    <t>Directos R. Cauca (mi) entre Q. La Clara y Q. La Guaca</t>
  </si>
  <si>
    <t>2620-02-01-01</t>
  </si>
  <si>
    <t>Directos R. Cauca (mi) entre Q. La Toma y R. La Clara</t>
  </si>
  <si>
    <t>2619-01-04-10</t>
  </si>
  <si>
    <t>Q. La Cascada</t>
  </si>
  <si>
    <t>2310- _01- _09</t>
  </si>
  <si>
    <t>Q. Santa Cruz</t>
  </si>
  <si>
    <t>2310-01-09-03</t>
  </si>
  <si>
    <t>Q. Moravia</t>
  </si>
  <si>
    <t>&lt;10,00</t>
  </si>
  <si>
    <t>2621-01-18-12</t>
  </si>
  <si>
    <t>Q. La Urraena</t>
  </si>
  <si>
    <t>2621-_01-_13</t>
  </si>
  <si>
    <t>2703- _03- _06</t>
  </si>
  <si>
    <t>2317- _01- _02</t>
  </si>
  <si>
    <t>2317-01-02-10</t>
  </si>
  <si>
    <t>Cn. Mariquitan</t>
  </si>
  <si>
    <t>2619- _01- _10</t>
  </si>
  <si>
    <t>2619-01-08-08</t>
  </si>
  <si>
    <t>Q. La Libia</t>
  </si>
  <si>
    <t>2619-01-08-04</t>
  </si>
  <si>
    <t>2621- _01- _20</t>
  </si>
  <si>
    <t>2621-01-20-01</t>
  </si>
  <si>
    <t>2620- _01- _03</t>
  </si>
  <si>
    <t>Directos R. Cauca (mi) entre Q. Sinifana y Amaga</t>
  </si>
  <si>
    <t>2620-01-03-03</t>
  </si>
  <si>
    <t>Directos al R. Cauca (mi) entre Q. Las Campanas y Q. La Floresita</t>
  </si>
  <si>
    <t>2621- _01- _21</t>
  </si>
  <si>
    <t>2621-01-20-06</t>
  </si>
  <si>
    <t>Q. La Frondosa</t>
  </si>
  <si>
    <t>0.10</t>
  </si>
  <si>
    <t>0.269</t>
  </si>
  <si>
    <t>0.005</t>
  </si>
  <si>
    <t>0.002</t>
  </si>
  <si>
    <t>0.001</t>
  </si>
  <si>
    <t>0.02</t>
  </si>
  <si>
    <t>8.54</t>
  </si>
  <si>
    <t>0.0886</t>
  </si>
  <si>
    <t>19/01//2021</t>
  </si>
  <si>
    <t>13.58</t>
  </si>
  <si>
    <t>3.99</t>
  </si>
  <si>
    <t>4.23</t>
  </si>
  <si>
    <t>0.766</t>
  </si>
  <si>
    <r>
      <rPr>
        <sz val="10"/>
        <rFont val="Calibri"/>
        <family val="2"/>
      </rPr>
      <t>&lt;</t>
    </r>
    <r>
      <rPr>
        <sz val="10"/>
        <rFont val="Arial"/>
        <family val="2"/>
      </rPr>
      <t>0,020</t>
    </r>
  </si>
  <si>
    <r>
      <rPr>
        <sz val="10"/>
        <rFont val="Calibri"/>
        <family val="2"/>
      </rPr>
      <t>&lt;</t>
    </r>
    <r>
      <rPr>
        <sz val="10"/>
        <rFont val="Arial"/>
        <family val="2"/>
      </rPr>
      <t>0,100</t>
    </r>
  </si>
  <si>
    <t>&lt;2,50</t>
  </si>
  <si>
    <t>&lt;0.003</t>
  </si>
  <si>
    <t>&lt;0.020</t>
  </si>
  <si>
    <t>&lt;0.0100</t>
  </si>
  <si>
    <t>&lt;0.004</t>
  </si>
  <si>
    <r>
      <rPr>
        <sz val="10"/>
        <rFont val="Arial"/>
        <family val="2"/>
      </rPr>
      <t>&lt;</t>
    </r>
    <r>
      <rPr>
        <sz val="10"/>
        <rFont val="Arial"/>
        <family val="2"/>
      </rPr>
      <t>0,001</t>
    </r>
  </si>
  <si>
    <r>
      <t>&lt;</t>
    </r>
    <r>
      <rPr>
        <sz val="10"/>
        <rFont val="Arial"/>
        <family val="2"/>
      </rPr>
      <t>0,010</t>
    </r>
  </si>
  <si>
    <r>
      <rPr>
        <sz val="10"/>
        <rFont val="Calibri"/>
        <family val="2"/>
      </rPr>
      <t>&lt;</t>
    </r>
    <r>
      <rPr>
        <sz val="10"/>
        <rFont val="Arial"/>
        <family val="2"/>
      </rPr>
      <t>0,021</t>
    </r>
    <r>
      <rPr>
        <sz val="11"/>
        <color theme="1"/>
        <rFont val="Calibri"/>
        <family val="2"/>
        <scheme val="minor"/>
      </rPr>
      <t/>
    </r>
  </si>
  <si>
    <t>&lt;0.030</t>
  </si>
  <si>
    <t>&lt; 9,00</t>
  </si>
  <si>
    <t>&lt;0,0010</t>
  </si>
  <si>
    <t>Aburra sur</t>
  </si>
  <si>
    <t>&lt;9</t>
  </si>
  <si>
    <t>&lt;0.010</t>
  </si>
  <si>
    <t>&lt;7</t>
  </si>
  <si>
    <t>Row Labels</t>
  </si>
  <si>
    <t>Grand Total</t>
  </si>
  <si>
    <t>Count of DQO
(mgO2/L)</t>
  </si>
  <si>
    <t>Count of Fosforo Total (mgP/L)</t>
  </si>
  <si>
    <t>Count of Nitrógeno Amoniacal, como nitrógeno (mgNH3-N/L)</t>
  </si>
  <si>
    <t>Count of Nitritos, como nitrógeno
(mgNO2-N/L)</t>
  </si>
  <si>
    <t>Count of Nitratos, como nitrógeno (mgNO3-N/L )</t>
  </si>
  <si>
    <t>Count of DBO5 
(mgO2/L)</t>
  </si>
  <si>
    <t>Average of Nitrógeno Total Kjendahl (mgN/L)</t>
  </si>
  <si>
    <t>(All)</t>
  </si>
  <si>
    <t xml:space="preserve"> Fosforo Total (mgP/L)</t>
  </si>
  <si>
    <t xml:space="preserve"> DQO (mg O2/L)</t>
  </si>
  <si>
    <t xml:space="preserve"> DBO5 (mg O2/L)</t>
  </si>
  <si>
    <t>Nitratos (mgNO3-N/L )</t>
  </si>
  <si>
    <t>Ganadería</t>
  </si>
  <si>
    <t>Nitrógeno Total Kjendahl (mg N/L)</t>
  </si>
  <si>
    <t>DQO (mg O2/L)</t>
  </si>
  <si>
    <t xml:space="preserve">Fosforo Total (mgP/L) </t>
  </si>
  <si>
    <t>Punto de Muestreo</t>
  </si>
  <si>
    <t>Cuenca</t>
  </si>
  <si>
    <t>CODIGO BUSQUEDA</t>
  </si>
  <si>
    <t>Municipio</t>
  </si>
  <si>
    <t>Tramo</t>
  </si>
  <si>
    <t>Longitud</t>
  </si>
  <si>
    <t>Latitud</t>
  </si>
  <si>
    <t>Xc</t>
  </si>
  <si>
    <t>Yc</t>
  </si>
  <si>
    <t>Altitud</t>
  </si>
  <si>
    <t>area Hidrografica</t>
  </si>
  <si>
    <t>Zona Hidrografica</t>
  </si>
  <si>
    <t>Subzona Hidrografica</t>
  </si>
  <si>
    <t>Nivel Subsiguiente 1</t>
  </si>
  <si>
    <t>Nivel Subsiguiente 2</t>
  </si>
  <si>
    <t>Nivel Subsiguiente 3</t>
  </si>
  <si>
    <t xml:space="preserve">Fecha Monitoreo </t>
  </si>
  <si>
    <t xml:space="preserve">pH
(unidades de pH) </t>
  </si>
  <si>
    <t>Conductivdad
(µS/cm)</t>
  </si>
  <si>
    <t>Temperatura del agua
(°C)</t>
  </si>
  <si>
    <t>Temperatura ambiente (°C)</t>
  </si>
  <si>
    <t>Oxigeno Disuelto (OD)</t>
  </si>
  <si>
    <t>%SAT Oxigeno Disuelto (%)</t>
  </si>
  <si>
    <t>Desviacion de la temperatura (°C)</t>
  </si>
  <si>
    <t>DBO5 
(mgO2/L)</t>
  </si>
  <si>
    <t>Grasas y aceites totales (mg Grasas y  Aceites/L)</t>
  </si>
  <si>
    <t>Escherichia coli, NMP (NMP/100mL)</t>
  </si>
  <si>
    <t>Coliformes totales, NMP (NMP/100mL)</t>
  </si>
  <si>
    <t>Coliformes termotolerantes (Fecales), NMP (NMP/100mL)</t>
  </si>
  <si>
    <t>Nitratos, como nitrogeno (mgNO3-N/L )</t>
  </si>
  <si>
    <t>Nitritos, como nitrogeno
(mgNO2-N/L)</t>
  </si>
  <si>
    <t>Nitrogeno amoniacal, como nitrogeno (mgNH3-N/L)</t>
  </si>
  <si>
    <t>Turbidez (NTU)</t>
  </si>
  <si>
    <t>Solidos Totales (mg/L)</t>
  </si>
  <si>
    <t>Solidos disueltos totales (mg/l)</t>
  </si>
  <si>
    <t>Solidos Sedimentables (volumetrico) (mL/L)</t>
  </si>
  <si>
    <t>Nitrogeno Total Kjendahl (mgN/L)</t>
  </si>
  <si>
    <t>Cianuro Total (mgCN-/L)</t>
  </si>
  <si>
    <t>Crobre Total (mgCu/L)</t>
  </si>
  <si>
    <t>Cromo Total (mgCr/L)</t>
  </si>
  <si>
    <t>Mercurio Total (mgHg/L)</t>
  </si>
  <si>
    <t>Niquel Total (mgNi/L)</t>
  </si>
  <si>
    <t>Color verdadero colorimetrico (UPC)</t>
  </si>
  <si>
    <r>
      <t>I</t>
    </r>
    <r>
      <rPr>
        <b/>
        <i/>
        <sz val="10"/>
        <color theme="1"/>
        <rFont val="Arial"/>
        <family val="2"/>
      </rPr>
      <t>i</t>
    </r>
    <r>
      <rPr>
        <b/>
        <sz val="10"/>
        <color theme="1"/>
        <rFont val="Arial"/>
        <family val="2"/>
      </rPr>
      <t xml:space="preserve"> (ICA NSF) % OD (17%)</t>
    </r>
  </si>
  <si>
    <r>
      <t>I</t>
    </r>
    <r>
      <rPr>
        <b/>
        <i/>
        <sz val="10"/>
        <color theme="1"/>
        <rFont val="Arial"/>
        <family val="2"/>
      </rPr>
      <t>i</t>
    </r>
    <r>
      <rPr>
        <b/>
        <sz val="10"/>
        <color theme="1"/>
        <rFont val="Arial"/>
        <family val="2"/>
      </rPr>
      <t xml:space="preserve"> (ICA NSF) Coliformes Termotolerantess (16%)</t>
    </r>
  </si>
  <si>
    <t>Ii (ICA NSFf) pH  (11%)</t>
  </si>
  <si>
    <t>Ii (ICA NSF) DBO5 (11%)</t>
  </si>
  <si>
    <t>Ii (ICA NSF) Nitratos (10%)</t>
  </si>
  <si>
    <t>Ii (ICA NSF) ortofosfatos (10%)</t>
  </si>
  <si>
    <t>Ii (ICA NSF) desviacion de la temperatura (10%)</t>
  </si>
  <si>
    <t>Ii (ICA NSF) Turbiedad (8%)</t>
  </si>
  <si>
    <t>Ii (ICA NSF) Solidos totales (7%)</t>
  </si>
  <si>
    <t>ICA NSF Puntaje total</t>
  </si>
  <si>
    <t>ICA NSF Descripcion de calidad</t>
  </si>
  <si>
    <t>Para ICA IDEAM NT/PT (mgN/mgP)</t>
  </si>
  <si>
    <t xml:space="preserve">Ii (ICA IDEAM)  OD (%sat) (16%) </t>
  </si>
  <si>
    <t>Ii (ICA IDEAM)  Coliformes Termotolerantes (14%)</t>
  </si>
  <si>
    <t>Ii (ICA IDEAM)  pH (14%)</t>
  </si>
  <si>
    <t>Ii (ICA IDEAM)  DQO (14%)</t>
  </si>
  <si>
    <t>Ii (ICA IDEAM)  SST (14%)</t>
  </si>
  <si>
    <t>Ii (ICA IDEAM)  Conductividad (14%)</t>
  </si>
  <si>
    <t>Ii (ICA IDEAM)  NT/PT (14%)</t>
  </si>
  <si>
    <t>ICA IDEAM Puntaje Total</t>
  </si>
  <si>
    <t>ICA IDEAM Descripcion calidad</t>
  </si>
  <si>
    <t>Ii (ICOMI)  conductividad</t>
  </si>
  <si>
    <t>Ii (ICOMI)  dureza total</t>
  </si>
  <si>
    <t>Ii (ICOMI)  alcalinidad total</t>
  </si>
  <si>
    <t>ICOMI Puntaje total</t>
  </si>
  <si>
    <t>ICOMI Descripcion de la contaminacion</t>
  </si>
  <si>
    <t>Ii (ICOMO) DBO5</t>
  </si>
  <si>
    <t>Ii (ICOMO) Coliformes Totales</t>
  </si>
  <si>
    <t>Ii (ICOMO) %SAT OD</t>
  </si>
  <si>
    <t>ICOMO Puntaje Total</t>
  </si>
  <si>
    <t>ICOMO Descripcion de la contaminacion</t>
  </si>
  <si>
    <t>Ii (Icosus)  SST</t>
  </si>
  <si>
    <t>ICOSUS Puntaje total</t>
  </si>
  <si>
    <t>ICOSUS Decripcion de la contaminacion</t>
  </si>
  <si>
    <t xml:space="preserve">Ii (ICOpH) </t>
  </si>
  <si>
    <t>ICOpH Puntaje total</t>
  </si>
  <si>
    <t>ICOpH Descripcion de la contaminacion</t>
  </si>
  <si>
    <t>ICOTRO Descripcion de la contaminacion</t>
  </si>
  <si>
    <t>Codigo Laboratorio</t>
  </si>
  <si>
    <t>Radicado reporte de laboratorio</t>
  </si>
  <si>
    <t>Nitrógeno total</t>
  </si>
  <si>
    <t>Aguas arriba Q, Los Charcos</t>
  </si>
  <si>
    <t>Directos al Río Aburrá - Medellín</t>
  </si>
  <si>
    <t>GIRQPTARD3_ Q. Los Charcos</t>
  </si>
  <si>
    <t>N/D</t>
  </si>
  <si>
    <t>1365WEC5</t>
  </si>
  <si>
    <t>110-RE1909-1626</t>
  </si>
  <si>
    <t>Aguas abajo Q. Los Charcos</t>
  </si>
  <si>
    <t>GIRQPTARD4_ Q. Los Charcos</t>
  </si>
  <si>
    <t>1365WEC6</t>
  </si>
  <si>
    <t>Aguas arriba Q. Las Juntas</t>
  </si>
  <si>
    <t>Q. Las Juntas</t>
  </si>
  <si>
    <t>TITQPTARD7_ Q. Las Juntas</t>
  </si>
  <si>
    <t>Titiribi</t>
  </si>
  <si>
    <t>2620-01-04-06</t>
  </si>
  <si>
    <t>2090WEC5</t>
  </si>
  <si>
    <t>110-RE1912-2500</t>
  </si>
  <si>
    <t>Aguas abajo Q. Las Juntas</t>
  </si>
  <si>
    <t>TITQPTARD8_ Q. Las Juntas</t>
  </si>
  <si>
    <t>2090WEC6</t>
  </si>
  <si>
    <t>Aguas arriba Q. El Medio</t>
  </si>
  <si>
    <t>TITQPTARD11_ Q. El Medio</t>
  </si>
  <si>
    <t>2077WEC5</t>
  </si>
  <si>
    <t>110-RE1912-2472</t>
  </si>
  <si>
    <t>Aguas abajo Q. El Medio</t>
  </si>
  <si>
    <t>TITQPTARD12_ Q. El Medio</t>
  </si>
  <si>
    <t>2077WEC6</t>
  </si>
  <si>
    <t>Aguas arriba R. Amagá</t>
  </si>
  <si>
    <t>AMGRPTARD15_ R. Amagá</t>
  </si>
  <si>
    <t>2098WEC5</t>
  </si>
  <si>
    <t>110-RE1912-2499</t>
  </si>
  <si>
    <t>Aguas abajo R. Amagá</t>
  </si>
  <si>
    <t>AMGRPTARD16_ R. Amagá</t>
  </si>
  <si>
    <t>2098WEC6</t>
  </si>
  <si>
    <t>Aguas arriba Q. la Peñola</t>
  </si>
  <si>
    <t>ANGQPTARD19_ Q. la Peñola</t>
  </si>
  <si>
    <t>Angelopolis</t>
  </si>
  <si>
    <t>2620-01-04-14</t>
  </si>
  <si>
    <t>2075WEC5</t>
  </si>
  <si>
    <t>110-RE1912-2473</t>
  </si>
  <si>
    <t>Aguas abajo Q. la Peñola</t>
  </si>
  <si>
    <t>ANGQPTARD20_ Q. la Peñola</t>
  </si>
  <si>
    <t>2075WEC6</t>
  </si>
  <si>
    <t>Aguas arriba Q. el Chocho (La Aguadita)</t>
  </si>
  <si>
    <t>R. La Loma</t>
  </si>
  <si>
    <t>STBQPTARD23_ Q. el Chocho (La Aguadita)</t>
  </si>
  <si>
    <t>2620-01-08-04</t>
  </si>
  <si>
    <t>1622WEC5</t>
  </si>
  <si>
    <t>110-RE1910-1878</t>
  </si>
  <si>
    <t>Aguas abajo Q. el Chocho (La Aguadita)</t>
  </si>
  <si>
    <t>STBQPTARD24_ Q. el Chocho (La Aguadita)</t>
  </si>
  <si>
    <t>1622WEC6</t>
  </si>
  <si>
    <t>Aguas arriba Q. Rosario</t>
  </si>
  <si>
    <t>CAAQPTARD27_ Q. Rosario</t>
  </si>
  <si>
    <t>1951WEC5</t>
  </si>
  <si>
    <t>110-RE1911-2225</t>
  </si>
  <si>
    <t>Aguas abajo Q. Rosario</t>
  </si>
  <si>
    <t>CAAQPTARD28_ Q. Rosario</t>
  </si>
  <si>
    <t>1951WEC6</t>
  </si>
  <si>
    <t>Aguas arriba Q. El Matadero</t>
  </si>
  <si>
    <t>CAAQPTARD31_ Q. El Matadero</t>
  </si>
  <si>
    <t>1971WEC5</t>
  </si>
  <si>
    <t>110-RE1911-2242</t>
  </si>
  <si>
    <t>Aguas abajo Q. El Matadero</t>
  </si>
  <si>
    <t>CAAQPTARD32_ Q. El Matadero</t>
  </si>
  <si>
    <t>1971WEC6</t>
  </si>
  <si>
    <t>Aguas arriba Q. La Palmichala</t>
  </si>
  <si>
    <t>Q. Palmichala</t>
  </si>
  <si>
    <t>VAPQPTARD35_ Q. La Palmichala</t>
  </si>
  <si>
    <t>Valparaíso</t>
  </si>
  <si>
    <t>2617-02-11</t>
  </si>
  <si>
    <t>Directos R. Cauca (md) entre Q. Sabaleta y Q. Arquia</t>
  </si>
  <si>
    <t>2617-02-11-02</t>
  </si>
  <si>
    <t>1625WEC5</t>
  </si>
  <si>
    <t>110-RE1910-1898</t>
  </si>
  <si>
    <t>Aguas abajo Q. La Palmichala</t>
  </si>
  <si>
    <t>VAPQPTARD36_ Q. La Palmichala</t>
  </si>
  <si>
    <t>1625WEC6</t>
  </si>
  <si>
    <t>Aguas arriba Q. La Peinada</t>
  </si>
  <si>
    <t>TAMQPTARD39_ Q. La Peinada</t>
  </si>
  <si>
    <t>Tamesis</t>
  </si>
  <si>
    <t>1937WEC5</t>
  </si>
  <si>
    <t>110-RE1911-2231</t>
  </si>
  <si>
    <t>Aguas abajo Q. La Peinada</t>
  </si>
  <si>
    <t>TAMQPTARD40_ Q. La Peinada</t>
  </si>
  <si>
    <t>1937WEC6</t>
  </si>
  <si>
    <t>Aguas arriba Q. Zarcitos</t>
  </si>
  <si>
    <t>MONQPTARD47_ Q. Zarcitos</t>
  </si>
  <si>
    <t>1585WEC5</t>
  </si>
  <si>
    <t>110-RE1910-1902</t>
  </si>
  <si>
    <t>Aguas abajo Q. Zarcitos</t>
  </si>
  <si>
    <t>MONQPTARD48_ Q. Zarcitos</t>
  </si>
  <si>
    <t>1585WEC6</t>
  </si>
  <si>
    <t>Aguas arriba Caño el Guayabo</t>
  </si>
  <si>
    <t>MONQPTARD51_ Caño el Guayabo</t>
  </si>
  <si>
    <t>1616WEC5</t>
  </si>
  <si>
    <t>110-RE1910-1899</t>
  </si>
  <si>
    <t>Aguas abajo Caño el Guayabo</t>
  </si>
  <si>
    <t>MONQPTARD52_ Caño el Guayabo</t>
  </si>
  <si>
    <t>1616WEC6</t>
  </si>
  <si>
    <t xml:space="preserve">Aguas Arriba Q. La Curva </t>
  </si>
  <si>
    <t xml:space="preserve">STBQPTARD55_ Q. La Curva </t>
  </si>
  <si>
    <t>1593WEC5</t>
  </si>
  <si>
    <t>110-RE1910-1901</t>
  </si>
  <si>
    <t xml:space="preserve">Aguas Abajo Q. La Curva </t>
  </si>
  <si>
    <t xml:space="preserve">STBQPTARD56_ Q. La Curva </t>
  </si>
  <si>
    <t>1593WEC6</t>
  </si>
  <si>
    <t>Aguas Arriba Q. Damasco</t>
  </si>
  <si>
    <t>Q. Damasco</t>
  </si>
  <si>
    <t>STBQPTARD59_ Q. Damasco</t>
  </si>
  <si>
    <t>2618-05-01</t>
  </si>
  <si>
    <t>Directos R. Buey (mi) entre Q. Sabaletas y R. Arma</t>
  </si>
  <si>
    <t>2618-05-01-10</t>
  </si>
  <si>
    <t>1599WEC5</t>
  </si>
  <si>
    <t>110-RE1910-1900</t>
  </si>
  <si>
    <t xml:space="preserve">Aguas AbajoQ. Damasco </t>
  </si>
  <si>
    <t xml:space="preserve">STBQPTARD60_Q. Damasco </t>
  </si>
  <si>
    <t>1599WEC6</t>
  </si>
  <si>
    <t>Aguas arriba Q. Sincelejo</t>
  </si>
  <si>
    <t>Directos R. Cauca entre Q. Cruces y R. Mulatos</t>
  </si>
  <si>
    <t>TARQPTARD63_ Q. Sincelejo</t>
  </si>
  <si>
    <t>2617-02-03-01</t>
  </si>
  <si>
    <t>1950WEC5</t>
  </si>
  <si>
    <t>110-RE1911-2198</t>
  </si>
  <si>
    <t>Aguas abajo Q. Sincelejo</t>
  </si>
  <si>
    <t>TARQPTARD64_ Q. Sincelejo</t>
  </si>
  <si>
    <t>1950WEC6</t>
  </si>
  <si>
    <t>Aguas arriba Q. Puente de Tierra</t>
  </si>
  <si>
    <t>Q. Mulatos</t>
  </si>
  <si>
    <t>PURQPTARD67_ Q. Puente de Tierra</t>
  </si>
  <si>
    <t>Pueblorrico</t>
  </si>
  <si>
    <t>2617-02-02</t>
  </si>
  <si>
    <t>R. Mulatos</t>
  </si>
  <si>
    <t>2617-02-02-01</t>
  </si>
  <si>
    <t>1972WEC5</t>
  </si>
  <si>
    <t>110-RE1911-2243</t>
  </si>
  <si>
    <t>Aguas abajo Q. Puente de Tierra</t>
  </si>
  <si>
    <t>PURQPTARD68_ Q. Puente de Tierra</t>
  </si>
  <si>
    <t>1972WEC6</t>
  </si>
  <si>
    <t>Aguas arriba Q. El Cementerio. (El Liceo)</t>
  </si>
  <si>
    <t>FREQPTARD71_ Q. El Cementerio. (El Liceo)</t>
  </si>
  <si>
    <t>1947WEC5</t>
  </si>
  <si>
    <t>110-RE1911-2199</t>
  </si>
  <si>
    <t>Aguas abajo Q. El Cementerio (El Liceo)</t>
  </si>
  <si>
    <t>FREQPTARD72_ Q. El Cementerio (El Liceo)</t>
  </si>
  <si>
    <t>1947WEC6</t>
  </si>
  <si>
    <t>Aguas arriba Q. La Teneria</t>
  </si>
  <si>
    <t>Q. La Elvira</t>
  </si>
  <si>
    <t>JERQPTARD75_ Q. La Teneria</t>
  </si>
  <si>
    <t>Jerico</t>
  </si>
  <si>
    <t>2617-02-04-06</t>
  </si>
  <si>
    <t>2286WEC3</t>
  </si>
  <si>
    <t>110-RE1912-2583</t>
  </si>
  <si>
    <t>Aguas abajo Q. La Teneria</t>
  </si>
  <si>
    <t>JERQPTARD76_ Q. La Teneria</t>
  </si>
  <si>
    <t>2286WEC4</t>
  </si>
  <si>
    <t>Aguas arriba PTARD El Cementerio</t>
  </si>
  <si>
    <t>CAAQPTARD79_Afluente Q. Peladeros</t>
  </si>
  <si>
    <t>2350WEC5</t>
  </si>
  <si>
    <t>110-RE1912-2586</t>
  </si>
  <si>
    <t>Aguas abajo PTARD El CementeR.</t>
  </si>
  <si>
    <t>CAAQPTARD80_Afluente Q. Peladeros</t>
  </si>
  <si>
    <t>2350WEC6</t>
  </si>
  <si>
    <t>Q. El Matadero</t>
  </si>
  <si>
    <t>JERQPTARD83_ Q. El Matadero</t>
  </si>
  <si>
    <t>2617-02-04-04</t>
  </si>
  <si>
    <t>2251WEC5</t>
  </si>
  <si>
    <t>110-RE1912-2551</t>
  </si>
  <si>
    <t>JERQPTARD84_ Q. El Matadero</t>
  </si>
  <si>
    <t>2251WEC6</t>
  </si>
  <si>
    <t>Aguas arriba Q. La García</t>
  </si>
  <si>
    <t>VENQPTARD87_ Q. La García</t>
  </si>
  <si>
    <t>2620-01-09-08</t>
  </si>
  <si>
    <t>2074WEC5</t>
  </si>
  <si>
    <t>110-RE1911-2354</t>
  </si>
  <si>
    <t>Aguas abajo Q. La García</t>
  </si>
  <si>
    <t>VENQPTARD88_ Q. La García</t>
  </si>
  <si>
    <t>2074WEC6</t>
  </si>
  <si>
    <t>Aguas arriba Q. La Leona</t>
  </si>
  <si>
    <t>Q. Leona</t>
  </si>
  <si>
    <t>PURQPTARD91_ Q. La Leona</t>
  </si>
  <si>
    <t>2617-02-02-04</t>
  </si>
  <si>
    <t>1988WEC5</t>
  </si>
  <si>
    <t>110-RE1911-2255</t>
  </si>
  <si>
    <t>Aguas abajo Q. La Leona</t>
  </si>
  <si>
    <t>PURQPTARD92_ Q. La Leona</t>
  </si>
  <si>
    <t>1988WEC6</t>
  </si>
  <si>
    <t>Aguas arriba Q. La Tigra</t>
  </si>
  <si>
    <t>Q. El Tigre</t>
  </si>
  <si>
    <t>VENQPTARD95_ Q. La Tigra</t>
  </si>
  <si>
    <t>2620-01-06-08</t>
  </si>
  <si>
    <t>2093WEC5</t>
  </si>
  <si>
    <t>110-RE1912-2471</t>
  </si>
  <si>
    <t>Aguas abajo Q. La Tigra</t>
  </si>
  <si>
    <t>VENQPTARD96_ Q. La Tigra</t>
  </si>
  <si>
    <t>2093WEC6</t>
  </si>
  <si>
    <t>Aguas arriba Afluente la Salada</t>
  </si>
  <si>
    <t>Q. La Paraisa</t>
  </si>
  <si>
    <t>JARQPTARD99_ Afluente la Salada</t>
  </si>
  <si>
    <t>2619-03-02-16</t>
  </si>
  <si>
    <t>1775WEC5</t>
  </si>
  <si>
    <t>110-RE1910-2037</t>
  </si>
  <si>
    <t>Aguas abajo Afluente la Salada</t>
  </si>
  <si>
    <t>JARQPTARD100_ Afluente la Salada</t>
  </si>
  <si>
    <t>1775WEC6</t>
  </si>
  <si>
    <t>Aguas arriba Q. el Paraíso</t>
  </si>
  <si>
    <t>JARQPTARD103_ Q. el Paraíso</t>
  </si>
  <si>
    <t>1756WEC5</t>
  </si>
  <si>
    <t>110-RE1910-2040</t>
  </si>
  <si>
    <t>Aguas abajo Q. el Paraíso</t>
  </si>
  <si>
    <t>JARQPTARD104_ Q. el Paraíso</t>
  </si>
  <si>
    <t>1756WEC6</t>
  </si>
  <si>
    <t>Aguas arriba Q. Magallo</t>
  </si>
  <si>
    <t>CONQPTARD107_ Q. Magallo</t>
  </si>
  <si>
    <t>1776WEC5</t>
  </si>
  <si>
    <t>110-RE1910-2036</t>
  </si>
  <si>
    <t>Aguas abajo Q. Magallo</t>
  </si>
  <si>
    <t>CONQPTARD108_ Q. Magallo</t>
  </si>
  <si>
    <t>1776WEC6</t>
  </si>
  <si>
    <t>Aguas arriba Q. Peñitas</t>
  </si>
  <si>
    <t>CONQPTARD111_ Q. Peñitas</t>
  </si>
  <si>
    <t>1753WEC5</t>
  </si>
  <si>
    <t>110-RE1910-2041</t>
  </si>
  <si>
    <t>Aguas abajo Q. Peñitas</t>
  </si>
  <si>
    <t>CONQPTARD112_ Q. Peñitas</t>
  </si>
  <si>
    <t>1753WEC6</t>
  </si>
  <si>
    <t>CONQPTARD115_ Q. Magallo</t>
  </si>
  <si>
    <t>1806WEC5</t>
  </si>
  <si>
    <t>110-RE1910-2111</t>
  </si>
  <si>
    <t>CONQPTARD116_ Q. Magallo</t>
  </si>
  <si>
    <t>1806WEC6</t>
  </si>
  <si>
    <t>Aguas arriba Afluente R. Bolívar</t>
  </si>
  <si>
    <t>CIBQPTARD119_ Afluente R. Bolívar</t>
  </si>
  <si>
    <t>Ciudad Bolivar</t>
  </si>
  <si>
    <t>1822WEC5</t>
  </si>
  <si>
    <t>110-RE1910-2149</t>
  </si>
  <si>
    <t>Aguas abajo Afluente R. Bolívar</t>
  </si>
  <si>
    <t>CIBQPTARD120_ Afluente R. Bolívar</t>
  </si>
  <si>
    <t>1822WEC6</t>
  </si>
  <si>
    <t>Aguas arriba Q. La Sucia</t>
  </si>
  <si>
    <t>BETQPTARD123_ Q. La Sucia</t>
  </si>
  <si>
    <t>1823WEC5</t>
  </si>
  <si>
    <t>110-RE1910-2148</t>
  </si>
  <si>
    <t>Aguas abajo Q. La Sucia</t>
  </si>
  <si>
    <t>BETQPTARD124_ Q. La Sucia</t>
  </si>
  <si>
    <t>1823WEC6</t>
  </si>
  <si>
    <t>Aguas arriba Q. La Chaparralita</t>
  </si>
  <si>
    <t>ANDQPTARD127_ Q. La Chaparralita</t>
  </si>
  <si>
    <t>1817WEC5</t>
  </si>
  <si>
    <t>110-RE1911-2241</t>
  </si>
  <si>
    <t>Aguas abajo Q. La Chaparralita</t>
  </si>
  <si>
    <t>ANDQPTARD128_ Q. La Chaparralita</t>
  </si>
  <si>
    <t>1817WEC6</t>
  </si>
  <si>
    <t>Aguas arriba Q. Quebradona</t>
  </si>
  <si>
    <t>BEUQPTARD131_ Q. Quebradona</t>
  </si>
  <si>
    <t>1824WEC5</t>
  </si>
  <si>
    <t>110-RE1910-2154</t>
  </si>
  <si>
    <t>Aguas abajo Q. Quebradona</t>
  </si>
  <si>
    <t>BEUQPTARD132_ Q. Quebradona</t>
  </si>
  <si>
    <t>1824WEC6</t>
  </si>
  <si>
    <t>Aguas arriba R. San Juan</t>
  </si>
  <si>
    <t>Directos R. San Juan (mi) entre Q. La Ciudad y Q. Las Juntas</t>
  </si>
  <si>
    <t>HISQPTARD135_ R. San Juan</t>
  </si>
  <si>
    <t>Hispania</t>
  </si>
  <si>
    <t>2619-01-07</t>
  </si>
  <si>
    <t>Directos R. San Juan (mi) entre R. Pedral y Q. Guadalejo</t>
  </si>
  <si>
    <t>2619-03-01-09</t>
  </si>
  <si>
    <t>1755WEC5</t>
  </si>
  <si>
    <t>110-RE1910-2039</t>
  </si>
  <si>
    <t>Aguas abajo R. San Juan</t>
  </si>
  <si>
    <t>HISQPTARD136_ R. San Juan</t>
  </si>
  <si>
    <t>1755WEC6</t>
  </si>
  <si>
    <t>Aguas arriba Q. el Pescadito</t>
  </si>
  <si>
    <t>R. El Pescado</t>
  </si>
  <si>
    <t>STFQPTARD147_ Q. el Pescadito</t>
  </si>
  <si>
    <t>Santa Fe de Antioquia</t>
  </si>
  <si>
    <t>2621-01-12</t>
  </si>
  <si>
    <t>2621-01-12-14</t>
  </si>
  <si>
    <t>1218WEC5</t>
  </si>
  <si>
    <t>110-RE1908-1445</t>
  </si>
  <si>
    <t>Aguas abajo Q. el Pescadito</t>
  </si>
  <si>
    <t>STFQPTARD148_ Q. el Pescadito</t>
  </si>
  <si>
    <t>1218WEC6</t>
  </si>
  <si>
    <t>Aguas arriba Q. La Palmas</t>
  </si>
  <si>
    <t>Q. Las Palmas</t>
  </si>
  <si>
    <t>ENVQPTARD151_ Q. La Palmas</t>
  </si>
  <si>
    <t>Envigado</t>
  </si>
  <si>
    <t>2308-01</t>
  </si>
  <si>
    <t>R. Negro - NSS</t>
  </si>
  <si>
    <t>2308-01-01</t>
  </si>
  <si>
    <t>2308-01-01-02</t>
  </si>
  <si>
    <t>2076WEC5</t>
  </si>
  <si>
    <t>110-RE1911-2355</t>
  </si>
  <si>
    <t>Aguas abajo Q. La Palmas</t>
  </si>
  <si>
    <t>ENVQPTARD152_ Q. La Palmas</t>
  </si>
  <si>
    <t>2076WEC6</t>
  </si>
  <si>
    <t>Aguas arriba Caño Portugal</t>
  </si>
  <si>
    <t>EBGQPTARD155_ Caño Portugal</t>
  </si>
  <si>
    <t>Panzenu</t>
  </si>
  <si>
    <t>2703-02-06-02</t>
  </si>
  <si>
    <t>1070WEC5</t>
  </si>
  <si>
    <t>110-RE1908-1389</t>
  </si>
  <si>
    <t>Aguas abajo Caño Portugal</t>
  </si>
  <si>
    <t>EBGQPTARD156_ Caño Portugal</t>
  </si>
  <si>
    <t>1070WEC6</t>
  </si>
  <si>
    <t>Aguas arriba Q. Hojas Anchas</t>
  </si>
  <si>
    <t>Q. Hojas Anchas</t>
  </si>
  <si>
    <t>GOPQPTARD159_ Q. Hojas Anchas</t>
  </si>
  <si>
    <t>Gómez Plata</t>
  </si>
  <si>
    <t>2701-03-02-24</t>
  </si>
  <si>
    <t>1501WEC5</t>
  </si>
  <si>
    <t>110-RE1910-1872</t>
  </si>
  <si>
    <t>Aguas abajo Q. Hojas Anchas</t>
  </si>
  <si>
    <t>GOPQPTARD160_ Q. Hojas Anchas</t>
  </si>
  <si>
    <t>1501WEC6</t>
  </si>
  <si>
    <t>Aguas arriba Q. La Hedionda (La Florida)</t>
  </si>
  <si>
    <t>R. Dolores</t>
  </si>
  <si>
    <t>ANSQPTARD163_ Q. La Hedionda (La Florida)</t>
  </si>
  <si>
    <t>Angostura</t>
  </si>
  <si>
    <t>2702-03-02</t>
  </si>
  <si>
    <t>R. Pajarito</t>
  </si>
  <si>
    <t>2702-03-02-04</t>
  </si>
  <si>
    <t>1497WEC5</t>
  </si>
  <si>
    <t>110-RE1910-1875</t>
  </si>
  <si>
    <t>Aguas abajo Q. La Hedionda (La Florida)</t>
  </si>
  <si>
    <t>ANSQPTARD164_ Q. La Hedionda (La Florida)</t>
  </si>
  <si>
    <t>1497WEC6</t>
  </si>
  <si>
    <t>Aguas Arriba PTARD Caño Campamento</t>
  </si>
  <si>
    <t>Directos R. Nechi (md) entre Q. El Carmen y Q. La Soledad</t>
  </si>
  <si>
    <t>CAMQPTARD167_Caño Campamento</t>
  </si>
  <si>
    <t>Campamento</t>
  </si>
  <si>
    <t>2702-01</t>
  </si>
  <si>
    <t>2702-01-11-01</t>
  </si>
  <si>
    <t>1520WEC5</t>
  </si>
  <si>
    <t>110-RE1910-1870</t>
  </si>
  <si>
    <t>Aguas Abajo PTARD Caño Campamento</t>
  </si>
  <si>
    <t>CAMQPTARD168_ Caño Campamento</t>
  </si>
  <si>
    <t>1520WEC6</t>
  </si>
  <si>
    <t>Aguas arriba Q. San Jose</t>
  </si>
  <si>
    <t>Q. San Jose</t>
  </si>
  <si>
    <t>SJMQPTARD171_ Q. San Jose</t>
  </si>
  <si>
    <t>San Jose la Montaña</t>
  </si>
  <si>
    <t>Directos R. Cauca (mi) - R. San Andr├®s y R. Espiritu Santo - NSS</t>
  </si>
  <si>
    <t>2620-03-04-24</t>
  </si>
  <si>
    <t>1548WEC5</t>
  </si>
  <si>
    <t>110-RE1910-1908</t>
  </si>
  <si>
    <t>Aguas abajo Q. San Jose</t>
  </si>
  <si>
    <t>SJMQPTARD172_ Q. San Jose</t>
  </si>
  <si>
    <t>1548WEC6</t>
  </si>
  <si>
    <t>Aguas arriba Q. La Muerta</t>
  </si>
  <si>
    <t>SROQPTARD175_ Q. La Muerta</t>
  </si>
  <si>
    <t>1478WEC5</t>
  </si>
  <si>
    <t>110-RE1910-1836</t>
  </si>
  <si>
    <t>Aguas abajo Q. La Muerta</t>
  </si>
  <si>
    <t>SROQPTARD176_ Q. La Muerta</t>
  </si>
  <si>
    <t>1478WEC6</t>
  </si>
  <si>
    <t>Aguas arriba Q. Santa Lucía</t>
  </si>
  <si>
    <t>SROQPTARD179_ Q. Santa Lucía</t>
  </si>
  <si>
    <t>1456WEC5</t>
  </si>
  <si>
    <t>110-RE1910-1833</t>
  </si>
  <si>
    <t>Aguas abajo Q. Santa Lucía</t>
  </si>
  <si>
    <t>SROQPTARD180_ Q. Santa Lucía</t>
  </si>
  <si>
    <t>1456WEC6</t>
  </si>
  <si>
    <t>Aguas arriba Q. Catuchi</t>
  </si>
  <si>
    <t>SROQPTARD183_ Q. Catuchi</t>
  </si>
  <si>
    <t>1447WEC5</t>
  </si>
  <si>
    <t>110-RE1910-1831</t>
  </si>
  <si>
    <t>Aguas abajo Q. Catuchi</t>
  </si>
  <si>
    <t>SROQPTARD184_ Q. Catuchi</t>
  </si>
  <si>
    <t>1447WEC6</t>
  </si>
  <si>
    <t>Aguas arriba Q. Los Cachorros (Chorros)</t>
  </si>
  <si>
    <t>GUAQPTARD187_ Q. Los Cachorros (Chorros)</t>
  </si>
  <si>
    <t>Guadalupe</t>
  </si>
  <si>
    <t>2701-03-02-01</t>
  </si>
  <si>
    <t>1483WEC5</t>
  </si>
  <si>
    <t>110-RE1910-1859</t>
  </si>
  <si>
    <t>Aguas abajo Q. Los Cachorros (Chorros)</t>
  </si>
  <si>
    <t>GUAQPTARD188_ Q. Los Cachorros (Chorros)</t>
  </si>
  <si>
    <t>Aguas arriba Afluente R. Grande</t>
  </si>
  <si>
    <t>ENTQPTARD191_ Afluente R. Grande</t>
  </si>
  <si>
    <t>Entrerrios</t>
  </si>
  <si>
    <t>1024WEC5</t>
  </si>
  <si>
    <t>110-RE1907-1286</t>
  </si>
  <si>
    <t>Aguas abajo Afluente R. Grande</t>
  </si>
  <si>
    <t>ENTQPTARD192_ Afluente R. Grande</t>
  </si>
  <si>
    <t>1024WEC6</t>
  </si>
  <si>
    <t xml:space="preserve">Aguas arriba Cauce receptor </t>
  </si>
  <si>
    <t>SPMQPTARD195_ Afluente Aurra</t>
  </si>
  <si>
    <t>1049WEC5</t>
  </si>
  <si>
    <t>110-RE1907-1293</t>
  </si>
  <si>
    <t>Aguas abajo cauce receptor SP</t>
  </si>
  <si>
    <t>SPMQPTARD196_ Afluente Aurra</t>
  </si>
  <si>
    <t>1049WEC6</t>
  </si>
  <si>
    <t>Aguas arriba Afluente a la Q. El Hato</t>
  </si>
  <si>
    <t>SPMQPTARD199_ Afluente a la Q. El Hato</t>
  </si>
  <si>
    <t>1040WEC5</t>
  </si>
  <si>
    <t>110-RE1907-1290</t>
  </si>
  <si>
    <t>Aguas abajo Afluente a la Q. El Hato</t>
  </si>
  <si>
    <t>SPMQPTARD200_ Afluente a la Q. El Hato</t>
  </si>
  <si>
    <t>1040WEC6</t>
  </si>
  <si>
    <t>Aguas arriba Afluente a la Q. El Turco</t>
  </si>
  <si>
    <t>SROQPTARD203_ Afluente a la Q. El Turco</t>
  </si>
  <si>
    <t>1434WEC5</t>
  </si>
  <si>
    <t>110-RE1909-1800</t>
  </si>
  <si>
    <t>Aguas abajo Afluente a la Q. El Turco</t>
  </si>
  <si>
    <t>SROQPTARD204_ Afluente a la Q. El Turco</t>
  </si>
  <si>
    <t>1434WEC6</t>
  </si>
  <si>
    <t>Aguas arriba R. Grande</t>
  </si>
  <si>
    <t>SRORPTARD207_ R. Grande</t>
  </si>
  <si>
    <t>1446WEC5</t>
  </si>
  <si>
    <t>110-RE1910-1830</t>
  </si>
  <si>
    <t>Aguas abajo R. Grande</t>
  </si>
  <si>
    <t>SRORPTARD208_ R. Grande</t>
  </si>
  <si>
    <t>1446WEC6</t>
  </si>
  <si>
    <t xml:space="preserve">Aguas arriba Q. La Taque </t>
  </si>
  <si>
    <t xml:space="preserve">TOLQPTARD219_ Q. La Taque </t>
  </si>
  <si>
    <t>2349WEC5</t>
  </si>
  <si>
    <t>110-RE1912-2584</t>
  </si>
  <si>
    <t xml:space="preserve">Aguas abajo Q. La Taque </t>
  </si>
  <si>
    <t xml:space="preserve">TOLQPTARD220_ Q. La Taque </t>
  </si>
  <si>
    <t>2349WEC6</t>
  </si>
  <si>
    <t>Aguas arriba Q. El Sacatín</t>
  </si>
  <si>
    <t>Q. Aguas Frías</t>
  </si>
  <si>
    <t>MACQPTARD223_ Q. El Sacatín</t>
  </si>
  <si>
    <t>Maceo</t>
  </si>
  <si>
    <t>Zenufaná</t>
  </si>
  <si>
    <t>2310-01-06</t>
  </si>
  <si>
    <t>R. Alicante y Quebradas La Sonadora y Guardasol</t>
  </si>
  <si>
    <t>2310-01-06-10</t>
  </si>
  <si>
    <t>1343WEC5</t>
  </si>
  <si>
    <t>110-RE1909-1565</t>
  </si>
  <si>
    <t>Aguas abajo Q. El Sacatín</t>
  </si>
  <si>
    <t>MACQPTARD224_ Q. El Sacatín</t>
  </si>
  <si>
    <t>1343WEC6</t>
  </si>
  <si>
    <t>Aguas arriba Q. La Guarquina</t>
  </si>
  <si>
    <t>YALQPTARD227_ Q. La Guarquina</t>
  </si>
  <si>
    <t>R. San Bartolome</t>
  </si>
  <si>
    <t>1298WEC5</t>
  </si>
  <si>
    <t>110-RE1909-1559</t>
  </si>
  <si>
    <t>Aguas abajo Q. La Guarquina</t>
  </si>
  <si>
    <t>YALQPTARD228_ Q. La Guarquina</t>
  </si>
  <si>
    <t>1298WEC6</t>
  </si>
  <si>
    <t>Aguas arriba Q. Viento</t>
  </si>
  <si>
    <t>YALQPTARD231_ Q. Viento</t>
  </si>
  <si>
    <t>2310-01-01-16</t>
  </si>
  <si>
    <t>1308WEC5</t>
  </si>
  <si>
    <t>110-RE1909-1576</t>
  </si>
  <si>
    <t>Aguas abajo Q. Viento</t>
  </si>
  <si>
    <t>YALQPTARD232_ Q. Viento</t>
  </si>
  <si>
    <t>1308WEC6</t>
  </si>
  <si>
    <t>Aguas arriba R. Magdalena</t>
  </si>
  <si>
    <t>Cñ. Lombricero</t>
  </si>
  <si>
    <t>PUNRPTARD235_ R. Magdalena</t>
  </si>
  <si>
    <t>2310-01-07</t>
  </si>
  <si>
    <t>Directos R. Magdalena (mi) entre R. Nare y Q. El Tapón</t>
  </si>
  <si>
    <t>2310-01-07-05</t>
  </si>
  <si>
    <t>1399WEC1</t>
  </si>
  <si>
    <t>110-RE1909-1807</t>
  </si>
  <si>
    <t>Aguas abajo R. Magdalena</t>
  </si>
  <si>
    <t>PUNRPTARD236_ R. Magdalena</t>
  </si>
  <si>
    <t>1399WEC2</t>
  </si>
  <si>
    <t>Aguas arriba Q. La Viborita</t>
  </si>
  <si>
    <t>AMFQPTARD239_ Q. La Viborita</t>
  </si>
  <si>
    <t>Amalfi</t>
  </si>
  <si>
    <t>1419WEC5</t>
  </si>
  <si>
    <t>110-RE1909-1709</t>
  </si>
  <si>
    <t>Aguas abajo Q. La Viborita</t>
  </si>
  <si>
    <t>AMFQPTARD240_ Q. La Viborita</t>
  </si>
  <si>
    <t>1419WEC6</t>
  </si>
  <si>
    <t>Aguas arriba Caño Efluente</t>
  </si>
  <si>
    <t>AMFQPTARD243_ Caño Efluente</t>
  </si>
  <si>
    <t>1435WEC5</t>
  </si>
  <si>
    <t>110-RE1910-1829</t>
  </si>
  <si>
    <t>Aguas abajo Caño Efluente</t>
  </si>
  <si>
    <t>AMFQPTARD244_ Caño Efluente</t>
  </si>
  <si>
    <t>1435WEC6</t>
  </si>
  <si>
    <t>Aguas arriba Afluente al Caño Fortuna</t>
  </si>
  <si>
    <t>PUBQPTARD247_ Afluente al Caño Fortuna</t>
  </si>
  <si>
    <t>2310-01-05-03</t>
  </si>
  <si>
    <t>1318WEC5</t>
  </si>
  <si>
    <t>110-RE1909-1566</t>
  </si>
  <si>
    <t>Aguas abajo Afluente al Caño Fortuna</t>
  </si>
  <si>
    <t>PUBQPTARD248_ Afluente al Caño Fortuna</t>
  </si>
  <si>
    <t>1318WEC6</t>
  </si>
  <si>
    <t>Aguas arriba Afluente a la Q. La Riberita</t>
  </si>
  <si>
    <t>CARQPTARD251_ Afluente a la Q. La Riberita</t>
  </si>
  <si>
    <t>Caracolí</t>
  </si>
  <si>
    <t>R. Nus Entre R. Nare y Q. San Jos├®</t>
  </si>
  <si>
    <t>1431WEC5</t>
  </si>
  <si>
    <t>110-RE1909-1713</t>
  </si>
  <si>
    <t>Aguas abajo Afluente a la Q. La Riberita</t>
  </si>
  <si>
    <t>CARQPTARD252_ Afluente a la Q. La Riberita</t>
  </si>
  <si>
    <t>1431WEC6</t>
  </si>
  <si>
    <t>Aguas arriba Cauce receptor</t>
  </si>
  <si>
    <t xml:space="preserve">ENVQPTARD255_Q. las Palmas </t>
  </si>
  <si>
    <t>2313WEC5</t>
  </si>
  <si>
    <t>110-RE1912-2585</t>
  </si>
  <si>
    <t>Aguas abajo cauce receptor</t>
  </si>
  <si>
    <t xml:space="preserve">ENVQPTARD256_Q. las Palmas </t>
  </si>
  <si>
    <t>2313WEC6</t>
  </si>
  <si>
    <t xml:space="preserve">Aguas abajo Q. El Cementerio </t>
  </si>
  <si>
    <t>MONQPTARD257_Q. El Cementerio</t>
  </si>
  <si>
    <t>1561WEC5</t>
  </si>
  <si>
    <t>110-RE1910-1903</t>
  </si>
  <si>
    <t>ODC R. Arquia Parte Baja</t>
  </si>
  <si>
    <t>Q. Arquía (md) Entre Q. Peladeros y R. Cauca</t>
  </si>
  <si>
    <t>CAARODC49_ R. Arquia Parte Baja</t>
  </si>
  <si>
    <t>Tramo 2</t>
  </si>
  <si>
    <t>2617-02-13-01</t>
  </si>
  <si>
    <t>1981WEC2</t>
  </si>
  <si>
    <t>110-RE1911-2251</t>
  </si>
  <si>
    <t>ODC R. Arquia Parte Alta</t>
  </si>
  <si>
    <t>Q. Arquía (md) parte alta</t>
  </si>
  <si>
    <t>CAARODC98_ R. Arquia Parte Alta</t>
  </si>
  <si>
    <t>Tramo1</t>
  </si>
  <si>
    <t>2617-02-13-03</t>
  </si>
  <si>
    <t>1981WEC1</t>
  </si>
  <si>
    <t>110-RE1910-1587</t>
  </si>
  <si>
    <t>ODC Q. Palmichala Parte Alta</t>
  </si>
  <si>
    <t>VAPQODC81_ Q. Palmichala Parte Alta</t>
  </si>
  <si>
    <t>Tramo 1</t>
  </si>
  <si>
    <t>1268WEC1</t>
  </si>
  <si>
    <t>ODC Q. Palmichala Parte Baja</t>
  </si>
  <si>
    <t>VAPQODC46_ Q. Palmichala Parte Baja</t>
  </si>
  <si>
    <t>1268WEC2</t>
  </si>
  <si>
    <t>ODC Rio San Antonio Parte Alta</t>
  </si>
  <si>
    <t>TAMRODC11_ Rio San Antonio Parte Alta</t>
  </si>
  <si>
    <t>1912WEC1</t>
  </si>
  <si>
    <t>110-RE1910-2135</t>
  </si>
  <si>
    <t>ODC Q. La Peinada Parte alta</t>
  </si>
  <si>
    <t>Q. La Peinada</t>
  </si>
  <si>
    <t>TAMQODC93_ Q. La Peinada Parte alta</t>
  </si>
  <si>
    <t>2617-02-06-08</t>
  </si>
  <si>
    <t>1911WEC2</t>
  </si>
  <si>
    <t>110-RE1910-2137</t>
  </si>
  <si>
    <t>ODC Q. San Antonio Parte Baja</t>
  </si>
  <si>
    <t>TAMQODC53_ Q. San Antonio Parte Baja</t>
  </si>
  <si>
    <t>1912WEC2</t>
  </si>
  <si>
    <t>ODC Q. La Peinada Parte baja</t>
  </si>
  <si>
    <t>TAMQODC55_ Q. La Peinada Parte baja</t>
  </si>
  <si>
    <t>1911WEC1</t>
  </si>
  <si>
    <t>ODC R. Cauca Entrada Jurisdicción Parte Alta</t>
  </si>
  <si>
    <t>Directos al R. Cauca (mi) entre Q. Arremangos y R. Poblanco</t>
  </si>
  <si>
    <t>VAPRODC10_ R. Cauca Entrada Jurisdicción Parte Alta</t>
  </si>
  <si>
    <t>Unico</t>
  </si>
  <si>
    <t>Directos R. Cauca (mi) - R. Amagáy Q. Sinifaná- NSS</t>
  </si>
  <si>
    <t>2620-01-13</t>
  </si>
  <si>
    <t>Directos R. Cauca (mi) entre Q. La Linea y R. Poblanco</t>
  </si>
  <si>
    <t>2620-01-13-01</t>
  </si>
  <si>
    <t>1886W1</t>
  </si>
  <si>
    <t>110-RE1910-2095</t>
  </si>
  <si>
    <t>ODC Q. Sabaletas - Trinidad Parte Baja</t>
  </si>
  <si>
    <t>MONQODC99_ Q. Sabaletas - Trinidad Parte Baja</t>
  </si>
  <si>
    <t>1624WEC2</t>
  </si>
  <si>
    <t>ODC R. Cauca Parte alta media - Salgar</t>
  </si>
  <si>
    <t>Directos R. Cauca (md) entre Q. El Basal y Q. Higuerona</t>
  </si>
  <si>
    <t>SALRODC12_ R. Cauca Parte alta media - Salgar</t>
  </si>
  <si>
    <t>2621-01-21-07</t>
  </si>
  <si>
    <t>1887WEC1</t>
  </si>
  <si>
    <t>110-RE1910-2094</t>
  </si>
  <si>
    <t>ODC Q. Sabaletas-Trinidad Parte Alta</t>
  </si>
  <si>
    <t>MONQODC72_ Q. Sabaletas-Trinidad Parte Alta</t>
  </si>
  <si>
    <t>1624WEC1</t>
  </si>
  <si>
    <t>ODC R. Aburra Tramo 1</t>
  </si>
  <si>
    <t>ALTO DE SAN MIGUEL</t>
  </si>
  <si>
    <t>CALRODC101_ R. Aburra Tramo 1</t>
  </si>
  <si>
    <t>Rio Aburrá- NSS</t>
  </si>
  <si>
    <t>2701-01-104</t>
  </si>
  <si>
    <t>1301WEC1</t>
  </si>
  <si>
    <t>110-RE1909-1587</t>
  </si>
  <si>
    <t>ODC R. Aburra Tramo 2</t>
  </si>
  <si>
    <t>CALRODC95_ R. Aburra Tramo 2</t>
  </si>
  <si>
    <t>1301WEC2</t>
  </si>
  <si>
    <t>ODC Río Magdalena Entrada Jurisdicción</t>
  </si>
  <si>
    <t>R. Magdalena</t>
  </si>
  <si>
    <t>PUNRODC33_ Río Magdalena Entrada Jurisdicción</t>
  </si>
  <si>
    <t>Directos Magdalena Medio entre Ríos La Miel y Nare (mi)</t>
  </si>
  <si>
    <t>Rio Cocorna Sur y Directos al Magdalena Medio Entre Ríos La Miel y Nare (mi)</t>
  </si>
  <si>
    <t>2307-05</t>
  </si>
  <si>
    <t>Directos al Río Magdalena</t>
  </si>
  <si>
    <t>2307-05-01</t>
  </si>
  <si>
    <t>1400WEC1</t>
  </si>
  <si>
    <t>110-RE1909-1805</t>
  </si>
  <si>
    <t>ODC Q. Comia Parte alta</t>
  </si>
  <si>
    <t>CONQODC91_ Q. Comia Parte alta</t>
  </si>
  <si>
    <t>1842WEC1</t>
  </si>
  <si>
    <t>ODC Q. Comia Parte baja</t>
  </si>
  <si>
    <t>CONQODC44_ Q. Comia Parte baja</t>
  </si>
  <si>
    <t>1842WEC2</t>
  </si>
  <si>
    <t>ODC Q. Las Palmas Parte baja</t>
  </si>
  <si>
    <t>ENVQODC84_ Q. Las Palmas Parte baja</t>
  </si>
  <si>
    <t>Tramo 3</t>
  </si>
  <si>
    <t>1292WEC2</t>
  </si>
  <si>
    <t>ODC R. Aburra Tramo 3</t>
  </si>
  <si>
    <t>LAERODC90_ R. Aburra Tramo 3</t>
  </si>
  <si>
    <t>1301WEC3</t>
  </si>
  <si>
    <t>ODC Q. Las Palmas Parte alta</t>
  </si>
  <si>
    <t>ENVQODC2_ Q. Las Palmas Parte alta</t>
  </si>
  <si>
    <t>1292WEC1</t>
  </si>
  <si>
    <t>110-RE1908-1533</t>
  </si>
  <si>
    <t>ODC Q. Ayurá parte baja</t>
  </si>
  <si>
    <t>MEDQODC94_ Q. Ayurá parte baja</t>
  </si>
  <si>
    <t>1293WEC1</t>
  </si>
  <si>
    <t>110-RE1908-1532</t>
  </si>
  <si>
    <t>ODC R. Nare Antes de Magdalena Parte baja</t>
  </si>
  <si>
    <t>R. Nare entre Rios Nus y Magdalena (md)</t>
  </si>
  <si>
    <t>PUNRODC34_ R. Nare Antes de Magdalena Parte baja</t>
  </si>
  <si>
    <t>2308-04</t>
  </si>
  <si>
    <t>Río Nare - NSS</t>
  </si>
  <si>
    <t>2308-04-01</t>
  </si>
  <si>
    <t>Río Nare entre Rios Nus y Magdalena (md)</t>
  </si>
  <si>
    <t>2308-04-01-01</t>
  </si>
  <si>
    <t>1403WEC1</t>
  </si>
  <si>
    <t>110-RE1909-1802</t>
  </si>
  <si>
    <t>ODC Q. La Guaca Parte Alta</t>
  </si>
  <si>
    <t>HELQODC6_ Q. La Guaca Parte Alta</t>
  </si>
  <si>
    <t>1689WEC1</t>
  </si>
  <si>
    <t>110-RE1910-1941</t>
  </si>
  <si>
    <t>ODC R. Nus antes del R. Nare - Parte Baja</t>
  </si>
  <si>
    <t>PUNRODC35_ R. Nus antes del R. Nare - Parte Baja</t>
  </si>
  <si>
    <t>1401WEC1</t>
  </si>
  <si>
    <t>110-RE1909-1806</t>
  </si>
  <si>
    <t>ODC R. Samaná Norte</t>
  </si>
  <si>
    <t>Directos R. SamanáNorte (mi)</t>
  </si>
  <si>
    <t>PUNRODC36_ R. Samaná Norte</t>
  </si>
  <si>
    <t>2308-03</t>
  </si>
  <si>
    <t>Río SamanáNorte - NSS</t>
  </si>
  <si>
    <t>2308-03-01</t>
  </si>
  <si>
    <t>Río SamanáNorte Parte Baja</t>
  </si>
  <si>
    <t>2308-03-01-01</t>
  </si>
  <si>
    <t>1402WEC1</t>
  </si>
  <si>
    <t>110-RE1909-1801</t>
  </si>
  <si>
    <t>ODC Q. La Guaca Parte Baja</t>
  </si>
  <si>
    <t>Directos al R. Cauca (md) entre Q. La Purco y Q. Quiona</t>
  </si>
  <si>
    <t>HELQODC43_ Q. La Guaca Parte Baja</t>
  </si>
  <si>
    <t>2621-01-17</t>
  </si>
  <si>
    <t>Directos R. Cauca (md) entre Q. Niverengo y Q. San Mateo</t>
  </si>
  <si>
    <t>2621-01-17-03</t>
  </si>
  <si>
    <t>1689WEC2</t>
  </si>
  <si>
    <t>ODC Q. La Sapera Parte baja</t>
  </si>
  <si>
    <t>ANZQODC45_ Q. La Sapera Parte baja</t>
  </si>
  <si>
    <t>1228WEC2</t>
  </si>
  <si>
    <t>ODC Q. La Sapera Parte alta</t>
  </si>
  <si>
    <t>ANZQODC47_ Q. La Sapera Parte alta</t>
  </si>
  <si>
    <t>1228WEC1</t>
  </si>
  <si>
    <t>ODC Q. Juan Ramos Parte alta</t>
  </si>
  <si>
    <t>EBEQODC75_ Q. Juan Ramos Parte alta</t>
  </si>
  <si>
    <t>1137WEC1</t>
  </si>
  <si>
    <t>ODC Q. Juan Ramos Parte Baja</t>
  </si>
  <si>
    <t>EBEQODC67_ Q. Juan Ramos Parte Baja</t>
  </si>
  <si>
    <t>1137WEC2</t>
  </si>
  <si>
    <t>ODC Q. La Noque Parte Alta</t>
  </si>
  <si>
    <t>CAIQODC100_ Q. La Noque Parte Alta</t>
  </si>
  <si>
    <t>1225WEC1</t>
  </si>
  <si>
    <t>110-RE1908-1473</t>
  </si>
  <si>
    <t>ODC Q. La Noque Parte Baja</t>
  </si>
  <si>
    <t>CAIQODC42_ Q. La Noque Parte Baja</t>
  </si>
  <si>
    <t>2621-01-14-01</t>
  </si>
  <si>
    <t>1225WEC2</t>
  </si>
  <si>
    <t xml:space="preserve">ODC R. Aburra Tramo 6 </t>
  </si>
  <si>
    <t xml:space="preserve">BARRODC74_ R. Aburra Tramo 6 </t>
  </si>
  <si>
    <t>Tramo 6</t>
  </si>
  <si>
    <t>1200WEC1</t>
  </si>
  <si>
    <t xml:space="preserve">ODC R. Magdalena Puerto Ber R. </t>
  </si>
  <si>
    <t xml:space="preserve">PUBRODC17_ R. Magdalena Puerto Ber R. </t>
  </si>
  <si>
    <t>1378WEC1</t>
  </si>
  <si>
    <t>110-RE1909-1770</t>
  </si>
  <si>
    <t>ODC R. Tonusco Parte Baja</t>
  </si>
  <si>
    <t>STFRODC39_ R. Tonusco Parte Baja</t>
  </si>
  <si>
    <t>Santa fe de Antioquia</t>
  </si>
  <si>
    <t>1626WEC2</t>
  </si>
  <si>
    <t>110-RE1910-1897</t>
  </si>
  <si>
    <t>Q. Sacatín ODC Parte alta</t>
  </si>
  <si>
    <t>MACQODC59_Q. Sacatín  Parte alta</t>
  </si>
  <si>
    <t>1345WEC1</t>
  </si>
  <si>
    <t>110-RE1909-1630</t>
  </si>
  <si>
    <t>ODC R. Nus Parte alta</t>
  </si>
  <si>
    <t>CISRODC69_ R. Nus Parte alta</t>
  </si>
  <si>
    <t>1429WEC1</t>
  </si>
  <si>
    <t>ODC R. Aburra Tramo 7</t>
  </si>
  <si>
    <t>GOPRODC68_ R. Aburra Tramo 7</t>
  </si>
  <si>
    <t>Tramo 7</t>
  </si>
  <si>
    <t>2701-03-04</t>
  </si>
  <si>
    <t>R. Porce Parte Media</t>
  </si>
  <si>
    <t>2701-03-04-01</t>
  </si>
  <si>
    <t>1213W1</t>
  </si>
  <si>
    <t>Q. Sacatín ODC Parte baja</t>
  </si>
  <si>
    <t>MACQODC58_Q. Sacatín  Parte baja</t>
  </si>
  <si>
    <t>1345WEC2</t>
  </si>
  <si>
    <t>ODC R. Cauca (Puente Occidente)</t>
  </si>
  <si>
    <t>Directos R. Cauca (mi) entre Q. Seca y Q. Tiembla</t>
  </si>
  <si>
    <t>STFRODC40_ R. Cauca (Puente Occidente)</t>
  </si>
  <si>
    <t>2620-03-23-01</t>
  </si>
  <si>
    <t>1223WEC1</t>
  </si>
  <si>
    <t>110-RE1908-1426</t>
  </si>
  <si>
    <t>ODC R. San Lorenzo Parte Alta</t>
  </si>
  <si>
    <t>YOLRODC77_ R. San Lorenzo Parte Alta</t>
  </si>
  <si>
    <t>Yolombó</t>
  </si>
  <si>
    <t>1319WEC1</t>
  </si>
  <si>
    <t>ODC R. San Lorenzo Parte Baja</t>
  </si>
  <si>
    <t>YOLRODC70_ R. San Lorenzo Parte Baja</t>
  </si>
  <si>
    <t>1319WEC2</t>
  </si>
  <si>
    <t>ODC R. Tonusco Parte Alta</t>
  </si>
  <si>
    <t>STFRODC57_ R. Tonusco Parte Alta</t>
  </si>
  <si>
    <t>1626WEC1</t>
  </si>
  <si>
    <t>ODC R. San Bartolome Parte Baja</t>
  </si>
  <si>
    <t>YALRODC5_ R. San Bartolome Parte Baja</t>
  </si>
  <si>
    <t>2310-01-01-01</t>
  </si>
  <si>
    <t>1379W1</t>
  </si>
  <si>
    <t>110-RE1909-1769</t>
  </si>
  <si>
    <t>Q. La Candelaria ODC Parte Baja</t>
  </si>
  <si>
    <t>YALQODC60_Q. La Candelaria  Parte Baja</t>
  </si>
  <si>
    <t>1288WEC2</t>
  </si>
  <si>
    <t>110-RE1908-1507</t>
  </si>
  <si>
    <t>ODC Q. Juan Garcia Parte baja</t>
  </si>
  <si>
    <t>LIBQODC41_ Q. Juan Garcia Parte baja</t>
  </si>
  <si>
    <t>1201WEC2</t>
  </si>
  <si>
    <t>110-RE1908-1414</t>
  </si>
  <si>
    <t>Q. La Candelaria ODC Parte Alta</t>
  </si>
  <si>
    <t>YALQODC65_Q. La Candelaria  Parte Alta</t>
  </si>
  <si>
    <t>1288WEC1</t>
  </si>
  <si>
    <t>Q. La Guarquina Parte Baja</t>
  </si>
  <si>
    <t>YALQODC63_Q. La Guarquina Parte Baja</t>
  </si>
  <si>
    <t>1287WEC2</t>
  </si>
  <si>
    <t>Q. La Guarquina Parte alta</t>
  </si>
  <si>
    <t>YALQODC73_Q. La Guarquina Parte alta</t>
  </si>
  <si>
    <t>1287WEC1</t>
  </si>
  <si>
    <t>ODC Q. La Tesorera Parte baja</t>
  </si>
  <si>
    <t>BURQODC52_ Q. La Tesorera Parte baja</t>
  </si>
  <si>
    <t>1135WEC1</t>
  </si>
  <si>
    <t>ODC Q. Remangos Parte Alta</t>
  </si>
  <si>
    <t>BURQODC83_ Q. Remangos Parte Alta</t>
  </si>
  <si>
    <t>1158WEC1</t>
  </si>
  <si>
    <t>ODC Q. La Tesorera Parte alta</t>
  </si>
  <si>
    <t>BURQODC7_ Q. La Tesorera Parte alta</t>
  </si>
  <si>
    <t>1134WEC4</t>
  </si>
  <si>
    <t>110-RE1908-1365</t>
  </si>
  <si>
    <t>ODC Q. Remangos Parte Baja</t>
  </si>
  <si>
    <t>BURQODC56_ Q. Remangos Parte Baja</t>
  </si>
  <si>
    <t>1158WEC2</t>
  </si>
  <si>
    <t>ODC R. Volcán Parte baja</t>
  </si>
  <si>
    <t>VEGRODC62_ R. Volcán Parte baja</t>
  </si>
  <si>
    <t>1279WEC2</t>
  </si>
  <si>
    <t>ODC R. La Cruz Parte baja</t>
  </si>
  <si>
    <t>VEGRODC61_ R. La Cruz Parte baja</t>
  </si>
  <si>
    <t>1280W1</t>
  </si>
  <si>
    <t>ODC Q. Juan Garcia Parte Alta</t>
  </si>
  <si>
    <t>LIBQODC78_ Q. Juan Garcia Parte Alta</t>
  </si>
  <si>
    <t>1201WEC1</t>
  </si>
  <si>
    <t>ODC R. Volcán Parte alta</t>
  </si>
  <si>
    <t>VEGRODC66_ R. Volcán Parte alta</t>
  </si>
  <si>
    <t>1279WEC1</t>
  </si>
  <si>
    <t>ODC R. Nechí Parte alta</t>
  </si>
  <si>
    <t>R. Nech├¼ (md) Parte Alta</t>
  </si>
  <si>
    <t>YARRODC3_ R. Nechí Parte alta</t>
  </si>
  <si>
    <t>2702-01-11-11</t>
  </si>
  <si>
    <t>1529W1</t>
  </si>
  <si>
    <t>110-RE1909-1736</t>
  </si>
  <si>
    <t>ODC R. Porce después del embalse Porce II</t>
  </si>
  <si>
    <t>AMFRODC50_ R. Porce después del embalse Porce II</t>
  </si>
  <si>
    <t>1212WEC1</t>
  </si>
  <si>
    <t>ODC Q. La Niquia Parte baja</t>
  </si>
  <si>
    <t>SABQODC38_ Q. La Niquia Parte baja</t>
  </si>
  <si>
    <t>1226WEC2</t>
  </si>
  <si>
    <t>110-RE1908-1474</t>
  </si>
  <si>
    <t>ODC Q. La Hedionda Parte Alta</t>
  </si>
  <si>
    <t>ANSQODC96_ Q. La Hedionda Parte Alta</t>
  </si>
  <si>
    <t>1496WEC1</t>
  </si>
  <si>
    <t>110-RE1909-1729</t>
  </si>
  <si>
    <t>ODC Q. La Niquia Parte alta</t>
  </si>
  <si>
    <t>SABQODC89_ Q. La Niquia Parte alta</t>
  </si>
  <si>
    <t>1226WEC1</t>
  </si>
  <si>
    <t>ODC R. Dolores Parte Alta</t>
  </si>
  <si>
    <t>ANSRODC80_ R. Dolores Parte Alta</t>
  </si>
  <si>
    <t>1495WEC1</t>
  </si>
  <si>
    <t>ODC Q. la Vibora Parte alta</t>
  </si>
  <si>
    <t>AMFQODC87_ Q. la Vibora Parte alta</t>
  </si>
  <si>
    <t>1428WEC1</t>
  </si>
  <si>
    <t>ODC Q. La Hedionda Parte Baja</t>
  </si>
  <si>
    <t>ANSQODC82_ Q. La Hedionda Parte Baja</t>
  </si>
  <si>
    <t>1496WEC2</t>
  </si>
  <si>
    <t>ODC R. Dolores Parte baja</t>
  </si>
  <si>
    <t>ANSRODC76_ R. Dolores Parte baja</t>
  </si>
  <si>
    <t>1495WEC2</t>
  </si>
  <si>
    <t>ODC Q. la Vibora Parte Baja</t>
  </si>
  <si>
    <t>AMFQODC79_ Q. la Vibora Parte Baja</t>
  </si>
  <si>
    <t>1428WEC2</t>
  </si>
  <si>
    <t>ODC Q. La Taque Parte alta</t>
  </si>
  <si>
    <t>TOLQODC1_ Q. La Taque Parte alta</t>
  </si>
  <si>
    <t>1488WEC1</t>
  </si>
  <si>
    <t>110-RE1909-1727</t>
  </si>
  <si>
    <t>ODC Q. Yarumalito Parte baja</t>
  </si>
  <si>
    <t>YARQODC14_ Q. Yarumalito Parte baja</t>
  </si>
  <si>
    <t>1517WEC2</t>
  </si>
  <si>
    <t>110-RE1909-1795</t>
  </si>
  <si>
    <t>ODC Q. Yarumalito Parte alta</t>
  </si>
  <si>
    <t>YARQODC13_ Q. Yarumalito Parte alta</t>
  </si>
  <si>
    <t>1517WEC1</t>
  </si>
  <si>
    <t>ODC Q. El Oso Parte baja</t>
  </si>
  <si>
    <t>CAMQODC16_ Q. El Oso Parte baja</t>
  </si>
  <si>
    <t>1505WEC2</t>
  </si>
  <si>
    <t>110-RE1910-1912</t>
  </si>
  <si>
    <t>ODC Q. El Oso Parte alta</t>
  </si>
  <si>
    <t>CAMQODC15_ Q. El Oso Parte alta</t>
  </si>
  <si>
    <t>1505WEC1</t>
  </si>
  <si>
    <t>ODC Q. La Taque Parte baja</t>
  </si>
  <si>
    <t>TOLQODC48_ Q. La Taque Parte baja</t>
  </si>
  <si>
    <t>1488WEC2</t>
  </si>
  <si>
    <t>110-RE1909-1728</t>
  </si>
  <si>
    <t>ODC Q. La Vírgen Parte alta</t>
  </si>
  <si>
    <t>ANOQODC86_ Q. La Vírgen Parte alta</t>
  </si>
  <si>
    <t>2153WEC1</t>
  </si>
  <si>
    <t>ODC Q. La Vírgen Parte baja</t>
  </si>
  <si>
    <t>ANOQODC85_ Q. La Vírgen Parte baja</t>
  </si>
  <si>
    <t>2153WEC2</t>
  </si>
  <si>
    <t>ODC Q. Valdivia Parte alta</t>
  </si>
  <si>
    <t>Q. Valdivia</t>
  </si>
  <si>
    <t>VALQODC97_ Q. Valdivia Parte alta</t>
  </si>
  <si>
    <t>2625-01-03-12</t>
  </si>
  <si>
    <t>1565WEC1</t>
  </si>
  <si>
    <t>110-RE1909-1790</t>
  </si>
  <si>
    <t>ODC Q. Oro Parte alta</t>
  </si>
  <si>
    <t>VALQODC92_ Q. Oro Parte alta</t>
  </si>
  <si>
    <t>1547WEC2</t>
  </si>
  <si>
    <t>110-RE1909-1737</t>
  </si>
  <si>
    <t>ODC Q. La Tirana o Cañaveral Parte alta</t>
  </si>
  <si>
    <t>BRIQODC88_ Q. La Tirana o Cañaveral Parte alta</t>
  </si>
  <si>
    <t>Briceño</t>
  </si>
  <si>
    <t>1556WEC1</t>
  </si>
  <si>
    <t>110-RE1909-1773</t>
  </si>
  <si>
    <t>ODC Q. La Tirana o Cañaveral Parte baja</t>
  </si>
  <si>
    <t>BRIQODC51_ Q. La Tirana o Cañaveral Parte baja</t>
  </si>
  <si>
    <t>1556WEC2</t>
  </si>
  <si>
    <t>ODC R. Ituango Parte alta</t>
  </si>
  <si>
    <t>ITURODC71_ R. Ituango Parte alta</t>
  </si>
  <si>
    <t>2621-02-04-01</t>
  </si>
  <si>
    <t>1500WEC1</t>
  </si>
  <si>
    <t>ODC Q. Oro Parte baja</t>
  </si>
  <si>
    <t>VALQODC37_ Q. Oro Parte baja</t>
  </si>
  <si>
    <t>7.86</t>
  </si>
  <si>
    <t>1547WEC1</t>
  </si>
  <si>
    <t>ODC R. Ituango Parte Baja</t>
  </si>
  <si>
    <t>ITURODC54_ R. Ituango Parte Baja</t>
  </si>
  <si>
    <t>1500WEC2</t>
  </si>
  <si>
    <t>ODC R. Magdalena Yondo</t>
  </si>
  <si>
    <t>YONRODC23_ R. Magdalena Yondo</t>
  </si>
  <si>
    <t>1455WEC1</t>
  </si>
  <si>
    <t>110-RE1909-1768</t>
  </si>
  <si>
    <t>ODC R. San Jorge Parte Alta</t>
  </si>
  <si>
    <t>R. San Jorge</t>
  </si>
  <si>
    <t>ITURODC32_ R. San Jorge Parte Alta</t>
  </si>
  <si>
    <t>Alto San Jorge</t>
  </si>
  <si>
    <t>R. Alto San Jorge - NSS</t>
  </si>
  <si>
    <t>2501-01-02</t>
  </si>
  <si>
    <t>2501-01-02-01</t>
  </si>
  <si>
    <t>1615WEC1</t>
  </si>
  <si>
    <t>110-RE1909-1784</t>
  </si>
  <si>
    <t>ODC Q. Valdivia Parte baja</t>
  </si>
  <si>
    <t>VALQODC31_ Q. Valdivia Parte baja</t>
  </si>
  <si>
    <t>1565WEC2</t>
  </si>
  <si>
    <t>ODC R. Sinú Parte Alta</t>
  </si>
  <si>
    <t>R. Sinú</t>
  </si>
  <si>
    <t>ITURODC29_ R. Sinú Parte Alta</t>
  </si>
  <si>
    <t>Caribe</t>
  </si>
  <si>
    <t>Sinú</t>
  </si>
  <si>
    <t>Alto Sinú - Urrá</t>
  </si>
  <si>
    <t>R. Alto Sinú - Urrá- NSS</t>
  </si>
  <si>
    <t>1301-01-06</t>
  </si>
  <si>
    <t>1301-01-06-01</t>
  </si>
  <si>
    <t>2392W1</t>
  </si>
  <si>
    <t>110-RE1912-2611</t>
  </si>
  <si>
    <t>ODC R. Porce Parte baja</t>
  </si>
  <si>
    <t>ZARRODC28_ R. Porce Parte baja</t>
  </si>
  <si>
    <t>2701-04-01-01</t>
  </si>
  <si>
    <t>1079WEC1</t>
  </si>
  <si>
    <t>110-RE1907-1311</t>
  </si>
  <si>
    <t>ODC R. Nechí Parte media</t>
  </si>
  <si>
    <t>Directos R. Nechi (md) entre Q. El Tigre y R. Porce</t>
  </si>
  <si>
    <t>ZARRODC26_ R. Nechí Parte media</t>
  </si>
  <si>
    <t>2702-01-01</t>
  </si>
  <si>
    <t>Directos R. Nechí (md) entre Q. La Tinta y R. Porce</t>
  </si>
  <si>
    <t>2702-01-01-01</t>
  </si>
  <si>
    <t>1078WEC1</t>
  </si>
  <si>
    <t>110-RE1907-1307</t>
  </si>
  <si>
    <t>ODC Q. Juan Vara Parte alta</t>
  </si>
  <si>
    <t>ZARQODC30_ Q. Juan Vara Parte alta</t>
  </si>
  <si>
    <t>1075WEC2</t>
  </si>
  <si>
    <t>110-RE1907-1308</t>
  </si>
  <si>
    <t>ODC Q. Oca Sardina Parte alta</t>
  </si>
  <si>
    <t>ZARQODC25_ Q. Oca Sardina Parte alta</t>
  </si>
  <si>
    <t>1061WEC1</t>
  </si>
  <si>
    <t>110-RE1908-1461</t>
  </si>
  <si>
    <t>ODC Q. Juan Vara Parte baja</t>
  </si>
  <si>
    <t>ZARQODC24_ Q. Juan Vara Parte baja</t>
  </si>
  <si>
    <t>ODC Q. Oca Sardina Parte baja</t>
  </si>
  <si>
    <t>ZARQODC27_ Q. Oca Sardina Parte baja</t>
  </si>
  <si>
    <t>1061WEC2</t>
  </si>
  <si>
    <t>ODC R. Tigüí Parte Baja</t>
  </si>
  <si>
    <t>EBGRODC22_ R. Tigüí Parte Baja</t>
  </si>
  <si>
    <t>1077WEC1</t>
  </si>
  <si>
    <t>ODC R. Cauca Parte media-Baja (Taraza-Cáceres)</t>
  </si>
  <si>
    <t>Directos R. Cauca (mi) entre Q. Noa y Q. Urales</t>
  </si>
  <si>
    <t>CACRODC64_ R. Cauca Parte media-Baja (Taraza-Cáceres)</t>
  </si>
  <si>
    <t>Cáceres</t>
  </si>
  <si>
    <t>2624-01-07</t>
  </si>
  <si>
    <t>2624-01-07-01</t>
  </si>
  <si>
    <t>1572WEC1</t>
  </si>
  <si>
    <t>ODC R. Cacerí Parte baja</t>
  </si>
  <si>
    <t>Directos R. Bajo Nechi (md) entre R. Caceri y Q. La Conchita</t>
  </si>
  <si>
    <t>CACRODC8_ R. Cacerí Parte baja</t>
  </si>
  <si>
    <t>2704-02</t>
  </si>
  <si>
    <t>R. Cacerí - NSS</t>
  </si>
  <si>
    <t>2704-02-01</t>
  </si>
  <si>
    <t>Directos Bajo Nechí (md) entre R. Cacerí y R. Cauca</t>
  </si>
  <si>
    <t>2704-02-01-03</t>
  </si>
  <si>
    <t>1604W1</t>
  </si>
  <si>
    <t>110-RE1910-2044</t>
  </si>
  <si>
    <t>ODC R. Man Parte alta</t>
  </si>
  <si>
    <t>Directos al R. Man (mi) entre Q. El Cepe y Q. Mandinga</t>
  </si>
  <si>
    <t>CAURODC9_ R. Man Parte alta</t>
  </si>
  <si>
    <t>2624-02</t>
  </si>
  <si>
    <t>R. Man - NSS</t>
  </si>
  <si>
    <t>2624-02-13</t>
  </si>
  <si>
    <t>Directos R. Man (mi) entre Q. San Antonio y R. Cauca (md)</t>
  </si>
  <si>
    <t>2624-02-13-11</t>
  </si>
  <si>
    <t>1584WEC1</t>
  </si>
  <si>
    <t>110-RE1910-2043</t>
  </si>
  <si>
    <t>ODC Caño El Silencio parte baja</t>
  </si>
  <si>
    <t>CAUQODC20_ Caño El Silencio parte baja</t>
  </si>
  <si>
    <t>1059WEC1</t>
  </si>
  <si>
    <t>110-RE1908-1462</t>
  </si>
  <si>
    <t>ODC Caño Atascoso parte baja</t>
  </si>
  <si>
    <t>CAUQODC21_ Caño Atascoso parte baja</t>
  </si>
  <si>
    <t>1063WEC1</t>
  </si>
  <si>
    <t>110-RE1908-1460</t>
  </si>
  <si>
    <t>ODC R. Nechí antes del R. Cauca (Parte Baja)</t>
  </si>
  <si>
    <t>Directos al R. Cauca (mi) ente Cñ. Mandinga y R. Nechi</t>
  </si>
  <si>
    <t>NECRODC19_ R. Nechí antes del R. Cauca (Parte Baja)</t>
  </si>
  <si>
    <t>2625-01-01</t>
  </si>
  <si>
    <t>Directos R. Cauca (mi) entre R. Corrales y R. Nechí</t>
  </si>
  <si>
    <t>2625-01-01-01</t>
  </si>
  <si>
    <t>1606WEC1</t>
  </si>
  <si>
    <t>110-RE1910-2046</t>
  </si>
  <si>
    <t>ODC R. Cauca Salida Jurisdicción Parte Baja</t>
  </si>
  <si>
    <t>Cñ Largo</t>
  </si>
  <si>
    <t>NECRODC18_ R. Cauca Salida Jurisdicción Parte Baja</t>
  </si>
  <si>
    <t>2502-01-02</t>
  </si>
  <si>
    <t>Cñ El Delirio</t>
  </si>
  <si>
    <t>2502-01-02-10</t>
  </si>
  <si>
    <t>1605WEC1</t>
  </si>
  <si>
    <t>110-RE1910-2045</t>
  </si>
  <si>
    <t>PORH Q. Magallo CON MG08</t>
  </si>
  <si>
    <t>CONQPORH1_  Q. Magallo CON MG08</t>
  </si>
  <si>
    <t>1754WEC3</t>
  </si>
  <si>
    <t>110-RE1910-2004</t>
  </si>
  <si>
    <t>PORH Q. Magallo CON_MG_07</t>
  </si>
  <si>
    <t>CONQPORH2_  Q. Magallo CON MG 07</t>
  </si>
  <si>
    <t>1754WEC2</t>
  </si>
  <si>
    <t>PORH Q. Magallo  CON_MG_03_</t>
  </si>
  <si>
    <t xml:space="preserve">CONQPORH3_  Q. Magallo  CON MG 03 </t>
  </si>
  <si>
    <t>1754WEC1</t>
  </si>
  <si>
    <t>PORH Q. Magallo CON_MG_13</t>
  </si>
  <si>
    <t>Q. El Basal Parte Baja</t>
  </si>
  <si>
    <t>CONQPORH4_  Q. Magallo CON MG 13</t>
  </si>
  <si>
    <t>Tramo 4</t>
  </si>
  <si>
    <t>2621-01-22-01</t>
  </si>
  <si>
    <t>1754WEC4</t>
  </si>
  <si>
    <t>ODC R1 Cuenca Alta Rio Aurra</t>
  </si>
  <si>
    <t>SPMRPORH5_ Cuenca Alta Rio Aurra  R1</t>
  </si>
  <si>
    <t>1147WEC1</t>
  </si>
  <si>
    <t>110-RE1908-1382</t>
  </si>
  <si>
    <t xml:space="preserve">R3 Cuenca Media Alta Río Aurra </t>
  </si>
  <si>
    <t>SPMRPORH6_ Cuenca Media Alta Río Aurra  R3</t>
  </si>
  <si>
    <t>1147WEC2</t>
  </si>
  <si>
    <t xml:space="preserve">R11 Río Aurra </t>
  </si>
  <si>
    <t>SAJRPORH7_ Río Aurra R11</t>
  </si>
  <si>
    <t>San Jerónimo</t>
  </si>
  <si>
    <t>1147WEC3</t>
  </si>
  <si>
    <t>ODC  Rio Aurra Parte Baja</t>
  </si>
  <si>
    <t>SAJRPORH8_  Rio Aurra Parte Baja</t>
  </si>
  <si>
    <t>Tramo 9</t>
  </si>
  <si>
    <t>1147WEC4</t>
  </si>
  <si>
    <t xml:space="preserve"> TIT_SN_2 Quebrada La Sinifaná Cuenca Baja </t>
  </si>
  <si>
    <t>BOLQPORH9_  Quebrada La Sinifaná Cuenca Baja TIT SN 2</t>
  </si>
  <si>
    <t>Bolombolo</t>
  </si>
  <si>
    <t>Tramo 8</t>
  </si>
  <si>
    <t>2620-01-06-01</t>
  </si>
  <si>
    <t>1884WEC1</t>
  </si>
  <si>
    <t>110-RE1910-2096</t>
  </si>
  <si>
    <t xml:space="preserve">T1T SB 01 Q. Sabaletas </t>
  </si>
  <si>
    <t>TITQPORH10_ Q. Sabaletas T1T SB 01</t>
  </si>
  <si>
    <t>2620-01-06-20</t>
  </si>
  <si>
    <t>1884WEC2</t>
  </si>
  <si>
    <t>110-RE1910-2097</t>
  </si>
  <si>
    <t xml:space="preserve"> FED_SF_01 Quebrada La Sinifaná Cuenca Alta </t>
  </si>
  <si>
    <t>Q. La Playa</t>
  </si>
  <si>
    <t>FREQPORH11_  Quebrada La Sinifaná Cuenca Alta FED SF 01</t>
  </si>
  <si>
    <t>2620-01-06-14</t>
  </si>
  <si>
    <t>1884WEC3</t>
  </si>
  <si>
    <t>110-RE1910-2098</t>
  </si>
  <si>
    <t xml:space="preserve">SF_02 Quebrada La Sinifaná Cuenca Media-Alta </t>
  </si>
  <si>
    <t>AMGQPORH12_ Quebrada La Sinifaná Cuenca Media-Alta SF 02</t>
  </si>
  <si>
    <t>1884WEC4</t>
  </si>
  <si>
    <t>110-RE1910-2099</t>
  </si>
  <si>
    <t>Río Amaga-Parte Alta</t>
  </si>
  <si>
    <t>AMGRPORH13_Río Amaga-Parte Alta</t>
  </si>
  <si>
    <t>2081WEC1</t>
  </si>
  <si>
    <t>110-RE1911-2347</t>
  </si>
  <si>
    <t>Río Amaga-Parte Media</t>
  </si>
  <si>
    <t>AMGRPORH14_Río Amaga-Parte Media</t>
  </si>
  <si>
    <t>2081WEC2</t>
  </si>
  <si>
    <t>Río Amaga-Parte Media  Baja</t>
  </si>
  <si>
    <t>AMGRPORH15_Río Amaga-Parte Media  Baja</t>
  </si>
  <si>
    <t>2081WEC3</t>
  </si>
  <si>
    <t>Río Amaga-Parte Baja</t>
  </si>
  <si>
    <t>ARMRPORH16_Río Amaga-Parte Baja</t>
  </si>
  <si>
    <t>Tramo 5</t>
  </si>
  <si>
    <t>2081WEC4</t>
  </si>
  <si>
    <t>PORH  Rio Grande STR_RG 07</t>
  </si>
  <si>
    <t>ENTRPORH17_   Rio Grande STR RG 07</t>
  </si>
  <si>
    <t>1043WEC4</t>
  </si>
  <si>
    <t>110-RE1908-1425</t>
  </si>
  <si>
    <t xml:space="preserve">PORH 4- Río Grande_STR_RG_01  </t>
  </si>
  <si>
    <t xml:space="preserve">SRORPORH18_   Río Grande STR RG 01  </t>
  </si>
  <si>
    <t>2701-02-02</t>
  </si>
  <si>
    <t>R. Grande parte alta</t>
  </si>
  <si>
    <t>2701-02-02-02</t>
  </si>
  <si>
    <t>1043WEC1</t>
  </si>
  <si>
    <t>PORH 3- Río Grande_SPD_RC 21</t>
  </si>
  <si>
    <t>SRORPORH19_  Río Grande SPD RC 21</t>
  </si>
  <si>
    <t>1043WEC2</t>
  </si>
  <si>
    <t>PORH_Río Grande_SPD RC 20 A</t>
  </si>
  <si>
    <t>SPMRPORH20_ Río Grande SPD RC 20 A</t>
  </si>
  <si>
    <t>Tramo 12</t>
  </si>
  <si>
    <t>2701-02-04</t>
  </si>
  <si>
    <t>1043WEC3</t>
  </si>
  <si>
    <t>PORH_Río Grande_Cierre</t>
  </si>
  <si>
    <t>SRORPORH21_ Río Grande Cierre</t>
  </si>
  <si>
    <t>1043WEC5</t>
  </si>
  <si>
    <t>PORH Río Anorí- A1</t>
  </si>
  <si>
    <t>ANORPORH22_  Río Anorí- A1</t>
  </si>
  <si>
    <t>2702-03-14-01</t>
  </si>
  <si>
    <t>2174WEC1</t>
  </si>
  <si>
    <t>110-RE1911-2365</t>
  </si>
  <si>
    <t>PORH Río Anorí- Parte Baja (A4)</t>
  </si>
  <si>
    <t>ANORPORH23_  Río Anorí- Parte Baja A4</t>
  </si>
  <si>
    <t>2174WEC4</t>
  </si>
  <si>
    <t>PORH Río Anorí- A2</t>
  </si>
  <si>
    <t>ANORPORH24_  Río Anorí- A2</t>
  </si>
  <si>
    <t>2174WEC2</t>
  </si>
  <si>
    <t>PORH Río Anorí- A3</t>
  </si>
  <si>
    <t>ANORPORH25_  Río Anorí- A3</t>
  </si>
  <si>
    <t>2174WEC3</t>
  </si>
  <si>
    <t>BET-FS-07 Q. Fosforera</t>
  </si>
  <si>
    <t>BEUQPORH26_ Q. Fosforera BET-FS-07</t>
  </si>
  <si>
    <t>1825WEC1</t>
  </si>
  <si>
    <t>110-RE1910-2103</t>
  </si>
  <si>
    <t>BET - QD-09, Q. Quebradona</t>
  </si>
  <si>
    <t>BEUQPORH27_ Q. Quebradona BET - QD-09</t>
  </si>
  <si>
    <t>1825WEC2</t>
  </si>
  <si>
    <t>BET- SM-04</t>
  </si>
  <si>
    <t xml:space="preserve">BEUQPORH28_Q. San Mateo BET- SM-04 </t>
  </si>
  <si>
    <t>1825WEC3</t>
  </si>
  <si>
    <t xml:space="preserve">BET-SM-11 Cierre </t>
  </si>
  <si>
    <t xml:space="preserve">BEUQPORH29_Q. San Mateo BET-SM-11 Cierre </t>
  </si>
  <si>
    <t>1825WEC4</t>
  </si>
  <si>
    <t>PORH Río San Juan R21 (BTN_SJ_21)</t>
  </si>
  <si>
    <t>ANDRPORH30_  Río San Juan R21 (BTN SJ 21)</t>
  </si>
  <si>
    <t>1760WEC2</t>
  </si>
  <si>
    <t>110-RE1910-2130</t>
  </si>
  <si>
    <t>PORH Río San Juan R32 (CBO_SJ_32)</t>
  </si>
  <si>
    <t>Directos R. San Juan (mi) entre Q. La Tirana y Q. La Herradura</t>
  </si>
  <si>
    <t>PURRPORH31_  Río San Juan R32 (CBO SJ 32)</t>
  </si>
  <si>
    <t>2619-03-01-05</t>
  </si>
  <si>
    <t>1760WEC3</t>
  </si>
  <si>
    <t>PORH Río San Juan R1 Tramo 1 (AND_SJ_01)</t>
  </si>
  <si>
    <t>R. San Juan (mi) Parte Alta</t>
  </si>
  <si>
    <t>JARRPORH32_  Río San Juan R1 Tramo 1 (AND SJ 01)</t>
  </si>
  <si>
    <t>2619-03-03</t>
  </si>
  <si>
    <t>Directos R. San Juan (mi) hasta Q. Claro</t>
  </si>
  <si>
    <t>2619-03-03-01</t>
  </si>
  <si>
    <t>1760WEC1</t>
  </si>
  <si>
    <t>PORH Río San Juan - Karmata Rua Quebrada Platano Muerto</t>
  </si>
  <si>
    <t>JARQPORH33_Quebrada Platano Muerto - Karmata Rua Quebrada Platano Muerto</t>
  </si>
  <si>
    <t>Tramo 11</t>
  </si>
  <si>
    <t>1760WEC5</t>
  </si>
  <si>
    <t>PORH Río San Juan - Quebrada Sucia (Hermeregildo Chakiama)</t>
  </si>
  <si>
    <t>JARQPORH34_  Quebrada Sucia (Hermeregildo Chakiama)</t>
  </si>
  <si>
    <t>2085W1</t>
  </si>
  <si>
    <t>110-RE1911-2304</t>
  </si>
  <si>
    <t>PORH Río San Juan R38 (TAR_SJ_38)</t>
  </si>
  <si>
    <t>SALRPORH35_  Río San Juan R38 (TAR SJ 38)</t>
  </si>
  <si>
    <t>2619-01-01</t>
  </si>
  <si>
    <t>1760WEC4</t>
  </si>
  <si>
    <t xml:space="preserve">Río Poblanco - FRE- RP-07 </t>
  </si>
  <si>
    <t xml:space="preserve">FRERPORH36_Río Poblanco - FRE- RP-07 </t>
  </si>
  <si>
    <t>1948WEC1</t>
  </si>
  <si>
    <t>110-RE1911-2186</t>
  </si>
  <si>
    <t xml:space="preserve">Río Poblanco -FRE-RP-12 </t>
  </si>
  <si>
    <t xml:space="preserve">FRERPORH37_Río Poblanco -FRE-RP-12 </t>
  </si>
  <si>
    <t>1948WEC4</t>
  </si>
  <si>
    <t xml:space="preserve">Río Poblanco - STB-RP-09 </t>
  </si>
  <si>
    <t xml:space="preserve">STBRPORH38_Río Poblanco - STB-RP-09 </t>
  </si>
  <si>
    <t>1948WEC2</t>
  </si>
  <si>
    <t xml:space="preserve">Río Poblanco -STB-RP-10 </t>
  </si>
  <si>
    <t xml:space="preserve">STBRPORH39_Río Poblanco -STB-RP-10 </t>
  </si>
  <si>
    <t>1948WEC3</t>
  </si>
  <si>
    <t xml:space="preserve">PORH Río Guadalupe -R1 </t>
  </si>
  <si>
    <t xml:space="preserve">SRORPORH40_  Río Guadalupe -R1 </t>
  </si>
  <si>
    <t>1486WEC3</t>
  </si>
  <si>
    <t>110-RE1909-1691</t>
  </si>
  <si>
    <t xml:space="preserve">PORH Río Guadalupe -R8 </t>
  </si>
  <si>
    <t xml:space="preserve">CAPRPORH41_  Río Guadalupe -R8 </t>
  </si>
  <si>
    <t>Carolina del Príncipe</t>
  </si>
  <si>
    <t>1486WEC4</t>
  </si>
  <si>
    <t xml:space="preserve">PORH Río Guadalupe - ODC1 </t>
  </si>
  <si>
    <t xml:space="preserve">GOPRPORH42_  Río Guadalupe - 1 </t>
  </si>
  <si>
    <t>1486WEC1</t>
  </si>
  <si>
    <t xml:space="preserve">PORH Río Guadalupe -ODC2 </t>
  </si>
  <si>
    <t xml:space="preserve">GUARPORH43_  Río Guadalupe -2 </t>
  </si>
  <si>
    <t>Tramo 13</t>
  </si>
  <si>
    <t>1486WEC2</t>
  </si>
  <si>
    <t xml:space="preserve">PORH Río Piedras - Punto 1 </t>
  </si>
  <si>
    <t xml:space="preserve">JERRPORH44_  Río Piedras - Punto 1 </t>
  </si>
  <si>
    <t>2254WEC1</t>
  </si>
  <si>
    <t>110-RE1912-2521</t>
  </si>
  <si>
    <t>PORH Río Piedras - Punto 2</t>
  </si>
  <si>
    <t>JERRPORH45_  Río Piedras - Punto 2</t>
  </si>
  <si>
    <t>2254WEC2</t>
  </si>
  <si>
    <t>PORH Río Piedras - Punto 3</t>
  </si>
  <si>
    <t>JERRPORH46_  Río Piedras - Punto 3</t>
  </si>
  <si>
    <t>2254WEC3</t>
  </si>
  <si>
    <t>PORH Río Piedras - Punto 4</t>
  </si>
  <si>
    <t>JERRPORH47_  Río Piedras - Punto 4</t>
  </si>
  <si>
    <t>2254WEC4</t>
  </si>
  <si>
    <t xml:space="preserve">PORH Río Mulatos Punto 4 Tramo 5 - B1-I1-E4  </t>
  </si>
  <si>
    <t xml:space="preserve">PURRPORH48_  Río Mulatos Punto 4  B1-I1-E4  </t>
  </si>
  <si>
    <t>1973WEC4</t>
  </si>
  <si>
    <t>110-RE1911-2181</t>
  </si>
  <si>
    <t>PORH Río Mulatos Punto 1</t>
  </si>
  <si>
    <t>PURRPORH49_  Río Mulatos Punto 1</t>
  </si>
  <si>
    <t>1973WEC1</t>
  </si>
  <si>
    <t>PORH Río Mulatos Punto 2</t>
  </si>
  <si>
    <t>PURRPORH50_  Río Mulatos Punto 2</t>
  </si>
  <si>
    <t>1973WEC2</t>
  </si>
  <si>
    <t>PORH Río Mulatos Punto 3 Tramo 4 - I3-B2</t>
  </si>
  <si>
    <t>PURRPORH51_  Río Mulatos Punto 3  I3-B2</t>
  </si>
  <si>
    <t>1973WEC3</t>
  </si>
  <si>
    <t>PORH Mulatos Quebrada Dolores parte alta</t>
  </si>
  <si>
    <t>PURQPORH52_ Quebrada Dolores parte alta</t>
  </si>
  <si>
    <t>178WEC1</t>
  </si>
  <si>
    <t>110-RE1910-1999</t>
  </si>
  <si>
    <t>PORH Mulatos Quebrada Dolores parte media</t>
  </si>
  <si>
    <t>PURQPORH53_  Quebrada Dolores parte media</t>
  </si>
  <si>
    <t>1787WEC2</t>
  </si>
  <si>
    <t>PORH Mulatos Quebrada Dolores parte baja</t>
  </si>
  <si>
    <t>TARQPORH54_   Quebrada Dolores parte baja</t>
  </si>
  <si>
    <t>1787WEC3</t>
  </si>
  <si>
    <t xml:space="preserve"> PORH Río Ite_PR1</t>
  </si>
  <si>
    <t>R. Ite Parte Alta</t>
  </si>
  <si>
    <t>REMRPORH57_   Río Ite PR1</t>
  </si>
  <si>
    <t>2317-01-02-12</t>
  </si>
  <si>
    <t>1299WEC1</t>
  </si>
  <si>
    <t>110-RE1909-1662</t>
  </si>
  <si>
    <t>PORH Río Ite PR3</t>
  </si>
  <si>
    <t>R. Ite</t>
  </si>
  <si>
    <t>REMRPORH58_  Río Ite PR3</t>
  </si>
  <si>
    <t>2317-01-02-01</t>
  </si>
  <si>
    <t>1299WEC2</t>
  </si>
  <si>
    <t>PORH Río Ite_PR4</t>
  </si>
  <si>
    <t>REMRPORH59_  Río Ite PR4</t>
  </si>
  <si>
    <t>2317-01-01</t>
  </si>
  <si>
    <t>R. Ite parte baja</t>
  </si>
  <si>
    <t>2317-01-01-01</t>
  </si>
  <si>
    <t>1299WEC3</t>
  </si>
  <si>
    <t>PORH_SAD 1_Rio_San_Andres</t>
  </si>
  <si>
    <t>Q. San Andrés Parte Alta</t>
  </si>
  <si>
    <t xml:space="preserve">SRORPORH61_Rio San Andres  SAD 1 </t>
  </si>
  <si>
    <t>2620-03-04-30</t>
  </si>
  <si>
    <t>1521WEC2</t>
  </si>
  <si>
    <t>110-RE1910-1996</t>
  </si>
  <si>
    <t>PORH_SAD_2_Rio_San_Andres</t>
  </si>
  <si>
    <t xml:space="preserve">SJMRPORH62_ Rio San Andres SAD 2 </t>
  </si>
  <si>
    <t>1521WEC3</t>
  </si>
  <si>
    <t>PORH_S2_Rio_San_Andres</t>
  </si>
  <si>
    <t xml:space="preserve">SACRPORH63_Rio San Andres S2 </t>
  </si>
  <si>
    <t>San Andres De Cuerquia</t>
  </si>
  <si>
    <t>1521WEC1</t>
  </si>
  <si>
    <t>PORH_SAD_4_Rio_San_Andres</t>
  </si>
  <si>
    <t xml:space="preserve">TOLRPORH64_Rio San Andres SAD 4 </t>
  </si>
  <si>
    <t>1521WEC4</t>
  </si>
  <si>
    <t xml:space="preserve">PORH Q. La Cianurada Punto 1 R10 </t>
  </si>
  <si>
    <t xml:space="preserve">SEGQPORH65_Q. Cianurada  Punto 1 R10 </t>
  </si>
  <si>
    <t>1272WEC1</t>
  </si>
  <si>
    <t>110-RE1909-1620</t>
  </si>
  <si>
    <t xml:space="preserve">PORH Q. La Cianurada Punto 2 R6 </t>
  </si>
  <si>
    <t xml:space="preserve">SEGQPORH66_Q. Cianurada  Punto 2 R6 </t>
  </si>
  <si>
    <t>1272WEC2</t>
  </si>
  <si>
    <t xml:space="preserve">PORH Q. La Cianurada Punto 3 ODC2 </t>
  </si>
  <si>
    <t xml:space="preserve">SEGQPORH67_Q. Cianurada  Punto 3 2 </t>
  </si>
  <si>
    <t>1272WEC3</t>
  </si>
  <si>
    <t xml:space="preserve">PORH Q. La Cianurada Punto 4 R8 </t>
  </si>
  <si>
    <t xml:space="preserve">SEGQPORH68_Q. Cianurada  Punto 4 R8 </t>
  </si>
  <si>
    <t>Tramo 10</t>
  </si>
  <si>
    <t>1272WEC4</t>
  </si>
  <si>
    <t xml:space="preserve">18701-7 R1 Quebrada la Sopetrana PORH </t>
  </si>
  <si>
    <t>SOPQPORH69_ Quebrada la Sopetrana    R1</t>
  </si>
  <si>
    <t>Sopetran</t>
  </si>
  <si>
    <t>1119WEC1</t>
  </si>
  <si>
    <t>110-RE1908-1380</t>
  </si>
  <si>
    <t xml:space="preserve">18701-8 R2 Quebrada la Sopetrana PORH </t>
  </si>
  <si>
    <t>SOPQPORH70_  Quebrada la Sopetrana   R2</t>
  </si>
  <si>
    <t>1119WEC2</t>
  </si>
  <si>
    <t>110-RE1908-1381</t>
  </si>
  <si>
    <t>10 ODC1 Quebrada la Sopetrana parte baja</t>
  </si>
  <si>
    <t>Directos R. Cauca (mi) entre R. Aurra y Q. La Sopetrana</t>
  </si>
  <si>
    <t>SOPQPORH71_Quebrada la Sopetrana parte baja</t>
  </si>
  <si>
    <t>2620-03-23-07</t>
  </si>
  <si>
    <t>1119WEC4</t>
  </si>
  <si>
    <t>110-RE1908-1383</t>
  </si>
  <si>
    <t xml:space="preserve">09 R8 Quebrada la Sopetrana </t>
  </si>
  <si>
    <t xml:space="preserve">SOPQPORH72_Quebrada la Sopetrana  R8 </t>
  </si>
  <si>
    <t>1119WEC3</t>
  </si>
  <si>
    <t>PORH Río Tarazá T3</t>
  </si>
  <si>
    <t>TZARPORH73_  Río Tarazá T3</t>
  </si>
  <si>
    <t>Tarazá</t>
  </si>
  <si>
    <t>2624-01-08-01</t>
  </si>
  <si>
    <t>1572WEC2</t>
  </si>
  <si>
    <t>110-RE1909-1787</t>
  </si>
  <si>
    <t>PORH Río Tarazá T4</t>
  </si>
  <si>
    <t>TZARPORH74_  Río Tarazá T4</t>
  </si>
  <si>
    <t>1572WEC3</t>
  </si>
  <si>
    <t>Aguas abajo tapón Guamo al Pital</t>
  </si>
  <si>
    <t>EBGQUE1_ tapón Guamo al Pital</t>
  </si>
  <si>
    <t>1092WEC1</t>
  </si>
  <si>
    <t>110-RE1908-1378</t>
  </si>
  <si>
    <t>Aguas arriba Guamo Alpital</t>
  </si>
  <si>
    <t>EBGQUE2_ Guamo Alpital</t>
  </si>
  <si>
    <t>1092WEC3</t>
  </si>
  <si>
    <t>Caño El Pital Parte Alta</t>
  </si>
  <si>
    <t>EBGQUE3_Caño El Pital Parte Alta</t>
  </si>
  <si>
    <t>1092WEC4</t>
  </si>
  <si>
    <t>Caño El Pital Parte Media</t>
  </si>
  <si>
    <t>EBGQUE4_Caño El Pital Parte Media</t>
  </si>
  <si>
    <t>1092WEC5</t>
  </si>
  <si>
    <t>Caño Guamo Parte Alta</t>
  </si>
  <si>
    <t>EBGQUE5_Caño Guamo Parte Alta</t>
  </si>
  <si>
    <t>1092WEC2</t>
  </si>
  <si>
    <t>Caño Sabalito Parte Media</t>
  </si>
  <si>
    <t>EBGQUE6_Caño Sabalito Parte Media</t>
  </si>
  <si>
    <t>1092WEC9</t>
  </si>
  <si>
    <t>Caño Guamo Parte Baja</t>
  </si>
  <si>
    <t>EBGQUE7_Caño Guamo Parte Baja</t>
  </si>
  <si>
    <t>1092WEC8</t>
  </si>
  <si>
    <t>Caño Sabalito Parte Alta</t>
  </si>
  <si>
    <t>EBGQUE8_Caño Sabalito Parte Alta</t>
  </si>
  <si>
    <t>1092WEC10</t>
  </si>
  <si>
    <t>Caño Sabalito Parte Baja antes del Río Nechi</t>
  </si>
  <si>
    <t>EBGQUE9_Caño Sabalito Parte Baja antes del Río Nechi</t>
  </si>
  <si>
    <t>1092WEC12</t>
  </si>
  <si>
    <t>Hondonada Caño Sabalito</t>
  </si>
  <si>
    <t>EBGQUE10_Hondonada Caño Sabalito</t>
  </si>
  <si>
    <t>1092WEC11</t>
  </si>
  <si>
    <t>Pital antes del Guamo Parte Baja</t>
  </si>
  <si>
    <t>EBGQUE11_Pital antes del Guamo Parte Baja</t>
  </si>
  <si>
    <t>1092WEC6</t>
  </si>
  <si>
    <t>Río Nechí aguas arriba (antes sistema Norte)</t>
  </si>
  <si>
    <t>Directos R. Bajo Nechi (mi) entre Q. Costa Rica y R. Amaceri</t>
  </si>
  <si>
    <t>EBGRUE12_Río Nechí  (antes sistema Norte)</t>
  </si>
  <si>
    <t>2703-03-07</t>
  </si>
  <si>
    <t>Directos R. Bajo Nechí (mi) entre R. San Pedro y R. Amacerí</t>
  </si>
  <si>
    <t>2703-03-07-01</t>
  </si>
  <si>
    <t>1092WEC15</t>
  </si>
  <si>
    <t>Río Nechí aguas abajo (Sistema sur norte)</t>
  </si>
  <si>
    <t>Directos R. Bajo Nechi (mi) entre Q. Cienaga y Q. Hojarrascal</t>
  </si>
  <si>
    <t>EBGRUE13_Río Nechí  (Sistema sur norte)</t>
  </si>
  <si>
    <t>2703-03-05</t>
  </si>
  <si>
    <t>2703-03-05-01</t>
  </si>
  <si>
    <t>1092WEC13</t>
  </si>
  <si>
    <t>Río Nechí parte Media subestación</t>
  </si>
  <si>
    <t>EBGRUE14_Río Nechí parte Media subestación</t>
  </si>
  <si>
    <t>1092WEC14</t>
  </si>
  <si>
    <t>Salida al Tapon Alpital</t>
  </si>
  <si>
    <t>EBGQUE15_Salida al Tapon Alpital</t>
  </si>
  <si>
    <t>1092WEC7</t>
  </si>
  <si>
    <t>Confluencia caño El Pital con el Tapón</t>
  </si>
  <si>
    <t>EBGQUE16_Confluencia caño El Pital con el Tapón</t>
  </si>
  <si>
    <t>2052WEC3</t>
  </si>
  <si>
    <t>110-RE1912-2467</t>
  </si>
  <si>
    <t>Entrada del Guamo al Tapón</t>
  </si>
  <si>
    <t>EBGQUE17_Entrada del Guamo al Tapón</t>
  </si>
  <si>
    <t>2052WEC5</t>
  </si>
  <si>
    <t>Canal de entrada sistema sur</t>
  </si>
  <si>
    <t>EBGQUE18_Canal de entrada sistema sur</t>
  </si>
  <si>
    <t>2052WEC12</t>
  </si>
  <si>
    <t>Caño Hojarascal</t>
  </si>
  <si>
    <t>EBGQUE19_Caño Hojarascal</t>
  </si>
  <si>
    <t>2507WEC17</t>
  </si>
  <si>
    <t>110-RE2001-94</t>
  </si>
  <si>
    <t>Q. San Pedro aguas abajo descarga relavera</t>
  </si>
  <si>
    <t xml:space="preserve">ZARQUE20_Q. San Pedro  </t>
  </si>
  <si>
    <t>1351WEC6</t>
  </si>
  <si>
    <t>110-RE1909-1629</t>
  </si>
  <si>
    <t>Q. San Pedro aguas abajo descarga Mina Mangos apique La Esperanza</t>
  </si>
  <si>
    <t xml:space="preserve">ZARQUE21_Q. San Pedro  </t>
  </si>
  <si>
    <t>1351WEC7</t>
  </si>
  <si>
    <t>Q. San Pedro aguas arriba descarga relavera</t>
  </si>
  <si>
    <t xml:space="preserve">ZARQUE22_Q. San Pedro  </t>
  </si>
  <si>
    <t>1351WEC5</t>
  </si>
  <si>
    <t>Q. San Pedro aguas arriba descarga Mina Mangos apique La Esperanza</t>
  </si>
  <si>
    <t xml:space="preserve">ZARQUE23_Q. San Pedro </t>
  </si>
  <si>
    <t>1351WEC8</t>
  </si>
  <si>
    <t>Aguas arriba Q. El Limon receptora Bocamina</t>
  </si>
  <si>
    <t>ZARQUE24_ Q. El Limon receptora Bocamina</t>
  </si>
  <si>
    <t xml:space="preserve">24196
</t>
  </si>
  <si>
    <t>  0,100</t>
  </si>
  <si>
    <t>1076WEC8</t>
  </si>
  <si>
    <t>110-RE1907-1268</t>
  </si>
  <si>
    <t>Q. Juan Vara aguas abajo del vertimiento principal</t>
  </si>
  <si>
    <t xml:space="preserve">ZARQUE25_Q. Juan Vara  </t>
  </si>
  <si>
    <t>1076WEC4</t>
  </si>
  <si>
    <t>Q. Juan Vara aguas arriba del vertimiento principal</t>
  </si>
  <si>
    <t xml:space="preserve">ZARQUE26_Q. Juan Vara  </t>
  </si>
  <si>
    <t>1075WEC1</t>
  </si>
  <si>
    <t>Q. El Limón aguas abajo Bocamina</t>
  </si>
  <si>
    <t>ZARQUE27_Q. El Limón  Bocamina</t>
  </si>
  <si>
    <t>1076WEC3</t>
  </si>
  <si>
    <t>Quebrada El 7 Aguas arriba Relavera</t>
  </si>
  <si>
    <t>ZARQUE28_Quebrada El 7  Relavera</t>
  </si>
  <si>
    <t>1076WEC5</t>
  </si>
  <si>
    <t>Quebrada el 7 Aguas abajo Relavera</t>
  </si>
  <si>
    <t>ZARQUE29_Quebrada el 7  Relavera</t>
  </si>
  <si>
    <t>1076WEC6</t>
  </si>
  <si>
    <t>Q. Peñitas aguas arriba vertimiento mina el Silencio</t>
  </si>
  <si>
    <t xml:space="preserve">SEGQUE30_Q. Peñitas </t>
  </si>
  <si>
    <t>1248WEC4</t>
  </si>
  <si>
    <t>110-RE1909-1588</t>
  </si>
  <si>
    <t>Q. Peñitas aguas abajo vertimiento mina el Silencio</t>
  </si>
  <si>
    <t xml:space="preserve">SEGQUE31_Q. Peñitas </t>
  </si>
  <si>
    <t>1248WEC5</t>
  </si>
  <si>
    <t>Agua arriba Q. Marmajón</t>
  </si>
  <si>
    <t>REMQUE32_ Q. Marmajón</t>
  </si>
  <si>
    <t xml:space="preserve"> 0.050</t>
  </si>
  <si>
    <t>1248WEC8</t>
  </si>
  <si>
    <t>Aguas abajo Q. Marmajon</t>
  </si>
  <si>
    <t>REMQUE33_ Q. Marmajon</t>
  </si>
  <si>
    <t>1248WEC9</t>
  </si>
  <si>
    <t>Nacimiento Q. Peñitas</t>
  </si>
  <si>
    <t>SEGQUE34_Nacimiento Q. Peñitas</t>
  </si>
  <si>
    <t>1248WEC10</t>
  </si>
  <si>
    <t>Q. Peñitas aguas arriba Vertimiento mina el Chocho</t>
  </si>
  <si>
    <t xml:space="preserve">SEGQUE35_Q. Peñitas  </t>
  </si>
  <si>
    <t xml:space="preserve"> 0.05</t>
  </si>
  <si>
    <t>1248WEC12</t>
  </si>
  <si>
    <t>Q. La Gonzalita aguas arriba</t>
  </si>
  <si>
    <t xml:space="preserve">SEGQUE36_Q. La Gonzalita </t>
  </si>
  <si>
    <t>1248WEC15</t>
  </si>
  <si>
    <t>Q. La Gonzalita aguas abajo</t>
  </si>
  <si>
    <t xml:space="preserve">SEGQUE37_Q. La Gonzalita </t>
  </si>
  <si>
    <t>1248WEC16</t>
  </si>
  <si>
    <t>Q. La Peñita aguas arriba vertimiento Mina La Reliquia</t>
  </si>
  <si>
    <t xml:space="preserve">SEGQUE38_Q. La Peñita  </t>
  </si>
  <si>
    <t>1248WEC19</t>
  </si>
  <si>
    <t>Q. La Peñita aguas abajo vertimiento Mina La Reliquia</t>
  </si>
  <si>
    <t xml:space="preserve">SEGQUE39_Q. La Peñita  </t>
  </si>
  <si>
    <t>1248WEC20</t>
  </si>
  <si>
    <t>Aguas Arriba vertimiento Mina El Castillo</t>
  </si>
  <si>
    <t xml:space="preserve">SEGQUE40_Q. Bolivia </t>
  </si>
  <si>
    <t>1694WEC16</t>
  </si>
  <si>
    <t>110-RE1910-2022</t>
  </si>
  <si>
    <t>Aguas Arbajo vertimiento Mina El Castillo</t>
  </si>
  <si>
    <t xml:space="preserve">SEGQUE41_Q. Bolivia </t>
  </si>
  <si>
    <t>1694WEC17</t>
  </si>
  <si>
    <t>Q. Bolivia aguas Abajo</t>
  </si>
  <si>
    <t xml:space="preserve">SEGQUE42_Q. Bolivia </t>
  </si>
  <si>
    <t>1694WEC18</t>
  </si>
  <si>
    <t>Q. Bolivia aguas Arriba</t>
  </si>
  <si>
    <t xml:space="preserve">SEGQUE43_Q. Bolivia </t>
  </si>
  <si>
    <t>1694WEC19</t>
  </si>
  <si>
    <t>Caño La Laguna Aguas Arriba Vertimiento Mina La Verdolaga</t>
  </si>
  <si>
    <t xml:space="preserve">REMQUE44_Caño La Laguna  </t>
  </si>
  <si>
    <t>1694WEC20</t>
  </si>
  <si>
    <t>Caño La Laguna Aguas Abajo Vertimiento Mina La Verdolaga</t>
  </si>
  <si>
    <t xml:space="preserve">REMQUE45_Caño La Laguna  </t>
  </si>
  <si>
    <t>1694WEC21</t>
  </si>
  <si>
    <t>Quebrada Aguas Arriba del Vertimiento La Guarida</t>
  </si>
  <si>
    <t>SEGQUE46_Afluente Q. Doña Teresa</t>
  </si>
  <si>
    <t>1694WEC33</t>
  </si>
  <si>
    <t>Quebrada Aguas Abajo del Vertimiento La Guarida</t>
  </si>
  <si>
    <t>SEGQUE47_Afluente Q. Doña Teresa</t>
  </si>
  <si>
    <t>1694WEC34</t>
  </si>
  <si>
    <t>Aguas Abajo Q. Vera</t>
  </si>
  <si>
    <t>SEGQUE48_ Q. Vera</t>
  </si>
  <si>
    <t>1694WEC37</t>
  </si>
  <si>
    <t>Aguas Arriba Q. Vera</t>
  </si>
  <si>
    <t>SEGQUE49_ Q. Vera</t>
  </si>
  <si>
    <t>1694WEC38</t>
  </si>
  <si>
    <t>Aguas Abajo Quebrada Los Cristales</t>
  </si>
  <si>
    <t>SEGQUE50_ Quebrada Los Cristales</t>
  </si>
  <si>
    <t>1694WEC41</t>
  </si>
  <si>
    <t>Aguas Arriba Quebrada Los Cristales</t>
  </si>
  <si>
    <t>SEGQUE51_ Quebrada Los Cristales</t>
  </si>
  <si>
    <t>1694WEC42</t>
  </si>
  <si>
    <t>Quebrada Peñitas antes de la Cianurada</t>
  </si>
  <si>
    <t xml:space="preserve">SEGQUE54_Quebrada Peñitas </t>
  </si>
  <si>
    <t>1694WEC46</t>
  </si>
  <si>
    <t>Quebrada la Cianurada antes de la confluencia con la Quebrada Peñitas</t>
  </si>
  <si>
    <t xml:space="preserve">SEGQUE55_Quebrada la Cianurada </t>
  </si>
  <si>
    <t>1694WEC47</t>
  </si>
  <si>
    <t>Quebrada La Cianurada después de la confluencia con la Quebrada Peñitas</t>
  </si>
  <si>
    <t>SEGQUE56_Quebrada La Cianurada d</t>
  </si>
  <si>
    <t>1694WEC48</t>
  </si>
  <si>
    <t>Fuente receptora Río Aburra aguas arriba</t>
  </si>
  <si>
    <t xml:space="preserve">DOMRUE57_ Río Aburra </t>
  </si>
  <si>
    <t>Donmatias</t>
  </si>
  <si>
    <t>Rio Aburá - NSS</t>
  </si>
  <si>
    <t>1199WEC1</t>
  </si>
  <si>
    <t>110-RE1908-1468</t>
  </si>
  <si>
    <t>Fuente receptora Río Aburra aguas abajo</t>
  </si>
  <si>
    <t xml:space="preserve">DOMRUE58_ Río Aburra </t>
  </si>
  <si>
    <t>1199WEC2</t>
  </si>
  <si>
    <t>Fuente receptora Q. Los Morros aguas arriba</t>
  </si>
  <si>
    <t xml:space="preserve">HELQUE59_ Q. Los Morros </t>
  </si>
  <si>
    <t>1211WEC5</t>
  </si>
  <si>
    <t>110-RE1908-1467</t>
  </si>
  <si>
    <t>Fuente receptora Q. Los Morros aguas abajo</t>
  </si>
  <si>
    <t xml:space="preserve">HELQUE60_ Q. Los Morros </t>
  </si>
  <si>
    <t>1211WEC6</t>
  </si>
  <si>
    <t>2052WEC11</t>
  </si>
  <si>
    <t>2052WEC8</t>
  </si>
  <si>
    <t>Caño Pital parte alta</t>
  </si>
  <si>
    <t>EBGQUE3_Caño Pital parte alta</t>
  </si>
  <si>
    <t>2052WEC4</t>
  </si>
  <si>
    <t>Caño Pital parte media</t>
  </si>
  <si>
    <t>EBGQUE4_Caño Pital parte media</t>
  </si>
  <si>
    <t>2052WEC6</t>
  </si>
  <si>
    <t>Caño Guamo parte alta</t>
  </si>
  <si>
    <t>EBGQUE5_Caño Guamo parte alta</t>
  </si>
  <si>
    <t>2052WEC14</t>
  </si>
  <si>
    <t>Caño Sabalito parte media</t>
  </si>
  <si>
    <t>EBGQUE6_Caño Sabalito parte media</t>
  </si>
  <si>
    <t>2052WEC13</t>
  </si>
  <si>
    <t>2052WEC15</t>
  </si>
  <si>
    <t>Caño Sabalito parte alta</t>
  </si>
  <si>
    <t>EBGQUE8_Caño Sabalito parte alta</t>
  </si>
  <si>
    <t>2052WEC10</t>
  </si>
  <si>
    <t>Caño Sabalito parte baja antes del Río Nechí</t>
  </si>
  <si>
    <t>EBGQUE9_Caño Sabalito parte baja antes del Río Nechí</t>
  </si>
  <si>
    <t>2052WEC9</t>
  </si>
  <si>
    <t>2052WEC2</t>
  </si>
  <si>
    <t>Río Nechí aguas arriba antes del sistema norte</t>
  </si>
  <si>
    <t>EBGRUE12_Río Nechí  antes del sistema norte</t>
  </si>
  <si>
    <t>2052WEC18</t>
  </si>
  <si>
    <t>Río Nechí aguas abajo sistema sur norte</t>
  </si>
  <si>
    <t>EBGRUE13_Río Nechí  sistema sur norte</t>
  </si>
  <si>
    <t>2052WEC16</t>
  </si>
  <si>
    <t>Río Nechí parte media subestación</t>
  </si>
  <si>
    <t>EBGRUE14_Río Nechí parte media subestación</t>
  </si>
  <si>
    <t>2052WEC17</t>
  </si>
  <si>
    <t>2052WEC1</t>
  </si>
  <si>
    <t xml:space="preserve">Q. San Pedro aguas abajo vertimiento relavera </t>
  </si>
  <si>
    <t>2152WEC14</t>
  </si>
  <si>
    <t>110-RE1912-2498</t>
  </si>
  <si>
    <t xml:space="preserve">Q. San Pedro aguas abajo descarga Mina Mangos apique La Esperanza </t>
  </si>
  <si>
    <t xml:space="preserve">ZARQUE21_Q. San Pedro </t>
  </si>
  <si>
    <t>2152WEC16</t>
  </si>
  <si>
    <t xml:space="preserve">Q. San Pedro aguas arriba descarga vertimiento espina de pescado y relavera </t>
  </si>
  <si>
    <t>2152WEC13</t>
  </si>
  <si>
    <t xml:space="preserve">Q. San Pedro aguas arriba descarga Mina Mangos apique La Esperanza </t>
  </si>
  <si>
    <t xml:space="preserve">ZARQUE23_Q. San Pedro  </t>
  </si>
  <si>
    <t>2152WEC17</t>
  </si>
  <si>
    <t xml:space="preserve"> Q. El Limon Aguas arriba Bocamina </t>
  </si>
  <si>
    <t xml:space="preserve">ZARQUE24_ Q. El Limon  Bocamina </t>
  </si>
  <si>
    <t>2152WEC8</t>
  </si>
  <si>
    <t xml:space="preserve">Q. Juan Vara aguas abajo del vertimiento principal </t>
  </si>
  <si>
    <t>2152WEC12</t>
  </si>
  <si>
    <t xml:space="preserve">Q. Juan Vara aguas arriba del vertimiento principal </t>
  </si>
  <si>
    <t>2152WEC11</t>
  </si>
  <si>
    <t xml:space="preserve">Q. El Limón aguas abajo Bocamina </t>
  </si>
  <si>
    <t xml:space="preserve">ZARQUE27_Q. El Limón  Bocamina </t>
  </si>
  <si>
    <t>2152WEC7</t>
  </si>
  <si>
    <t xml:space="preserve">Quebrada El 7 Aguas arriba Relavera </t>
  </si>
  <si>
    <t xml:space="preserve">ZARQUE28_Quebrada El 7  Relavera </t>
  </si>
  <si>
    <t>2152WEC10</t>
  </si>
  <si>
    <t xml:space="preserve">Quebrada el 7 Aguas abajo Relavera </t>
  </si>
  <si>
    <t xml:space="preserve">ZARQUE29_Quebrada el 7  Relavera </t>
  </si>
  <si>
    <t>2152WEC9</t>
  </si>
  <si>
    <t>Aguas Arriba Mina El Silencio (Aguas abajo Vertimiento El Choco)</t>
  </si>
  <si>
    <t>SEGQUE30_ Q. Peñitas</t>
  </si>
  <si>
    <t>1694WEC2</t>
  </si>
  <si>
    <t>Aguas Abajo Mina El Silencio Q. Peñitas</t>
  </si>
  <si>
    <t>SEGQUE31_ Q. Peñitas</t>
  </si>
  <si>
    <t>1694WEC3</t>
  </si>
  <si>
    <t>Aguas Arriba Q. Marmajón</t>
  </si>
  <si>
    <t>1694WEC4</t>
  </si>
  <si>
    <t>1694WEC5</t>
  </si>
  <si>
    <t>Nacimiento Quebrada Peñitas</t>
  </si>
  <si>
    <t>SEGQUE34_Nacimiento Quebrada Peñitas</t>
  </si>
  <si>
    <t>1694WEC43</t>
  </si>
  <si>
    <t>Aguas Arriba vertimiento El Chocho Q. Peñitas</t>
  </si>
  <si>
    <t>SEGQUE35_ Q. Peñitas</t>
  </si>
  <si>
    <t>1694WEC1</t>
  </si>
  <si>
    <t>1694WEC27</t>
  </si>
  <si>
    <t>1694WEC28</t>
  </si>
  <si>
    <t>Quebrada Peñitas después del proyecto el Chocho</t>
  </si>
  <si>
    <t>SEGQUE52_Quebrada Peñitas después del proyecto el Chocho</t>
  </si>
  <si>
    <t>1694WEC44</t>
  </si>
  <si>
    <t>Quebrada Peñitas antes del vertimiento ilegal el Chocho</t>
  </si>
  <si>
    <t>SEGQUE53_Quebrada Peñitas antes del vertimiento ilegal el Chocho</t>
  </si>
  <si>
    <t>1694WEC45</t>
  </si>
  <si>
    <t>2208WEC5</t>
  </si>
  <si>
    <t>110-RE1912-2501</t>
  </si>
  <si>
    <t>2208WEC6</t>
  </si>
  <si>
    <t>2507WEC15</t>
  </si>
  <si>
    <t>Caño Guamo antes del tapón al pital</t>
  </si>
  <si>
    <t>EBGQUE2_Caño Guamo antes del tapón al pital</t>
  </si>
  <si>
    <t>2507WEC14</t>
  </si>
  <si>
    <t>2507WEC16</t>
  </si>
  <si>
    <t>2507WEC9</t>
  </si>
  <si>
    <t>2507WEC12</t>
  </si>
  <si>
    <t xml:space="preserve">Caño Guamo antes de confluencia con el Pital (parte baja) </t>
  </si>
  <si>
    <t xml:space="preserve">EBGQUE7_Caño Guamo antes de confluencia con el Pital (parte baja) </t>
  </si>
  <si>
    <t>2507WEC18</t>
  </si>
  <si>
    <t>2507WEC3</t>
  </si>
  <si>
    <t>2507WEC8</t>
  </si>
  <si>
    <t>2507WEC4</t>
  </si>
  <si>
    <t>2507WEC1</t>
  </si>
  <si>
    <t>2507WEC5</t>
  </si>
  <si>
    <t>2507WEC10</t>
  </si>
  <si>
    <t>2507WEC11</t>
  </si>
  <si>
    <t>2507WEC13</t>
  </si>
  <si>
    <t>Canal de entrada Sistema Sur</t>
  </si>
  <si>
    <t>EBGQUE18_Canal de entrada Sistema Sur</t>
  </si>
  <si>
    <t>2507WEC2</t>
  </si>
  <si>
    <t>ZARQUE20_Q. San Pedro  descarga relavera</t>
  </si>
  <si>
    <t>2449WEC8</t>
  </si>
  <si>
    <t>110-RE2001-2</t>
  </si>
  <si>
    <t xml:space="preserve">ZARQUE21_Q. San Pedro  descarga Mina Mangos apique La Esperanza </t>
  </si>
  <si>
    <t>2449WEC10</t>
  </si>
  <si>
    <t xml:space="preserve">Q. San Pedro aguas arriba descarga vertimiento Relavera </t>
  </si>
  <si>
    <t xml:space="preserve">ZARQUE22_Q. San Pedro  descarga vertimiento Relavera </t>
  </si>
  <si>
    <t>2449WEC7</t>
  </si>
  <si>
    <t xml:space="preserve">ZARQUE23_Q. San Pedro  descarga Mina Mangos apique La Esperanza </t>
  </si>
  <si>
    <t>2449WEC9</t>
  </si>
  <si>
    <t>2411WEC5</t>
  </si>
  <si>
    <t>110-RE2001-3</t>
  </si>
  <si>
    <t xml:space="preserve">ZARQUE25_Q. Juan Vara  del vertimiento principal </t>
  </si>
  <si>
    <t>4211WEC4</t>
  </si>
  <si>
    <t xml:space="preserve">ZARQUE26_Q. Juan Vara  del vertimiento principal </t>
  </si>
  <si>
    <t>2411WEC3</t>
  </si>
  <si>
    <t>2411WEC6</t>
  </si>
  <si>
    <t>Fuente receptora Q. La Mina Bermejala aguas arriba</t>
  </si>
  <si>
    <t xml:space="preserve">BURQUE61_ Q. La Mina Bermejala </t>
  </si>
  <si>
    <t>1134WEC3</t>
  </si>
  <si>
    <t>Fuente receptora Q. La Tesorera aguas abajo</t>
  </si>
  <si>
    <t xml:space="preserve">BURQUE62_ Q. La Tesorera </t>
  </si>
  <si>
    <t>1520</t>
  </si>
  <si>
    <t>2</t>
  </si>
  <si>
    <t>26</t>
  </si>
  <si>
    <t>2620</t>
  </si>
  <si>
    <t xml:space="preserve">LCA/RE-806W6 </t>
  </si>
  <si>
    <t xml:space="preserve">110-RE2009-958 </t>
  </si>
  <si>
    <t>1510</t>
  </si>
  <si>
    <t>1470</t>
  </si>
  <si>
    <t xml:space="preserve">LCA/RE-823W6 </t>
  </si>
  <si>
    <t xml:space="preserve">110-RE2010-980 </t>
  </si>
  <si>
    <t>1460</t>
  </si>
  <si>
    <t>Aguas arriba R. Amaga</t>
  </si>
  <si>
    <t>1300</t>
  </si>
  <si>
    <t xml:space="preserve">LCA/RE-805W6 </t>
  </si>
  <si>
    <t xml:space="preserve">110-RE2009-957 </t>
  </si>
  <si>
    <t>Aguas abajo R. Amaga</t>
  </si>
  <si>
    <t>1290</t>
  </si>
  <si>
    <t>Aguas arriba Q. La Peñuela</t>
  </si>
  <si>
    <t>1812</t>
  </si>
  <si>
    <t xml:space="preserve">LCA/RE-796W6 </t>
  </si>
  <si>
    <t xml:space="preserve">110-RE2009-950 </t>
  </si>
  <si>
    <t>Aguas Abajo Q. La Peñuela</t>
  </si>
  <si>
    <t>1809</t>
  </si>
  <si>
    <t>1690</t>
  </si>
  <si>
    <t xml:space="preserve">LCA/RE-900W6 </t>
  </si>
  <si>
    <t xml:space="preserve">110-RE2010-1145 </t>
  </si>
  <si>
    <t>1660</t>
  </si>
  <si>
    <t>2040</t>
  </si>
  <si>
    <t>2617</t>
  </si>
  <si>
    <t xml:space="preserve">LCA/RE-994W6 </t>
  </si>
  <si>
    <t xml:space="preserve">110-RE2010-1206 </t>
  </si>
  <si>
    <t>2020</t>
  </si>
  <si>
    <t>2110</t>
  </si>
  <si>
    <t xml:space="preserve">LCA/RE-971W6 </t>
  </si>
  <si>
    <t xml:space="preserve">110-RE2010-1200 </t>
  </si>
  <si>
    <t>2100</t>
  </si>
  <si>
    <t>1330</t>
  </si>
  <si>
    <t xml:space="preserve">LCA/RE-976W6 </t>
  </si>
  <si>
    <t xml:space="preserve">110-RE2010-1202 </t>
  </si>
  <si>
    <t>1320</t>
  </si>
  <si>
    <t>1570</t>
  </si>
  <si>
    <t xml:space="preserve">LCA/RE-996W6 </t>
  </si>
  <si>
    <t xml:space="preserve">110-RE2011-1323 </t>
  </si>
  <si>
    <t>1530</t>
  </si>
  <si>
    <t xml:space="preserve">Aguas Abajo Q. El Cementerio </t>
  </si>
  <si>
    <t>2260</t>
  </si>
  <si>
    <t xml:space="preserve">LCA/RE-902W6 </t>
  </si>
  <si>
    <t xml:space="preserve">110-RE2010-1141 </t>
  </si>
  <si>
    <t>2160</t>
  </si>
  <si>
    <t xml:space="preserve">LCA/RE-928W6 </t>
  </si>
  <si>
    <t xml:space="preserve">110-RE2010-1194 </t>
  </si>
  <si>
    <t>2170</t>
  </si>
  <si>
    <t>Aguas arriba Q. Sabaletas</t>
  </si>
  <si>
    <t xml:space="preserve">LCA/RE-949W6 </t>
  </si>
  <si>
    <t xml:space="preserve">110-RE2010-1196 </t>
  </si>
  <si>
    <t xml:space="preserve">LCA/RE-927W6 </t>
  </si>
  <si>
    <t xml:space="preserve">110-RE2010-1193 </t>
  </si>
  <si>
    <t>1500</t>
  </si>
  <si>
    <t>1140</t>
  </si>
  <si>
    <t xml:space="preserve">LCA/RE-852W6 </t>
  </si>
  <si>
    <t xml:space="preserve">110-RE2010-1092 </t>
  </si>
  <si>
    <t>1130</t>
  </si>
  <si>
    <t>1270</t>
  </si>
  <si>
    <t xml:space="preserve">LCA/RE-1018W6 </t>
  </si>
  <si>
    <t xml:space="preserve">110-RE2011-1309 </t>
  </si>
  <si>
    <t>1250</t>
  </si>
  <si>
    <t>1710</t>
  </si>
  <si>
    <t xml:space="preserve">LCA/RE-1398W6 </t>
  </si>
  <si>
    <t>110-RE2012-1584</t>
  </si>
  <si>
    <t>1350</t>
  </si>
  <si>
    <t>1730</t>
  </si>
  <si>
    <t xml:space="preserve">LCA/RE-992W6 </t>
  </si>
  <si>
    <t xml:space="preserve">110-RE2010-1204 </t>
  </si>
  <si>
    <t>1700</t>
  </si>
  <si>
    <t>2055</t>
  </si>
  <si>
    <t xml:space="preserve">LCA/RE-1023W6 </t>
  </si>
  <si>
    <t xml:space="preserve">110-RE2011-1310 </t>
  </si>
  <si>
    <t xml:space="preserve"> 07/11/2020 </t>
  </si>
  <si>
    <t>Aguas abajo PTARD El Cementerio</t>
  </si>
  <si>
    <t>2052</t>
  </si>
  <si>
    <t xml:space="preserve">LCA/RE-967W6 </t>
  </si>
  <si>
    <t xml:space="preserve">110-RE2010-1199 </t>
  </si>
  <si>
    <t>Aguas arriba Q. La Garcia</t>
  </si>
  <si>
    <t>1720</t>
  </si>
  <si>
    <t xml:space="preserve">LCA/RE-901W6 </t>
  </si>
  <si>
    <t xml:space="preserve">110-RE2010-1143 </t>
  </si>
  <si>
    <t>Aguas abajo Q. La Garcia</t>
  </si>
  <si>
    <t>1830</t>
  </si>
  <si>
    <t xml:space="preserve">LCA/RE-972W6 </t>
  </si>
  <si>
    <t xml:space="preserve">110-RE2010-1201 </t>
  </si>
  <si>
    <t>1810</t>
  </si>
  <si>
    <t>1240</t>
  </si>
  <si>
    <t xml:space="preserve">LCA/RE-950W6 </t>
  </si>
  <si>
    <t xml:space="preserve">110-RE2010-1197 </t>
  </si>
  <si>
    <t>1230</t>
  </si>
  <si>
    <t>1670</t>
  </si>
  <si>
    <t xml:space="preserve">LCA/RE-1215W6 </t>
  </si>
  <si>
    <t xml:space="preserve">110-RE2011-1394 </t>
  </si>
  <si>
    <t>Aguas arriba Q. El Paraiso</t>
  </si>
  <si>
    <t>1800</t>
  </si>
  <si>
    <t>LCA/RE-1202W6</t>
  </si>
  <si>
    <t>110-RE2011-1380</t>
  </si>
  <si>
    <t>Aguas abajo Q. El Paraiso</t>
  </si>
  <si>
    <t>1790</t>
  </si>
  <si>
    <t>1820</t>
  </si>
  <si>
    <t>2621</t>
  </si>
  <si>
    <t xml:space="preserve">LCA/RE-1198W6 </t>
  </si>
  <si>
    <t xml:space="preserve">110-RE2011-1377 </t>
  </si>
  <si>
    <t>2000</t>
  </si>
  <si>
    <t>LCA/RE-1253W6</t>
  </si>
  <si>
    <t>110-RE2011-1521</t>
  </si>
  <si>
    <t>1980</t>
  </si>
  <si>
    <t xml:space="preserve">LCA/RE-1226W6 </t>
  </si>
  <si>
    <t xml:space="preserve">110-RE2011-1387 </t>
  </si>
  <si>
    <t>Aguas arriba Afluente R. Bolivar</t>
  </si>
  <si>
    <t>1090</t>
  </si>
  <si>
    <t xml:space="preserve">LCA/RE-1228W6 </t>
  </si>
  <si>
    <t xml:space="preserve">110-RE2011-1389 </t>
  </si>
  <si>
    <t>Aguas abajo Afluente R. Bolivar</t>
  </si>
  <si>
    <t>1060</t>
  </si>
  <si>
    <t>1280</t>
  </si>
  <si>
    <t>LCA/RE-1252W6</t>
  </si>
  <si>
    <t>110-RE2011-1522</t>
  </si>
  <si>
    <t>1150</t>
  </si>
  <si>
    <t>1360</t>
  </si>
  <si>
    <t xml:space="preserve">LCA/RE-1199W6 </t>
  </si>
  <si>
    <t xml:space="preserve">110-RE2011-1378 </t>
  </si>
  <si>
    <t xml:space="preserve">LCA/RE-1211W6 </t>
  </si>
  <si>
    <t xml:space="preserve">110-RE2011-1383 </t>
  </si>
  <si>
    <t>1525</t>
  </si>
  <si>
    <t>900</t>
  </si>
  <si>
    <t xml:space="preserve">LCA/RE-1200W6 </t>
  </si>
  <si>
    <t>110-RE2011-1379</t>
  </si>
  <si>
    <t>Directos R. San Juan (md) entre Q. Angosturas y R. Pedral</t>
  </si>
  <si>
    <t>890</t>
  </si>
  <si>
    <t>2619-01-07-01</t>
  </si>
  <si>
    <t>1410</t>
  </si>
  <si>
    <t xml:space="preserve">LCA/RE-966W6 </t>
  </si>
  <si>
    <t xml:space="preserve">110-RE2010-1198 </t>
  </si>
  <si>
    <t>1400</t>
  </si>
  <si>
    <t>55</t>
  </si>
  <si>
    <t>27</t>
  </si>
  <si>
    <t>2703</t>
  </si>
  <si>
    <t>R. Amaceri - NSS</t>
  </si>
  <si>
    <t>LCA/RE-1558W6</t>
  </si>
  <si>
    <t>110-RE2012-1747</t>
  </si>
  <si>
    <t>50</t>
  </si>
  <si>
    <t>2701</t>
  </si>
  <si>
    <t>LCA/RE-1549W6</t>
  </si>
  <si>
    <t>110-RE2012-1743</t>
  </si>
  <si>
    <t>1630</t>
  </si>
  <si>
    <t>Alto Nechi</t>
  </si>
  <si>
    <t>Alto Nechi - NSS</t>
  </si>
  <si>
    <t>LCA/RE-1583W6</t>
  </si>
  <si>
    <t>110-RE2012-1583</t>
  </si>
  <si>
    <t>1620</t>
  </si>
  <si>
    <t>Directos R. Nechi (md) entre Q. Yolanda y Q. El Yerbal</t>
  </si>
  <si>
    <t>LCA/RE-1355W6</t>
  </si>
  <si>
    <t>110-RE2011-1536</t>
  </si>
  <si>
    <t>2540</t>
  </si>
  <si>
    <t>LCA/RE-1356W6</t>
  </si>
  <si>
    <t>110-RE2011-1540</t>
  </si>
  <si>
    <t>2530</t>
  </si>
  <si>
    <t>2520</t>
  </si>
  <si>
    <t>LCA/RE-1324W6</t>
  </si>
  <si>
    <t>110-RE2011-1531</t>
  </si>
  <si>
    <t>2510</t>
  </si>
  <si>
    <t>Aguas arriba Q. Santa Lucia</t>
  </si>
  <si>
    <t>2470</t>
  </si>
  <si>
    <t>LCA/RE-1284W6</t>
  </si>
  <si>
    <t>110-RE2011-1486</t>
  </si>
  <si>
    <t>Aguas abajo Q. Santa Lucia</t>
  </si>
  <si>
    <t>2460</t>
  </si>
  <si>
    <t>LCA/RE-1321W6</t>
  </si>
  <si>
    <t>110-RE2011-1510</t>
  </si>
  <si>
    <t>2490</t>
  </si>
  <si>
    <t>LCA/RE-1325W6</t>
  </si>
  <si>
    <t>110-RE2011-1532</t>
  </si>
  <si>
    <t>2300</t>
  </si>
  <si>
    <t>LCA/RE-1522W6</t>
  </si>
  <si>
    <t>110-RE2012-1707</t>
  </si>
  <si>
    <t>Aguas arriba Caño Ovejas</t>
  </si>
  <si>
    <t>2570</t>
  </si>
  <si>
    <t>LCA/RE-1414W6</t>
  </si>
  <si>
    <t>110-RE2012-1623</t>
  </si>
  <si>
    <t>Aguas abajo Caño Ovejas</t>
  </si>
  <si>
    <t>LCA/RE-1381W6</t>
  </si>
  <si>
    <t>110-RE2011-1569</t>
  </si>
  <si>
    <t xml:space="preserve">LCA/RE-1320W6 </t>
  </si>
  <si>
    <t xml:space="preserve">110-RE2011-1512 </t>
  </si>
  <si>
    <t>2500</t>
  </si>
  <si>
    <t>1080</t>
  </si>
  <si>
    <t xml:space="preserve">LCA/RE-1285W6 </t>
  </si>
  <si>
    <t>110-RE2011-1487</t>
  </si>
  <si>
    <t>1070</t>
  </si>
  <si>
    <t>Aguas arriba Q. El Sacatin</t>
  </si>
  <si>
    <t>Q. Aguas Frias</t>
  </si>
  <si>
    <t>910</t>
  </si>
  <si>
    <t>23</t>
  </si>
  <si>
    <t xml:space="preserve">LCA/REc-1123W6 </t>
  </si>
  <si>
    <t>110-RE2011-1454</t>
  </si>
  <si>
    <t>Aguas abajo Q. El Sacatin</t>
  </si>
  <si>
    <t>1210</t>
  </si>
  <si>
    <t xml:space="preserve">LCA/RE-1050W6 </t>
  </si>
  <si>
    <t xml:space="preserve">110-RE2011-1332 </t>
  </si>
  <si>
    <t xml:space="preserve"> 09/11/2020 </t>
  </si>
  <si>
    <t>1200</t>
  </si>
  <si>
    <t>LCA/RE-1068W6</t>
  </si>
  <si>
    <t xml:space="preserve">110-RE2011-1347 </t>
  </si>
  <si>
    <t>1100</t>
  </si>
  <si>
    <t>140</t>
  </si>
  <si>
    <t>Directos R. Magdalena (mi) entre R. Nare y Q. El Tapon</t>
  </si>
  <si>
    <t>LCA/RE-1441W6</t>
  </si>
  <si>
    <t>110-RE2012-1641</t>
  </si>
  <si>
    <t>1550</t>
  </si>
  <si>
    <t>LCA/RE-1380W6</t>
  </si>
  <si>
    <t>110-RE2011-1568</t>
  </si>
  <si>
    <t>1540</t>
  </si>
  <si>
    <t>Aguas arriba Q. El Potrero</t>
  </si>
  <si>
    <t>R. Volcan</t>
  </si>
  <si>
    <t>1244</t>
  </si>
  <si>
    <t>LCA/RE-1412W6</t>
  </si>
  <si>
    <t>110-RE2012-1621</t>
  </si>
  <si>
    <t>Aguas abajo Q. El Potrero</t>
  </si>
  <si>
    <t>130</t>
  </si>
  <si>
    <t>Directos R. Magdalena (mi). Q. Malena</t>
  </si>
  <si>
    <t>LCA/RE-1360W6</t>
  </si>
  <si>
    <t>110-RE2011-1567</t>
  </si>
  <si>
    <t>125</t>
  </si>
  <si>
    <t>630</t>
  </si>
  <si>
    <t>2308</t>
  </si>
  <si>
    <t>Rio Nare</t>
  </si>
  <si>
    <t>R. Nus Entre R. Nare y Q. San Jose</t>
  </si>
  <si>
    <t xml:space="preserve">LCA/RE-1122W6 </t>
  </si>
  <si>
    <t xml:space="preserve">110-RE2011-1357 </t>
  </si>
  <si>
    <t>610</t>
  </si>
  <si>
    <t>Q. Arquia (md) Entre Q. Peladeros y R. Cauca</t>
  </si>
  <si>
    <t>unico</t>
  </si>
  <si>
    <t>LCA/RE-1036W2</t>
  </si>
  <si>
    <t>110-RE2011-1312</t>
  </si>
  <si>
    <t>Q. Arquia (md) Parte Alta</t>
  </si>
  <si>
    <t>1940</t>
  </si>
  <si>
    <t>1415</t>
  </si>
  <si>
    <t>LCA/RE-1037W2</t>
  </si>
  <si>
    <t>110-RE2011-1315</t>
  </si>
  <si>
    <t>739</t>
  </si>
  <si>
    <t>2420</t>
  </si>
  <si>
    <t>LCA/RE-1015W2</t>
  </si>
  <si>
    <t>110-RE2010-1241</t>
  </si>
  <si>
    <t xml:space="preserve"> 30/10/2020 </t>
  </si>
  <si>
    <t>1747</t>
  </si>
  <si>
    <t>LCA/RE-1014W2</t>
  </si>
  <si>
    <t>110-RE2010-1240</t>
  </si>
  <si>
    <t>ODC Rio San Antonio Parte Baja</t>
  </si>
  <si>
    <t>729</t>
  </si>
  <si>
    <t>701</t>
  </si>
  <si>
    <t>ODC R. Cauca Entrada Jurisdiccion Parte Alta</t>
  </si>
  <si>
    <t>595</t>
  </si>
  <si>
    <t>LCA/RE-877W3</t>
  </si>
  <si>
    <t>110-RE2011-1397</t>
  </si>
  <si>
    <t>554</t>
  </si>
  <si>
    <t>Aburra</t>
  </si>
  <si>
    <t>LCA/RE-1063W5</t>
  </si>
  <si>
    <t>110-RE2011-1346</t>
  </si>
  <si>
    <t>ODC Rio Magdalena Entrada Jurisdiccion</t>
  </si>
  <si>
    <t>Directos al Rio Magdalena</t>
  </si>
  <si>
    <t>LCA/RE-1425W3</t>
  </si>
  <si>
    <t>110-RE2012-1677</t>
  </si>
  <si>
    <t>LCA/RE-1214W2</t>
  </si>
  <si>
    <t>110-RE2011-1395</t>
  </si>
  <si>
    <t>LCA/RE-956W2</t>
  </si>
  <si>
    <t>110-RE2010-1208</t>
  </si>
  <si>
    <t>LCA/RE-930W1</t>
  </si>
  <si>
    <t>110-RE2010-1209</t>
  </si>
  <si>
    <t>ODC Q. Ayura parte baja</t>
  </si>
  <si>
    <t>LCA/RE-1437W1</t>
  </si>
  <si>
    <t>110-RE2012-1633</t>
  </si>
  <si>
    <t>LCA/RE-1112W2</t>
  </si>
  <si>
    <t>110-RE2011-1501</t>
  </si>
  <si>
    <t>LCA/RE-1426W2</t>
  </si>
  <si>
    <t>110-RE2012-1637</t>
  </si>
  <si>
    <t>ODC R. Samana Norte</t>
  </si>
  <si>
    <t>Directos R. Samana Norte (mi)</t>
  </si>
  <si>
    <t>Rio Samana Norte - NSS</t>
  </si>
  <si>
    <t>Rio Samana Norte Parte Baja</t>
  </si>
  <si>
    <t>LCA/RE-1456W1</t>
  </si>
  <si>
    <t>110-RE2012-1645</t>
  </si>
  <si>
    <t>2620-01-02-06</t>
  </si>
  <si>
    <t>LCA/RE-1047W2</t>
  </si>
  <si>
    <t>110-RE2011-1314</t>
  </si>
  <si>
    <t>LCA/RE-990W2</t>
  </si>
  <si>
    <t>110-RE2010-1203</t>
  </si>
  <si>
    <t xml:space="preserve">ODC R. Magdalena Puerto Berrio </t>
  </si>
  <si>
    <t>LCA/RE-1048W2</t>
  </si>
  <si>
    <t>110-RE2011-1367</t>
  </si>
  <si>
    <t>Q. Sacatin ODC Parte alta</t>
  </si>
  <si>
    <t>LCA/RE-1089W2</t>
  </si>
  <si>
    <t>110-RE2011-1351</t>
  </si>
  <si>
    <t>R. Nus (md) Entre Q. San Jose y Q. Santa Gertrudis</t>
  </si>
  <si>
    <t>Q. Sacatin ODC Parte baja</t>
  </si>
  <si>
    <t>Directos al R. Cauca (md) entre Q. La Zanja y Q. La Cortadora</t>
  </si>
  <si>
    <t>2621-01-11-11</t>
  </si>
  <si>
    <t>LCA/RE-1091W2</t>
  </si>
  <si>
    <t>110-RE2011-1353</t>
  </si>
  <si>
    <t>LCA/RE-1424W1</t>
  </si>
  <si>
    <t>110-RE2012-1635</t>
  </si>
  <si>
    <t>LCA/RE-1088W1</t>
  </si>
  <si>
    <t>110-RE2011-1350</t>
  </si>
  <si>
    <t>LCA/RE-1059W2</t>
  </si>
  <si>
    <t>110-RE2011-1331</t>
  </si>
  <si>
    <t>LCA/RE-1090W2</t>
  </si>
  <si>
    <t>110-RE2011-1352</t>
  </si>
  <si>
    <t>LCA/RE-1475W2</t>
  </si>
  <si>
    <t>110-RE2012-1688</t>
  </si>
  <si>
    <t>LCA/RE-1060W2</t>
  </si>
  <si>
    <t>110-RE2011-1330</t>
  </si>
  <si>
    <t>ODC R. Volcan Parte baja</t>
  </si>
  <si>
    <t>LCA/RE-1354W2</t>
  </si>
  <si>
    <t>110-RE2011-1535</t>
  </si>
  <si>
    <t>LCA/RE-1382W2</t>
  </si>
  <si>
    <t>110-RE2011-1570</t>
  </si>
  <si>
    <t>ODC R. Volcan Parte alta</t>
  </si>
  <si>
    <t>ODC R. Nechi Parte alta</t>
  </si>
  <si>
    <t>R. Nechi (mi) Parte Alta</t>
  </si>
  <si>
    <t>2702-03-01</t>
  </si>
  <si>
    <t>Directos R. Nechi (mi) entre R. Pajarito y R. Nechi Parte Alta</t>
  </si>
  <si>
    <t>2702-03-01-01</t>
  </si>
  <si>
    <t>LCA/RE-1128W2</t>
  </si>
  <si>
    <t>110-RE2011-1371</t>
  </si>
  <si>
    <t>ODC R. Porce despues del embalse Porce II</t>
  </si>
  <si>
    <t>LCA/RE-1062W2</t>
  </si>
  <si>
    <t>110-RE2011-1368</t>
  </si>
  <si>
    <t>LCA/RE-1353W2</t>
  </si>
  <si>
    <t>110-RE2011-1539</t>
  </si>
  <si>
    <t>LCA/RE-1416W2</t>
  </si>
  <si>
    <t>110-RE2012-1624</t>
  </si>
  <si>
    <t>LCA/RE-1418W2</t>
  </si>
  <si>
    <t>110-RE2012-1626</t>
  </si>
  <si>
    <t>LCA/RE-1417W2</t>
  </si>
  <si>
    <t>110-RE2012-1625</t>
  </si>
  <si>
    <t>ODC Q. La Virgen Parte alta</t>
  </si>
  <si>
    <t>R. Anori</t>
  </si>
  <si>
    <t>LCA/RE-1132W2</t>
  </si>
  <si>
    <t>110-RE2011-1372</t>
  </si>
  <si>
    <t>ODC Q. La Virgen Parte baja</t>
  </si>
  <si>
    <t>Directos al Cauca entre Pto Valdivia y Rio Nechi (md)</t>
  </si>
  <si>
    <t>Directos al Cauca (mi) entre Pto Valdivia y R. Nechi</t>
  </si>
  <si>
    <t>LCA/RE-1216W2</t>
  </si>
  <si>
    <t>110-RE2011-1385</t>
  </si>
  <si>
    <t>LCA/RE-1229W2</t>
  </si>
  <si>
    <t>110-RE2011-1425</t>
  </si>
  <si>
    <t>LCA/RE-1439W2</t>
  </si>
  <si>
    <t>110-RE2012-1639</t>
  </si>
  <si>
    <t>LCA/RE-1422W2</t>
  </si>
  <si>
    <t>110-RE2012-1630</t>
  </si>
  <si>
    <t>2317</t>
  </si>
  <si>
    <t>ODC R. Nechi Parte media</t>
  </si>
  <si>
    <t>Directos R. Bajo Nechi entre Q. Juan Banon y Q. La Arenosa</t>
  </si>
  <si>
    <t>2704</t>
  </si>
  <si>
    <t>Directos al Bajo Nechi (mi)</t>
  </si>
  <si>
    <t>Directos al Bajo Nechi (md) - NSS</t>
  </si>
  <si>
    <t>2704-01-01</t>
  </si>
  <si>
    <t>Directos Bajo Nechi (md) entre R. Caceri y Q. Vijagual</t>
  </si>
  <si>
    <t>2704-01-01-05</t>
  </si>
  <si>
    <t>LCA/RE-1124W2</t>
  </si>
  <si>
    <t>110-RE2011-1370</t>
  </si>
  <si>
    <t>LCA/RE-1143W2</t>
  </si>
  <si>
    <t>110-RE2011-1373</t>
  </si>
  <si>
    <t>Directos R. Nechi entre R. Tigui y Q. Villa</t>
  </si>
  <si>
    <t>2703-02-06-03</t>
  </si>
  <si>
    <t>ODC R. Tigüi Parte Baja</t>
  </si>
  <si>
    <t>LCA/RE-1178W1</t>
  </si>
  <si>
    <t>110-RE2011-1375</t>
  </si>
  <si>
    <t>ODC R. Cauca Parte media-Baja (Taraza-Caceres)</t>
  </si>
  <si>
    <t>LCA/RE-1622W1</t>
  </si>
  <si>
    <t>110-RE2012-1817</t>
  </si>
  <si>
    <t>ODC R. Caceri Parte baja</t>
  </si>
  <si>
    <t>R. Caceri</t>
  </si>
  <si>
    <t>R. Caceri - NSS</t>
  </si>
  <si>
    <t>2704-02-02</t>
  </si>
  <si>
    <t>2704-02-02-01</t>
  </si>
  <si>
    <t>LCA/RE-1621W1</t>
  </si>
  <si>
    <t>110-RE2012-1816</t>
  </si>
  <si>
    <t>Directos al R. Man (md) Enter R. Cauca y Q. Cienaga</t>
  </si>
  <si>
    <t>2624</t>
  </si>
  <si>
    <t>Rio Taraza - Rio Man</t>
  </si>
  <si>
    <t>2624-02-01</t>
  </si>
  <si>
    <t>Directos R. Man (md) entre Q. Cienaga y R. Cauca</t>
  </si>
  <si>
    <t>2624-02-01-01</t>
  </si>
  <si>
    <t>LCA/RE-1620W1</t>
  </si>
  <si>
    <t>110-RE2012-1815</t>
  </si>
  <si>
    <t>25</t>
  </si>
  <si>
    <t>2502</t>
  </si>
  <si>
    <t>LCA/RE-1111W1</t>
  </si>
  <si>
    <t>110-RE2011-1355</t>
  </si>
  <si>
    <t>LCA/RE-1096W1</t>
  </si>
  <si>
    <t>110-RE2011-1354</t>
  </si>
  <si>
    <t>ODC R. Nechi antes del R. Cauca (Parte Baja)</t>
  </si>
  <si>
    <t>Directos R. Nechi entre R. Cauca y Q. La Trinidad</t>
  </si>
  <si>
    <t>2703-03-02</t>
  </si>
  <si>
    <t>Directos R. Bajo Nechi (mi) entre R. Cauca y Q. La Trinidad</t>
  </si>
  <si>
    <t>2703-03-02-01</t>
  </si>
  <si>
    <t>LCA/RE-1623W1</t>
  </si>
  <si>
    <t>110-RE2012-1818</t>
  </si>
  <si>
    <t>ODC R. Cauca Salida Jurisdiccion Parte Baja</t>
  </si>
  <si>
    <t>Cñ. Largo</t>
  </si>
  <si>
    <t>Cñ. El Delirio</t>
  </si>
  <si>
    <t>LCA/RE-1622W2</t>
  </si>
  <si>
    <t>LCA/RE-1212W4</t>
  </si>
  <si>
    <t>110-RE2011-1384</t>
  </si>
  <si>
    <t>LCA/RE-977W4</t>
  </si>
  <si>
    <t>110-RE2011-1284</t>
  </si>
  <si>
    <t xml:space="preserve">R3 Cuenca Media Alta Rio Aurra </t>
  </si>
  <si>
    <t xml:space="preserve">R11 Rio Aurra </t>
  </si>
  <si>
    <t xml:space="preserve"> TIT_SN_2 Quebrada La Sinifana Cuenca Baja </t>
  </si>
  <si>
    <t>LCA/RE-915W3</t>
  </si>
  <si>
    <t>110-RE2010-1138</t>
  </si>
  <si>
    <t xml:space="preserve"> FED_SF_01 Quebrada La Sinifana Cuenca Alta </t>
  </si>
  <si>
    <t xml:space="preserve">SF_02 Quebrada La Sinifana Cuenca Media-Alta </t>
  </si>
  <si>
    <t>Rio Amaga-Parte Alta</t>
  </si>
  <si>
    <t>LCA/RE-821W4</t>
  </si>
  <si>
    <t>110-RE2010-1049</t>
  </si>
  <si>
    <t>Rio Amaga-Parte Media</t>
  </si>
  <si>
    <t>Rio Amaga-Parte Media  Baja</t>
  </si>
  <si>
    <t>Rio Amaga-Parte Baja</t>
  </si>
  <si>
    <t>LCA/RE-1800W1</t>
  </si>
  <si>
    <t>110-RE2101-62</t>
  </si>
  <si>
    <t xml:space="preserve">PORH 4- Rio Grande_STR_RG_01  </t>
  </si>
  <si>
    <t>LCA/RE-1383W4</t>
  </si>
  <si>
    <t>110-RE2012-1870</t>
  </si>
  <si>
    <t>PORH 3- Rio Grande_SPD_RC 21</t>
  </si>
  <si>
    <t>PORH_Rio Grande_SPD RC 20 A</t>
  </si>
  <si>
    <t>PORH_Rio Grande_Cierre</t>
  </si>
  <si>
    <t>PORH Rio Anori- A1</t>
  </si>
  <si>
    <t>LCA/RE-1129W4</t>
  </si>
  <si>
    <t>110-RE2011-1334</t>
  </si>
  <si>
    <t>PORH Rio Anori- Parte Baja (A4)</t>
  </si>
  <si>
    <t>PORH Rio Anori- A2</t>
  </si>
  <si>
    <t>PORH Rio Anori- A3</t>
  </si>
  <si>
    <t>LCA/RE-1213W4</t>
  </si>
  <si>
    <t>110-RE2011-1396</t>
  </si>
  <si>
    <t>PORH Rio San Juan R21 (BTN_SJ_21)</t>
  </si>
  <si>
    <t>Directos R. San Juan (mi) entre Q. El Balso y Q. La Ciudad</t>
  </si>
  <si>
    <t>2619-03-01-11</t>
  </si>
  <si>
    <t>LCA/RE-1201W6</t>
  </si>
  <si>
    <t>110-RE2011-1426</t>
  </si>
  <si>
    <t>PORH Rio San Juan R32 (CBO_SJ_32)</t>
  </si>
  <si>
    <t>R. San Juan (md) entre Q. La Hondura y R. Barroso</t>
  </si>
  <si>
    <t>2619-01-03</t>
  </si>
  <si>
    <t>Directos R. San Juan (md) entre R. Barroso y R. Bolivar</t>
  </si>
  <si>
    <t>2619-01-03-01</t>
  </si>
  <si>
    <t>PORH Rio San Juan R1 Tramo 1 (AND_SJ_01)</t>
  </si>
  <si>
    <t>PORH Rio San Juan - Karmata Rua Quebrada Platano Muerto</t>
  </si>
  <si>
    <t>Directos R. San Juan (mi) entre Q. Claro y Q. San Bartolo</t>
  </si>
  <si>
    <t>2619-03-01-17</t>
  </si>
  <si>
    <t>PORH Rio San Juan - Quebrada Sucia (Hermeregildo Chakiama)</t>
  </si>
  <si>
    <t>PORH Rio San Juan R38 (TAR_SJ_38)</t>
  </si>
  <si>
    <t>Directos R. San Juan (mi) entre Q. Saladito y R. Cauca</t>
  </si>
  <si>
    <t>2619-03-01-01</t>
  </si>
  <si>
    <t xml:space="preserve">Rio Poblanco - FRE- RP-07 </t>
  </si>
  <si>
    <t>LCA/RE-941W4</t>
  </si>
  <si>
    <t>110-RE2010-1142</t>
  </si>
  <si>
    <t xml:space="preserve">Rio Poblanco -FRE-RP-12 </t>
  </si>
  <si>
    <t xml:space="preserve">Rio Poblanco - STB-RP-09 </t>
  </si>
  <si>
    <t xml:space="preserve">Rio Poblanco -STB-RP-10 </t>
  </si>
  <si>
    <t xml:space="preserve">PORH Rio Guadalupe -R1 </t>
  </si>
  <si>
    <t>LCA/RE-1273W4</t>
  </si>
  <si>
    <t>110-RE2011-1483</t>
  </si>
  <si>
    <t xml:space="preserve">PORH Rio Guadalupe -R8 </t>
  </si>
  <si>
    <t xml:space="preserve">PORH Rio Guadalupe - ODC1 </t>
  </si>
  <si>
    <t xml:space="preserve">PORH Rio Guadalupe -ODC2 </t>
  </si>
  <si>
    <t xml:space="preserve">PORH Rio Piedras - Punto 1 </t>
  </si>
  <si>
    <t>LCA/RE-1029W4</t>
  </si>
  <si>
    <t>110-RE2011-1363</t>
  </si>
  <si>
    <t>PORH Rio Piedras - Punto 2</t>
  </si>
  <si>
    <t>PORH Rio Piedras - Punto 3</t>
  </si>
  <si>
    <t>PORH Rio Piedras - Punto 4</t>
  </si>
  <si>
    <t xml:space="preserve">PORH Rio Mulatos Punto 4 Tramo 5 - B1-I1-E4  </t>
  </si>
  <si>
    <t>LCA/RE-1038W4</t>
  </si>
  <si>
    <t>110-RE2011-1256</t>
  </si>
  <si>
    <t>PORH Rio Mulatos Punto 1</t>
  </si>
  <si>
    <t>PORH Rio Mulatos Punto 2</t>
  </si>
  <si>
    <t>PORH Rio Mulatos Punto 3 Tramo 4 - I3-B2</t>
  </si>
  <si>
    <t xml:space="preserve"> PORH Rio Ite_PR1</t>
  </si>
  <si>
    <t>LCA/RE-1125W4</t>
  </si>
  <si>
    <t>110-RE2012-1659</t>
  </si>
  <si>
    <t>PORH Rio Ite PR3</t>
  </si>
  <si>
    <t>PORH Rio Ite_PR4</t>
  </si>
  <si>
    <t>Q. San Andres Parte Alta</t>
  </si>
  <si>
    <t>LCA/RE-1342W4</t>
  </si>
  <si>
    <t>110-RE2011-1533</t>
  </si>
  <si>
    <t>LCA/RE-1109W4</t>
  </si>
  <si>
    <t>110-RE2011-1369</t>
  </si>
  <si>
    <t>LCA/RE-1046W4</t>
  </si>
  <si>
    <t>110-RE2011-1362</t>
  </si>
  <si>
    <t>PORH Rio Taraza T3</t>
  </si>
  <si>
    <t>R. Taraza</t>
  </si>
  <si>
    <t>LCA/RE-1619W2</t>
  </si>
  <si>
    <t>110-RE2012-1814</t>
  </si>
  <si>
    <t>PORH Rio Taraza T4</t>
  </si>
  <si>
    <t>LCA/RES-1145W23-2</t>
  </si>
  <si>
    <t>110-RE2011-1436</t>
  </si>
  <si>
    <t>Caño Sabalito Parte Baja antes del Rio Nechi</t>
  </si>
  <si>
    <t>Rio Nechi parte Media subestacion</t>
  </si>
  <si>
    <t>LCA/RE-1584W15</t>
  </si>
  <si>
    <t>110-RE2012-1892</t>
  </si>
  <si>
    <t>LCA/RE-1168W10</t>
  </si>
  <si>
    <t>110-RE2011-1345</t>
  </si>
  <si>
    <t>LCA/RE-1177W4</t>
  </si>
  <si>
    <t>110-RE2011-1398</t>
  </si>
  <si>
    <t>LCA/RE-1146W32</t>
  </si>
  <si>
    <t>110-RE2011-1528</t>
  </si>
  <si>
    <t>Quebrada La Cianurada despues de la confluencia con la Quebrada Peñitas</t>
  </si>
  <si>
    <t>Fuente receptora Rio Aburra aguas arriba</t>
  </si>
  <si>
    <t>LCA/RE-1075W6</t>
  </si>
  <si>
    <t>110-RE2011-1349</t>
  </si>
  <si>
    <t>Fuente receptora Rio Aburra aguas abajo</t>
  </si>
  <si>
    <t>LCA/RE-1113W6</t>
  </si>
  <si>
    <t>110-RE2011-1356</t>
  </si>
  <si>
    <t>Caño Sabalito parte baja antes del Rio Nechi</t>
  </si>
  <si>
    <t>Rio Nechi aguas arriba antes del sistema norte</t>
  </si>
  <si>
    <t>Directos R. Bajo Nechi (mi) enter Q. Costa Rica y R. Amaceri</t>
  </si>
  <si>
    <t>Rio Nechi aguas abajo sistema sur norte</t>
  </si>
  <si>
    <t>Rio Nechi parte media subestacion</t>
  </si>
  <si>
    <t>&gt;10000</t>
  </si>
  <si>
    <t>LCA/RE-1618W10</t>
  </si>
  <si>
    <t>110-RE2012-1813</t>
  </si>
  <si>
    <t>LCA/RE-1604W6</t>
  </si>
  <si>
    <t>110-RE2012-1812</t>
  </si>
  <si>
    <t>LCA/RE-1469W6</t>
  </si>
  <si>
    <t>110-RE2012-1734</t>
  </si>
  <si>
    <t>Caño Guamo Aguas Abajo De Puerto Puente</t>
  </si>
  <si>
    <t>EBGCaUE63_Caño Guamo Aguas Abajo De Puerto Puente</t>
  </si>
  <si>
    <t>Puerto Puente Caño Guamo Aguas Arriba</t>
  </si>
  <si>
    <t>EBGCaUE64_Puerto Puente Caño Guamo Aguas Arriba</t>
  </si>
  <si>
    <t xml:space="preserve"> Aguas Arriba Vertimiento Caño Guamo</t>
  </si>
  <si>
    <t>EBGCaUE65_ Aguas Arriba Vertimiento Caño Guamo</t>
  </si>
  <si>
    <t>Caño Guamo Aguas Abajo Vertimiento</t>
  </si>
  <si>
    <t>EBGCaUE66_Caño Guamo Aguas Abajo Vertimiento</t>
  </si>
  <si>
    <t>51</t>
  </si>
  <si>
    <t>38</t>
  </si>
  <si>
    <t>Canal Entrada Sistema Sur</t>
  </si>
  <si>
    <t>45</t>
  </si>
  <si>
    <t>43</t>
  </si>
  <si>
    <t>Qda. Peñitas despues del deposito</t>
  </si>
  <si>
    <t>659</t>
  </si>
  <si>
    <t>656</t>
  </si>
  <si>
    <t>Aguas arriba Qda. La Playa</t>
  </si>
  <si>
    <t>SEGQUE73_Aguas arriba Qda. La Playa</t>
  </si>
  <si>
    <t>574</t>
  </si>
  <si>
    <t>Aguas abajo Qda. La Playa</t>
  </si>
  <si>
    <t>SEGQUE74_Aguas abajo Qda. La Playa</t>
  </si>
  <si>
    <t>570</t>
  </si>
  <si>
    <t>Hondonada Antes De Caño Sabalito</t>
  </si>
  <si>
    <t>40</t>
  </si>
  <si>
    <t xml:space="preserve">Canal Sistema Sur 2 </t>
  </si>
  <si>
    <t xml:space="preserve">EBGCaUE76_Canal Sistema Sur 2 </t>
  </si>
  <si>
    <t>ODC R. Tamar</t>
  </si>
  <si>
    <t>R. Tamar</t>
  </si>
  <si>
    <t>REMRODC102_ODC R. Tamar</t>
  </si>
  <si>
    <t>92</t>
  </si>
  <si>
    <t>2317-02</t>
  </si>
  <si>
    <t>R. Tamar- NSS</t>
  </si>
  <si>
    <t>2317-02-01-01</t>
  </si>
  <si>
    <t>LCA/RE-1485W1</t>
  </si>
  <si>
    <t>110-RE2012-1690</t>
  </si>
  <si>
    <t>Qda La Vibora Parte Alta</t>
  </si>
  <si>
    <t>LCA/RE-1647W4</t>
  </si>
  <si>
    <t>110-RE2012-1840</t>
  </si>
  <si>
    <t>Qda La Vibora Parte Media Alta</t>
  </si>
  <si>
    <t>AMFQPORH78_Qda La Vibora Parte Media Alta</t>
  </si>
  <si>
    <t>Qda La Vibora Parte Media Baja</t>
  </si>
  <si>
    <t>Qda La Vibora Parte Baja</t>
  </si>
  <si>
    <t>AMFQPORH80_Qda La Vibora Parte Baja</t>
  </si>
  <si>
    <t>2317-02-01</t>
  </si>
  <si>
    <t>Qda La Noque Parte Alta</t>
  </si>
  <si>
    <t xml:space="preserve">Tramo 1 </t>
  </si>
  <si>
    <t>LCA/RE-1717W4</t>
  </si>
  <si>
    <t>110-RE2101-16</t>
  </si>
  <si>
    <t>Qda La Noque Parte Media Alta</t>
  </si>
  <si>
    <t>CAIQPORH82_Qda La Noque Parte Media Alta</t>
  </si>
  <si>
    <t>Qda La Noque Parte Media Baja</t>
  </si>
  <si>
    <t>STFQPORH83_Qda La Noque Parte Media Baja</t>
  </si>
  <si>
    <t>Qda La Noque Parte Baja</t>
  </si>
  <si>
    <t>Rio Dolores Parte Alta</t>
  </si>
  <si>
    <t>1670WEC1</t>
  </si>
  <si>
    <t>110-RE2012-1886</t>
  </si>
  <si>
    <t>Rio Dolores Parte Media Alta</t>
  </si>
  <si>
    <t>ANSRPORH86_Rio Dolores Parte Media Alta</t>
  </si>
  <si>
    <t>1670WEC2</t>
  </si>
  <si>
    <t>Rio Dolores Parte Media Baja</t>
  </si>
  <si>
    <t>ANSRPORH87_Rio Dolores Parte Media Baja</t>
  </si>
  <si>
    <t>1670WEC3</t>
  </si>
  <si>
    <t>Rio Dolores Parte Baja</t>
  </si>
  <si>
    <t>1670WEC4</t>
  </si>
  <si>
    <t>Qda Yarumalito Parte Alta</t>
  </si>
  <si>
    <t>LCA/RE-1650W4</t>
  </si>
  <si>
    <t>110-RE2012-1841</t>
  </si>
  <si>
    <t>Qda Yarumalito Parte Media Alta</t>
  </si>
  <si>
    <t>YARQPORH90_Qda Yarumalito Parte Media Alta</t>
  </si>
  <si>
    <t>Qda Yarumalito Parte Media Baja</t>
  </si>
  <si>
    <t>YARQPORH91_Qda Yarumalito Parte Media Baja</t>
  </si>
  <si>
    <t>Qda Yarumalito Parte Baja</t>
  </si>
  <si>
    <t>Qda Sabaletas -Trinidad Parte Alta</t>
  </si>
  <si>
    <t>LCA/RE-41W4</t>
  </si>
  <si>
    <t>110-RE2001-123</t>
  </si>
  <si>
    <t>Qda Sabaletas -Trinidad Parte Media Alta</t>
  </si>
  <si>
    <t>STBQPORH94_Qda Sabaletas -Trinidad Parte Media Alta</t>
  </si>
  <si>
    <t>Qda Sabaletas -Trinidad Parte Media Baja</t>
  </si>
  <si>
    <t>MONQPORH95_Qda Sabaletas -Trinidad Parte Media Baja</t>
  </si>
  <si>
    <t>Qda Sabaletas -Trinidad Parte Baja</t>
  </si>
  <si>
    <t>35WEC1</t>
  </si>
  <si>
    <t>110-RE2101-109</t>
  </si>
  <si>
    <t>35WEC2</t>
  </si>
  <si>
    <t>35WEC3</t>
  </si>
  <si>
    <t>35WEC4</t>
  </si>
  <si>
    <t>LCA/RE-23W4</t>
  </si>
  <si>
    <t>110-RE2101-98</t>
  </si>
  <si>
    <t>LCA/RE-11W4</t>
  </si>
  <si>
    <t>110-RE2101-68</t>
  </si>
  <si>
    <t>LCA/RE-18W4</t>
  </si>
  <si>
    <t>110-RE2101-96</t>
  </si>
  <si>
    <t>110-RE2101-123</t>
  </si>
  <si>
    <t>ANGQPTARD258_Aguas arriba Q. La Peñuela</t>
  </si>
  <si>
    <t>LCA/RE-795W6</t>
  </si>
  <si>
    <t>110-RE2009-949</t>
  </si>
  <si>
    <t>ANGQPTARD259_Aguas Abajo Q. La Peñuela</t>
  </si>
  <si>
    <t>ANGQPTARD260_Aguas arriba Q. La Peñuela</t>
  </si>
  <si>
    <t>LCA/RE-794W6</t>
  </si>
  <si>
    <t>110-RE2009-948</t>
  </si>
  <si>
    <t>ANGQPTARD261_Aguas Abajo Q. La Peñuela</t>
  </si>
  <si>
    <t xml:space="preserve">Aguas Arriba Q. El Cementerio </t>
  </si>
  <si>
    <t xml:space="preserve">MONQPTARD262_Aguas Arriba Q. El Cementerio </t>
  </si>
  <si>
    <t>2265</t>
  </si>
  <si>
    <t>Aguas Arriba Caño La Maquea</t>
  </si>
  <si>
    <t>STFCaPTARD263_Aguas Arriba Caño La Maquea</t>
  </si>
  <si>
    <t>547</t>
  </si>
  <si>
    <t>LCA/RE-993W6</t>
  </si>
  <si>
    <t>110-RE2010-1205</t>
  </si>
  <si>
    <t>Aguas Abajo Caño La Maquea</t>
  </si>
  <si>
    <t>STFCaPTARD264_Aguas Abajo Caño La Maquea</t>
  </si>
  <si>
    <t>540</t>
  </si>
  <si>
    <t>Aguas Arriba Q. Donmatias</t>
  </si>
  <si>
    <t>Q. Don Matias</t>
  </si>
  <si>
    <t>DOMQPTARD265_Aguas Arriba Q. Donmatias</t>
  </si>
  <si>
    <t>2156</t>
  </si>
  <si>
    <t xml:space="preserve">LCA/RE-1323W6 </t>
  </si>
  <si>
    <t>110-RE2011-1530</t>
  </si>
  <si>
    <t>Aguas Abajo Q. Donmatias</t>
  </si>
  <si>
    <t>DOMQPTARD266_Aguas Abajo Q. Donmatias</t>
  </si>
  <si>
    <t>2140</t>
  </si>
  <si>
    <t xml:space="preserve">FREQPTARD267_Aguas Arriba Q. El Cementerio </t>
  </si>
  <si>
    <t>LCA/RE-865W6</t>
  </si>
  <si>
    <t>110-RE2010-1094</t>
  </si>
  <si>
    <t xml:space="preserve">FREQPTARD268_Aguas Abajo Q. El Cementerio </t>
  </si>
  <si>
    <t>Aguas arriba Q. La Paloma</t>
  </si>
  <si>
    <t>Q. Cupina</t>
  </si>
  <si>
    <t>MACQPTARD269_Aguas arriba Q. La Paloma</t>
  </si>
  <si>
    <t>833</t>
  </si>
  <si>
    <t>2310-01-06-06</t>
  </si>
  <si>
    <t xml:space="preserve">LCA/RE-1049W6 </t>
  </si>
  <si>
    <t xml:space="preserve">110-RE2011-1333 </t>
  </si>
  <si>
    <t>Aguas abajo Q. La Paloma</t>
  </si>
  <si>
    <t>MACQPTARD270_Aguas abajo Q. La Paloma</t>
  </si>
  <si>
    <t>820</t>
  </si>
  <si>
    <t xml:space="preserve">Aguas arriba </t>
  </si>
  <si>
    <t xml:space="preserve">STFQPTARD271_Aguas arriba </t>
  </si>
  <si>
    <t>2204</t>
  </si>
  <si>
    <t xml:space="preserve">LCA/RE-1034W6 </t>
  </si>
  <si>
    <t xml:space="preserve">110-RE2011-1311 </t>
  </si>
  <si>
    <t xml:space="preserve">Aguas abajo </t>
  </si>
  <si>
    <t xml:space="preserve">STFQPTARD272_Aguas abajo </t>
  </si>
  <si>
    <t>2163</t>
  </si>
  <si>
    <t>Aguas arriba Rio Taparto</t>
  </si>
  <si>
    <t>ANDRPTARD273_Aguas arriba Rio Taparto</t>
  </si>
  <si>
    <t>1478</t>
  </si>
  <si>
    <t xml:space="preserve">LCA/RE-1227W6 </t>
  </si>
  <si>
    <t xml:space="preserve">110-RE2011-1388 </t>
  </si>
  <si>
    <t>Aguas abajo Q.Rio Taparto</t>
  </si>
  <si>
    <t>ANDRPTARD274_Aguas abajo Q.Rio Taparto</t>
  </si>
  <si>
    <t>1477</t>
  </si>
  <si>
    <t>Aguas arriba fuente receptora PTARD La Paz</t>
  </si>
  <si>
    <t>R. Alicante</t>
  </si>
  <si>
    <t>MACQPTARD275_Aguas arriba fuente receptora PTARD La Paz</t>
  </si>
  <si>
    <t>770</t>
  </si>
  <si>
    <t>2310-01-06-01</t>
  </si>
  <si>
    <t xml:space="preserve">LCA/RE-1071W6 </t>
  </si>
  <si>
    <t xml:space="preserve">110-RE2011-1348 </t>
  </si>
  <si>
    <t xml:space="preserve"> 11/11/2020 </t>
  </si>
  <si>
    <t>Aguas abajo fuente receptora PTARD La Paz</t>
  </si>
  <si>
    <t>MACQPTARD276_Aguas abajo fuente receptora PTARD La Paz</t>
  </si>
  <si>
    <t>762</t>
  </si>
  <si>
    <t>ODC R. La Cruz Parte alta</t>
  </si>
  <si>
    <t>R. La Cruz</t>
  </si>
  <si>
    <t>AMFQODC103_ODC R. La Cruz Parte alta</t>
  </si>
  <si>
    <t>1108</t>
  </si>
  <si>
    <t>2310-01-04-06</t>
  </si>
  <si>
    <t xml:space="preserve">PORH Q. Sinifana - Quebrada Piedra Verde </t>
  </si>
  <si>
    <t xml:space="preserve">FREQPORH75_PORH Q. Sinifana - Quebrada Piedra Verde </t>
  </si>
  <si>
    <t>1163</t>
  </si>
  <si>
    <t>LCA/RE-1453W1</t>
  </si>
  <si>
    <t>110-RE2012-1644</t>
  </si>
  <si>
    <t>PORH Rio Ite_Cierre</t>
  </si>
  <si>
    <t>YONRPORH76_PORH Rio Ite_Cierre</t>
  </si>
  <si>
    <t>88</t>
  </si>
  <si>
    <t>JERQPTARD277_Aguas arriba Q. La Leona</t>
  </si>
  <si>
    <t xml:space="preserve">LCA/RE-995W6 </t>
  </si>
  <si>
    <t xml:space="preserve">110-RE2010-1207 </t>
  </si>
  <si>
    <t>JERQPTARD278_Aguas abajo Q. La Leona</t>
  </si>
  <si>
    <t>Aguas Arriba Q. Quebradona</t>
  </si>
  <si>
    <t>BELQPTARD279_Aguas Arriba Q. Quebradona</t>
  </si>
  <si>
    <t>LCA/RE-1702W6</t>
  </si>
  <si>
    <t>110-RE2101-5</t>
  </si>
  <si>
    <t>Aguas Abajo Q. Quebradona</t>
  </si>
  <si>
    <t>BELQPTARD280_Aguas Abajo Q. Quebradona</t>
  </si>
  <si>
    <t>Quebrada La Palma Parte Alta</t>
  </si>
  <si>
    <t>Q. La Palma</t>
  </si>
  <si>
    <t>JERQREG1_Quebrada La Palma Parte Alta</t>
  </si>
  <si>
    <t>2109</t>
  </si>
  <si>
    <t>2617-02-04-18</t>
  </si>
  <si>
    <t>LCA/RE-1045W3</t>
  </si>
  <si>
    <t>110-RE2011-1313</t>
  </si>
  <si>
    <t>Quebrada La Palma Parte Media</t>
  </si>
  <si>
    <t>JERQREG2_Quebrada La Palma Parte Media</t>
  </si>
  <si>
    <t>1900</t>
  </si>
  <si>
    <t xml:space="preserve"> Quebrada La Palma Parte Baja</t>
  </si>
  <si>
    <t>JERQREG3_ Quebrada La Palma Parte Baja</t>
  </si>
  <si>
    <t>Quebrada San Jose Tramo 1 - La Arabia</t>
  </si>
  <si>
    <t>SJMQREG4_Quebrada San Jose Tramo 1 - La Arabia</t>
  </si>
  <si>
    <t>1</t>
  </si>
  <si>
    <t>2952</t>
  </si>
  <si>
    <t>LCA/RE-1322W3</t>
  </si>
  <si>
    <t>110-RE2011-1401</t>
  </si>
  <si>
    <t>Quebrada San Jose Tramo 2 - Zona Urbana</t>
  </si>
  <si>
    <t>SJMQREG5_Quebrada San Jose Tramo 2 - Zona Urbana</t>
  </si>
  <si>
    <t>2572</t>
  </si>
  <si>
    <t>Quebrada San Jose Tramo 3 - Cambura</t>
  </si>
  <si>
    <t>SJMQREG6_Quebrada San Jose Tramo 3 - Cambura</t>
  </si>
  <si>
    <t>3</t>
  </si>
  <si>
    <t>2433</t>
  </si>
  <si>
    <t>Rio Porce Antes del Rio Nechi</t>
  </si>
  <si>
    <t>ZARRPECES1_Rio Porce Antes del Rio Nechi</t>
  </si>
  <si>
    <t>LAC/RE-79W3</t>
  </si>
  <si>
    <t>110-RE2102-194</t>
  </si>
  <si>
    <t>Rio Nechi Puente La Angostura</t>
  </si>
  <si>
    <t>R. Nechi</t>
  </si>
  <si>
    <t>ZARRPECES2_Rio Nechi Puente La Angostura</t>
  </si>
  <si>
    <t>2704-01-03-03</t>
  </si>
  <si>
    <t>Directos R. Nechi (md) entre Q. Don Alonso y Q. Maturana</t>
  </si>
  <si>
    <t>Rio Tigüi Antes del Rio Nechi</t>
  </si>
  <si>
    <t>ZARRPECES3_Rio Tigüi Antes del Rio Nechi</t>
  </si>
  <si>
    <t>Captación  san jorge Q. Mesetas</t>
  </si>
  <si>
    <t>Q, La Sucia</t>
  </si>
  <si>
    <t>BLLQFSR01_Captación  san jorge Q. Mesetas</t>
  </si>
  <si>
    <t>2701- 01- 062</t>
  </si>
  <si>
    <t>LCA/RE-58W8</t>
  </si>
  <si>
    <t>110-RE2101-134</t>
  </si>
  <si>
    <t>Aguas Arriba vertimiento san jorge Q. Mesetas</t>
  </si>
  <si>
    <t>BLLQFSR02_Aguas Arriba vertimiento san jorge Q. Mesetas</t>
  </si>
  <si>
    <t>Aguas Abajovertimiento san jorge - la sierra Q. Mesetas</t>
  </si>
  <si>
    <t>BLLQFSR03_Aguas Abajo vertimiento san jorge - la sierra Q. Mesetas</t>
  </si>
  <si>
    <t>Aguas Arriba la sierra  Q. Mesetas</t>
  </si>
  <si>
    <t>BLLQFSR04_Aguas Arriba la sierra  Q. Mesetas</t>
  </si>
  <si>
    <t>LCA/RE-1877W6</t>
  </si>
  <si>
    <t>110-RE2112-1986</t>
  </si>
  <si>
    <t>LCA/RE-2083W6</t>
  </si>
  <si>
    <t>110-RE2201-70</t>
  </si>
  <si>
    <t>LCA/RE-1808W6</t>
  </si>
  <si>
    <t>110-RE2112-1947</t>
  </si>
  <si>
    <t>LCA/RE-1841W6</t>
  </si>
  <si>
    <t>110-RE2112-1967</t>
  </si>
  <si>
    <t>LCA/RE-1994W6</t>
  </si>
  <si>
    <t>110-RE2112-2099</t>
  </si>
  <si>
    <t>LCA/RE-1953W6</t>
  </si>
  <si>
    <t>110-RE2112-2071</t>
  </si>
  <si>
    <t>LCA/RE-1964W6</t>
  </si>
  <si>
    <t>110-RE2112-2088</t>
  </si>
  <si>
    <t>LCA/RE-1785W6</t>
  </si>
  <si>
    <t>110-RE2112-1946</t>
  </si>
  <si>
    <t>LCA/RE-1881W6</t>
  </si>
  <si>
    <t>110-RE2112-1989</t>
  </si>
  <si>
    <t>LCA/RE-1864W6</t>
  </si>
  <si>
    <t>110-RE2112-1976</t>
  </si>
  <si>
    <t>11/30/2021</t>
  </si>
  <si>
    <t>LCA/RE-1824W6</t>
  </si>
  <si>
    <t>110-RE2112-1952</t>
  </si>
  <si>
    <t>LCA/RE-1902W6</t>
  </si>
  <si>
    <t>110-RE2112-2037</t>
  </si>
  <si>
    <t>LCA/RE-1921W6</t>
  </si>
  <si>
    <t>110-RE2112-2061</t>
  </si>
  <si>
    <t>LCA/RE-1956W6</t>
  </si>
  <si>
    <t>110-RE2112-2068</t>
  </si>
  <si>
    <t>LCA/RE-1917W6</t>
  </si>
  <si>
    <t>110-RE2112-2042</t>
  </si>
  <si>
    <t>LCA/RE-1903W6</t>
  </si>
  <si>
    <t>110-RE2112-2038</t>
  </si>
  <si>
    <t>LCA/RE-2040W6</t>
  </si>
  <si>
    <t>110-RE2201-28</t>
  </si>
  <si>
    <t>Aguas arriba Q. Payanca</t>
  </si>
  <si>
    <t xml:space="preserve"> Q. Payanca</t>
  </si>
  <si>
    <t>VAPQPTARD281_Q. La Payanca</t>
  </si>
  <si>
    <t>2617-02-11-04</t>
  </si>
  <si>
    <t>LCA/RE-2054W6</t>
  </si>
  <si>
    <t>110-RE2201-73</t>
  </si>
  <si>
    <t>Aguas abajo Q. Payanca</t>
  </si>
  <si>
    <t>VAPQPTARD282_Q. La Payanca</t>
  </si>
  <si>
    <t>LCA/RE-1995W6</t>
  </si>
  <si>
    <t>110-RE2112-2124</t>
  </si>
  <si>
    <t>LCA/RE-1976W6</t>
  </si>
  <si>
    <t>110-RE2112-2091</t>
  </si>
  <si>
    <t>LCA/RE-1920W6</t>
  </si>
  <si>
    <t>110-RE2112-2045</t>
  </si>
  <si>
    <t>__</t>
  </si>
  <si>
    <t>LCA/RE-2081W6</t>
  </si>
  <si>
    <t>110-RE2201-69</t>
  </si>
  <si>
    <t>LCA/RE-1882W6</t>
  </si>
  <si>
    <t>110-RE2112-1990</t>
  </si>
  <si>
    <t>LCA/RE-1963W6</t>
  </si>
  <si>
    <t>110-RE2112-2087</t>
  </si>
  <si>
    <t>&lt;2</t>
  </si>
  <si>
    <t>LCA/RE-1790W6</t>
  </si>
  <si>
    <t>110-RE2112-1942</t>
  </si>
  <si>
    <t>LCA/RE-1791W6</t>
  </si>
  <si>
    <t>110-RE2112-1943</t>
  </si>
  <si>
    <t>LCA/RE-1862W6</t>
  </si>
  <si>
    <t>110-RE2112-1974</t>
  </si>
  <si>
    <t>LCA/RE-1818W6</t>
  </si>
  <si>
    <t>110-RE2112-1948</t>
  </si>
  <si>
    <t>LCA/RE-1957W6</t>
  </si>
  <si>
    <t>110-RE2112-2086</t>
  </si>
  <si>
    <t>LCA/RE-1954W6</t>
  </si>
  <si>
    <t>110-RE2112-2070</t>
  </si>
  <si>
    <t>LCA/RE-1901W6</t>
  </si>
  <si>
    <t>110-RE2112-2036</t>
  </si>
  <si>
    <t>LCA/RE-1878W6</t>
  </si>
  <si>
    <t>110-RE2112-1985</t>
  </si>
  <si>
    <t>LCA/RE-1787W6</t>
  </si>
  <si>
    <t>110-RE2112-1941</t>
  </si>
  <si>
    <t>LCA/RE-1863W6</t>
  </si>
  <si>
    <t>110-RE2112-1975</t>
  </si>
  <si>
    <t>LCA/RE-1820W6</t>
  </si>
  <si>
    <t>110-RE2112-1950</t>
  </si>
  <si>
    <t>9.96</t>
  </si>
  <si>
    <t>0.03</t>
  </si>
  <si>
    <t>80.7</t>
  </si>
  <si>
    <t>LCA/RE-2055W6</t>
  </si>
  <si>
    <t>110-RE2201-74</t>
  </si>
  <si>
    <t>LCA/RE-1993W6</t>
  </si>
  <si>
    <t>110-RE2112-2098</t>
  </si>
  <si>
    <t>LCA/RE-1955W6</t>
  </si>
  <si>
    <t>110-RE2112-2069</t>
  </si>
  <si>
    <t>LCA/RE-1918W6</t>
  </si>
  <si>
    <t>110-RE2112-2043</t>
  </si>
  <si>
    <t>1647WIC1</t>
  </si>
  <si>
    <t>110-RE2112-1767</t>
  </si>
  <si>
    <t>1647WIC2</t>
  </si>
  <si>
    <t>1648WIC1</t>
  </si>
  <si>
    <t>110-RE2112-1768</t>
  </si>
  <si>
    <t>1648WIC2</t>
  </si>
  <si>
    <t>1674WIC1</t>
  </si>
  <si>
    <t>110-RE2112-1802</t>
  </si>
  <si>
    <t>1674WIC2</t>
  </si>
  <si>
    <t>1687WIC1</t>
  </si>
  <si>
    <t>110-RE2112-1811</t>
  </si>
  <si>
    <t>1688WIC1</t>
  </si>
  <si>
    <t>110-RE2112-1812</t>
  </si>
  <si>
    <t>1688WIC2</t>
  </si>
  <si>
    <t>1694WIC1</t>
  </si>
  <si>
    <t>110-RE2112-1813</t>
  </si>
  <si>
    <t>2,362,5</t>
  </si>
  <si>
    <t>1694WIC2</t>
  </si>
  <si>
    <t>1701WIC1</t>
  </si>
  <si>
    <t>110-RE2112-1815</t>
  </si>
  <si>
    <t>1701WIC2</t>
  </si>
  <si>
    <t>1696WIC1</t>
  </si>
  <si>
    <t>110-RE2112-1814</t>
  </si>
  <si>
    <t>1696WIC2</t>
  </si>
  <si>
    <t>1696WIC3</t>
  </si>
  <si>
    <t>6,360,84</t>
  </si>
  <si>
    <t>1696WIC4</t>
  </si>
  <si>
    <t>1702WIC1</t>
  </si>
  <si>
    <t>110-RE2112-1816</t>
  </si>
  <si>
    <t>1703WIC1</t>
  </si>
  <si>
    <t>110-RE2112-1817</t>
  </si>
  <si>
    <t>1703WIC2</t>
  </si>
  <si>
    <t>1704WIC1</t>
  </si>
  <si>
    <t>110-RE2112-1818</t>
  </si>
  <si>
    <t>1704WIC2</t>
  </si>
  <si>
    <t>1717WIC1</t>
  </si>
  <si>
    <t>110-RE2112-1843</t>
  </si>
  <si>
    <t>1717WIC2</t>
  </si>
  <si>
    <t>1718WIC1</t>
  </si>
  <si>
    <t>110-RE2112-1844</t>
  </si>
  <si>
    <t>1732WIC1</t>
  </si>
  <si>
    <t>110-RE2112-1883</t>
  </si>
  <si>
    <t>1732WIC2</t>
  </si>
  <si>
    <t>1779WIC1</t>
  </si>
  <si>
    <t>110-RE2112-1924</t>
  </si>
  <si>
    <t>1779WIC2</t>
  </si>
  <si>
    <t>1780WIC1</t>
  </si>
  <si>
    <t>110-RE2112-1921</t>
  </si>
  <si>
    <t>1781WIC1</t>
  </si>
  <si>
    <t>110-RE2112-1885</t>
  </si>
  <si>
    <t>1781WIC2</t>
  </si>
  <si>
    <t>1782WIC1</t>
  </si>
  <si>
    <t>110-RE2112-1922</t>
  </si>
  <si>
    <t>1782WIC2</t>
  </si>
  <si>
    <t>1778WIC1</t>
  </si>
  <si>
    <t>110-RE2112-1884</t>
  </si>
  <si>
    <t>1778WIC2</t>
  </si>
  <si>
    <t>1783WIC1</t>
  </si>
  <si>
    <t>110-RE2112-1923</t>
  </si>
  <si>
    <t>1783WIC2</t>
  </si>
  <si>
    <t>1784WIC1</t>
  </si>
  <si>
    <t>110-RE2112-1926</t>
  </si>
  <si>
    <t>1784WIC2</t>
  </si>
  <si>
    <t>1786WIC1</t>
  </si>
  <si>
    <t>110-RE2112-1927</t>
  </si>
  <si>
    <t>1786WIC2</t>
  </si>
  <si>
    <t>1825WIC1</t>
  </si>
  <si>
    <t>110-RE2112-1953</t>
  </si>
  <si>
    <t>1825WIC2</t>
  </si>
  <si>
    <t>1842WIC1</t>
  </si>
  <si>
    <t>110-RE2112-1968</t>
  </si>
  <si>
    <t>1842WIC2</t>
  </si>
  <si>
    <t>1843WIC1</t>
  </si>
  <si>
    <t>110-RE2112-1969</t>
  </si>
  <si>
    <t>1843WIC2</t>
  </si>
  <si>
    <t>1859WIC1</t>
  </si>
  <si>
    <t>110-RE2112-1972</t>
  </si>
  <si>
    <t>1859WIC2</t>
  </si>
  <si>
    <t>1875WIC1</t>
  </si>
  <si>
    <t>110-RE2112-1979</t>
  </si>
  <si>
    <t>1875WIC2</t>
  </si>
  <si>
    <t>1908WIC1</t>
  </si>
  <si>
    <t>110-RE2112-2040</t>
  </si>
  <si>
    <t>1916WIC1</t>
  </si>
  <si>
    <t>110-RE2112-2041</t>
  </si>
  <si>
    <t>1916WIC2</t>
  </si>
  <si>
    <t>1933WIC1</t>
  </si>
  <si>
    <t>110-RE2112-2067</t>
  </si>
  <si>
    <t>1933WIC2</t>
  </si>
  <si>
    <t>1951WIC1</t>
  </si>
  <si>
    <t>110-RE2112-2073</t>
  </si>
  <si>
    <t>1951WIC2</t>
  </si>
  <si>
    <t>1965WIC1</t>
  </si>
  <si>
    <t>110-RE2112-2079</t>
  </si>
  <si>
    <t>1965WIC2</t>
  </si>
  <si>
    <t>1978WIC1</t>
  </si>
  <si>
    <t>110-RE2112-2092</t>
  </si>
  <si>
    <t>1979WIC1</t>
  </si>
  <si>
    <t>110-RE2112-2093</t>
  </si>
  <si>
    <t>1998WIC1</t>
  </si>
  <si>
    <t>110-RE2112-2126</t>
  </si>
  <si>
    <t>2013WIC1</t>
  </si>
  <si>
    <t>110-RE2112-2132</t>
  </si>
  <si>
    <t>8.15</t>
  </si>
  <si>
    <t>2013WIC2</t>
  </si>
  <si>
    <t>2014WIC1</t>
  </si>
  <si>
    <t>110-RE2112-2133</t>
  </si>
  <si>
    <t>2014WIC2</t>
  </si>
  <si>
    <t>2017WIC1</t>
  </si>
  <si>
    <t>110-RE2112-2135</t>
  </si>
  <si>
    <t>2041WIC1</t>
  </si>
  <si>
    <t>110-RE2201-29</t>
  </si>
  <si>
    <t>2041WIC2</t>
  </si>
  <si>
    <t>2044WIC1</t>
  </si>
  <si>
    <t>110-RE2201-30</t>
  </si>
  <si>
    <t>2079WIC1</t>
  </si>
  <si>
    <t>110-RE2201-67</t>
  </si>
  <si>
    <t>2087WIC1</t>
  </si>
  <si>
    <t>110-RE2201-75</t>
  </si>
  <si>
    <t>1966WIC1</t>
  </si>
  <si>
    <t>110-RE2112-2080</t>
  </si>
  <si>
    <t>1966WIC2</t>
  </si>
  <si>
    <t>1909WIC1</t>
  </si>
  <si>
    <t>110-RE2201-88</t>
  </si>
  <si>
    <t>1909WIC2</t>
  </si>
  <si>
    <t>1909WIC3</t>
  </si>
  <si>
    <t>2015WIC1</t>
  </si>
  <si>
    <t>110-RE2201-26</t>
  </si>
  <si>
    <t>2015WIC2</t>
  </si>
  <si>
    <t>2016WIC1</t>
  </si>
  <si>
    <t>110-RE2112-2134</t>
  </si>
  <si>
    <t>2078WIC1</t>
  </si>
  <si>
    <t>110-RE2201-66</t>
  </si>
  <si>
    <t>2105WIC1</t>
  </si>
  <si>
    <t>110-RE2201-79</t>
  </si>
  <si>
    <t>1983WIC1</t>
  </si>
  <si>
    <t>110-RE2112-2095</t>
  </si>
  <si>
    <t>1983WIC2</t>
  </si>
  <si>
    <t>1656WIC1</t>
  </si>
  <si>
    <t>110-RE2112-1794</t>
  </si>
  <si>
    <t>1656WIC2</t>
  </si>
  <si>
    <t>1656WIC3</t>
  </si>
  <si>
    <t>1656WIC4</t>
  </si>
  <si>
    <t>1669WIC1</t>
  </si>
  <si>
    <t>110-RE2112-1805</t>
  </si>
  <si>
    <t>1669WIC2</t>
  </si>
  <si>
    <t>1669WIC3</t>
  </si>
  <si>
    <t>1669WIC4</t>
  </si>
  <si>
    <t>1707WIC1</t>
  </si>
  <si>
    <t>110-RE2112-1832</t>
  </si>
  <si>
    <t>1707WIC2</t>
  </si>
  <si>
    <t>1734WIC1</t>
  </si>
  <si>
    <t>110-RE2112-1850</t>
  </si>
  <si>
    <t>1734WIC2</t>
  </si>
  <si>
    <t>1734WIC3</t>
  </si>
  <si>
    <t>1734WIC4</t>
  </si>
  <si>
    <t>1733WIC1</t>
  </si>
  <si>
    <t>110-RE2112-1849</t>
  </si>
  <si>
    <t>1733WIC2</t>
  </si>
  <si>
    <t>1733WIC3</t>
  </si>
  <si>
    <t/>
  </si>
  <si>
    <t>1733WIC4</t>
  </si>
  <si>
    <t>1880WIC1</t>
  </si>
  <si>
    <t>110-RE2112-1988</t>
  </si>
  <si>
    <t>1880WIC2</t>
  </si>
  <si>
    <t>110-RE2010-1988</t>
  </si>
  <si>
    <t>1880WIC3</t>
  </si>
  <si>
    <t>1880WIC4</t>
  </si>
  <si>
    <t>110-RE2010-1989</t>
  </si>
  <si>
    <t>1686WIC1</t>
  </si>
  <si>
    <t>110-RE2112-1806</t>
  </si>
  <si>
    <t>1686WIC2</t>
  </si>
  <si>
    <t>1686WIC3</t>
  </si>
  <si>
    <t>1686WIC4</t>
  </si>
  <si>
    <t>1695WIC1</t>
  </si>
  <si>
    <t>110-RE2112-1807</t>
  </si>
  <si>
    <t>1695WIC2</t>
  </si>
  <si>
    <t>1695WIC3</t>
  </si>
  <si>
    <t>1695WIC4</t>
  </si>
  <si>
    <t>1708WIC1</t>
  </si>
  <si>
    <t>110-RE2112-1842</t>
  </si>
  <si>
    <t>1708WIC2</t>
  </si>
  <si>
    <t>1708WIC3</t>
  </si>
  <si>
    <t>1708WIC4</t>
  </si>
  <si>
    <t>1708WIC5</t>
  </si>
  <si>
    <t>1744WIC1</t>
  </si>
  <si>
    <t>110-RE2112-1855</t>
  </si>
  <si>
    <t>1744WIC2</t>
  </si>
  <si>
    <t>1744WIC3</t>
  </si>
  <si>
    <t>1744WIC4</t>
  </si>
  <si>
    <t>1766WIC1</t>
  </si>
  <si>
    <t>110-RE2112-1864</t>
  </si>
  <si>
    <t>1766WIC2</t>
  </si>
  <si>
    <t>1766WIC3</t>
  </si>
  <si>
    <t>1766WIC4</t>
  </si>
  <si>
    <t>1766WIC5</t>
  </si>
  <si>
    <t>1822WIC1</t>
  </si>
  <si>
    <t>110-RE2112-1951</t>
  </si>
  <si>
    <t>1822WIC2</t>
  </si>
  <si>
    <t>1822WIC3</t>
  </si>
  <si>
    <t>1822WIC4</t>
  </si>
  <si>
    <t>1865WIC1</t>
  </si>
  <si>
    <t>110-RE2112-1977</t>
  </si>
  <si>
    <t>1865WIC2</t>
  </si>
  <si>
    <t>1885WIC1</t>
  </si>
  <si>
    <t>110-RE2112-2010</t>
  </si>
  <si>
    <t>1885WIC2</t>
  </si>
  <si>
    <t>1885WIC3</t>
  </si>
  <si>
    <t>1885WIC4</t>
  </si>
  <si>
    <t>1919WIC1</t>
  </si>
  <si>
    <t>110-RE2112-2044</t>
  </si>
  <si>
    <t>1919WIC2</t>
  </si>
  <si>
    <t>1919WIC3</t>
  </si>
  <si>
    <t>1919WIC4</t>
  </si>
  <si>
    <t>1980WIC1</t>
  </si>
  <si>
    <t>110-RE2112-2094</t>
  </si>
  <si>
    <t>1980WIC2</t>
  </si>
  <si>
    <t>1658WIC1</t>
  </si>
  <si>
    <t>110-RE2112-1797</t>
  </si>
  <si>
    <t>1658WIC4</t>
  </si>
  <si>
    <t>1658WIC5</t>
  </si>
  <si>
    <t>1658WIC6</t>
  </si>
  <si>
    <t>2000WIC1</t>
  </si>
  <si>
    <t>110-RE2201-12</t>
  </si>
  <si>
    <t>2000WIC2</t>
  </si>
  <si>
    <t>2000WIC3</t>
  </si>
  <si>
    <t>2000WIC4</t>
  </si>
  <si>
    <t>2077WIC1</t>
  </si>
  <si>
    <t>110-RE2201-25</t>
  </si>
  <si>
    <t>2077WIC2</t>
  </si>
  <si>
    <t>2077WIC3</t>
  </si>
  <si>
    <t>2077WIC4</t>
  </si>
  <si>
    <t>2106WIC1</t>
  </si>
  <si>
    <t>110-RE2201-80</t>
  </si>
  <si>
    <t>2154WIC1</t>
  </si>
  <si>
    <t>110-RE2201-120</t>
  </si>
  <si>
    <t>Q. Noa Confluencia Cauca</t>
  </si>
  <si>
    <t>Q. Noa</t>
  </si>
  <si>
    <t>CACQPECES1_Q. Noa confluencia Cauca</t>
  </si>
  <si>
    <t>LCA/RE-223W3</t>
  </si>
  <si>
    <t>110-RE2203-405</t>
  </si>
  <si>
    <t>R. Man Conflluencia Cauca</t>
  </si>
  <si>
    <t>R. Man</t>
  </si>
  <si>
    <t>CAURPECES2_R. Man confluencia Cauca</t>
  </si>
  <si>
    <t>ND</t>
  </si>
  <si>
    <t>R. Tarazá Confluencia Cauca</t>
  </si>
  <si>
    <t>TRZRPECES3_R. Tarazá confluencia Cauca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</si>
</sst>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0.00000"/>
    <numFmt numFmtId="165" formatCode="0.0000"/>
    <numFmt numFmtId="166" formatCode="0.0"/>
    <numFmt numFmtId="167" formatCode="0.000"/>
    <numFmt numFmtId="168" formatCode="0.0%"/>
    <numFmt numFmtId="169" formatCode="0.000000"/>
  </numFmts>
  <fonts count="17" x14ac:knownFonts="1">
    <font>
      <sz val="11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vertAlign val="subscript"/>
      <sz val="10"/>
      <name val="Arial"/>
      <family val="2"/>
    </font>
    <font>
      <sz val="10"/>
      <name val="Calibri"/>
      <family val="2"/>
    </font>
    <font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i/>
      <sz val="10"/>
      <color theme="1"/>
      <name val="Arial"/>
      <family val="2"/>
    </font>
    <font>
      <sz val="10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2F5496"/>
        <bgColor rgb="FF2F5496"/>
      </patternFill>
    </fill>
    <fill>
      <patternFill patternType="solid">
        <fgColor rgb="FFC5E0B3"/>
        <bgColor rgb="FFC5E0B3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theme="4"/>
      </patternFill>
    </fill>
    <fill>
      <patternFill patternType="solid">
        <fgColor rgb="FF00B0F0"/>
        <bgColor rgb="FF00B050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0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7">
    <xf numFmtId="0" fontId="0" fillId="0" borderId="0"/>
    <xf numFmtId="0" fontId="1" fillId="0" borderId="2"/>
    <xf numFmtId="0" fontId="3" fillId="0" borderId="2"/>
    <xf numFmtId="9" fontId="3" fillId="0" borderId="2" applyFont="0" applyFill="0" applyBorder="0" applyAlignment="0" applyProtection="0"/>
    <xf numFmtId="0" fontId="3" fillId="0" borderId="2"/>
    <xf numFmtId="9" fontId="1" fillId="0" borderId="2" applyFont="0" applyFill="0" applyBorder="0" applyAlignment="0" applyProtection="0"/>
    <xf numFmtId="0" fontId="12" fillId="0" borderId="2"/>
  </cellStyleXfs>
  <cellXfs count="235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166" fontId="5" fillId="0" borderId="1" xfId="0" applyNumberFormat="1" applyFont="1" applyBorder="1" applyAlignment="1">
      <alignment horizontal="center" vertical="center" wrapText="1"/>
    </xf>
    <xf numFmtId="167" fontId="5" fillId="0" borderId="1" xfId="0" applyNumberFormat="1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 wrapText="1"/>
    </xf>
    <xf numFmtId="167" fontId="3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 wrapText="1"/>
    </xf>
    <xf numFmtId="1" fontId="3" fillId="4" borderId="1" xfId="0" applyNumberFormat="1" applyFont="1" applyFill="1" applyBorder="1" applyAlignment="1">
      <alignment horizontal="center" vertical="center" wrapText="1"/>
    </xf>
    <xf numFmtId="1" fontId="3" fillId="4" borderId="1" xfId="0" applyNumberFormat="1" applyFont="1" applyFill="1" applyBorder="1" applyAlignment="1">
      <alignment horizontal="center" vertical="center"/>
    </xf>
    <xf numFmtId="1" fontId="5" fillId="4" borderId="1" xfId="0" applyNumberFormat="1" applyFont="1" applyFill="1" applyBorder="1" applyAlignment="1">
      <alignment horizontal="center" vertical="center" wrapText="1"/>
    </xf>
    <xf numFmtId="1" fontId="3" fillId="5" borderId="1" xfId="0" applyNumberFormat="1" applyFont="1" applyFill="1" applyBorder="1" applyAlignment="1">
      <alignment horizontal="center" vertical="center"/>
    </xf>
    <xf numFmtId="1" fontId="5" fillId="5" borderId="1" xfId="0" applyNumberFormat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1" fontId="3" fillId="6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1" fontId="3" fillId="6" borderId="1" xfId="0" applyNumberFormat="1" applyFont="1" applyFill="1" applyBorder="1" applyAlignment="1">
      <alignment horizontal="center" vertical="center" wrapText="1"/>
    </xf>
    <xf numFmtId="14" fontId="3" fillId="6" borderId="1" xfId="0" applyNumberFormat="1" applyFont="1" applyFill="1" applyBorder="1" applyAlignment="1">
      <alignment horizontal="center" vertical="center" wrapText="1"/>
    </xf>
    <xf numFmtId="2" fontId="3" fillId="6" borderId="1" xfId="0" applyNumberFormat="1" applyFont="1" applyFill="1" applyBorder="1" applyAlignment="1">
      <alignment horizontal="center" vertical="center" wrapText="1"/>
    </xf>
    <xf numFmtId="2" fontId="9" fillId="6" borderId="1" xfId="0" applyNumberFormat="1" applyFont="1" applyFill="1" applyBorder="1" applyAlignment="1">
      <alignment horizontal="center" vertical="center" wrapText="1"/>
    </xf>
    <xf numFmtId="14" fontId="3" fillId="6" borderId="0" xfId="0" applyNumberFormat="1" applyFont="1" applyFill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0" fillId="6" borderId="0" xfId="0" applyFill="1"/>
    <xf numFmtId="0" fontId="9" fillId="6" borderId="1" xfId="0" applyFont="1" applyFill="1" applyBorder="1" applyAlignment="1">
      <alignment horizontal="center" vertical="center" wrapText="1"/>
    </xf>
    <xf numFmtId="1" fontId="9" fillId="6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1" fontId="9" fillId="6" borderId="1" xfId="0" applyNumberFormat="1" applyFont="1" applyFill="1" applyBorder="1" applyAlignment="1">
      <alignment horizontal="center" vertical="center" wrapText="1"/>
    </xf>
    <xf numFmtId="14" fontId="9" fillId="6" borderId="1" xfId="0" applyNumberFormat="1" applyFont="1" applyFill="1" applyBorder="1" applyAlignment="1">
      <alignment horizontal="center" vertical="center" wrapText="1"/>
    </xf>
    <xf numFmtId="14" fontId="9" fillId="6" borderId="0" xfId="0" applyNumberFormat="1" applyFont="1" applyFill="1" applyAlignment="1">
      <alignment horizontal="center" vertical="center" wrapText="1"/>
    </xf>
    <xf numFmtId="0" fontId="9" fillId="6" borderId="0" xfId="0" applyFont="1" applyFill="1" applyAlignment="1">
      <alignment horizontal="center" vertical="center" wrapText="1"/>
    </xf>
    <xf numFmtId="0" fontId="10" fillId="6" borderId="0" xfId="0" applyFont="1" applyFill="1"/>
    <xf numFmtId="167" fontId="3" fillId="6" borderId="1" xfId="0" applyNumberFormat="1" applyFont="1" applyFill="1" applyBorder="1" applyAlignment="1">
      <alignment horizontal="center" vertical="center" wrapText="1"/>
    </xf>
    <xf numFmtId="167" fontId="9" fillId="6" borderId="1" xfId="0" applyNumberFormat="1" applyFont="1" applyFill="1" applyBorder="1" applyAlignment="1">
      <alignment horizontal="center" vertical="center" wrapText="1"/>
    </xf>
    <xf numFmtId="1" fontId="5" fillId="6" borderId="1" xfId="0" applyNumberFormat="1" applyFont="1" applyFill="1" applyBorder="1" applyAlignment="1">
      <alignment horizontal="center" vertical="center" wrapText="1"/>
    </xf>
    <xf numFmtId="1" fontId="5" fillId="6" borderId="1" xfId="0" applyNumberFormat="1" applyFont="1" applyFill="1" applyBorder="1" applyAlignment="1">
      <alignment horizontal="center" vertical="center"/>
    </xf>
    <xf numFmtId="14" fontId="5" fillId="6" borderId="1" xfId="0" applyNumberFormat="1" applyFont="1" applyFill="1" applyBorder="1" applyAlignment="1">
      <alignment horizontal="center" vertical="center" wrapText="1"/>
    </xf>
    <xf numFmtId="2" fontId="5" fillId="6" borderId="1" xfId="0" applyNumberFormat="1" applyFont="1" applyFill="1" applyBorder="1" applyAlignment="1">
      <alignment horizontal="center" vertical="center" wrapText="1"/>
    </xf>
    <xf numFmtId="167" fontId="5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3" fontId="5" fillId="6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166" fontId="3" fillId="6" borderId="1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166" fontId="0" fillId="0" borderId="0" xfId="0" applyNumberFormat="1"/>
    <xf numFmtId="0" fontId="0" fillId="0" borderId="0" xfId="0" applyAlignment="1">
      <alignment horizontal="center"/>
    </xf>
    <xf numFmtId="0" fontId="13" fillId="7" borderId="3" xfId="1" applyFont="1" applyFill="1" applyBorder="1" applyAlignment="1">
      <alignment horizontal="center" vertical="center" wrapText="1"/>
    </xf>
    <xf numFmtId="0" fontId="14" fillId="8" borderId="1" xfId="1" applyFont="1" applyFill="1" applyBorder="1" applyAlignment="1">
      <alignment horizontal="center" vertical="center" wrapText="1"/>
    </xf>
    <xf numFmtId="0" fontId="13" fillId="9" borderId="3" xfId="1" applyFont="1" applyFill="1" applyBorder="1" applyAlignment="1">
      <alignment horizontal="center" vertical="center" wrapText="1"/>
    </xf>
    <xf numFmtId="166" fontId="14" fillId="9" borderId="1" xfId="1" applyNumberFormat="1" applyFont="1" applyFill="1" applyBorder="1" applyAlignment="1">
      <alignment horizontal="center" vertical="center" wrapText="1"/>
    </xf>
    <xf numFmtId="0" fontId="13" fillId="7" borderId="3" xfId="1" applyFont="1" applyFill="1" applyBorder="1" applyAlignment="1">
      <alignment horizontal="center" vertical="center"/>
    </xf>
    <xf numFmtId="0" fontId="14" fillId="9" borderId="1" xfId="1" applyFont="1" applyFill="1" applyBorder="1" applyAlignment="1">
      <alignment horizontal="center" vertical="center" wrapText="1"/>
    </xf>
    <xf numFmtId="2" fontId="13" fillId="10" borderId="3" xfId="1" applyNumberFormat="1" applyFont="1" applyFill="1" applyBorder="1" applyAlignment="1">
      <alignment horizontal="center" vertical="center" wrapText="1"/>
    </xf>
    <xf numFmtId="167" fontId="13" fillId="10" borderId="3" xfId="1" applyNumberFormat="1" applyFont="1" applyFill="1" applyBorder="1" applyAlignment="1">
      <alignment horizontal="center" vertical="center" wrapText="1"/>
    </xf>
    <xf numFmtId="0" fontId="13" fillId="10" borderId="3" xfId="1" applyFont="1" applyFill="1" applyBorder="1" applyAlignment="1">
      <alignment horizontal="center" vertical="center" wrapText="1"/>
    </xf>
    <xf numFmtId="0" fontId="16" fillId="0" borderId="2" xfId="1" applyFont="1" applyAlignment="1">
      <alignment horizontal="center" vertical="center"/>
    </xf>
    <xf numFmtId="0" fontId="16" fillId="0" borderId="3" xfId="1" applyFont="1" applyBorder="1" applyAlignment="1">
      <alignment horizontal="center" vertical="center"/>
    </xf>
    <xf numFmtId="1" fontId="16" fillId="0" borderId="3" xfId="1" applyNumberFormat="1" applyFont="1" applyBorder="1" applyAlignment="1">
      <alignment horizontal="center" vertical="center" wrapText="1"/>
    </xf>
    <xf numFmtId="1" fontId="4" fillId="0" borderId="1" xfId="1" applyNumberFormat="1" applyFont="1" applyBorder="1" applyAlignment="1">
      <alignment horizontal="center" vertical="center" wrapText="1"/>
    </xf>
    <xf numFmtId="1" fontId="16" fillId="0" borderId="3" xfId="1" applyNumberFormat="1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165" fontId="16" fillId="0" borderId="3" xfId="1" applyNumberFormat="1" applyFont="1" applyBorder="1" applyAlignment="1">
      <alignment horizontal="center" vertical="center"/>
    </xf>
    <xf numFmtId="1" fontId="4" fillId="0" borderId="1" xfId="1" applyNumberFormat="1" applyFont="1" applyBorder="1" applyAlignment="1">
      <alignment horizontal="center" vertical="center"/>
    </xf>
    <xf numFmtId="14" fontId="16" fillId="0" borderId="3" xfId="1" applyNumberFormat="1" applyFont="1" applyBorder="1" applyAlignment="1">
      <alignment horizontal="center" vertical="center"/>
    </xf>
    <xf numFmtId="2" fontId="16" fillId="0" borderId="3" xfId="1" applyNumberFormat="1" applyFont="1" applyBorder="1" applyAlignment="1">
      <alignment horizontal="center" vertical="center"/>
    </xf>
    <xf numFmtId="166" fontId="16" fillId="0" borderId="3" xfId="1" applyNumberFormat="1" applyFont="1" applyBorder="1" applyAlignment="1">
      <alignment horizontal="center" vertical="center"/>
    </xf>
    <xf numFmtId="167" fontId="16" fillId="0" borderId="3" xfId="1" applyNumberFormat="1" applyFont="1" applyBorder="1" applyAlignment="1">
      <alignment horizontal="center" vertical="center"/>
    </xf>
    <xf numFmtId="2" fontId="16" fillId="6" borderId="3" xfId="2" applyNumberFormat="1" applyFont="1" applyFill="1" applyBorder="1" applyAlignment="1">
      <alignment horizontal="center" vertical="center" wrapText="1"/>
    </xf>
    <xf numFmtId="166" fontId="16" fillId="6" borderId="3" xfId="2" applyNumberFormat="1" applyFont="1" applyFill="1" applyBorder="1" applyAlignment="1">
      <alignment horizontal="center" vertical="center" wrapText="1"/>
    </xf>
    <xf numFmtId="2" fontId="16" fillId="0" borderId="3" xfId="1" applyNumberFormat="1" applyFont="1" applyBorder="1" applyAlignment="1">
      <alignment horizontal="center" vertical="center" wrapText="1"/>
    </xf>
    <xf numFmtId="9" fontId="16" fillId="11" borderId="3" xfId="3" applyFont="1" applyFill="1" applyBorder="1" applyAlignment="1">
      <alignment horizontal="center" vertical="center" wrapText="1"/>
    </xf>
    <xf numFmtId="166" fontId="16" fillId="0" borderId="3" xfId="1" applyNumberFormat="1" applyFont="1" applyBorder="1" applyAlignment="1">
      <alignment horizontal="center" vertical="center" wrapText="1"/>
    </xf>
    <xf numFmtId="167" fontId="16" fillId="0" borderId="3" xfId="1" applyNumberFormat="1" applyFont="1" applyBorder="1" applyAlignment="1">
      <alignment horizontal="center" vertical="center" wrapText="1"/>
    </xf>
    <xf numFmtId="167" fontId="16" fillId="6" borderId="3" xfId="2" applyNumberFormat="1" applyFont="1" applyFill="1" applyBorder="1" applyAlignment="1">
      <alignment horizontal="center" vertical="center" wrapText="1"/>
    </xf>
    <xf numFmtId="0" fontId="16" fillId="11" borderId="3" xfId="4" applyFont="1" applyFill="1" applyBorder="1" applyAlignment="1">
      <alignment horizontal="center" vertical="center"/>
    </xf>
    <xf numFmtId="165" fontId="16" fillId="0" borderId="3" xfId="1" applyNumberFormat="1" applyFont="1" applyBorder="1" applyAlignment="1">
      <alignment horizontal="center" vertical="center" wrapText="1"/>
    </xf>
    <xf numFmtId="0" fontId="16" fillId="6" borderId="3" xfId="4" applyFont="1" applyFill="1" applyBorder="1" applyAlignment="1">
      <alignment horizontal="center" vertical="center"/>
    </xf>
    <xf numFmtId="164" fontId="16" fillId="0" borderId="3" xfId="1" applyNumberFormat="1" applyFont="1" applyBorder="1" applyAlignment="1">
      <alignment horizontal="center" vertical="center" wrapText="1"/>
    </xf>
    <xf numFmtId="2" fontId="13" fillId="6" borderId="3" xfId="4" applyNumberFormat="1" applyFont="1" applyFill="1" applyBorder="1" applyAlignment="1">
      <alignment horizontal="center" vertical="center" wrapText="1"/>
    </xf>
    <xf numFmtId="2" fontId="16" fillId="0" borderId="2" xfId="1" applyNumberFormat="1" applyFont="1" applyAlignment="1">
      <alignment horizontal="center" vertical="center"/>
    </xf>
    <xf numFmtId="0" fontId="16" fillId="6" borderId="2" xfId="1" applyFont="1" applyFill="1" applyAlignment="1">
      <alignment horizontal="center" vertical="center"/>
    </xf>
    <xf numFmtId="0" fontId="16" fillId="0" borderId="3" xfId="1" applyFont="1" applyBorder="1" applyAlignment="1">
      <alignment horizontal="center" vertical="center" wrapText="1"/>
    </xf>
    <xf numFmtId="164" fontId="16" fillId="0" borderId="3" xfId="1" applyNumberFormat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 wrapText="1"/>
    </xf>
    <xf numFmtId="168" fontId="16" fillId="0" borderId="3" xfId="5" applyNumberFormat="1" applyFont="1" applyBorder="1" applyAlignment="1">
      <alignment horizontal="center" vertical="center"/>
    </xf>
    <xf numFmtId="9" fontId="16" fillId="0" borderId="3" xfId="5" applyFont="1" applyBorder="1" applyAlignment="1">
      <alignment horizontal="center" vertical="center"/>
    </xf>
    <xf numFmtId="0" fontId="16" fillId="0" borderId="3" xfId="5" applyNumberFormat="1" applyFont="1" applyBorder="1" applyAlignment="1">
      <alignment horizontal="center" vertical="center"/>
    </xf>
    <xf numFmtId="49" fontId="16" fillId="0" borderId="3" xfId="1" applyNumberFormat="1" applyFont="1" applyBorder="1" applyAlignment="1">
      <alignment horizontal="center" vertical="center" wrapText="1"/>
    </xf>
    <xf numFmtId="0" fontId="16" fillId="6" borderId="3" xfId="1" applyFont="1" applyFill="1" applyBorder="1" applyAlignment="1">
      <alignment horizontal="center" vertical="center"/>
    </xf>
    <xf numFmtId="9" fontId="16" fillId="6" borderId="3" xfId="5" applyFont="1" applyFill="1" applyBorder="1" applyAlignment="1">
      <alignment horizontal="center" vertical="center"/>
    </xf>
    <xf numFmtId="169" fontId="4" fillId="0" borderId="1" xfId="1" applyNumberFormat="1" applyFont="1" applyBorder="1" applyAlignment="1">
      <alignment horizontal="center" vertical="center"/>
    </xf>
    <xf numFmtId="9" fontId="16" fillId="0" borderId="3" xfId="5" applyFont="1" applyFill="1" applyBorder="1" applyAlignment="1">
      <alignment horizontal="center" vertical="center"/>
    </xf>
    <xf numFmtId="165" fontId="4" fillId="0" borderId="1" xfId="1" applyNumberFormat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1" fontId="16" fillId="6" borderId="3" xfId="1" applyNumberFormat="1" applyFont="1" applyFill="1" applyBorder="1" applyAlignment="1">
      <alignment horizontal="center" vertical="center" wrapText="1"/>
    </xf>
    <xf numFmtId="0" fontId="3" fillId="6" borderId="2" xfId="1" applyFont="1" applyFill="1" applyAlignment="1">
      <alignment horizontal="center" vertical="center"/>
    </xf>
    <xf numFmtId="0" fontId="3" fillId="6" borderId="3" xfId="1" applyFont="1" applyFill="1" applyBorder="1" applyAlignment="1">
      <alignment horizontal="center" vertical="center"/>
    </xf>
    <xf numFmtId="1" fontId="3" fillId="6" borderId="3" xfId="1" applyNumberFormat="1" applyFont="1" applyFill="1" applyBorder="1" applyAlignment="1">
      <alignment horizontal="center" vertical="center" wrapText="1"/>
    </xf>
    <xf numFmtId="0" fontId="16" fillId="11" borderId="3" xfId="1" applyFont="1" applyFill="1" applyBorder="1" applyAlignment="1">
      <alignment horizontal="center" vertical="center"/>
    </xf>
    <xf numFmtId="2" fontId="16" fillId="0" borderId="3" xfId="2" applyNumberFormat="1" applyFont="1" applyBorder="1" applyAlignment="1">
      <alignment horizontal="center" vertical="center" wrapText="1"/>
    </xf>
    <xf numFmtId="166" fontId="16" fillId="0" borderId="3" xfId="2" applyNumberFormat="1" applyFont="1" applyBorder="1" applyAlignment="1">
      <alignment horizontal="center" vertical="center" wrapText="1"/>
    </xf>
    <xf numFmtId="9" fontId="16" fillId="0" borderId="3" xfId="3" applyFont="1" applyFill="1" applyBorder="1" applyAlignment="1">
      <alignment horizontal="center" vertical="center" wrapText="1"/>
    </xf>
    <xf numFmtId="167" fontId="16" fillId="0" borderId="3" xfId="2" applyNumberFormat="1" applyFont="1" applyBorder="1" applyAlignment="1">
      <alignment horizontal="center" vertical="center" wrapText="1"/>
    </xf>
    <xf numFmtId="0" fontId="16" fillId="0" borderId="3" xfId="4" applyFont="1" applyBorder="1" applyAlignment="1">
      <alignment horizontal="center" vertical="center"/>
    </xf>
    <xf numFmtId="2" fontId="13" fillId="0" borderId="3" xfId="4" applyNumberFormat="1" applyFont="1" applyBorder="1" applyAlignment="1">
      <alignment horizontal="center" vertical="center" wrapText="1"/>
    </xf>
    <xf numFmtId="1" fontId="16" fillId="0" borderId="4" xfId="1" applyNumberFormat="1" applyFont="1" applyBorder="1" applyAlignment="1">
      <alignment horizontal="center" vertical="center" wrapText="1"/>
    </xf>
    <xf numFmtId="14" fontId="16" fillId="0" borderId="4" xfId="1" applyNumberFormat="1" applyFont="1" applyBorder="1" applyAlignment="1">
      <alignment horizontal="center" vertical="center"/>
    </xf>
    <xf numFmtId="2" fontId="16" fillId="0" borderId="4" xfId="1" applyNumberFormat="1" applyFont="1" applyBorder="1" applyAlignment="1">
      <alignment horizontal="center" vertical="center"/>
    </xf>
    <xf numFmtId="2" fontId="16" fillId="0" borderId="4" xfId="1" applyNumberFormat="1" applyFont="1" applyBorder="1" applyAlignment="1">
      <alignment horizontal="center" vertical="center" wrapText="1"/>
    </xf>
    <xf numFmtId="167" fontId="16" fillId="0" borderId="4" xfId="1" applyNumberFormat="1" applyFont="1" applyBorder="1" applyAlignment="1">
      <alignment horizontal="center" vertical="center"/>
    </xf>
    <xf numFmtId="0" fontId="16" fillId="0" borderId="4" xfId="1" applyFont="1" applyBorder="1" applyAlignment="1">
      <alignment horizontal="center" vertical="center"/>
    </xf>
    <xf numFmtId="2" fontId="4" fillId="0" borderId="3" xfId="1" applyNumberFormat="1" applyFont="1" applyBorder="1" applyAlignment="1">
      <alignment horizontal="center" vertical="center"/>
    </xf>
    <xf numFmtId="2" fontId="3" fillId="0" borderId="3" xfId="1" applyNumberFormat="1" applyFont="1" applyBorder="1" applyAlignment="1">
      <alignment horizontal="center" vertical="center"/>
    </xf>
    <xf numFmtId="2" fontId="4" fillId="0" borderId="1" xfId="1" applyNumberFormat="1" applyFont="1" applyBorder="1" applyAlignment="1">
      <alignment horizontal="center" vertical="center"/>
    </xf>
    <xf numFmtId="14" fontId="4" fillId="0" borderId="1" xfId="1" applyNumberFormat="1" applyFont="1" applyBorder="1" applyAlignment="1">
      <alignment horizontal="center" vertical="center"/>
    </xf>
    <xf numFmtId="0" fontId="3" fillId="0" borderId="3" xfId="1" applyFont="1" applyBorder="1" applyAlignment="1" applyProtection="1">
      <alignment horizontal="center" vertical="center" wrapText="1"/>
      <protection hidden="1"/>
    </xf>
    <xf numFmtId="0" fontId="3" fillId="0" borderId="3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 wrapText="1"/>
    </xf>
    <xf numFmtId="1" fontId="3" fillId="0" borderId="3" xfId="1" applyNumberFormat="1" applyFont="1" applyBorder="1" applyAlignment="1">
      <alignment horizontal="center" vertical="center" wrapText="1"/>
    </xf>
    <xf numFmtId="1" fontId="3" fillId="0" borderId="3" xfId="1" applyNumberFormat="1" applyFont="1" applyBorder="1" applyAlignment="1">
      <alignment horizontal="center" vertical="center"/>
    </xf>
    <xf numFmtId="164" fontId="3" fillId="0" borderId="1" xfId="1" applyNumberFormat="1" applyFont="1" applyBorder="1" applyAlignment="1">
      <alignment horizontal="center" vertical="center"/>
    </xf>
    <xf numFmtId="165" fontId="3" fillId="0" borderId="1" xfId="1" applyNumberFormat="1" applyFont="1" applyBorder="1" applyAlignment="1">
      <alignment horizontal="center" vertical="center"/>
    </xf>
    <xf numFmtId="165" fontId="3" fillId="0" borderId="3" xfId="1" applyNumberFormat="1" applyFont="1" applyBorder="1" applyAlignment="1">
      <alignment horizontal="center" vertical="center"/>
    </xf>
    <xf numFmtId="1" fontId="3" fillId="0" borderId="1" xfId="1" applyNumberFormat="1" applyFont="1" applyBorder="1" applyAlignment="1">
      <alignment horizontal="center" vertical="center"/>
    </xf>
    <xf numFmtId="1" fontId="3" fillId="0" borderId="1" xfId="1" applyNumberFormat="1" applyFont="1" applyBorder="1" applyAlignment="1">
      <alignment horizontal="center" vertical="center" wrapText="1"/>
    </xf>
    <xf numFmtId="14" fontId="3" fillId="0" borderId="3" xfId="1" applyNumberFormat="1" applyFont="1" applyBorder="1" applyAlignment="1">
      <alignment horizontal="center" vertical="center"/>
    </xf>
    <xf numFmtId="167" fontId="3" fillId="0" borderId="3" xfId="1" applyNumberFormat="1" applyFont="1" applyBorder="1" applyAlignment="1">
      <alignment horizontal="center" vertical="center"/>
    </xf>
    <xf numFmtId="2" fontId="3" fillId="0" borderId="3" xfId="2" applyNumberFormat="1" applyBorder="1" applyAlignment="1">
      <alignment horizontal="center" vertical="center" wrapText="1"/>
    </xf>
    <xf numFmtId="166" fontId="3" fillId="0" borderId="3" xfId="2" applyNumberFormat="1" applyBorder="1" applyAlignment="1">
      <alignment horizontal="center" vertical="center" wrapText="1"/>
    </xf>
    <xf numFmtId="2" fontId="3" fillId="0" borderId="3" xfId="1" applyNumberFormat="1" applyFont="1" applyBorder="1" applyAlignment="1">
      <alignment horizontal="center" vertical="center" wrapText="1"/>
    </xf>
    <xf numFmtId="9" fontId="3" fillId="0" borderId="3" xfId="3" applyFont="1" applyFill="1" applyBorder="1" applyAlignment="1">
      <alignment horizontal="center" vertical="center" wrapText="1"/>
    </xf>
    <xf numFmtId="166" fontId="3" fillId="0" borderId="3" xfId="1" applyNumberFormat="1" applyFont="1" applyBorder="1" applyAlignment="1">
      <alignment horizontal="center" vertical="center" wrapText="1"/>
    </xf>
    <xf numFmtId="167" fontId="3" fillId="0" borderId="3" xfId="1" applyNumberFormat="1" applyFont="1" applyBorder="1" applyAlignment="1">
      <alignment horizontal="center" vertical="center" wrapText="1"/>
    </xf>
    <xf numFmtId="167" fontId="3" fillId="0" borderId="3" xfId="2" applyNumberFormat="1" applyBorder="1" applyAlignment="1">
      <alignment horizontal="center" vertical="center" wrapText="1"/>
    </xf>
    <xf numFmtId="0" fontId="3" fillId="0" borderId="3" xfId="4" applyBorder="1" applyAlignment="1">
      <alignment horizontal="center" vertical="center"/>
    </xf>
    <xf numFmtId="165" fontId="3" fillId="0" borderId="3" xfId="1" applyNumberFormat="1" applyFont="1" applyBorder="1" applyAlignment="1">
      <alignment horizontal="center" vertical="center" wrapText="1"/>
    </xf>
    <xf numFmtId="164" fontId="3" fillId="0" borderId="3" xfId="1" applyNumberFormat="1" applyFont="1" applyBorder="1" applyAlignment="1">
      <alignment horizontal="center" vertical="center" wrapText="1"/>
    </xf>
    <xf numFmtId="2" fontId="2" fillId="0" borderId="3" xfId="4" applyNumberFormat="1" applyFont="1" applyBorder="1" applyAlignment="1">
      <alignment horizontal="center" vertical="center" wrapText="1"/>
    </xf>
    <xf numFmtId="0" fontId="3" fillId="0" borderId="2" xfId="1" applyFont="1" applyAlignment="1">
      <alignment horizontal="center" vertical="center"/>
    </xf>
    <xf numFmtId="14" fontId="4" fillId="0" borderId="3" xfId="1" applyNumberFormat="1" applyFont="1" applyBorder="1" applyAlignment="1">
      <alignment horizontal="center" vertical="center"/>
    </xf>
    <xf numFmtId="0" fontId="16" fillId="0" borderId="3" xfId="5" applyNumberFormat="1" applyFont="1" applyFill="1" applyBorder="1" applyAlignment="1">
      <alignment horizontal="center" vertical="center"/>
    </xf>
    <xf numFmtId="1" fontId="4" fillId="0" borderId="5" xfId="1" applyNumberFormat="1" applyFont="1" applyBorder="1" applyAlignment="1">
      <alignment horizontal="center" vertical="center" wrapText="1"/>
    </xf>
    <xf numFmtId="1" fontId="16" fillId="0" borderId="6" xfId="1" applyNumberFormat="1" applyFont="1" applyBorder="1" applyAlignment="1">
      <alignment horizontal="center" vertical="center"/>
    </xf>
    <xf numFmtId="164" fontId="4" fillId="0" borderId="5" xfId="1" applyNumberFormat="1" applyFont="1" applyBorder="1" applyAlignment="1">
      <alignment horizontal="center" vertical="center"/>
    </xf>
    <xf numFmtId="165" fontId="4" fillId="0" borderId="5" xfId="1" applyNumberFormat="1" applyFont="1" applyBorder="1" applyAlignment="1">
      <alignment horizontal="center" vertical="center"/>
    </xf>
    <xf numFmtId="165" fontId="16" fillId="0" borderId="6" xfId="1" applyNumberFormat="1" applyFont="1" applyBorder="1" applyAlignment="1">
      <alignment horizontal="center" vertical="center"/>
    </xf>
    <xf numFmtId="1" fontId="4" fillId="0" borderId="5" xfId="1" applyNumberFormat="1" applyFont="1" applyBorder="1" applyAlignment="1">
      <alignment horizontal="center" vertical="center"/>
    </xf>
    <xf numFmtId="169" fontId="4" fillId="0" borderId="3" xfId="1" applyNumberFormat="1" applyFont="1" applyBorder="1" applyAlignment="1">
      <alignment horizontal="center" vertical="center"/>
    </xf>
    <xf numFmtId="1" fontId="4" fillId="0" borderId="3" xfId="1" applyNumberFormat="1" applyFont="1" applyBorder="1" applyAlignment="1">
      <alignment horizontal="center" vertical="center"/>
    </xf>
    <xf numFmtId="4" fontId="16" fillId="0" borderId="3" xfId="1" applyNumberFormat="1" applyFont="1" applyBorder="1" applyAlignment="1">
      <alignment horizontal="center" vertical="center"/>
    </xf>
    <xf numFmtId="0" fontId="16" fillId="0" borderId="1" xfId="1" applyFont="1" applyBorder="1" applyAlignment="1">
      <alignment horizontal="center" vertical="center"/>
    </xf>
    <xf numFmtId="1" fontId="16" fillId="0" borderId="1" xfId="1" applyNumberFormat="1" applyFont="1" applyBorder="1" applyAlignment="1">
      <alignment horizontal="center" vertical="center" wrapText="1"/>
    </xf>
    <xf numFmtId="1" fontId="16" fillId="0" borderId="1" xfId="1" applyNumberFormat="1" applyFont="1" applyBorder="1" applyAlignment="1">
      <alignment horizontal="center" vertical="center"/>
    </xf>
    <xf numFmtId="165" fontId="16" fillId="0" borderId="1" xfId="1" applyNumberFormat="1" applyFont="1" applyBorder="1" applyAlignment="1">
      <alignment horizontal="center" vertical="center"/>
    </xf>
    <xf numFmtId="14" fontId="16" fillId="0" borderId="1" xfId="1" applyNumberFormat="1" applyFont="1" applyBorder="1" applyAlignment="1">
      <alignment horizontal="center" vertical="center"/>
    </xf>
    <xf numFmtId="2" fontId="16" fillId="0" borderId="1" xfId="1" applyNumberFormat="1" applyFont="1" applyBorder="1" applyAlignment="1">
      <alignment horizontal="center" vertical="center"/>
    </xf>
    <xf numFmtId="167" fontId="16" fillId="0" borderId="1" xfId="1" applyNumberFormat="1" applyFont="1" applyBorder="1" applyAlignment="1">
      <alignment horizontal="center" vertical="center"/>
    </xf>
    <xf numFmtId="2" fontId="16" fillId="0" borderId="1" xfId="1" applyNumberFormat="1" applyFont="1" applyBorder="1" applyAlignment="1">
      <alignment horizontal="center" vertical="center" wrapText="1"/>
    </xf>
    <xf numFmtId="166" fontId="16" fillId="0" borderId="1" xfId="1" applyNumberFormat="1" applyFont="1" applyBorder="1" applyAlignment="1">
      <alignment horizontal="center" vertical="center" wrapText="1"/>
    </xf>
    <xf numFmtId="167" fontId="16" fillId="0" borderId="1" xfId="1" applyNumberFormat="1" applyFont="1" applyBorder="1" applyAlignment="1">
      <alignment horizontal="center" vertical="center" wrapText="1"/>
    </xf>
    <xf numFmtId="9" fontId="16" fillId="0" borderId="1" xfId="1" applyNumberFormat="1" applyFont="1" applyBorder="1" applyAlignment="1">
      <alignment horizontal="center" vertical="center" wrapText="1"/>
    </xf>
    <xf numFmtId="165" fontId="16" fillId="0" borderId="1" xfId="1" applyNumberFormat="1" applyFont="1" applyBorder="1" applyAlignment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2" fontId="13" fillId="0" borderId="1" xfId="1" applyNumberFormat="1" applyFont="1" applyBorder="1" applyAlignment="1">
      <alignment horizontal="center" vertical="center" wrapText="1"/>
    </xf>
    <xf numFmtId="0" fontId="1" fillId="0" borderId="2" xfId="1"/>
    <xf numFmtId="165" fontId="16" fillId="0" borderId="5" xfId="1" applyNumberFormat="1" applyFont="1" applyBorder="1" applyAlignment="1">
      <alignment horizontal="center" vertical="center"/>
    </xf>
    <xf numFmtId="1" fontId="16" fillId="0" borderId="5" xfId="1" applyNumberFormat="1" applyFont="1" applyBorder="1" applyAlignment="1">
      <alignment horizontal="center" vertical="center"/>
    </xf>
    <xf numFmtId="2" fontId="16" fillId="12" borderId="1" xfId="1" applyNumberFormat="1" applyFont="1" applyFill="1" applyBorder="1" applyAlignment="1">
      <alignment horizontal="center" vertical="center" wrapText="1"/>
    </xf>
    <xf numFmtId="166" fontId="16" fillId="12" borderId="1" xfId="1" applyNumberFormat="1" applyFont="1" applyFill="1" applyBorder="1" applyAlignment="1">
      <alignment horizontal="center" vertical="center" wrapText="1"/>
    </xf>
    <xf numFmtId="167" fontId="16" fillId="12" borderId="1" xfId="1" applyNumberFormat="1" applyFont="1" applyFill="1" applyBorder="1" applyAlignment="1">
      <alignment horizontal="center" vertical="center" wrapText="1"/>
    </xf>
    <xf numFmtId="9" fontId="16" fillId="4" borderId="1" xfId="1" applyNumberFormat="1" applyFont="1" applyFill="1" applyBorder="1" applyAlignment="1">
      <alignment horizontal="center" vertical="center" wrapText="1"/>
    </xf>
    <xf numFmtId="0" fontId="16" fillId="4" borderId="1" xfId="1" applyFont="1" applyFill="1" applyBorder="1" applyAlignment="1">
      <alignment horizontal="center" vertical="center"/>
    </xf>
    <xf numFmtId="0" fontId="16" fillId="12" borderId="1" xfId="1" applyFont="1" applyFill="1" applyBorder="1" applyAlignment="1">
      <alignment horizontal="center" vertical="center"/>
    </xf>
    <xf numFmtId="2" fontId="13" fillId="12" borderId="1" xfId="1" applyNumberFormat="1" applyFont="1" applyFill="1" applyBorder="1" applyAlignment="1">
      <alignment horizontal="center" vertical="center" wrapText="1"/>
    </xf>
    <xf numFmtId="2" fontId="16" fillId="0" borderId="7" xfId="1" applyNumberFormat="1" applyFont="1" applyBorder="1" applyAlignment="1">
      <alignment horizontal="center" vertical="center"/>
    </xf>
    <xf numFmtId="1" fontId="16" fillId="0" borderId="7" xfId="1" applyNumberFormat="1" applyFont="1" applyBorder="1" applyAlignment="1">
      <alignment horizontal="center" vertical="center" wrapText="1"/>
    </xf>
    <xf numFmtId="2" fontId="16" fillId="0" borderId="7" xfId="1" applyNumberFormat="1" applyFont="1" applyBorder="1" applyAlignment="1">
      <alignment horizontal="center" vertical="center" wrapText="1"/>
    </xf>
    <xf numFmtId="167" fontId="16" fillId="0" borderId="7" xfId="1" applyNumberFormat="1" applyFont="1" applyBorder="1" applyAlignment="1">
      <alignment horizontal="center" vertical="center"/>
    </xf>
    <xf numFmtId="0" fontId="16" fillId="0" borderId="7" xfId="1" applyFont="1" applyBorder="1" applyAlignment="1">
      <alignment horizontal="center" vertical="center"/>
    </xf>
    <xf numFmtId="14" fontId="16" fillId="0" borderId="7" xfId="1" applyNumberFormat="1" applyFont="1" applyBorder="1" applyAlignment="1">
      <alignment horizontal="center" vertical="center"/>
    </xf>
    <xf numFmtId="0" fontId="16" fillId="0" borderId="1" xfId="1" applyFont="1" applyBorder="1" applyAlignment="1">
      <alignment horizontal="center" vertical="center" wrapText="1"/>
    </xf>
    <xf numFmtId="0" fontId="16" fillId="0" borderId="1" xfId="6" applyFont="1" applyBorder="1" applyAlignment="1">
      <alignment horizontal="center" vertical="center"/>
    </xf>
    <xf numFmtId="1" fontId="16" fillId="0" borderId="1" xfId="6" applyNumberFormat="1" applyFont="1" applyBorder="1" applyAlignment="1">
      <alignment horizontal="center" vertical="center" wrapText="1"/>
    </xf>
    <xf numFmtId="1" fontId="4" fillId="0" borderId="1" xfId="6" applyNumberFormat="1" applyFont="1" applyBorder="1" applyAlignment="1">
      <alignment horizontal="center" vertical="center" wrapText="1"/>
    </xf>
    <xf numFmtId="1" fontId="16" fillId="0" borderId="1" xfId="6" applyNumberFormat="1" applyFont="1" applyBorder="1" applyAlignment="1">
      <alignment horizontal="center" vertical="center"/>
    </xf>
    <xf numFmtId="164" fontId="4" fillId="0" borderId="5" xfId="6" applyNumberFormat="1" applyFont="1" applyBorder="1" applyAlignment="1">
      <alignment horizontal="center" vertical="center"/>
    </xf>
    <xf numFmtId="165" fontId="4" fillId="0" borderId="5" xfId="6" applyNumberFormat="1" applyFont="1" applyBorder="1" applyAlignment="1">
      <alignment horizontal="center" vertical="center"/>
    </xf>
    <xf numFmtId="165" fontId="16" fillId="0" borderId="5" xfId="6" applyNumberFormat="1" applyFont="1" applyBorder="1" applyAlignment="1">
      <alignment horizontal="center" vertical="center"/>
    </xf>
    <xf numFmtId="1" fontId="16" fillId="0" borderId="5" xfId="6" applyNumberFormat="1" applyFont="1" applyBorder="1" applyAlignment="1">
      <alignment horizontal="center" vertical="center"/>
    </xf>
    <xf numFmtId="1" fontId="4" fillId="0" borderId="5" xfId="6" applyNumberFormat="1" applyFont="1" applyBorder="1" applyAlignment="1">
      <alignment horizontal="center" vertical="center"/>
    </xf>
    <xf numFmtId="14" fontId="16" fillId="0" borderId="1" xfId="6" applyNumberFormat="1" applyFont="1" applyBorder="1" applyAlignment="1">
      <alignment horizontal="center" vertical="center"/>
    </xf>
    <xf numFmtId="2" fontId="16" fillId="0" borderId="1" xfId="6" applyNumberFormat="1" applyFont="1" applyBorder="1" applyAlignment="1">
      <alignment horizontal="center" vertical="center"/>
    </xf>
    <xf numFmtId="2" fontId="16" fillId="0" borderId="1" xfId="6" applyNumberFormat="1" applyFont="1" applyBorder="1" applyAlignment="1">
      <alignment horizontal="center" vertical="center" wrapText="1"/>
    </xf>
    <xf numFmtId="167" fontId="16" fillId="0" borderId="1" xfId="6" applyNumberFormat="1" applyFont="1" applyBorder="1" applyAlignment="1">
      <alignment horizontal="center" vertical="center"/>
    </xf>
    <xf numFmtId="2" fontId="16" fillId="12" borderId="1" xfId="6" applyNumberFormat="1" applyFont="1" applyFill="1" applyBorder="1" applyAlignment="1">
      <alignment horizontal="center" vertical="center" wrapText="1"/>
    </xf>
    <xf numFmtId="166" fontId="16" fillId="12" borderId="1" xfId="6" applyNumberFormat="1" applyFont="1" applyFill="1" applyBorder="1" applyAlignment="1">
      <alignment horizontal="center" vertical="center" wrapText="1"/>
    </xf>
    <xf numFmtId="166" fontId="16" fillId="0" borderId="1" xfId="6" applyNumberFormat="1" applyFont="1" applyBorder="1" applyAlignment="1">
      <alignment horizontal="center" vertical="center" wrapText="1"/>
    </xf>
    <xf numFmtId="167" fontId="16" fillId="0" borderId="1" xfId="6" applyNumberFormat="1" applyFont="1" applyBorder="1" applyAlignment="1">
      <alignment horizontal="center" vertical="center" wrapText="1"/>
    </xf>
    <xf numFmtId="167" fontId="16" fillId="12" borderId="1" xfId="6" applyNumberFormat="1" applyFont="1" applyFill="1" applyBorder="1" applyAlignment="1">
      <alignment horizontal="center" vertical="center" wrapText="1"/>
    </xf>
    <xf numFmtId="165" fontId="16" fillId="0" borderId="1" xfId="6" applyNumberFormat="1" applyFont="1" applyBorder="1" applyAlignment="1">
      <alignment horizontal="center" vertical="center" wrapText="1"/>
    </xf>
    <xf numFmtId="164" fontId="16" fillId="0" borderId="1" xfId="6" applyNumberFormat="1" applyFont="1" applyBorder="1" applyAlignment="1">
      <alignment horizontal="center" vertical="center" wrapText="1"/>
    </xf>
    <xf numFmtId="1" fontId="4" fillId="0" borderId="3" xfId="1" applyNumberFormat="1" applyFont="1" applyBorder="1" applyAlignment="1">
      <alignment horizontal="center" vertical="center" wrapText="1"/>
    </xf>
    <xf numFmtId="0" fontId="16" fillId="0" borderId="2" xfId="1" applyFont="1" applyAlignment="1">
      <alignment horizontal="center" vertical="center" wrapText="1"/>
    </xf>
    <xf numFmtId="0" fontId="16" fillId="0" borderId="2" xfId="1" applyFont="1"/>
    <xf numFmtId="14" fontId="16" fillId="11" borderId="2" xfId="1" applyNumberFormat="1" applyFont="1" applyFill="1" applyAlignment="1">
      <alignment horizontal="center" vertical="center"/>
    </xf>
    <xf numFmtId="2" fontId="16" fillId="11" borderId="2" xfId="1" applyNumberFormat="1" applyFont="1" applyFill="1" applyAlignment="1">
      <alignment horizontal="center" vertical="center"/>
    </xf>
    <xf numFmtId="167" fontId="16" fillId="0" borderId="2" xfId="1" applyNumberFormat="1" applyFont="1" applyAlignment="1">
      <alignment horizontal="center" vertical="center"/>
    </xf>
  </cellXfs>
  <cellStyles count="7">
    <cellStyle name="Normal" xfId="0" builtinId="0"/>
    <cellStyle name="Normal 2" xfId="1" xr:uid="{04034236-499B-4154-9B19-65356839B6D4}"/>
    <cellStyle name="Normal 3" xfId="2" xr:uid="{2EE2ABF6-D13E-481A-A24E-0AD4C1B20EE5}"/>
    <cellStyle name="Normal 4" xfId="4" xr:uid="{205F4F38-EC0B-40D8-A413-37221733E53A}"/>
    <cellStyle name="Normal 6" xfId="6" xr:uid="{81B54836-9AA7-4FD7-94B6-9808D6FA3AD2}"/>
    <cellStyle name="Percent 2" xfId="5" xr:uid="{0F6E49CA-4319-4E64-8D3B-9BA650FA8B7D}"/>
    <cellStyle name="Porcentaje 2" xfId="3" xr:uid="{A56B3802-9D8C-4507-8CCD-3BD8D7B9A911}"/>
  </cellStyles>
  <dxfs count="833">
    <dxf>
      <fill>
        <patternFill>
          <bgColor rgb="FF0070C0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00B050"/>
          <bgColor rgb="FF00B05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C000"/>
          <bgColor rgb="FFFFC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8EAADB"/>
          <bgColor rgb="FF8EAADB"/>
        </patternFill>
      </fill>
    </dxf>
    <dxf>
      <fill>
        <patternFill patternType="solid">
          <fgColor rgb="FFC55A11"/>
          <bgColor rgb="FFC55A11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70C0"/>
          <bgColor rgb="FF0070C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numFmt numFmtId="166" formatCode="0.0"/>
    </dxf>
  </dxfs>
  <tableStyles count="1" defaultTableStyle="TableStyleMedium2" defaultPivotStyle="PivotStyleLight16">
    <tableStyle name="Invisible" pivot="0" table="0" count="0" xr9:uid="{A7529C47-20A2-4866-B3F5-F9A69C819464}"/>
  </tableStyles>
  <colors>
    <mruColors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pivotCacheDefinition" Target="pivotCache/pivotCacheDefinition2.xml"/><Relationship Id="rId3" Type="http://schemas.openxmlformats.org/officeDocument/2006/relationships/chartsheet" Target="chartsheets/sheet1.xml"/><Relationship Id="rId7" Type="http://schemas.openxmlformats.org/officeDocument/2006/relationships/chartsheet" Target="chartsheets/sheet3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7.xml"/><Relationship Id="rId5" Type="http://schemas.openxmlformats.org/officeDocument/2006/relationships/worksheet" Target="worksheets/sheet3.xml"/><Relationship Id="rId15" Type="http://schemas.openxmlformats.org/officeDocument/2006/relationships/styles" Target="styles.xml"/><Relationship Id="rId10" Type="http://schemas.openxmlformats.org/officeDocument/2006/relationships/worksheet" Target="worksheets/sheet6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5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[Anexo 1 - BD Vertimientos_2021vf.xlsx]Sheet2!PivotTable4</c:name>
    <c:fmtId val="6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Resumen de niveles de nutrientes en aguas residuales municipales para el año 2021 (&lt;650Kg DBO5)</a:t>
            </a:r>
          </a:p>
        </c:rich>
      </c:tx>
      <c:layout>
        <c:manualLayout>
          <c:xMode val="edge"/>
          <c:yMode val="edge"/>
          <c:x val="0.20934927955368857"/>
          <c:y val="1.026032212496348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  <c:spPr>
          <a:solidFill>
            <a:srgbClr val="92D050"/>
          </a:solidFill>
          <a:ln>
            <a:solidFill>
              <a:schemeClr val="accent1"/>
            </a:solidFill>
            <a:miter lim="800000"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</c:pivotFmt>
      <c:pivotFmt>
        <c:idx val="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miter lim="800000"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2586737240024656E-2"/>
          <c:y val="0.11256836613850603"/>
          <c:w val="0.87774187970932016"/>
          <c:h val="0.52661321576700759"/>
        </c:manualLayout>
      </c:layout>
      <c:lineChart>
        <c:grouping val="standard"/>
        <c:varyColors val="0"/>
        <c:ser>
          <c:idx val="0"/>
          <c:order val="0"/>
          <c:tx>
            <c:strRef>
              <c:f>Sheet2!$B$4</c:f>
              <c:strCache>
                <c:ptCount val="1"/>
                <c:pt idx="0">
                  <c:v> Fosforo Total (mgP/L)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Sheet2!$A$5:$A$20</c:f>
              <c:strCache>
                <c:ptCount val="15"/>
                <c:pt idx="0">
                  <c:v>Yolombo</c:v>
                </c:pt>
                <c:pt idx="1">
                  <c:v>Santa Barbara</c:v>
                </c:pt>
                <c:pt idx="2">
                  <c:v>Puerto Nare</c:v>
                </c:pt>
                <c:pt idx="3">
                  <c:v>Sopetrán</c:v>
                </c:pt>
                <c:pt idx="4">
                  <c:v>Buritica</c:v>
                </c:pt>
                <c:pt idx="5">
                  <c:v>Venecia</c:v>
                </c:pt>
                <c:pt idx="6">
                  <c:v>Remedios</c:v>
                </c:pt>
                <c:pt idx="7">
                  <c:v>Ituango</c:v>
                </c:pt>
                <c:pt idx="8">
                  <c:v>Liborina</c:v>
                </c:pt>
                <c:pt idx="9">
                  <c:v>Andes</c:v>
                </c:pt>
                <c:pt idx="10">
                  <c:v>Yarumal</c:v>
                </c:pt>
                <c:pt idx="11">
                  <c:v>Valparaiso</c:v>
                </c:pt>
                <c:pt idx="12">
                  <c:v>Salgar</c:v>
                </c:pt>
                <c:pt idx="13">
                  <c:v>La Estrella</c:v>
                </c:pt>
                <c:pt idx="14">
                  <c:v>Yondó</c:v>
                </c:pt>
              </c:strCache>
            </c:strRef>
          </c:cat>
          <c:val>
            <c:numRef>
              <c:f>Sheet2!$B$5:$B$20</c:f>
              <c:numCache>
                <c:formatCode>0.0</c:formatCode>
                <c:ptCount val="15"/>
                <c:pt idx="0">
                  <c:v>8.1933333333333334</c:v>
                </c:pt>
                <c:pt idx="1">
                  <c:v>8.01</c:v>
                </c:pt>
                <c:pt idx="2">
                  <c:v>7.7</c:v>
                </c:pt>
                <c:pt idx="3">
                  <c:v>7.3966666666666656</c:v>
                </c:pt>
                <c:pt idx="4">
                  <c:v>5.8997999999999999</c:v>
                </c:pt>
                <c:pt idx="5">
                  <c:v>5.81</c:v>
                </c:pt>
                <c:pt idx="6">
                  <c:v>5.7850000000000001</c:v>
                </c:pt>
                <c:pt idx="7">
                  <c:v>5.57</c:v>
                </c:pt>
                <c:pt idx="8">
                  <c:v>5.0383333333333331</c:v>
                </c:pt>
                <c:pt idx="9">
                  <c:v>5</c:v>
                </c:pt>
                <c:pt idx="10">
                  <c:v>4.3</c:v>
                </c:pt>
                <c:pt idx="11">
                  <c:v>4.26</c:v>
                </c:pt>
                <c:pt idx="12">
                  <c:v>3.3533333333333335</c:v>
                </c:pt>
                <c:pt idx="13">
                  <c:v>2.5055000000000001</c:v>
                </c:pt>
                <c:pt idx="14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96-472B-90CC-352C1A0016E2}"/>
            </c:ext>
          </c:extLst>
        </c:ser>
        <c:ser>
          <c:idx val="1"/>
          <c:order val="1"/>
          <c:tx>
            <c:strRef>
              <c:f>Sheet2!$C$4</c:f>
              <c:strCache>
                <c:ptCount val="1"/>
                <c:pt idx="0">
                  <c:v> DBO5 (mg O2/L)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strRef>
              <c:f>Sheet2!$A$5:$A$20</c:f>
              <c:strCache>
                <c:ptCount val="15"/>
                <c:pt idx="0">
                  <c:v>Yolombo</c:v>
                </c:pt>
                <c:pt idx="1">
                  <c:v>Santa Barbara</c:v>
                </c:pt>
                <c:pt idx="2">
                  <c:v>Puerto Nare</c:v>
                </c:pt>
                <c:pt idx="3">
                  <c:v>Sopetrán</c:v>
                </c:pt>
                <c:pt idx="4">
                  <c:v>Buritica</c:v>
                </c:pt>
                <c:pt idx="5">
                  <c:v>Venecia</c:v>
                </c:pt>
                <c:pt idx="6">
                  <c:v>Remedios</c:v>
                </c:pt>
                <c:pt idx="7">
                  <c:v>Ituango</c:v>
                </c:pt>
                <c:pt idx="8">
                  <c:v>Liborina</c:v>
                </c:pt>
                <c:pt idx="9">
                  <c:v>Andes</c:v>
                </c:pt>
                <c:pt idx="10">
                  <c:v>Yarumal</c:v>
                </c:pt>
                <c:pt idx="11">
                  <c:v>Valparaiso</c:v>
                </c:pt>
                <c:pt idx="12">
                  <c:v>Salgar</c:v>
                </c:pt>
                <c:pt idx="13">
                  <c:v>La Estrella</c:v>
                </c:pt>
                <c:pt idx="14">
                  <c:v>Yondó</c:v>
                </c:pt>
              </c:strCache>
            </c:strRef>
          </c:cat>
          <c:val>
            <c:numRef>
              <c:f>Sheet2!$C$5:$C$20</c:f>
              <c:numCache>
                <c:formatCode>0.0</c:formatCode>
                <c:ptCount val="15"/>
                <c:pt idx="0">
                  <c:v>379.33333333333331</c:v>
                </c:pt>
                <c:pt idx="1">
                  <c:v>482</c:v>
                </c:pt>
                <c:pt idx="2">
                  <c:v>382.5</c:v>
                </c:pt>
                <c:pt idx="3">
                  <c:v>256.45</c:v>
                </c:pt>
                <c:pt idx="4">
                  <c:v>388.84</c:v>
                </c:pt>
                <c:pt idx="5">
                  <c:v>595</c:v>
                </c:pt>
                <c:pt idx="6">
                  <c:v>368</c:v>
                </c:pt>
                <c:pt idx="7">
                  <c:v>201</c:v>
                </c:pt>
                <c:pt idx="8">
                  <c:v>225.79166666666666</c:v>
                </c:pt>
                <c:pt idx="9">
                  <c:v>232</c:v>
                </c:pt>
                <c:pt idx="10">
                  <c:v>199.66666666666666</c:v>
                </c:pt>
                <c:pt idx="11">
                  <c:v>195</c:v>
                </c:pt>
                <c:pt idx="12">
                  <c:v>171.66666666666666</c:v>
                </c:pt>
                <c:pt idx="13">
                  <c:v>107.2</c:v>
                </c:pt>
                <c:pt idx="14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96-472B-90CC-352C1A0016E2}"/>
            </c:ext>
          </c:extLst>
        </c:ser>
        <c:ser>
          <c:idx val="2"/>
          <c:order val="2"/>
          <c:tx>
            <c:strRef>
              <c:f>Sheet2!$D$4</c:f>
              <c:strCache>
                <c:ptCount val="1"/>
                <c:pt idx="0">
                  <c:v> DQO (mg O2/L)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strRef>
              <c:f>Sheet2!$A$5:$A$20</c:f>
              <c:strCache>
                <c:ptCount val="15"/>
                <c:pt idx="0">
                  <c:v>Yolombo</c:v>
                </c:pt>
                <c:pt idx="1">
                  <c:v>Santa Barbara</c:v>
                </c:pt>
                <c:pt idx="2">
                  <c:v>Puerto Nare</c:v>
                </c:pt>
                <c:pt idx="3">
                  <c:v>Sopetrán</c:v>
                </c:pt>
                <c:pt idx="4">
                  <c:v>Buritica</c:v>
                </c:pt>
                <c:pt idx="5">
                  <c:v>Venecia</c:v>
                </c:pt>
                <c:pt idx="6">
                  <c:v>Remedios</c:v>
                </c:pt>
                <c:pt idx="7">
                  <c:v>Ituango</c:v>
                </c:pt>
                <c:pt idx="8">
                  <c:v>Liborina</c:v>
                </c:pt>
                <c:pt idx="9">
                  <c:v>Andes</c:v>
                </c:pt>
                <c:pt idx="10">
                  <c:v>Yarumal</c:v>
                </c:pt>
                <c:pt idx="11">
                  <c:v>Valparaiso</c:v>
                </c:pt>
                <c:pt idx="12">
                  <c:v>Salgar</c:v>
                </c:pt>
                <c:pt idx="13">
                  <c:v>La Estrella</c:v>
                </c:pt>
                <c:pt idx="14">
                  <c:v>Yondó</c:v>
                </c:pt>
              </c:strCache>
            </c:strRef>
          </c:cat>
          <c:val>
            <c:numRef>
              <c:f>Sheet2!$D$5:$D$20</c:f>
              <c:numCache>
                <c:formatCode>0.0</c:formatCode>
                <c:ptCount val="15"/>
                <c:pt idx="0">
                  <c:v>762.33333333333337</c:v>
                </c:pt>
                <c:pt idx="1">
                  <c:v>923.33333333333337</c:v>
                </c:pt>
                <c:pt idx="2">
                  <c:v>1011.5</c:v>
                </c:pt>
                <c:pt idx="3">
                  <c:v>584.16666666666663</c:v>
                </c:pt>
                <c:pt idx="4">
                  <c:v>819.62000000000012</c:v>
                </c:pt>
                <c:pt idx="5">
                  <c:v>915</c:v>
                </c:pt>
                <c:pt idx="6">
                  <c:v>828</c:v>
                </c:pt>
                <c:pt idx="7">
                  <c:v>1145</c:v>
                </c:pt>
                <c:pt idx="8">
                  <c:v>434.75</c:v>
                </c:pt>
                <c:pt idx="9">
                  <c:v>467.5</c:v>
                </c:pt>
                <c:pt idx="10">
                  <c:v>473.66666666666669</c:v>
                </c:pt>
                <c:pt idx="11">
                  <c:v>489</c:v>
                </c:pt>
                <c:pt idx="12">
                  <c:v>374.66666666666669</c:v>
                </c:pt>
                <c:pt idx="13">
                  <c:v>327.5</c:v>
                </c:pt>
                <c:pt idx="14">
                  <c:v>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15-4C35-9B8B-D51D4C001360}"/>
            </c:ext>
          </c:extLst>
        </c:ser>
        <c:ser>
          <c:idx val="3"/>
          <c:order val="3"/>
          <c:tx>
            <c:strRef>
              <c:f>Sheet2!$E$4</c:f>
              <c:strCache>
                <c:ptCount val="1"/>
                <c:pt idx="0">
                  <c:v>Nitratos (mgNO3-N/L )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4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strRef>
              <c:f>Sheet2!$A$5:$A$20</c:f>
              <c:strCache>
                <c:ptCount val="15"/>
                <c:pt idx="0">
                  <c:v>Yolombo</c:v>
                </c:pt>
                <c:pt idx="1">
                  <c:v>Santa Barbara</c:v>
                </c:pt>
                <c:pt idx="2">
                  <c:v>Puerto Nare</c:v>
                </c:pt>
                <c:pt idx="3">
                  <c:v>Sopetrán</c:v>
                </c:pt>
                <c:pt idx="4">
                  <c:v>Buritica</c:v>
                </c:pt>
                <c:pt idx="5">
                  <c:v>Venecia</c:v>
                </c:pt>
                <c:pt idx="6">
                  <c:v>Remedios</c:v>
                </c:pt>
                <c:pt idx="7">
                  <c:v>Ituango</c:v>
                </c:pt>
                <c:pt idx="8">
                  <c:v>Liborina</c:v>
                </c:pt>
                <c:pt idx="9">
                  <c:v>Andes</c:v>
                </c:pt>
                <c:pt idx="10">
                  <c:v>Yarumal</c:v>
                </c:pt>
                <c:pt idx="11">
                  <c:v>Valparaiso</c:v>
                </c:pt>
                <c:pt idx="12">
                  <c:v>Salgar</c:v>
                </c:pt>
                <c:pt idx="13">
                  <c:v>La Estrella</c:v>
                </c:pt>
                <c:pt idx="14">
                  <c:v>Yondó</c:v>
                </c:pt>
              </c:strCache>
            </c:strRef>
          </c:cat>
          <c:val>
            <c:numRef>
              <c:f>Sheet2!$E$5:$E$20</c:f>
              <c:numCache>
                <c:formatCode>0.0</c:formatCode>
                <c:ptCount val="15"/>
                <c:pt idx="0">
                  <c:v>38.605376344086018</c:v>
                </c:pt>
                <c:pt idx="1">
                  <c:v>43.543010752688168</c:v>
                </c:pt>
                <c:pt idx="2">
                  <c:v>18.696774193548386</c:v>
                </c:pt>
                <c:pt idx="3">
                  <c:v>32.474731182795701</c:v>
                </c:pt>
                <c:pt idx="4">
                  <c:v>18.154838709677421</c:v>
                </c:pt>
                <c:pt idx="5">
                  <c:v>24.161290322580644</c:v>
                </c:pt>
                <c:pt idx="6">
                  <c:v>53.324193548387093</c:v>
                </c:pt>
                <c:pt idx="7">
                  <c:v>25.516129032258064</c:v>
                </c:pt>
                <c:pt idx="8">
                  <c:v>18.263978494623657</c:v>
                </c:pt>
                <c:pt idx="9">
                  <c:v>53.538709677419355</c:v>
                </c:pt>
                <c:pt idx="10">
                  <c:v>51.589247311827961</c:v>
                </c:pt>
                <c:pt idx="11">
                  <c:v>25.741935483870968</c:v>
                </c:pt>
                <c:pt idx="12">
                  <c:v>25.749462365591398</c:v>
                </c:pt>
                <c:pt idx="13">
                  <c:v>37.935483870967744</c:v>
                </c:pt>
                <c:pt idx="14">
                  <c:v>46.516129032258064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2-4A52-865E-846E12610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5359744"/>
        <c:axId val="865362656"/>
      </c:lineChart>
      <c:catAx>
        <c:axId val="86535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65362656"/>
        <c:crosses val="autoZero"/>
        <c:auto val="1"/>
        <c:lblAlgn val="ctr"/>
        <c:lblOffset val="100"/>
        <c:noMultiLvlLbl val="0"/>
      </c:catAx>
      <c:valAx>
        <c:axId val="86536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mg N /L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65359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[Anexo 1 - BD Vertimientos_2021vf.xlsx]Sheet2!PivotTable4</c:name>
    <c:fmtId val="6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Niveles</a:t>
            </a:r>
            <a:r>
              <a:rPr lang="es-CO" baseline="0"/>
              <a:t> promedio de nutrientes,</a:t>
            </a:r>
            <a:r>
              <a:rPr lang="es-CO"/>
              <a:t> DQO &amp; DBO5 en aguas residuales municipales entre los años 2019 y 2021 en jurisdicción</a:t>
            </a:r>
            <a:r>
              <a:rPr lang="es-CO" baseline="0"/>
              <a:t> de CORANTIOQUIA </a:t>
            </a:r>
            <a:r>
              <a:rPr lang="es-CO"/>
              <a:t>(&lt;650Kg DBO5)</a:t>
            </a:r>
          </a:p>
        </c:rich>
      </c:tx>
      <c:layout>
        <c:manualLayout>
          <c:xMode val="edge"/>
          <c:yMode val="edge"/>
          <c:x val="0.12599442297530594"/>
          <c:y val="1.02596905847389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92D050"/>
          </a:solidFill>
          <a:ln>
            <a:solidFill>
              <a:schemeClr val="accent1"/>
            </a:solidFill>
            <a:miter lim="800000"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92D050"/>
          </a:solidFill>
          <a:ln>
            <a:solidFill>
              <a:schemeClr val="accent1"/>
            </a:solidFill>
            <a:miter lim="800000"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FFFF00"/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92D050"/>
          </a:solidFill>
          <a:ln>
            <a:solidFill>
              <a:schemeClr val="accent1"/>
            </a:solidFill>
            <a:miter lim="800000"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rgbClr val="92D050"/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2586737240024656E-2"/>
          <c:y val="0.11256836613850603"/>
          <c:w val="0.87774187970932016"/>
          <c:h val="0.736153978807004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Sheet2!$B$4</c:f>
              <c:strCache>
                <c:ptCount val="1"/>
                <c:pt idx="0">
                  <c:v> Fosforo Total (mgP/L)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Sheet2!$A$5:$A$20</c:f>
              <c:strCache>
                <c:ptCount val="15"/>
                <c:pt idx="0">
                  <c:v>Yolombo</c:v>
                </c:pt>
                <c:pt idx="1">
                  <c:v>Santa Barbara</c:v>
                </c:pt>
                <c:pt idx="2">
                  <c:v>Puerto Nare</c:v>
                </c:pt>
                <c:pt idx="3">
                  <c:v>Sopetrán</c:v>
                </c:pt>
                <c:pt idx="4">
                  <c:v>Buritica</c:v>
                </c:pt>
                <c:pt idx="5">
                  <c:v>Venecia</c:v>
                </c:pt>
                <c:pt idx="6">
                  <c:v>Remedios</c:v>
                </c:pt>
                <c:pt idx="7">
                  <c:v>Ituango</c:v>
                </c:pt>
                <c:pt idx="8">
                  <c:v>Liborina</c:v>
                </c:pt>
                <c:pt idx="9">
                  <c:v>Andes</c:v>
                </c:pt>
                <c:pt idx="10">
                  <c:v>Yarumal</c:v>
                </c:pt>
                <c:pt idx="11">
                  <c:v>Valparaiso</c:v>
                </c:pt>
                <c:pt idx="12">
                  <c:v>Salgar</c:v>
                </c:pt>
                <c:pt idx="13">
                  <c:v>La Estrella</c:v>
                </c:pt>
                <c:pt idx="14">
                  <c:v>Yondó</c:v>
                </c:pt>
              </c:strCache>
            </c:strRef>
          </c:cat>
          <c:val>
            <c:numRef>
              <c:f>Sheet2!$B$5:$B$20</c:f>
              <c:numCache>
                <c:formatCode>0.0</c:formatCode>
                <c:ptCount val="15"/>
                <c:pt idx="0">
                  <c:v>8.1933333333333334</c:v>
                </c:pt>
                <c:pt idx="1">
                  <c:v>8.01</c:v>
                </c:pt>
                <c:pt idx="2">
                  <c:v>7.7</c:v>
                </c:pt>
                <c:pt idx="3">
                  <c:v>7.3966666666666656</c:v>
                </c:pt>
                <c:pt idx="4">
                  <c:v>5.8997999999999999</c:v>
                </c:pt>
                <c:pt idx="5">
                  <c:v>5.81</c:v>
                </c:pt>
                <c:pt idx="6">
                  <c:v>5.7850000000000001</c:v>
                </c:pt>
                <c:pt idx="7">
                  <c:v>5.57</c:v>
                </c:pt>
                <c:pt idx="8">
                  <c:v>5.0383333333333331</c:v>
                </c:pt>
                <c:pt idx="9">
                  <c:v>5</c:v>
                </c:pt>
                <c:pt idx="10">
                  <c:v>4.3</c:v>
                </c:pt>
                <c:pt idx="11">
                  <c:v>4.26</c:v>
                </c:pt>
                <c:pt idx="12">
                  <c:v>3.3533333333333335</c:v>
                </c:pt>
                <c:pt idx="13">
                  <c:v>2.5055000000000001</c:v>
                </c:pt>
                <c:pt idx="14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BA-4FED-A422-1EF1332D9D2C}"/>
            </c:ext>
          </c:extLst>
        </c:ser>
        <c:ser>
          <c:idx val="3"/>
          <c:order val="3"/>
          <c:tx>
            <c:strRef>
              <c:f>Sheet2!$E$4</c:f>
              <c:strCache>
                <c:ptCount val="1"/>
                <c:pt idx="0">
                  <c:v>Nitratos (mgNO3-N/L )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Sheet2!$A$5:$A$20</c:f>
              <c:strCache>
                <c:ptCount val="15"/>
                <c:pt idx="0">
                  <c:v>Yolombo</c:v>
                </c:pt>
                <c:pt idx="1">
                  <c:v>Santa Barbara</c:v>
                </c:pt>
                <c:pt idx="2">
                  <c:v>Puerto Nare</c:v>
                </c:pt>
                <c:pt idx="3">
                  <c:v>Sopetrán</c:v>
                </c:pt>
                <c:pt idx="4">
                  <c:v>Buritica</c:v>
                </c:pt>
                <c:pt idx="5">
                  <c:v>Venecia</c:v>
                </c:pt>
                <c:pt idx="6">
                  <c:v>Remedios</c:v>
                </c:pt>
                <c:pt idx="7">
                  <c:v>Ituango</c:v>
                </c:pt>
                <c:pt idx="8">
                  <c:v>Liborina</c:v>
                </c:pt>
                <c:pt idx="9">
                  <c:v>Andes</c:v>
                </c:pt>
                <c:pt idx="10">
                  <c:v>Yarumal</c:v>
                </c:pt>
                <c:pt idx="11">
                  <c:v>Valparaiso</c:v>
                </c:pt>
                <c:pt idx="12">
                  <c:v>Salgar</c:v>
                </c:pt>
                <c:pt idx="13">
                  <c:v>La Estrella</c:v>
                </c:pt>
                <c:pt idx="14">
                  <c:v>Yondó</c:v>
                </c:pt>
              </c:strCache>
            </c:strRef>
          </c:cat>
          <c:val>
            <c:numRef>
              <c:f>Sheet2!$E$5:$E$20</c:f>
              <c:numCache>
                <c:formatCode>0.0</c:formatCode>
                <c:ptCount val="15"/>
                <c:pt idx="0">
                  <c:v>38.605376344086018</c:v>
                </c:pt>
                <c:pt idx="1">
                  <c:v>43.543010752688168</c:v>
                </c:pt>
                <c:pt idx="2">
                  <c:v>18.696774193548386</c:v>
                </c:pt>
                <c:pt idx="3">
                  <c:v>32.474731182795701</c:v>
                </c:pt>
                <c:pt idx="4">
                  <c:v>18.154838709677421</c:v>
                </c:pt>
                <c:pt idx="5">
                  <c:v>24.161290322580644</c:v>
                </c:pt>
                <c:pt idx="6">
                  <c:v>53.324193548387093</c:v>
                </c:pt>
                <c:pt idx="7">
                  <c:v>25.516129032258064</c:v>
                </c:pt>
                <c:pt idx="8">
                  <c:v>18.263978494623657</c:v>
                </c:pt>
                <c:pt idx="9">
                  <c:v>53.538709677419355</c:v>
                </c:pt>
                <c:pt idx="10">
                  <c:v>51.589247311827961</c:v>
                </c:pt>
                <c:pt idx="11">
                  <c:v>25.741935483870968</c:v>
                </c:pt>
                <c:pt idx="12">
                  <c:v>25.749462365591398</c:v>
                </c:pt>
                <c:pt idx="13">
                  <c:v>37.935483870967744</c:v>
                </c:pt>
                <c:pt idx="14">
                  <c:v>46.516129032258064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2-411F-9559-DACE2ABB1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865359744"/>
        <c:axId val="865362656"/>
      </c:barChart>
      <c:lineChart>
        <c:grouping val="standard"/>
        <c:varyColors val="0"/>
        <c:ser>
          <c:idx val="1"/>
          <c:order val="1"/>
          <c:tx>
            <c:strRef>
              <c:f>Sheet2!$C$4</c:f>
              <c:strCache>
                <c:ptCount val="1"/>
                <c:pt idx="0">
                  <c:v> DBO5 (mg O2/L)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Sheet2!$A$5:$A$20</c:f>
              <c:strCache>
                <c:ptCount val="15"/>
                <c:pt idx="0">
                  <c:v>Yolombo</c:v>
                </c:pt>
                <c:pt idx="1">
                  <c:v>Santa Barbara</c:v>
                </c:pt>
                <c:pt idx="2">
                  <c:v>Puerto Nare</c:v>
                </c:pt>
                <c:pt idx="3">
                  <c:v>Sopetrán</c:v>
                </c:pt>
                <c:pt idx="4">
                  <c:v>Buritica</c:v>
                </c:pt>
                <c:pt idx="5">
                  <c:v>Venecia</c:v>
                </c:pt>
                <c:pt idx="6">
                  <c:v>Remedios</c:v>
                </c:pt>
                <c:pt idx="7">
                  <c:v>Ituango</c:v>
                </c:pt>
                <c:pt idx="8">
                  <c:v>Liborina</c:v>
                </c:pt>
                <c:pt idx="9">
                  <c:v>Andes</c:v>
                </c:pt>
                <c:pt idx="10">
                  <c:v>Yarumal</c:v>
                </c:pt>
                <c:pt idx="11">
                  <c:v>Valparaiso</c:v>
                </c:pt>
                <c:pt idx="12">
                  <c:v>Salgar</c:v>
                </c:pt>
                <c:pt idx="13">
                  <c:v>La Estrella</c:v>
                </c:pt>
                <c:pt idx="14">
                  <c:v>Yondó</c:v>
                </c:pt>
              </c:strCache>
            </c:strRef>
          </c:cat>
          <c:val>
            <c:numRef>
              <c:f>Sheet2!$C$5:$C$20</c:f>
              <c:numCache>
                <c:formatCode>0.0</c:formatCode>
                <c:ptCount val="15"/>
                <c:pt idx="0">
                  <c:v>379.33333333333331</c:v>
                </c:pt>
                <c:pt idx="1">
                  <c:v>482</c:v>
                </c:pt>
                <c:pt idx="2">
                  <c:v>382.5</c:v>
                </c:pt>
                <c:pt idx="3">
                  <c:v>256.45</c:v>
                </c:pt>
                <c:pt idx="4">
                  <c:v>388.84</c:v>
                </c:pt>
                <c:pt idx="5">
                  <c:v>595</c:v>
                </c:pt>
                <c:pt idx="6">
                  <c:v>368</c:v>
                </c:pt>
                <c:pt idx="7">
                  <c:v>201</c:v>
                </c:pt>
                <c:pt idx="8">
                  <c:v>225.79166666666666</c:v>
                </c:pt>
                <c:pt idx="9">
                  <c:v>232</c:v>
                </c:pt>
                <c:pt idx="10">
                  <c:v>199.66666666666666</c:v>
                </c:pt>
                <c:pt idx="11">
                  <c:v>195</c:v>
                </c:pt>
                <c:pt idx="12">
                  <c:v>171.66666666666666</c:v>
                </c:pt>
                <c:pt idx="13">
                  <c:v>107.2</c:v>
                </c:pt>
                <c:pt idx="14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BA-4FED-A422-1EF1332D9D2C}"/>
            </c:ext>
          </c:extLst>
        </c:ser>
        <c:ser>
          <c:idx val="2"/>
          <c:order val="2"/>
          <c:tx>
            <c:strRef>
              <c:f>Sheet2!$D$4</c:f>
              <c:strCache>
                <c:ptCount val="1"/>
                <c:pt idx="0">
                  <c:v> DQO (mg O2/L)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Sheet2!$A$5:$A$20</c:f>
              <c:strCache>
                <c:ptCount val="15"/>
                <c:pt idx="0">
                  <c:v>Yolombo</c:v>
                </c:pt>
                <c:pt idx="1">
                  <c:v>Santa Barbara</c:v>
                </c:pt>
                <c:pt idx="2">
                  <c:v>Puerto Nare</c:v>
                </c:pt>
                <c:pt idx="3">
                  <c:v>Sopetrán</c:v>
                </c:pt>
                <c:pt idx="4">
                  <c:v>Buritica</c:v>
                </c:pt>
                <c:pt idx="5">
                  <c:v>Venecia</c:v>
                </c:pt>
                <c:pt idx="6">
                  <c:v>Remedios</c:v>
                </c:pt>
                <c:pt idx="7">
                  <c:v>Ituango</c:v>
                </c:pt>
                <c:pt idx="8">
                  <c:v>Liborina</c:v>
                </c:pt>
                <c:pt idx="9">
                  <c:v>Andes</c:v>
                </c:pt>
                <c:pt idx="10">
                  <c:v>Yarumal</c:v>
                </c:pt>
                <c:pt idx="11">
                  <c:v>Valparaiso</c:v>
                </c:pt>
                <c:pt idx="12">
                  <c:v>Salgar</c:v>
                </c:pt>
                <c:pt idx="13">
                  <c:v>La Estrella</c:v>
                </c:pt>
                <c:pt idx="14">
                  <c:v>Yondó</c:v>
                </c:pt>
              </c:strCache>
            </c:strRef>
          </c:cat>
          <c:val>
            <c:numRef>
              <c:f>Sheet2!$D$5:$D$20</c:f>
              <c:numCache>
                <c:formatCode>0.0</c:formatCode>
                <c:ptCount val="15"/>
                <c:pt idx="0">
                  <c:v>762.33333333333337</c:v>
                </c:pt>
                <c:pt idx="1">
                  <c:v>923.33333333333337</c:v>
                </c:pt>
                <c:pt idx="2">
                  <c:v>1011.5</c:v>
                </c:pt>
                <c:pt idx="3">
                  <c:v>584.16666666666663</c:v>
                </c:pt>
                <c:pt idx="4">
                  <c:v>819.62000000000012</c:v>
                </c:pt>
                <c:pt idx="5">
                  <c:v>915</c:v>
                </c:pt>
                <c:pt idx="6">
                  <c:v>828</c:v>
                </c:pt>
                <c:pt idx="7">
                  <c:v>1145</c:v>
                </c:pt>
                <c:pt idx="8">
                  <c:v>434.75</c:v>
                </c:pt>
                <c:pt idx="9">
                  <c:v>467.5</c:v>
                </c:pt>
                <c:pt idx="10">
                  <c:v>473.66666666666669</c:v>
                </c:pt>
                <c:pt idx="11">
                  <c:v>489</c:v>
                </c:pt>
                <c:pt idx="12">
                  <c:v>374.66666666666669</c:v>
                </c:pt>
                <c:pt idx="13">
                  <c:v>327.5</c:v>
                </c:pt>
                <c:pt idx="14">
                  <c:v>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BF-4CAB-B282-361B0FE5D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400832"/>
        <c:axId val="1139403744"/>
      </c:lineChart>
      <c:catAx>
        <c:axId val="8653597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Municipio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65362656"/>
        <c:crosses val="autoZero"/>
        <c:auto val="1"/>
        <c:lblAlgn val="ctr"/>
        <c:lblOffset val="100"/>
        <c:noMultiLvlLbl val="0"/>
      </c:catAx>
      <c:valAx>
        <c:axId val="86536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mg N &amp; P 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65359744"/>
        <c:crosses val="autoZero"/>
        <c:crossBetween val="between"/>
      </c:valAx>
      <c:valAx>
        <c:axId val="113940374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39400832"/>
        <c:crosses val="max"/>
        <c:crossBetween val="between"/>
      </c:valAx>
      <c:catAx>
        <c:axId val="1139400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9403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[Anexo 1 - BD Vertimientos_2021vf.xlsx]Sheet4!PivotTable3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Nivel medio de DQO,</a:t>
            </a:r>
            <a:r>
              <a:rPr lang="es-CO" baseline="0"/>
              <a:t> DBO</a:t>
            </a:r>
            <a:r>
              <a:rPr lang="es-CO" baseline="-25000"/>
              <a:t>5</a:t>
            </a:r>
            <a:r>
              <a:rPr lang="es-CO" baseline="0"/>
              <a:t> y </a:t>
            </a:r>
            <a:r>
              <a:rPr lang="es-CO"/>
              <a:t>nutrientes en efluentes de actividades económicas en jurisdicción de CORANTIOQUIA entre 2019 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FF00"/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92D050"/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l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34925" cap="rnd">
            <a:solidFill>
              <a:schemeClr val="accent3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</c:pivotFmt>
      <c:pivotFmt>
        <c:idx val="10"/>
        <c:spPr>
          <a:ln w="34925" cap="rnd">
            <a:solidFill>
              <a:schemeClr val="accent3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</c:pivotFmt>
      <c:pivotFmt>
        <c:idx val="11"/>
        <c:spPr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34925" cap="rnd">
            <a:solidFill>
              <a:schemeClr val="accent3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layout>
            <c:manualLayout>
              <c:x val="-4.7882783882783886E-2"/>
              <c:y val="-4.0342914775592535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34925" cap="rnd">
            <a:solidFill>
              <a:schemeClr val="accent2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</c:pivotFmt>
      <c:pivotFmt>
        <c:idx val="14"/>
        <c:spPr>
          <a:solidFill>
            <a:srgbClr val="FFFF00"/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"/>
        <c:spPr>
          <a:ln w="34925" cap="rnd">
            <a:solidFill>
              <a:schemeClr val="accent2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layout>
            <c:manualLayout>
              <c:x val="7.326007326007326E-3"/>
              <c:y val="1.412002017145724E-2"/>
            </c:manualLayout>
          </c:layout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Sheet4!$B$4</c:f>
              <c:strCache>
                <c:ptCount val="1"/>
                <c:pt idx="0">
                  <c:v>Nitrógeno Total Kjendahl (mg N/L)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Sheet4!$A$5:$A$13</c:f>
              <c:strCache>
                <c:ptCount val="8"/>
                <c:pt idx="0">
                  <c:v>Alimentos</c:v>
                </c:pt>
                <c:pt idx="1">
                  <c:v>Doméstico</c:v>
                </c:pt>
                <c:pt idx="2">
                  <c:v>Ecológico</c:v>
                </c:pt>
                <c:pt idx="3">
                  <c:v>Ganadería</c:v>
                </c:pt>
                <c:pt idx="4">
                  <c:v>Lácteos</c:v>
                </c:pt>
                <c:pt idx="5">
                  <c:v>Textiles</c:v>
                </c:pt>
                <c:pt idx="6">
                  <c:v>Tradicional</c:v>
                </c:pt>
                <c:pt idx="7">
                  <c:v>Tratamiento y disposición de residuos</c:v>
                </c:pt>
              </c:strCache>
            </c:strRef>
          </c:cat>
          <c:val>
            <c:numRef>
              <c:f>Sheet4!$B$5:$B$13</c:f>
              <c:numCache>
                <c:formatCode>General</c:formatCode>
                <c:ptCount val="8"/>
                <c:pt idx="0">
                  <c:v>37.824999999999996</c:v>
                </c:pt>
                <c:pt idx="1">
                  <c:v>49.238198198198184</c:v>
                </c:pt>
                <c:pt idx="2">
                  <c:v>74.398947368421048</c:v>
                </c:pt>
                <c:pt idx="3">
                  <c:v>132.64103448275861</c:v>
                </c:pt>
                <c:pt idx="4">
                  <c:v>52.486874999999998</c:v>
                </c:pt>
                <c:pt idx="5">
                  <c:v>44.984166666666674</c:v>
                </c:pt>
                <c:pt idx="6">
                  <c:v>75.92</c:v>
                </c:pt>
                <c:pt idx="7">
                  <c:v>497.63333333333333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2C-4BF2-BCF3-0185534FD455}"/>
            </c:ext>
          </c:extLst>
        </c:ser>
        <c:ser>
          <c:idx val="3"/>
          <c:order val="3"/>
          <c:tx>
            <c:strRef>
              <c:f>Sheet4!$E$4</c:f>
              <c:strCache>
                <c:ptCount val="1"/>
                <c:pt idx="0">
                  <c:v>Fosforo Total (mgP/L) 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Sheet4!$A$5:$A$13</c:f>
              <c:strCache>
                <c:ptCount val="8"/>
                <c:pt idx="0">
                  <c:v>Alimentos</c:v>
                </c:pt>
                <c:pt idx="1">
                  <c:v>Doméstico</c:v>
                </c:pt>
                <c:pt idx="2">
                  <c:v>Ecológico</c:v>
                </c:pt>
                <c:pt idx="3">
                  <c:v>Ganadería</c:v>
                </c:pt>
                <c:pt idx="4">
                  <c:v>Lácteos</c:v>
                </c:pt>
                <c:pt idx="5">
                  <c:v>Textiles</c:v>
                </c:pt>
                <c:pt idx="6">
                  <c:v>Tradicional</c:v>
                </c:pt>
                <c:pt idx="7">
                  <c:v>Tratamiento y disposición de residuos</c:v>
                </c:pt>
              </c:strCache>
            </c:strRef>
          </c:cat>
          <c:val>
            <c:numRef>
              <c:f>Sheet4!$E$5:$E$13</c:f>
              <c:numCache>
                <c:formatCode>General</c:formatCode>
                <c:ptCount val="8"/>
                <c:pt idx="0">
                  <c:v>7.2478571428571437</c:v>
                </c:pt>
                <c:pt idx="1">
                  <c:v>5.0028947368421033</c:v>
                </c:pt>
                <c:pt idx="2">
                  <c:v>7.0439047619047619</c:v>
                </c:pt>
                <c:pt idx="3">
                  <c:v>30.773187500000002</c:v>
                </c:pt>
                <c:pt idx="4">
                  <c:v>15.867312500000001</c:v>
                </c:pt>
                <c:pt idx="5">
                  <c:v>0.84250000000000014</c:v>
                </c:pt>
                <c:pt idx="6">
                  <c:v>4.13</c:v>
                </c:pt>
                <c:pt idx="7">
                  <c:v>15.21575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CF-4163-88E2-7A01DB335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overlap val="100"/>
        <c:axId val="1761331648"/>
        <c:axId val="1761332896"/>
      </c:barChart>
      <c:lineChart>
        <c:grouping val="standard"/>
        <c:varyColors val="0"/>
        <c:ser>
          <c:idx val="1"/>
          <c:order val="1"/>
          <c:tx>
            <c:strRef>
              <c:f>Sheet4!$C$4</c:f>
              <c:strCache>
                <c:ptCount val="1"/>
                <c:pt idx="0">
                  <c:v> DBO5 (mg O2/L)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34925" cap="rnd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9CF-4163-88E2-7A01DB335E46}"/>
              </c:ext>
            </c:extLst>
          </c:dPt>
          <c:dLbls>
            <c:dLbl>
              <c:idx val="0"/>
              <c:layout>
                <c:manualLayout>
                  <c:x val="7.326007326007326E-3"/>
                  <c:y val="1.41200201714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CF-4163-88E2-7A01DB335E46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Sheet4!$A$5:$A$13</c:f>
              <c:strCache>
                <c:ptCount val="8"/>
                <c:pt idx="0">
                  <c:v>Alimentos</c:v>
                </c:pt>
                <c:pt idx="1">
                  <c:v>Doméstico</c:v>
                </c:pt>
                <c:pt idx="2">
                  <c:v>Ecológico</c:v>
                </c:pt>
                <c:pt idx="3">
                  <c:v>Ganadería</c:v>
                </c:pt>
                <c:pt idx="4">
                  <c:v>Lácteos</c:v>
                </c:pt>
                <c:pt idx="5">
                  <c:v>Textiles</c:v>
                </c:pt>
                <c:pt idx="6">
                  <c:v>Tradicional</c:v>
                </c:pt>
                <c:pt idx="7">
                  <c:v>Tratamiento y disposición de residuos</c:v>
                </c:pt>
              </c:strCache>
            </c:strRef>
          </c:cat>
          <c:val>
            <c:numRef>
              <c:f>Sheet4!$C$5:$C$13</c:f>
              <c:numCache>
                <c:formatCode>General</c:formatCode>
                <c:ptCount val="8"/>
                <c:pt idx="0">
                  <c:v>938.61250000000007</c:v>
                </c:pt>
                <c:pt idx="1">
                  <c:v>231.98745614035087</c:v>
                </c:pt>
                <c:pt idx="2">
                  <c:v>6375.7837209302324</c:v>
                </c:pt>
                <c:pt idx="3">
                  <c:v>340.18656250000004</c:v>
                </c:pt>
                <c:pt idx="4">
                  <c:v>631.04375000000005</c:v>
                </c:pt>
                <c:pt idx="5">
                  <c:v>84.61666666666666</c:v>
                </c:pt>
                <c:pt idx="6">
                  <c:v>4623.8</c:v>
                </c:pt>
                <c:pt idx="7">
                  <c:v>1250.375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2C-4BF2-BCF3-0185534FD455}"/>
            </c:ext>
          </c:extLst>
        </c:ser>
        <c:ser>
          <c:idx val="2"/>
          <c:order val="2"/>
          <c:tx>
            <c:strRef>
              <c:f>Sheet4!$D$4</c:f>
              <c:strCache>
                <c:ptCount val="1"/>
                <c:pt idx="0">
                  <c:v>DQO (mg O2/L)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Pt>
            <c:idx val="3"/>
            <c:marker>
              <c:symbol val="none"/>
            </c:marker>
            <c:bubble3D val="0"/>
            <c:spPr>
              <a:ln w="34925" cap="rnd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69CF-4163-88E2-7A01DB335E46}"/>
              </c:ext>
            </c:extLst>
          </c:dPt>
          <c:dLbls>
            <c:dLbl>
              <c:idx val="3"/>
              <c:layout>
                <c:manualLayout>
                  <c:x val="-4.7882783882783886E-2"/>
                  <c:y val="-4.0342914775592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CF-4163-88E2-7A01DB335E4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Sheet4!$A$5:$A$13</c:f>
              <c:strCache>
                <c:ptCount val="8"/>
                <c:pt idx="0">
                  <c:v>Alimentos</c:v>
                </c:pt>
                <c:pt idx="1">
                  <c:v>Doméstico</c:v>
                </c:pt>
                <c:pt idx="2">
                  <c:v>Ecológico</c:v>
                </c:pt>
                <c:pt idx="3">
                  <c:v>Ganadería</c:v>
                </c:pt>
                <c:pt idx="4">
                  <c:v>Lácteos</c:v>
                </c:pt>
                <c:pt idx="5">
                  <c:v>Textiles</c:v>
                </c:pt>
                <c:pt idx="6">
                  <c:v>Tradicional</c:v>
                </c:pt>
                <c:pt idx="7">
                  <c:v>Tratamiento y disposición de residuos</c:v>
                </c:pt>
              </c:strCache>
            </c:strRef>
          </c:cat>
          <c:val>
            <c:numRef>
              <c:f>Sheet4!$D$5:$D$13</c:f>
              <c:numCache>
                <c:formatCode>General</c:formatCode>
                <c:ptCount val="8"/>
                <c:pt idx="0">
                  <c:v>2258.125</c:v>
                </c:pt>
                <c:pt idx="1">
                  <c:v>530.67912280701751</c:v>
                </c:pt>
                <c:pt idx="2">
                  <c:v>11388.506976744186</c:v>
                </c:pt>
                <c:pt idx="3">
                  <c:v>753.37774193548387</c:v>
                </c:pt>
                <c:pt idx="4">
                  <c:v>1114.6875</c:v>
                </c:pt>
                <c:pt idx="5">
                  <c:v>336.71666666666664</c:v>
                </c:pt>
                <c:pt idx="6">
                  <c:v>10186.200000000001</c:v>
                </c:pt>
                <c:pt idx="7">
                  <c:v>3453.6666666666665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2C-4BF2-BCF3-0185534FD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6402896"/>
        <c:axId val="1026401648"/>
      </c:lineChart>
      <c:catAx>
        <c:axId val="1761331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Actividad</a:t>
                </a:r>
                <a:r>
                  <a:rPr lang="es-CO" baseline="0"/>
                  <a:t> Económica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1332896"/>
        <c:crosses val="autoZero"/>
        <c:auto val="1"/>
        <c:lblAlgn val="ctr"/>
        <c:lblOffset val="100"/>
        <c:noMultiLvlLbl val="0"/>
      </c:catAx>
      <c:valAx>
        <c:axId val="1761332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mg N</a:t>
                </a:r>
                <a:r>
                  <a:rPr lang="es-CO" baseline="0"/>
                  <a:t> &amp; P /L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1331648"/>
        <c:crosses val="autoZero"/>
        <c:crossBetween val="between"/>
      </c:valAx>
      <c:valAx>
        <c:axId val="102640164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mg DQO</a:t>
                </a:r>
                <a:r>
                  <a:rPr lang="es-CO" baseline="0"/>
                  <a:t> &amp; DBO5/L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26402896"/>
        <c:crosses val="max"/>
        <c:crossBetween val="between"/>
      </c:valAx>
      <c:catAx>
        <c:axId val="1026402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6401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600"/>
              <a:t>Niveles promedio de nutrientes, DQO y DBO en fuentes hídricas de municipios en jurisdicción de CORANTIOQUIA entre 2019 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layout>
            <c:manualLayout>
              <c:x val="9.4802773839585124E-4"/>
              <c:y val="-1.5552154509730656E-2"/>
            </c:manualLayout>
          </c:layout>
          <c:dLblPos val="outEnd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2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n-US" sz="2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6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FF00"/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rgbClr val="FFC000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6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rgbClr val="FFC000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</c:pivotFmt>
      <c:pivotFmt>
        <c:idx val="23"/>
        <c:spPr>
          <a:solidFill>
            <a:srgbClr val="FFFF00"/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1.4652014652014652E-3"/>
              <c:y val="-3.2274331820474102E-2"/>
            </c:manualLayout>
          </c:layout>
          <c:numFmt formatCode="#,##0.0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v>Fósforo Total (mgP/L)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Lit>
              <c:ptCount val="20"/>
              <c:pt idx="0">
                <c:v>Angelopolis</c:v>
              </c:pt>
              <c:pt idx="1">
                <c:v>Anorí</c:v>
              </c:pt>
              <c:pt idx="2">
                <c:v>Armenia</c:v>
              </c:pt>
              <c:pt idx="3">
                <c:v>Barbosa</c:v>
              </c:pt>
              <c:pt idx="4">
                <c:v>Buritica</c:v>
              </c:pt>
              <c:pt idx="5">
                <c:v>Campamento</c:v>
              </c:pt>
              <c:pt idx="6">
                <c:v>Caracolí</c:v>
              </c:pt>
              <c:pt idx="7">
                <c:v>Caramanta</c:v>
              </c:pt>
              <c:pt idx="8">
                <c:v>Caucasia</c:v>
              </c:pt>
              <c:pt idx="9">
                <c:v>Girardota</c:v>
              </c:pt>
              <c:pt idx="10">
                <c:v>Heliconia</c:v>
              </c:pt>
              <c:pt idx="11">
                <c:v>Hispania</c:v>
              </c:pt>
              <c:pt idx="12">
                <c:v>La Estrella</c:v>
              </c:pt>
              <c:pt idx="13">
                <c:v>Medellín</c:v>
              </c:pt>
              <c:pt idx="14">
                <c:v>Montebello</c:v>
              </c:pt>
              <c:pt idx="15">
                <c:v>Nechí</c:v>
              </c:pt>
              <c:pt idx="16">
                <c:v>Puerto Berrio</c:v>
              </c:pt>
              <c:pt idx="17">
                <c:v>Tarazá</c:v>
              </c:pt>
              <c:pt idx="18">
                <c:v>Venecia</c:v>
              </c:pt>
              <c:pt idx="19">
                <c:v>Yalí</c:v>
              </c:pt>
            </c:strLit>
          </c:cat>
          <c:val>
            <c:numLit>
              <c:formatCode>General</c:formatCode>
              <c:ptCount val="20"/>
              <c:pt idx="0">
                <c:v>3.3528750000000005</c:v>
              </c:pt>
              <c:pt idx="1">
                <c:v>0.30420000000000003</c:v>
              </c:pt>
              <c:pt idx="2">
                <c:v>0.37533333333333335</c:v>
              </c:pt>
              <c:pt idx="3">
                <c:v>2.9143333333333334</c:v>
              </c:pt>
              <c:pt idx="4">
                <c:v>0.32285714285714284</c:v>
              </c:pt>
              <c:pt idx="5">
                <c:v>1.4200833333333331</c:v>
              </c:pt>
              <c:pt idx="6">
                <c:v>0.48799999999999999</c:v>
              </c:pt>
              <c:pt idx="7">
                <c:v>0.50554545454545452</c:v>
              </c:pt>
              <c:pt idx="8">
                <c:v>1.0106153846153847</c:v>
              </c:pt>
              <c:pt idx="9">
                <c:v>1.5774999999999999</c:v>
              </c:pt>
              <c:pt idx="10">
                <c:v>0.15412499999999998</c:v>
              </c:pt>
              <c:pt idx="11">
                <c:v>0.6343333333333333</c:v>
              </c:pt>
              <c:pt idx="12">
                <c:v>5.92</c:v>
              </c:pt>
              <c:pt idx="13">
                <c:v>0.65800000000000003</c:v>
              </c:pt>
              <c:pt idx="14">
                <c:v>1.1593529411764703</c:v>
              </c:pt>
              <c:pt idx="15">
                <c:v>0.51059999999999994</c:v>
              </c:pt>
              <c:pt idx="16">
                <c:v>1.2303333333333333</c:v>
              </c:pt>
              <c:pt idx="17">
                <c:v>0.41042857142857148</c:v>
              </c:pt>
              <c:pt idx="18">
                <c:v>0.74262500000000009</c:v>
              </c:pt>
              <c:pt idx="19">
                <c:v>0.54673684210526297</c:v>
              </c:pt>
            </c:numLit>
          </c:val>
          <c:extLst>
            <c:ext xmlns:c16="http://schemas.microsoft.com/office/drawing/2014/chart" uri="{C3380CC4-5D6E-409C-BE32-E72D297353CC}">
              <c16:uniqueId val="{00000000-E1D2-4B4B-B5E4-86FDA69E8B6E}"/>
            </c:ext>
          </c:extLst>
        </c:ser>
        <c:ser>
          <c:idx val="3"/>
          <c:order val="3"/>
          <c:tx>
            <c:v>Nitratos (mgNO3-N/L )</c:v>
          </c:tx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Lit>
              <c:ptCount val="20"/>
              <c:pt idx="0">
                <c:v>Angelopolis</c:v>
              </c:pt>
              <c:pt idx="1">
                <c:v>Anorí</c:v>
              </c:pt>
              <c:pt idx="2">
                <c:v>Armenia</c:v>
              </c:pt>
              <c:pt idx="3">
                <c:v>Barbosa</c:v>
              </c:pt>
              <c:pt idx="4">
                <c:v>Buritica</c:v>
              </c:pt>
              <c:pt idx="5">
                <c:v>Campamento</c:v>
              </c:pt>
              <c:pt idx="6">
                <c:v>Caracolí</c:v>
              </c:pt>
              <c:pt idx="7">
                <c:v>Caramanta</c:v>
              </c:pt>
              <c:pt idx="8">
                <c:v>Caucasia</c:v>
              </c:pt>
              <c:pt idx="9">
                <c:v>Girardota</c:v>
              </c:pt>
              <c:pt idx="10">
                <c:v>Heliconia</c:v>
              </c:pt>
              <c:pt idx="11">
                <c:v>Hispania</c:v>
              </c:pt>
              <c:pt idx="12">
                <c:v>La Estrella</c:v>
              </c:pt>
              <c:pt idx="13">
                <c:v>Medellín</c:v>
              </c:pt>
              <c:pt idx="14">
                <c:v>Montebello</c:v>
              </c:pt>
              <c:pt idx="15">
                <c:v>Nechí</c:v>
              </c:pt>
              <c:pt idx="16">
                <c:v>Puerto Berrio</c:v>
              </c:pt>
              <c:pt idx="17">
                <c:v>Tarazá</c:v>
              </c:pt>
              <c:pt idx="18">
                <c:v>Venecia</c:v>
              </c:pt>
              <c:pt idx="19">
                <c:v>Yalí</c:v>
              </c:pt>
            </c:strLit>
          </c:cat>
          <c:val>
            <c:numLit>
              <c:formatCode>General</c:formatCode>
              <c:ptCount val="20"/>
              <c:pt idx="0">
                <c:v>7.2196573496610759</c:v>
              </c:pt>
              <c:pt idx="1">
                <c:v>0.847451331265755</c:v>
              </c:pt>
              <c:pt idx="2">
                <c:v>0.70103264419424915</c:v>
              </c:pt>
              <c:pt idx="3">
                <c:v>0.8584073194215297</c:v>
              </c:pt>
              <c:pt idx="4">
                <c:v>0.9306942515833424</c:v>
              </c:pt>
              <c:pt idx="5">
                <c:v>2.4598264129125273</c:v>
              </c:pt>
              <c:pt idx="6">
                <c:v>0.79515625377994326</c:v>
              </c:pt>
              <c:pt idx="7">
                <c:v>0.78807131298567434</c:v>
              </c:pt>
              <c:pt idx="8">
                <c:v>2.8706252868104594</c:v>
              </c:pt>
              <c:pt idx="9">
                <c:v>2.0477532501463598</c:v>
              </c:pt>
              <c:pt idx="10">
                <c:v>0.83327631566214933</c:v>
              </c:pt>
              <c:pt idx="11">
                <c:v>0.66940711137345599</c:v>
              </c:pt>
              <c:pt idx="12">
                <c:v>0.96231978440413568</c:v>
              </c:pt>
              <c:pt idx="13">
                <c:v>1.00900509475864</c:v>
              </c:pt>
              <c:pt idx="14">
                <c:v>1.1751941691894745</c:v>
              </c:pt>
              <c:pt idx="15">
                <c:v>0.81864950673253267</c:v>
              </c:pt>
              <c:pt idx="16">
                <c:v>4.4717499423432656</c:v>
              </c:pt>
              <c:pt idx="17">
                <c:v>1.5854718647811936</c:v>
              </c:pt>
              <c:pt idx="18">
                <c:v>3.3737666619896167</c:v>
              </c:pt>
              <c:pt idx="19">
                <c:v>1.1974900998910865</c:v>
              </c:pt>
            </c:numLit>
          </c:val>
          <c:extLst>
            <c:ext xmlns:c16="http://schemas.microsoft.com/office/drawing/2014/chart" uri="{C3380CC4-5D6E-409C-BE32-E72D297353CC}">
              <c16:uniqueId val="{00000002-E1D2-4B4B-B5E4-86FDA69E8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overlap val="100"/>
        <c:axId val="1816469311"/>
        <c:axId val="1816467647"/>
      </c:barChart>
      <c:lineChart>
        <c:grouping val="stacked"/>
        <c:varyColors val="0"/>
        <c:ser>
          <c:idx val="1"/>
          <c:order val="1"/>
          <c:tx>
            <c:v>DBO5 (mg O2/L)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Lit>
              <c:ptCount val="20"/>
              <c:pt idx="0">
                <c:v>Angelopolis</c:v>
              </c:pt>
              <c:pt idx="1">
                <c:v>Anorí</c:v>
              </c:pt>
              <c:pt idx="2">
                <c:v>Armenia</c:v>
              </c:pt>
              <c:pt idx="3">
                <c:v>Barbosa</c:v>
              </c:pt>
              <c:pt idx="4">
                <c:v>Buritica</c:v>
              </c:pt>
              <c:pt idx="5">
                <c:v>Campamento</c:v>
              </c:pt>
              <c:pt idx="6">
                <c:v>Caracolí</c:v>
              </c:pt>
              <c:pt idx="7">
                <c:v>Caramanta</c:v>
              </c:pt>
              <c:pt idx="8">
                <c:v>Caucasia</c:v>
              </c:pt>
              <c:pt idx="9">
                <c:v>Girardota</c:v>
              </c:pt>
              <c:pt idx="10">
                <c:v>Heliconia</c:v>
              </c:pt>
              <c:pt idx="11">
                <c:v>Hispania</c:v>
              </c:pt>
              <c:pt idx="12">
                <c:v>La Estrella</c:v>
              </c:pt>
              <c:pt idx="13">
                <c:v>Medellín</c:v>
              </c:pt>
              <c:pt idx="14">
                <c:v>Montebello</c:v>
              </c:pt>
              <c:pt idx="15">
                <c:v>Nechí</c:v>
              </c:pt>
              <c:pt idx="16">
                <c:v>Puerto Berrio</c:v>
              </c:pt>
              <c:pt idx="17">
                <c:v>Tarazá</c:v>
              </c:pt>
              <c:pt idx="18">
                <c:v>Venecia</c:v>
              </c:pt>
              <c:pt idx="19">
                <c:v>Yalí</c:v>
              </c:pt>
            </c:strLit>
          </c:cat>
          <c:val>
            <c:numLit>
              <c:formatCode>General</c:formatCode>
              <c:ptCount val="20"/>
              <c:pt idx="0">
                <c:v>58.29</c:v>
              </c:pt>
              <c:pt idx="1">
                <c:v>3.2570000000000001</c:v>
              </c:pt>
              <c:pt idx="2">
                <c:v>6.7666666666666666</c:v>
              </c:pt>
              <c:pt idx="3">
                <c:v>10.01</c:v>
              </c:pt>
              <c:pt idx="4">
                <c:v>19.605714285714281</c:v>
              </c:pt>
              <c:pt idx="5">
                <c:v>19.012499999999999</c:v>
              </c:pt>
              <c:pt idx="6">
                <c:v>3.625</c:v>
              </c:pt>
              <c:pt idx="7">
                <c:v>8.6954545454545453</c:v>
              </c:pt>
              <c:pt idx="8">
                <c:v>31.28923076923077</c:v>
              </c:pt>
              <c:pt idx="9">
                <c:v>40</c:v>
              </c:pt>
              <c:pt idx="10">
                <c:v>2</c:v>
              </c:pt>
              <c:pt idx="11">
                <c:v>2.9533333333333331</c:v>
              </c:pt>
              <c:pt idx="12">
                <c:v>18.2</c:v>
              </c:pt>
              <c:pt idx="13">
                <c:v>19.149999999999999</c:v>
              </c:pt>
              <c:pt idx="14">
                <c:v>24.06529411764706</c:v>
              </c:pt>
              <c:pt idx="15">
                <c:v>2</c:v>
              </c:pt>
              <c:pt idx="16">
                <c:v>19.777777777777779</c:v>
              </c:pt>
              <c:pt idx="17">
                <c:v>2.0071428571428571</c:v>
              </c:pt>
              <c:pt idx="18">
                <c:v>14.471250000000001</c:v>
              </c:pt>
              <c:pt idx="19">
                <c:v>10.237894736842106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E1D2-4B4B-B5E4-86FDA69E8B6E}"/>
            </c:ext>
          </c:extLst>
        </c:ser>
        <c:ser>
          <c:idx val="2"/>
          <c:order val="2"/>
          <c:tx>
            <c:v>DQO(mg O2/L)</c:v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Lit>
              <c:ptCount val="20"/>
              <c:pt idx="0">
                <c:v>Angelopolis</c:v>
              </c:pt>
              <c:pt idx="1">
                <c:v>Anorí</c:v>
              </c:pt>
              <c:pt idx="2">
                <c:v>Armenia</c:v>
              </c:pt>
              <c:pt idx="3">
                <c:v>Barbosa</c:v>
              </c:pt>
              <c:pt idx="4">
                <c:v>Buritica</c:v>
              </c:pt>
              <c:pt idx="5">
                <c:v>Campamento</c:v>
              </c:pt>
              <c:pt idx="6">
                <c:v>Caracolí</c:v>
              </c:pt>
              <c:pt idx="7">
                <c:v>Caramanta</c:v>
              </c:pt>
              <c:pt idx="8">
                <c:v>Caucasia</c:v>
              </c:pt>
              <c:pt idx="9">
                <c:v>Girardota</c:v>
              </c:pt>
              <c:pt idx="10">
                <c:v>Heliconia</c:v>
              </c:pt>
              <c:pt idx="11">
                <c:v>Hispania</c:v>
              </c:pt>
              <c:pt idx="12">
                <c:v>La Estrella</c:v>
              </c:pt>
              <c:pt idx="13">
                <c:v>Medellín</c:v>
              </c:pt>
              <c:pt idx="14">
                <c:v>Montebello</c:v>
              </c:pt>
              <c:pt idx="15">
                <c:v>Nechí</c:v>
              </c:pt>
              <c:pt idx="16">
                <c:v>Puerto Berrio</c:v>
              </c:pt>
              <c:pt idx="17">
                <c:v>Tarazá</c:v>
              </c:pt>
              <c:pt idx="18">
                <c:v>Venecia</c:v>
              </c:pt>
              <c:pt idx="19">
                <c:v>Yalí</c:v>
              </c:pt>
            </c:strLit>
          </c:cat>
          <c:val>
            <c:numLit>
              <c:formatCode>General</c:formatCode>
              <c:ptCount val="20"/>
              <c:pt idx="0">
                <c:v>140.48749999999998</c:v>
              </c:pt>
              <c:pt idx="1">
                <c:v>18.579999999999998</c:v>
              </c:pt>
              <c:pt idx="2">
                <c:v>17</c:v>
              </c:pt>
              <c:pt idx="3">
                <c:v>46.466666666666669</c:v>
              </c:pt>
              <c:pt idx="4">
                <c:v>54.00714285714286</c:v>
              </c:pt>
              <c:pt idx="5">
                <c:v>55.25</c:v>
              </c:pt>
              <c:pt idx="6">
                <c:v>36.75</c:v>
              </c:pt>
              <c:pt idx="7">
                <c:v>35.209090909090911</c:v>
              </c:pt>
              <c:pt idx="8">
                <c:v>75.992307692307676</c:v>
              </c:pt>
              <c:pt idx="9">
                <c:v>111</c:v>
              </c:pt>
              <c:pt idx="10">
                <c:v>11.75</c:v>
              </c:pt>
              <c:pt idx="11">
                <c:v>77.783333333333346</c:v>
              </c:pt>
              <c:pt idx="12">
                <c:v>58.1</c:v>
              </c:pt>
              <c:pt idx="13">
                <c:v>95.40000000000002</c:v>
              </c:pt>
              <c:pt idx="14">
                <c:v>93.052941176470583</c:v>
              </c:pt>
              <c:pt idx="15">
                <c:v>17.059999999999999</c:v>
              </c:pt>
              <c:pt idx="16">
                <c:v>79.699999999999989</c:v>
              </c:pt>
              <c:pt idx="17">
                <c:v>12.971428571428572</c:v>
              </c:pt>
              <c:pt idx="18">
                <c:v>35.450000000000003</c:v>
              </c:pt>
              <c:pt idx="19">
                <c:v>34.878947368421052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E1D2-4B4B-B5E4-86FDA69E8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6394160"/>
        <c:axId val="1026374192"/>
      </c:lineChart>
      <c:catAx>
        <c:axId val="181646931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50" b="1"/>
                  <a:t>Municipio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16467647"/>
        <c:crosses val="autoZero"/>
        <c:auto val="1"/>
        <c:lblAlgn val="ctr"/>
        <c:lblOffset val="100"/>
        <c:noMultiLvlLbl val="0"/>
      </c:catAx>
      <c:valAx>
        <c:axId val="1816467647"/>
        <c:scaling>
          <c:orientation val="minMax"/>
          <c:max val="1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100" b="1"/>
                  <a:t>ppm N  &amp; 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16469311"/>
        <c:crosses val="autoZero"/>
        <c:crossBetween val="between"/>
      </c:valAx>
      <c:valAx>
        <c:axId val="1026374192"/>
        <c:scaling>
          <c:orientation val="minMax"/>
          <c:max val="21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100" b="1"/>
                  <a:t>mg DQO&amp;DBO</a:t>
                </a:r>
                <a:r>
                  <a:rPr lang="es-CO" sz="1100" b="1" baseline="0"/>
                  <a:t> /L</a:t>
                </a:r>
                <a:endParaRPr lang="es-CO" sz="11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26394160"/>
        <c:crosses val="max"/>
        <c:crossBetween val="between"/>
      </c:valAx>
      <c:catAx>
        <c:axId val="1026394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63741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/>
      </a:pPr>
      <a:endParaRPr lang="es-CO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C1FE46D-D138-4E30-A080-BDE032791DAB}">
  <sheetPr/>
  <sheetViews>
    <sheetView zoomScale="71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A44FC3-6486-47AE-8B0E-1CC4AABE469B}">
  <sheetPr/>
  <sheetViews>
    <sheetView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C933033-705A-450D-924C-EAC97113225D}">
  <sheetPr/>
  <sheetViews>
    <sheetView zoomScale="70"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10E9D18-237E-49D4-A108-203B73A9FC21}">
  <sheetPr/>
  <sheetViews>
    <sheetView zoomScale="5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2993" cy="62784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3E41C07-AB96-ABCF-91A7-AC4DD520432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B0CDDB-D1CF-64F5-001D-24BF85B357C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43</xdr:row>
      <xdr:rowOff>0</xdr:rowOff>
    </xdr:from>
    <xdr:to>
      <xdr:col>5</xdr:col>
      <xdr:colOff>937001</xdr:colOff>
      <xdr:row>68</xdr:row>
      <xdr:rowOff>81685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F36FD45-490B-71D4-A04A-2DAEDB7C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1321" y="7606393"/>
          <a:ext cx="7772400" cy="45040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59</xdr:row>
      <xdr:rowOff>0</xdr:rowOff>
    </xdr:from>
    <xdr:to>
      <xdr:col>6</xdr:col>
      <xdr:colOff>1620268</xdr:colOff>
      <xdr:row>77</xdr:row>
      <xdr:rowOff>109757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1A684F-0163-E17D-4F5A-39CD7225F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29152" y="10750826"/>
          <a:ext cx="5633192" cy="33896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210378</xdr:colOff>
      <xdr:row>30</xdr:row>
      <xdr:rowOff>176229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CA4250-6350-B802-308C-2BB111EE3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72400" cy="5642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11</xdr:col>
      <xdr:colOff>253253</xdr:colOff>
      <xdr:row>64</xdr:row>
      <xdr:rowOff>84633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98211AB-2DB9-D1AC-2D97-F6AC6F44B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916706"/>
          <a:ext cx="7772400" cy="5642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11</xdr:col>
      <xdr:colOff>253253</xdr:colOff>
      <xdr:row>97</xdr:row>
      <xdr:rowOff>84634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5B1A0AB-B5BB-51E1-3EB1-6CFE2C658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833412"/>
          <a:ext cx="7772400" cy="56427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F44DAE-9462-BA7F-C08A-964E4BF53BA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7A5EE5-7D54-D9EF-A60B-9318D3664F2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" refreshedDate="44826.905337037038" createdVersion="8" refreshedVersion="8" minRefreshableVersion="3" recordCount="411" xr:uid="{9F654E24-96E7-4604-A84A-F94D0BAB92FB}">
  <cacheSource type="worksheet">
    <worksheetSource ref="A1:AP412" sheet="Base de datos Vertimientos"/>
  </cacheSource>
  <cacheFields count="42">
    <cacheField name="Año" numFmtId="0">
      <sharedItems containsSemiMixedTypes="0" containsString="0" containsNumber="1" containsInteger="1" minValue="2019" maxValue="2021" count="3">
        <n v="2019"/>
        <n v="2020"/>
        <n v="2021"/>
      </sharedItems>
    </cacheField>
    <cacheField name="Carga o Usuario Estrategico" numFmtId="0">
      <sharedItems/>
    </cacheField>
    <cacheField name="Tipo Actividad" numFmtId="0">
      <sharedItems count="12">
        <s v="Doméstico"/>
        <s v="Tradicional"/>
        <s v="Ecológico"/>
        <s v="Ganadería de bovino, bufalino, equino, ovino y/o caprino - beneficio"/>
        <s v="Alimentos"/>
        <s v="Oro y Metales Preciosos"/>
        <s v="Minas y canteras"/>
        <s v="Textiles"/>
        <s v="Lácteos"/>
        <s v="Salud"/>
        <s v="Hidrocarburos"/>
        <s v="Tratamiento y disposición de residuos"/>
      </sharedItems>
    </cacheField>
    <cacheField name="Código Municipio" numFmtId="0">
      <sharedItems containsMixedTypes="1" containsNumber="1" containsInteger="1" minValue="1" maxValue="895"/>
    </cacheField>
    <cacheField name="Nombre" numFmtId="0">
      <sharedItems/>
    </cacheField>
    <cacheField name="Territorial" numFmtId="0">
      <sharedItems/>
    </cacheField>
    <cacheField name="AH" numFmtId="0">
      <sharedItems containsMixedTypes="1" containsNumber="1" containsInteger="1" minValue="2" maxValue="2"/>
    </cacheField>
    <cacheField name="NOMAH" numFmtId="0">
      <sharedItems/>
    </cacheField>
    <cacheField name="ZH" numFmtId="0">
      <sharedItems containsMixedTypes="1" containsNumber="1" containsInteger="1" minValue="23" maxValue="27"/>
    </cacheField>
    <cacheField name="NOMZH" numFmtId="0">
      <sharedItems/>
    </cacheField>
    <cacheField name="SZH" numFmtId="0">
      <sharedItems containsMixedTypes="1" containsNumber="1" containsInteger="1" minValue="2307" maxValue="2704"/>
    </cacheField>
    <cacheField name="NOMSZH" numFmtId="0">
      <sharedItems/>
    </cacheField>
    <cacheField name="NSS1" numFmtId="0">
      <sharedItems/>
    </cacheField>
    <cacheField name="NOM_NSS1" numFmtId="0">
      <sharedItems/>
    </cacheField>
    <cacheField name="NSS2" numFmtId="0">
      <sharedItems/>
    </cacheField>
    <cacheField name="NOM_NSS2" numFmtId="0">
      <sharedItems/>
    </cacheField>
    <cacheField name="NSS3" numFmtId="0">
      <sharedItems/>
    </cacheField>
    <cacheField name="NOM_NSS3" numFmtId="0">
      <sharedItems containsBlank="1"/>
    </cacheField>
    <cacheField name="Fecha Monitoreo" numFmtId="14">
      <sharedItems containsDate="1" containsMixedTypes="1" minDate="2010-11-05T00:00:00" maxDate="2021-12-21T00:00:00"/>
    </cacheField>
    <cacheField name="Tiempo de descarga o vertimiento (horas)" numFmtId="0">
      <sharedItems containsBlank="1" containsMixedTypes="1" containsNumber="1" minValue="0.25" maxValue="24"/>
    </cacheField>
    <cacheField name="Caudal_x000a_(L/s)" numFmtId="0">
      <sharedItems containsMixedTypes="1" containsNumber="1" minValue="0.02" maxValue="377.68"/>
    </cacheField>
    <cacheField name="pH muestra puntual" numFmtId="0">
      <sharedItems containsBlank="1" containsMixedTypes="1" containsNumber="1" minValue="1.49" maxValue="11.8"/>
    </cacheField>
    <cacheField name="pH mínimo_x000a_(unidades de pH) " numFmtId="0">
      <sharedItems containsBlank="1" containsMixedTypes="1" containsNumber="1" minValue="0.42" maxValue="11.81"/>
    </cacheField>
    <cacheField name="pH maximo_x000a_(unidades de pH) 2" numFmtId="0">
      <sharedItems containsBlank="1" containsMixedTypes="1" containsNumber="1" minValue="3.8" maxValue="782"/>
    </cacheField>
    <cacheField name="Conductividad mínima (puntual)_x000a_(µS/cm)" numFmtId="0">
      <sharedItems containsBlank="1" containsMixedTypes="1" containsNumber="1" minValue="0.01" maxValue="22300"/>
    </cacheField>
    <cacheField name="Conductividad máxima(puntual)_x000a_(µS/cm)2" numFmtId="0">
      <sharedItems containsBlank="1" containsMixedTypes="1" containsNumber="1" minValue="0.48" maxValue="27020"/>
    </cacheField>
    <cacheField name="Temperatura mínima  (Puntual)_x000a_(°C)" numFmtId="0">
      <sharedItems containsBlank="1" containsMixedTypes="1" containsNumber="1" minValue="2.5" maxValue="34.799999999999997"/>
    </cacheField>
    <cacheField name="Temperatura máxima (puntual)_x000a_(°C)2" numFmtId="0">
      <sharedItems containsBlank="1" containsMixedTypes="1" containsNumber="1" minValue="8.6" maxValue="39.9"/>
    </cacheField>
    <cacheField name="DQO_x000a_(mgO2/L)" numFmtId="0">
      <sharedItems containsMixedTypes="1" containsNumber="1" minValue="12" maxValue="106741"/>
    </cacheField>
    <cacheField name="DBO5 _x000a_(mgO2/L)" numFmtId="0">
      <sharedItems containsMixedTypes="1" containsNumber="1" minValue="2" maxValue="59475"/>
    </cacheField>
    <cacheField name="Fenoles totales (mgFenoles/L)" numFmtId="0">
      <sharedItems containsMixedTypes="1" containsNumber="1" minValue="0.05" maxValue="8.6"/>
    </cacheField>
    <cacheField name="Compuestos Fenolicos semivolátiles (mg/l)" numFmtId="0">
      <sharedItems containsMixedTypes="1" containsNumber="1" minValue="0" maxValue="4.62"/>
    </cacheField>
    <cacheField name="Grasas y Aceites_x000a_(mg Stcias sbles hexano/L)" numFmtId="0">
      <sharedItems containsMixedTypes="1" containsNumber="1" minValue="10" maxValue="882"/>
    </cacheField>
    <cacheField name="SAAM _x000a_(mgSAAM/L)" numFmtId="0">
      <sharedItems containsMixedTypes="1" containsNumber="1" minValue="0.1" maxValue="41.13"/>
    </cacheField>
    <cacheField name="Ortofosfatos_x000a_(mg(PO4)3-/L)" numFmtId="0">
      <sharedItems containsMixedTypes="1" containsNumber="1" minValue="0.153" maxValue="194"/>
    </cacheField>
    <cacheField name="Nitratos, como nitrógeno (mgNO3-N/L )" numFmtId="0">
      <sharedItems containsMixedTypes="1" containsNumber="1" minValue="0.22580645161290322" maxValue="117.19354838709677"/>
    </cacheField>
    <cacheField name="Nitritos, como nitrógeno_x000a_(mgNO2-N/L)" numFmtId="0">
      <sharedItems containsMixedTypes="1" containsNumber="1" minValue="0.02" maxValue="139"/>
    </cacheField>
    <cacheField name="Solidos Suspendidos Totales (mg/L)" numFmtId="0">
      <sharedItems containsMixedTypes="1" containsNumber="1" minValue="7" maxValue="74202"/>
    </cacheField>
    <cacheField name="Solidos Sedimentables (volumétrico) (mL/L)" numFmtId="0">
      <sharedItems containsMixedTypes="1" containsNumber="1" minValue="0.1" maxValue="950"/>
    </cacheField>
    <cacheField name="Nitrógeno Total Kjendahl (mgN/L)" numFmtId="0">
      <sharedItems containsMixedTypes="1" containsNumber="1" minValue="2.41" maxValue="1000"/>
    </cacheField>
    <cacheField name="Nitrógeno Amoniacal, como nitrógeno (mgNH3-N/L)" numFmtId="0">
      <sharedItems containsMixedTypes="1" containsNumber="1" minValue="4.117647058823529" maxValue="823.52941176470586"/>
    </cacheField>
    <cacheField name="Fosforo Total (mgP/L)" numFmtId="0">
      <sharedItems containsMixedTypes="1" containsNumber="1" minValue="0.05" maxValue="64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" refreshedDate="44826.924082175923" createdVersion="8" refreshedVersion="8" minRefreshableVersion="3" recordCount="436" xr:uid="{F564523C-63C8-440C-9285-917580CCA0B2}">
  <cacheSource type="worksheet">
    <worksheetSource ref="A1:BV437" sheet="Base de datos Vertimientos"/>
  </cacheSource>
  <cacheFields count="74">
    <cacheField name="Año" numFmtId="0">
      <sharedItems containsSemiMixedTypes="0" containsString="0" containsNumber="1" containsInteger="1" minValue="2019" maxValue="2021" count="3">
        <n v="2019"/>
        <n v="2020"/>
        <n v="2021"/>
      </sharedItems>
    </cacheField>
    <cacheField name="Carga o Usuario Estrategico" numFmtId="0">
      <sharedItems count="23">
        <s v="&lt; 625 Kg/día"/>
        <s v="&gt; 625 Kg/día y &lt; 3000 g/día"/>
        <s v="&gt; 3000 Kg/día"/>
        <s v="NA"/>
        <s v="Mina La Ye Campaña 1"/>
        <s v="Mina La Ye Campaña 2"/>
        <s v="Mina Four Point Campaña 1"/>
        <s v="Gran Colombia Gold Campaña 1"/>
        <s v="Mineros Campaña 2"/>
        <s v="Gran Colombia Gold Campaña 2"/>
        <s v="Relleno Sanitario La Pradera Campaña 1"/>
        <s v="Relleno Sanitario El Guacal"/>
        <s v="Continental Gold Campaña 1"/>
        <s v="Mina Four Point Campaña 2"/>
        <s v="Relleno Sanitario La Pradera Campaña 2"/>
        <s v="Relleno Sanitario La Pradera Campaña 3"/>
        <s v="Continental Gold Campaña 2"/>
        <s v="Mineros Campaña 3"/>
        <s v="Mina La Ye Campaña 3"/>
        <s v="Mina Four Point Campaña 3"/>
        <s v="Empresa Minera De Jobo Medio S.A.S. Campaña 2"/>
        <s v="Mineros Campaña 1"/>
        <s v="N/A"/>
      </sharedItems>
    </cacheField>
    <cacheField name="Tipo Actividad" numFmtId="0">
      <sharedItems count="12">
        <s v="Doméstico"/>
        <s v="Tradicional"/>
        <s v="Ecológico"/>
        <s v="Ganadería de bovino, bufalino, equino, ovino y/o caprino - beneficio"/>
        <s v="Alimentos"/>
        <s v="Oro y Metales Preciosos"/>
        <s v="Minas y canteras"/>
        <s v="Textiles"/>
        <s v="Lácteos"/>
        <s v="Salud"/>
        <s v="Hidrocarburos"/>
        <s v="Tratamiento y disposición de residuos"/>
      </sharedItems>
    </cacheField>
    <cacheField name="Código Municipio" numFmtId="0">
      <sharedItems containsBlank="1" containsMixedTypes="1" containsNumber="1" containsInteger="1" minValue="1" maxValue="895"/>
    </cacheField>
    <cacheField name="Nombre" numFmtId="0">
      <sharedItems count="68">
        <s v="Armenia"/>
        <s v="Heliconia"/>
        <s v="La Estrella"/>
        <s v="Fredonia"/>
        <s v="La Pintada"/>
        <s v="Santa Barbara"/>
        <s v="Valparaiso"/>
        <s v="Andes"/>
        <s v="Salgar"/>
        <s v="Anza"/>
        <s v="Buritica"/>
        <s v="Caicedo"/>
        <s v="Ebéjico"/>
        <s v="Liborina"/>
        <s v="Sabanalarga"/>
        <s v="San Jeronimo"/>
        <s v="Sopetrán"/>
        <s v="Caceres"/>
        <s v="Taraza"/>
        <s v="Valdivia"/>
        <s v="El Bagre"/>
        <s v="Zaragoza"/>
        <s v="Anorí"/>
        <s v="Belmira"/>
        <s v="Briceno"/>
        <s v="Carolina"/>
        <s v="Ituango"/>
        <s v="San Andres de Cuerquia"/>
        <s v="Toledo"/>
        <s v="Yarumal"/>
        <s v="Caracoli"/>
        <s v="Cisneros"/>
        <s v="Donmatías"/>
        <s v="Puerto Nare"/>
        <s v="Remedios"/>
        <s v="Vegachí"/>
        <s v="Yolombo"/>
        <s v="Yondó"/>
        <s v="Segovia"/>
        <s v="Caucasia"/>
        <s v="Betulia"/>
        <s v="Concordia"/>
        <s v="Ciudad Bolívar"/>
        <s v="Jardín"/>
        <s v="Betania"/>
        <s v="Jericó"/>
        <s v="Montebello"/>
        <s v="Támesis"/>
        <s v="Tarso"/>
        <s v="Copacabana"/>
        <s v="Medellín"/>
        <s v="Barbosa"/>
        <s v="Bello"/>
        <s v="Amagá"/>
        <s v="Caldas"/>
        <s v="Caramanta"/>
        <s v="Santa Rosa de Osos"/>
        <s v="Amalfí"/>
        <s v="Puerto Berrio"/>
        <s v="Yalí"/>
        <s v="Titiribí"/>
        <s v="Santa Fé de Antioquia"/>
        <s v="Entrerríos"/>
        <s v="San Pedro de los Milagros"/>
        <s v="Girardota"/>
        <s v="Venecia"/>
        <s v="Nechi"/>
        <s v="Olaya"/>
      </sharedItems>
    </cacheField>
    <cacheField name="Territorial" numFmtId="0">
      <sharedItems/>
    </cacheField>
    <cacheField name="AH" numFmtId="0">
      <sharedItems containsMixedTypes="1" containsNumber="1" containsInteger="1" minValue="2" maxValue="2"/>
    </cacheField>
    <cacheField name="NOMAH" numFmtId="0">
      <sharedItems/>
    </cacheField>
    <cacheField name="ZH" numFmtId="0">
      <sharedItems containsMixedTypes="1" containsNumber="1" containsInteger="1" minValue="23" maxValue="27"/>
    </cacheField>
    <cacheField name="NOMZH" numFmtId="0">
      <sharedItems/>
    </cacheField>
    <cacheField name="SZH" numFmtId="0">
      <sharedItems containsMixedTypes="1" containsNumber="1" containsInteger="1" minValue="2307" maxValue="2704"/>
    </cacheField>
    <cacheField name="NOMSZH" numFmtId="0">
      <sharedItems/>
    </cacheField>
    <cacheField name="NSS1" numFmtId="0">
      <sharedItems/>
    </cacheField>
    <cacheField name="NOM_NSS1" numFmtId="0">
      <sharedItems/>
    </cacheField>
    <cacheField name="NSS2" numFmtId="0">
      <sharedItems/>
    </cacheField>
    <cacheField name="NOM_NSS2" numFmtId="0">
      <sharedItems/>
    </cacheField>
    <cacheField name="NSS3" numFmtId="0">
      <sharedItems/>
    </cacheField>
    <cacheField name="NOM_NSS3" numFmtId="0">
      <sharedItems containsBlank="1"/>
    </cacheField>
    <cacheField name="Fecha Monitoreo" numFmtId="14">
      <sharedItems containsDate="1" containsMixedTypes="1" minDate="2010-11-05T00:00:00" maxDate="2021-12-21T00:00:00"/>
    </cacheField>
    <cacheField name="Tiempo de descarga o vertimiento (horas)" numFmtId="0">
      <sharedItems containsBlank="1" containsMixedTypes="1" containsNumber="1" minValue="0.25" maxValue="24"/>
    </cacheField>
    <cacheField name="Caudal_x000a_(L/s)" numFmtId="0">
      <sharedItems containsMixedTypes="1" containsNumber="1" minValue="0.02" maxValue="377.68"/>
    </cacheField>
    <cacheField name="pH muestra puntual" numFmtId="0">
      <sharedItems containsBlank="1" containsMixedTypes="1" containsNumber="1" minValue="1.49" maxValue="11.8"/>
    </cacheField>
    <cacheField name="pH mínimo_x000a_(unidades de pH) " numFmtId="0">
      <sharedItems containsBlank="1" containsMixedTypes="1" containsNumber="1" minValue="0.42" maxValue="11.81"/>
    </cacheField>
    <cacheField name="pH maximo_x000a_(unidades de pH) 2" numFmtId="0">
      <sharedItems containsBlank="1" containsMixedTypes="1" containsNumber="1" minValue="3.8" maxValue="782"/>
    </cacheField>
    <cacheField name="Conductividad mínima (puntual)_x000a_(µS/cm)" numFmtId="0">
      <sharedItems containsBlank="1" containsMixedTypes="1" containsNumber="1" minValue="0.01" maxValue="22300"/>
    </cacheField>
    <cacheField name="Conductividad máxima(puntual)_x000a_(µS/cm)2" numFmtId="0">
      <sharedItems containsBlank="1" containsMixedTypes="1" containsNumber="1" minValue="0.48" maxValue="27020"/>
    </cacheField>
    <cacheField name="Temperatura mínima  (Puntual)_x000a_(°C)" numFmtId="0">
      <sharedItems containsBlank="1" containsMixedTypes="1" containsNumber="1" minValue="2.5" maxValue="34.799999999999997"/>
    </cacheField>
    <cacheField name="Temperatura máxima (puntual)_x000a_(°C)2" numFmtId="0">
      <sharedItems containsBlank="1" containsMixedTypes="1" containsNumber="1" minValue="8.6" maxValue="39.9"/>
    </cacheField>
    <cacheField name="DQO_x000a_(mgO2/L)" numFmtId="0">
      <sharedItems containsMixedTypes="1" containsNumber="1" minValue="12" maxValue="106741"/>
    </cacheField>
    <cacheField name="DBO5 _x000a_(mgO2/L)" numFmtId="0">
      <sharedItems containsMixedTypes="1" containsNumber="1" minValue="2" maxValue="59475"/>
    </cacheField>
    <cacheField name="Fenoles totales (mgFenoles/L)" numFmtId="0">
      <sharedItems containsMixedTypes="1" containsNumber="1" minValue="0.05" maxValue="8.6"/>
    </cacheField>
    <cacheField name="Compuestos Fenolicos semivolátiles (mg/l)" numFmtId="0">
      <sharedItems containsMixedTypes="1" containsNumber="1" minValue="0" maxValue="4.62"/>
    </cacheField>
    <cacheField name="Grasas y Aceites_x000a_(mg Stcias sbles hexano/L)" numFmtId="0">
      <sharedItems containsMixedTypes="1" containsNumber="1" minValue="10" maxValue="882"/>
    </cacheField>
    <cacheField name="SAAM _x000a_(mgSAAM/L)" numFmtId="0">
      <sharedItems containsMixedTypes="1" containsNumber="1" minValue="0.1" maxValue="41.13"/>
    </cacheField>
    <cacheField name="Ortofosfatos_x000a_(mg(PO4)3-/L)" numFmtId="0">
      <sharedItems containsMixedTypes="1" containsNumber="1" minValue="0.153" maxValue="331"/>
    </cacheField>
    <cacheField name="Nitratos, como nitrógeno (mgNO3-N/L )" numFmtId="0">
      <sharedItems containsMixedTypes="1" containsNumber="1" minValue="0.22580645161290322" maxValue="117.19354838709677"/>
    </cacheField>
    <cacheField name="Nitritos, como nitrógeno_x000a_(mgNO2-N/L)" numFmtId="0">
      <sharedItems containsMixedTypes="1" containsNumber="1" minValue="0.02" maxValue="139"/>
    </cacheField>
    <cacheField name="Solidos Suspendidos Totales (mg/L)" numFmtId="0">
      <sharedItems containsMixedTypes="1" containsNumber="1" minValue="7" maxValue="74202"/>
    </cacheField>
    <cacheField name="Solidos Sedimentables (volumétrico) (mL/L)" numFmtId="0">
      <sharedItems containsMixedTypes="1" containsNumber="1" minValue="0.1" maxValue="950"/>
    </cacheField>
    <cacheField name="Nitrógeno Total Kjendahl (mgN/L)" numFmtId="0">
      <sharedItems containsMixedTypes="1" containsNumber="1" minValue="2.41" maxValue="1000" count="250">
        <n v="76.5"/>
        <n v="2.41"/>
        <n v="40.9"/>
        <n v="16.5"/>
        <n v="49.6"/>
        <n v="39.200000000000003"/>
        <n v="80"/>
        <n v="41.8"/>
        <n v="62.4"/>
        <n v="34.4"/>
        <n v="51.7"/>
        <n v="73.8"/>
        <n v="53"/>
        <n v="23.5"/>
        <n v="33"/>
        <n v="59.4"/>
        <n v="52.2"/>
        <n v="68.400000000000006"/>
        <n v="34.200000000000003"/>
        <n v="17.8"/>
        <n v="61"/>
        <s v="N/S"/>
        <n v="43.6"/>
        <n v="75.099999999999994"/>
        <n v="26.1"/>
        <n v="8.8000000000000007"/>
        <n v="96"/>
        <n v="85.7"/>
        <n v="18.2"/>
        <n v="77.400000000000006"/>
        <n v="33.5"/>
        <n v="21.8"/>
        <n v="84.8"/>
        <n v="10"/>
        <n v="43.8"/>
        <n v="55.1"/>
        <n v="70.8"/>
        <n v="95.6"/>
        <n v="59.3"/>
        <n v="44.1"/>
        <n v="119"/>
        <n v="51"/>
        <n v="55.4"/>
        <n v="52.6"/>
        <n v="57.4"/>
        <n v="142"/>
        <n v="48.8"/>
        <n v="79.2"/>
        <n v="204"/>
        <s v=" &lt; 5,00"/>
        <n v="73.099999999999994"/>
        <n v="56.7"/>
        <n v="152"/>
        <n v="44.3"/>
        <n v="61.6"/>
        <n v="54.5"/>
        <n v="352"/>
        <n v="53.5"/>
        <n v="16.600000000000001"/>
        <n v="48.6"/>
        <n v="27.4"/>
        <n v="29.7"/>
        <n v="39"/>
        <n v="236"/>
        <n v="30.9"/>
        <n v="77.7"/>
        <n v="40.799999999999997"/>
        <n v="94.6"/>
        <n v="177"/>
        <n v="157"/>
        <n v="79.5"/>
        <n v="72.8"/>
        <n v="220"/>
        <n v="99.8"/>
        <n v="41.2"/>
        <n v="122"/>
        <n v="179"/>
        <n v="105"/>
        <n v="234"/>
        <n v="350.29"/>
        <n v="68.599999999999994"/>
        <s v="&lt; 5"/>
        <n v="42.6"/>
        <n v="12.3"/>
        <n v="6.49"/>
        <n v="7.44"/>
        <n v="156"/>
        <n v="28.5"/>
        <n v="23.9"/>
        <n v="160"/>
        <n v="25.8"/>
        <n v="19"/>
        <n v="32.9"/>
        <n v="73.900000000000006"/>
        <n v="121"/>
        <n v="74.099999999999994"/>
        <n v="34.1"/>
        <s v="&gt;1.000"/>
        <n v="8.1"/>
        <n v="38"/>
        <n v="13.5"/>
        <n v="232"/>
        <n v="64.599999999999994"/>
        <n v="59.6"/>
        <n v="41.25"/>
        <n v="70.599999999999994"/>
        <n v="42.9"/>
        <n v="12.6"/>
        <n v="71.2"/>
        <n v="216.6"/>
        <n v="8.14"/>
        <s v=" &lt; 5,00"/>
        <n v="7.49"/>
        <n v="30.8"/>
        <n v="16.3"/>
        <n v="102"/>
        <n v="5"/>
        <n v="1000"/>
        <n v="842"/>
        <n v="235"/>
        <n v="5.42"/>
        <n v="5.53"/>
        <n v="11.8"/>
        <n v="22.3"/>
        <n v="57.3"/>
        <s v="&lt; 5,00"/>
        <n v="6.14"/>
        <n v="22"/>
        <n v="6.3"/>
        <n v="56"/>
        <n v="95.7"/>
        <n v="32.1"/>
        <n v="51.4"/>
        <s v="&lt;5"/>
        <n v="83.1"/>
        <n v="77.2"/>
        <n v="39.700000000000003"/>
        <n v="117"/>
        <s v="&lt;5,00"/>
        <n v="43.9"/>
        <n v="162"/>
        <n v="141"/>
        <n v="262"/>
        <n v="199"/>
        <n v="144"/>
        <n v="82.9"/>
        <n v="25.7"/>
        <n v="6.35"/>
        <n v="5.43"/>
        <s v="&gt;1000"/>
        <n v="225"/>
        <n v="683"/>
        <n v="299"/>
        <n v="6.06"/>
        <n v="73.7"/>
        <n v="8.5299999999999994"/>
        <n v="50.4"/>
        <n v="5.58"/>
        <n v="39.1"/>
        <n v="37.299999999999997"/>
        <n v="31.8"/>
        <n v="53.7"/>
        <n v="87.4"/>
        <s v="&lt;10"/>
        <n v="7.35"/>
        <n v="17.399999999999999"/>
        <n v="66"/>
        <n v="24.7"/>
        <n v="39.9"/>
        <n v="55.5"/>
        <n v="12.1"/>
        <n v="55.3"/>
        <n v="6.89"/>
        <n v="5.8"/>
        <n v="5.05"/>
        <n v="49.3"/>
        <n v="5.97"/>
        <n v="18.399999999999999"/>
        <n v="20"/>
        <n v="126"/>
        <n v="26.3"/>
        <n v="9.6300000000000008"/>
        <n v="21.3"/>
        <n v="23.4"/>
        <n v="34.299999999999997"/>
        <n v="165"/>
        <n v="22.9"/>
        <n v="8.1999999999999993"/>
        <n v="13.8"/>
        <n v="54.2"/>
        <n v="28.7"/>
        <n v="50"/>
        <n v="21.2"/>
        <n v="309"/>
        <n v="34.9"/>
        <n v="79.400000000000006"/>
        <n v="18.7"/>
        <n v="33.700000000000003"/>
        <n v="193"/>
        <n v="34.700000000000003"/>
        <n v="5.0599999999999996"/>
        <n v="13.6"/>
        <n v="19.899999999999999"/>
        <n v="38.1"/>
        <n v="5.84"/>
        <n v="6.36"/>
        <n v="10.3"/>
        <n v="14"/>
        <n v="32.200000000000003"/>
        <n v="62.1"/>
        <n v="112"/>
        <n v="22.8"/>
        <n v="52.4"/>
        <n v="47.9"/>
        <n v="57.1"/>
        <n v="57.5"/>
        <n v="71.599999999999994"/>
        <n v="37.9"/>
        <n v="36"/>
        <n v="6.22"/>
        <n v="44.5"/>
        <n v="96.4"/>
        <n v="39.5"/>
        <n v="44.8"/>
        <n v="30.2"/>
        <n v="94.5"/>
        <n v="187"/>
        <n v="22.7"/>
        <n v="7.81"/>
        <n v="31.2"/>
        <n v="45.6"/>
        <s v="&lt;2,50"/>
        <n v="12"/>
        <n v="22.2"/>
        <n v="29.1"/>
        <n v="90.1"/>
        <n v="3.78"/>
        <n v="4.34"/>
        <n v="25.6"/>
        <n v="4.0599999999999996"/>
        <n v="4.1399999999999997"/>
        <n v="7.38"/>
        <n v="4.76"/>
        <n v="3.25"/>
        <n v="5.66"/>
        <n v="6.66"/>
        <n v="2.52"/>
        <n v="12.8"/>
        <n v="6.61"/>
        <n v="2.72"/>
      </sharedItems>
    </cacheField>
    <cacheField name="Nitrógeno Amoniacal, como nitrógeno (mgNH3-N/L)" numFmtId="0">
      <sharedItems containsMixedTypes="1" containsNumber="1" minValue="2.5364705882352943" maxValue="823.52941176470586"/>
    </cacheField>
    <cacheField name="Fosforo Total (mgP/L)" numFmtId="0">
      <sharedItems containsMixedTypes="1" containsNumber="1" minValue="0.05" maxValue="643"/>
    </cacheField>
    <cacheField name="Hidrocarburos Totales (HTP) (mg Hidrocarburos/L)" numFmtId="0">
      <sharedItems containsMixedTypes="1" containsNumber="1" minValue="8.8000000000000007" maxValue="31"/>
    </cacheField>
    <cacheField name="Hidrocarburos aromáticos (HAP) (mg/l)" numFmtId="0">
      <sharedItems/>
    </cacheField>
    <cacheField name="BETEX (mg/l)" numFmtId="0">
      <sharedItems containsMixedTypes="1" containsNumber="1" containsInteger="1" minValue="6" maxValue="12"/>
    </cacheField>
    <cacheField name="Compuestos halogenados adsorbibles (AOX) mg/l" numFmtId="0">
      <sharedItems containsMixedTypes="1" containsNumber="1" minValue="0.38500000000000001" maxValue="243"/>
    </cacheField>
    <cacheField name="Coliformes Termotolerantes (NMP/100 ml)" numFmtId="0">
      <sharedItems containsMixedTypes="1" containsNumber="1" containsInteger="1" minValue="1" maxValue="104620000"/>
    </cacheField>
    <cacheField name="Cianuro (mgCN-/L)" numFmtId="0">
      <sharedItems containsMixedTypes="1" containsNumber="1" minValue="0.05" maxValue="11.8"/>
    </cacheField>
    <cacheField name="Cloruros (mgCl-/L)" numFmtId="0">
      <sharedItems containsMixedTypes="1" containsNumber="1" minValue="1.53" maxValue="1000"/>
    </cacheField>
    <cacheField name="Sulfuros (mgS=/L)" numFmtId="0">
      <sharedItems containsMixedTypes="1" containsNumber="1" minValue="1" maxValue="79"/>
    </cacheField>
    <cacheField name="Sulfatos (mgSO4 2=/L)" numFmtId="0">
      <sharedItems containsMixedTypes="1" containsNumber="1" minValue="5.61" maxValue="2790"/>
    </cacheField>
    <cacheField name="Aluminio Total (mgAl/L)" numFmtId="0">
      <sharedItems containsMixedTypes="1" containsNumber="1" minValue="0.53900000000000003" maxValue="130"/>
    </cacheField>
    <cacheField name="Cadmio (mgCd/L)" numFmtId="0">
      <sharedItems containsMixedTypes="1" containsNumber="1" minValue="3.0000000000000001E-3" maxValue="10"/>
    </cacheField>
    <cacheField name="Zinc (mgZn/L)" numFmtId="0">
      <sharedItems containsMixedTypes="1" containsNumber="1" minValue="0.03" maxValue="71.2"/>
    </cacheField>
    <cacheField name="Cobre (mgCu/L)" numFmtId="0">
      <sharedItems containsMixedTypes="1" containsNumber="1" minValue="0.02" maxValue="5.78"/>
    </cacheField>
    <cacheField name="Cromo (mgCr/L)" numFmtId="0">
      <sharedItems containsMixedTypes="1" containsNumber="1" minValue="0.02" maxValue="4.34"/>
    </cacheField>
    <cacheField name="Hierro (mgFe/L)" numFmtId="0">
      <sharedItems containsMixedTypes="1" containsNumber="1" minValue="5.6000000000000001E-2" maxValue="447"/>
    </cacheField>
    <cacheField name="Mercurio (mgHg/L)" numFmtId="0">
      <sharedItems containsMixedTypes="1" containsNumber="1" minValue="0" maxValue="0.67700000000000005"/>
    </cacheField>
    <cacheField name="Niquel (mgNi/L)" numFmtId="0">
      <sharedItems containsMixedTypes="1" containsNumber="1" minValue="0.01" maxValue="0.92300000000000004"/>
    </cacheField>
    <cacheField name="Plata (mgAg/L)" numFmtId="0">
      <sharedItems containsMixedTypes="1" containsNumber="1" minValue="0.03" maxValue="0.4"/>
    </cacheField>
    <cacheField name="Plomo (mgPb/L)" numFmtId="0">
      <sharedItems containsMixedTypes="1" containsNumber="1" minValue="0.01" maxValue="59"/>
    </cacheField>
    <cacheField name="Acidez Total (mgCaCO3/L)" numFmtId="0">
      <sharedItems containsMixedTypes="1" containsNumber="1" minValue="0" maxValue="803"/>
    </cacheField>
    <cacheField name="Alcalinidad Total (mgCaCO3/L)" numFmtId="0">
      <sharedItems containsMixedTypes="1" containsNumber="1" minValue="5" maxValue="1905"/>
    </cacheField>
    <cacheField name="Dureza Calcica (mgCaCO3/L)" numFmtId="0">
      <sharedItems containsMixedTypes="1" containsNumber="1" minValue="3.48" maxValue="1217"/>
    </cacheField>
    <cacheField name="Dureza Total (mgCaCO3/L)" numFmtId="0">
      <sharedItems containsMixedTypes="1" containsNumber="1" minValue="3.84" maxValue="2666"/>
    </cacheField>
    <cacheField name="Color real a 436nm  (m-1)" numFmtId="0">
      <sharedItems containsMixedTypes="1" containsNumber="1" minValue="2E-3" maxValue="334"/>
    </cacheField>
    <cacheField name="Color real a 525nm (m-1)" numFmtId="0">
      <sharedItems containsMixedTypes="1" containsNumber="1" minValue="0" maxValue="83.5"/>
    </cacheField>
    <cacheField name="Color real a 620nm (m-1)" numFmtId="0">
      <sharedItems containsMixedTypes="1" containsNumber="1" minValue="0" maxValue="46"/>
    </cacheField>
    <cacheField name="Bario mg Ba/L" numFmtId="0">
      <sharedItems containsMixedTypes="1" containsNumber="1" minValue="1.7000000000000001E-2" maxValue="18.2"/>
    </cacheField>
    <cacheField name="Maganeso (mg Mn/L)" numFmtId="0">
      <sharedItems containsMixedTypes="1" containsNumber="1" minValue="2.7E-2" maxValue="5.24"/>
    </cacheField>
    <cacheField name="Arsenico (mg As/L)2" numFmtId="0">
      <sharedItems containsMixedTypes="1" containsNumber="1" minValue="1E-3" maxValue="2.92"/>
    </cacheField>
    <cacheField name="Carga contaminante (Kg/dia)_x000a_DBO5" numFmtId="2">
      <sharedItems containsMixedTypes="1" containsNumber="1" minValue="0" maxValue="4740.0215039999994"/>
    </cacheField>
    <cacheField name="Carga contaminante (Kg/dia)_x000a_SST" numFmtId="2">
      <sharedItems containsMixedTypes="1" containsNumber="1" minValue="0" maxValue="475614.63705600001"/>
    </cacheField>
    <cacheField name="Fecha Reporte" numFmtId="0">
      <sharedItems containsNonDate="0" containsDate="1" containsString="0" containsBlank="1" minDate="2020-09-30T00:00:00" maxDate="2121-12-23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1">
  <r>
    <x v="0"/>
    <s v="&lt; 625 Kg/día"/>
    <x v="0"/>
    <n v="59"/>
    <s v="Armenia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1"/>
    <s v="Directos R. Cauca (mi) entre Q. Amagá y R. La Purco"/>
    <s v="2620-01-01-04"/>
    <s v="Q. La Tuerta"/>
    <d v="2019-09-21T00:00:00"/>
    <n v="24"/>
    <n v="0.72"/>
    <n v="8.33"/>
    <n v="7"/>
    <n v="8.73"/>
    <n v="258"/>
    <n v="1157"/>
    <n v="18.7"/>
    <n v="21.7"/>
    <n v="598"/>
    <n v="220"/>
    <s v="N/S"/>
    <s v="N/S"/>
    <n v="67"/>
    <n v="7.82"/>
    <n v="8.43"/>
    <n v="0.28225806451612906"/>
    <n v="0.02"/>
    <n v="142"/>
    <n v="3"/>
    <n v="76.5"/>
    <n v="37.55294117647059"/>
    <n v="7.84"/>
  </r>
  <r>
    <x v="0"/>
    <s v="&lt; 625 Kg/día"/>
    <x v="0"/>
    <n v="347"/>
    <s v="Heliconia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2"/>
    <s v="Q. La Guaca"/>
    <s v="2620-01-02-04"/>
    <s v="Q. Sucia"/>
    <d v="2019-09-21T00:00:00"/>
    <n v="24"/>
    <n v="2.64"/>
    <n v="7.65"/>
    <n v="7.52"/>
    <n v="8.41"/>
    <n v="231"/>
    <n v="623"/>
    <n v="21.4"/>
    <n v="23.6"/>
    <n v="209"/>
    <n v="83.1"/>
    <s v="N/S"/>
    <s v="N/S"/>
    <n v="64"/>
    <n v="3.29"/>
    <n v="3.03"/>
    <n v="16.370967741935484"/>
    <n v="0.02"/>
    <n v="85"/>
    <n v="1.2"/>
    <n v="2.41"/>
    <n v="8.3999999999999986"/>
    <n v="2.41"/>
  </r>
  <r>
    <x v="0"/>
    <s v="&lt; 625 Kg/día"/>
    <x v="0"/>
    <n v="380"/>
    <s v="La Estrella"/>
    <s v="Aburra Sur"/>
    <n v="2"/>
    <s v="Magdalena Cauca"/>
    <n v="27"/>
    <s v="Nechí"/>
    <n v="2701"/>
    <s v="Río Porce"/>
    <s v="2701-01"/>
    <s v="Rio Aburrá - NSS"/>
    <s v="2701-01-209"/>
    <s v="Directos al Río Aburrá-Medellín"/>
    <s v="2701-01-209"/>
    <s v="Directos al Río Aburrá-Medellín"/>
    <d v="2019-09-21T00:00:00"/>
    <n v="24"/>
    <n v="13.44"/>
    <n v="7.96"/>
    <n v="7.25"/>
    <n v="8.4700000000000006"/>
    <n v="266"/>
    <n v="693"/>
    <n v="18.7"/>
    <n v="22.1"/>
    <n v="446"/>
    <n v="75.400000000000006"/>
    <s v="N/S"/>
    <s v="N/S"/>
    <n v="50"/>
    <n v="7.2"/>
    <n v="11.4"/>
    <n v="40.645161290322584"/>
    <n v="0.02"/>
    <n v="145"/>
    <n v="3.1"/>
    <n v="40.9"/>
    <n v="13.835294117647059"/>
    <n v="4.04"/>
  </r>
  <r>
    <x v="0"/>
    <s v="&lt; 625 Kg/día"/>
    <x v="0"/>
    <n v="380"/>
    <s v="La Estrella"/>
    <s v="Aburra Sur"/>
    <n v="2"/>
    <s v="Magdalena Cauca"/>
    <n v="27"/>
    <s v="Nechí"/>
    <n v="2701"/>
    <s v="Río Porce"/>
    <s v="2701-01"/>
    <s v="Rio Aburrá - NSS"/>
    <s v="2701-01-209"/>
    <s v="Directos al Río Aburrá-Medellín"/>
    <s v="2701-01-209"/>
    <s v="Directos al Río Aburrá-Medellín"/>
    <d v="2019-10-24T00:00:00"/>
    <n v="24"/>
    <n v="14.27"/>
    <n v="7.72"/>
    <n v="6.79"/>
    <n v="7.76"/>
    <n v="164.9"/>
    <n v="478.3"/>
    <n v="18.2"/>
    <n v="22.1"/>
    <n v="209"/>
    <n v="139"/>
    <s v="N/S"/>
    <s v="N/S"/>
    <n v="32"/>
    <n v="2.36"/>
    <n v="3.13"/>
    <n v="35.225806451612904"/>
    <n v="0.02"/>
    <n v="114"/>
    <n v="0.8"/>
    <n v="16.5"/>
    <n v="8.8941176470588239"/>
    <n v="0.97099999999999997"/>
  </r>
  <r>
    <x v="0"/>
    <s v="&lt; 625 Kg/día"/>
    <x v="0"/>
    <n v="282"/>
    <s v="Fredonia"/>
    <s v="Cartama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8"/>
    <s v="R. Poblanco"/>
    <s v="2620-01-08-08"/>
    <s v="Q. La Naranjala"/>
    <d v="2019-10-21T00:00:00"/>
    <n v="24"/>
    <n v="9.2899999999999991"/>
    <n v="7.18"/>
    <n v="7.74"/>
    <n v="8.31"/>
    <n v="482"/>
    <n v="662"/>
    <n v="19.399999999999999"/>
    <n v="21.1"/>
    <n v="613"/>
    <n v="269"/>
    <s v="N/S"/>
    <s v="N/S"/>
    <n v="75"/>
    <n v="5.28"/>
    <n v="27.3"/>
    <n v="41.774193548387096"/>
    <n v="0.02"/>
    <n v="223"/>
    <n v="2.5"/>
    <n v="49.6"/>
    <n v="31.952941176470585"/>
    <n v="4.99"/>
  </r>
  <r>
    <x v="0"/>
    <s v="&lt; 625 Kg/día"/>
    <x v="0"/>
    <n v="390"/>
    <s v="La Pintada"/>
    <s v="Cartama"/>
    <n v="2"/>
    <s v="Magdalena Cauca"/>
    <n v="26"/>
    <s v="Cauca"/>
    <n v="2617"/>
    <s v="Río Frío y Otros Directos al Cauca"/>
    <s v="2617-02"/>
    <s v="R. FR. y Otros Directos al Cauca - NSS"/>
    <s v="2617-02-09"/>
    <s v="Directos R. Cauca (md) entre R. Poblanco y Q. Sabaleta"/>
    <s v="2617-02-09-01"/>
    <s v="Directos R. Cauca (md) entre Q. Sabaletas y R. Poblanco"/>
    <d v="2019-09-14T00:00:00"/>
    <n v="24"/>
    <n v="6.02"/>
    <n v="8.2799999999999994"/>
    <n v="7.23"/>
    <n v="9.25"/>
    <n v="262"/>
    <n v="896"/>
    <n v="25.9"/>
    <n v="27.7"/>
    <n v="421"/>
    <n v="181"/>
    <s v="N/S"/>
    <s v="N/S"/>
    <n v="55"/>
    <n v="4.09"/>
    <n v="17.5"/>
    <n v="0.35225806451612901"/>
    <n v="0.02"/>
    <n v="40"/>
    <n v="3"/>
    <n v="39.200000000000003"/>
    <n v="12.68235294117647"/>
    <n v="4.1399999999999997"/>
  </r>
  <r>
    <x v="0"/>
    <s v="&lt; 625 Kg/día"/>
    <x v="0"/>
    <n v="679"/>
    <s v="Santa Barbara"/>
    <s v="Cartama"/>
    <n v="2"/>
    <s v="Magdalena Cauca"/>
    <n v="26"/>
    <s v="Cauca"/>
    <n v="2618"/>
    <s v="Río Arma"/>
    <s v="2618"/>
    <s v="R. Arma"/>
    <s v="2618-05-01-09"/>
    <s v="Q. Sabaletas"/>
    <s v="2618-05-01-09"/>
    <s v="Q. Sabaletas"/>
    <d v="2019-09-12T00:00:00"/>
    <n v="24"/>
    <n v="15.27"/>
    <n v="8.27"/>
    <n v="7.91"/>
    <n v="8.52"/>
    <n v="624"/>
    <n v="1657"/>
    <n v="21.1"/>
    <n v="24"/>
    <n v="871"/>
    <n v="392"/>
    <s v="N/S"/>
    <s v="N/S"/>
    <n v="129"/>
    <n v="12.6"/>
    <n v="30.5"/>
    <n v="28.225806451612904"/>
    <n v="0.02"/>
    <n v="266"/>
    <n v="3.5"/>
    <n v="80"/>
    <n v="34.588235294117645"/>
    <n v="7.2"/>
  </r>
  <r>
    <x v="0"/>
    <s v="&lt; 625 Kg/día"/>
    <x v="0"/>
    <n v="856"/>
    <s v="Valparaiso"/>
    <s v="Cartama"/>
    <n v="2"/>
    <s v="Magdalena Cauca"/>
    <n v="26"/>
    <s v="Cauca"/>
    <n v="2617"/>
    <s v="Río Frío y Otros Directos al Cauca"/>
    <s v="2617-02"/>
    <s v="R. FR. y Otros Directos al Cauca - NSS"/>
    <s v="2617-02-10"/>
    <s v="Q. Sabaleta"/>
    <s v="2617-02-10-01"/>
    <s v="Q. Sabaleta"/>
    <d v="2019-09-14T00:00:00"/>
    <n v="24"/>
    <n v="2.98"/>
    <n v="7.14"/>
    <n v="7"/>
    <n v="9.7200000000000006"/>
    <n v="322"/>
    <n v="576"/>
    <n v="18.899999999999999"/>
    <n v="26.2"/>
    <n v="489"/>
    <n v="195"/>
    <s v="N/S"/>
    <s v="N/S"/>
    <n v="69"/>
    <n v="4.76"/>
    <n v="13.1"/>
    <n v="25.741935483870968"/>
    <n v="0.02"/>
    <n v="168"/>
    <n v="2"/>
    <n v="41.8"/>
    <n v="26.188235294117646"/>
    <n v="4.26"/>
  </r>
  <r>
    <x v="0"/>
    <s v="&lt; 625 Kg/día"/>
    <x v="0"/>
    <n v="34"/>
    <s v="Andes"/>
    <s v="Citará"/>
    <n v="2"/>
    <s v="Magdalena Cauca"/>
    <n v="26"/>
    <s v="Cauca"/>
    <n v="2619"/>
    <s v="Río San Juan"/>
    <s v="2619"/>
    <s v="R. San Juan - (md)"/>
    <s v="2619-01-11"/>
    <s v="Directos R. San Juan (mi) entre R. Taparto y Q. Chaparrala"/>
    <s v="2619-01-11-02"/>
    <s v="Q. La Chaparralita"/>
    <d v="2019-10-17T00:00:00"/>
    <n v="24"/>
    <n v="3.72"/>
    <n v="8.0299999999999994"/>
    <n v="7.33"/>
    <n v="8.86"/>
    <n v="417"/>
    <n v="1189"/>
    <n v="21.9"/>
    <n v="24.4"/>
    <n v="708"/>
    <n v="351"/>
    <s v="N/S"/>
    <s v="N/S"/>
    <n v="99"/>
    <n v="4.4800000000000004"/>
    <n v="32.5"/>
    <n v="103.64516129032258"/>
    <n v="0.02"/>
    <n v="296"/>
    <n v="5.5"/>
    <n v="62.4"/>
    <n v="43.07058823529411"/>
    <n v="6.59"/>
  </r>
  <r>
    <x v="0"/>
    <s v="&lt; 625 Kg/día"/>
    <x v="0"/>
    <n v="642"/>
    <s v="Salgar"/>
    <s v="Citará"/>
    <n v="2"/>
    <s v="Magdalena Cauca"/>
    <n v="26"/>
    <s v="Cauca"/>
    <n v="2619"/>
    <s v="Río San Juan"/>
    <s v="2619"/>
    <s v="R. San Juan - (md)"/>
    <s v="2619-01-02"/>
    <s v="R. Barroso"/>
    <s v="2619-01-02-14"/>
    <s v="Q. Liboriana"/>
    <d v="2019-10-01T00:00:00"/>
    <n v="24"/>
    <n v="9.73"/>
    <n v="7.35"/>
    <n v="7.04"/>
    <n v="8.61"/>
    <n v="325"/>
    <n v="685"/>
    <n v="22.3"/>
    <n v="25.2"/>
    <n v="426"/>
    <n v="180"/>
    <s v="N/S"/>
    <s v="N/S"/>
    <n v="55"/>
    <n v="5.99"/>
    <n v="5.84"/>
    <n v="43.806451612903224"/>
    <n v="0.02"/>
    <n v="177"/>
    <n v="3.5"/>
    <n v="34.4"/>
    <n v="17.705882352941178"/>
    <n v="3.16"/>
  </r>
  <r>
    <x v="0"/>
    <s v="&lt; 625 Kg/día"/>
    <x v="0"/>
    <n v="44"/>
    <s v="Anza"/>
    <s v="Hevéxico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5"/>
    <s v="Directos R. Cauca (md) entre R. San Mateo y Q. Niverengo"/>
    <s v="2621-01-15-08"/>
    <s v="Q. La Sapera"/>
    <d v="2019-07-27T00:00:00"/>
    <n v="24"/>
    <n v="1.43"/>
    <n v="7.92"/>
    <n v="7.14"/>
    <n v="8.31"/>
    <n v="400"/>
    <n v="932"/>
    <n v="24.9"/>
    <n v="27.8"/>
    <n v="611"/>
    <n v="179"/>
    <s v="N/S"/>
    <s v="N/S"/>
    <n v="137"/>
    <n v="9.5"/>
    <n v="8.5"/>
    <n v="10.274193548387096"/>
    <n v="0.02"/>
    <n v="181"/>
    <n v="0.5"/>
    <n v="51.7"/>
    <n v="35.988235294117651"/>
    <n v="2.2000000000000002"/>
  </r>
  <r>
    <x v="0"/>
    <s v="&lt; 625 Kg/día"/>
    <x v="0"/>
    <n v="113"/>
    <s v="Buritica"/>
    <s v="Hevéxico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0"/>
    <s v="R. La Clara"/>
    <s v="2621-01-10-12"/>
    <s v="Q. Remango"/>
    <d v="2019-07-17T00:00:00"/>
    <n v="24"/>
    <n v="5.55"/>
    <n v="7.72"/>
    <n v="7.76"/>
    <n v="8.68"/>
    <n v="613"/>
    <n v="1201"/>
    <n v="20.8"/>
    <n v="23.6"/>
    <n v="1122"/>
    <n v="635"/>
    <s v="N/S"/>
    <s v="N/S"/>
    <n v="10"/>
    <n v="11.9"/>
    <n v="14.9"/>
    <n v="29.580645161290324"/>
    <n v="0.02"/>
    <n v="427"/>
    <n v="5.5"/>
    <n v="73.8"/>
    <n v="36.152941176470591"/>
    <n v="6.3"/>
  </r>
  <r>
    <x v="0"/>
    <s v="&lt; 625 Kg/día"/>
    <x v="0"/>
    <n v="125"/>
    <s v="Caicedo"/>
    <s v="Hevéxico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4"/>
    <s v="Q. La Noque"/>
    <s v="2621-01-14-10"/>
    <s v="Q. La Noque Parte Alta"/>
    <d v="2019-07-27T00:00:00"/>
    <n v="24"/>
    <n v="1.6342556058617197"/>
    <n v="8.1"/>
    <n v="7.16"/>
    <n v="8.8800000000000008"/>
    <n v="301"/>
    <n v="972"/>
    <n v="19.3"/>
    <n v="22"/>
    <n v="574"/>
    <n v="196"/>
    <s v="N/S"/>
    <s v="N/S"/>
    <n v="79"/>
    <n v="4.4000000000000004"/>
    <n v="7.42"/>
    <n v="7.903225806451613"/>
    <n v="0.02"/>
    <n v="197"/>
    <n v="3"/>
    <n v="53"/>
    <n v="30.470588235294116"/>
    <n v="2"/>
  </r>
  <r>
    <x v="0"/>
    <s v="&lt; 625 Kg/día"/>
    <x v="0"/>
    <n v="240"/>
    <s v="Ebéjico"/>
    <s v="Hevéxicos"/>
    <n v="2"/>
    <s v="Magdalena Cauca"/>
    <n v="26"/>
    <s v="Cauca"/>
    <n v="2620"/>
    <s v="Directos Río Cauca  entre Río San Juan y  Pto Valdivia (md)"/>
    <s v="2620-02"/>
    <s v="Directos R. Cauca (mi) - R. Aurra - NSS"/>
    <s v="2620-02-04"/>
    <s v="Q. La Clara"/>
    <s v="2620-02-04-06"/>
    <s v="Q. Juan Ramos"/>
    <d v="2019-07-14T00:00:00"/>
    <n v="24"/>
    <n v="4.1100000000000003"/>
    <n v="7.99"/>
    <n v="7.14"/>
    <n v="8.08"/>
    <n v="256"/>
    <n v="402"/>
    <n v="19.899999999999999"/>
    <n v="21"/>
    <n v="139"/>
    <n v="95"/>
    <s v="N/S"/>
    <s v="N/S"/>
    <n v="23"/>
    <n v="2.75"/>
    <n v="3.28"/>
    <n v="2.754838709677419"/>
    <n v="0.02"/>
    <n v="69"/>
    <n v="0.1"/>
    <n v="23.5"/>
    <n v="8.7294117647058833"/>
    <n v="2.08"/>
  </r>
  <r>
    <x v="0"/>
    <s v="&lt; 625 Kg/día"/>
    <x v="0"/>
    <n v="411"/>
    <s v="Liborina"/>
    <s v="Hevéxico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06"/>
    <s v="R. Juan García"/>
    <s v="2620-03-06-01"/>
    <s v="R. Juan García"/>
    <d v="2019-07-24T00:00:00"/>
    <n v="24"/>
    <n v="1.56"/>
    <n v="7.85"/>
    <n v="7.31"/>
    <n v="8.3800000000000008"/>
    <n v="241"/>
    <n v="1010"/>
    <n v="26.1"/>
    <n v="27.7"/>
    <n v="438"/>
    <n v="167"/>
    <s v="N/S"/>
    <s v="N/S"/>
    <n v="104"/>
    <n v="10"/>
    <n v="7.65"/>
    <n v="33.41935483870968"/>
    <n v="0.02"/>
    <n v="270"/>
    <n v="3"/>
    <n v="33"/>
    <n v="17.294117647058822"/>
    <n v="2"/>
  </r>
  <r>
    <x v="0"/>
    <s v="&lt; 625 Kg/día"/>
    <x v="0"/>
    <n v="628"/>
    <s v="Sabanalarga"/>
    <s v="Hevéxico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15"/>
    <s v="Q. Chachafruto"/>
    <s v="2620-03-15-02"/>
    <s v="Q. Niquia"/>
    <d v="2019-07-27T00:00:00"/>
    <n v="24"/>
    <n v="2.2400000000000002"/>
    <n v="6.89"/>
    <n v="6.98"/>
    <n v="8.18"/>
    <n v="465"/>
    <n v="1355"/>
    <n v="24.3"/>
    <n v="25.9"/>
    <n v="665"/>
    <n v="232"/>
    <s v="N/S"/>
    <s v="N/S"/>
    <n v="61"/>
    <n v="2.39"/>
    <n v="5.5"/>
    <n v="7.7"/>
    <n v="0.02"/>
    <n v="216"/>
    <n v="5"/>
    <n v="59.4"/>
    <n v="32.776470588235291"/>
    <n v="2.42"/>
  </r>
  <r>
    <x v="0"/>
    <s v="&lt; 625 Kg/día"/>
    <x v="0"/>
    <n v="656"/>
    <s v="San Jeronimo"/>
    <s v="Hevéxicos"/>
    <n v="2"/>
    <s v="Magdalena Cauca"/>
    <n v="26"/>
    <s v="Cauca"/>
    <n v="2620"/>
    <s v="Directos Río Cauca  entre Río San Juan y  Pto Valdivia (md)"/>
    <s v="2620-02"/>
    <s v="Directos R. Cauca (mi) - R. Aurra - NSS"/>
    <s v="2620-02-02"/>
    <s v="R. Aurra"/>
    <s v="2620-02-02-01"/>
    <s v="R. Aurrá"/>
    <d v="2019-01-25T00:00:00"/>
    <n v="24"/>
    <n v="5.7850000000000001"/>
    <n v="7.85"/>
    <n v="7.12"/>
    <n v="8.33"/>
    <n v="278"/>
    <n v="868"/>
    <n v="24.2"/>
    <n v="27.3"/>
    <n v="516"/>
    <n v="314"/>
    <s v="N/S"/>
    <s v="N/S"/>
    <n v="78"/>
    <n v="5.4"/>
    <n v="21.4"/>
    <n v="15.35483870967742"/>
    <n v="0.02"/>
    <n v="162"/>
    <n v="2.1"/>
    <n v="52.2"/>
    <n v="25.28235294117647"/>
    <n v="5.0999999999999996"/>
  </r>
  <r>
    <x v="0"/>
    <s v="&lt; 625 Kg/día"/>
    <x v="0"/>
    <n v="761"/>
    <s v="Sopetrán"/>
    <s v="Hevéxico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23"/>
    <s v="Q. La Sopetrana"/>
    <s v="2620-03-23-06"/>
    <s v="Q. La Sopetrana"/>
    <d v="2019-07-15T00:00:00"/>
    <n v="24"/>
    <n v="4.0789999999999997"/>
    <n v="7.9"/>
    <n v="7.15"/>
    <n v="8.2899999999999991"/>
    <n v="580"/>
    <n v="1117"/>
    <n v="24.9"/>
    <n v="27.4"/>
    <n v="744"/>
    <n v="336"/>
    <s v="N/S"/>
    <s v="N/S"/>
    <n v="116"/>
    <n v="10.9"/>
    <n v="21.3"/>
    <n v="37.70967741935484"/>
    <n v="0.02"/>
    <n v="330"/>
    <n v="5"/>
    <n v="68.400000000000006"/>
    <n v="30.388235294117649"/>
    <n v="9.1"/>
  </r>
  <r>
    <x v="0"/>
    <s v="&lt; 625 Kg/día"/>
    <x v="0"/>
    <n v="120"/>
    <s v="Caceres"/>
    <s v="Panzenú"/>
    <n v="2"/>
    <s v="Magdalena Cauca"/>
    <n v="26"/>
    <s v="Cauca"/>
    <n v="2625"/>
    <s v="Directos al Cauca entre Pto Valdivia y Río Nechí (md)"/>
    <s v="2625"/>
    <s v="Directos al Cauca (mi) entre Pto Valdivia y R. Nechí"/>
    <s v="2625-01-03"/>
    <s v="Directos R. Cauca (mi) entre Q. Valdivia y R. Corrales"/>
    <s v="2625-01-03-03"/>
    <s v="Directos R. Cauca (mi) entre Q. Santo Domingo y Q. Purú"/>
    <d v="2019-09-07T00:00:00"/>
    <n v="24"/>
    <n v="2.41"/>
    <n v="7.18"/>
    <n v="6.92"/>
    <n v="8.11"/>
    <n v="132.6"/>
    <n v="939"/>
    <n v="27.3"/>
    <n v="30.8"/>
    <n v="506"/>
    <n v="191"/>
    <s v="N/S"/>
    <s v="N/S"/>
    <n v="78"/>
    <n v="5.96"/>
    <n v="15.7"/>
    <n v="16.529032258064515"/>
    <n v="0.02"/>
    <n v="156"/>
    <n v="1.3"/>
    <n v="34.200000000000003"/>
    <n v="17.129411764705882"/>
    <n v="3.76"/>
  </r>
  <r>
    <x v="0"/>
    <s v="&lt; 625 Kg/día"/>
    <x v="0"/>
    <n v="790"/>
    <s v="Taraza"/>
    <s v="Panzenú"/>
    <n v="2"/>
    <s v="Magdalena Cauca"/>
    <n v="26"/>
    <s v="Cauca"/>
    <n v="2624"/>
    <s v="Río Taraza - Río Man"/>
    <s v="2624-01"/>
    <s v="R. Taraza y otros directos cauca (md) - NSS"/>
    <s v="2624-01-08"/>
    <s v="R. Tarazá"/>
    <s v="2624-01-08-10"/>
    <s v="Q. Chuchul"/>
    <d v="2019-09-07T00:00:00"/>
    <n v="24"/>
    <n v="4.55"/>
    <n v="7.28"/>
    <n v="6.45"/>
    <n v="8.33"/>
    <n v="52.2"/>
    <n v="551"/>
    <n v="26.7"/>
    <n v="30.4"/>
    <n v="299"/>
    <n v="123"/>
    <s v="N/S"/>
    <s v="N/S"/>
    <n v="119"/>
    <n v="0.23499999999999999"/>
    <n v="4.7699999999999996"/>
    <n v="7.3612903225806461"/>
    <n v="0.02"/>
    <n v="64"/>
    <n v="0.7"/>
    <n v="17.8"/>
    <n v="7.5105882352941169"/>
    <n v="2.0099999999999998"/>
  </r>
  <r>
    <x v="0"/>
    <s v="&lt; 625 Kg/día"/>
    <x v="0"/>
    <n v="854"/>
    <s v="Valdivia"/>
    <s v="Panzenú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02"/>
    <s v="R. Espiritu Santo"/>
    <s v="2620-03-02-02"/>
    <s v="Q. El Oro"/>
    <d v="2019-09-04T00:00:00"/>
    <n v="24"/>
    <n v="3.51"/>
    <n v="7.89"/>
    <n v="7.57"/>
    <n v="8.93"/>
    <n v="288"/>
    <n v="884"/>
    <n v="21.8"/>
    <n v="26.5"/>
    <n v="576"/>
    <n v="244"/>
    <s v="N/S"/>
    <s v="N/S"/>
    <n v="88"/>
    <n v="7.18"/>
    <n v="8.5299999999999994"/>
    <n v="21.451612903225808"/>
    <n v="0.02"/>
    <n v="144"/>
    <n v="1.8"/>
    <n v="61"/>
    <n v="24.788235294117648"/>
    <n v="6.08"/>
  </r>
  <r>
    <x v="0"/>
    <s v="&lt; 625 Kg/día"/>
    <x v="0"/>
    <n v="250"/>
    <s v="El Bagre"/>
    <s v="Panzenú"/>
    <n v="2"/>
    <s v="Magdalena Cauca"/>
    <n v="27"/>
    <s v="Nechí"/>
    <n v="2703"/>
    <s v="Bajo Nechí"/>
    <s v="2703-02"/>
    <s v="R. Amacerí - NSS"/>
    <s v="2703-02-06"/>
    <s v="Q. Villa"/>
    <s v="2704-01-02-01"/>
    <s v="Q. Vijagual"/>
    <d v="2019-10-28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n v="0.02"/>
    <s v="N/S"/>
    <s v="N/S"/>
    <s v="N/S"/>
    <e v="#VALUE!"/>
    <s v="N/S"/>
  </r>
  <r>
    <x v="0"/>
    <s v="&lt; 625 Kg/día"/>
    <x v="0"/>
    <n v="895"/>
    <s v="Zaragoza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6"/>
    <s v="Q. Sardina"/>
    <d v="2019-07-06T00:00:00"/>
    <n v="24"/>
    <n v="1.9450000000000001"/>
    <n v="6.68"/>
    <n v="6.68"/>
    <n v="7.61"/>
    <n v="398"/>
    <n v="891"/>
    <n v="28.1"/>
    <n v="31.5"/>
    <n v="389"/>
    <n v="199"/>
    <s v="N/S"/>
    <s v="N/S"/>
    <n v="29"/>
    <n v="5.2"/>
    <n v="46.3"/>
    <n v="5.6903225806451614"/>
    <n v="0.02"/>
    <n v="90"/>
    <n v="0.1"/>
    <n v="43.6"/>
    <n v="21.988235294117647"/>
    <n v="3.6"/>
  </r>
  <r>
    <x v="0"/>
    <s v="&lt; 625 Kg/día"/>
    <x v="0"/>
    <n v="40"/>
    <s v="Anorí"/>
    <s v="Tahamies"/>
    <n v="2"/>
    <s v="Magdalena Cauca"/>
    <n v="27"/>
    <s v="Nechí"/>
    <n v="2702"/>
    <s v="Alto Nechí"/>
    <s v="2702"/>
    <s v="Alto Nechí - NSS"/>
    <s v="2702-03-14"/>
    <s v="R. Anorí"/>
    <s v="2702-03-14-06"/>
    <s v="R. Serranias"/>
    <d v="2019-11-12T00:00:00"/>
    <n v="24"/>
    <n v="1.07"/>
    <n v="8.3000000000000007"/>
    <n v="8.0299999999999994"/>
    <n v="8.7200000000000006"/>
    <n v="429"/>
    <n v="999"/>
    <n v="20.3"/>
    <n v="22"/>
    <n v="656"/>
    <n v="316"/>
    <s v="N/S"/>
    <s v="N/S"/>
    <n v="86"/>
    <n v="9.1199999999999992"/>
    <n v="9.8000000000000007"/>
    <n v="12.64516129032258"/>
    <n v="0.02"/>
    <n v="202"/>
    <n v="1.5"/>
    <n v="75.099999999999994"/>
    <n v="39.035294117647062"/>
    <n v="12.6"/>
  </r>
  <r>
    <x v="0"/>
    <s v="&lt; 625 Kg/día"/>
    <x v="0"/>
    <n v="86"/>
    <s v="Belmira"/>
    <s v="Tahamies"/>
    <n v="2"/>
    <s v="Magdalena Cauca"/>
    <n v="27"/>
    <s v="Nechí"/>
    <n v="2701"/>
    <s v="Río Porce"/>
    <s v="2701-02"/>
    <s v="R. Grande - Chico - NSS"/>
    <s v="2701-02-06"/>
    <s v="R. Chico"/>
    <s v="2701-02-06-01"/>
    <s v="R. Chico"/>
    <d v="2019-06-30T00:00:00"/>
    <n v="24"/>
    <n v="8.17"/>
    <n v="7.19"/>
    <n v="6.87"/>
    <n v="7.92"/>
    <n v="189.2"/>
    <n v="549"/>
    <n v="15.2"/>
    <n v="18.3"/>
    <n v="278"/>
    <n v="110"/>
    <s v="N/S"/>
    <s v="N/S"/>
    <n v="10"/>
    <n v="4.1500000000000004"/>
    <n v="3.6"/>
    <n v="9.3483870967741947"/>
    <n v="0.02"/>
    <n v="37"/>
    <n v="0.1"/>
    <n v="26.1"/>
    <n v="13.588235294117647"/>
    <n v="2.5"/>
  </r>
  <r>
    <x v="0"/>
    <s v="&lt; 625 Kg/día"/>
    <x v="0"/>
    <n v="107"/>
    <s v="Briceno"/>
    <s v="Tahamie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02"/>
    <s v="R. Espiritu Santo"/>
    <s v="2620-03-02-08"/>
    <s v="R. Canaveral"/>
    <d v="2019-09-05T00:00:00"/>
    <n v="24"/>
    <n v="11.39"/>
    <n v="7.01"/>
    <n v="6.91"/>
    <n v="7.43"/>
    <n v="85.8"/>
    <n v="182"/>
    <n v="21.8"/>
    <n v="25.6"/>
    <n v="70.5"/>
    <n v="34.200000000000003"/>
    <s v="N/S"/>
    <s v="N/S"/>
    <s v=" &lt; 10"/>
    <s v=" &lt; 0,100"/>
    <n v="1.93"/>
    <n v="2.2309677419354843"/>
    <n v="0.02"/>
    <n v="55"/>
    <n v="1.2"/>
    <n v="8.8000000000000007"/>
    <e v="#VALUE!"/>
    <n v="0.48799999999999999"/>
  </r>
  <r>
    <x v="0"/>
    <s v="&lt; 625 Kg/día"/>
    <x v="0"/>
    <n v="150"/>
    <s v="Carolina"/>
    <s v="Tahamies"/>
    <n v="2"/>
    <s v="Magdalena Cauca"/>
    <n v="27"/>
    <s v="Nechí"/>
    <n v="2701"/>
    <s v="Río Porce"/>
    <s v="2701-03"/>
    <s v="R. Guadalupe y Medio Porce - NSS"/>
    <s v="2701-03-02"/>
    <s v="R. Guadalupe"/>
    <s v="2701-03-02-08"/>
    <s v="Q. Santa Isabel"/>
    <d v="2019-08-26T00:00:00"/>
    <n v="24"/>
    <n v="0.74"/>
    <n v="8.59"/>
    <n v="7.88"/>
    <n v="8.7899999999999991"/>
    <n v="282"/>
    <n v="1137"/>
    <n v="17.3"/>
    <n v="23.5"/>
    <n v="621"/>
    <n v="303"/>
    <s v="N/S"/>
    <s v="N/S"/>
    <n v="13"/>
    <n v="6.94"/>
    <n v="11.2"/>
    <n v="10.522580645161289"/>
    <n v="0.02"/>
    <n v="214"/>
    <n v="4"/>
    <n v="96"/>
    <n v="45.623529411764707"/>
    <n v="7.94"/>
  </r>
  <r>
    <x v="0"/>
    <s v="&lt; 625 Kg/día"/>
    <x v="0"/>
    <n v="361"/>
    <s v="Ituango"/>
    <s v="Tahamies"/>
    <n v="2"/>
    <s v="Magdalena Cauca"/>
    <n v="26"/>
    <s v="Cauca"/>
    <n v="2621"/>
    <s v="Directos Río Cauca entre Río San Juan y Pto Valdivia (mi)"/>
    <s v="2621-02"/>
    <s v="R. Ituango - Directos R. Cauca (md) - NSS"/>
    <s v="2621-02-04"/>
    <s v="R. Ituango"/>
    <s v="2621-02-04-24"/>
    <s v="Q. Chapinero"/>
    <d v="2019-08-31T00:00:00"/>
    <n v="15"/>
    <n v="6.79"/>
    <n v="7.69"/>
    <n v="7.35"/>
    <n v="8.01"/>
    <n v="493"/>
    <n v="880"/>
    <n v="21.5"/>
    <n v="21.9"/>
    <n v="1145"/>
    <n v="201"/>
    <s v="N/S"/>
    <s v="N/S"/>
    <n v="51"/>
    <n v="7.4"/>
    <n v="4.08"/>
    <n v="25.516129032258064"/>
    <n v="0.02"/>
    <n v="266"/>
    <n v="5.5"/>
    <n v="85.7"/>
    <n v="21.494117647058825"/>
    <n v="5.57"/>
  </r>
  <r>
    <x v="0"/>
    <s v="&lt; 625 Kg/día"/>
    <x v="0"/>
    <n v="647"/>
    <s v="San Andres de Cuerquia"/>
    <s v="Tahamie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04"/>
    <s v="R. San Andres"/>
    <s v="2620-03-04-01"/>
    <s v="R. San Andres"/>
    <d v="2019-09-02T00:00:00"/>
    <n v="24"/>
    <n v="9.9"/>
    <n v="7.63"/>
    <n v="7.42"/>
    <n v="9.9700000000000006"/>
    <n v="183.5"/>
    <n v="594"/>
    <n v="18.100000000000001"/>
    <n v="21.7"/>
    <n v="229"/>
    <n v="117"/>
    <s v="N/S"/>
    <s v="N/S"/>
    <n v="30"/>
    <n v="3.18"/>
    <n v="3.75"/>
    <n v="3.1387096774193548"/>
    <n v="0.02"/>
    <n v="69"/>
    <n v="0.5"/>
    <n v="18.2"/>
    <n v="4.1670588235294108"/>
    <n v="1.93"/>
  </r>
  <r>
    <x v="0"/>
    <s v="&lt; 625 Kg/día"/>
    <x v="0"/>
    <n v="819"/>
    <s v="Toledo"/>
    <s v="Tahamie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04"/>
    <s v="R. San Andres"/>
    <s v="2620-03-04-10"/>
    <s v="Q. De Tanque"/>
    <d v="2019-08-28T00:00:00"/>
    <n v="24"/>
    <n v="2.04"/>
    <n v="8.2200000000000006"/>
    <n v="7.48"/>
    <n v="8.94"/>
    <n v="219"/>
    <n v="1362"/>
    <n v="18.600000000000001"/>
    <n v="22.3"/>
    <n v="768"/>
    <n v="203"/>
    <s v="N/S"/>
    <s v="N/S"/>
    <n v="64"/>
    <n v="11.6"/>
    <n v="8.7899999999999991"/>
    <n v="15.535483870967742"/>
    <n v="0.02"/>
    <n v="69"/>
    <n v="3"/>
    <n v="77.400000000000006"/>
    <n v="28.741176470588233"/>
    <n v="6.16"/>
  </r>
  <r>
    <x v="0"/>
    <s v="&lt; 625 Kg/día"/>
    <x v="0"/>
    <n v="887"/>
    <s v="Yarumal"/>
    <s v="Tahamies"/>
    <n v="2"/>
    <s v="Magdalena Cauca"/>
    <n v="27"/>
    <s v="Nechí"/>
    <n v="2702"/>
    <s v="Alto Nechí"/>
    <s v="2702"/>
    <s v="Alto Nechí - NSS"/>
    <s v="2702-01-11"/>
    <s v="Directos R. Nechí (md) entre Q. Yolanda y Q. El Yerbal"/>
    <s v="2702-01-11-04"/>
    <s v="Q. Yurumal"/>
    <d v="2019-09-02T00:00:00"/>
    <n v="24"/>
    <n v="7.13"/>
    <n v="7.83"/>
    <n v="7.38"/>
    <n v="8.39"/>
    <n v="166"/>
    <n v="469"/>
    <n v="17.3"/>
    <n v="20"/>
    <n v="384"/>
    <n v="157"/>
    <s v="N/S"/>
    <s v="N/S"/>
    <n v="75"/>
    <n v="5.89"/>
    <n v="8.8800000000000008"/>
    <n v="40.87096774193548"/>
    <n v="0.02"/>
    <n v="75"/>
    <n v="0.1"/>
    <n v="33.5"/>
    <n v="8.3999999999999986"/>
    <n v="2.99"/>
  </r>
  <r>
    <x v="0"/>
    <s v="&lt; 625 Kg/día"/>
    <x v="0"/>
    <n v="142"/>
    <s v="Caracoli"/>
    <s v="Zenufana"/>
    <n v="2"/>
    <s v="Magdalena Cauca"/>
    <n v="23"/>
    <s v="Medio Magdalena"/>
    <n v="2308"/>
    <s v="Río Nare"/>
    <s v="2308-05"/>
    <s v="R. Nus - NSS"/>
    <s v="2308-05-01"/>
    <s v="R. Nus Entre R. Nare y Q. San José"/>
    <s v="2308-05-01-01"/>
    <s v="R. Nus"/>
    <d v="2019-08-24T00:00:00"/>
    <n v="24"/>
    <n v="0.56355125129957628"/>
    <n v="7.51"/>
    <n v="7.11"/>
    <n v="8.3000000000000007"/>
    <n v="210.5"/>
    <n v="769"/>
    <n v="24.1"/>
    <n v="28.2"/>
    <n v="274"/>
    <n v="64.2"/>
    <s v="N/S"/>
    <s v="N/S"/>
    <n v="19"/>
    <n v="3.26"/>
    <n v="9.99"/>
    <n v="10.861290322580645"/>
    <n v="0.02"/>
    <n v="61"/>
    <n v="0.9"/>
    <n v="21.8"/>
    <n v="9.3882352941176475"/>
    <n v="2.38"/>
  </r>
  <r>
    <x v="0"/>
    <s v="&lt; 625 Kg/día"/>
    <x v="0"/>
    <n v="679"/>
    <s v="Santa Barbara"/>
    <s v="Cartama"/>
    <n v="2"/>
    <s v="Magdalena Cauca"/>
    <n v="26"/>
    <s v="Cauca"/>
    <n v="2618"/>
    <s v="Río Arma"/>
    <s v="2618"/>
    <s v="R. Arma"/>
    <s v="2618-05-01-09"/>
    <s v="Q. Sabaletas"/>
    <s v="2618-05-01-09"/>
    <s v="Q. Sabaletas"/>
    <d v="2019-11-23T00:00:00"/>
    <n v="24"/>
    <n v="0.76"/>
    <n v="8.01"/>
    <n v="6.85"/>
    <n v="8.77"/>
    <n v="314"/>
    <n v="988"/>
    <n v="16.7"/>
    <n v="20.6"/>
    <n v="969"/>
    <n v="529"/>
    <s v="N/S"/>
    <s v="N/S"/>
    <n v="138"/>
    <n v="5.99"/>
    <n v="14.4"/>
    <n v="84.903225806451616"/>
    <n v="0.02"/>
    <n v="313"/>
    <n v="6.5"/>
    <n v="84.8"/>
    <n v="28.411764705882351"/>
    <n v="5.53"/>
  </r>
  <r>
    <x v="0"/>
    <s v="&lt; 625 Kg/día"/>
    <x v="0"/>
    <n v="190"/>
    <s v="Cisneros"/>
    <s v="Zenufana"/>
    <n v="2"/>
    <s v="Magdalena Cauca"/>
    <n v="23"/>
    <s v="Medio Magdalena"/>
    <n v="2308"/>
    <s v="Río Nare"/>
    <s v="2308-05"/>
    <s v="R. Nus - NSS"/>
    <s v="2308-05-03"/>
    <s v="R. Nus (md) Entre Q. San José y Q. Santa Gertrudis"/>
    <s v="2308-05-03-01"/>
    <s v="R. Nus"/>
    <d v="2019-11-23T00:00:00"/>
    <n v="24"/>
    <n v="13.3"/>
    <n v="7.1"/>
    <n v="7.03"/>
    <n v="7.62"/>
    <n v="126"/>
    <n v="328"/>
    <n v="23.4"/>
    <n v="24.6"/>
    <n v="149"/>
    <n v="44.9"/>
    <s v="N/S"/>
    <s v="N/S"/>
    <n v="38"/>
    <n v="1.3"/>
    <n v="1.19"/>
    <n v="2.2467741935483869"/>
    <n v="0.02"/>
    <n v="31"/>
    <n v="0.2"/>
    <n v="10"/>
    <n v="4.8423529411764701"/>
    <n v="1.45"/>
  </r>
  <r>
    <x v="0"/>
    <s v="&lt; 625 Kg/día"/>
    <x v="0"/>
    <n v="237"/>
    <s v="Donmatías"/>
    <s v="Tahamies"/>
    <n v="2"/>
    <s v="Magdalena Cauca"/>
    <n v="27"/>
    <s v="Nechí"/>
    <n v="2701"/>
    <s v="Río Porce"/>
    <s v="2701-02"/>
    <s v="R. Grande - Chico - NSS"/>
    <s v="2701-02-01"/>
    <s v="R. Grande parte Baja"/>
    <s v="2701-02-01-26"/>
    <s v="Q. Don Matías"/>
    <d v="2019-06-30T00:00:00"/>
    <n v="24"/>
    <n v="20.13"/>
    <n v="7.44"/>
    <n v="7.18"/>
    <n v="7.42"/>
    <n v="516"/>
    <n v="733"/>
    <n v="17.600000000000001"/>
    <n v="21.2"/>
    <n v="333"/>
    <n v="186"/>
    <s v="N/S"/>
    <s v="N/S"/>
    <n v="40"/>
    <n v="6.4"/>
    <n v="8.6"/>
    <n v="2.6419354838709674"/>
    <n v="0.02"/>
    <n v="98"/>
    <n v="0.5"/>
    <n v="43.8"/>
    <n v="28.576470588235299"/>
    <n v="4.2"/>
  </r>
  <r>
    <x v="0"/>
    <s v="&lt; 625 Kg/día"/>
    <x v="0"/>
    <n v="585"/>
    <s v="Puerto Nare"/>
    <s v="Zenufana"/>
    <n v="2"/>
    <s v="Magdalena Cauca"/>
    <n v="23"/>
    <s v="Medio Magdalena"/>
    <n v="2307"/>
    <s v="Directos Magdalena Medio entre ríos La Miel y Nare (mi)"/>
    <s v="2307"/>
    <s v="Río Cocorná Sur y Directos al Magdalena Medio Entre Ríos La Miel y Nare (mi) - SZH"/>
    <s v="2307-01"/>
    <s v="Río San Pablo"/>
    <s v="2307-01-01-03"/>
    <s v="Directos R. Magdalena entre R. San Pablo y Q. La Patiño"/>
    <d v="2019-08-13T00:00:00"/>
    <n v="24"/>
    <n v="0.05"/>
    <n v="6.73"/>
    <n v="7.16"/>
    <n v="9.6"/>
    <n v="190.8"/>
    <n v="1401"/>
    <n v="28.8"/>
    <n v="31.2"/>
    <n v="1744"/>
    <n v="608"/>
    <s v="N/S"/>
    <s v="N/S"/>
    <n v="250"/>
    <n v="9.85"/>
    <n v="7.11"/>
    <n v="21.429032258064517"/>
    <n v="0.02"/>
    <n v="613"/>
    <n v="2.5"/>
    <n v="55.1"/>
    <n v="13.588235294117647"/>
    <n v="7.4"/>
  </r>
  <r>
    <x v="0"/>
    <s v="&lt; 625 Kg/día"/>
    <x v="0"/>
    <n v="604"/>
    <s v="Remedios"/>
    <s v="Zenufana"/>
    <n v="2"/>
    <s v="Magdalena Cauca"/>
    <n v="23"/>
    <s v="Medio Magdalena"/>
    <n v="2317"/>
    <s v="Río Cimitarra y otros directos al Magdalena"/>
    <s v="2317-01"/>
    <s v="R. Ite - NSS"/>
    <s v="2317-01-02"/>
    <s v="R. Ite parte alta"/>
    <s v="2317-01-02-08"/>
    <s v="Q. Carnicero"/>
    <d v="2019-08-07T00:00:00"/>
    <n v="24"/>
    <n v="1.74"/>
    <n v="7.23"/>
    <n v="7.3"/>
    <n v="8.6300000000000008"/>
    <n v="157"/>
    <n v="1153"/>
    <n v="25.5"/>
    <n v="28.2"/>
    <n v="1043"/>
    <n v="467"/>
    <s v="N/S"/>
    <s v="N/S"/>
    <n v="183"/>
    <n v="10.7"/>
    <n v="9.1"/>
    <n v="98"/>
    <n v="0.02"/>
    <n v="632"/>
    <n v="10"/>
    <n v="70.8"/>
    <n v="32.941176470588232"/>
    <n v="2.5"/>
  </r>
  <r>
    <x v="0"/>
    <s v="&lt; 625 Kg/día"/>
    <x v="0"/>
    <n v="858"/>
    <s v="Vegachí"/>
    <s v="Zenufana"/>
    <n v="2"/>
    <s v="Magdalena Cauca"/>
    <n v="23"/>
    <s v="Medio Magdalena"/>
    <n v="2310"/>
    <s v="Río San Bartolo y otros directos al Magdalena Medio"/>
    <s v="2310"/>
    <s v="R. San Bartolo y otros directos al Magdalena Medio - NSS"/>
    <s v="2310-01-04"/>
    <s v="R. Volcán"/>
    <s v="2310-01-04-04"/>
    <s v="R. Volcán"/>
    <d v="2019-08-03T00:00:00"/>
    <n v="24"/>
    <n v="0.8"/>
    <n v="8.1300000000000008"/>
    <n v="7.06"/>
    <n v="8.4600000000000009"/>
    <n v="492"/>
    <n v="1243"/>
    <n v="24.2"/>
    <n v="27.94"/>
    <n v="574"/>
    <n v="257"/>
    <s v="N/S"/>
    <s v="N/S"/>
    <n v="287"/>
    <n v="8.35"/>
    <n v="6.7"/>
    <n v="0.40193548387096778"/>
    <n v="0.02"/>
    <n v="62"/>
    <s v="&lt;0.10"/>
    <n v="95.6"/>
    <n v="30.058823529411764"/>
    <n v="6.13"/>
  </r>
  <r>
    <x v="0"/>
    <s v="&lt; 625 Kg/día"/>
    <x v="0"/>
    <n v="890"/>
    <s v="Yolombo"/>
    <s v="Zenufana"/>
    <n v="2"/>
    <s v="Magdalena Cauca"/>
    <n v="23"/>
    <s v="Medio Magdalena"/>
    <n v="2310"/>
    <s v="Río San Bartolo y otros directos al Magdalena Medio"/>
    <s v="2310"/>
    <s v="R. San Bartolo y otros directos al Magdalena Medio - NSS"/>
    <s v="2310-01-01"/>
    <s v="R. San Bartolomé"/>
    <s v="2310-01-01-20"/>
    <s v="Q. Mulato"/>
    <d v="2019-08-10T00:00:00"/>
    <n v="24"/>
    <n v="0.5"/>
    <n v="9.1999999999999993"/>
    <n v="7.67"/>
    <n v="12.14"/>
    <n v="117"/>
    <n v="1638"/>
    <n v="22.6"/>
    <n v="26.3"/>
    <n v="623"/>
    <n v="302"/>
    <s v="N/S"/>
    <s v="N/S"/>
    <n v="31"/>
    <n v="3.7"/>
    <n v="6.82"/>
    <n v="32.064516129032256"/>
    <n v="0.02"/>
    <n v="152"/>
    <n v="0.6"/>
    <n v="59.3"/>
    <n v="22.564705882352939"/>
    <n v="5.7"/>
  </r>
  <r>
    <x v="0"/>
    <s v="&lt; 625 Kg/día"/>
    <x v="0"/>
    <n v="893"/>
    <s v="Yondó"/>
    <s v="Zenufana"/>
    <n v="2"/>
    <s v="Magdalena Cauca"/>
    <n v="23"/>
    <s v="Medio Magdalena"/>
    <n v="2317"/>
    <s v="Río Cimitarra y otros directos al Magdalena"/>
    <s v="2317-03"/>
    <s v="R. Cimitarra y otros directos al Magdalena- NSS"/>
    <s v="2317-03-01"/>
    <s v="Directos R. Magdalena (md)"/>
    <s v="2317-03-01-01"/>
    <s v="R. Magdalena (md)"/>
    <d v="2019-08-03T00:00:00"/>
    <n v="7"/>
    <n v="32.22"/>
    <n v="6.95"/>
    <n v="6.76"/>
    <n v="7.24"/>
    <n v="607"/>
    <n v="968"/>
    <n v="29.1"/>
    <n v="31.2"/>
    <n v="414"/>
    <n v="150"/>
    <s v="N/S"/>
    <s v="N/S"/>
    <n v="12"/>
    <n v="5.8"/>
    <n v="5.0999999999999996"/>
    <n v="46.516129032258064"/>
    <n v="0.02"/>
    <n v="188"/>
    <n v="0.8"/>
    <n v="44.1"/>
    <n v="23.882352941176471"/>
    <n v="1.7"/>
  </r>
  <r>
    <x v="0"/>
    <s v="&gt; 625 Kg/día y &lt; 3000 g/día"/>
    <x v="0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8-03T00:00:00"/>
    <n v="24"/>
    <n v="0.22"/>
    <n v="7.46"/>
    <n v="6.76"/>
    <n v="9.83"/>
    <n v="335"/>
    <n v="2135"/>
    <n v="22.1"/>
    <n v="28.1"/>
    <n v="1844"/>
    <n v="641"/>
    <s v="N/S"/>
    <s v="N/S"/>
    <n v="76"/>
    <n v="19.2"/>
    <n v="5.9"/>
    <n v="15.46774193548387"/>
    <n v="0.02"/>
    <n v="90"/>
    <n v="5"/>
    <n v="119"/>
    <n v="40.27058823529412"/>
    <n v="10"/>
  </r>
  <r>
    <x v="0"/>
    <s v="&gt; 625 Kg/día y &lt; 3000 g/día"/>
    <x v="0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8-01T00:00:00"/>
    <n v="24"/>
    <n v="1.1299999999999999"/>
    <n v="6.86"/>
    <n v="3.44"/>
    <n v="11.81"/>
    <n v="219"/>
    <n v="1504"/>
    <n v="25.7"/>
    <n v="28.3"/>
    <n v="823"/>
    <n v="349"/>
    <s v="N/S"/>
    <s v="N/S"/>
    <n v="311"/>
    <n v="9.1"/>
    <n v="5.2"/>
    <n v="8.8967741935483868"/>
    <n v="1.5"/>
    <n v="191"/>
    <n v="3"/>
    <n v="51"/>
    <n v="14.247058823529413"/>
    <n v="2"/>
  </r>
  <r>
    <x v="0"/>
    <s v="&gt; 3000 Kg/día"/>
    <x v="0"/>
    <n v="154"/>
    <s v="Caucasia"/>
    <s v="Panzenú"/>
    <n v="2"/>
    <s v="Magdalena Cauca"/>
    <n v="25"/>
    <s v="Bajo Magdalena- Cauca -San Jorge"/>
    <n v="2502"/>
    <s v="Bajo San Jorge - La Mojana"/>
    <s v="2502-01"/>
    <s v="R. Bajo San Jorge - NSS"/>
    <s v="2502-01-01"/>
    <s v="Directos R. Cauca (md) entre R. Man y  Q. La Trinidad"/>
    <s v="2502-01-01-17"/>
    <s v="Directos al R. Cauca (md) Entre Q. El Silencio y R. Man"/>
    <d v="2019-07-06T00:00:00"/>
    <n v="24"/>
    <n v="1.5920833333333324"/>
    <n v="7.5"/>
    <n v="7.2"/>
    <n v="8.01"/>
    <n v="497"/>
    <n v="1058"/>
    <n v="30.1"/>
    <n v="31.4"/>
    <n v="558"/>
    <n v="289"/>
    <n v="0.107"/>
    <n v="0"/>
    <n v="15"/>
    <n v="11"/>
    <n v="5.6"/>
    <n v="25.516129032258064"/>
    <n v="0.02"/>
    <n v="125"/>
    <n v="0.5"/>
    <n v="55.4"/>
    <n v="33.599999999999994"/>
    <n v="4.47"/>
  </r>
  <r>
    <x v="0"/>
    <s v="&gt; 3000 Kg/día"/>
    <x v="0"/>
    <n v="154"/>
    <s v="Caucasia"/>
    <s v="Panzenú"/>
    <n v="2"/>
    <s v="Magdalena Cauca"/>
    <n v="25"/>
    <s v="Bajo Magdalena- Cauca -San Jorge"/>
    <n v="2502"/>
    <s v="Bajo San Jorge - La Mojana"/>
    <s v="2502-01"/>
    <s v="R. Bajo San Jorge - NSS"/>
    <s v="2502-01-01"/>
    <s v="Directos R. Cauca (md) entre R. Man y  Q. La Trinidad"/>
    <s v="2502-01-01-17"/>
    <s v="Directos al R. Cauca (md) Entre Q. El Silencio y R. Man"/>
    <d v="2019-07-06T00:00:00"/>
    <n v="24"/>
    <n v="4.57"/>
    <n v="7.59"/>
    <n v="7.19"/>
    <n v="8.1300000000000008"/>
    <n v="510"/>
    <n v="1122"/>
    <n v="29.9"/>
    <n v="33.6"/>
    <n v="668"/>
    <n v="345"/>
    <n v="7.3999999999999996E-2"/>
    <n v="0"/>
    <n v="122"/>
    <n v="11"/>
    <n v="14.1"/>
    <n v="3.2064516129032254"/>
    <n v="0.02"/>
    <n v="212"/>
    <n v="0.5"/>
    <n v="52.6"/>
    <n v="27.835294117647056"/>
    <n v="5.13"/>
  </r>
  <r>
    <x v="0"/>
    <s v="&lt; 625 Kg/día"/>
    <x v="0"/>
    <s v="858"/>
    <s v="Vegachí"/>
    <s v="Zenufana"/>
    <n v="2"/>
    <s v="Magdalena Cauca"/>
    <n v="23"/>
    <s v="Medio Magdalena"/>
    <n v="2310"/>
    <s v="Río San Bartolo y otros directos al Magdalena Medio"/>
    <s v="2310"/>
    <s v="R. San Bartolo y otros directos al Magdalena Medio - NSS"/>
    <s v="2310-01-04"/>
    <s v="R. Volcán"/>
    <s v="2310-01-04-01"/>
    <s v="R. Volcán"/>
    <d v="2020-02-01T00:00:00"/>
    <n v="24"/>
    <n v="1.49"/>
    <n v="7.33"/>
    <n v="7.06"/>
    <n v="8.41"/>
    <n v="391"/>
    <n v="948"/>
    <n v="23.2"/>
    <n v="25.8"/>
    <n v="716"/>
    <n v="408"/>
    <s v="N/S"/>
    <s v="N/S"/>
    <n v="93"/>
    <n v="7.88"/>
    <n v="16.8"/>
    <n v="44.258064516129032"/>
    <s v=" &lt; 0,020"/>
    <n v="183"/>
    <n v="2"/>
    <n v="57.4"/>
    <n v="34.341176470588238"/>
    <n v="5.58"/>
  </r>
  <r>
    <x v="0"/>
    <s v="NA"/>
    <x v="1"/>
    <n v="93"/>
    <s v="Betulia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8"/>
    <s v="Q. San Mateo"/>
    <s v="2621-01-18-16"/>
    <s v="Q. Quebradona"/>
    <d v="2019-10-10T00:00:00"/>
    <n v="1.1659999999999999"/>
    <n v="1.41"/>
    <n v="6.28"/>
    <n v="6.25"/>
    <n v="6.45"/>
    <n v="470"/>
    <n v="668"/>
    <n v="20.399999999999999"/>
    <n v="21"/>
    <n v="26219"/>
    <n v="9443"/>
    <s v="N/S"/>
    <s v="N/S"/>
    <n v="89"/>
    <s v="N/S"/>
    <s v="N/S"/>
    <e v="#VALUE!"/>
    <s v="N/S"/>
    <n v="1768"/>
    <s v=" &lt; 0,100"/>
    <n v="142"/>
    <e v="#VALUE!"/>
    <s v=" &lt; 0,050"/>
  </r>
  <r>
    <x v="0"/>
    <s v="NA"/>
    <x v="1"/>
    <n v="93"/>
    <s v="Betulia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8"/>
    <s v="Q. San Mateo"/>
    <s v="2621-01-18-16"/>
    <s v="Q. Quebradona"/>
    <d v="2019-10-07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1"/>
    <n v="93"/>
    <s v="Betulia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8"/>
    <s v="Q. San Mateo"/>
    <s v="2621-01-18-16"/>
    <s v="Q. Quebradona"/>
    <d v="2019-10-09T00:00:00"/>
    <n v="2.33"/>
    <n v="1.93"/>
    <n v="6.35"/>
    <n v="6.43"/>
    <n v="6.61"/>
    <n v="333"/>
    <n v="523"/>
    <n v="23.7"/>
    <n v="28.4"/>
    <n v="7393"/>
    <n v="4188"/>
    <s v="N/S"/>
    <s v="N/S"/>
    <n v="56"/>
    <s v="N/S"/>
    <s v="N/S"/>
    <e v="#VALUE!"/>
    <s v="N/S"/>
    <n v="964"/>
    <n v="230"/>
    <n v="48.8"/>
    <e v="#VALUE!"/>
    <n v="1"/>
  </r>
  <r>
    <x v="0"/>
    <s v="NA"/>
    <x v="1"/>
    <n v="93"/>
    <s v="Betulia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8"/>
    <s v="Q. San Mateo"/>
    <s v="2621-01-18-16"/>
    <s v="Q. Quebradona"/>
    <d v="2019-10-08T00:00:00"/>
    <n v="2"/>
    <n v="3.37"/>
    <n v="6.52"/>
    <n v="6.32"/>
    <n v="7.27"/>
    <n v="200"/>
    <n v="428"/>
    <n v="20.7"/>
    <n v="22.2"/>
    <n v="6393"/>
    <n v="3113"/>
    <s v="N/S"/>
    <s v="N/S"/>
    <n v="26"/>
    <s v="N/S"/>
    <s v="N/S"/>
    <e v="#VALUE!"/>
    <s v="N/S"/>
    <n v="776"/>
    <n v="0.5"/>
    <n v="55.4"/>
    <e v="#VALUE!"/>
    <n v="1.71"/>
  </r>
  <r>
    <x v="0"/>
    <s v="NA"/>
    <x v="1"/>
    <n v="209"/>
    <s v="Concordia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22"/>
    <s v="Q. El Basal"/>
    <s v="2621-01-22-02"/>
    <s v="Q. Santa Rita"/>
    <d v="2019-10-07T00:00:00"/>
    <n v="2"/>
    <n v="2.19"/>
    <n v="4.7300000000000004"/>
    <n v="4.47"/>
    <n v="4.7300000000000004"/>
    <n v="857"/>
    <n v="1272"/>
    <n v="21"/>
    <n v="25.2"/>
    <n v="8633"/>
    <n v="4661"/>
    <s v="N/S"/>
    <s v="N/S"/>
    <n v="38"/>
    <s v="N/S"/>
    <s v="N/S"/>
    <e v="#VALUE!"/>
    <s v="N/S"/>
    <n v="821"/>
    <n v="63.9"/>
    <n v="79.2"/>
    <e v="#VALUE!"/>
    <n v="5"/>
  </r>
  <r>
    <x v="0"/>
    <s v="NA"/>
    <x v="1"/>
    <n v="209"/>
    <s v="Concordia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22"/>
    <s v="Q. El Basal"/>
    <s v="2621-01-22-02"/>
    <s v="Q. Santa Rita"/>
    <d v="2019-10-10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2"/>
    <n v="34"/>
    <s v="Andes"/>
    <s v="Citará"/>
    <n v="2"/>
    <s v="Magdalena Cauca"/>
    <n v="26"/>
    <s v="Cauca"/>
    <n v="2619"/>
    <s v="Río San Juan"/>
    <s v="2619-01"/>
    <s v="R. San Juan - SZH (md)"/>
    <s v="2619-01-12"/>
    <s v="Q. Chaparrala"/>
    <s v="2619-01-12-04"/>
    <s v="Q. Chaparrala"/>
    <d v="2019-10-08T00:00:00"/>
    <n v="10.5"/>
    <n v="3.13"/>
    <n v="6.65"/>
    <n v="6.4"/>
    <n v="12.21"/>
    <n v="8.86"/>
    <n v="1681"/>
    <n v="21.8"/>
    <n v="29.9"/>
    <n v="58050"/>
    <n v="35813"/>
    <s v="N/S"/>
    <s v="N/S"/>
    <n v="47"/>
    <s v="N/S"/>
    <s v="N/S"/>
    <e v="#VALUE!"/>
    <s v="N/S"/>
    <n v="4377"/>
    <n v="125"/>
    <n v="204"/>
    <e v="#VALUE!"/>
    <n v="1.26"/>
  </r>
  <r>
    <x v="0"/>
    <s v="NA"/>
    <x v="2"/>
    <n v="101"/>
    <s v="Ciudad Bolívar"/>
    <s v="Citará"/>
    <n v="2"/>
    <s v="Magdalena Cauca"/>
    <n v="26"/>
    <s v="Cauca"/>
    <n v="2619"/>
    <s v="Río San Juan"/>
    <s v="2619-01"/>
    <s v="R. San Juan - SZH (md)"/>
    <s v="2619-01-04"/>
    <s v="R. Bolívar"/>
    <s v="2619-01-04-14"/>
    <s v="Q. Arboleda"/>
    <d v="2019-10-08T00:00:00"/>
    <n v="4.5"/>
    <n v="1.37"/>
    <n v="7.63"/>
    <n v="5.77"/>
    <n v="6.4"/>
    <n v="44"/>
    <n v="77.900000000000006"/>
    <n v="23.7"/>
    <n v="25.5"/>
    <n v="35.799999999999997"/>
    <n v="18.7"/>
    <s v="N/S"/>
    <s v="N/S"/>
    <s v=" &lt; 10"/>
    <s v="N/S"/>
    <s v="N/S"/>
    <e v="#VALUE!"/>
    <s v="N/S"/>
    <n v="18"/>
    <s v=" &lt; 0,100"/>
    <s v=" &lt; 5,00"/>
    <e v="#VALUE!"/>
    <n v="7.0000000000000007E-2"/>
  </r>
  <r>
    <x v="0"/>
    <s v="NA"/>
    <x v="2"/>
    <n v="364"/>
    <s v="Jardín"/>
    <s v="Citará"/>
    <n v="2"/>
    <s v="Magdalena Cauca"/>
    <n v="26"/>
    <s v="Cauca"/>
    <n v="2619"/>
    <s v="Río San Juan"/>
    <s v="2619-03"/>
    <s v="R. San Juan - SZH (mi)"/>
    <s v="2619-03-02"/>
    <s v="Q. Claro"/>
    <s v="2619-03-02-01"/>
    <s v="Q. Claro"/>
    <d v="2019-10-08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2"/>
    <n v="91"/>
    <s v="Betania"/>
    <s v="Citará"/>
    <n v="2"/>
    <s v="Magdalena Cauca"/>
    <n v="26"/>
    <s v="Cauca"/>
    <n v="2619"/>
    <s v="Río San Juan"/>
    <s v="2619-01"/>
    <s v="R. San Juan - SZH (md)"/>
    <s v="2619-01-10"/>
    <s v="R. Taparto"/>
    <s v="2619-01-10-01"/>
    <s v="R. Taparto"/>
    <d v="2019-10-09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2"/>
    <n v="34"/>
    <s v="Andes"/>
    <s v="Citará"/>
    <n v="2"/>
    <s v="Magdalena Cauca"/>
    <n v="26"/>
    <s v="Cauca"/>
    <n v="2619"/>
    <s v="Río San Juan"/>
    <s v="2619-01"/>
    <s v="R. San Juan - SZH (md)"/>
    <s v="2619-01-10"/>
    <s v="R. Taparto"/>
    <s v="2619-01-10-01"/>
    <s v="R. Taparto"/>
    <d v="2019-10-10T00:00:00"/>
    <n v="2.5"/>
    <n v="0.54"/>
    <n v="1.49"/>
    <n v="4.4000000000000004"/>
    <n v="4.49"/>
    <n v="415"/>
    <n v="480"/>
    <n v="20.3"/>
    <n v="21"/>
    <n v="4695"/>
    <n v="3263"/>
    <s v="N/S"/>
    <s v="N/S"/>
    <n v="17"/>
    <s v="N/S"/>
    <s v="N/S"/>
    <e v="#VALUE!"/>
    <s v="N/S"/>
    <n v="1369"/>
    <s v=" &lt; 0,100"/>
    <n v="73.099999999999994"/>
    <e v="#VALUE!"/>
    <n v="1.18"/>
  </r>
  <r>
    <x v="0"/>
    <s v="NA"/>
    <x v="2"/>
    <n v="91"/>
    <s v="Andes"/>
    <s v="Citará"/>
    <n v="2"/>
    <s v="Magdalena Cauca"/>
    <n v="26"/>
    <s v="Cauca"/>
    <n v="2619"/>
    <s v="Río San Juan"/>
    <s v="2619-01"/>
    <s v="R. San Juan - SZH (md)"/>
    <s v="2619-01-10"/>
    <s v="R. Taparto"/>
    <s v="2619-01-10-01"/>
    <s v="R. Taparto"/>
    <d v="2019-10-09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2"/>
    <n v="34"/>
    <s v="Andes"/>
    <s v="Citará"/>
    <n v="2"/>
    <s v="Magdalena Cauca"/>
    <n v="26"/>
    <s v="Cauca"/>
    <n v="2619"/>
    <s v="Río San Juan"/>
    <s v="2619-01"/>
    <s v="R. San Juan - SZH (md)"/>
    <s v="2619-01-13"/>
    <s v="Directos R. San Juan (mi) entre Q. Chaparrala y Q. San Agustin"/>
    <s v="2619-01-13-01"/>
    <s v="Directos R. San Juan (md) entre Q. San Agustin y Q. La Chaparrala"/>
    <d v="2019-10-09T00:00:00"/>
    <n v="3"/>
    <n v="1.93"/>
    <n v="4.1500000000000004"/>
    <n v="3.95"/>
    <n v="4.9800000000000004"/>
    <n v="337"/>
    <n v="3340"/>
    <n v="20.5"/>
    <n v="21.1"/>
    <n v="4584"/>
    <n v="3716"/>
    <s v="N/S"/>
    <s v="N/S"/>
    <n v="23"/>
    <s v="N/S"/>
    <s v="N/S"/>
    <e v="#VALUE!"/>
    <s v="N/S"/>
    <n v="756"/>
    <n v="0.3"/>
    <n v="56.7"/>
    <e v="#VALUE!"/>
    <n v="0.88400000000000001"/>
  </r>
  <r>
    <x v="0"/>
    <s v="NA"/>
    <x v="2"/>
    <n v="91"/>
    <s v="Betania"/>
    <s v="Citará"/>
    <n v="2"/>
    <s v="Magdalena Cauca"/>
    <n v="26"/>
    <s v="Cauca"/>
    <n v="2619"/>
    <s v="Río San Juan"/>
    <s v="2619-01"/>
    <s v="R. San Juan - SZH (md)"/>
    <s v="2619-01-08"/>
    <s v="Q. Guadalejo"/>
    <s v="2619-01-08-01"/>
    <s v="Q. Guadalejo"/>
    <d v="2019-10-07T00:00:00"/>
    <n v="1.33"/>
    <n v="1.86"/>
    <n v="4.1100000000000003"/>
    <n v="4.09"/>
    <n v="4.16"/>
    <n v="653"/>
    <n v="744"/>
    <n v="21.8"/>
    <n v="23.1"/>
    <n v="9364"/>
    <n v="3083"/>
    <s v="N/S"/>
    <s v="N/S"/>
    <n v="14"/>
    <s v="N/S"/>
    <s v="N/S"/>
    <e v="#VALUE!"/>
    <s v="N/S"/>
    <n v="2305"/>
    <s v=" &lt; 0,100"/>
    <n v="152"/>
    <e v="#VALUE!"/>
    <n v="1.33"/>
  </r>
  <r>
    <x v="0"/>
    <s v="NA"/>
    <x v="2"/>
    <n v="91"/>
    <s v="Betania"/>
    <s v="Citará"/>
    <n v="2"/>
    <s v="Magdalena Cauca"/>
    <n v="26"/>
    <s v="Cauca"/>
    <n v="2619"/>
    <s v="Río San Juan"/>
    <s v="2619-01"/>
    <s v="R. San Juan - SZH (md)"/>
    <s v="2619-01-10"/>
    <s v="R. Taparto"/>
    <s v="2619-01-10-01"/>
    <s v="R. Taparto"/>
    <d v="2019-10-09T00:00:00"/>
    <n v="5"/>
    <n v="1.01"/>
    <n v="4.0599999999999996"/>
    <n v="4"/>
    <n v="4.12"/>
    <n v="607"/>
    <n v="782"/>
    <n v="20.7"/>
    <n v="24.6"/>
    <n v="5332"/>
    <n v="3904"/>
    <s v="N/S"/>
    <s v="N/S"/>
    <s v=" &lt; 10"/>
    <s v="N/S"/>
    <s v="N/S"/>
    <e v="#VALUE!"/>
    <s v="N/S"/>
    <n v="281"/>
    <n v="80"/>
    <n v="44.3"/>
    <e v="#VALUE!"/>
    <n v="0.28799999999999998"/>
  </r>
  <r>
    <x v="0"/>
    <s v="NA"/>
    <x v="2"/>
    <n v="91"/>
    <s v="Betania"/>
    <s v="Citará"/>
    <n v="2"/>
    <s v="Magdalena Cauca"/>
    <n v="26"/>
    <s v="Cauca"/>
    <n v="2619"/>
    <s v="Río San Juan"/>
    <s v="2619-01"/>
    <s v="R. San Juan - SZH (md)"/>
    <s v="2619-01-08"/>
    <s v="Q. Guadalejo"/>
    <s v="2619-01-08-06"/>
    <s v="Q. La Ladera"/>
    <d v="2019-10-09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2"/>
    <n v="91"/>
    <s v="Betania"/>
    <s v="Citará"/>
    <n v="2"/>
    <s v="Magdalena Cauca"/>
    <n v="26"/>
    <s v="Cauca"/>
    <n v="2619"/>
    <s v="Río San Juan"/>
    <s v="2619-01"/>
    <s v="R. San Juan - SZH (md)"/>
    <s v="2619-01-06"/>
    <s v="R. Pedral"/>
    <s v="2619-01-06-01"/>
    <s v="R. Pedral"/>
    <d v="2019-10-07T00:00:00"/>
    <n v="12"/>
    <n v="2.5299999999999998"/>
    <n v="4.43"/>
    <n v="4.04"/>
    <n v="6.07"/>
    <n v="157"/>
    <n v="925"/>
    <n v="20.399999999999999"/>
    <n v="23.9"/>
    <n v="6456"/>
    <n v="4228"/>
    <s v="N/S"/>
    <s v="N/S"/>
    <n v="59"/>
    <s v="N/S"/>
    <s v="N/S"/>
    <e v="#VALUE!"/>
    <s v="N/S"/>
    <n v="874"/>
    <s v=" &lt; 0,100"/>
    <n v="61.6"/>
    <e v="#VALUE!"/>
    <n v="0.73499999999999999"/>
  </r>
  <r>
    <x v="0"/>
    <s v="NA"/>
    <x v="2"/>
    <n v="91"/>
    <s v="Betania"/>
    <s v="Citará"/>
    <n v="2"/>
    <s v="Magdalena Cauca"/>
    <n v="26"/>
    <s v="Cauca"/>
    <n v="2619"/>
    <s v="Río San Juan"/>
    <s v="2619-01"/>
    <s v="R. San Juan - SZH (md)"/>
    <s v="2619-01-08"/>
    <s v="Q. Guadalejo"/>
    <s v="2619-01-08-02"/>
    <m/>
    <d v="2019-10-08T00:00:00"/>
    <n v="4.25"/>
    <n v="1.8"/>
    <n v="4.32"/>
    <n v="4.33"/>
    <n v="7.76"/>
    <n v="75.2"/>
    <n v="973"/>
    <n v="22.1"/>
    <n v="24.9"/>
    <n v="6967"/>
    <n v="4328"/>
    <s v="N/S"/>
    <s v="N/S"/>
    <n v="26"/>
    <s v="N/S"/>
    <s v="N/S"/>
    <e v="#VALUE!"/>
    <s v="N/S"/>
    <n v="825"/>
    <n v="0.1"/>
    <n v="54.5"/>
    <e v="#VALUE!"/>
    <n v="0.92300000000000004"/>
  </r>
  <r>
    <x v="0"/>
    <s v="NA"/>
    <x v="2"/>
    <n v="91"/>
    <s v="Betania"/>
    <s v="Citará"/>
    <n v="2"/>
    <s v="Magdalena Cauca"/>
    <n v="26"/>
    <s v="Cauca"/>
    <n v="2619"/>
    <s v="Río San Juan"/>
    <s v="2619-01"/>
    <s v="R. San Juan - SZH (md)"/>
    <s v="2619-01-10"/>
    <s v="R. Taparto"/>
    <s v="2619-01-10-01"/>
    <s v="R. Taparto"/>
    <d v="2019-08-11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2"/>
    <n v="93"/>
    <s v="Betulia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8"/>
    <s v="Q. San Mateo"/>
    <s v="2621-01-18-16"/>
    <s v="Q. Quebradona"/>
    <d v="2019-10-08T00:00:00"/>
    <n v="2"/>
    <n v="2.46"/>
    <n v="5.44"/>
    <n v="5.39"/>
    <n v="5.71"/>
    <n v="705"/>
    <n v="1996"/>
    <n v="21.9"/>
    <n v="22.3"/>
    <n v="106741"/>
    <n v="59475"/>
    <s v="N/S"/>
    <s v="N/S"/>
    <n v="27"/>
    <s v="N/S"/>
    <s v="N/S"/>
    <e v="#VALUE!"/>
    <s v="N/S"/>
    <n v="8450"/>
    <s v=" &lt; 0,100"/>
    <n v="352"/>
    <e v="#VALUE!"/>
    <n v="0.436"/>
  </r>
  <r>
    <x v="0"/>
    <s v="NA"/>
    <x v="2"/>
    <n v="93"/>
    <s v="Betulia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8"/>
    <s v="Q. San Mateo"/>
    <s v="2621-01-18-14"/>
    <s v="Q. La Guaduala"/>
    <d v="2019-10-09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2"/>
    <n v="93"/>
    <s v="Betulia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8"/>
    <s v="Q. San Mateo"/>
    <s v="2621-01-18-16"/>
    <s v="Q. Quebradona"/>
    <d v="2019-10-09T00:00:00"/>
    <n v="3"/>
    <n v="0.64"/>
    <n v="7.9"/>
    <n v="4.96"/>
    <n v="7.96"/>
    <n v="374"/>
    <n v="559"/>
    <n v="21.2"/>
    <n v="22.3"/>
    <n v="9028"/>
    <n v="7035"/>
    <s v="N/S"/>
    <s v="N/S"/>
    <n v="46"/>
    <s v="N/S"/>
    <s v="N/S"/>
    <e v="#VALUE!"/>
    <s v="N/S"/>
    <n v="762"/>
    <n v="250"/>
    <n v="53.5"/>
    <e v="#VALUE!"/>
    <n v="1.26"/>
  </r>
  <r>
    <x v="0"/>
    <s v="NA"/>
    <x v="2"/>
    <n v="93"/>
    <s v="Betulia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8"/>
    <s v="Q. San Mateo"/>
    <s v="2621-01-18-01"/>
    <s v="Q. San Mateo"/>
    <d v="2019-10-09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2"/>
    <n v="101"/>
    <s v="Ciudad Bolívar"/>
    <s v="Citará"/>
    <n v="2"/>
    <s v="Magdalena Cauca"/>
    <n v="26"/>
    <s v="Cauca"/>
    <n v="2619"/>
    <s v="Río San Juan"/>
    <s v="2619-01"/>
    <s v="R. San Juan - SZH (md)"/>
    <s v="2619-01-04"/>
    <s v="R. Bolívar"/>
    <s v="2619-01-04-01"/>
    <s v="R. Bolívar"/>
    <d v="2019-10-07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2"/>
    <n v="101"/>
    <s v="Ciudad Bolívar"/>
    <s v="Citará"/>
    <n v="2"/>
    <s v="Magdalena Cauca"/>
    <n v="26"/>
    <s v="Cauca"/>
    <n v="2619"/>
    <s v="Río San Juan"/>
    <s v="2619-01"/>
    <s v="R. San Juan - SZH (md)"/>
    <s v="2619-01-04"/>
    <s v="R. Bolívar"/>
    <s v="2619-01-04-04"/>
    <s v="Q. La Linda"/>
    <d v="2019-10-07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2"/>
    <n v="101"/>
    <s v="Ciudad Bolívar"/>
    <s v="Citará"/>
    <n v="2"/>
    <s v="Magdalena Cauca"/>
    <n v="26"/>
    <s v="Cauca"/>
    <n v="2619"/>
    <s v="Río San Juan"/>
    <s v="2619-01"/>
    <s v="R. San Juan - SZH (md)"/>
    <s v="2619-01-04"/>
    <s v="R. Bolívar"/>
    <s v="2619-01-04-04"/>
    <s v="Q. La Linda"/>
    <d v="2019-10-09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2"/>
    <n v="101"/>
    <s v="Ciudad Bolívar"/>
    <s v="Citará"/>
    <n v="2"/>
    <s v="Magdalena Cauca"/>
    <n v="26"/>
    <s v="Cauca"/>
    <n v="2619"/>
    <s v="Río San Juan"/>
    <s v="2619-01"/>
    <s v="R. San Juan - SZH (md)"/>
    <s v="2619-01-04"/>
    <s v="R. Bolívar"/>
    <s v="2619-01-04-04"/>
    <s v="Q. La Linda"/>
    <d v="2019-10-15T00:00:00"/>
    <n v="3"/>
    <n v="1.45"/>
    <n v="6.49"/>
    <n v="6.23"/>
    <n v="6.49"/>
    <n v="701"/>
    <n v="731"/>
    <n v="20.3"/>
    <n v="21.4"/>
    <n v="2660"/>
    <n v="1650"/>
    <s v="N/S"/>
    <s v="N/S"/>
    <n v="15"/>
    <s v="N/S"/>
    <s v="N/S"/>
    <e v="#VALUE!"/>
    <s v="N/S"/>
    <n v="166"/>
    <n v="16"/>
    <n v="16.600000000000001"/>
    <e v="#VALUE!"/>
    <s v=" &lt; 0,050"/>
  </r>
  <r>
    <x v="0"/>
    <s v="NA"/>
    <x v="2"/>
    <n v="101"/>
    <s v="Ciudad Bolívar"/>
    <s v="Citará"/>
    <n v="2"/>
    <s v="Magdalena Cauca"/>
    <n v="26"/>
    <s v="Cauca"/>
    <n v="2619"/>
    <s v="Río San Juan"/>
    <s v="2619-01"/>
    <s v="R. San Juan - SZH (md)"/>
    <s v="2619-01-04"/>
    <s v="R. Bolívar"/>
    <s v="2619-01-04-04"/>
    <s v="Q. La Linda"/>
    <d v="2019-10-15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2"/>
    <n v="91"/>
    <s v="Ciudad Bolívar"/>
    <s v="Citará"/>
    <n v="2"/>
    <s v="Magdalena Cauca"/>
    <n v="26"/>
    <s v="Cauca"/>
    <n v="2619"/>
    <s v="Río San Juan"/>
    <s v="2619-01"/>
    <s v="R. San Juan - SZH (md)"/>
    <s v="2619-01-04"/>
    <s v="R. Bolivar"/>
    <s v="2619-01-04-06"/>
    <s v="Q. La Sucia"/>
    <d v="2019-10-09T00:00:00"/>
    <n v="3.5"/>
    <n v="1.02"/>
    <n v="4.3899999999999997"/>
    <n v="4.0999999999999996"/>
    <n v="4.3899999999999997"/>
    <n v="1275"/>
    <n v="1761"/>
    <n v="22.3"/>
    <n v="23.5"/>
    <n v="9923"/>
    <n v="6720"/>
    <s v="N/S"/>
    <s v="N/S"/>
    <n v="47"/>
    <s v="N/S"/>
    <s v="N/S"/>
    <e v="#VALUE!"/>
    <s v="N/S"/>
    <n v="721"/>
    <n v="80"/>
    <n v="48.6"/>
    <e v="#VALUE!"/>
    <n v="8.06"/>
  </r>
  <r>
    <x v="0"/>
    <s v="NA"/>
    <x v="2"/>
    <n v="209"/>
    <s v="Concordia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22"/>
    <s v="Q. El Basal"/>
    <s v="2621-01-22-03"/>
    <s v="Q. El Basal"/>
    <d v="2019-10-07T00:00:00"/>
    <n v="1"/>
    <n v="0.94"/>
    <n v="6.03"/>
    <n v="5.43"/>
    <n v="5.76"/>
    <n v="1127"/>
    <n v="1377"/>
    <n v="2.5"/>
    <n v="24"/>
    <n v="4319"/>
    <n v="2289"/>
    <s v="N/S"/>
    <s v="N/S"/>
    <n v="14"/>
    <s v="N/S"/>
    <s v="N/S"/>
    <e v="#VALUE!"/>
    <s v="N/S"/>
    <n v="453"/>
    <n v="66"/>
    <n v="27.4"/>
    <e v="#VALUE!"/>
    <n v="5.16"/>
  </r>
  <r>
    <x v="0"/>
    <s v="NA"/>
    <x v="2"/>
    <n v="209"/>
    <s v="Concordia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22"/>
    <s v="Q. El Basal"/>
    <s v="2621-01-22-02"/>
    <s v="Q. Santa Rita"/>
    <d v="2019-10-15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2"/>
    <n v="209"/>
    <s v="Concordia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21"/>
    <s v="Directos R. Cauca (md) entre Q. El Balsal y Q. Comia"/>
    <s v="2621-01-21-06"/>
    <s v="Q. Higuerona"/>
    <d v="2019-10-16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2"/>
    <n v="209"/>
    <s v="Concordia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22"/>
    <s v="Q. El Basal"/>
    <s v="2621-01-22-04"/>
    <s v="Q. Fotuta"/>
    <d v="2019-10-15T00:00:00"/>
    <n v="9.5"/>
    <n v="2.68"/>
    <n v="4.66"/>
    <n v="5.55"/>
    <n v="6.05"/>
    <n v="152.9"/>
    <n v="390"/>
    <n v="19.600000000000001"/>
    <n v="22"/>
    <n v="4488"/>
    <n v="2451"/>
    <s v="N/S"/>
    <s v="N/S"/>
    <n v="19"/>
    <s v="N/S"/>
    <s v="N/S"/>
    <e v="#VALUE!"/>
    <s v="N/S"/>
    <n v="374"/>
    <n v="0.1"/>
    <n v="29.7"/>
    <e v="#VALUE!"/>
    <n v="2.11"/>
  </r>
  <r>
    <x v="0"/>
    <s v="NA"/>
    <x v="2"/>
    <n v="209"/>
    <s v="Concordia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20"/>
    <s v="Q. Comia"/>
    <s v="2621-01-20-08"/>
    <s v="Q. La Honda"/>
    <d v="2019-10-16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2"/>
    <n v="209"/>
    <s v="Concordia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21"/>
    <s v="Directos R. Cauca (md) entre Q. El Balsal y Q. Comia"/>
    <s v="2621-01-21-04"/>
    <s v="Q. Las Campanas"/>
    <d v="2019-10-24T00:00:00"/>
    <n v="8.5"/>
    <n v="3.39"/>
    <n v="4.4000000000000004"/>
    <n v="4.3899999999999997"/>
    <n v="4.57"/>
    <n v="562"/>
    <n v="892"/>
    <n v="21.3"/>
    <n v="23.8"/>
    <n v="4276"/>
    <n v="3161"/>
    <s v="N/S"/>
    <s v="N/S"/>
    <n v="20"/>
    <s v="N/S"/>
    <s v="N/S"/>
    <e v="#VALUE!"/>
    <s v="N/S"/>
    <n v="314"/>
    <n v="18"/>
    <n v="39"/>
    <e v="#VALUE!"/>
    <n v="5.3"/>
  </r>
  <r>
    <x v="0"/>
    <s v="NA"/>
    <x v="2"/>
    <n v="282"/>
    <s v="Fredonia"/>
    <s v="Cartama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11"/>
    <s v="Directos R. Cauca (mi) entre R. Piedras y R. Poblanco"/>
    <s v="2620-01-11-06"/>
    <s v="Q. La Ardita"/>
    <d v="2019-10-17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2"/>
    <n v="368"/>
    <s v="Jericó"/>
    <s v="Cartama"/>
    <n v="2"/>
    <s v="Magdalena Cauca"/>
    <n v="26"/>
    <s v="Cauca"/>
    <n v="2617"/>
    <s v="Río Frío y Otros Directos al Cauca"/>
    <s v="2617-02"/>
    <s v="R. FR. y Otros Directos al Cauca - NSS"/>
    <s v="2617-02-04"/>
    <s v="R. Piedras"/>
    <s v="2617-02-04-01"/>
    <s v="R. Piedras"/>
    <d v="2019-10-16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2"/>
    <n v="282"/>
    <s v="Fredonia"/>
    <s v="Cartama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9"/>
    <s v="Directos R. Cauca (mi) entre Q. La Linea y La Torre"/>
    <s v="2620-01-09-10"/>
    <s v="Q. Combia"/>
    <d v="2019-10-17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2"/>
    <n v="282"/>
    <s v="Fredonia"/>
    <s v="Cartama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9"/>
    <s v="Directos R. Cauca (mi) entre Q. La Linea y La Torre"/>
    <s v="2620-01-09-10"/>
    <s v="Q. Combia"/>
    <d v="2019-10-16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2"/>
    <n v="467"/>
    <s v="Montebello"/>
    <s v="Cartama"/>
    <n v="2"/>
    <s v="Magdalena Cauca"/>
    <n v="26"/>
    <s v="Cauca"/>
    <n v="2618"/>
    <s v="Río Arma"/>
    <s v="2618"/>
    <s v="R. Arma"/>
    <s v="2618-05-01-08"/>
    <s v="Directos R. La Miel (mi)"/>
    <s v="2618-05-01-08"/>
    <s v="Directos al R. La Miel (md)"/>
    <d v="2019-10-24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2"/>
    <n v="282"/>
    <s v="Fredonia"/>
    <s v="Cartama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6"/>
    <s v="Q. La Sinifaná"/>
    <s v="2620-01-06-12"/>
    <s v="R. Piedra Verde"/>
    <d v="2019-10-17T00:00:00"/>
    <n v="2"/>
    <n v="0.65"/>
    <n v="4.74"/>
    <n v="4.2300000000000004"/>
    <n v="4.74"/>
    <n v="775"/>
    <n v="959"/>
    <n v="21.8"/>
    <n v="24.1"/>
    <n v="66179"/>
    <n v="33325"/>
    <s v="N/S"/>
    <s v="N/S"/>
    <n v="14"/>
    <s v="N/S"/>
    <s v="N/S"/>
    <e v="#VALUE!"/>
    <s v="N/S"/>
    <n v="10810"/>
    <s v=" &lt; 0,100"/>
    <n v="236"/>
    <e v="#VALUE!"/>
    <n v="17.100000000000001"/>
  </r>
  <r>
    <x v="0"/>
    <s v="NA"/>
    <x v="2"/>
    <n v="789"/>
    <s v="Támesis"/>
    <s v="Cartama"/>
    <n v="2"/>
    <s v="Magdalena Cauca"/>
    <n v="26"/>
    <s v="Cauca"/>
    <n v="2617"/>
    <s v="Río Frío y Otros Directos al Cauca"/>
    <s v="2617-02"/>
    <s v="R. FR. y Otros Directos al Cauca - NSS"/>
    <s v="2617-02-06"/>
    <s v="R. Cartama"/>
    <s v="2617-02-06-10"/>
    <s v="Q. San Antonio"/>
    <d v="2019-10-15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2"/>
    <n v="368"/>
    <s v="Jericó"/>
    <s v="Cartama"/>
    <n v="2"/>
    <s v="Magdalena Cauca"/>
    <n v="26"/>
    <s v="Cauca"/>
    <n v="2617"/>
    <s v="Río Frío y Otros Directos al Cauca"/>
    <s v="2617-02"/>
    <s v="R. FR. y Otros Directos al Cauca - NSS"/>
    <s v="2617-02-04"/>
    <s v="R. Piedras"/>
    <s v="2617-02-04-01"/>
    <s v="R. Piedras"/>
    <d v="2019-10-16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2"/>
    <n v="282"/>
    <s v="Fredonia"/>
    <s v="Cartama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9"/>
    <s v="Directos R. Cauca (mi) entre Q. La Linea y La Torre"/>
    <s v="2620-01-09-10"/>
    <s v="Q. Combia"/>
    <d v="2019-10-22T00:00:00"/>
    <n v="4"/>
    <n v="1.05"/>
    <n v="5.0999999999999996"/>
    <n v="4.79"/>
    <n v="5.19"/>
    <n v="154.80000000000001"/>
    <n v="178.4"/>
    <n v="19.399999999999999"/>
    <n v="20"/>
    <n v="1911"/>
    <n v="815"/>
    <s v="N/S"/>
    <s v="N/S"/>
    <n v="19"/>
    <s v="N/S"/>
    <s v="N/S"/>
    <e v="#VALUE!"/>
    <s v="N/S"/>
    <n v="550"/>
    <n v="290"/>
    <n v="30.9"/>
    <e v="#VALUE!"/>
    <n v="2.94"/>
  </r>
  <r>
    <x v="0"/>
    <s v="NA"/>
    <x v="2"/>
    <n v="792"/>
    <s v="Tarso"/>
    <s v="Cartama"/>
    <n v="2"/>
    <s v="Magdalena Cauca"/>
    <n v="26"/>
    <s v="Cauca"/>
    <n v="2617"/>
    <s v="Río Frío y Otros Directos al Cauca"/>
    <s v="2617-02"/>
    <s v="R. FR. y Otros Directos al Cauca - NSS"/>
    <s v="2617-02-03"/>
    <s v="Directos R. Cauca (md) entre R. Mulatos y R. Piedras"/>
    <s v="2617-02-03-02"/>
    <s v="Q. Cruces"/>
    <d v="2019-10-15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3"/>
    <n v="212"/>
    <s v="Copacabana"/>
    <s v="Aburra Norte"/>
    <n v="2"/>
    <s v="Magdalena Cauca"/>
    <n v="27"/>
    <s v="Nechí"/>
    <n v="2701"/>
    <s v="Río Porce"/>
    <s v="2701-01"/>
    <s v="Rio Aburrá - NSS"/>
    <s v="2701-01-209"/>
    <s v="Directos al Río Aburrá-Medellín"/>
    <s v="2701-01-209"/>
    <s v="Directos al Río Aburrá-Medellín"/>
    <d v="2019-08-08T00:00:00"/>
    <n v="4"/>
    <n v="2.98"/>
    <n v="7.35"/>
    <n v="7.31"/>
    <n v="7.44"/>
    <n v="680"/>
    <n v="1783"/>
    <n v="20.8"/>
    <n v="21.8"/>
    <n v="364"/>
    <n v="118"/>
    <s v="N/S"/>
    <s v="N/S"/>
    <n v="11"/>
    <n v="0.39"/>
    <n v="65.7"/>
    <n v="9.5516129032258057"/>
    <s v=" &lt; 0,020"/>
    <n v="58"/>
    <s v="&lt; 0,1"/>
    <n v="77.7"/>
    <n v="51.470588235294116"/>
    <n v="2.62"/>
  </r>
  <r>
    <x v="0"/>
    <s v="NA"/>
    <x v="3"/>
    <n v="1"/>
    <s v="Medellín"/>
    <s v="Aburra Norte"/>
    <n v="2"/>
    <s v="Magdalena Cauca"/>
    <n v="27"/>
    <s v="Nechí"/>
    <n v="2701"/>
    <s v="Río Porce"/>
    <s v="2701-01"/>
    <s v="Rio Aburrá - NSS"/>
    <s v="2701-01-081"/>
    <s v="Q. Doña María"/>
    <s v="2701-01-081"/>
    <s v="Q. Doña María"/>
    <d v="2019-09-19T00:00:00"/>
    <n v="8.5"/>
    <n v="3.56"/>
    <n v="7.26"/>
    <n v="7.06"/>
    <n v="7.24"/>
    <n v="1318"/>
    <n v="1359"/>
    <n v="18.7"/>
    <n v="19.8"/>
    <n v="24.8"/>
    <n v="2"/>
    <s v="N/S"/>
    <s v="N/S"/>
    <s v="&lt; 10"/>
    <n v="1.23"/>
    <n v="36.9"/>
    <n v="13.661290322580646"/>
    <n v="2.7E-2"/>
    <n v="8"/>
    <s v="&lt; 0,1"/>
    <n v="40.799999999999997"/>
    <n v="23.964705882352945"/>
    <n v="2.56"/>
  </r>
  <r>
    <x v="0"/>
    <s v="NA"/>
    <x v="3"/>
    <n v="79"/>
    <s v="Barbosa"/>
    <s v="Aburra Norte"/>
    <n v="2"/>
    <s v="Magdalena Cauca"/>
    <n v="27"/>
    <s v="Nechí"/>
    <n v="2701"/>
    <s v="Río Porce"/>
    <s v="2701-01"/>
    <s v="Rio Aburrá - NSS"/>
    <s v="2701-01-209"/>
    <s v="Directos al Río Aburrá-Medellín"/>
    <s v="2701-01-209"/>
    <s v="Directos al Río Aburrá-Medellín"/>
    <d v="2019-07-22T00:00:00"/>
    <n v="9"/>
    <n v="5.5794889026536598"/>
    <n v="6.4"/>
    <n v="6.23"/>
    <n v="6.48"/>
    <n v="1055"/>
    <n v="1764"/>
    <n v="21.7"/>
    <n v="23.2"/>
    <n v="608"/>
    <n v="490"/>
    <s v="N/S"/>
    <s v="N/S"/>
    <n v="40"/>
    <n v="0.58799999999999997"/>
    <n v="12.8"/>
    <n v="4.290322580645161"/>
    <s v=" &lt; 0,020"/>
    <n v="7"/>
    <n v="0.5"/>
    <n v="94.6"/>
    <n v="57.729411764705873"/>
    <n v="643"/>
  </r>
  <r>
    <x v="0"/>
    <s v="NA"/>
    <x v="3"/>
    <n v="88"/>
    <s v="Bello"/>
    <s v="Aburra Norte"/>
    <n v="2"/>
    <s v="Magdalena Cauca"/>
    <n v="27"/>
    <s v="Nechí"/>
    <n v="2701"/>
    <s v="Río Porce"/>
    <s v="2701-01"/>
    <s v="Rio Aburrá - NSS"/>
    <s v="2701-01-062"/>
    <s v="Q. La Garcia"/>
    <s v="2701-01-062"/>
    <s v="Q. La Garcia"/>
    <d v="2019-07-22T00:00:00"/>
    <n v="8"/>
    <n v="8.3361779391105735"/>
    <n v="7.37"/>
    <n v="7.29"/>
    <n v="7.5"/>
    <n v="2059"/>
    <n v="2491"/>
    <n v="25.1"/>
    <n v="26"/>
    <n v="226"/>
    <n v="61.9"/>
    <s v="N/S"/>
    <s v="N/S"/>
    <s v="&lt; 10"/>
    <n v="0.21199999999999999"/>
    <n v="0.97799999999999998"/>
    <n v="0.64580645161290318"/>
    <s v=" &lt; 0,020"/>
    <n v="22"/>
    <s v="&lt; 0,1"/>
    <n v="177"/>
    <n v="128.47058823529412"/>
    <n v="0.745"/>
  </r>
  <r>
    <x v="0"/>
    <s v="NA"/>
    <x v="3"/>
    <n v="79"/>
    <s v="Barbosa"/>
    <s v="Aburra Norte"/>
    <n v="2"/>
    <s v="Magdalena Cauca"/>
    <n v="27"/>
    <s v="Nechí"/>
    <n v="2701"/>
    <s v="Río Porce"/>
    <s v="2701-01"/>
    <s v="Rio Aburrá - NSS"/>
    <s v="2701-01-032"/>
    <s v="Q. EL Choco"/>
    <s v="2701-01-032"/>
    <s v="Q. EL Choco"/>
    <d v="2019-07-23T00:00:00"/>
    <n v="12"/>
    <n v="2.0656386110768583"/>
    <n v="7.05"/>
    <n v="6.86"/>
    <n v="7.15"/>
    <n v="1443"/>
    <n v="1622"/>
    <n v="24"/>
    <n v="27.8"/>
    <n v="309"/>
    <n v="244"/>
    <s v="N/S"/>
    <s v="N/S"/>
    <s v="&lt; 10"/>
    <n v="0.33400000000000002"/>
    <s v=" &lt; 0,153"/>
    <n v="1.5625806451612902"/>
    <n v="139"/>
    <n v="7"/>
    <s v="&lt; 0,1"/>
    <n v="157"/>
    <e v="#VALUE!"/>
    <n v="0.17799999999999999"/>
  </r>
  <r>
    <x v="0"/>
    <s v="NA"/>
    <x v="4"/>
    <n v="30"/>
    <s v="Amagá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4"/>
    <s v="Q. Amagá"/>
    <s v="2620-01-04-01"/>
    <s v="Q. Amagá"/>
    <d v="2019-11-14T00:00:00"/>
    <n v="12"/>
    <n v="4.6399999999999997"/>
    <n v="6.77"/>
    <n v="6.39"/>
    <n v="6.99"/>
    <n v="0.01"/>
    <n v="2193"/>
    <n v="28.3"/>
    <n v="34.1"/>
    <n v="107"/>
    <n v="12.1"/>
    <s v="N/S"/>
    <s v="N/S"/>
    <s v="&lt; 10"/>
    <n v="0.161"/>
    <n v="45.8"/>
    <n v="1.2261290322580645"/>
    <n v="8.83"/>
    <n v="21"/>
    <s v="&lt; 0,1"/>
    <n v="79.5"/>
    <n v="63.658823529411769"/>
    <n v="15.4"/>
  </r>
  <r>
    <x v="0"/>
    <s v="NA"/>
    <x v="3"/>
    <n v="129"/>
    <s v="Caldas"/>
    <s v="Aburra Sur"/>
    <n v="2"/>
    <s v="Magdalena Cauca"/>
    <n v="27"/>
    <s v="Nechí"/>
    <n v="2701"/>
    <s v="Río Porce"/>
    <s v="2701-01"/>
    <s v="Rio Aburrá - NSS"/>
    <s v="2701-01-114"/>
    <s v="Q. La Miel"/>
    <s v="2701-01-114"/>
    <s v="Q. La Miel"/>
    <d v="2019-11-12T00:00:00"/>
    <n v="9"/>
    <n v="15"/>
    <n v="7.25"/>
    <n v="6.91"/>
    <n v="7.47"/>
    <n v="2.25"/>
    <n v="2149"/>
    <n v="20"/>
    <n v="21.1"/>
    <n v="678"/>
    <n v="366"/>
    <s v="N/S"/>
    <s v="N/S"/>
    <s v="&lt; 10"/>
    <n v="0.60699999999999998"/>
    <n v="80.2"/>
    <n v="4.2451612903225806"/>
    <s v=" &lt; 0,020"/>
    <n v="46"/>
    <n v="0.2"/>
    <n v="72.8"/>
    <n v="51.141176470588235"/>
    <n v="19.8"/>
  </r>
  <r>
    <x v="0"/>
    <s v="NA"/>
    <x v="3"/>
    <n v="30"/>
    <s v="Amagá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4"/>
    <s v="Q. Amagá"/>
    <s v="2620-01-04-01"/>
    <s v="Q. Amagá"/>
    <d v="2019-11-15T00:00:00"/>
    <n v="10.5"/>
    <n v="3.07"/>
    <n v="7.6"/>
    <n v="7.22"/>
    <n v="7.79"/>
    <n v="1305"/>
    <n v="1434"/>
    <n v="21"/>
    <n v="22"/>
    <n v="2293"/>
    <n v="995"/>
    <s v="N/S"/>
    <s v="N/S"/>
    <n v="109"/>
    <n v="1.0900000000000001"/>
    <n v="91.1"/>
    <n v="48.096774193548384"/>
    <s v=" &lt; 0,020"/>
    <n v="571"/>
    <n v="0.6"/>
    <n v="220"/>
    <n v="80.623529411764707"/>
    <n v="13.6"/>
  </r>
  <r>
    <x v="0"/>
    <s v="NA"/>
    <x v="3"/>
    <n v="282"/>
    <s v="Fredonia"/>
    <s v="Cartama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6"/>
    <s v="Q. La Sinifaná"/>
    <s v="2620-01-06-12"/>
    <s v="R. Piedra Verde"/>
    <d v="2019-10-22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3"/>
    <n v="145"/>
    <s v="Caramanta"/>
    <s v="Cartama"/>
    <n v="2"/>
    <s v="Magdalena Cauca"/>
    <n v="26"/>
    <s v="Cauca"/>
    <n v="2617"/>
    <s v="Río Frío y Otros Directos al Cauca"/>
    <s v="2617-02"/>
    <s v="R. FR. y Otros Directos al Cauca - NSS"/>
    <s v="2617-02-13"/>
    <s v="Directos Q. Arquía (md)"/>
    <s v="2617-02-13-02"/>
    <s v="Q. Peladeros"/>
    <d v="2019-10-23T00:00:00"/>
    <n v="4"/>
    <n v="0.74"/>
    <n v="7.76"/>
    <n v="7.69"/>
    <n v="7.87"/>
    <n v="1543"/>
    <n v="2040"/>
    <n v="17.899999999999999"/>
    <n v="19.600000000000001"/>
    <n v="635"/>
    <n v="250"/>
    <s v="N/S"/>
    <s v="N/S"/>
    <n v="18"/>
    <n v="1.8"/>
    <n v="84.2"/>
    <n v="4.5161290322580649"/>
    <s v=" &lt; 0,020"/>
    <n v="171"/>
    <n v="0.6"/>
    <n v="99.8"/>
    <n v="67.529411764705884"/>
    <n v="15.9"/>
  </r>
  <r>
    <x v="0"/>
    <s v="NA"/>
    <x v="3"/>
    <n v="154"/>
    <s v="Caucasia"/>
    <s v="Panzenú"/>
    <n v="2"/>
    <s v="Magdalena Cauca"/>
    <n v="25"/>
    <s v="Bajo Magdalena- Cauca -San Jorge"/>
    <n v="2502"/>
    <s v="Bajo San Jorge - La Mojana"/>
    <s v="2502-01"/>
    <s v="R. Bajo San Jorge - NSS"/>
    <s v="2502-01-01"/>
    <s v="Directos R. Cauca (md) entre R. Man y  Q. La Trinidad"/>
    <s v="2502-01-01-20"/>
    <s v="Q. Miraflores"/>
    <d v="2019-07-11T00:00:00"/>
    <n v="11"/>
    <n v="1.9"/>
    <n v="7.97"/>
    <n v="7.89"/>
    <n v="8.01"/>
    <n v="482"/>
    <n v="829"/>
    <n v="26.6"/>
    <n v="27.9"/>
    <n v="218"/>
    <n v="124"/>
    <s v="N/S"/>
    <s v="N/S"/>
    <s v="&lt; 10"/>
    <n v="0.55400000000000005"/>
    <n v="11.6"/>
    <n v="10.996774193548388"/>
    <n v="0.20899999999999999"/>
    <n v="43"/>
    <s v="&lt; 0,1"/>
    <n v="41.2"/>
    <n v="27.752941176470593"/>
    <n v="43.2"/>
  </r>
  <r>
    <x v="0"/>
    <s v="NA"/>
    <x v="3"/>
    <n v="40"/>
    <s v="Anorí"/>
    <s v="Tahamies"/>
    <n v="2"/>
    <s v="Magdalena Cauca"/>
    <n v="27"/>
    <s v="Nechí"/>
    <n v="2702"/>
    <s v="Alto Nechí"/>
    <s v="2702-03"/>
    <s v="Alto Nechí - NSS"/>
    <s v="2702-03-14"/>
    <s v="R. Anorí"/>
    <s v="2702-03-14-06"/>
    <s v="R. Serranias"/>
    <d v="2019-11-14T00:00:00"/>
    <n v="4.5"/>
    <n v="7.0000000000000007E-2"/>
    <n v="7.45"/>
    <n v="7.16"/>
    <n v="7.64"/>
    <n v="1706"/>
    <n v="1863"/>
    <n v="19.8"/>
    <n v="22.4"/>
    <n v="405"/>
    <n v="99.3"/>
    <s v="N/S"/>
    <s v="N/S"/>
    <n v="31"/>
    <n v="8.31"/>
    <n v="12.2"/>
    <n v="67.516129032258064"/>
    <s v=" &lt; 0,020"/>
    <n v="93"/>
    <n v="1.1000000000000001"/>
    <n v="122"/>
    <n v="92.235294117647058"/>
    <n v="7.77"/>
  </r>
  <r>
    <x v="0"/>
    <s v="NA"/>
    <x v="3"/>
    <n v="686"/>
    <s v="Santa Rosa de Osos"/>
    <s v="Tahamies"/>
    <n v="2"/>
    <s v="Magdalena Cauca"/>
    <n v="27"/>
    <s v="Nechí"/>
    <n v="2701"/>
    <s v="Río Porce"/>
    <s v="2701-03"/>
    <s v="R. Guadalupe y Medio Porce - NSS"/>
    <s v="2701-03-02"/>
    <s v="R. Guadalupe"/>
    <s v="2701-03-02-14"/>
    <s v="R. Guadalupe"/>
    <d v="2019-07-03T00:00:00"/>
    <n v="12"/>
    <n v="3.91"/>
    <n v="7.71"/>
    <n v="7.44"/>
    <n v="7.65"/>
    <n v="2074"/>
    <n v="2820"/>
    <n v="28.3"/>
    <n v="26.3"/>
    <n v="66.8"/>
    <n v="15.6"/>
    <s v="N/S"/>
    <s v="N/S"/>
    <s v="&lt; 10"/>
    <n v="1.19"/>
    <s v=" &lt; 0,153"/>
    <n v="21.72258064516129"/>
    <s v=" &lt; 0,020"/>
    <n v="64"/>
    <s v="&lt; 0,1"/>
    <n v="179"/>
    <n v="144.94117647058823"/>
    <n v="0.878"/>
  </r>
  <r>
    <x v="0"/>
    <s v="NA"/>
    <x v="3"/>
    <n v="34"/>
    <s v="Andes"/>
    <s v="Citará"/>
    <n v="2"/>
    <s v="Magdalena Cauca"/>
    <n v="26"/>
    <s v="Cauca"/>
    <n v="2619"/>
    <s v="Río San Juan"/>
    <s v="2619-03"/>
    <s v="R. San Juan - SZH (mi)"/>
    <s v="2619-03-01"/>
    <s v="Directos R. San Juan (mi) entre Q. Claro y R. Cauca"/>
    <s v="2619-03-01-15"/>
    <s v="Directos R. San Juan (mi) entre Q. San Bartolo y Q. La Maquina"/>
    <d v="2019-10-04T00:00:00"/>
    <n v="12"/>
    <n v="1.3"/>
    <n v="7.43"/>
    <n v="7.1"/>
    <n v="8.98"/>
    <n v="440"/>
    <n v="1179"/>
    <n v="20.8"/>
    <n v="26.5"/>
    <n v="420"/>
    <n v="162"/>
    <s v="N/S"/>
    <s v="N/S"/>
    <n v="14"/>
    <n v="1"/>
    <n v="53"/>
    <n v="20.751612903225809"/>
    <s v=" &lt; 0,020"/>
    <n v="93"/>
    <n v="0.2"/>
    <n v="105"/>
    <n v="70.494117647058815"/>
    <n v="2.83"/>
  </r>
  <r>
    <x v="0"/>
    <s v="NA"/>
    <x v="3"/>
    <n v="101"/>
    <s v="Ciudad Bolívar"/>
    <s v="Citará"/>
    <n v="2"/>
    <s v="Magdalena Cauca"/>
    <n v="26"/>
    <s v="Cauca"/>
    <n v="2619"/>
    <s v="Río San Juan"/>
    <s v="2619-01"/>
    <s v="R. San Juan - SZH (md)"/>
    <s v="2619-01-04"/>
    <s v="R. Bolívar"/>
    <s v="2619-01-04-04"/>
    <s v="Q. La Linda"/>
    <d v="2019-10-02T00:00:00"/>
    <n v="5"/>
    <n v="11.5"/>
    <n v="7.31"/>
    <n v="7.19"/>
    <n v="7.37"/>
    <n v="994"/>
    <n v="1288"/>
    <n v="23.5"/>
    <n v="24"/>
    <n v="3239"/>
    <n v="791"/>
    <s v="N/S"/>
    <s v="N/S"/>
    <n v="116"/>
    <n v="7.67"/>
    <n v="28.6"/>
    <n v="28.903225806451612"/>
    <s v=" &lt; 0,020"/>
    <n v="588"/>
    <n v="8"/>
    <n v="234"/>
    <n v="83.17647058823529"/>
    <n v="10.9"/>
  </r>
  <r>
    <x v="0"/>
    <s v="NA"/>
    <x v="3"/>
    <n v="31"/>
    <s v="Amalfí"/>
    <s v="Zenufana"/>
    <n v="2"/>
    <s v="Magdalena Cauca"/>
    <n v="27"/>
    <s v="Nechí"/>
    <n v="2701"/>
    <s v="Río Porce"/>
    <s v="2701-04"/>
    <s v="R. Bajo Porce - NSS"/>
    <s v="2701-04-01"/>
    <s v="R. Porce Parte Baja"/>
    <s v="2701-04-01-02"/>
    <s v="R. Porce"/>
    <d v="2019-08-23T00:00:00"/>
    <n v="7.5"/>
    <n v="0.73499999999999999"/>
    <n v="7.83"/>
    <n v="6.83"/>
    <n v="7.83"/>
    <n v="155.5"/>
    <n v="1852"/>
    <n v="22.3"/>
    <n v="24.5"/>
    <n v="3545"/>
    <n v="1769"/>
    <s v="N/S"/>
    <s v="N/S"/>
    <n v="60.3"/>
    <n v="41.13"/>
    <n v="14.483000000000001"/>
    <e v="#VALUE!"/>
    <n v="0.624"/>
    <n v="635"/>
    <n v="15"/>
    <n v="350.29"/>
    <n v="135.05882352941177"/>
    <n v="20"/>
  </r>
  <r>
    <x v="0"/>
    <s v="NA"/>
    <x v="3"/>
    <n v="761"/>
    <s v="Sopetrán"/>
    <s v="Hevéxicos"/>
    <n v="2"/>
    <s v="Magdalena Cauca"/>
    <n v="26"/>
    <s v="Cauca"/>
    <n v="2620"/>
    <s v="Directos Río Cauca  entre Río San Juan y  Pto Valdivia (md)"/>
    <s v="2620-02"/>
    <s v="Directos R. Cauca (mi) - R. Aurra - NSS"/>
    <s v="2620-02-04"/>
    <s v="Q. La Clara"/>
    <s v="2620-02-04-01"/>
    <s v="Q. La Clara"/>
    <d v="2019-09-16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3"/>
    <n v="240"/>
    <s v="Ebéjico"/>
    <s v="Hevéxicos"/>
    <n v="2"/>
    <s v="Magdalena Cauca"/>
    <n v="26"/>
    <s v="Cauca"/>
    <n v="2620"/>
    <s v="Directos Río Cauca  entre Río San Juan y  Pto Valdivia (md)"/>
    <s v="2620-02"/>
    <s v="Directos R. Cauca (mi) - R. Aurra - NSS"/>
    <s v="2620-02-04"/>
    <s v="Q. La Clara"/>
    <s v="2620-02-04-06"/>
    <s v="Q. Juan Ramos"/>
    <d v="2019-07-16T00:00:00"/>
    <n v="12"/>
    <n v="0.45429424264517465"/>
    <s v="N/S"/>
    <n v="7"/>
    <n v="7.49"/>
    <n v="340"/>
    <n v="971"/>
    <n v="21.5"/>
    <n v="22.7"/>
    <n v="511"/>
    <n v="269"/>
    <s v="N/S"/>
    <s v="N/S"/>
    <s v=" &lt; 10"/>
    <s v="N/S"/>
    <n v="10.8"/>
    <n v="2.935483870967742"/>
    <s v=" &lt; 0,020"/>
    <n v="89"/>
    <n v="0.2"/>
    <n v="68.599999999999994"/>
    <n v="26.188235294117646"/>
    <n v="5.56"/>
  </r>
  <r>
    <x v="0"/>
    <s v="NA"/>
    <x v="5"/>
    <n v="79"/>
    <s v="Barbosa"/>
    <s v="Aburra Norte"/>
    <n v="2"/>
    <s v="Magdalena Cauca"/>
    <n v="27"/>
    <s v="Nechí"/>
    <n v="2701"/>
    <s v="Río Porce"/>
    <s v="2701-01"/>
    <s v="Rio Aburrá - NSS"/>
    <s v="2701-01-010"/>
    <s v="Q. La Montera"/>
    <s v="2701-01-010"/>
    <s v="Q. La Montera"/>
    <d v="2019-11-26T00:00:00"/>
    <n v="1"/>
    <n v="4.71"/>
    <n v="8.2100000000000009"/>
    <n v="8.2100000000000009"/>
    <n v="8.57"/>
    <n v="102.1"/>
    <n v="104.3"/>
    <n v="21.5"/>
    <n v="22.3"/>
    <n v="109"/>
    <n v="17.8"/>
    <s v="&lt; 0.05"/>
    <s v="N/S"/>
    <s v="&lt; 10"/>
    <s v="&lt; 0,1"/>
    <s v="&lt; 0,153"/>
    <n v="5.3741935483870966"/>
    <s v=" &lt; 0,020"/>
    <n v="190"/>
    <n v="0.1"/>
    <s v="&lt; 5"/>
    <e v="#VALUE!"/>
    <n v="0.36699999999999999"/>
  </r>
  <r>
    <x v="0"/>
    <s v="NA"/>
    <x v="5"/>
    <n v="895"/>
    <s v="Zaragoza"/>
    <s v="Panzenú"/>
    <n v="2"/>
    <s v="Magdalena Cauca"/>
    <n v="27"/>
    <s v="Nechí"/>
    <n v="2704"/>
    <s v="Directos al Bajo Nechí (mi)"/>
    <s v="2704-01"/>
    <s v="Directos al Bajo Nechí (md) - NSS"/>
    <s v="2704-01-03"/>
    <s v="Directos Bajo Nechí (md) entre Q. Villa y R. Porce"/>
    <s v="2704-01-03-01"/>
    <s v="Q. El Jobo"/>
    <d v="2019-11-15T00:00:00"/>
    <n v="16"/>
    <n v="111.28"/>
    <n v="5.9"/>
    <n v="5.6"/>
    <n v="5.9"/>
    <n v="13.02"/>
    <n v="29.6"/>
    <n v="30.8"/>
    <n v="31.7"/>
    <n v="2312"/>
    <n v="18.3"/>
    <s v="&lt; 0.05"/>
    <s v="N/S"/>
    <s v="&lt; 10"/>
    <s v="&lt; 0,1"/>
    <s v="&lt; 0,153"/>
    <e v="#VALUE!"/>
    <s v=" &lt; 0,020"/>
    <n v="74202"/>
    <n v="400"/>
    <n v="42.6"/>
    <e v="#VALUE!"/>
    <n v="0.40799999999999997"/>
  </r>
  <r>
    <x v="0"/>
    <s v="NA"/>
    <x v="5"/>
    <n v="895"/>
    <s v="Zaragoza"/>
    <s v="Panzenú"/>
    <n v="2"/>
    <s v="Magdalena Cauca"/>
    <n v="27"/>
    <s v="Nechí"/>
    <n v="2703"/>
    <s v="Bajo Nechí"/>
    <s v="2703-01"/>
    <s v="R. Tigui - NSS"/>
    <s v="2703-01-01"/>
    <s v="R. Tigui"/>
    <s v="2703-01-01-01"/>
    <s v="R. Tigui"/>
    <d v="2019-11-14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5"/>
    <n v="579"/>
    <s v="Puerto Berrio"/>
    <s v="Zenufana"/>
    <n v="2"/>
    <s v="Magdalena Cauca"/>
    <n v="23"/>
    <s v="Medio Magdalena"/>
    <n v="2310"/>
    <s v="Río San Bartolo y otros directos al Magdalena Medio"/>
    <s v="2310"/>
    <s v="R. San Bartolo y otros directos al Magdalena Medio - NSS"/>
    <s v="2310-01-05"/>
    <s v="Directos R. Magdalena (mi), Q. Malena"/>
    <s v="2310-01-05-04"/>
    <s v="Q. El Vapor"/>
    <d v="2019-08-13T00:00:00"/>
    <n v="5"/>
    <n v="2.177"/>
    <n v="7.37"/>
    <n v="6.14"/>
    <n v="7.59"/>
    <n v="93"/>
    <n v="145"/>
    <n v="26.8"/>
    <n v="29.7"/>
    <n v="114"/>
    <n v="11"/>
    <n v="0.05"/>
    <s v="N/S"/>
    <s v="&lt; 10"/>
    <n v="0.1"/>
    <n v="0.20200000000000001"/>
    <n v="1.0183870967741935"/>
    <n v="4.5999999999999999E-2"/>
    <n v="11202"/>
    <n v="40"/>
    <n v="12.3"/>
    <n v="4.117647058823529"/>
    <n v="3.95"/>
  </r>
  <r>
    <x v="0"/>
    <s v="NA"/>
    <x v="5"/>
    <n v="579"/>
    <s v="Puerto Berrio"/>
    <s v="Zenufana"/>
    <n v="2"/>
    <s v="Magdalena Cauca"/>
    <n v="23"/>
    <s v="Medio Magdalena"/>
    <n v="2310"/>
    <s v="Río San Bartolo y otros directos al Magdalena Medio"/>
    <s v="2310"/>
    <s v="R. San Bartolo y otros directos al Magdalena Medio - NSS"/>
    <s v="2310-01-05"/>
    <s v="Directos R. Magdalena (mi), Q. Malena"/>
    <s v="2310-01-05-04"/>
    <s v="Q. El Vapor"/>
    <d v="2019-08-12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5"/>
    <n v="579"/>
    <s v="Puerto Berrio"/>
    <s v="Zenufana"/>
    <n v="2"/>
    <s v="Magdalena Cauca"/>
    <n v="23"/>
    <s v="Medio Magdalena"/>
    <n v="2310"/>
    <s v="Río San Bartolo y otros directos al Magdalena Medio"/>
    <s v="2310"/>
    <s v="R. San Bartolo y otros directos al Magdalena Medio - NSS"/>
    <s v="2310-01-05"/>
    <s v="Directos R. Magdalena (mi), Q. Malena"/>
    <s v="2310-01-05-06"/>
    <s v="Q. La Meseta"/>
    <d v="2019-08-12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8-08T00:00:00"/>
    <n v="6.5"/>
    <n v="0.34"/>
    <n v="7.94"/>
    <n v="7.43"/>
    <n v="8.5299999999999994"/>
    <n v="715"/>
    <n v="744"/>
    <n v="25"/>
    <n v="28.5"/>
    <n v="125"/>
    <n v="76.7"/>
    <s v="&lt; 0.05"/>
    <s v="N/S"/>
    <s v="&lt; 10"/>
    <n v="0.39200000000000002"/>
    <s v="&lt; 0.153"/>
    <n v="23.032258064516128"/>
    <n v="0.05"/>
    <n v="55"/>
    <s v="&lt; 0.1"/>
    <s v="&lt; 5"/>
    <e v="#VALUE!"/>
    <n v="0.152"/>
  </r>
  <r>
    <x v="0"/>
    <s v="NA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8-01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8-02T00:00:00"/>
    <n v="12"/>
    <n v="0.26"/>
    <n v="6.93"/>
    <n v="6.68"/>
    <n v="6.97"/>
    <n v="338"/>
    <n v="501"/>
    <n v="25.2"/>
    <n v="28.8"/>
    <n v="603"/>
    <n v="123"/>
    <n v="0.1"/>
    <s v="N/S"/>
    <n v="10"/>
    <n v="0.108"/>
    <n v="0.2"/>
    <n v="0.2709677419354839"/>
    <s v=" &lt; 0,020"/>
    <n v="440"/>
    <s v="&lt; 0,1"/>
    <s v="&lt; 5"/>
    <e v="#VALUE!"/>
    <n v="0.21"/>
  </r>
  <r>
    <x v="0"/>
    <s v="NA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8-01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8-08T00:00:00"/>
    <n v="4"/>
    <n v="0.1205"/>
    <n v="11.8"/>
    <n v="11.81"/>
    <n v="11.98"/>
    <n v="2.56"/>
    <n v="3.11"/>
    <n v="26"/>
    <n v="26.9"/>
    <n v="608"/>
    <n v="16.8"/>
    <s v="&lt; 0,05"/>
    <s v="N/S"/>
    <s v="&lt; 10"/>
    <s v="&lt; 0,1"/>
    <s v="&lt; 0,153"/>
    <n v="0.91677419354838707"/>
    <n v="0.22600000000000001"/>
    <n v="16"/>
    <s v="&lt; 0,1"/>
    <s v="&lt; 5"/>
    <e v="#VALUE!"/>
    <n v="0.13200000000000001"/>
  </r>
  <r>
    <x v="0"/>
    <s v="NA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6T00:00:00"/>
    <n v="2"/>
    <n v="0.23"/>
    <n v="7.37"/>
    <n v="7.2"/>
    <n v="7.39"/>
    <n v="366"/>
    <n v="439"/>
    <n v="25.5"/>
    <n v="26.2"/>
    <n v="1769"/>
    <n v="79"/>
    <s v="&lt; 0,05"/>
    <s v="N/S"/>
    <s v="&lt; 10"/>
    <n v="0.112"/>
    <n v="16"/>
    <n v="4.4258064516129041"/>
    <n v="1.25"/>
    <n v="753"/>
    <s v="&lt; 0,1"/>
    <s v="&lt; 5"/>
    <e v="#VALUE!"/>
    <s v="&lt; 0,05"/>
  </r>
  <r>
    <x v="0"/>
    <s v="NA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8-07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6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6T00:00:00"/>
    <n v="0.5"/>
    <n v="4.74"/>
    <n v="9.52"/>
    <n v="9.3000000000000007"/>
    <n v="9.52"/>
    <n v="335"/>
    <n v="339"/>
    <n v="24"/>
    <n v="24"/>
    <n v="24.8"/>
    <n v="7.83"/>
    <s v="&lt; 0,05"/>
    <s v="N/S"/>
    <s v="&lt; 10"/>
    <s v="&lt; 0,1"/>
    <s v="&lt; 0,153"/>
    <n v="3.1161290322580646"/>
    <n v="0.28799999999999998"/>
    <n v="226"/>
    <n v="1.5"/>
    <s v="&lt; 5"/>
    <e v="#VALUE!"/>
    <s v="&lt; 0,05"/>
  </r>
  <r>
    <x v="0"/>
    <s v="NA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6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8-02T00:00:00"/>
    <n v="12"/>
    <n v="0.4"/>
    <n v="7.34"/>
    <n v="7"/>
    <n v="7.69"/>
    <n v="517"/>
    <n v="717"/>
    <n v="24.8"/>
    <n v="29"/>
    <n v="396"/>
    <n v="96.2"/>
    <s v="&lt; 0,05"/>
    <s v="N/S"/>
    <s v="&lt; 10"/>
    <n v="0.35"/>
    <s v="&lt; 0,153"/>
    <n v="46.967741935483872"/>
    <n v="0.42099999999999999"/>
    <n v="451"/>
    <n v="0.7"/>
    <n v="6.49"/>
    <e v="#VALUE!"/>
    <n v="0.219"/>
  </r>
  <r>
    <x v="0"/>
    <s v="NA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11-17T00:00:00"/>
    <n v="0.33"/>
    <n v="0.52"/>
    <n v="6.81"/>
    <n v="6.7"/>
    <n v="6.75"/>
    <n v="1721"/>
    <n v="1732"/>
    <n v="24.9"/>
    <n v="25.1"/>
    <n v="556"/>
    <n v="443"/>
    <s v="&lt; 0,05"/>
    <s v="N/S"/>
    <s v="&lt; 10"/>
    <n v="0.54900000000000004"/>
    <s v="&lt; 0,153"/>
    <n v="71.806451612903231"/>
    <n v="5.4"/>
    <n v="112"/>
    <n v="0.5"/>
    <n v="48.8"/>
    <n v="36.07058823529411"/>
    <n v="0.126"/>
  </r>
  <r>
    <x v="0"/>
    <s v="NA"/>
    <x v="5"/>
    <n v="885"/>
    <s v="Yalí"/>
    <s v="Zenufana"/>
    <n v="2"/>
    <s v="Magdalena Cauca"/>
    <n v="23"/>
    <s v="Medio Magdalena"/>
    <n v="2310"/>
    <s v="Río San Bartolo y otros directos al Magdalena Medio"/>
    <s v="2310"/>
    <s v="R. San Bartolo y otros directos al Magdalena Medio - NSS"/>
    <s v="2310-01-01"/>
    <s v="R. San Bartolomé"/>
    <s v="2310-01-01-14"/>
    <s v="R. Guarquina"/>
    <d v="2019-11-17T00:00:00"/>
    <n v="3"/>
    <n v="0.42"/>
    <n v="7.99"/>
    <n v="7.35"/>
    <n v="8.16"/>
    <n v="124.2"/>
    <n v="173.3"/>
    <n v="21.8"/>
    <n v="23.6"/>
    <n v="261"/>
    <n v="72.8"/>
    <s v="&lt; 0,05"/>
    <s v="N/S"/>
    <s v="&lt; 10"/>
    <s v="&lt; 0,1"/>
    <n v="0.69599999999999995"/>
    <n v="1.9193548387096775"/>
    <s v="&lt; 0,02"/>
    <n v="543"/>
    <n v="0.1"/>
    <s v="&lt; 5"/>
    <e v="#VALUE!"/>
    <n v="0.124"/>
  </r>
  <r>
    <x v="0"/>
    <s v="NA"/>
    <x v="6"/>
    <n v="686"/>
    <s v="Donmatías"/>
    <s v="Tahamies"/>
    <n v="2"/>
    <s v="Magdalena Cauca"/>
    <n v="27"/>
    <s v="Nechí"/>
    <n v="2701"/>
    <s v="Río Porce"/>
    <s v="2701-02"/>
    <s v="R. Grande - Chico - NSS"/>
    <s v="2701-02-01"/>
    <s v="R. Grande parte Baja"/>
    <s v="2701-02-01-01"/>
    <s v="R. Grande"/>
    <d v="2019-09-06T00:00:00"/>
    <n v="6.5"/>
    <n v="11.8"/>
    <n v="7.49"/>
    <n v="7.42"/>
    <n v="7.67"/>
    <n v="52.9"/>
    <n v="63"/>
    <n v="18.2"/>
    <n v="20.7"/>
    <n v="12"/>
    <n v="2"/>
    <s v="&lt; 0,05"/>
    <s v="N/S"/>
    <s v="&lt; 10"/>
    <n v="0.123"/>
    <n v="0.33700000000000002"/>
    <e v="#VALUE!"/>
    <s v="&lt; 0,02"/>
    <n v="416"/>
    <s v="&lt; 0,1"/>
    <s v="&lt; 5"/>
    <e v="#VALUE!"/>
    <n v="0.79"/>
  </r>
  <r>
    <x v="0"/>
    <s v="NA"/>
    <x v="6"/>
    <n v="129"/>
    <s v="Amagá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4"/>
    <s v="Q. Amagá"/>
    <s v="2620-01-04-01"/>
    <s v="Q. Amagá"/>
    <d v="2019-12-03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6"/>
    <n v="809"/>
    <s v="Titiribí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4"/>
    <s v="Q. Amagá"/>
    <s v="2620-01-04-08"/>
    <m/>
    <d v="2019-11-13T00:00:00"/>
    <n v="7.5"/>
    <n v="1.44"/>
    <n v="8.3800000000000008"/>
    <n v="8.1300000000000008"/>
    <n v="8.34"/>
    <n v="984"/>
    <n v="1186"/>
    <n v="24.4"/>
    <n v="26.4"/>
    <n v="15.8"/>
    <n v="2"/>
    <s v="&lt; 0,05"/>
    <s v="N/S"/>
    <s v="&lt; 10"/>
    <s v="&lt; 0,100"/>
    <s v="&lt; 0,153"/>
    <n v="1.747741935483871"/>
    <s v="&lt; 0,020"/>
    <n v="120"/>
    <s v="&lt; 0,1"/>
    <s v="&lt; 5"/>
    <e v="#VALUE!"/>
    <s v="&lt; 0,05"/>
  </r>
  <r>
    <x v="0"/>
    <s v="NA"/>
    <x v="6"/>
    <n v="129"/>
    <s v="Caldas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6"/>
    <s v="Q. La Sinifaná"/>
    <s v="2620-01-06-16"/>
    <s v="Q. La Pena"/>
    <d v="2019-11-27T00:00:00"/>
    <n v="9"/>
    <n v="3.62"/>
    <n v="7.33"/>
    <n v="6.84"/>
    <n v="8.67"/>
    <n v="158"/>
    <n v="167.5"/>
    <n v="19.100000000000001"/>
    <n v="24.9"/>
    <n v="321"/>
    <n v="29.7"/>
    <s v="&lt; 0,05"/>
    <s v="N/S"/>
    <s v="&lt; 10"/>
    <n v="0.311"/>
    <n v="0.18"/>
    <n v="49"/>
    <s v="&lt; 0,020"/>
    <n v="696"/>
    <n v="0.3"/>
    <n v="7.44"/>
    <e v="#VALUE!"/>
    <n v="0.247"/>
  </r>
  <r>
    <x v="0"/>
    <s v="NA"/>
    <x v="6"/>
    <n v="761"/>
    <s v="Sopetrán"/>
    <s v="Hevéxicos"/>
    <n v="2"/>
    <s v="Magdalena Cauca"/>
    <n v="26"/>
    <s v="Cauca"/>
    <n v="2620"/>
    <s v="Directos Río Cauca  entre Río San Juan y  Pto Valdivia (md)"/>
    <s v="2620-02"/>
    <s v="Directos R. Cauca (mi) - R. Aurra - NSS"/>
    <s v="2620-02-02"/>
    <s v="R. Aurrá"/>
    <s v="2620-02-02-01"/>
    <s v="R. Aurrá"/>
    <d v="2019-11-26T00:00:00"/>
    <n v="1.3"/>
    <n v="1.2"/>
    <n v="6.88"/>
    <n v="6.02"/>
    <n v="7.81"/>
    <n v="3043"/>
    <n v="3243"/>
    <n v="26.1"/>
    <n v="27.4"/>
    <n v="74.3"/>
    <n v="2.33"/>
    <s v="&lt; 0,05"/>
    <s v="N/S"/>
    <s v="&lt; 10"/>
    <s v="&lt; 0,100"/>
    <s v="&lt; 0,153"/>
    <n v="23.93548387096774"/>
    <s v="&lt; 0,020"/>
    <n v="84"/>
    <s v="&lt; 0,1"/>
    <s v="&lt; 5"/>
    <e v="#VALUE!"/>
    <s v="&lt; 0,05"/>
  </r>
  <r>
    <x v="0"/>
    <s v="NA"/>
    <x v="6"/>
    <n v="88"/>
    <s v="Bello"/>
    <s v="Aburra Norte"/>
    <n v="2"/>
    <s v="Magdalena Cauca"/>
    <n v="27"/>
    <s v="Nechí"/>
    <n v="2701"/>
    <s v="Río Porce"/>
    <s v="2701-01"/>
    <s v="Rio Aburrá - NSS"/>
    <s v="2701-01-062"/>
    <s v="Q. La Garcia"/>
    <s v="2701-01-062"/>
    <s v="Q. La Garcia"/>
    <d v="2019-11-18T00:00:00"/>
    <n v="8"/>
    <n v="25.78"/>
    <n v="7.75"/>
    <n v="7.23"/>
    <n v="7.95"/>
    <n v="59.1"/>
    <n v="116.5"/>
    <n v="20.9"/>
    <n v="24"/>
    <n v="132"/>
    <n v="34.700000000000003"/>
    <s v="&lt; 0,05"/>
    <s v="N/S"/>
    <s v="&lt; 10"/>
    <s v="&lt; 0,100"/>
    <s v="&lt; 0,153"/>
    <n v="1.1312903225806452"/>
    <s v="&lt; 0,020"/>
    <n v="889"/>
    <n v="1.3"/>
    <s v="&lt; 5"/>
    <e v="#VALUE!"/>
    <n v="1.01"/>
  </r>
  <r>
    <x v="0"/>
    <s v="NA"/>
    <x v="6"/>
    <n v="88"/>
    <s v="Bello"/>
    <s v="Aburra Norte"/>
    <n v="2"/>
    <s v="Magdalena Cauca"/>
    <n v="27"/>
    <s v="Nechí"/>
    <n v="2701"/>
    <s v="Río Porce"/>
    <s v="2701-01"/>
    <s v="Rio Aburrá - NSS"/>
    <s v="2701-01-062"/>
    <s v="Q. La Garcia"/>
    <s v="2701-01-062"/>
    <s v="Q. La Garcia"/>
    <d v="2019-11-20T00:00:00"/>
    <n v="8"/>
    <n v="20.83"/>
    <n v="7.5"/>
    <n v="6.75"/>
    <n v="7.73"/>
    <n v="105.2"/>
    <n v="178"/>
    <n v="19.600000000000001"/>
    <n v="22.7"/>
    <n v="66.8"/>
    <n v="2"/>
    <s v="&lt; 0,05"/>
    <s v="N/S"/>
    <s v="&lt; 10"/>
    <s v="&lt; 0,100"/>
    <s v="&lt; 0,153"/>
    <n v="0.43580645161290321"/>
    <s v="&lt; 0,020"/>
    <n v="68"/>
    <n v="0.9"/>
    <s v="&lt; 5"/>
    <e v="#VALUE!"/>
    <n v="0.13"/>
  </r>
  <r>
    <x v="0"/>
    <s v="NA"/>
    <x v="6"/>
    <n v="88"/>
    <s v="Bello"/>
    <s v="Aburra Norte"/>
    <n v="2"/>
    <s v="Magdalena Cauca"/>
    <n v="27"/>
    <s v="Nechí"/>
    <n v="2701"/>
    <s v="Río Porce"/>
    <s v="2701-01"/>
    <s v="Rio Aburrá - NSS"/>
    <s v="2701-01-062"/>
    <s v="Q. La Garcia"/>
    <s v="2701-01-062"/>
    <s v="Q. La Garcia"/>
    <d v="2019-11-18T00:00:00"/>
    <n v="7"/>
    <n v="50.08"/>
    <n v="6.21"/>
    <n v="6.11"/>
    <n v="7.24"/>
    <n v="47.1"/>
    <n v="86.1"/>
    <n v="18.5"/>
    <n v="24.8"/>
    <n v="239"/>
    <n v="36.9"/>
    <s v="&lt; 0,05"/>
    <s v="N/S"/>
    <s v="&lt; 10"/>
    <s v="&lt; 0,100"/>
    <s v="&lt; 0,153"/>
    <n v="1.2012903225806453"/>
    <s v="&lt; 0,020"/>
    <n v="1689"/>
    <n v="1.7"/>
    <s v="&lt; 5"/>
    <e v="#VALUE!"/>
    <n v="0.73899999999999999"/>
  </r>
  <r>
    <x v="0"/>
    <s v="NA"/>
    <x v="6"/>
    <n v="88"/>
    <s v="Bello"/>
    <s v="Aburra Norte"/>
    <n v="2"/>
    <s v="Magdalena Cauca"/>
    <n v="27"/>
    <s v="Nechí"/>
    <n v="2701"/>
    <s v="Río Porce"/>
    <s v="2701-01"/>
    <s v="Rio Aburrá - NSS"/>
    <s v="2701-01-062"/>
    <s v="Q. La Garcia"/>
    <s v="2701-01-062"/>
    <s v="Q. La Garcia"/>
    <d v="2019-11-20T00:00:00"/>
    <n v="7"/>
    <n v="61.57"/>
    <n v="7.75"/>
    <n v="6.93"/>
    <n v="8.58"/>
    <n v="45.7"/>
    <n v="59.4"/>
    <n v="19.3"/>
    <n v="23.5"/>
    <n v="332"/>
    <n v="2"/>
    <s v="&lt; 0,05"/>
    <s v="N/S"/>
    <s v="&lt; 10"/>
    <s v="&lt; 0,100"/>
    <n v="0.20200000000000001"/>
    <n v="0.30258064516129035"/>
    <s v="&lt; 0,020"/>
    <n v="883"/>
    <n v="2.5"/>
    <s v="&lt; 5"/>
    <e v="#VALUE!"/>
    <n v="1.39"/>
  </r>
  <r>
    <x v="0"/>
    <s v="NA"/>
    <x v="6"/>
    <n v="761"/>
    <s v="Santa Fé de Antioquia"/>
    <s v="Aburra Norte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3"/>
    <s v="Directos R. Cauca (md) entre Q. La Noque y R. Las Habas"/>
    <s v="2621-01-13-09"/>
    <s v="Directos al R. Cauca (md) entre Q. La Noque y Q. Canaveral"/>
    <d v="2019-12-05T00:00:00"/>
    <n v="2"/>
    <n v="8.81"/>
    <n v="8.02"/>
    <n v="7.41"/>
    <n v="8.02"/>
    <n v="281"/>
    <n v="299"/>
    <n v="26.8"/>
    <n v="30.5"/>
    <s v="&lt;12"/>
    <n v="2"/>
    <s v="&lt; 0,05"/>
    <s v="N/S"/>
    <s v="&lt; 10"/>
    <n v="3.69"/>
    <s v="&lt; 0,153"/>
    <n v="2.5516129032258066"/>
    <s v="&lt; 0,020"/>
    <n v="220"/>
    <n v="0.5"/>
    <s v="&lt; 5"/>
    <e v="#VALUE!"/>
    <n v="0.315"/>
  </r>
  <r>
    <x v="0"/>
    <s v="NA"/>
    <x v="7"/>
    <n v="237"/>
    <s v="Donmatías"/>
    <s v="Tahamies"/>
    <n v="2"/>
    <s v="Magdalena Cauca"/>
    <n v="27"/>
    <s v="Nechí"/>
    <n v="2701"/>
    <s v="Río Porce"/>
    <s v="2701-02"/>
    <s v="R. Grande - Chico - NSS"/>
    <s v="2701-02-01"/>
    <s v="R. Grande parte Baja"/>
    <s v="2701-02-01-26"/>
    <s v="Q. Don Matías"/>
    <d v="2019-09-18T00:00:00"/>
    <n v="8"/>
    <n v="3.44"/>
    <n v="9"/>
    <n v="4.33"/>
    <n v="10.58"/>
    <n v="2.25"/>
    <n v="3.95"/>
    <n v="26.6"/>
    <n v="29.4"/>
    <n v="309"/>
    <n v="57.4"/>
    <s v="&lt; 0,050"/>
    <s v="N/S"/>
    <n v="11"/>
    <n v="0.26200000000000001"/>
    <s v="&lt; 0,153"/>
    <n v="31.161290322580644"/>
    <s v="N/S"/>
    <n v="138"/>
    <n v="35"/>
    <n v="156"/>
    <n v="5.7647058823529411"/>
    <n v="0.41299999999999998"/>
  </r>
  <r>
    <x v="0"/>
    <s v="NA"/>
    <x v="7"/>
    <n v="237"/>
    <s v="Donmatías"/>
    <s v="Tahamies"/>
    <n v="2"/>
    <s v="Magdalena Cauca"/>
    <n v="27"/>
    <s v="Nechí"/>
    <n v="2701"/>
    <s v="Río Porce"/>
    <s v="2701-02"/>
    <s v="R. Grande - Chico - NSS"/>
    <s v="2701-02-01"/>
    <s v="R. Grande parte Baja"/>
    <s v="2701-02-01-26"/>
    <s v="Q. Don Matías"/>
    <d v="2019-09-04T00:00:00"/>
    <n v="10"/>
    <n v="4"/>
    <n v="6.44"/>
    <n v="6.35"/>
    <n v="6.93"/>
    <n v="2.2000000000000002"/>
    <n v="2168"/>
    <n v="28.9"/>
    <n v="32.700000000000003"/>
    <n v="326"/>
    <n v="138"/>
    <s v="&lt; 0,050"/>
    <s v="N/S"/>
    <s v="&lt; 10"/>
    <s v="&lt; 0,100"/>
    <n v="1.54"/>
    <n v="26.419354838709676"/>
    <s v="N/S"/>
    <n v="39"/>
    <s v="&lt; 0,10"/>
    <n v="28.5"/>
    <e v="#VALUE!"/>
    <n v="3"/>
  </r>
  <r>
    <x v="0"/>
    <s v="NA"/>
    <x v="7"/>
    <n v="308"/>
    <s v="Copacabana"/>
    <s v="Aburra Norte"/>
    <n v="2"/>
    <s v="Magdalena Cauca"/>
    <n v="27"/>
    <s v="Nechí"/>
    <n v="2701"/>
    <s v="Río Porce"/>
    <s v="2701-01"/>
    <s v="Rio Aburrá - NSS"/>
    <s v="2701-01-048"/>
    <s v="Q. El Molinal"/>
    <s v="2701-01-048"/>
    <s v="Q. El Molinal"/>
    <d v="2019-07-23T00:00:00"/>
    <n v="24"/>
    <n v="4.9238487423977571"/>
    <s v="N/S"/>
    <n v="6.67"/>
    <n v="7.3"/>
    <n v="231"/>
    <n v="2620"/>
    <n v="18.8"/>
    <n v="30.2"/>
    <n v="162"/>
    <n v="34.700000000000003"/>
    <s v="&lt; 0,050"/>
    <s v="N/S"/>
    <s v="&lt; 10"/>
    <n v="1.6"/>
    <s v="&lt; 0,153"/>
    <n v="14.970967741935484"/>
    <s v="N/S"/>
    <n v="7"/>
    <s v="&lt; 0,10"/>
    <n v="23.9"/>
    <e v="#VALUE!"/>
    <n v="0.23599999999999999"/>
  </r>
  <r>
    <x v="0"/>
    <s v="NA"/>
    <x v="7"/>
    <n v="30"/>
    <s v="Amagá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4"/>
    <s v="Q. Amagá"/>
    <s v="2620-01-04-01"/>
    <s v="Q. Amagá"/>
    <d v="2019-11-14T00:00:00"/>
    <n v="12"/>
    <n v="0.56999999999999995"/>
    <n v="7.61"/>
    <n v="7.4"/>
    <n v="7.49"/>
    <n v="20.02"/>
    <n v="22.9"/>
    <n v="26.5"/>
    <n v="30.1"/>
    <n v="1255"/>
    <n v="72.599999999999994"/>
    <n v="2.57"/>
    <s v="N/S"/>
    <s v="&lt; 10"/>
    <n v="0.38800000000000001"/>
    <s v="&lt; 0,153"/>
    <n v="44.483870967741936"/>
    <s v="N/S"/>
    <n v="129"/>
    <s v="&lt; 0,10"/>
    <n v="160"/>
    <n v="121.05882352941177"/>
    <n v="0.247"/>
  </r>
  <r>
    <x v="0"/>
    <s v="NA"/>
    <x v="7"/>
    <n v="380"/>
    <s v="La Estrella"/>
    <s v="Aburra Sur"/>
    <n v="2"/>
    <s v="Magdalena Cauca"/>
    <n v="27"/>
    <s v="Nechí"/>
    <n v="2701"/>
    <s v="Río Porce"/>
    <s v="2701-01"/>
    <s v="Rio Aburrá - NSS"/>
    <s v="2701-01-209"/>
    <s v="Directos al Río Aburrá-Medellín"/>
    <s v="2701-01-209"/>
    <s v="Directos al Río Aburrá-Medellín"/>
    <d v="2019-11-12T00:00:00"/>
    <n v="12"/>
    <n v="6.59"/>
    <n v="6.77"/>
    <n v="6.65"/>
    <n v="6.92"/>
    <n v="490"/>
    <n v="6500"/>
    <n v="21.8"/>
    <n v="30.5"/>
    <n v="239"/>
    <n v="103"/>
    <s v="&lt; 0,050"/>
    <s v="N/S"/>
    <s v="&lt; 10"/>
    <n v="0.65500000000000003"/>
    <s v="&lt; 0,153"/>
    <n v="8.2193548387096769"/>
    <s v="N/S"/>
    <n v="14"/>
    <s v="&lt; 0,10"/>
    <n v="25.8"/>
    <n v="5.2952941176470585"/>
    <n v="0.23100000000000001"/>
  </r>
  <r>
    <x v="0"/>
    <s v="NA"/>
    <x v="8"/>
    <n v="237"/>
    <s v="Donmatías"/>
    <s v="Tahamies"/>
    <n v="2"/>
    <s v="Magdalena Cauca"/>
    <n v="27"/>
    <s v="Nechí"/>
    <n v="2701"/>
    <s v="Río Porce"/>
    <s v="2701-02"/>
    <s v="R. Grande - Chico - NSS"/>
    <s v="2701-02-01"/>
    <s v="R. Grande parte Baja"/>
    <s v="2701-02-01-26"/>
    <s v="Q. Don Matías"/>
    <d v="2019-07-02T00:00:00"/>
    <n v="16"/>
    <n v="0.31801428164394829"/>
    <s v="N/S"/>
    <n v="6.1"/>
    <n v="7.74"/>
    <n v="1173"/>
    <n v="2030"/>
    <n v="17.399999999999999"/>
    <n v="19.5"/>
    <n v="331"/>
    <n v="210"/>
    <s v="N/S"/>
    <s v="N/S"/>
    <n v="10"/>
    <s v="&lt; 0,100"/>
    <n v="0.192"/>
    <n v="3.319354838709677"/>
    <s v="&lt; 0,020"/>
    <n v="43"/>
    <n v="0.1"/>
    <n v="19"/>
    <n v="9.1411764705882348"/>
    <n v="1.66"/>
  </r>
  <r>
    <x v="0"/>
    <s v="NA"/>
    <x v="8"/>
    <n v="237"/>
    <s v="Donmatías"/>
    <s v="Tahamies"/>
    <n v="2"/>
    <s v="Magdalena Cauca"/>
    <n v="27"/>
    <s v="Nechí"/>
    <n v="2701"/>
    <s v="Río Porce"/>
    <s v="2701-02"/>
    <s v="R. Grande - Chico - NSS"/>
    <s v="2701-02-01"/>
    <s v="R. Grande parte Baja"/>
    <s v="2701-02-01-26"/>
    <s v="Q. Don Matías"/>
    <d v="2019-11-25T00:00:00"/>
    <n v="8"/>
    <n v="0.41"/>
    <n v="4.9400000000000004"/>
    <n v="4.0999999999999996"/>
    <n v="5.23"/>
    <n v="1243"/>
    <n v="1791"/>
    <n v="20.6"/>
    <n v="16.5"/>
    <n v="1830"/>
    <n v="936"/>
    <s v="N/S"/>
    <s v="N/S"/>
    <s v="&lt; 10"/>
    <s v="&lt; 0,100"/>
    <n v="21.6"/>
    <n v="78.58064516129032"/>
    <n v="3.1"/>
    <n v="38"/>
    <n v="0.1"/>
    <n v="32.9"/>
    <n v="6.1023529411764708"/>
    <n v="6.76"/>
  </r>
  <r>
    <x v="0"/>
    <s v="NA"/>
    <x v="8"/>
    <n v="264"/>
    <s v="Entrerríos"/>
    <s v="Tahamies"/>
    <n v="2"/>
    <s v="Magdalena Cauca"/>
    <n v="27"/>
    <s v="Nechí"/>
    <n v="2701"/>
    <s v="Río Porce"/>
    <s v="2701-02"/>
    <s v="R. Grande - Chico - NSS"/>
    <s v="2701-02-03"/>
    <s v="R. Grande parte Media"/>
    <s v="2701-02-03-14"/>
    <s v="Q. La Tutura"/>
    <d v="2019-07-03T00:00:00"/>
    <n v="11"/>
    <n v="0.6072727272727273"/>
    <s v="N/S"/>
    <n v="1.41"/>
    <n v="10.87"/>
    <n v="824"/>
    <n v="5220"/>
    <n v="18.100000000000001"/>
    <n v="24.1"/>
    <n v="3814"/>
    <n v="2439"/>
    <s v="N/S"/>
    <s v="N/S"/>
    <n v="275"/>
    <n v="1"/>
    <n v="6.91"/>
    <n v="1.2554838709677418"/>
    <n v="4.1000000000000002E-2"/>
    <n v="565"/>
    <n v="15"/>
    <n v="73.900000000000006"/>
    <e v="#VALUE!"/>
    <n v="11.8"/>
  </r>
  <r>
    <x v="0"/>
    <s v="NA"/>
    <x v="8"/>
    <n v="264"/>
    <s v="Entrerríos"/>
    <s v="Tahamies"/>
    <n v="2"/>
    <s v="Magdalena Cauca"/>
    <n v="27"/>
    <s v="Nechí"/>
    <n v="2701"/>
    <s v="Río Porce"/>
    <s v="2701-02"/>
    <s v="R. Grande - Chico - NSS"/>
    <s v="2701-02-03"/>
    <s v="R. Grande parte Media"/>
    <s v="2701-02-03-01"/>
    <s v="R. Grande"/>
    <d v="2019-07-04T00:00:00"/>
    <n v="24"/>
    <n v="12.78875"/>
    <s v="N/S"/>
    <n v="8.3000000000000007"/>
    <n v="8.57"/>
    <n v="3200"/>
    <n v="3608"/>
    <n v="25.4"/>
    <n v="28.1"/>
    <n v="783"/>
    <n v="331"/>
    <s v="N/S"/>
    <s v="N/S"/>
    <n v="79"/>
    <n v="1.03"/>
    <n v="31.9"/>
    <e v="#VALUE!"/>
    <n v="4.33"/>
    <n v="115"/>
    <n v="0.1"/>
    <n v="121"/>
    <n v="47.764705882352942"/>
    <n v="11.8"/>
  </r>
  <r>
    <x v="0"/>
    <s v="NA"/>
    <x v="8"/>
    <n v="664"/>
    <s v="San Pedro de los Milagros"/>
    <s v="Tahamies"/>
    <n v="2"/>
    <s v="Magdalena Cauca"/>
    <n v="27"/>
    <s v="Nechí"/>
    <n v="2701"/>
    <s v="Río Porce"/>
    <s v="2701-02"/>
    <s v="R. Grande - Chico - NSS"/>
    <s v="2701-02-06"/>
    <s v="R. Chico"/>
    <s v="2701-02-04-48"/>
    <s v="Q. Santa Barbara"/>
    <d v="2019-07-03T00:00:00"/>
    <n v="12"/>
    <n v="17.62"/>
    <n v="7.35"/>
    <n v="7.01"/>
    <n v="7.29"/>
    <n v="3653"/>
    <n v="4324"/>
    <n v="29.9"/>
    <n v="35.6"/>
    <n v="641"/>
    <n v="355"/>
    <s v="N/S"/>
    <s v="N/S"/>
    <n v="17"/>
    <s v="&lt; 0,100"/>
    <n v="10"/>
    <n v="9.3483870967741947"/>
    <s v="&lt; 0,020"/>
    <n v="133"/>
    <n v="0.7"/>
    <n v="74.099999999999994"/>
    <n v="41.505882352941178"/>
    <n v="27.5"/>
  </r>
  <r>
    <x v="0"/>
    <s v="NA"/>
    <x v="8"/>
    <n v="664"/>
    <s v="San Pedro de los Milagros"/>
    <s v="Tahamies"/>
    <n v="2"/>
    <s v="Magdalena Cauca"/>
    <n v="27"/>
    <s v="Nechí"/>
    <n v="2701"/>
    <s v="Río Porce"/>
    <s v="2701-02"/>
    <s v="R. Grande - Chico - NSS"/>
    <s v="2701-02-06"/>
    <s v="R. Chico"/>
    <s v="2701-02-04-48"/>
    <s v="Q. Santa Barbara"/>
    <d v="2019-07-04T00:00:00"/>
    <n v="10"/>
    <n v="3.3164629979491177E-2"/>
    <s v="N/S"/>
    <n v="3.98"/>
    <n v="4.08"/>
    <n v="323"/>
    <n v="806"/>
    <n v="17.8"/>
    <n v="24.2"/>
    <n v="1251"/>
    <n v="658"/>
    <s v="N/S"/>
    <s v="N/S"/>
    <n v="11"/>
    <n v="1.26"/>
    <n v="90"/>
    <e v="#VALUE!"/>
    <s v=" &lt; 0,020"/>
    <n v="99"/>
    <n v="0.1"/>
    <n v="34.1"/>
    <n v="7.1894117647058824"/>
    <n v="25.4"/>
  </r>
  <r>
    <x v="0"/>
    <s v="NA"/>
    <x v="8"/>
    <n v="686"/>
    <s v="Santa Rosa de Osos"/>
    <s v="Tahamies"/>
    <n v="2"/>
    <s v="Magdalena Cauca"/>
    <n v="27"/>
    <s v="Nechí"/>
    <n v="2701"/>
    <s v="Río Porce"/>
    <s v="2701-03"/>
    <s v="R. Guadalupe y Medio Porce - NSS"/>
    <s v="2701-03-02"/>
    <s v="R. Guadalupe"/>
    <s v="2701-03-02-14"/>
    <s v="R. Guadalupe"/>
    <d v="2019-08-23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s v="N/S"/>
    <e v="#VALUE!"/>
    <s v="N/S"/>
  </r>
  <r>
    <x v="0"/>
    <s v="NA"/>
    <x v="4"/>
    <n v="88"/>
    <s v="Bello"/>
    <s v="Aburra Norte"/>
    <n v="2"/>
    <s v="Magdalena Cauca"/>
    <n v="27"/>
    <s v="Nechí"/>
    <n v="2701"/>
    <s v="Río Porce"/>
    <s v="2701-01"/>
    <s v="Rio Aburrá - NSS"/>
    <s v="2701-01-149"/>
    <s v="Q. Rodas"/>
    <s v="2701-01-149"/>
    <s v="Q. Rodas"/>
    <d v="2019-11-26T00:00:00"/>
    <n v="8.5"/>
    <n v="1.0900000000000001"/>
    <n v="7.81"/>
    <n v="7.65"/>
    <n v="8.16"/>
    <n v="576"/>
    <n v="4210"/>
    <n v="21.1"/>
    <n v="24.7"/>
    <n v="8665"/>
    <n v="1761"/>
    <s v="N/S"/>
    <s v="N/S"/>
    <n v="882"/>
    <n v="1.0900000000000001"/>
    <s v="&lt; 0,153"/>
    <n v="103.64516129032258"/>
    <s v=" &lt; 0,020"/>
    <n v="901"/>
    <n v="10"/>
    <s v="&gt;1.000"/>
    <n v="117.76470588235294"/>
    <n v="6.32"/>
  </r>
  <r>
    <x v="0"/>
    <s v="NA"/>
    <x v="4"/>
    <n v="380"/>
    <s v="La Estrella"/>
    <s v="Aburra Sur"/>
    <n v="2"/>
    <s v="Magdalena Cauca"/>
    <n v="27"/>
    <s v="Nechí"/>
    <n v="2701"/>
    <s v="Río Porce"/>
    <s v="2701-01"/>
    <s v="Rio Aburrá - NSS"/>
    <s v="2701-01-209"/>
    <s v="Directos al Río Aburrá-Medellín"/>
    <s v="2701-01-209"/>
    <s v="Directos al Río Aburrá-Medellín"/>
    <d v="2019-11-15T00:00:00"/>
    <n v="8"/>
    <n v="0.22"/>
    <n v="7.57"/>
    <n v="6.61"/>
    <n v="8.92"/>
    <n v="468"/>
    <n v="2340"/>
    <n v="21.1"/>
    <n v="25.6"/>
    <n v="4187"/>
    <n v="2160"/>
    <s v="N/S"/>
    <s v="N/S"/>
    <n v="14"/>
    <n v="0.33300000000000002"/>
    <s v="&lt; 0,153"/>
    <n v="1.4790322580645161"/>
    <s v=" &lt; 0,020"/>
    <n v="73"/>
    <s v="&lt; 0,10"/>
    <s v="&lt; 5"/>
    <e v="#VALUE!"/>
    <n v="8.35"/>
  </r>
  <r>
    <x v="0"/>
    <s v="NA"/>
    <x v="4"/>
    <n v="686"/>
    <s v="Santa Rosa de Osos"/>
    <s v="Tahamies"/>
    <n v="2"/>
    <s v="Magdalena Cauca"/>
    <n v="27"/>
    <s v="Nechí"/>
    <n v="2701"/>
    <s v="Río Porce"/>
    <s v="2701-03"/>
    <s v="R. Guadalupe y Medio Porce - NSS"/>
    <s v="2701-03-02"/>
    <s v="R. Guadalupe"/>
    <s v="2701-03-02-14"/>
    <s v="R. Guadalupe"/>
    <d v="2019-09-17T00:00:00"/>
    <n v="8"/>
    <n v="0.496"/>
    <n v="6.98"/>
    <n v="6.41"/>
    <n v="7.24"/>
    <n v="113"/>
    <n v="213"/>
    <n v="16"/>
    <n v="17.600000000000001"/>
    <n v="107"/>
    <n v="35.799999999999997"/>
    <s v="N/S"/>
    <s v="N/S"/>
    <n v="10"/>
    <s v="N/S"/>
    <s v="N/S"/>
    <e v="#VALUE!"/>
    <s v="N/S"/>
    <n v="44"/>
    <n v="0.3"/>
    <n v="8.1"/>
    <e v="#VALUE!"/>
    <s v="&lt; 0,05"/>
  </r>
  <r>
    <x v="0"/>
    <s v="NA"/>
    <x v="4"/>
    <n v="887"/>
    <s v="Yarumal"/>
    <s v="Tahamies"/>
    <n v="2"/>
    <s v="Magdalena Cauca"/>
    <n v="27"/>
    <s v="Nechí"/>
    <n v="2701"/>
    <s v="Río Porce"/>
    <s v="2701-02"/>
    <s v="R. Grande - Chico - NSS"/>
    <s v="2701-02-05"/>
    <s v="R. Grande parte media alta"/>
    <s v="2701-02-05-02"/>
    <s v="R. Chocó"/>
    <d v="2019-09-05T00:00:00"/>
    <n v="12"/>
    <n v="2.04"/>
    <n v="7.31"/>
    <n v="7.01"/>
    <n v="7.31"/>
    <n v="1101"/>
    <n v="1164"/>
    <n v="17.399999999999999"/>
    <n v="20"/>
    <n v="541"/>
    <n v="242"/>
    <s v="N/S"/>
    <s v="N/S"/>
    <n v="15"/>
    <n v="1.1200000000000001"/>
    <n v="11.5"/>
    <n v="27.322580645161292"/>
    <s v=" &lt; 0,020"/>
    <n v="112"/>
    <s v="&lt; 0,10"/>
    <n v="38"/>
    <n v="16.058823529411764"/>
    <n v="9.02"/>
  </r>
  <r>
    <x v="0"/>
    <s v="NA"/>
    <x v="9"/>
    <n v="642"/>
    <s v="Salgar"/>
    <s v="Citará"/>
    <n v="2"/>
    <s v="Magdalena Cauca"/>
    <n v="26"/>
    <s v="Cauca"/>
    <n v="2619"/>
    <s v="Río San Juan"/>
    <s v="2619-01"/>
    <s v="R. San Juan - SZH (md)"/>
    <s v="2619-01-02"/>
    <s v="R. Barroso"/>
    <s v="2619-01-02-14"/>
    <s v="Q. Liboriana"/>
    <d v="2019-09-30T00:00:00"/>
    <n v="12"/>
    <n v="0.28999999999999998"/>
    <s v="N/S"/>
    <n v="6.75"/>
    <n v="9.98"/>
    <n v="617"/>
    <n v="179.5"/>
    <n v="22.1"/>
    <n v="26.8"/>
    <n v="167"/>
    <n v="73.8"/>
    <s v="&lt; 0,05"/>
    <s v="N/S"/>
    <s v="&lt; 10"/>
    <n v="0.13500000000000001"/>
    <s v="&lt; 0,153"/>
    <n v="4.6064516129032249"/>
    <s v=" &lt; 0,020"/>
    <n v="75"/>
    <n v="2"/>
    <s v="&lt; 5"/>
    <e v="#VALUE!"/>
    <n v="0.8"/>
  </r>
  <r>
    <x v="0"/>
    <s v="NA"/>
    <x v="10"/>
    <n v="893"/>
    <s v="Yondó"/>
    <s v="Zenufana"/>
    <n v="2"/>
    <s v="Magdalena Cauca"/>
    <n v="23"/>
    <s v="Medio Magdalena"/>
    <n v="2317"/>
    <s v="Río Cimitarra y otros directos al Magdalena"/>
    <s v="2317-03"/>
    <s v="R. Cimitarra y otros directos al Magdalena- NSS"/>
    <s v="2317-03-01"/>
    <s v="Directos R. Magdalena (md)"/>
    <s v="2317-03-01-01"/>
    <s v="R. Magdalena (md)"/>
    <d v="2019-11-19T00:00:00"/>
    <n v="24"/>
    <n v="47.79"/>
    <n v="7.35"/>
    <n v="7.06"/>
    <n v="7.23"/>
    <n v="14230"/>
    <n v="15870"/>
    <n v="34.799999999999997"/>
    <n v="38.700000000000003"/>
    <n v="96.6"/>
    <n v="9.09"/>
    <s v="&lt; 0,05"/>
    <s v="N/S"/>
    <n v="10"/>
    <s v="&lt; 0,100"/>
    <s v="&lt; 0,153"/>
    <n v="13.774193548387096"/>
    <s v="N/S"/>
    <n v="85"/>
    <s v="&lt; 0,10"/>
    <s v="&lt; 5"/>
    <e v="#VALUE!"/>
    <n v="0.13500000000000001"/>
  </r>
  <r>
    <x v="0"/>
    <s v="NA"/>
    <x v="10"/>
    <n v="893"/>
    <s v="Yondó"/>
    <s v="Zenufana"/>
    <n v="2"/>
    <s v="Magdalena Cauca"/>
    <n v="23"/>
    <s v="Medio Magdalena"/>
    <n v="2317"/>
    <s v="Río Cimitarra y otros directos al Magdalena"/>
    <s v="2317-03"/>
    <s v="R. Cimitarra y otros directos al Magdalena- NSS"/>
    <s v="2317-03-01"/>
    <s v="Directos R. Magdalena (md)"/>
    <s v="2317-03-01-01"/>
    <s v="R. Magdalena (md)"/>
    <d v="2019-11-19T00:00:00"/>
    <n v="24"/>
    <n v="91.19"/>
    <n v="7.44"/>
    <n v="7.1"/>
    <n v="7.35"/>
    <n v="15300"/>
    <n v="16210"/>
    <n v="32.9"/>
    <n v="33.799999999999997"/>
    <n v="117"/>
    <n v="14"/>
    <s v="&lt; 0,05"/>
    <s v="N/S"/>
    <s v="&lt; 10"/>
    <s v="&lt; 0,100"/>
    <s v="&lt; 0,153"/>
    <n v="8.8516129032258082"/>
    <s v="N/S"/>
    <n v="65"/>
    <s v="&lt; 0,10"/>
    <s v="&lt; 5"/>
    <e v="#VALUE!"/>
    <s v="&lt; 0,05"/>
  </r>
  <r>
    <x v="0"/>
    <s v="NA"/>
    <x v="7"/>
    <n v="895"/>
    <s v="Zaragoza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4"/>
    <s v="Q. Juanvara"/>
    <d v="2020-01-30T00:00:00"/>
    <n v="12"/>
    <n v="3.73"/>
    <s v="N/S"/>
    <n v="7.24"/>
    <n v="7.88"/>
    <n v="576"/>
    <n v="1474"/>
    <n v="25"/>
    <n v="34.9"/>
    <n v="224"/>
    <n v="219"/>
    <s v="&lt; 0,050"/>
    <s v="N/S"/>
    <s v=" &lt; 10"/>
    <n v="0.85299999999999998"/>
    <s v="&lt; 0,153"/>
    <n v="4.0870967741935491"/>
    <n v="6.39"/>
    <n v="18"/>
    <s v=" &lt; 0,100"/>
    <n v="13.5"/>
    <n v="5.26235294117647"/>
    <n v="0.30399999999999999"/>
  </r>
  <r>
    <x v="0"/>
    <s v="&gt; 3000 Kg/día"/>
    <x v="0"/>
    <n v="154"/>
    <s v="Caucasia"/>
    <s v="Panzenú"/>
    <n v="2"/>
    <s v="Magdalena Cauca"/>
    <n v="25"/>
    <s v="Bajo Magdalena- Cauca -San Jorge"/>
    <n v="2502"/>
    <s v="Bajo San Jorge - La Mojana"/>
    <s v="2502-01"/>
    <s v="R. Bajo San Jorge - NSS"/>
    <s v="2502-01-01"/>
    <s v="Directos R. Cauca (md) entre R. Man y  Q. La Trinidad"/>
    <s v="2502-01-01-17"/>
    <s v="Directos al R. Cauca (md) Entre Q. El Silencio y R. Man"/>
    <d v="2020-01-13T00:00:00"/>
    <n v="24"/>
    <n v="2.64"/>
    <n v="7.82"/>
    <n v="7.41"/>
    <n v="8.6199999999999992"/>
    <n v="606"/>
    <n v="1426"/>
    <n v="29.2"/>
    <n v="32.1"/>
    <n v="736"/>
    <n v="335"/>
    <n v="0.14499999999999999"/>
    <s v="&lt;0,000211"/>
    <n v="118"/>
    <n v="4.95"/>
    <n v="26"/>
    <n v="65.032258064516128"/>
    <s v=" &lt; 0,020"/>
    <n v="287"/>
    <n v="0.5"/>
    <n v="75.099999999999994"/>
    <n v="43.647058823529413"/>
    <n v="6.92"/>
  </r>
  <r>
    <x v="0"/>
    <s v="&gt; 3000 Kg/día"/>
    <x v="0"/>
    <n v="154"/>
    <s v="Caucasia"/>
    <s v="Panzenú"/>
    <n v="2"/>
    <s v="Magdalena Cauca"/>
    <n v="25"/>
    <s v="Bajo Magdalena- Cauca -San Jorge"/>
    <n v="2502"/>
    <s v="Bajo San Jorge - La Mojana"/>
    <s v="2502-01"/>
    <s v="R. Bajo San Jorge - NSS"/>
    <s v="2502-01-01"/>
    <s v="Directos R. Cauca (md) entre R. Man y  Q. La Trinidad"/>
    <s v="2502-01-01-17"/>
    <s v="Directos al R. Cauca (md) Entre Q. El Silencio y R. Man"/>
    <d v="2020-01-14T00:00:00"/>
    <n v="24"/>
    <n v="4.47"/>
    <n v="7.3"/>
    <n v="7.1"/>
    <n v="8.08"/>
    <n v="658"/>
    <n v="1170"/>
    <n v="30.3"/>
    <n v="32.6"/>
    <n v="778"/>
    <n v="432"/>
    <n v="6.7000000000000004E-2"/>
    <s v="&lt;0,000211"/>
    <n v="155"/>
    <n v="8.5399999999999991"/>
    <n v="22"/>
    <n v="95.741935483870961"/>
    <s v=" &lt; 0,020"/>
    <n v="318"/>
    <n v="2.5"/>
    <n v="59.4"/>
    <n v="31.45882352941177"/>
    <n v="6.13"/>
  </r>
  <r>
    <x v="0"/>
    <s v="&lt; 625 Kg/día"/>
    <x v="0"/>
    <n v="107"/>
    <s v="Briceno"/>
    <s v="Tahamie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02"/>
    <s v="R. Espiritu Santo"/>
    <s v="2620-03-02-08"/>
    <s v="R. Canaveral"/>
    <d v="2020-01-19T00:00:00"/>
    <n v="24"/>
    <n v="17.25"/>
    <n v="7.1"/>
    <n v="6.83"/>
    <n v="7.72"/>
    <n v="81.099999999999994"/>
    <n v="589"/>
    <n v="22.6"/>
    <n v="24.9"/>
    <n v="209"/>
    <n v="43.8"/>
    <s v="N/S"/>
    <s v="N/S"/>
    <s v=" &lt; 10"/>
    <n v="0.36399999999999999"/>
    <n v="3.98"/>
    <n v="6.3903225806451607"/>
    <s v=" &lt; 0,020"/>
    <n v="99"/>
    <n v="1.5"/>
    <n v="19"/>
    <n v="9.7176470588235304"/>
    <n v="2.98"/>
  </r>
  <r>
    <x v="0"/>
    <s v="&lt; 625 Kg/día"/>
    <x v="0"/>
    <n v="113"/>
    <s v="Buritica"/>
    <s v="Hevéxico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0"/>
    <s v="R. La Clara"/>
    <s v="2621-01-10-12"/>
    <s v="Q. Remango"/>
    <d v="2020-01-24T00:00:00"/>
    <n v="24"/>
    <n v="4.05"/>
    <n v="7.93"/>
    <n v="7.73"/>
    <n v="8.81"/>
    <n v="839"/>
    <n v="1350"/>
    <n v="20.399999999999999"/>
    <n v="22.7"/>
    <n v="1037"/>
    <n v="403"/>
    <s v="N/S"/>
    <s v="N/S"/>
    <n v="154"/>
    <n v="25.5"/>
    <n v="14.13"/>
    <n v="32.741935483870968"/>
    <n v="2.7E-2"/>
    <n v="410"/>
    <n v="8"/>
    <n v="232"/>
    <n v="52.376470588235293"/>
    <n v="9.82"/>
  </r>
  <r>
    <x v="0"/>
    <s v="&lt; 625 Kg/día"/>
    <x v="0"/>
    <n v="411"/>
    <s v="Liborina"/>
    <s v="Hevéxico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06"/>
    <s v="R. Juan García"/>
    <s v="2620-03-06-01"/>
    <s v="R. Juan García"/>
    <d v="2020-01-28T00:00:00"/>
    <n v="24"/>
    <n v="0.9"/>
    <n v="7.63"/>
    <n v="7.88"/>
    <n v="8.99"/>
    <n v="337"/>
    <n v="1012"/>
    <n v="26"/>
    <n v="29.8"/>
    <n v="696"/>
    <n v="328"/>
    <s v="N/S"/>
    <s v="N/S"/>
    <n v="48"/>
    <n v="24.2"/>
    <n v="8.8000000000000007"/>
    <n v="32.741935483870968"/>
    <s v=" &lt; 0,020"/>
    <n v="278"/>
    <n v="4"/>
    <n v="64.599999999999994"/>
    <n v="28.164705882352944"/>
    <n v="6.48"/>
  </r>
  <r>
    <x v="0"/>
    <s v="&lt; 625 Kg/día"/>
    <x v="0"/>
    <n v="656"/>
    <s v="San Jeronimo"/>
    <s v="Hevéxicos"/>
    <n v="2"/>
    <s v="Magdalena Cauca"/>
    <n v="26"/>
    <s v="Cauca"/>
    <n v="2620"/>
    <s v="Directos Río Cauca  entre Río San Juan y  Pto Valdivia (md)"/>
    <s v="2620-02"/>
    <s v="Directos R. Cauca (mi) - R. Aurra - NSS"/>
    <s v="2620-02-02"/>
    <s v="R. Aurra"/>
    <s v="2620-02-02-01"/>
    <s v="R. Aurrá"/>
    <d v="2020-01-25T00:00:00"/>
    <n v="24"/>
    <n v="15.7"/>
    <n v="7.57"/>
    <n v="7.88"/>
    <n v="8.6199999999999992"/>
    <n v="528"/>
    <n v="898"/>
    <n v="24.7"/>
    <n v="26.7"/>
    <n v="621"/>
    <n v="363"/>
    <s v="N/S"/>
    <s v="N/S"/>
    <n v="92"/>
    <n v="8.7200000000000006"/>
    <n v="27.2"/>
    <n v="5.9387096774193546"/>
    <s v=" &lt; 0,020"/>
    <n v="273"/>
    <n v="5"/>
    <n v="59.6"/>
    <n v="28.576470588235299"/>
    <n v="6.61"/>
  </r>
  <r>
    <x v="0"/>
    <s v="&lt; 625 Kg/día"/>
    <x v="0"/>
    <n v="887"/>
    <s v="Yarumal"/>
    <s v="Tahamies"/>
    <n v="2"/>
    <s v="Magdalena Cauca"/>
    <n v="27"/>
    <s v="Nechí"/>
    <n v="2702"/>
    <s v="Alto Nechí"/>
    <s v="2702"/>
    <s v="Alto Nechí - NSS"/>
    <s v="2702-01-11"/>
    <s v="Directos R. Nechí (md) entre Q. Yolanda y Q. El Yerbal"/>
    <s v="2702-01-11-04"/>
    <s v="Q. Yurumal"/>
    <d v="2020-01-21T00:00:00"/>
    <n v="24"/>
    <n v="6.61"/>
    <n v="8.15"/>
    <n v="7.9"/>
    <n v="8.52"/>
    <n v="377"/>
    <n v="716"/>
    <n v="18.2"/>
    <n v="21.3"/>
    <n v="608"/>
    <n v="275"/>
    <s v="N/S"/>
    <s v="N/S"/>
    <n v="82"/>
    <n v="7.51"/>
    <n v="34.4"/>
    <n v="104.7741935483871"/>
    <s v=" &lt; 0,020"/>
    <n v="164"/>
    <n v="4"/>
    <n v="52.6"/>
    <n v="30.388235294117649"/>
    <n v="6.14"/>
  </r>
  <r>
    <x v="0"/>
    <s v="&lt; 625 Kg/día"/>
    <x v="0"/>
    <n v="890"/>
    <s v="Yolombo"/>
    <s v="Zenufana"/>
    <n v="2"/>
    <s v="Magdalena Cauca"/>
    <n v="23"/>
    <s v="Medio Magdalena"/>
    <n v="2310"/>
    <s v="Río San Bartolo y otros directos al Magdalena Medio"/>
    <s v="2310"/>
    <s v="R. San Bartolo y otros directos al Magdalena Medio - NSS"/>
    <s v="2310-01-01"/>
    <s v="R. San Bartolomé"/>
    <s v="2310-01-01-20"/>
    <s v="Q. Mulato"/>
    <d v="2020-02-03T00:00:00"/>
    <n v="24"/>
    <n v="0.39"/>
    <n v="7.52"/>
    <n v="7.03"/>
    <n v="9.31"/>
    <n v="349"/>
    <n v="1336"/>
    <n v="21.5"/>
    <n v="26"/>
    <n v="853"/>
    <n v="418"/>
    <s v="N/S"/>
    <s v="N/S"/>
    <n v="81"/>
    <n v="11.5"/>
    <n v="12.6"/>
    <n v="68.41935483870968"/>
    <s v=" &lt; 0,020"/>
    <n v="303"/>
    <n v="2"/>
    <n v="76.5"/>
    <n v="42.164705882352948"/>
    <n v="9.16"/>
  </r>
  <r>
    <x v="0"/>
    <s v="&lt; 625 Kg/día"/>
    <x v="0"/>
    <n v="895"/>
    <s v="Zaragoza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6"/>
    <s v="Q. Sardina"/>
    <d v="2020-01-18T00:00:00"/>
    <n v="24"/>
    <n v="6.46"/>
    <n v="7.23"/>
    <n v="6.82"/>
    <n v="7.7"/>
    <n v="223"/>
    <n v="927"/>
    <n v="28.8"/>
    <n v="31.3"/>
    <n v="44.12"/>
    <n v="212.23"/>
    <s v="N/S"/>
    <s v="N/S"/>
    <n v="77.2"/>
    <n v="7.49"/>
    <n v="3.14"/>
    <n v="0.49158064516129035"/>
    <s v="&lt;0,015"/>
    <n v="132.9"/>
    <n v="1.4"/>
    <n v="41.25"/>
    <n v="17.088235294117649"/>
    <n v="4.3170000000000002"/>
  </r>
  <r>
    <x v="0"/>
    <s v="&lt; 625 Kg/día"/>
    <x v="0"/>
    <n v="761"/>
    <s v="Sopetrán"/>
    <s v="Hevéxico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23"/>
    <s v="Q. La Sopetrana"/>
    <s v="2620-03-23-06"/>
    <s v="Q. La Sopetrana"/>
    <d v="2020-01-27T00:00:00"/>
    <n v="24"/>
    <n v="3.33"/>
    <n v="8.0299999999999994"/>
    <n v="7.7"/>
    <n v="8.5399999999999991"/>
    <n v="387"/>
    <n v="2187"/>
    <n v="25.5"/>
    <n v="28"/>
    <n v="781"/>
    <n v="409"/>
    <s v="N/S"/>
    <s v="N/S"/>
    <n v="92"/>
    <n v="7.79"/>
    <n v="18.600000000000001"/>
    <n v="103.87096774193549"/>
    <s v=" &lt; 0,020"/>
    <n v="337"/>
    <n v="3"/>
    <n v="70.599999999999994"/>
    <n v="35.329411764705881"/>
    <n v="8.34"/>
  </r>
  <r>
    <x v="0"/>
    <s v="&lt; 625 Kg/día"/>
    <x v="0"/>
    <n v="190"/>
    <s v="Cisneros"/>
    <s v="Zenufana"/>
    <n v="2"/>
    <s v="Magdalena Cauca"/>
    <n v="23"/>
    <s v="Medio Magdalena"/>
    <n v="2308"/>
    <s v="Río Nare"/>
    <s v="2308-05"/>
    <s v="R. Nus - NSS"/>
    <s v="2308-05-03"/>
    <s v="R. Nus (md) Entre Q. San José y Q. Santa Gertrudis"/>
    <s v="2308-05-03-01"/>
    <s v="R. Nus"/>
    <d v="2020-02-04T00:00:00"/>
    <n v="24"/>
    <n v="11.63"/>
    <n v="7.13"/>
    <n v="7"/>
    <n v="7.78"/>
    <n v="192"/>
    <n v="446"/>
    <n v="23.2"/>
    <n v="26.2"/>
    <n v="404"/>
    <n v="71.900000000000006"/>
    <s v="N/S"/>
    <s v="N/S"/>
    <n v="57"/>
    <n v="1.1000000000000001"/>
    <n v="7.62"/>
    <n v="20.096774193548388"/>
    <s v=" &lt; 0,020"/>
    <n v="62"/>
    <n v="0.7"/>
    <n v="42.9"/>
    <n v="9.3882352941176475"/>
    <n v="1.79"/>
  </r>
  <r>
    <x v="0"/>
    <s v="NA"/>
    <x v="2"/>
    <n v="101"/>
    <s v="Ciudad Bolívar"/>
    <s v="Citará"/>
    <n v="2"/>
    <s v="Magdalena Cauca"/>
    <n v="26"/>
    <s v="Cauca"/>
    <n v="2619"/>
    <s v="Río San Juan"/>
    <s v="2619-01"/>
    <s v="R. San Juan - SZH (md)"/>
    <s v="2619-01-04"/>
    <s v="R. Bolívar"/>
    <s v="2619-01-04-14"/>
    <s v="Q. Arboleda"/>
    <d v="2020-01-22T00:00:00"/>
    <n v="8"/>
    <n v="0.93"/>
    <n v="7.1"/>
    <n v="7.04"/>
    <n v="7.41"/>
    <n v="68.3"/>
    <n v="2054"/>
    <n v="22.5"/>
    <n v="23.9"/>
    <n v="1991"/>
    <n v="1509"/>
    <s v="N/S"/>
    <s v="N/S"/>
    <s v=" &lt; 10"/>
    <s v="N/S"/>
    <s v="N/S"/>
    <e v="#VALUE!"/>
    <s v="N/S"/>
    <n v="23"/>
    <s v=" &lt; 0,100"/>
    <n v="12.6"/>
    <e v="#VALUE!"/>
    <n v="0.26800000000000002"/>
  </r>
  <r>
    <x v="0"/>
    <s v="NA"/>
    <x v="3"/>
    <n v="129"/>
    <s v="Caldas"/>
    <s v="Aburra Sur"/>
    <n v="2"/>
    <s v="Magdalena Cauca"/>
    <n v="27"/>
    <s v="Nechí"/>
    <n v="2701"/>
    <s v="Río Porce"/>
    <s v="2701-01"/>
    <s v="Rio Aburrá - NSS"/>
    <s v="2701-01-114"/>
    <s v="Q. La Miel"/>
    <s v="2701-01-114"/>
    <s v="Q. La Miel"/>
    <d v="2020-01-20T00:00:00"/>
    <n v="8.5"/>
    <n v="15.45"/>
    <n v="6.99"/>
    <n v="6.38"/>
    <n v="8.6"/>
    <n v="1104"/>
    <n v="1828"/>
    <n v="20.5"/>
    <n v="8.6"/>
    <n v="623"/>
    <n v="365"/>
    <s v="N/S"/>
    <s v="N/S"/>
    <n v="21"/>
    <n v="3.77"/>
    <n v="54.4"/>
    <n v="8.129032258064516"/>
    <s v="&lt; 0,020"/>
    <n v="36"/>
    <s v="&lt; 0,100"/>
    <n v="71.2"/>
    <n v="43.317647058823525"/>
    <n v="19.2"/>
  </r>
  <r>
    <x v="0"/>
    <s v="NA"/>
    <x v="3"/>
    <n v="30"/>
    <s v="Amagá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4"/>
    <s v="Q. Amagá"/>
    <s v="2620-01-04-01"/>
    <s v="Q. Amagá"/>
    <d v="2020-01-18T00:00:00"/>
    <n v="12"/>
    <n v="2.12"/>
    <s v="N/S"/>
    <n v="7.7"/>
    <n v="8.09"/>
    <n v="1413"/>
    <n v="2002"/>
    <n v="20.399999999999999"/>
    <n v="22.4"/>
    <n v="2481.21"/>
    <n v="1029.47"/>
    <s v="N/S"/>
    <s v="N/S"/>
    <n v="120.4"/>
    <n v="4"/>
    <n v="28.571999999999999"/>
    <n v="4.1977419354838705"/>
    <s v="&lt;0,015"/>
    <n v="426"/>
    <n v="0.7"/>
    <n v="216.6"/>
    <n v="44.470588235294116"/>
    <n v="33.220999999999997"/>
  </r>
  <r>
    <x v="0"/>
    <s v="NA"/>
    <x v="5"/>
    <n v="885"/>
    <s v="Yalí"/>
    <s v="Zenufana"/>
    <n v="2"/>
    <s v="Magdalena Cauca"/>
    <n v="23"/>
    <s v="Medio Magdalena"/>
    <n v="2310"/>
    <s v="Río San Bartolo y otros directos al Magdalena Medio"/>
    <s v="2310"/>
    <s v="R. San Bartolo y otros directos al Magdalena Medio - NSS"/>
    <s v="2310-01-01"/>
    <s v="R. San Bartolomé"/>
    <s v="2310-01-01-14"/>
    <s v="R. Guarquina"/>
    <d v="2020-01-28T00:00:00"/>
    <n v="9"/>
    <n v="0.54"/>
    <n v="8.01"/>
    <n v="7.56"/>
    <n v="8.39"/>
    <n v="250"/>
    <n v="317"/>
    <n v="22.1"/>
    <n v="30.6"/>
    <n v="269"/>
    <n v="110"/>
    <s v="&lt; 0,050"/>
    <s v="N/S"/>
    <s v=" &lt; 10"/>
    <n v="0.34"/>
    <n v="0.64700000000000002"/>
    <n v="2.7096774193548385"/>
    <s v=" &lt; 0,020"/>
    <n v="2787"/>
    <n v="20"/>
    <n v="8.14"/>
    <n v="4.7435294117647056"/>
    <n v="1.92"/>
  </r>
  <r>
    <x v="0"/>
    <s v="NA"/>
    <x v="6"/>
    <n v="88"/>
    <s v="Bello"/>
    <s v="Aburra Norte"/>
    <n v="2"/>
    <s v="Magdalena Cauca"/>
    <n v="27"/>
    <s v="Nechí"/>
    <n v="2701"/>
    <s v="Río Porce"/>
    <s v="2701-01"/>
    <s v="Rio Aburrá - NSS"/>
    <s v="2701-01-062"/>
    <s v="Q. La Garcia"/>
    <s v="2701-01-062"/>
    <s v="Q. La Garcia"/>
    <s v="23/0172020"/>
    <n v="4"/>
    <n v="40.21"/>
    <s v="N/S"/>
    <n v="7.14"/>
    <n v="7.91"/>
    <n v="50.5"/>
    <n v="59.2"/>
    <n v="21.8"/>
    <n v="23.1"/>
    <n v="36.6"/>
    <n v="2.92"/>
    <s v=" &lt; 0,050"/>
    <s v="N/S"/>
    <s v=" &lt; 10"/>
    <n v="0.96399999999999997"/>
    <n v="0.24199999999999999"/>
    <n v="0.30709677419354842"/>
    <s v=" &lt; 0,020"/>
    <n v="6079"/>
    <n v="10"/>
    <s v=" &lt; 5,00"/>
    <e v="#VALUE!"/>
    <n v="1.27"/>
  </r>
  <r>
    <x v="0"/>
    <s v="NA"/>
    <x v="8"/>
    <n v="237"/>
    <s v="Donmatías"/>
    <s v="Tahamies"/>
    <n v="2"/>
    <s v="Magdalena Cauca"/>
    <n v="27"/>
    <s v="Nechí"/>
    <n v="2701"/>
    <s v="Río Porce"/>
    <s v="2701-02"/>
    <s v="R. Grande - Chico - NSS"/>
    <s v="2701-02-01"/>
    <s v="R. Grande parte Baja"/>
    <s v="2701-02-01-26"/>
    <s v="Q. Don Matías"/>
    <d v="2020-01-13T00:00:00"/>
    <n v="9.5"/>
    <n v="0.25"/>
    <n v="7.07"/>
    <n v="5.54"/>
    <n v="7.8"/>
    <n v="160.19999999999999"/>
    <n v="1486"/>
    <n v="17"/>
    <n v="22.7"/>
    <n v="92.8"/>
    <n v="31.6"/>
    <s v="N/S"/>
    <s v="N/S"/>
    <s v=" &lt; 10"/>
    <n v="0.27700000000000002"/>
    <n v="5.0599999999999996"/>
    <n v="7.0677419354838706"/>
    <n v="2.44"/>
    <n v="31"/>
    <s v="&lt; 0,100"/>
    <n v="7.49"/>
    <e v="#VALUE!"/>
    <n v="1.76"/>
  </r>
  <r>
    <x v="0"/>
    <s v="NA"/>
    <x v="8"/>
    <n v="264"/>
    <s v="Entrerríos"/>
    <s v="Tahamies"/>
    <n v="2"/>
    <s v="Magdalena Cauca"/>
    <n v="27"/>
    <s v="Nechí"/>
    <n v="2701"/>
    <s v="Río Porce"/>
    <s v="2701-02"/>
    <s v="R. Grande - Chico - NSS"/>
    <s v="2701-02-03"/>
    <s v="R. Grande parte Media"/>
    <s v="2701-02-03-14"/>
    <s v="Q. La Tutura"/>
    <d v="2020-01-15T00:00:00"/>
    <n v="7.5"/>
    <n v="0.65"/>
    <n v="7.69"/>
    <n v="4.38"/>
    <n v="7.96"/>
    <n v="219"/>
    <n v="1919"/>
    <n v="16.399999999999999"/>
    <n v="24.3"/>
    <n v="1916"/>
    <n v="1008"/>
    <s v="N/S"/>
    <s v="N/S"/>
    <s v=" &lt; 10"/>
    <n v="0.42299999999999999"/>
    <n v="17"/>
    <n v="104.09677419354838"/>
    <n v="2.9000000000000001E-2"/>
    <n v="117"/>
    <n v="5"/>
    <n v="30.8"/>
    <e v="#VALUE!"/>
    <n v="7.74"/>
  </r>
  <r>
    <x v="0"/>
    <s v="NA"/>
    <x v="8"/>
    <n v="264"/>
    <s v="Entrerríos"/>
    <s v="Tahamies"/>
    <n v="2"/>
    <s v="Magdalena Cauca"/>
    <n v="27"/>
    <s v="Nechí"/>
    <n v="2701"/>
    <s v="Río Porce"/>
    <s v="2701-02"/>
    <s v="R. Grande - Chico - NSS"/>
    <s v="2701-02-03"/>
    <s v="R. Grande parte Media"/>
    <s v="2701-02-03-01"/>
    <s v="R. Grande"/>
    <d v="2020-01-14T00:00:00"/>
    <n v="12"/>
    <n v="14.37"/>
    <n v="7.48"/>
    <n v="7.25"/>
    <n v="7.52"/>
    <n v="1144"/>
    <n v="1276"/>
    <n v="21.9"/>
    <n v="24.2"/>
    <n v="59.2"/>
    <n v="2"/>
    <s v="N/S"/>
    <s v="N/S"/>
    <s v=" &lt; 10"/>
    <n v="0.17799999999999999"/>
    <n v="0.82799999999999996"/>
    <n v="1.9238709677419354"/>
    <s v="&lt; 0,020"/>
    <n v="11"/>
    <s v="&lt; 0,100"/>
    <n v="16.3"/>
    <n v="10.952941176470588"/>
    <n v="0.65700000000000003"/>
  </r>
  <r>
    <x v="0"/>
    <s v="NA"/>
    <x v="8"/>
    <n v="664"/>
    <s v="San Pedro de los Milagros"/>
    <s v="Tahamies"/>
    <n v="2"/>
    <s v="Magdalena Cauca"/>
    <n v="27"/>
    <s v="Nechí"/>
    <n v="2701"/>
    <s v="Río Porce"/>
    <s v="2701-02"/>
    <s v="R. Grande - Chico - NSS"/>
    <s v="2701-02-06"/>
    <s v="R. Chico"/>
    <s v="2701-02-04-48"/>
    <s v="Q. Santa Barbara"/>
    <d v="2020-01-16T00:00:00"/>
    <n v="12"/>
    <n v="21.4"/>
    <n v="7.46"/>
    <n v="4.84"/>
    <n v="7.57"/>
    <n v="4550"/>
    <n v="5320"/>
    <n v="27.6"/>
    <n v="31.9"/>
    <n v="361"/>
    <n v="161"/>
    <s v="N/S"/>
    <s v="N/S"/>
    <s v=" &lt; 10"/>
    <n v="0.24099999999999999"/>
    <n v="186"/>
    <n v="9.4161290322580662"/>
    <s v=" &lt; 0,020"/>
    <n v="204"/>
    <n v="5"/>
    <n v="102"/>
    <n v="73.211764705882359"/>
    <n v="53.4"/>
  </r>
  <r>
    <x v="0"/>
    <s v="NA"/>
    <x v="6"/>
    <n v="88"/>
    <s v="Bello"/>
    <s v="Aburra Norte"/>
    <n v="2"/>
    <s v="Magdalena Cauca"/>
    <n v="27"/>
    <s v="Nechí"/>
    <n v="2701"/>
    <s v="Río Porce"/>
    <s v="2701-01"/>
    <s v="Rio Aburrá - NSS"/>
    <s v="2701-01-062"/>
    <s v="Q. La Garcia"/>
    <s v="2701-01-062"/>
    <s v="Q. La Garcia"/>
    <d v="2020-01-29T00:00:00"/>
    <n v="4"/>
    <n v="21.16"/>
    <n v="5.23"/>
    <n v="4.54"/>
    <n v="6.27"/>
    <n v="184.5"/>
    <n v="251"/>
    <n v="22.1"/>
    <n v="24.3"/>
    <s v=" &lt; 12,0"/>
    <n v="2"/>
    <s v="&lt; 0,050"/>
    <s v="N/S"/>
    <s v=" &lt; 10"/>
    <s v=" &lt; 0,100"/>
    <s v=" &lt; 0,153"/>
    <n v="0.26419354838709674"/>
    <s v=" &lt; 0,020"/>
    <n v="1469"/>
    <n v="7.5"/>
    <s v=" &lt; 5,00"/>
    <e v="#VALUE!"/>
    <n v="1.0900000000000001"/>
  </r>
  <r>
    <x v="0"/>
    <s v="NA"/>
    <x v="6"/>
    <n v="88"/>
    <s v="Bello"/>
    <s v="Aburra Norte"/>
    <n v="2"/>
    <s v="Magdalena Cauca"/>
    <n v="27"/>
    <s v="Nechí"/>
    <n v="2701"/>
    <s v="Río Porce"/>
    <s v="2701-01"/>
    <s v="Rio Aburrá - NSS"/>
    <s v="2701-01-062"/>
    <s v="Q. La Garcia"/>
    <s v="2701-01-062"/>
    <s v="Q. La Garcia"/>
    <d v="2020-01-21T00:00:00"/>
    <n v="8.5"/>
    <n v="74.8"/>
    <n v="7.66"/>
    <n v="6.88"/>
    <n v="7.94"/>
    <n v="56.8"/>
    <n v="106.1"/>
    <n v="18.600000000000001"/>
    <n v="24.7"/>
    <n v="18"/>
    <n v="2.12"/>
    <s v="&lt; 0,050"/>
    <s v="N/S"/>
    <n v="10"/>
    <s v=" &lt; 0,100"/>
    <s v="&lt; 0,153"/>
    <n v="2.1406451612903226"/>
    <n v="4.2000000000000003E-2"/>
    <n v="831"/>
    <n v="1"/>
    <s v=" &lt; 5,00"/>
    <e v="#VALUE!"/>
    <n v="0.89"/>
  </r>
  <r>
    <x v="0"/>
    <s v="Mina La Ye Campaña 1"/>
    <x v="5"/>
    <n v="895"/>
    <s v="Zaragoza"/>
    <s v="Panzenú"/>
    <n v="2"/>
    <s v="Magdalena Cauca"/>
    <n v="27"/>
    <s v="Nechí"/>
    <n v="2703"/>
    <s v="Bajo Nechí"/>
    <s v="2703-01"/>
    <s v="R. Tigui - NSS"/>
    <s v="2703-01-01"/>
    <s v="R. Tigui"/>
    <s v="2703-01-01-02"/>
    <s v="Q. Arenales"/>
    <d v="2019-08-13T00:00:00"/>
    <n v="24"/>
    <n v="12.12"/>
    <n v="8.01"/>
    <n v="7.81"/>
    <n v="8.3699999999999992"/>
    <n v="284"/>
    <n v="410"/>
    <n v="28.5"/>
    <n v="31.2"/>
    <n v="12"/>
    <n v="2"/>
    <s v=" &lt; 0,050"/>
    <s v="N/S"/>
    <s v="&lt; 10"/>
    <s v=" &lt; 0,100"/>
    <n v="0.153"/>
    <n v="4.0193548387096776"/>
    <n v="0.48199999999999998"/>
    <n v="7"/>
    <s v=" &lt; 0,100"/>
    <n v="5"/>
    <n v="4.117647058823529"/>
    <n v="0.05"/>
  </r>
  <r>
    <x v="0"/>
    <s v="Mina La Ye Campaña 1"/>
    <x v="5"/>
    <n v="895"/>
    <s v="Zaragoza"/>
    <s v="Panzenú"/>
    <n v="2"/>
    <s v="Magdalena Cauca"/>
    <n v="27"/>
    <s v="Nechí"/>
    <n v="2703"/>
    <s v="Bajo Nechí"/>
    <s v="2703-01"/>
    <s v="R. Tigui - NSS"/>
    <s v="2703-01-01"/>
    <s v="R. Tigui"/>
    <s v="2703-01-01-02"/>
    <s v="Q. Arenales"/>
    <d v="2019-08-13T00:00:00"/>
    <n v="24"/>
    <n v="1.76"/>
    <n v="8.9700000000000006"/>
    <n v="7.17"/>
    <n v="10.84"/>
    <n v="184"/>
    <n v="335"/>
    <n v="30.1"/>
    <n v="33.700000000000003"/>
    <n v="36.6"/>
    <n v="8.01"/>
    <s v="&lt; 0,050"/>
    <s v="N/S"/>
    <s v="&lt; 10"/>
    <s v="&lt; 0,100"/>
    <n v="0.21"/>
    <n v="13.25483870967742"/>
    <n v="7.0000000000000007E-2"/>
    <n v="150"/>
    <n v="1.5"/>
    <n v="5"/>
    <n v="4.117647058823529"/>
    <n v="0.33"/>
  </r>
  <r>
    <x v="0"/>
    <s v="Mina La Ye Campaña 2"/>
    <x v="5"/>
    <n v="895"/>
    <s v="Zaragoza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1"/>
    <s v="Directos R. Nechi (mi) entre R. Porce y Q. Matanzas"/>
    <d v="2019-11-14T00:00:00"/>
    <n v="1"/>
    <n v="2.59"/>
    <n v="5.97"/>
    <n v="5.97"/>
    <s v="N/S"/>
    <n v="504"/>
    <s v="N/S"/>
    <n v="30.8"/>
    <s v="N/S"/>
    <n v="12"/>
    <n v="2"/>
    <s v=" &lt; 0,050"/>
    <s v="N/S"/>
    <s v=" &lt; 10"/>
    <s v=" &lt; 0,100"/>
    <n v="0.153"/>
    <n v="2.8225806451612905"/>
    <n v="0.157"/>
    <n v="15"/>
    <s v=" &lt; 0,100"/>
    <n v="5"/>
    <n v="4.117647058823529"/>
    <n v="0.05"/>
  </r>
  <r>
    <x v="0"/>
    <s v="Mina La Ye Campaña 1"/>
    <x v="5"/>
    <n v="895"/>
    <s v="Zaragoza"/>
    <s v="Panzenú"/>
    <n v="2"/>
    <s v="Magdalena Cauca"/>
    <n v="27"/>
    <s v="Nechí"/>
    <n v="2703"/>
    <s v="Bajo Nechí"/>
    <s v="2703-01"/>
    <s v="R. Tigui - NSS"/>
    <s v="2703-01-01"/>
    <s v="R. Tigui"/>
    <s v="2703-01-01-02"/>
    <s v="Q. Arenales"/>
    <d v="2019-08-13T00:00:00"/>
    <n v="24"/>
    <n v="0.34"/>
    <n v="6.71"/>
    <n v="6.31"/>
    <n v="6.71"/>
    <n v="337"/>
    <n v="491"/>
    <n v="28.5"/>
    <n v="30.4"/>
    <n v="16.2"/>
    <n v="3.26"/>
    <s v=" &lt; 0,050"/>
    <s v="N/S"/>
    <s v=" &lt; 10"/>
    <s v=" &lt; 0,100"/>
    <n v="0.153"/>
    <n v="1.205806451612903"/>
    <n v="0.02"/>
    <n v="89"/>
    <n v="0.1"/>
    <n v="5"/>
    <n v="4.117647058823529"/>
    <n v="1.07"/>
  </r>
  <r>
    <x v="0"/>
    <s v="Mina Four Point Campaña 1"/>
    <x v="5"/>
    <n v="895"/>
    <s v="Zaragoza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4"/>
    <s v="Q. Juanvara"/>
    <d v="2019-07-09T00:00:00"/>
    <n v="7"/>
    <n v="2.89"/>
    <n v="7.97"/>
    <n v="7.69"/>
    <n v="7.97"/>
    <n v="217"/>
    <n v="460"/>
    <n v="26.4"/>
    <n v="27.2"/>
    <n v="54.3"/>
    <n v="2.2599999999999998"/>
    <s v="&lt; 0,050"/>
    <s v="N/S"/>
    <s v="&lt; 10"/>
    <s v="&lt; 0,100"/>
    <n v="0.153"/>
    <n v="1.1290322580645162"/>
    <n v="2.7E-2"/>
    <n v="305"/>
    <n v="1"/>
    <n v="5"/>
    <n v="4.117647058823529"/>
    <n v="0.26900000000000002"/>
  </r>
  <r>
    <x v="0"/>
    <s v="Mina Four Point Campaña 1"/>
    <x v="5"/>
    <n v="895"/>
    <s v="Zaragoza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4"/>
    <s v="Q. Juanvara"/>
    <d v="2019-07-09T00:00:00"/>
    <n v="3"/>
    <n v="1.93"/>
    <n v="7.5"/>
    <n v="7.49"/>
    <n v="7.91"/>
    <n v="229"/>
    <n v="835"/>
    <n v="26.8"/>
    <n v="32.1"/>
    <n v="930"/>
    <n v="69.2"/>
    <s v="&lt; 0,050"/>
    <s v="N/S"/>
    <s v="&lt; 10"/>
    <s v="&lt; 0,100"/>
    <n v="0.153"/>
    <n v="1.1290322580645162"/>
    <n v="0.02"/>
    <n v="16278"/>
    <n v="26"/>
    <n v="5"/>
    <n v="4.117647058823529"/>
    <n v="2.02"/>
  </r>
  <r>
    <x v="0"/>
    <s v="Mina Four Point Campaña 1"/>
    <x v="5"/>
    <n v="895"/>
    <s v="Zaragoza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4"/>
    <s v="Q. Juanvara"/>
    <d v="2019-07-09T00:00:00"/>
    <n v="1"/>
    <n v="4.32"/>
    <n v="7.62"/>
    <n v="7.97"/>
    <n v="7.97"/>
    <s v="N/S"/>
    <s v="N/S"/>
    <s v="N/S"/>
    <s v="N/S"/>
    <n v="117"/>
    <n v="4.01"/>
    <s v="N/S"/>
    <s v="N/S"/>
    <s v="N/S"/>
    <s v="&lt; 0,100"/>
    <s v="N/S"/>
    <n v="4.17741935483871"/>
    <n v="0.49"/>
    <n v="239"/>
    <n v="0.6"/>
    <n v="5"/>
    <n v="4.117647058823529"/>
    <s v="N/S"/>
  </r>
  <r>
    <x v="0"/>
    <s v="Mina Four Point Campaña 1"/>
    <x v="5"/>
    <n v="895"/>
    <s v="Zaragoza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4"/>
    <s v="Q. Juanvara"/>
    <d v="2019-07-09T00:00:00"/>
    <n v="2"/>
    <n v="6.31"/>
    <n v="8.1999999999999993"/>
    <n v="7.69"/>
    <n v="8.2899999999999991"/>
    <n v="578"/>
    <n v="648"/>
    <n v="27"/>
    <n v="27.6"/>
    <n v="85.4"/>
    <n v="3.81"/>
    <s v="&lt; 0,050"/>
    <s v="N/S"/>
    <s v="&lt; 10"/>
    <n v="0.1"/>
    <n v="0.153"/>
    <n v="27.548387096774192"/>
    <n v="6.4000000000000001E-2"/>
    <n v="88"/>
    <n v="0.1"/>
    <n v="5"/>
    <n v="4.117647058823529"/>
    <n v="0.40899999999999997"/>
  </r>
  <r>
    <x v="0"/>
    <s v="Gran Colombia Gold Campaña 1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7-30T00:00:00"/>
    <n v="24"/>
    <n v="67.56"/>
    <n v="7.4"/>
    <n v="6.54"/>
    <n v="9.4600000000000009"/>
    <n v="1326"/>
    <n v="1634"/>
    <n v="28.4"/>
    <n v="31.1"/>
    <n v="19.899999999999999"/>
    <n v="2"/>
    <s v="&lt; 0.050"/>
    <s v="N/S"/>
    <s v="&lt; 10"/>
    <s v="&lt; 0.1"/>
    <n v="0.153"/>
    <n v="1.19"/>
    <n v="0.02"/>
    <n v="165"/>
    <n v="24"/>
    <n v="5"/>
    <n v="4.117647058823529"/>
    <n v="0.17699999999999999"/>
  </r>
  <r>
    <x v="0"/>
    <s v="Mineros Campaña 2"/>
    <x v="5"/>
    <n v="250"/>
    <s v="El Bagre"/>
    <s v="Panzenú"/>
    <n v="2"/>
    <s v="Magdalena Cauca"/>
    <n v="27"/>
    <s v="Nechí"/>
    <n v="2703"/>
    <s v="Bajo Nechí (md)"/>
    <s v="2703-03"/>
    <s v="R. Bajo Nechí (mi) - NSS"/>
    <s v="2703-03-06"/>
    <s v="Q. San Pedro"/>
    <s v="2703-03-06-02"/>
    <s v="Q. Hojarrascal"/>
    <d v="2019-10-31T00:00:00"/>
    <n v="24"/>
    <n v="42.1"/>
    <n v="6.45"/>
    <n v="6.05"/>
    <n v="6.45"/>
    <n v="45.3"/>
    <n v="58.7"/>
    <n v="28.7"/>
    <n v="29.7"/>
    <n v="12"/>
    <n v="2"/>
    <s v=" &lt; 0,050"/>
    <s v="N/S"/>
    <s v="N/S"/>
    <s v="N/S"/>
    <n v="0.153"/>
    <n v="0.34322580645161294"/>
    <n v="0.02"/>
    <n v="90"/>
    <s v=" &lt; 0,100"/>
    <n v="5"/>
    <n v="4.117647058823529"/>
    <n v="0.16200000000000001"/>
  </r>
  <r>
    <x v="0"/>
    <s v="Gran Colombia Gold Campaña 1"/>
    <x v="5"/>
    <n v="604"/>
    <s v="Remedios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7-30T00:00:00"/>
    <n v="24"/>
    <n v="95.18"/>
    <n v="7.64"/>
    <n v="7.3"/>
    <n v="7.99"/>
    <n v="7.41"/>
    <n v="991"/>
    <n v="25.6"/>
    <n v="28"/>
    <n v="12"/>
    <n v="2"/>
    <s v=" &lt; 0,050"/>
    <s v="N/S"/>
    <s v=" &lt; 10"/>
    <s v=" &lt; 0,100"/>
    <n v="0.153"/>
    <n v="0.65258064516129033"/>
    <n v="6.2E-2"/>
    <n v="122"/>
    <n v="0.1"/>
    <n v="5"/>
    <n v="4.117647058823529"/>
    <n v="7.5999999999999998E-2"/>
  </r>
  <r>
    <x v="0"/>
    <s v="Gran Colombia Gold Campaña 1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7-30T00:00:00"/>
    <n v="24"/>
    <n v="1.5"/>
    <n v="7.64"/>
    <n v="6.72"/>
    <n v="8.49"/>
    <n v="484"/>
    <n v="119.3"/>
    <n v="25.3"/>
    <n v="26.8"/>
    <n v="12"/>
    <n v="2"/>
    <s v=" &lt; 0,050"/>
    <s v="N/S"/>
    <s v=" &lt; 10"/>
    <s v="&lt; 0,100"/>
    <n v="0.153"/>
    <n v="1.1651612903225808"/>
    <n v="9.9000000000000005E-2"/>
    <n v="24"/>
    <n v="0.3"/>
    <n v="5"/>
    <n v="4.117647058823529"/>
    <n v="0.11"/>
  </r>
  <r>
    <x v="0"/>
    <s v="Gran Colombia Gold Campaña 1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7-31T00:00:00"/>
    <n v="24"/>
    <n v="7.29"/>
    <n v="8.32"/>
    <n v="7.19"/>
    <n v="7.99"/>
    <n v="269"/>
    <n v="326"/>
    <n v="24.9"/>
    <n v="25.9"/>
    <n v="19.600000000000001"/>
    <n v="2"/>
    <s v="&lt; 0,050"/>
    <s v="N/S"/>
    <s v="&lt; 10"/>
    <s v="&lt; 0,100"/>
    <n v="0.153"/>
    <n v="0.67290322580645157"/>
    <n v="0.02"/>
    <n v="47"/>
    <s v=" &lt; 0,100"/>
    <n v="5"/>
    <n v="4.117647058823529"/>
    <n v="9.2999999999999999E-2"/>
  </r>
  <r>
    <x v="0"/>
    <s v="Gran Colombia Gold Campaña 2"/>
    <x v="5"/>
    <n v="604"/>
    <s v="Remedios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5T00:00:00"/>
    <n v="12"/>
    <n v="2.5499999999999998"/>
    <n v="6.9"/>
    <n v="6.9"/>
    <n v="7.16"/>
    <n v="621"/>
    <n v="694"/>
    <n v="25.4"/>
    <n v="30"/>
    <n v="12"/>
    <n v="2.74"/>
    <s v="&lt; 0,050"/>
    <s v="N/S"/>
    <n v="11"/>
    <s v="&lt; 0,100"/>
    <n v="0.376"/>
    <n v="8.6483870967741918"/>
    <n v="0.109"/>
    <n v="99"/>
    <n v="0.1"/>
    <n v="5"/>
    <n v="4.117647058823529"/>
    <n v="0.13200000000000001"/>
  </r>
  <r>
    <x v="0"/>
    <s v="Gran Colombia Gold Campaña 2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5T00:00:00"/>
    <n v="12"/>
    <n v="20.29"/>
    <n v="7.99"/>
    <n v="7.6"/>
    <n v="8.02"/>
    <n v="428"/>
    <n v="653"/>
    <n v="25.3"/>
    <n v="27.1"/>
    <n v="15"/>
    <n v="2"/>
    <s v="&lt; 0,050"/>
    <s v="N/S"/>
    <s v="&lt; 10"/>
    <s v="&lt; 0,100"/>
    <n v="0.153"/>
    <n v="3.3419354838709681"/>
    <n v="0.02"/>
    <n v="21"/>
    <s v="&lt; 0,100"/>
    <n v="5"/>
    <n v="4.117647058823529"/>
    <n v="0.73699999999999999"/>
  </r>
  <r>
    <x v="0"/>
    <s v="Gran Colombia Gold Campaña 2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5T00:00:00"/>
    <n v="7"/>
    <n v="8.67"/>
    <n v="7.76"/>
    <n v="7.06"/>
    <n v="8.01"/>
    <n v="365"/>
    <n v="441"/>
    <n v="24.9"/>
    <n v="28.2"/>
    <n v="12"/>
    <n v="2"/>
    <s v="&lt; 0,050"/>
    <s v="N/S"/>
    <s v="&lt; 10"/>
    <s v="&lt; 0,100"/>
    <n v="0.153"/>
    <n v="7.338709677419355"/>
    <n v="0.26300000000000001"/>
    <n v="48"/>
    <n v="0.2"/>
    <n v="5"/>
    <n v="4.117647058823529"/>
    <n v="8.8999999999999996E-2"/>
  </r>
  <r>
    <x v="0"/>
    <s v="Gran Colombia Gold Campaña 2"/>
    <x v="5"/>
    <n v="604"/>
    <s v="Remedios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5T00:00:00"/>
    <n v="8"/>
    <n v="3.52"/>
    <n v="6.85"/>
    <n v="6.21"/>
    <n v="6.8"/>
    <n v="219"/>
    <n v="288"/>
    <n v="24.3"/>
    <n v="28.2"/>
    <n v="139"/>
    <n v="41.9"/>
    <s v="&lt; 0,050"/>
    <s v="N/S"/>
    <s v="&lt; 10"/>
    <s v="&lt; 0,100"/>
    <n v="0.153"/>
    <n v="2.7774193548387101"/>
    <n v="4.4999999999999998E-2"/>
    <n v="338"/>
    <n v="0.3"/>
    <n v="5"/>
    <n v="4.117647058823529"/>
    <n v="0.83499999999999996"/>
  </r>
  <r>
    <x v="0"/>
    <s v="Gran Colombia Gold Campaña 2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5T00:00:00"/>
    <n v="12.5"/>
    <n v="14.62"/>
    <n v="7.61"/>
    <n v="6.54"/>
    <n v="7.6"/>
    <n v="526"/>
    <n v="661"/>
    <n v="24.6"/>
    <n v="26.2"/>
    <n v="13.5"/>
    <n v="2"/>
    <s v="&lt; 0,050"/>
    <s v="N/S"/>
    <s v="&lt; 10"/>
    <s v="&lt; 0,100"/>
    <n v="0.153"/>
    <n v="3.2064516129032254"/>
    <n v="0.02"/>
    <n v="20"/>
    <n v="0.1"/>
    <n v="5"/>
    <n v="4.117647058823529"/>
    <n v="0.05"/>
  </r>
  <r>
    <x v="0"/>
    <s v="Gran Colombia Gold Campaña 1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7-30T00:00:00"/>
    <n v="24"/>
    <n v="0.56999999999999995"/>
    <n v="6.91"/>
    <n v="6.91"/>
    <s v="N/S"/>
    <n v="164.8"/>
    <s v="N/S"/>
    <n v="26"/>
    <n v="27"/>
    <n v="12"/>
    <n v="2"/>
    <s v="&lt; 0,050"/>
    <s v="N/S"/>
    <s v=" &lt; 10"/>
    <s v="&lt; 0,100"/>
    <n v="0.153"/>
    <n v="1.1290322580645162"/>
    <n v="0.02"/>
    <n v="8"/>
    <s v=" &lt; 0,100"/>
    <n v="5"/>
    <n v="4.117647058823529"/>
    <n v="0.05"/>
  </r>
  <r>
    <x v="0"/>
    <s v="Relleno Sanitario La Pradera Campaña 1"/>
    <x v="11"/>
    <n v="42"/>
    <s v="Donmatías"/>
    <s v="Tahamie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1"/>
    <s v="Directos R. Cauca (md) entre R. Las Habas y R. La Clara"/>
    <s v="2621-01-11-08"/>
    <s v="Q. Manuela"/>
    <d v="2019-07-24T00:00:00"/>
    <n v="24"/>
    <n v="13.62"/>
    <n v="8.3699999999999992"/>
    <n v="7.95"/>
    <n v="8.51"/>
    <n v="11150"/>
    <n v="27020"/>
    <n v="28.4"/>
    <n v="35.4"/>
    <n v="7682"/>
    <n v="4028"/>
    <n v="2.09"/>
    <s v="N/S"/>
    <n v="27"/>
    <n v="3.72"/>
    <n v="43.4"/>
    <n v="87.387096774193552"/>
    <n v="0.02"/>
    <n v="684"/>
    <n v="8"/>
    <n v="1000"/>
    <n v="823.52941176470586"/>
    <n v="4.2300000000000004"/>
  </r>
  <r>
    <x v="0"/>
    <s v="Relleno Sanitario La Pradera Campaña 1"/>
    <x v="11"/>
    <n v="113"/>
    <s v="Donmatías"/>
    <s v="Tahamie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1"/>
    <s v="Directos R. Cauca (md) entre R. Las Habas y R. La Clara"/>
    <s v="2621-01-11-02"/>
    <s v="Q. Tesorera"/>
    <d v="2019-07-24T00:00:00"/>
    <n v="24"/>
    <n v="8.15"/>
    <n v="8.35"/>
    <n v="8.1"/>
    <n v="8.26"/>
    <n v="13930"/>
    <n v="16770"/>
    <n v="27.9"/>
    <n v="32.700000000000003"/>
    <n v="5485"/>
    <n v="1843"/>
    <n v="1.54"/>
    <s v="N/S"/>
    <n v="22"/>
    <n v="1.32"/>
    <n v="24.4"/>
    <n v="81.741935483870961"/>
    <n v="0.02"/>
    <n v="184"/>
    <n v="0.6"/>
    <n v="1000"/>
    <n v="823.52941176470586"/>
    <n v="4.12"/>
  </r>
  <r>
    <x v="0"/>
    <s v="Relleno Sanitario El Guacal"/>
    <x v="11"/>
    <n v="347"/>
    <s v="Heliconia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2"/>
    <s v="Q. La Guaca"/>
    <s v="2620-01-02-01"/>
    <s v="Q. Los Morros"/>
    <d v="2019-07-25T00:00:00"/>
    <n v="24"/>
    <n v="0.14000000000000001"/>
    <n v="8.7200000000000006"/>
    <n v="8.34"/>
    <n v="8.52"/>
    <n v="9390"/>
    <n v="10520"/>
    <n v="16.600000000000001"/>
    <n v="21.2"/>
    <n v="1153"/>
    <n v="330"/>
    <n v="0.28999999999999998"/>
    <s v="N/S"/>
    <s v=" &lt; 10"/>
    <n v="0.50600000000000001"/>
    <n v="6.8"/>
    <n v="11.24516129032258"/>
    <n v="0.45"/>
    <n v="10"/>
    <n v="0.1"/>
    <n v="842"/>
    <n v="644"/>
    <n v="9.85"/>
  </r>
  <r>
    <x v="0"/>
    <s v="Relleno Sanitario El Guacal"/>
    <x v="11"/>
    <n v="347"/>
    <s v="Heliconia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2"/>
    <s v="Q. La Guaca"/>
    <s v="2620-01-02-01"/>
    <s v="Q. Los Morros"/>
    <d v="2019-07-25T00:00:00"/>
    <n v="24"/>
    <n v="0.23"/>
    <n v="7.6"/>
    <n v="5.16"/>
    <n v="8.11"/>
    <n v="7580"/>
    <n v="8250"/>
    <n v="13.6"/>
    <n v="18.5"/>
    <n v="394"/>
    <n v="117"/>
    <s v="&lt; 0,050"/>
    <s v="N/S"/>
    <s v=" &lt; 10"/>
    <n v="1.56"/>
    <n v="0.153"/>
    <n v="3.5677419354838711"/>
    <n v="1.4"/>
    <n v="59"/>
    <n v="0.3"/>
    <n v="235"/>
    <n v="170.47058823529412"/>
    <n v="0.05"/>
  </r>
  <r>
    <x v="0"/>
    <s v="Continental Gold Campaña 1"/>
    <x v="5"/>
    <n v="113"/>
    <s v="Buritica"/>
    <s v="Hevéxico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0"/>
    <s v="R. La Clara"/>
    <s v="2621-01-10-04"/>
    <s v="Q. Tabacal"/>
    <d v="2019-07-16T00:00:00"/>
    <n v="12"/>
    <n v="53.86"/>
    <n v="7.57"/>
    <n v="7.28"/>
    <n v="7.64"/>
    <n v="2880"/>
    <n v="5830"/>
    <n v="26.2"/>
    <n v="29.3"/>
    <n v="12"/>
    <n v="2.12"/>
    <s v="&lt; 0,050"/>
    <s v="N/S"/>
    <s v=" &lt; 10"/>
    <s v="&lt; 0,100"/>
    <n v="0.153"/>
    <n v="3.7935483870967746"/>
    <n v="0.36199999999999999"/>
    <n v="27"/>
    <s v=" &lt; 0,100"/>
    <n v="5"/>
    <n v="4.117647058823529"/>
    <n v="5.5E-2"/>
  </r>
  <r>
    <x v="0"/>
    <s v="Continental Gold Campaña 1"/>
    <x v="0"/>
    <n v="113"/>
    <s v="Buritica"/>
    <s v="Hevéxico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0"/>
    <s v="R. La Clara"/>
    <s v="2621-01-10-04"/>
    <s v="Q. Tabacal"/>
    <d v="2019-07-16T00:00:00"/>
    <n v="5"/>
    <n v="1.58"/>
    <n v="7.3"/>
    <n v="7.2"/>
    <n v="7.4"/>
    <n v="1628"/>
    <n v="1812"/>
    <n v="26.9"/>
    <n v="33.700000000000003"/>
    <n v="451"/>
    <n v="247"/>
    <s v="N/S"/>
    <s v="N/S"/>
    <n v="39"/>
    <n v="4.8"/>
    <n v="11.8"/>
    <n v="27.774193548387096"/>
    <n v="0.02"/>
    <n v="184"/>
    <n v="50"/>
    <n v="73.8"/>
    <n v="41.917647058823533"/>
    <n v="5.65"/>
  </r>
  <r>
    <x v="0"/>
    <s v="Mina La Ye Campaña 2"/>
    <x v="5"/>
    <n v="895"/>
    <s v="Zaragoza"/>
    <s v="Panzenú"/>
    <n v="2"/>
    <s v="Magdalena Cauca"/>
    <n v="27"/>
    <s v="Nechí"/>
    <n v="2703"/>
    <s v="Bajo Nechí"/>
    <s v="2703-01"/>
    <s v="R. Tigui - NSS"/>
    <s v="2703-01-01"/>
    <s v="R. Tigui"/>
    <s v="2703-01-01-02"/>
    <s v="Q. Arenales"/>
    <d v="2019-11-14T00:00:00"/>
    <n v="24"/>
    <n v="12.93"/>
    <n v="7.66"/>
    <n v="7.03"/>
    <n v="7.76"/>
    <n v="264"/>
    <n v="321"/>
    <n v="28.2"/>
    <n v="28.9"/>
    <n v="14.6"/>
    <n v="2.06"/>
    <s v=" &lt; 0,050"/>
    <s v="N/S"/>
    <s v=" &lt; 10"/>
    <s v=" &lt; 0,100"/>
    <n v="0.153"/>
    <n v="3.274193548387097"/>
    <n v="0.248"/>
    <n v="20"/>
    <n v="0.1"/>
    <n v="5"/>
    <n v="4.117647058823529"/>
    <n v="0.05"/>
  </r>
  <r>
    <x v="0"/>
    <s v="Mina La Ye Campaña 2"/>
    <x v="5"/>
    <n v="895"/>
    <s v="Zaragoza"/>
    <s v="Panzenú"/>
    <n v="2"/>
    <s v="Magdalena Cauca"/>
    <n v="27"/>
    <s v="Nechí"/>
    <n v="2703"/>
    <s v="Bajo Nechí"/>
    <s v="2703-01"/>
    <s v="R. Tigui - NSS"/>
    <s v="2703-01-01"/>
    <s v="R. Tigui"/>
    <s v="2703-01-01-02"/>
    <s v="Q. Arenales"/>
    <d v="2019-11-14T00:00:00"/>
    <n v="24"/>
    <n v="0.35"/>
    <n v="6.58"/>
    <n v="6.42"/>
    <n v="6.58"/>
    <n v="486"/>
    <n v="527"/>
    <n v="29"/>
    <n v="30.7"/>
    <n v="17.7"/>
    <n v="3"/>
    <s v=" &lt; 0,050"/>
    <s v="N/S"/>
    <s v=" &lt; 10"/>
    <s v=" &lt; 0,100"/>
    <n v="0.153"/>
    <n v="3.7032258064516124"/>
    <n v="0.02"/>
    <n v="90"/>
    <s v=" &lt; 0,100"/>
    <n v="5.42"/>
    <n v="4.2494117647058829"/>
    <n v="0.113"/>
  </r>
  <r>
    <x v="0"/>
    <s v="Mina La Ye Campaña 2"/>
    <x v="5"/>
    <n v="895"/>
    <s v="Zaragoza"/>
    <s v="Panzenú"/>
    <n v="2"/>
    <s v="Magdalena Cauca"/>
    <n v="27"/>
    <s v="Nechí"/>
    <n v="2703"/>
    <s v="Bajo Nechí"/>
    <s v="2703-01"/>
    <s v="R. Tigui - NSS"/>
    <s v="2703-01-01"/>
    <s v="R. Tigui"/>
    <s v="2703-01-01-02"/>
    <s v="Q. Arenales"/>
    <d v="2019-11-14T00:00:00"/>
    <n v="24"/>
    <n v="1.87"/>
    <n v="7.5"/>
    <n v="7.11"/>
    <n v="782"/>
    <n v="326"/>
    <n v="482"/>
    <n v="29.2"/>
    <n v="33.1"/>
    <n v="12"/>
    <n v="2"/>
    <s v=" &lt; 0,050"/>
    <s v="N/S"/>
    <s v=" &lt; 10"/>
    <s v=" &lt; 0,100"/>
    <n v="0.153"/>
    <n v="3.1838709677419357"/>
    <n v="0.02"/>
    <n v="33"/>
    <n v="0.4"/>
    <n v="5"/>
    <n v="4.117647058823529"/>
    <n v="9.1999999999999998E-2"/>
  </r>
  <r>
    <x v="0"/>
    <s v="Mina Four Point Campaña 2"/>
    <x v="5"/>
    <n v="895"/>
    <s v="Zaragoza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4"/>
    <s v="Q. Juanvara"/>
    <d v="2019-11-13T00:00:00"/>
    <n v="8"/>
    <n v="1.92"/>
    <n v="7.9"/>
    <n v="6.93"/>
    <n v="8.11"/>
    <n v="70.7"/>
    <n v="678"/>
    <n v="26"/>
    <n v="26.7"/>
    <n v="21.8"/>
    <n v="12.2"/>
    <s v=" &lt; 0,050"/>
    <s v="N/S"/>
    <s v=" &lt; 10"/>
    <s v=" &lt; 0,100"/>
    <n v="0.153"/>
    <n v="0.31612903225806449"/>
    <n v="0.02"/>
    <n v="34"/>
    <s v=" &lt; 0,100"/>
    <n v="5"/>
    <n v="4.117647058823529"/>
    <n v="9.9000000000000005E-2"/>
  </r>
  <r>
    <x v="0"/>
    <s v="Mina Four Point Campaña 2"/>
    <x v="5"/>
    <n v="895"/>
    <s v="Zaragoza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4"/>
    <s v="Q. Juanvara"/>
    <d v="2019-11-13T00:00:00"/>
    <n v="3"/>
    <n v="4.32"/>
    <n v="7.15"/>
    <n v="6.35"/>
    <n v="7.93"/>
    <n v="1150"/>
    <n v="1192"/>
    <n v="28.7"/>
    <n v="28.9"/>
    <n v="51.8"/>
    <n v="18"/>
    <s v=" &lt; 0,050"/>
    <s v="N/S"/>
    <s v=" &lt; 10"/>
    <s v=" &lt; 0,100"/>
    <n v="0.153"/>
    <n v="1.0793548387096774"/>
    <n v="0.02"/>
    <n v="95"/>
    <s v=" &lt; 0,100"/>
    <n v="5"/>
    <n v="4.117647058823529"/>
    <n v="0.08"/>
  </r>
  <r>
    <x v="0"/>
    <s v="Mina Four Point Campaña 2"/>
    <x v="5"/>
    <n v="895"/>
    <s v="Zaragoza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4"/>
    <s v="Q. Juanvara"/>
    <d v="2019-11-13T00:00:00"/>
    <n v="3.5"/>
    <n v="0.91"/>
    <n v="6.86"/>
    <n v="6.43"/>
    <n v="7.73"/>
    <n v="734"/>
    <n v="770"/>
    <n v="28.6"/>
    <n v="29.3"/>
    <n v="36.799999999999997"/>
    <n v="15.8"/>
    <s v=" &lt; 0,050"/>
    <s v="N/S"/>
    <s v=" &lt; 10"/>
    <s v=" &lt; 0,100"/>
    <n v="0.153"/>
    <n v="0.7"/>
    <n v="0.30099999999999999"/>
    <n v="23"/>
    <s v=" &lt; 0,100"/>
    <n v="5.53"/>
    <n v="4.117647058823529"/>
    <n v="0.13700000000000001"/>
  </r>
  <r>
    <x v="0"/>
    <s v="Gran Colombia Gold Campaña 2"/>
    <x v="5"/>
    <n v="604"/>
    <s v="Remedios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4T00:00:00"/>
    <n v="12"/>
    <n v="93.44"/>
    <n v="7.72"/>
    <n v="6.82"/>
    <n v="7.53"/>
    <n v="541"/>
    <n v="909"/>
    <n v="22.2"/>
    <n v="27.4"/>
    <n v="12"/>
    <n v="2"/>
    <s v="&lt; 0,050"/>
    <s v="N/S"/>
    <s v="&lt; 10"/>
    <n v="0.111"/>
    <n v="0.153"/>
    <n v="6.2548387096774194"/>
    <n v="7.0000000000000007E-2"/>
    <n v="69"/>
    <n v="0.6"/>
    <n v="5"/>
    <n v="4.117647058823529"/>
    <n v="0.1"/>
  </r>
  <r>
    <x v="0"/>
    <s v="Gran Colombia Gold Campaña 2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4T00:00:00"/>
    <n v="12"/>
    <n v="53.03"/>
    <n v="7.2"/>
    <n v="6.27"/>
    <n v="9.24"/>
    <n v="1454"/>
    <n v="1679"/>
    <n v="28.7"/>
    <n v="30"/>
    <n v="33.1"/>
    <n v="2"/>
    <s v="&lt; 0,050"/>
    <s v="N/S"/>
    <s v="&lt; 10"/>
    <s v="&lt; 0,100"/>
    <n v="0.153"/>
    <n v="2.4612903225806453"/>
    <n v="2.3E-2"/>
    <n v="216"/>
    <n v="32"/>
    <n v="5"/>
    <n v="4.117647058823529"/>
    <n v="0.27500000000000002"/>
  </r>
  <r>
    <x v="0"/>
    <s v="Gran Colombia Gold Campaña 2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5T00:00:00"/>
    <n v="24"/>
    <n v="2.41"/>
    <n v="8.0299999999999994"/>
    <n v="7.51"/>
    <n v="8.31"/>
    <n v="272"/>
    <n v="660"/>
    <n v="26"/>
    <n v="27"/>
    <n v="46.8"/>
    <n v="2"/>
    <s v="&lt; 0,050"/>
    <s v="N/S"/>
    <s v="&lt; 10"/>
    <s v="&lt; 0,100"/>
    <n v="0.153"/>
    <n v="1.8651612903225807"/>
    <n v="0.27"/>
    <n v="50"/>
    <n v="0.1"/>
    <n v="11.8"/>
    <n v="4.117647058823529"/>
    <n v="0.25800000000000001"/>
  </r>
  <r>
    <x v="0"/>
    <s v="Relleno Sanitario La Pradera Campaña 2"/>
    <x v="11"/>
    <n v="42"/>
    <s v="Donmatías"/>
    <s v="Tahamie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1"/>
    <s v="Directos R. Cauca (md) entre R. Las Habas y R. La Clara"/>
    <s v="2621-01-11-08"/>
    <s v="Q. Manuela"/>
    <s v="11/18/2019"/>
    <n v="24"/>
    <n v="5.72"/>
    <n v="8.74"/>
    <n v="7.9"/>
    <n v="8.7899999999999991"/>
    <n v="22300"/>
    <n v="15390"/>
    <n v="27.1"/>
    <n v="35.700000000000003"/>
    <n v="9975"/>
    <n v="3953"/>
    <n v="2.75"/>
    <s v="N/S"/>
    <n v="63"/>
    <s v="&lt; 0,100"/>
    <n v="50.7"/>
    <n v="117.19354838709677"/>
    <n v="0.02"/>
    <n v="1385"/>
    <n v="13"/>
    <s v="&gt;1.000"/>
    <e v="#VALUE!"/>
    <n v="22"/>
  </r>
  <r>
    <x v="0"/>
    <s v="Relleno Sanitario La Pradera Campaña 3"/>
    <x v="11"/>
    <n v="113"/>
    <s v="Donmatías"/>
    <s v="Tahamie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1"/>
    <s v="Directos R. Cauca (md) entre R. Las Habas y R. La Clara"/>
    <s v="2621-01-11-02"/>
    <s v="Q. Tesorera"/>
    <s v="11/18/2019"/>
    <n v="24"/>
    <n v="6.5"/>
    <n v="6.86"/>
    <n v="6.7"/>
    <n v="7.09"/>
    <n v="13090"/>
    <n v="13870"/>
    <n v="31"/>
    <n v="33.9"/>
    <n v="1137"/>
    <n v="92"/>
    <s v="&lt; 0,050"/>
    <s v="N/S"/>
    <s v="&lt; 10"/>
    <n v="1.8"/>
    <n v="78.3"/>
    <e v="#VALUE!"/>
    <n v="0.13400000000000001"/>
    <n v="7"/>
    <s v="&lt; 0,100"/>
    <n v="121"/>
    <n v="33.435294117647061"/>
    <n v="28.2"/>
  </r>
  <r>
    <x v="0"/>
    <s v="Continental Gold Campaña 2"/>
    <x v="5"/>
    <n v="113"/>
    <s v="Buritica"/>
    <s v="Hevéxico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0"/>
    <s v="R. La Clara"/>
    <s v="2621-01-10-04"/>
    <s v="Q. Tabacal"/>
    <d v="2019-10-03T00:00:00"/>
    <n v="12"/>
    <n v="63.68"/>
    <n v="7"/>
    <n v="6.88"/>
    <n v="11.09"/>
    <n v="609"/>
    <n v="696"/>
    <n v="24.7"/>
    <n v="27.9"/>
    <n v="22.6"/>
    <n v="2"/>
    <s v="&lt; 0,050"/>
    <s v="N/S"/>
    <s v="&lt; 10"/>
    <s v="&lt; 0,100"/>
    <n v="0.153"/>
    <n v="6.0741935483870959"/>
    <n v="0.25"/>
    <n v="32"/>
    <n v="0.4"/>
    <n v="22.3"/>
    <n v="15.729411764705885"/>
    <n v="0.253"/>
  </r>
  <r>
    <x v="0"/>
    <s v="Continental Gold Campaña 2"/>
    <x v="0"/>
    <n v="113"/>
    <s v="Buritica"/>
    <s v="Hevéxico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0"/>
    <s v="R. La Clara"/>
    <s v="2621-01-10-04"/>
    <s v="Q. Tabacal"/>
    <d v="2019-10-03T00:00:00"/>
    <n v="8"/>
    <n v="1.6"/>
    <n v="7.07"/>
    <n v="7.07"/>
    <n v="7.76"/>
    <n v="1515"/>
    <n v="1756"/>
    <n v="24.8"/>
    <n v="29.3"/>
    <n v="421"/>
    <n v="136"/>
    <s v="N/S"/>
    <s v="N/S"/>
    <s v="&lt; 10"/>
    <s v="&lt; 0,100"/>
    <n v="14.4"/>
    <n v="9.5741935483870968"/>
    <n v="0.02"/>
    <n v="219"/>
    <n v="11.5"/>
    <n v="57.3"/>
    <n v="37.388235294117649"/>
    <n v="0.68799999999999994"/>
  </r>
  <r>
    <x v="0"/>
    <s v="Mineros Campaña 3"/>
    <x v="5"/>
    <n v="250"/>
    <s v="El Bagre"/>
    <s v="Panzenú"/>
    <n v="2"/>
    <s v="Magdalena Cauca"/>
    <n v="27"/>
    <s v="Nechí"/>
    <n v="2703"/>
    <s v="Bajo Nechí (md)"/>
    <s v="2703-03"/>
    <s v="R. Bajo Nechí (mi) - NSS"/>
    <s v="2703-03-06"/>
    <s v="Q. San Pedro"/>
    <s v="2703-03-06-02"/>
    <s v="Q. Hojarrascal"/>
    <d v="2019-12-17T00:00:00"/>
    <s v="-"/>
    <s v="-"/>
    <n v="7.28"/>
    <n v="6.7"/>
    <n v="7.22"/>
    <n v="41.9"/>
    <n v="57"/>
    <n v="29"/>
    <n v="38.799999999999997"/>
    <n v="13.1"/>
    <n v="2.08"/>
    <s v="&lt; 0,050"/>
    <s v="N/S"/>
    <n v="13"/>
    <s v="&lt; 0,100"/>
    <s v="&lt; 0,153"/>
    <e v="#VALUE!"/>
    <s v="&lt; 0,020"/>
    <n v="96"/>
    <n v="0.1"/>
    <s v="&lt; 5,00"/>
    <e v="#VALUE!"/>
    <n v="8.7999999999999995E-2"/>
  </r>
  <r>
    <x v="0"/>
    <s v="Mina La Ye Campaña 3"/>
    <x v="5"/>
    <n v="895"/>
    <s v="Zaragoza"/>
    <s v="Panzenú"/>
    <n v="2"/>
    <s v="Magdalena Cauca"/>
    <n v="27"/>
    <s v="Nechí"/>
    <n v="2703"/>
    <s v="Bajo Nechí"/>
    <s v="2703-01"/>
    <s v="R. Tigui - NSS"/>
    <s v="2703-01-01"/>
    <s v="R. Tigui"/>
    <s v="2703-01-01-02"/>
    <s v="Q. Arenales"/>
    <d v="2019-12-11T00:00:00"/>
    <n v="24"/>
    <n v="15.92"/>
    <n v="7.63"/>
    <n v="6.8"/>
    <n v="8.0299999999999994"/>
    <n v="265"/>
    <n v="389"/>
    <n v="20.6"/>
    <n v="31.3"/>
    <n v="22.6"/>
    <n v="7.83"/>
    <s v="&lt; 0,050"/>
    <s v="N/S"/>
    <s v="&lt; 10"/>
    <s v="&lt; 0,100"/>
    <s v="&lt; 0,153"/>
    <n v="9.3935483870967733"/>
    <n v="0.23"/>
    <n v="51"/>
    <n v="0.5"/>
    <s v="&lt; 5,00"/>
    <e v="#VALUE!"/>
    <s v=" &lt; 0,050"/>
  </r>
  <r>
    <x v="0"/>
    <s v="Mina La Ye Campaña 3"/>
    <x v="5"/>
    <n v="895"/>
    <s v="Zaragoza"/>
    <s v="Panzenú"/>
    <n v="2"/>
    <s v="Magdalena Cauca"/>
    <n v="27"/>
    <s v="Nechí"/>
    <n v="2703"/>
    <s v="Bajo Nechí"/>
    <s v="2703-01"/>
    <s v="R. Tigui - NSS"/>
    <s v="2703-01-01"/>
    <s v="R. Tigui"/>
    <s v="2703-01-01-02"/>
    <s v="Q. Arenales"/>
    <d v="2019-12-11T00:00:00"/>
    <n v="24"/>
    <n v="2.39"/>
    <n v="7.97"/>
    <n v="7.46"/>
    <n v="7.99"/>
    <n v="332"/>
    <n v="523"/>
    <n v="29.5"/>
    <n v="33"/>
    <n v="36.9"/>
    <n v="14.9"/>
    <s v=" &lt; 0,050"/>
    <s v="N/S"/>
    <s v=" &lt; 10"/>
    <s v=" &lt; 0,100"/>
    <s v=" &lt; 0,153"/>
    <n v="12.329032258064515"/>
    <n v="6.7000000000000004E-2"/>
    <n v="98"/>
    <n v="1"/>
    <s v=" &lt; 5,00"/>
    <e v="#VALUE!"/>
    <n v="9.0999999999999998E-2"/>
  </r>
  <r>
    <x v="0"/>
    <s v="Mina La Ye Campaña 3"/>
    <x v="5"/>
    <n v="895"/>
    <s v="Zaragoza"/>
    <s v="Panzenú"/>
    <n v="2"/>
    <s v="Magdalena Cauca"/>
    <n v="27"/>
    <s v="Nechí"/>
    <n v="2703"/>
    <s v="Bajo Nechí"/>
    <s v="2703-01"/>
    <s v="R. Tigui - NSS"/>
    <s v="2703-01-01"/>
    <s v="R. Tigui"/>
    <s v="2703-01-01-02"/>
    <s v="Q. Arenales"/>
    <d v="2019-12-11T00:00:00"/>
    <n v="24"/>
    <n v="0.31"/>
    <n v="6.62"/>
    <n v="6.34"/>
    <n v="6.87"/>
    <n v="476"/>
    <n v="597"/>
    <n v="28.4"/>
    <n v="30.9"/>
    <n v="24.8"/>
    <n v="12.1"/>
    <s v="&lt; 0,050"/>
    <s v="N/S"/>
    <s v=" &lt; 10"/>
    <s v=" &lt; 0,100"/>
    <s v=" &lt; 0,153"/>
    <n v="14.203225806451613"/>
    <s v=" &lt; 0,020"/>
    <n v="83"/>
    <n v="0.1"/>
    <n v="6.14"/>
    <n v="4.4552941176470595"/>
    <n v="6.4000000000000001E-2"/>
  </r>
  <r>
    <x v="0"/>
    <s v="Mina Four Point Campaña 3"/>
    <x v="5"/>
    <n v="895"/>
    <s v="Zaragoza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4"/>
    <s v="Q. Juanvara"/>
    <d v="2019-12-09T00:00:00"/>
    <n v="5"/>
    <n v="2.17"/>
    <n v="7.99"/>
    <n v="7.54"/>
    <n v="7.99"/>
    <n v="242"/>
    <n v="493"/>
    <n v="26.7"/>
    <n v="28.1"/>
    <s v="&lt; 12,0"/>
    <n v="2"/>
    <s v="&lt; 0,050"/>
    <s v="N/S"/>
    <s v=" &lt; 10"/>
    <s v=" &lt; 0,100"/>
    <s v="&lt; 0,153"/>
    <n v="0.91451612903225799"/>
    <s v="&lt; 0,020"/>
    <n v="46"/>
    <s v="&lt; 0,100"/>
    <s v="&lt; 5,00"/>
    <e v="#VALUE!"/>
    <s v="&lt; 0,050"/>
  </r>
  <r>
    <x v="0"/>
    <s v="Mina Four Point Campaña 3"/>
    <x v="5"/>
    <n v="895"/>
    <s v="Zaragoza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4"/>
    <s v="Q. Juanvara"/>
    <d v="2019-12-09T00:00:00"/>
    <n v="4"/>
    <n v="1.6339999999999999"/>
    <n v="7.91"/>
    <n v="7.54"/>
    <n v="7.86"/>
    <n v="1122"/>
    <n v="1259"/>
    <n v="26.2"/>
    <n v="29"/>
    <s v="&lt; 12,0"/>
    <n v="2.78"/>
    <s v="&lt; 0,050"/>
    <s v="N/S"/>
    <s v="&lt; 10"/>
    <s v="&lt; 0,100"/>
    <s v="&lt; 0,153"/>
    <n v="3.3645161290322578"/>
    <n v="6.6000000000000003E-2"/>
    <n v="148"/>
    <s v="&lt; 0,100"/>
    <s v=" &lt; 5,00"/>
    <e v="#VALUE!"/>
    <n v="0.17899999999999999"/>
  </r>
  <r>
    <x v="0"/>
    <s v="Mina Four Point Campaña 3"/>
    <x v="5"/>
    <n v="895"/>
    <s v="Zaragoza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4"/>
    <s v="Q. Juanvara"/>
    <d v="2019-12-09T00:00:00"/>
    <n v="2"/>
    <n v="0.23499999999999999"/>
    <n v="7.4"/>
    <n v="6.63"/>
    <n v="7.14"/>
    <n v="104.3"/>
    <n v="142"/>
    <n v="25.4"/>
    <n v="26.3"/>
    <n v="12.4"/>
    <n v="2.87"/>
    <s v=" &lt; 0,050"/>
    <s v="N/S"/>
    <n v="15"/>
    <s v="&lt; 0,100"/>
    <s v="&lt; 0,153"/>
    <n v="0.347741935483871"/>
    <n v="0.11799999999999999"/>
    <n v="34"/>
    <s v="&lt; 0,100"/>
    <s v=" &lt; 5,00"/>
    <e v="#VALUE!"/>
    <n v="0.114"/>
  </r>
  <r>
    <x v="0"/>
    <s v="Gran Colombia Gold Campaña 2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4T00:00:00"/>
    <n v="9"/>
    <n v="4.4000000000000004"/>
    <n v="6.99"/>
    <n v="6.81"/>
    <n v="7.6"/>
    <n v="2.57"/>
    <n v="2.74"/>
    <n v="30.3"/>
    <n v="32.200000000000003"/>
    <n v="41.1"/>
    <n v="16.3"/>
    <s v="&lt; 0,050"/>
    <s v="N/S"/>
    <s v="&lt; 10"/>
    <n v="0.79600000000000004"/>
    <n v="2.81"/>
    <n v="38.612903225806448"/>
    <n v="0.29699999999999999"/>
    <n v="44"/>
    <n v="0.3"/>
    <n v="22"/>
    <n v="14.823529411764707"/>
    <n v="0.314"/>
  </r>
  <r>
    <x v="0"/>
    <s v="Gran Colombia Gold Campaña 2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5T00:00:00"/>
    <n v="8"/>
    <n v="4.37"/>
    <n v="5.81"/>
    <n v="5.0999999999999996"/>
    <n v="5.84"/>
    <n v="157"/>
    <n v="385"/>
    <n v="25.7"/>
    <n v="26.4"/>
    <n v="13.5"/>
    <n v="2"/>
    <s v="&lt; 0,050"/>
    <s v="N/S"/>
    <s v="&lt; 10"/>
    <s v="&lt; 0,100"/>
    <n v="0.153"/>
    <n v="0.34548387096774197"/>
    <n v="2.1000000000000001E-2"/>
    <n v="34"/>
    <s v="&lt; 0,100"/>
    <n v="5"/>
    <n v="4.117647058823529"/>
    <n v="0.122"/>
  </r>
  <r>
    <x v="0"/>
    <s v="Gran Colombia Gold Campaña 2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5T00:00:00"/>
    <n v="3"/>
    <n v="9.23"/>
    <n v="6.35"/>
    <n v="6.24"/>
    <n v="6.49"/>
    <n v="178"/>
    <n v="204"/>
    <n v="25.7"/>
    <n v="26.3"/>
    <n v="15.8"/>
    <n v="2"/>
    <s v="&lt; 0,050"/>
    <s v="N/S"/>
    <n v="48"/>
    <s v="&lt; 0,100"/>
    <n v="0.153"/>
    <n v="0.65709677419354839"/>
    <n v="0.02"/>
    <n v="20"/>
    <s v="&lt; 0,100"/>
    <n v="5"/>
    <n v="4.117647058823529"/>
    <n v="0.05"/>
  </r>
  <r>
    <x v="0"/>
    <s v="Empresa Minera De Jobo Medio S.A.S. Campaña 2"/>
    <x v="5"/>
    <n v="895"/>
    <s v="Zaragoza"/>
    <s v="Panzenú"/>
    <n v="2"/>
    <s v="Magdalena Cauca"/>
    <n v="27"/>
    <s v="Nechí"/>
    <n v="2704"/>
    <s v="Directos al Bajo Nechí (mi)"/>
    <s v="2704-01"/>
    <s v="Directos al Bajo Nechí (md) - NSS"/>
    <s v="2704-01-03"/>
    <s v="Directos Bajo Nechí (md) entre Q. Villa y R. Porce"/>
    <s v="2704-01-03-01"/>
    <s v="Q. El Jobo"/>
    <d v="2019-12-19T00:00:00"/>
    <n v="18"/>
    <n v="91.25"/>
    <n v="5.93"/>
    <n v="6.02"/>
    <n v="7.45"/>
    <n v="19.14"/>
    <n v="57.4"/>
    <n v="31.4"/>
    <n v="33.200000000000003"/>
    <n v="227"/>
    <n v="3.46"/>
    <n v="0.05"/>
    <s v="N/S"/>
    <s v="&lt; 10"/>
    <n v="0.1"/>
    <n v="0.157"/>
    <n v="0.22580645161290322"/>
    <n v="0.02"/>
    <n v="6646"/>
    <n v="44"/>
    <n v="6.3"/>
    <n v="4.117647058823529"/>
    <n v="0.05"/>
  </r>
  <r>
    <x v="1"/>
    <s v="&gt; 625 Kg/día y &lt; 3000 g/día"/>
    <x v="0"/>
    <n v="854"/>
    <s v="Valdivia"/>
    <s v="Panzenú"/>
    <n v="2"/>
    <s v="Magdalena Cauca"/>
    <n v="26"/>
    <s v="Cauca"/>
    <n v="2620"/>
    <s v="Directos Rio Cauca  entre Rio San Juan y  Pto Valdivia (md)"/>
    <s v="2620-03"/>
    <s v="Directos R. Cauca (mi) - R. San Andres y R. Espiritu Santo - NSS"/>
    <s v="2620- _03- _02"/>
    <s v="R. Espiritu Santo"/>
    <s v="2620-03-02-02"/>
    <s v="Q. El Oro"/>
    <s v=" 11/10/2020"/>
    <n v="24"/>
    <n v="2.08"/>
    <n v="7.98"/>
    <n v="7.48"/>
    <n v="8.7799999999999994"/>
    <n v="297"/>
    <n v="1487"/>
    <n v="22.6"/>
    <n v="25.3"/>
    <n v="436"/>
    <n v="177"/>
    <s v="N/S"/>
    <s v="N/S"/>
    <n v="30"/>
    <n v="6.53"/>
    <n v="9.92"/>
    <n v="18.696774193548389"/>
    <s v="&lt;0,020"/>
    <n v="44"/>
    <n v="3"/>
    <n v="56"/>
    <n v="39.611764705882351"/>
    <n v="8.5299999999999994"/>
  </r>
  <r>
    <x v="1"/>
    <s v="&lt; 625 Kg/día"/>
    <x v="0"/>
    <n v="679"/>
    <s v="Santa Barbara"/>
    <s v="Cartama"/>
    <n v="2"/>
    <s v="Magdalena Cauca"/>
    <n v="26"/>
    <s v="Cauca"/>
    <n v="2618"/>
    <s v="Rio Arma"/>
    <s v="2618"/>
    <s v="R. Arma"/>
    <s v="2618- _05- _01- _09"/>
    <s v="Q. Sabaletas"/>
    <s v="2618-05-01-09"/>
    <s v="Q. Sabaletas"/>
    <s v="_x000a_19/09/2020"/>
    <n v="24"/>
    <n v="0.25989583333333338"/>
    <n v="7.3"/>
    <n v="7.01"/>
    <n v="8.5500000000000007"/>
    <n v="199"/>
    <n v="1333"/>
    <n v="16"/>
    <n v="21.4"/>
    <n v="930"/>
    <n v="525"/>
    <s v="N/S"/>
    <s v="N/S"/>
    <n v="203"/>
    <n v="6.6"/>
    <n v="11.2"/>
    <n v="17.5"/>
    <s v="&lt;0,020"/>
    <n v="374"/>
    <n v="5"/>
    <n v="95.7"/>
    <n v="52.952941176470581"/>
    <n v="11.3"/>
  </r>
  <r>
    <x v="1"/>
    <s v="&lt; 625 Kg/día"/>
    <x v="0"/>
    <n v="585"/>
    <s v="Puerto Nare"/>
    <s v="Zenufana"/>
    <n v="2"/>
    <s v="Magdalena Cauca"/>
    <n v="23"/>
    <s v="Medio Magdalena"/>
    <n v="2307"/>
    <s v="Directos Magdalena Medio entre rios La Miel y Nare (mi)"/>
    <s v="2307-01"/>
    <s v="Rio Cocorna Sur y Directos al Magdalena Medio Entre Rios La Miel y Nare (mi) - SZH - NSS"/>
    <s v="2307- _01- _01"/>
    <s v="Rio San Pablo"/>
    <s v="2307-01-01-03"/>
    <s v="Directos R. Magdalena entre R. San Pablo y Q. La Patino"/>
    <d v="2020-11-14T00:00:00"/>
    <n v="24"/>
    <n v="1.1499999999999999"/>
    <n v="7.26"/>
    <n v="6.77"/>
    <n v="7.34"/>
    <n v="368"/>
    <n v="624"/>
    <n v="28"/>
    <n v="31"/>
    <n v="279"/>
    <n v="157"/>
    <s v="N/S"/>
    <s v="N/S"/>
    <n v="27"/>
    <n v="3.51"/>
    <n v="8.6300000000000008"/>
    <n v="15.964516129032258"/>
    <s v="&lt;0,020"/>
    <n v="77"/>
    <n v="0.5"/>
    <n v="32.1"/>
    <n v="18.941176470588236"/>
    <n v="8"/>
  </r>
  <r>
    <x v="1"/>
    <s v="&gt; 625 Kg/día y &lt; 3000 g/día"/>
    <x v="0"/>
    <n v="736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0T00:00:00"/>
    <n v="24"/>
    <n v="0.92"/>
    <n v="6.91"/>
    <n v="7.05"/>
    <n v="8.61"/>
    <n v="102"/>
    <n v="990"/>
    <n v="25.2"/>
    <n v="27.3"/>
    <n v="723"/>
    <n v="360"/>
    <s v="N/S"/>
    <s v="N/S"/>
    <n v="17"/>
    <n v="9.69"/>
    <n v="10.3"/>
    <n v="21.090322580645164"/>
    <s v="&lt;0,020"/>
    <n v="160"/>
    <n v="4"/>
    <n v="51.4"/>
    <n v="32.529411764705884"/>
    <n v="9.61"/>
  </r>
  <r>
    <x v="1"/>
    <s v="&gt; 3000 Kg/día"/>
    <x v="0"/>
    <n v="154"/>
    <s v="Caucasia"/>
    <s v="Panzenú"/>
    <n v="2"/>
    <s v="Magdalena Cauca"/>
    <n v="25"/>
    <s v="Bajo Magdalena- Cauca -San Jorge"/>
    <n v="2502"/>
    <s v="Bajo San Jorge - La Mojana"/>
    <s v="2502-01"/>
    <s v="R. Bajo San Jorge - NSS"/>
    <s v="2502- _01- _01"/>
    <s v="Directos R. Cauca (md) entre R. Man y  Q. La Trinidad"/>
    <s v="2502-01-01-17"/>
    <s v="Directos al R. Cauca (md) Entre Q. El Silencio y R. Man"/>
    <d v="2020-10-14T00:00:00"/>
    <n v="24"/>
    <n v="2.1800000000000002"/>
    <n v="7.7"/>
    <n v="7.28"/>
    <n v="8.26"/>
    <n v="572"/>
    <n v="1515"/>
    <n v="28.5"/>
    <n v="36.299999999999997"/>
    <n v="479"/>
    <n v="278"/>
    <s v="&lt;0,100"/>
    <s v="N/S"/>
    <n v="107"/>
    <n v="7.4"/>
    <n v="14.7"/>
    <e v="#VALUE!"/>
    <s v="&lt;0,020"/>
    <n v="89"/>
    <n v="0.7"/>
    <n v="57.3"/>
    <n v="33.599999999999994"/>
    <n v="9.92"/>
  </r>
  <r>
    <x v="1"/>
    <s v="NA"/>
    <x v="2"/>
    <n v="34"/>
    <s v="Andes"/>
    <s v="Citará"/>
    <n v="2"/>
    <s v="Magdalena Cauca"/>
    <n v="26"/>
    <s v="Cauca"/>
    <n v="2619"/>
    <s v="Rio San Juan"/>
    <s v="2619-01"/>
    <s v="R. San Juan - SZH (md)"/>
    <s v="2619- _01- _12"/>
    <s v="Q. Chaparrala"/>
    <s v="2619-01-12-04"/>
    <s v="Q. Chaparrala"/>
    <d v="2020-11-02T00:00:00"/>
    <n v="4"/>
    <n v="1.55"/>
    <n v="8.01"/>
    <n v="5.43"/>
    <n v="11.9"/>
    <n v="820"/>
    <n v="2204"/>
    <n v="20.7"/>
    <n v="21.1"/>
    <n v="2468"/>
    <n v="1406"/>
    <s v="N/S"/>
    <s v="N/S"/>
    <s v="&lt;10"/>
    <s v="N/S"/>
    <s v="N/S"/>
    <e v="#VALUE!"/>
    <s v="N/S"/>
    <n v="52"/>
    <s v="&lt;0,100"/>
    <s v="&lt;5"/>
    <e v="#VALUE!"/>
    <n v="1"/>
  </r>
  <r>
    <x v="1"/>
    <s v="NA"/>
    <x v="2"/>
    <n v="101"/>
    <s v="Ciudad Bolívar"/>
    <s v="Citará"/>
    <n v="2"/>
    <s v="Magdalena Cauca"/>
    <n v="26"/>
    <s v="Cauca"/>
    <n v="2619"/>
    <s v="Rio San Juan"/>
    <s v="2619-01"/>
    <s v="R. San Juan - SZH (md)"/>
    <s v="2619- _01- _04"/>
    <s v="R. Bolivar"/>
    <s v="2619-01-04-14"/>
    <s v="Q. Arboleda"/>
    <d v="2020-11-02T00:00:00"/>
    <n v="4.5"/>
    <n v="1.25"/>
    <n v="6.83"/>
    <n v="6.56"/>
    <n v="7"/>
    <n v="584"/>
    <n v="944"/>
    <n v="25.6"/>
    <n v="29.2"/>
    <n v="20515"/>
    <n v="14760"/>
    <s v="N/S"/>
    <s v="N/S"/>
    <s v="&lt;10"/>
    <s v="N/S"/>
    <s v="N/S"/>
    <e v="#VALUE!"/>
    <s v="N/S"/>
    <n v="76"/>
    <n v="0.8"/>
    <n v="83.1"/>
    <e v="#VALUE!"/>
    <n v="1.63"/>
  </r>
  <r>
    <x v="1"/>
    <s v="NA"/>
    <x v="2"/>
    <n v="91"/>
    <s v="Betania"/>
    <s v="Citará"/>
    <n v="2"/>
    <s v="Magdalena Cauca"/>
    <n v="26"/>
    <s v="Cauca"/>
    <n v="2619"/>
    <s v="Rio San Juan"/>
    <s v="2619-01"/>
    <s v="R. San Juan - SZH (md)"/>
    <s v="2619- _01- _08"/>
    <s v="Q. Guadalejo"/>
    <s v="2619-01-08-01"/>
    <s v="Q. Guadalejo"/>
    <d v="2020-11-05T00:00:00"/>
    <n v="1.5"/>
    <n v="1.47"/>
    <n v="3.64"/>
    <n v="3.4"/>
    <n v="3.95"/>
    <n v="615"/>
    <n v="1125"/>
    <n v="20.100000000000001"/>
    <n v="20.7"/>
    <n v="6038"/>
    <n v="3002"/>
    <s v="N/S"/>
    <s v="N/S"/>
    <s v="&lt;10"/>
    <s v="N/S"/>
    <s v="N/S"/>
    <e v="#VALUE!"/>
    <s v="N/S"/>
    <n v="1238"/>
    <s v="&lt;0,100"/>
    <n v="77.2"/>
    <e v="#VALUE!"/>
    <n v="13.4"/>
  </r>
  <r>
    <x v="1"/>
    <s v="NA"/>
    <x v="2"/>
    <n v="93"/>
    <s v="Betulia"/>
    <s v="Citará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8"/>
    <s v="Q. San Mateo"/>
    <s v="2621-01-18-01"/>
    <s v="Q. San Mateo"/>
    <d v="2020-10-29T00:00:00"/>
    <n v="2"/>
    <n v="1.06"/>
    <n v="5.12"/>
    <n v="4.0199999999999996"/>
    <n v="5.21"/>
    <n v="270"/>
    <n v="410"/>
    <n v="20.5"/>
    <n v="20.9"/>
    <n v="3463"/>
    <n v="1783"/>
    <s v="N/S"/>
    <s v="N/S"/>
    <n v="12"/>
    <s v="N/S"/>
    <s v="N/S"/>
    <e v="#VALUE!"/>
    <s v="N/S"/>
    <n v="813"/>
    <s v="&lt;0,100"/>
    <n v="39.700000000000003"/>
    <e v="#VALUE!"/>
    <n v="6.56"/>
  </r>
  <r>
    <x v="1"/>
    <s v="NA"/>
    <x v="3"/>
    <n v="212"/>
    <s v="Copacabana"/>
    <s v="Aburra Norte"/>
    <n v="2"/>
    <s v="Magdalena Cauca"/>
    <n v="27"/>
    <s v="Nechi"/>
    <n v="2701"/>
    <s v="Rio Porce"/>
    <s v="2701-01"/>
    <s v="Rio Aburra - NSS"/>
    <s v="2701- _01- _209"/>
    <s v="DIRECTOS AL RIO ABURRA - MEDELLIN"/>
    <s v="2701-01-209"/>
    <s v="DIRECTOS AL RIO ABURRA - MEDELLIN"/>
    <d v="2020-10-07T00:00:00"/>
    <n v="5"/>
    <n v="2.5499999999999998"/>
    <n v="8.2200000000000006"/>
    <n v="7.27"/>
    <n v="7.96"/>
    <n v="1667"/>
    <n v="1852"/>
    <n v="20.7"/>
    <n v="22.3"/>
    <n v="519"/>
    <n v="193"/>
    <s v="N/S"/>
    <s v="N/S"/>
    <n v="19"/>
    <n v="3.27"/>
    <n v="98.7"/>
    <n v="28.677419354838708"/>
    <s v="&lt;0,020"/>
    <n v="116"/>
    <n v="0.6"/>
    <n v="117"/>
    <n v="79.223529411764702"/>
    <n v="36.5"/>
  </r>
  <r>
    <x v="1"/>
    <s v="NA"/>
    <x v="3"/>
    <n v="88"/>
    <s v="Medellín"/>
    <s v="Aburra Norte"/>
    <n v="2"/>
    <s v="Magdalena Cauca"/>
    <n v="27"/>
    <s v="Nechi"/>
    <n v="2701"/>
    <s v="Rio Porce"/>
    <s v="2701-01"/>
    <s v="Rio Aburra - NSS"/>
    <s v="2701- _01- _063"/>
    <s v="Q. EL HATO"/>
    <s v="2701-01-063"/>
    <s v="Q. EL HATO"/>
    <d v="2020-10-26T00:00:00"/>
    <n v="5.5"/>
    <n v="30.98"/>
    <n v="7.8"/>
    <n v="7.4"/>
    <n v="8.3000000000000007"/>
    <n v="20"/>
    <n v="110"/>
    <n v="21.2"/>
    <n v="23.8"/>
    <n v="23"/>
    <n v="2"/>
    <s v="N/S"/>
    <s v="N/S"/>
    <s v="&lt;10"/>
    <s v="&lt;0,100"/>
    <s v="&lt;0,153"/>
    <e v="#VALUE!"/>
    <s v="&lt;0,020"/>
    <n v="7"/>
    <s v="&lt;0,100"/>
    <s v="&lt;5,00"/>
    <e v="#VALUE!"/>
    <n v="0.22"/>
  </r>
  <r>
    <x v="1"/>
    <s v="NA"/>
    <x v="3"/>
    <n v="266"/>
    <s v="Medellín"/>
    <s v="Aburra Norte"/>
    <n v="2"/>
    <s v="Magdalena Cauca"/>
    <n v="27"/>
    <s v="Nechi"/>
    <n v="2701"/>
    <s v="Rio Porce"/>
    <s v="2701-01"/>
    <s v="Rio Aburra - NSS"/>
    <s v="2701- _01- _124"/>
    <s v="Q. LA AYURA"/>
    <s v="2701-01-124"/>
    <s v="Q. LA AYURA"/>
    <d v="2020-11-20T00:00:00"/>
    <n v="9.5"/>
    <n v="16.600000000000001"/>
    <n v="6.5"/>
    <n v="6.69"/>
    <n v="7.79"/>
    <n v="31"/>
    <n v="36"/>
    <n v="16.100000000000001"/>
    <n v="16.899999999999999"/>
    <s v="&lt;12,0"/>
    <n v="2"/>
    <s v="N/S"/>
    <s v="N/S"/>
    <s v="&lt;10"/>
    <s v="&lt;0,100"/>
    <n v="0.22900000000000001"/>
    <n v="0.31612903225806449"/>
    <s v="&lt;0,020"/>
    <n v="7"/>
    <s v="&lt;0,100"/>
    <s v="&lt;5,00"/>
    <e v="#VALUE!"/>
    <n v="0.157"/>
  </r>
  <r>
    <x v="1"/>
    <s v="NA"/>
    <x v="3"/>
    <n v="79"/>
    <s v="Barbosa"/>
    <s v="Aburra Norte"/>
    <n v="2"/>
    <s v="Magdalena Cauca"/>
    <n v="27"/>
    <s v="Nechi"/>
    <n v="2701"/>
    <s v="Rio Porce"/>
    <s v="2701-01"/>
    <s v="Rio Aburra - NSS"/>
    <s v="2701- _01- _209"/>
    <s v="DIRECTOS AL RIO ABURRA - MEDELLIN"/>
    <s v="2701-01-209"/>
    <s v="DIRECTOS AL RIO ABURRA - MEDELLIN"/>
    <d v="2020-09-24T00:00:00"/>
    <n v="10.5"/>
    <n v="6.9567424914376765"/>
    <n v="6.5"/>
    <n v="5.8"/>
    <n v="6.8"/>
    <n v="1190"/>
    <n v="1530"/>
    <n v="21"/>
    <n v="25.4"/>
    <n v="291"/>
    <n v="206"/>
    <s v="N/S"/>
    <s v="N/S"/>
    <n v="19"/>
    <n v="6.77"/>
    <n v="21"/>
    <n v="12.193548387096774"/>
    <s v="&lt;0,020"/>
    <n v="37"/>
    <n v="0.8"/>
    <n v="43.9"/>
    <n v="29.564705882352939"/>
    <n v="6.96"/>
  </r>
  <r>
    <x v="1"/>
    <s v="NA"/>
    <x v="3"/>
    <n v="88"/>
    <s v="Bello"/>
    <s v="Aburra Norte"/>
    <n v="2"/>
    <s v="Magdalena Cauca"/>
    <n v="27"/>
    <s v="Nechi"/>
    <n v="2701"/>
    <s v="Rio Porce"/>
    <s v="2701-01"/>
    <s v="Rio Aburra - NSS"/>
    <s v="2701- _01- _062"/>
    <s v="Q. LA GARCIA"/>
    <s v="2701-01-062"/>
    <s v="Q. LA GARCIA"/>
    <d v="2020-09-28T00:00:00"/>
    <n v="9"/>
    <n v="8.15"/>
    <n v="7.42"/>
    <n v="7.3"/>
    <n v="7.6"/>
    <n v="2040"/>
    <n v="2780"/>
    <n v="23.4"/>
    <n v="27"/>
    <n v="354"/>
    <n v="213"/>
    <s v="N/S"/>
    <s v="N/S"/>
    <s v="&lt;10"/>
    <n v="0.16900000000000001"/>
    <n v="3.87"/>
    <n v="30.258064516129032"/>
    <s v="&lt;0,020"/>
    <n v="73"/>
    <n v="1.8"/>
    <n v="162"/>
    <n v="120.23529411764706"/>
    <n v="1.82"/>
  </r>
  <r>
    <x v="1"/>
    <s v="NA"/>
    <x v="3"/>
    <n v="79"/>
    <s v="Barbosa"/>
    <s v="Aburra Norte"/>
    <n v="2"/>
    <s v="Magdalena Cauca"/>
    <n v="27"/>
    <s v="Nechi"/>
    <n v="2701"/>
    <s v="Rio Porce"/>
    <s v="2701-01"/>
    <s v="Rio Aburra - NSS"/>
    <s v="2701- _01- _032"/>
    <s v="Q. EL CHOCO"/>
    <s v="2701-01-032"/>
    <s v="Q. EL CHOCO"/>
    <d v="2020-09-24T00:00:00"/>
    <n v="18"/>
    <n v="3.27"/>
    <n v="7.7"/>
    <n v="7.1"/>
    <n v="7.5"/>
    <n v="1530"/>
    <n v="2000"/>
    <n v="23.9"/>
    <n v="27.7"/>
    <n v="20.100000000000001"/>
    <n v="13.5"/>
    <s v="N/S"/>
    <s v="N/S"/>
    <s v="&lt;10"/>
    <s v="&lt;0,100"/>
    <n v="0.60099999999999998"/>
    <n v="13.029032258064516"/>
    <s v="&lt;0,020"/>
    <n v="15"/>
    <s v="&lt;0,100"/>
    <n v="141"/>
    <n v="112"/>
    <n v="1.21"/>
  </r>
  <r>
    <x v="1"/>
    <s v="NA"/>
    <x v="3"/>
    <n v="282"/>
    <s v="Fredonia"/>
    <s v="Cartama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06"/>
    <s v="Q. La Sinifana"/>
    <s v="2620-01-06-12"/>
    <s v="R. Piedra Verde"/>
    <s v="_x000a_23/09/2020"/>
    <n v="7"/>
    <n v="0.36869815520269678"/>
    <n v="6.43"/>
    <n v="6.18"/>
    <n v="6.75"/>
    <n v="73.2"/>
    <n v="768"/>
    <n v="19"/>
    <n v="21.1"/>
    <n v="1956"/>
    <n v="1362"/>
    <s v="N/S"/>
    <s v="N/S"/>
    <n v="40"/>
    <n v="5.6"/>
    <n v="49.1"/>
    <n v="12.351612903225808"/>
    <s v="&lt;0,020"/>
    <n v="234"/>
    <n v="0.1"/>
    <n v="262"/>
    <n v="188.58823529411765"/>
    <n v="15.9"/>
  </r>
  <r>
    <x v="1"/>
    <s v="NA"/>
    <x v="3"/>
    <n v="145"/>
    <s v="Caramanta"/>
    <s v="Cartama"/>
    <n v="2"/>
    <s v="Magdalena Cauca"/>
    <n v="26"/>
    <s v="Cauca"/>
    <n v="2617"/>
    <s v="Rio Frio y Otros Directos al Cauca"/>
    <s v="2617-02"/>
    <s v="R. FR. y Otros Directos al Cauca - NSS"/>
    <s v="2617- _02- _13"/>
    <s v="Directos Q. Arquia (md)"/>
    <s v="2617-02-13-02"/>
    <s v="Q. Peladeros"/>
    <d v="2020-10-08T00:00:00"/>
    <n v="4"/>
    <n v="0.94317564683301802"/>
    <n v="7.3"/>
    <n v="7"/>
    <n v="7.5"/>
    <n v="1380"/>
    <n v="1550"/>
    <n v="14.6"/>
    <n v="16"/>
    <n v="681"/>
    <n v="321"/>
    <s v="N/S"/>
    <s v="N/S"/>
    <n v="16"/>
    <n v="2.0299999999999998"/>
    <n v="44.6"/>
    <n v="46.29032258064516"/>
    <s v="&lt;0,020"/>
    <n v="81"/>
    <n v="1.7"/>
    <n v="199"/>
    <n v="134.23529411764707"/>
    <n v="23.8"/>
  </r>
  <r>
    <x v="1"/>
    <s v="NA"/>
    <x v="3"/>
    <n v="31"/>
    <s v="Amalfí"/>
    <s v="Zenufana"/>
    <n v="2"/>
    <s v="Magdalena Cauca"/>
    <n v="27"/>
    <s v="Nechi"/>
    <n v="2701"/>
    <s v="Rio Porce"/>
    <s v="2701-04"/>
    <s v="R. Bajo Porce - NSS"/>
    <s v="2701- _04- _01"/>
    <s v="R. Porce Parte Baja"/>
    <s v="2701-04-01-02"/>
    <s v="R. Porce"/>
    <d v="2020-11-12T00:00:00"/>
    <n v="4"/>
    <n v="0.7"/>
    <n v="6.9"/>
    <n v="6.4"/>
    <n v="6.8"/>
    <n v="1480"/>
    <n v="1780"/>
    <n v="21.1"/>
    <n v="21.5"/>
    <n v="1491"/>
    <n v="772"/>
    <s v="N/S"/>
    <s v="N/S"/>
    <n v="79"/>
    <n v="2.31"/>
    <n v="41"/>
    <n v="14.60967741935484"/>
    <s v="&lt;0,020"/>
    <n v="206"/>
    <n v="2"/>
    <n v="144"/>
    <n v="75.764705882352942"/>
    <n v="18.399999999999999"/>
  </r>
  <r>
    <x v="1"/>
    <s v="NA"/>
    <x v="3"/>
    <n v="240"/>
    <s v="Ebéjico"/>
    <s v="Hevéxicos"/>
    <n v="2"/>
    <s v="Magdalena Cauca"/>
    <n v="26"/>
    <s v="Cauca"/>
    <n v="2620"/>
    <s v="Directos Rio Cauca  entre Rio San Juan y  Pto Valdivia (md)"/>
    <s v="2620-02"/>
    <s v="Directos R. Cauca (mi) - R. Aurra - NSS"/>
    <s v="2620- _02- _04"/>
    <s v="Q. La Clara"/>
    <s v="2620-02-04-06"/>
    <s v="Q. Juan Ramos"/>
    <d v="2020-10-06T00:00:00"/>
    <n v="8"/>
    <n v="0.5"/>
    <n v="7.2"/>
    <n v="6.71"/>
    <n v="7.8"/>
    <n v="440"/>
    <n v="886"/>
    <n v="21.5"/>
    <n v="27.8"/>
    <n v="479"/>
    <n v="262"/>
    <s v="N/S"/>
    <s v="N/S"/>
    <n v="41"/>
    <n v="0.66600000000000004"/>
    <n v="16"/>
    <n v="8.6483870967741918"/>
    <s v="&lt;0,020"/>
    <n v="226"/>
    <n v="7.5"/>
    <n v="82.9"/>
    <n v="23.964705882352945"/>
    <n v="19"/>
  </r>
  <r>
    <x v="1"/>
    <s v="NA"/>
    <x v="5"/>
    <n v="579"/>
    <s v="Puerto Berrio"/>
    <s v="Zenufana"/>
    <n v="2"/>
    <s v="Magdalena Cauca"/>
    <n v="23"/>
    <s v="Medio Magdalena"/>
    <n v="2310"/>
    <s v="Rio San Bartolo y otros directos al Magdalena Medio"/>
    <s v="2310"/>
    <s v="R. San Bartolo y otros directos al Magdalena Medio - NSS"/>
    <s v="2310- _01- _05"/>
    <s v="Directos R. Magdalena (mi), Q. Malena"/>
    <s v="2310-01-05-04"/>
    <s v="Q. El Vapor"/>
    <d v="2020-11-15T00:00:00"/>
    <n v="2"/>
    <n v="0.22"/>
    <n v="6.9"/>
    <n v="6.3"/>
    <n v="7"/>
    <n v="110"/>
    <n v="220"/>
    <n v="24.8"/>
    <n v="29.2"/>
    <n v="19.600000000000001"/>
    <n v="12.2"/>
    <s v="&lt;0,100"/>
    <s v="N/S"/>
    <s v="&lt;10"/>
    <s v="&lt;0,100"/>
    <s v="&lt;0,153"/>
    <n v="1.4496774193548387"/>
    <s v="&lt;0,020"/>
    <n v="2810"/>
    <n v="1.3"/>
    <s v="&lt;5,00"/>
    <e v="#VALUE!"/>
    <n v="7.41"/>
  </r>
  <r>
    <x v="1"/>
    <s v="NA"/>
    <x v="5"/>
    <n v="579"/>
    <s v="Puerto Berrio"/>
    <s v="Zenufana"/>
    <n v="2"/>
    <s v="Magdalena Cauca"/>
    <n v="23"/>
    <s v="Medio Magdalena"/>
    <n v="2310"/>
    <s v="Rio San Bartolo y otros directos al Magdalena Medio"/>
    <s v="2310"/>
    <s v="R. San Bartolo y otros directos al Magdalena Medio - NSS"/>
    <s v="2310- _01- _05"/>
    <s v="Directos R. Magdalena (mi), Q. Malena"/>
    <s v="2310-01-05-04"/>
    <s v="Q. El Vapor"/>
    <d v="2020-11-18T00:00:00"/>
    <n v="6"/>
    <n v="4.7"/>
    <n v="10.7"/>
    <n v="10"/>
    <n v="11.1"/>
    <n v="270"/>
    <n v="440"/>
    <n v="25.1"/>
    <n v="29.8"/>
    <n v="13.8"/>
    <n v="2"/>
    <s v="&lt;0,100"/>
    <s v="N/S"/>
    <s v="&lt;10"/>
    <n v="0.14599999999999999"/>
    <s v="&lt;0,153"/>
    <n v="3.319354838709677"/>
    <n v="5.3999999999999999E-2"/>
    <n v="38"/>
    <s v="&lt;0,100"/>
    <s v="&lt;5,00"/>
    <e v="#VALUE!"/>
    <n v="1.24"/>
  </r>
  <r>
    <x v="1"/>
    <s v="NA"/>
    <x v="5"/>
    <n v="736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1-13T00:00:00"/>
    <n v="2.5"/>
    <n v="0.55000000000000004"/>
    <n v="7.7"/>
    <n v="6.5"/>
    <n v="7.8"/>
    <n v="510"/>
    <n v="670"/>
    <n v="24"/>
    <n v="27"/>
    <n v="149"/>
    <n v="93.8"/>
    <s v="&lt;0,100"/>
    <s v="N/S"/>
    <s v="&lt;10"/>
    <n v="0.13300000000000001"/>
    <s v="&lt;0,153"/>
    <n v="4.5161290322580649"/>
    <s v="&lt;0,020"/>
    <n v="52"/>
    <n v="2"/>
    <s v="&lt;5,00"/>
    <e v="#VALUE!"/>
    <n v="1.7"/>
  </r>
  <r>
    <x v="1"/>
    <s v="NA"/>
    <x v="6"/>
    <n v="809"/>
    <s v="Titiribí"/>
    <s v="Aburra Sur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04"/>
    <s v="Q. Amaga"/>
    <s v="2620-01-04-08"/>
    <s v="Q. Amaga"/>
    <d v="2020-11-30T00:00:00"/>
    <n v="11.5"/>
    <n v="6.52"/>
    <n v="7.42"/>
    <n v="7.07"/>
    <n v="7.5"/>
    <n v="730"/>
    <n v="850"/>
    <n v="21"/>
    <n v="22"/>
    <s v="&lt;12,0"/>
    <n v="2"/>
    <s v="&lt;0,100"/>
    <s v="N/S"/>
    <s v="&lt;10"/>
    <s v="&lt;0,100"/>
    <s v="&lt;0,153"/>
    <n v="2.3935483870967742"/>
    <s v="&lt;0,020"/>
    <n v="355"/>
    <n v="0.1"/>
    <s v="&lt;5,00"/>
    <e v="#VALUE!"/>
    <n v="0.20100000000000001"/>
  </r>
  <r>
    <x v="1"/>
    <s v="NA"/>
    <x v="6"/>
    <n v="129"/>
    <s v="Caldas"/>
    <s v="Aburra Sur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06"/>
    <s v="Q. La Sinifana"/>
    <s v="2620-01-06-16"/>
    <s v="Q. La Pena"/>
    <d v="2020-11-17T00:00:00"/>
    <n v="8.5"/>
    <n v="0.21"/>
    <n v="6.7"/>
    <n v="6.7"/>
    <n v="7.84"/>
    <n v="130"/>
    <n v="183"/>
    <n v="18.7"/>
    <n v="28.5"/>
    <s v="&lt;12,0"/>
    <n v="2"/>
    <s v="&lt;0,100"/>
    <s v="N/S"/>
    <s v="&lt;10"/>
    <s v="&lt;0,100"/>
    <s v="&lt;0,153"/>
    <n v="0.77"/>
    <s v="&lt;0,020"/>
    <n v="138"/>
    <s v="&lt;0,100"/>
    <s v="&lt;5,00"/>
    <e v="#VALUE!"/>
    <n v="0.30599999999999999"/>
  </r>
  <r>
    <x v="1"/>
    <s v="NA"/>
    <x v="6"/>
    <n v="761"/>
    <s v="Sopetrán"/>
    <s v="Hevéxicos"/>
    <n v="2"/>
    <s v="Magdalena Cauca"/>
    <n v="26"/>
    <s v="Cauca"/>
    <n v="2620"/>
    <s v="Directos Rio Cauca  entre Rio San Juan y  Pto Valdivia (md)"/>
    <s v="2620-02"/>
    <s v="Directos R. Cauca (mi) - R. Aurra - NSS"/>
    <s v="2620- _02- _02"/>
    <s v="R. Aurra"/>
    <s v="2620-02-02-01"/>
    <s v="R. Aurra"/>
    <d v="2020-10-13T00:00:00"/>
    <n v="1.8333330000000001"/>
    <n v="1.67"/>
    <n v="7.62"/>
    <n v="7.6"/>
    <n v="7.93"/>
    <n v="3580"/>
    <n v="3740"/>
    <n v="24.1"/>
    <n v="25.6"/>
    <n v="326"/>
    <n v="6.78"/>
    <s v="&lt;0,100"/>
    <s v="N/S"/>
    <n v="11"/>
    <s v="&lt;0,100"/>
    <s v="&lt;0,153"/>
    <n v="2.754838709677419"/>
    <n v="6.8000000000000005E-2"/>
    <n v="5138"/>
    <n v="6"/>
    <s v="&lt;5,00"/>
    <e v="#VALUE!"/>
    <n v="1.8"/>
  </r>
  <r>
    <x v="1"/>
    <s v="NA"/>
    <x v="6"/>
    <n v="88"/>
    <s v="Bello"/>
    <s v="Aburra Norte"/>
    <n v="2"/>
    <s v="Magdalena Cauca"/>
    <n v="27"/>
    <s v="Nechi"/>
    <n v="2701"/>
    <s v="Rio Porce"/>
    <s v="2701-01"/>
    <s v="Rio Aburra - NSS"/>
    <s v="2701- _01- _062"/>
    <s v="Q. LA GARCIA"/>
    <s v="2701-01-062"/>
    <s v="Q. LA GARCIA"/>
    <d v="2020-09-28T00:00:00"/>
    <n v="9"/>
    <n v="21.82"/>
    <n v="7.6"/>
    <n v="7.3"/>
    <n v="7.8"/>
    <n v="80"/>
    <n v="420"/>
    <n v="19.7"/>
    <n v="25"/>
    <s v="&lt;12,0"/>
    <n v="2"/>
    <s v="&lt;0,100"/>
    <s v="N/S"/>
    <s v="&lt;10"/>
    <n v="0.126"/>
    <s v="&lt;0,153"/>
    <n v="2.3935483870967742"/>
    <s v="&lt;0,020"/>
    <n v="24"/>
    <n v="0.9"/>
    <s v="&lt;5,00"/>
    <e v="#VALUE!"/>
    <n v="1.02"/>
  </r>
  <r>
    <x v="1"/>
    <s v="NA"/>
    <x v="6"/>
    <n v="88"/>
    <s v="Bello"/>
    <s v="Aburra Norte"/>
    <n v="2"/>
    <s v="Magdalena Cauca"/>
    <n v="27"/>
    <s v="Nechi"/>
    <n v="2701"/>
    <s v="Rio Porce"/>
    <s v="2701-01"/>
    <s v="Rio Aburra - NSS"/>
    <s v="2701- _01- _062"/>
    <s v="Q. LA GARCIA"/>
    <s v="2701-01-062"/>
    <s v="Q. LA GARCIA"/>
    <d v="2020-09-30T00:00:00"/>
    <n v="5"/>
    <n v="10.46"/>
    <n v="7.49"/>
    <n v="7.13"/>
    <n v="7.78"/>
    <n v="30"/>
    <n v="50"/>
    <n v="20.100000000000001"/>
    <n v="23.2"/>
    <s v="&lt;12,0"/>
    <n v="2"/>
    <s v="&lt;0,100"/>
    <s v="N/S"/>
    <s v="&lt;10"/>
    <s v="&lt;0,100"/>
    <n v="0.28000000000000003"/>
    <n v="0.25516129032258061"/>
    <s v="&lt;0,020"/>
    <n v="509"/>
    <n v="0.5"/>
    <s v="&lt;5,00"/>
    <e v="#VALUE!"/>
    <n v="1.95"/>
  </r>
  <r>
    <x v="1"/>
    <s v="NA"/>
    <x v="4"/>
    <n v="88"/>
    <s v="Bello"/>
    <s v="Aburra Norte"/>
    <n v="2"/>
    <s v="Magdalena Cauca"/>
    <n v="27"/>
    <s v="Nechi"/>
    <n v="2701"/>
    <s v="Rio Porce"/>
    <s v="2701-01"/>
    <s v="Rio Aburra - NSS"/>
    <s v="2701- _01- _149"/>
    <s v="Q. RODAS"/>
    <s v="2701-01-149"/>
    <s v="Q. RODAS"/>
    <d v="2020-10-06T00:00:00"/>
    <n v="4"/>
    <n v="1.06"/>
    <n v="7.26"/>
    <n v="6.16"/>
    <n v="7.4"/>
    <n v="234"/>
    <n v="326"/>
    <n v="19.2"/>
    <n v="21.1"/>
    <n v="556"/>
    <n v="391"/>
    <s v="N/S"/>
    <s v="N/S"/>
    <n v="84"/>
    <s v="&lt;0,100"/>
    <n v="6.49"/>
    <n v="1.5941935483870966"/>
    <s v="&lt;0,020"/>
    <n v="211"/>
    <n v="2"/>
    <n v="25.7"/>
    <n v="14.905882352941179"/>
    <n v="9.75"/>
  </r>
  <r>
    <x v="1"/>
    <s v="NA"/>
    <x v="9"/>
    <n v="642"/>
    <s v="Salgar"/>
    <s v="Citará"/>
    <n v="2"/>
    <s v="Magdalena Cauca"/>
    <n v="26"/>
    <s v="Cauca"/>
    <n v="2619"/>
    <s v="Rio San Juan"/>
    <s v="2619-01"/>
    <s v="R. San Juan - SZH (md)"/>
    <s v="2619- _01- _02"/>
    <s v="R. Barroso"/>
    <s v="2619-01-02-14"/>
    <s v="Q. Liboriana"/>
    <d v="2020-10-27T00:00:00"/>
    <n v="12"/>
    <n v="0.35399999999999998"/>
    <n v="6.5"/>
    <n v="6.37"/>
    <n v="6.94"/>
    <n v="264"/>
    <n v="680"/>
    <n v="22.3"/>
    <n v="24.9"/>
    <n v="167"/>
    <n v="69.400000000000006"/>
    <s v="&lt;0,100"/>
    <s v="N/S"/>
    <s v="&lt;10"/>
    <n v="4.38"/>
    <n v="0.76500000000000001"/>
    <n v="8.1064516129032249"/>
    <s v="&lt;0,020"/>
    <n v="23"/>
    <s v="&lt;0,100"/>
    <n v="6.35"/>
    <e v="#VALUE!"/>
    <n v="1.87"/>
  </r>
  <r>
    <x v="1"/>
    <s v="NA"/>
    <x v="10"/>
    <n v="893"/>
    <s v="Yondó"/>
    <s v="Zenufana"/>
    <n v="2"/>
    <s v="Magdalena Cauca"/>
    <n v="23"/>
    <s v="Medio Magdalena"/>
    <n v="2317"/>
    <s v="Rio Cimitarra y otros directos al Magdalena"/>
    <s v="2317-03"/>
    <s v="R. Cimitarra y otros directos al Magdalena- NSS"/>
    <s v="2317- _03- _01"/>
    <s v="Directos R. Magdalena (md)"/>
    <s v="2317-03-01-01"/>
    <s v="R. Magdalena (md)"/>
    <d v="2020-11-19T00:00:00"/>
    <n v="11.5"/>
    <n v="58.44"/>
    <n v="7.96"/>
    <n v="7.17"/>
    <n v="7.73"/>
    <n v="13280"/>
    <n v="13910"/>
    <n v="31.4"/>
    <n v="33.700000000000003"/>
    <n v="43.5"/>
    <n v="19.899999999999999"/>
    <s v="&lt;0,100"/>
    <s v="N/S"/>
    <s v="&lt;10"/>
    <n v="0.30599999999999999"/>
    <n v="0.38300000000000001"/>
    <e v="#VALUE!"/>
    <s v="N/S"/>
    <n v="40"/>
    <s v="&lt;0,100"/>
    <s v="&lt;5,00"/>
    <e v="#VALUE!"/>
    <s v="&lt;0,100"/>
  </r>
  <r>
    <x v="1"/>
    <s v="NA"/>
    <x v="10"/>
    <n v="893"/>
    <s v="Yondó"/>
    <s v="Zenufana"/>
    <n v="2"/>
    <s v="Magdalena Cauca"/>
    <n v="23"/>
    <s v="Medio Magdalena"/>
    <n v="2317"/>
    <s v="Rio Cimitarra y otros directos al Magdalena"/>
    <s v="2317-03"/>
    <s v="R. Cimitarra y otros directos al Magdalena- NSS"/>
    <s v="2317- _03- _01"/>
    <s v="Directos R. Magdalena (md)"/>
    <s v="2317-03-01-01"/>
    <s v="R. Magdalena (md)"/>
    <d v="2020-11-19T00:00:00"/>
    <n v="11.5"/>
    <n v="69.162499999999994"/>
    <n v="7.55"/>
    <n v="6.92"/>
    <n v="7.48"/>
    <n v="17150"/>
    <n v="17840"/>
    <n v="31.5"/>
    <n v="32.9"/>
    <n v="511"/>
    <n v="14.8"/>
    <s v="&lt;0,100"/>
    <s v="N/S"/>
    <s v="&lt;10"/>
    <s v="&lt;0,100"/>
    <n v="0.45100000000000001"/>
    <n v="18.809677419354838"/>
    <s v="N/S"/>
    <n v="46"/>
    <s v="&lt;0,100"/>
    <s v="&lt;5,00"/>
    <e v="#VALUE!"/>
    <s v="&lt;0,100"/>
  </r>
  <r>
    <x v="1"/>
    <s v="NA"/>
    <x v="8"/>
    <n v="664"/>
    <s v="San Pedro de los Milagros"/>
    <s v="Tahamies"/>
    <n v="2"/>
    <s v="Magdalena Cauca"/>
    <n v="27"/>
    <s v="Nechi"/>
    <n v="2701"/>
    <s v="Rio Porce"/>
    <s v="2701-02"/>
    <s v="R. Grande - Chico - NSS"/>
    <s v="2701- _02- _04"/>
    <s v="R. Chico"/>
    <s v="2701-02-04-48"/>
    <s v="Q. Santa Barbara"/>
    <d v="2020-11-05T00:00:00"/>
    <n v="11.5"/>
    <n v="22.3"/>
    <n v="7.8"/>
    <n v="6.8"/>
    <n v="7.5"/>
    <n v="4810"/>
    <n v="5680"/>
    <n v="28.4"/>
    <n v="34.1"/>
    <n v="753"/>
    <n v="287"/>
    <s v="&lt;53,3"/>
    <s v="N/S"/>
    <n v="41"/>
    <n v="2.69"/>
    <n v="194"/>
    <n v="26.64516129032258"/>
    <n v="0.88"/>
    <n v="333"/>
    <n v="11"/>
    <n v="102"/>
    <n v="62.835294117647059"/>
    <n v="55.7"/>
  </r>
  <r>
    <x v="1"/>
    <s v="NA"/>
    <x v="6"/>
    <n v="88"/>
    <s v="Bello"/>
    <s v="Aburra Norte"/>
    <n v="2"/>
    <s v="Magdalena Cauca"/>
    <n v="27"/>
    <s v="Nechi"/>
    <n v="2701"/>
    <s v="Rio Porce"/>
    <s v="2701-01"/>
    <s v="Rio Aburra - NSS"/>
    <s v="2701- _01- _062"/>
    <s v="Q. LA GARCIA"/>
    <s v="2701-01-062"/>
    <s v="Q. LA GARCIA"/>
    <d v="2020-11-18T00:00:00"/>
    <n v="6.5"/>
    <n v="17.34"/>
    <n v="6.46"/>
    <n v="6.31"/>
    <n v="7.44"/>
    <n v="109"/>
    <n v="177"/>
    <n v="18.5"/>
    <n v="21.8"/>
    <s v="&lt;12,0"/>
    <n v="2"/>
    <s v="&lt;0,100"/>
    <s v="N/S"/>
    <s v="&lt;10"/>
    <s v="&lt;0,100"/>
    <s v="&lt;0,153"/>
    <n v="1.1109677419354838"/>
    <s v="&lt;0,020"/>
    <n v="82"/>
    <n v="0.8"/>
    <s v="&lt;5,00"/>
    <e v="#VALUE!"/>
    <n v="1.53"/>
  </r>
  <r>
    <x v="1"/>
    <s v="Mina La Ye Campaña 2"/>
    <x v="5"/>
    <n v="895"/>
    <s v="Zaragoza"/>
    <s v="Panzenú"/>
    <n v="2"/>
    <s v="Magdalena Cauca"/>
    <n v="27"/>
    <s v="Nechi"/>
    <n v="2703"/>
    <s v="Bajo Nechi"/>
    <s v="2703-01"/>
    <s v="R. Tigui - NSS"/>
    <s v="2703- _01- _01"/>
    <s v="R. Tigui"/>
    <s v="2703-01-01-02"/>
    <s v="Q. Arenales"/>
    <d v="2020-12-02T00:00:00"/>
    <n v="24"/>
    <n v="11.93"/>
    <n v="7.75"/>
    <n v="7.17"/>
    <n v="7.71"/>
    <n v="120"/>
    <n v="188"/>
    <n v="27.8"/>
    <n v="30.4"/>
    <s v="&gt;12,0"/>
    <n v="2"/>
    <s v="&lt;0,100"/>
    <s v="N/S"/>
    <s v="&lt;10"/>
    <s v="&lt;0,100"/>
    <s v="&lt;0,153"/>
    <n v="1.7206451612903226"/>
    <n v="0.18099999999999999"/>
    <n v="47"/>
    <n v="0.2"/>
    <s v="&lt;5,00"/>
    <e v="#VALUE!"/>
    <n v="0.13600000000000001"/>
  </r>
  <r>
    <x v="1"/>
    <s v="Mina La Ye Campaña 1"/>
    <x v="5"/>
    <n v="895"/>
    <s v="Zaragoza"/>
    <s v="Panzenú"/>
    <n v="2"/>
    <s v="Magdalena Cauca"/>
    <n v="27"/>
    <s v="Nechi"/>
    <n v="2703"/>
    <s v="Bajo Nechi"/>
    <s v="2703-01"/>
    <s v="R. Tigui - NSS"/>
    <s v="2703- _01- _01"/>
    <s v="R. Tigui"/>
    <s v="2703-01-01-02"/>
    <s v="Q. Arenales"/>
    <d v="2020-10-21T00:00:00"/>
    <n v="24"/>
    <n v="1.84"/>
    <n v="6.87"/>
    <n v="7.03"/>
    <n v="7.78"/>
    <n v="370"/>
    <n v="450"/>
    <n v="29.1"/>
    <n v="33.700000000000003"/>
    <n v="17.5"/>
    <n v="7.44"/>
    <s v="&lt;0,100"/>
    <s v="N/S"/>
    <s v="&lt;10"/>
    <s v="&lt;0,100"/>
    <s v="&lt;0,153"/>
    <n v="3.2290322580645165"/>
    <n v="0.13800000000000001"/>
    <n v="9"/>
    <n v="0.1"/>
    <s v="&lt;5,00"/>
    <e v="#VALUE!"/>
    <n v="0.38600000000000001"/>
  </r>
  <r>
    <x v="1"/>
    <s v="Mina La Ye Campaña 1"/>
    <x v="5"/>
    <n v="895"/>
    <s v="Zaragoza"/>
    <s v="Panzenú"/>
    <n v="2"/>
    <s v="Magdalena Cauca"/>
    <n v="27"/>
    <s v="Nechi"/>
    <n v="2703"/>
    <s v="Bajo Nechi"/>
    <s v="2703-01"/>
    <s v="R. Tigui - NSS"/>
    <s v="2703- _01- _01"/>
    <s v="R. Tigui"/>
    <s v="2703-01-01-02"/>
    <s v="Q. Arenales"/>
    <d v="2020-10-21T00:00:00"/>
    <n v="24"/>
    <n v="0.27"/>
    <n v="6.42"/>
    <n v="6.15"/>
    <n v="7.44"/>
    <n v="430"/>
    <n v="550"/>
    <n v="28.4"/>
    <n v="30.8"/>
    <n v="22.6"/>
    <n v="2"/>
    <s v="&lt;0,100"/>
    <s v="N/S"/>
    <s v="&lt;10"/>
    <s v="&lt;0,100"/>
    <n v="0.26100000000000001"/>
    <n v="4.8096774193548386"/>
    <s v="&lt;0,020"/>
    <n v="84"/>
    <s v="&lt;0,100"/>
    <n v="5.43"/>
    <n v="4.1258823529411766"/>
    <s v="&lt;0,100"/>
  </r>
  <r>
    <x v="1"/>
    <s v="Mina Four Point Campaña 1"/>
    <x v="5"/>
    <n v="895"/>
    <s v="Zaragoza"/>
    <s v="Panzenú"/>
    <n v="2"/>
    <s v="Magdalena Cauca"/>
    <n v="27"/>
    <s v="Nechi"/>
    <n v="2703"/>
    <s v="Bajo Nechi"/>
    <s v="2703-01"/>
    <s v="R. Tigui - NSS"/>
    <s v="2703- _01- _03"/>
    <s v="Directos R. Nechi (mi) - POMCA Tigui"/>
    <s v="2703-01-03-04"/>
    <s v="Q. Juanvara"/>
    <d v="2020-10-23T00:00:00"/>
    <n v="2"/>
    <n v="3.1"/>
    <n v="7.4"/>
    <n v="6.5"/>
    <n v="7.6"/>
    <n v="510"/>
    <n v="976"/>
    <n v="28"/>
    <n v="29.6"/>
    <n v="16.3"/>
    <n v="2"/>
    <s v="&lt;0,100"/>
    <n v="0.1"/>
    <s v="&lt;10"/>
    <s v="&lt;0,100"/>
    <s v="&lt;0,153"/>
    <n v="1.8312903225806449"/>
    <s v="&lt;0,020"/>
    <n v="225"/>
    <n v="0.7"/>
    <s v="&lt;5,00"/>
    <e v="#VALUE!"/>
    <n v="0.28999999999999998"/>
  </r>
  <r>
    <x v="1"/>
    <s v="Mineros Campaña 1"/>
    <x v="5"/>
    <n v="250"/>
    <s v="El Bagre"/>
    <s v="Panzenú"/>
    <n v="2"/>
    <s v="Magdalena Cauca"/>
    <n v="27"/>
    <s v="Nechi"/>
    <n v="2703"/>
    <s v="Bajo Nechi (md)"/>
    <s v="2703-03"/>
    <s v="R. Bajo Nechi (mi) - NSS"/>
    <s v="2703- _03- _07"/>
    <s v="Directos R. Bajo Nechi (mi) entre R. San Pedro y R. Amaceri"/>
    <s v="2703-03-07-02"/>
    <s v="Q. Costa Rica"/>
    <d v="2020-10-21T00:00:00"/>
    <n v="4"/>
    <n v="60"/>
    <n v="7.1"/>
    <n v="6.8"/>
    <n v="7.6"/>
    <n v="500"/>
    <n v="800"/>
    <n v="29.7"/>
    <n v="35.5"/>
    <n v="18.399999999999999"/>
    <n v="2"/>
    <s v="&lt;0,100"/>
    <s v="N/S"/>
    <n v="14"/>
    <s v="&lt;0,100"/>
    <s v="&lt;0,153"/>
    <n v="25.967741935483872"/>
    <s v="&lt;0,020"/>
    <n v="346"/>
    <n v="0.1"/>
    <s v="&lt;5,00"/>
    <e v="#VALUE!"/>
    <n v="0.27400000000000002"/>
  </r>
  <r>
    <x v="1"/>
    <s v="Gran Colombia Gold Campaña 1"/>
    <x v="5"/>
    <n v="604"/>
    <s v="Remedios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9T00:00:00"/>
    <n v="24"/>
    <n v="78.92"/>
    <n v="7.87"/>
    <n v="7.34"/>
    <n v="7.99"/>
    <n v="243"/>
    <n v="637"/>
    <n v="20.100000000000001"/>
    <n v="28.2"/>
    <n v="20.5"/>
    <n v="2"/>
    <s v="&lt;0,100"/>
    <s v="N/S"/>
    <n v="12"/>
    <s v="&lt;0,100"/>
    <s v="&lt;0,153"/>
    <n v="2.0864516129032262"/>
    <s v="&lt;0,020"/>
    <n v="52"/>
    <n v="0.3"/>
    <s v="&lt;5,00"/>
    <e v="#VALUE!"/>
    <n v="0.59399999999999997"/>
  </r>
  <r>
    <x v="1"/>
    <s v="Gran Colombia Gold Campaña 1"/>
    <x v="5"/>
    <n v="736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9T00:00:00"/>
    <n v="24"/>
    <n v="22.68"/>
    <n v="7.9"/>
    <n v="7.7"/>
    <n v="8.4"/>
    <n v="690"/>
    <n v="1110"/>
    <n v="25"/>
    <n v="27.4"/>
    <n v="12.5"/>
    <n v="2"/>
    <s v="&lt;0,100"/>
    <s v="N/S"/>
    <n v="46"/>
    <s v="&lt;0,100"/>
    <s v="&lt;0,153"/>
    <n v="2.8903225806451616"/>
    <s v="&lt;0,020"/>
    <n v="96"/>
    <n v="0.8"/>
    <s v="&lt;5,00"/>
    <e v="#VALUE!"/>
    <n v="0.48699999999999999"/>
  </r>
  <r>
    <x v="1"/>
    <s v="Relleno Sanitario La Pradera Campaña 1"/>
    <x v="11"/>
    <n v="237"/>
    <s v="Donmatías"/>
    <s v="Tahamies"/>
    <n v="2"/>
    <s v="Magdalena Cauca"/>
    <n v="27"/>
    <s v="Nechi"/>
    <n v="2701"/>
    <s v="Rio Porce"/>
    <s v="2701-01"/>
    <s v="Rio Aburra - NSS"/>
    <s v="2701- _01- _005"/>
    <s v="SN"/>
    <s v="2701-01-005"/>
    <s v="SN"/>
    <d v="2020-10-13T00:00:00"/>
    <n v="24"/>
    <n v="10.02"/>
    <n v="8.6"/>
    <n v="7.6"/>
    <n v="8.8000000000000007"/>
    <n v="3899"/>
    <n v="4000"/>
    <n v="29.2"/>
    <n v="36.9"/>
    <n v="6434"/>
    <n v="2203"/>
    <s v="N/S"/>
    <n v="4.62"/>
    <n v="295"/>
    <n v="2.91"/>
    <n v="83.8"/>
    <e v="#VALUE!"/>
    <s v="&lt;0,020"/>
    <n v="1410"/>
    <n v="5.5"/>
    <s v="&gt;1000"/>
    <e v="#VALUE!"/>
    <n v="52.6"/>
  </r>
  <r>
    <x v="1"/>
    <s v="Relleno Sanitario La Pradera Campaña 1"/>
    <x v="11"/>
    <n v="237"/>
    <s v="Donmatías"/>
    <s v="Tahamies"/>
    <n v="2"/>
    <s v="Magdalena Cauca"/>
    <n v="27"/>
    <s v="Nechi"/>
    <n v="2701"/>
    <s v="Rio Porce"/>
    <s v="2701-01"/>
    <s v="Rio Aburra - NSS"/>
    <s v="2701- _01- _005"/>
    <s v="SN"/>
    <s v="2701-01-005"/>
    <s v="SN"/>
    <d v="2020-10-13T00:00:00"/>
    <n v="24"/>
    <n v="4.5999999999999996"/>
    <n v="8.1999999999999993"/>
    <n v="7.1"/>
    <n v="8.6999999999999993"/>
    <n v="3995"/>
    <n v="4000"/>
    <n v="18.7"/>
    <n v="27"/>
    <n v="1766"/>
    <n v="168"/>
    <s v="N/S"/>
    <n v="0.93"/>
    <n v="25"/>
    <n v="3.04"/>
    <n v="55.4"/>
    <e v="#VALUE!"/>
    <n v="35.5"/>
    <n v="173"/>
    <s v="&lt;0,1"/>
    <n v="225"/>
    <n v="125.17647058823529"/>
    <n v="23"/>
  </r>
  <r>
    <x v="1"/>
    <s v="Relleno Sanitario El Guacal"/>
    <x v="11"/>
    <n v="347"/>
    <s v="Heliconia"/>
    <s v="Aburra Sur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02"/>
    <s v="Q. La Guaca"/>
    <s v="2620-01-02-01"/>
    <s v="Q. Los Morros"/>
    <d v="2020-10-15T00:00:00"/>
    <n v="12"/>
    <n v="0.34"/>
    <n v="8.5"/>
    <n v="8.1999999999999993"/>
    <n v="8.8000000000000007"/>
    <n v="4580"/>
    <n v="9470"/>
    <n v="18.100000000000001"/>
    <n v="19.899999999999999"/>
    <n v="758"/>
    <n v="65.7"/>
    <s v="N/S"/>
    <n v="1.82"/>
    <s v="&lt;10"/>
    <n v="2.06"/>
    <n v="21"/>
    <e v="#VALUE!"/>
    <n v="5.6000000000000001E-2"/>
    <n v="20"/>
    <n v="0.1"/>
    <n v="683"/>
    <n v="533.64705882352939"/>
    <n v="1.07"/>
  </r>
  <r>
    <x v="1"/>
    <s v="Relleno Sanitario El Guacal"/>
    <x v="11"/>
    <n v="347"/>
    <s v="Heliconia"/>
    <s v="Aburra Sur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02"/>
    <s v="Q. La Guaca"/>
    <s v="2620-01-02-01"/>
    <s v="Q. Los Morros"/>
    <d v="2020-10-15T00:00:00"/>
    <n v="12"/>
    <n v="0.35"/>
    <n v="7.68"/>
    <n v="7.98"/>
    <n v="8.86"/>
    <n v="2615"/>
    <n v="3820"/>
    <n v="13.5"/>
    <n v="15.6"/>
    <n v="132"/>
    <n v="29.8"/>
    <s v="N/S"/>
    <s v="&lt;0,1"/>
    <s v="&lt;10"/>
    <n v="0.161"/>
    <s v="&lt;0,153"/>
    <e v="#VALUE!"/>
    <n v="0.57999999999999996"/>
    <n v="24"/>
    <s v="&lt;0,1"/>
    <n v="299"/>
    <n v="228.11764705882354"/>
    <n v="0.56899999999999995"/>
  </r>
  <r>
    <x v="1"/>
    <s v="Continental Gold Campaña 1"/>
    <x v="5"/>
    <n v="113"/>
    <s v="Buritica"/>
    <s v="Hevéxicos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0"/>
    <s v="R. La Clara"/>
    <s v="2621-01-10-04"/>
    <s v="Q. Tabacal"/>
    <d v="2020-11-19T00:00:00"/>
    <n v="24"/>
    <n v="88.9"/>
    <n v="7.7"/>
    <n v="6.6"/>
    <n v="7.9"/>
    <n v="1600"/>
    <n v="4330"/>
    <n v="25.1"/>
    <n v="34.700000000000003"/>
    <s v="&lt;12,0"/>
    <n v="2.61"/>
    <s v="&lt;0,100"/>
    <s v="N/S"/>
    <s v="&lt;10"/>
    <s v="&lt;0,100"/>
    <n v="0.255"/>
    <n v="17.838709677419356"/>
    <n v="0.36299999999999999"/>
    <n v="27"/>
    <s v="&lt;0,100"/>
    <s v="&lt;5,00"/>
    <e v="#VALUE!"/>
    <n v="0.317"/>
  </r>
  <r>
    <x v="1"/>
    <s v="Mina La Ye Campaña 1"/>
    <x v="5"/>
    <n v="895"/>
    <s v="Zaragoza"/>
    <s v="Panzenú"/>
    <n v="2"/>
    <s v="Magdalena Cauca"/>
    <n v="27"/>
    <s v="Nechi"/>
    <n v="2703"/>
    <s v="Bajo Nechi"/>
    <s v="2703-01"/>
    <s v="R. Tigui - NSS"/>
    <s v="2703- _01- _01"/>
    <s v="R. Tigui"/>
    <s v="2703-01-01-02"/>
    <s v="Q. Arenales"/>
    <d v="2020-10-21T00:00:00"/>
    <n v="24"/>
    <n v="13.7"/>
    <n v="8.31"/>
    <n v="4.5"/>
    <n v="9"/>
    <n v="166"/>
    <n v="225"/>
    <n v="26.9"/>
    <n v="39.9"/>
    <s v="&lt;12"/>
    <n v="2"/>
    <s v="&lt;0,100"/>
    <s v="N/S"/>
    <s v="&lt;10"/>
    <s v="&lt;0,100"/>
    <s v="&lt;0,153"/>
    <n v="2.2580645161290325"/>
    <n v="8.8999999999999996E-2"/>
    <n v="119"/>
    <n v="5.5"/>
    <s v="&lt;5,00"/>
    <e v="#VALUE!"/>
    <n v="0.28000000000000003"/>
  </r>
  <r>
    <x v="1"/>
    <s v="Mina La Ye Campaña 2"/>
    <x v="5"/>
    <n v="895"/>
    <s v="Zaragoza"/>
    <s v="Panzenú"/>
    <n v="2"/>
    <s v="Magdalena Cauca"/>
    <n v="27"/>
    <s v="Nechi"/>
    <n v="2703"/>
    <s v="Bajo Nechi"/>
    <s v="2703-01"/>
    <s v="R. Tigui - NSS"/>
    <s v="2703- _01- _01"/>
    <s v="R. Tigui"/>
    <s v="2703-01-01-02"/>
    <s v="Q. Arenales"/>
    <d v="2020-12-02T00:00:00"/>
    <n v="24"/>
    <n v="0.28000000000000003"/>
    <n v="6.8"/>
    <n v="6"/>
    <n v="8.49"/>
    <n v="384"/>
    <n v="451"/>
    <n v="27.4"/>
    <n v="31"/>
    <s v="&gt;12,0"/>
    <n v="2"/>
    <s v="&lt;0,100"/>
    <s v="N/S"/>
    <s v="&lt;10"/>
    <n v="0.11600000000000001"/>
    <n v="0.155"/>
    <n v="1.7816129032258063"/>
    <s v="&lt;0,020"/>
    <n v="75"/>
    <n v="0.1"/>
    <n v="6.06"/>
    <n v="4.5952941176470592"/>
    <n v="0.17100000000000001"/>
  </r>
  <r>
    <x v="1"/>
    <s v="Mina La Ye Campaña 2"/>
    <x v="5"/>
    <n v="895"/>
    <s v="Zaragoza"/>
    <s v="Panzenú"/>
    <n v="2"/>
    <s v="Magdalena Cauca"/>
    <n v="27"/>
    <s v="Nechi"/>
    <n v="2703"/>
    <s v="Bajo Nechi"/>
    <s v="2703-01"/>
    <s v="R. Tigui - NSS"/>
    <s v="2703- _01- _01"/>
    <s v="R. Tigui"/>
    <s v="2703-01-01-02"/>
    <s v="Q. Arenales"/>
    <d v="2020-12-02T00:00:00"/>
    <n v="24"/>
    <n v="1.6"/>
    <n v="6.91"/>
    <n v="6.41"/>
    <n v="8.57"/>
    <n v="219"/>
    <n v="448"/>
    <n v="27.6"/>
    <n v="33.5"/>
    <s v="&gt;12,0"/>
    <n v="3.43"/>
    <s v="&lt;0,100"/>
    <s v="N/S"/>
    <s v="&lt;10"/>
    <s v="&lt;0,100"/>
    <s v="&lt;0,153"/>
    <n v="2.4161290322580644"/>
    <n v="0.23899999999999999"/>
    <n v="60"/>
    <n v="0.5"/>
    <s v="&lt;5,00"/>
    <e v="#VALUE!"/>
    <n v="0.17499999999999999"/>
  </r>
  <r>
    <x v="1"/>
    <s v="Mina Four Point Campaña 2"/>
    <x v="5"/>
    <n v="895"/>
    <s v="Zaragoza"/>
    <s v="Panzenú"/>
    <n v="2"/>
    <s v="Magdalena Cauca"/>
    <n v="27"/>
    <s v="Nechi"/>
    <n v="2703"/>
    <s v="Bajo Nechi"/>
    <s v="2703-01"/>
    <s v="R. Tigui - NSS"/>
    <s v="2703- _01- _03"/>
    <s v="Directos R. Nechi (mi) - POMCA Tigui"/>
    <s v="2703-01-03-04"/>
    <s v="Q. Juanvara"/>
    <d v="2020-12-02T00:00:00"/>
    <n v="8"/>
    <n v="2.04"/>
    <n v="7.56"/>
    <n v="7.26"/>
    <n v="7.96"/>
    <n v="310"/>
    <n v="390"/>
    <n v="27"/>
    <n v="32.200000000000003"/>
    <s v="&lt;12,0"/>
    <n v="2"/>
    <s v="&lt;0,100"/>
    <s v="N/S"/>
    <s v="&lt;10"/>
    <s v="&lt;0,100"/>
    <s v="&lt;0,153"/>
    <n v="0.47870967741935483"/>
    <s v="&lt;0,020"/>
    <n v="42"/>
    <n v="0.1"/>
    <s v="&lt;5,00"/>
    <e v="#VALUE!"/>
    <n v="0.13100000000000001"/>
  </r>
  <r>
    <x v="1"/>
    <s v="Mina Four Point Campaña 2"/>
    <x v="5"/>
    <n v="895"/>
    <s v="Zaragoza"/>
    <s v="Panzenú"/>
    <n v="2"/>
    <s v="Magdalena Cauca"/>
    <n v="27"/>
    <s v="Nechi"/>
    <n v="2703"/>
    <s v="Bajo Nechi"/>
    <s v="2703-01"/>
    <s v="R. Tigui - NSS"/>
    <s v="2703- _01- _03"/>
    <s v="Directos R. Nechi (mi) - POMCA Tigui"/>
    <s v="2703-01-03-04"/>
    <s v="Q. Juanvara"/>
    <d v="2020-12-02T00:00:00"/>
    <n v="8"/>
    <n v="2.23"/>
    <n v="7.53"/>
    <n v="7"/>
    <n v="7.8"/>
    <n v="450"/>
    <n v="1080"/>
    <n v="27"/>
    <n v="30.4"/>
    <s v="&lt;12,0"/>
    <n v="2"/>
    <s v="&lt;0,100"/>
    <s v="N/S"/>
    <s v="&lt;10"/>
    <s v="&lt;0,100"/>
    <s v="&lt;0,153"/>
    <n v="1.0906451612903227"/>
    <s v="&lt;0,020"/>
    <n v="130"/>
    <n v="0.2"/>
    <s v="&lt;5,00"/>
    <e v="#VALUE!"/>
    <n v="0.20200000000000001"/>
  </r>
  <r>
    <x v="1"/>
    <s v="Relleno Sanitario La Pradera Campaña 2"/>
    <x v="11"/>
    <n v="237"/>
    <s v="Donmatías"/>
    <s v="Tahamies"/>
    <n v="2"/>
    <s v="Magdalena Cauca"/>
    <n v="27"/>
    <s v="Nechi"/>
    <n v="2701"/>
    <s v="Rio Porce"/>
    <s v="2701-01"/>
    <s v="Rio Aburra - NSS"/>
    <s v="2701- _01- _005"/>
    <s v="SN"/>
    <s v="2701-01-005"/>
    <s v="SN"/>
    <d v="2020-11-19T00:00:00"/>
    <n v="24"/>
    <n v="9.23"/>
    <n v="8.1300000000000008"/>
    <n v="7.9"/>
    <n v="8.33"/>
    <n v="13000"/>
    <n v="15470"/>
    <n v="29.2"/>
    <n v="34.9"/>
    <n v="4562"/>
    <n v="2029"/>
    <n v="1.89"/>
    <s v="N/S"/>
    <s v="&lt;10"/>
    <n v="0.21099999999999999"/>
    <n v="49.5"/>
    <e v="#VALUE!"/>
    <s v="&lt;0,020"/>
    <n v="710"/>
    <n v="2"/>
    <s v="&gt;1000"/>
    <e v="#VALUE!"/>
    <n v="19"/>
  </r>
  <r>
    <x v="1"/>
    <s v="Relleno Sanitario La Pradera Campaña 2"/>
    <x v="11"/>
    <n v="237"/>
    <s v="Donmatías"/>
    <s v="Tahamies"/>
    <n v="2"/>
    <s v="Magdalena Cauca"/>
    <n v="27"/>
    <s v="Nechi"/>
    <n v="2701"/>
    <s v="Rio Porce"/>
    <s v="2701-01"/>
    <s v="Rio Aburra - NSS"/>
    <s v="2701- _01- _005"/>
    <s v="SN"/>
    <s v="2701-01-005"/>
    <s v="SN"/>
    <d v="2020-11-19T00:00:00"/>
    <n v="24"/>
    <n v="5.13"/>
    <n v="7.66"/>
    <n v="6.45"/>
    <n v="7.85"/>
    <n v="12600"/>
    <n v="13230"/>
    <n v="30.8"/>
    <n v="34.700000000000003"/>
    <n v="1966"/>
    <n v="146"/>
    <s v="&lt;0,100"/>
    <s v="N/S"/>
    <s v="&lt;10"/>
    <n v="0.50800000000000001"/>
    <n v="57.3"/>
    <e v="#VALUE!"/>
    <s v="&lt;0,020"/>
    <n v="326"/>
    <n v="1.8"/>
    <n v="73.7"/>
    <n v="22.564705882352939"/>
    <n v="17.899999999999999"/>
  </r>
  <r>
    <x v="1"/>
    <s v="Continental Gold Campaña 2"/>
    <x v="5"/>
    <n v="113"/>
    <s v="Buritica"/>
    <s v="Hevéxicos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0"/>
    <s v="R. La Clara"/>
    <s v="2621-01-10-04"/>
    <s v="Q. Tabacal"/>
    <d v="2020-12-21T00:00:00"/>
    <n v="24"/>
    <n v="60.69"/>
    <n v="7.3"/>
    <n v="6.02"/>
    <n v="7.99"/>
    <n v="110"/>
    <n v="270"/>
    <n v="26"/>
    <n v="29.9"/>
    <n v="12"/>
    <n v="2"/>
    <n v="0.1"/>
    <s v="N/S"/>
    <n v="10"/>
    <n v="0.1"/>
    <n v="0.153"/>
    <n v="2.4161290322580644"/>
    <n v="5.0999999999999997E-2"/>
    <n v="7"/>
    <n v="0.1"/>
    <n v="5"/>
    <n v="4.117647058823529"/>
    <n v="0.1"/>
  </r>
  <r>
    <x v="1"/>
    <s v="Mineros Campaña 2"/>
    <x v="5"/>
    <n v="250"/>
    <s v="El Bagre"/>
    <s v="Panzenú"/>
    <n v="2"/>
    <s v="Magdalena Cauca"/>
    <n v="27"/>
    <s v="Nechi"/>
    <n v="2703"/>
    <s v="Bajo Nechi (md)"/>
    <s v="2703-03"/>
    <s v="R. Bajo Nechi (mi) - NSS"/>
    <s v="2703- _03- _07"/>
    <s v="Directos R. Bajo Nechi (mi) entre R. San Pedro y R. Amaceri"/>
    <s v="2703-03-07-02"/>
    <s v="Q. Costa Rica"/>
    <d v="2020-12-01T00:00:00"/>
    <n v="24"/>
    <n v="310"/>
    <n v="8.27"/>
    <n v="6.58"/>
    <n v="8.9499999999999993"/>
    <n v="73"/>
    <n v="730"/>
    <n v="27.1"/>
    <n v="27.9"/>
    <n v="12"/>
    <n v="2"/>
    <n v="0.1"/>
    <s v="N/S"/>
    <n v="10"/>
    <n v="0.1"/>
    <n v="0.26200000000000001"/>
    <n v="0.42225806451612902"/>
    <n v="0.02"/>
    <n v="195"/>
    <n v="0.1"/>
    <n v="5"/>
    <n v="4.117647058823529"/>
    <n v="0.373"/>
  </r>
  <r>
    <x v="1"/>
    <s v="&lt; 625 Kg/día"/>
    <x v="0"/>
    <n v="113"/>
    <s v="Buritica"/>
    <s v="Hevéxicos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0"/>
    <s v="R. La Clara"/>
    <s v="2621-01-10-12"/>
    <s v="Q. Remango"/>
    <d v="2020-10-10T00:00:00"/>
    <n v="24"/>
    <n v="0.74"/>
    <n v="7.25"/>
    <n v="7.05"/>
    <n v="8.61"/>
    <n v="0.33"/>
    <n v="2660"/>
    <n v="25.2"/>
    <n v="27.3"/>
    <n v="56.1"/>
    <n v="12.6"/>
    <s v="N/S"/>
    <s v="N/S"/>
    <s v="&lt;10"/>
    <n v="3.6"/>
    <n v="0.35199999999999998"/>
    <n v="3.6129032258064515"/>
    <s v="&lt;0,02"/>
    <n v="8"/>
    <n v="0.1"/>
    <n v="8.5299999999999994"/>
    <e v="#VALUE!"/>
    <n v="0.93899999999999995"/>
  </r>
  <r>
    <x v="1"/>
    <s v="&lt; 625 Kg/día"/>
    <x v="0"/>
    <n v="240"/>
    <s v="Ebéjico"/>
    <s v="Hevéxicos"/>
    <n v="2"/>
    <s v="Magdalena Cauca"/>
    <n v="26"/>
    <s v="Cauca"/>
    <n v="2620"/>
    <s v="Directos Rio Cauca  entre Rio San Juan y  Pto Valdivia (md)"/>
    <s v="2620-02"/>
    <s v="Directos R. Cauca (mi) - R. Aurra - NSS"/>
    <s v="2620- _02- _04"/>
    <s v="Q. La Clara"/>
    <s v="2620-02-04-01"/>
    <s v="Q. La Clara"/>
    <d v="2020-10-10T00:00:00"/>
    <n v="24"/>
    <n v="1.8"/>
    <n v="7.1"/>
    <n v="6.6"/>
    <n v="7.8"/>
    <n v="310"/>
    <n v="480"/>
    <n v="22.9"/>
    <n v="25.5"/>
    <n v="561"/>
    <n v="280"/>
    <s v="N/S"/>
    <s v="N/S"/>
    <n v="47"/>
    <n v="6.4"/>
    <n v="9.23"/>
    <n v="15.445161290322583"/>
    <s v="&lt;0,020"/>
    <n v="200"/>
    <n v="2.5"/>
    <n v="50.4"/>
    <n v="18.529411764705884"/>
    <n v="7.02"/>
  </r>
  <r>
    <x v="1"/>
    <s v="&lt; 625 Kg/día"/>
    <x v="0"/>
    <n v="411"/>
    <s v="Liborina"/>
    <s v="Hevéxicos"/>
    <n v="2"/>
    <s v="Magdalena Cauca"/>
    <n v="26"/>
    <s v="Cauca"/>
    <n v="2620"/>
    <s v="Directos Rio Cauca  entre Rio San Juan y  Pto Valdivia (md)"/>
    <s v="2620-03"/>
    <s v="Directos R. Cauca (mi) - R. San Andres y R. Espiritu Santo - NSS"/>
    <s v="2620- _03- _06"/>
    <s v="R. Juan Garcia"/>
    <s v="2620-03-06-01"/>
    <s v="R. Juan Garcia"/>
    <d v="2020-10-13T00:00:00"/>
    <n v="24"/>
    <n v="2.9"/>
    <n v="7.6"/>
    <n v="6.91"/>
    <n v="7.85"/>
    <n v="132"/>
    <n v="190"/>
    <n v="18"/>
    <n v="18.739999999999998"/>
    <n v="43.5"/>
    <n v="9.75"/>
    <s v="N/S"/>
    <s v="N/S"/>
    <n v="24"/>
    <s v="&lt;0,100"/>
    <n v="0.99399999999999999"/>
    <n v="4.629032258064516"/>
    <n v="8.1000000000000003E-2"/>
    <n v="19"/>
    <s v="&lt;0,100"/>
    <n v="5.58"/>
    <e v="#VALUE!"/>
    <n v="1.17"/>
  </r>
  <r>
    <x v="1"/>
    <s v="&lt; 625 Kg/día"/>
    <x v="0"/>
    <n v="761"/>
    <s v="Sopetrán"/>
    <s v="Hevéxicos"/>
    <n v="2"/>
    <s v="Magdalena Cauca"/>
    <n v="26"/>
    <s v="Cauca"/>
    <n v="2620"/>
    <s v="Directos Rio Cauca  entre Rio San Juan y  Pto Valdivia (md)"/>
    <s v="2620-03"/>
    <s v="Directos R. Cauca (mi) - R. San Andres y R. Espiritu Santo - NSS"/>
    <s v="2620- _03- _23"/>
    <s v="Q. La Sopetrana"/>
    <s v="2620-03-23-06"/>
    <s v="Q. La Sopetrana"/>
    <d v="2020-10-05T00:00:00"/>
    <n v="24"/>
    <n v="0.55000000000000004"/>
    <n v="7.12"/>
    <n v="7.06"/>
    <n v="7.5"/>
    <n v="320"/>
    <n v="810"/>
    <n v="22.1"/>
    <n v="26.1"/>
    <n v="481"/>
    <n v="95.7"/>
    <s v="N/S"/>
    <s v="N/S"/>
    <n v="11"/>
    <n v="5.25"/>
    <n v="13.7"/>
    <n v="9.1"/>
    <s v="&lt;0,020"/>
    <n v="123"/>
    <n v="1.5"/>
    <n v="39.1"/>
    <n v="17.788235294117648"/>
    <n v="5.89"/>
  </r>
  <r>
    <x v="1"/>
    <s v="&lt; 625 Kg/día"/>
    <x v="0"/>
    <n v="79"/>
    <s v="Barbosa"/>
    <s v="Aburra Norte"/>
    <n v="2"/>
    <s v="Magdalena Cauca"/>
    <n v="27"/>
    <s v="Nechi"/>
    <n v="2701"/>
    <s v="Rio Porce"/>
    <s v="2701-01"/>
    <s v="Rio Aburra - NSS"/>
    <s v="2701- _01- _209"/>
    <s v="DIRECTOS AL RIO ABURRA - MEDELLIN"/>
    <s v="2701-01-209"/>
    <s v="DIRECTOS AL RIO ABURRA - MEDELLIN"/>
    <d v="2020-09-23T00:00:00"/>
    <n v="24"/>
    <n v="0.53"/>
    <n v="7.7"/>
    <n v="7.85"/>
    <n v="8.9"/>
    <n v="265"/>
    <n v="901"/>
    <n v="21"/>
    <n v="24.3"/>
    <n v="621"/>
    <n v="333"/>
    <s v="N/S"/>
    <s v="N/S"/>
    <n v="46"/>
    <n v="5.93"/>
    <n v="16.100000000000001"/>
    <n v="10.590322580645161"/>
    <s v="&lt;0,02"/>
    <n v="223"/>
    <n v="2"/>
    <n v="37.299999999999997"/>
    <n v="21.247058823529411"/>
    <n v="4.62"/>
  </r>
  <r>
    <x v="1"/>
    <s v="&lt; 625 Kg/día"/>
    <x v="0"/>
    <n v="308"/>
    <s v="Girardota"/>
    <s v="Aburra Norte"/>
    <n v="2"/>
    <s v="Magdalena Cauca"/>
    <n v="27"/>
    <s v="Nechi"/>
    <n v="2701"/>
    <s v="Rio Porce"/>
    <s v="2701-01"/>
    <s v="Rio Aburra - NSS"/>
    <s v="2701- _01- _209"/>
    <s v="DIRECTOS AL RIO ABURRA - MEDELLIN"/>
    <s v="2701-01-209"/>
    <s v="DIRECTOS AL RIO ABURRA - MEDELLIN"/>
    <d v="2020-09-19T00:00:00"/>
    <n v="24"/>
    <n v="0.55000000000000004"/>
    <n v="6.28"/>
    <n v="5.99"/>
    <n v="6.66"/>
    <n v="332"/>
    <n v="751"/>
    <n v="19.5"/>
    <n v="26.1"/>
    <n v="224"/>
    <n v="4.95"/>
    <s v="N/S"/>
    <s v="N/S"/>
    <n v="20"/>
    <n v="3.5"/>
    <n v="10.1"/>
    <n v="8.2870967741935502"/>
    <s v="&lt;0,020"/>
    <n v="50"/>
    <n v="0.9"/>
    <n v="31.8"/>
    <n v="19.023529411764709"/>
    <n v="4.76"/>
  </r>
  <r>
    <x v="1"/>
    <s v="&lt; 625 Kg/día"/>
    <x v="0"/>
    <n v="1"/>
    <s v="Medellín"/>
    <s v="Aburra Norte"/>
    <n v="2"/>
    <s v="Magdalena Cauca"/>
    <n v="27"/>
    <s v="Nechi"/>
    <n v="2701"/>
    <s v="Rio Porce"/>
    <s v="2701-01"/>
    <s v="Rio Aburra - NSS"/>
    <s v="2701- _01- _081"/>
    <s v="Q. DONA MARIA"/>
    <s v="2701-01-081"/>
    <s v="Q. DONA MARIA"/>
    <d v="2020-09-17T00:00:00"/>
    <n v="24"/>
    <n v="0.33"/>
    <n v="7.3"/>
    <n v="7.09"/>
    <n v="7.67"/>
    <n v="615"/>
    <n v="861"/>
    <n v="17.600000000000001"/>
    <n v="21.7"/>
    <n v="367"/>
    <n v="208"/>
    <s v="N/S"/>
    <s v="N/S"/>
    <n v="41"/>
    <n v="2.39"/>
    <n v="21.6"/>
    <n v="11.606451612903227"/>
    <s v="&lt;0,02"/>
    <n v="92"/>
    <n v="0.5"/>
    <n v="53.7"/>
    <n v="31.45882352941177"/>
    <n v="6.98"/>
  </r>
  <r>
    <x v="1"/>
    <s v="&lt; 625 Kg/día"/>
    <x v="0"/>
    <n v="212"/>
    <s v="Copacabana"/>
    <s v="Aburra Norte"/>
    <n v="2"/>
    <s v="Magdalena Cauca"/>
    <n v="27"/>
    <s v="Nechi"/>
    <n v="2701"/>
    <s v="Rio Porce"/>
    <s v="2701-01"/>
    <s v="Rio Aburra - NSS"/>
    <s v="2701- _01- _154"/>
    <s v="Q. PIEDRAS BLANCAS"/>
    <s v="2701-01-154"/>
    <s v="Q. PIEDRAS BLANCAS"/>
    <d v="2020-09-19T00:00:00"/>
    <n v="24"/>
    <n v="0.68"/>
    <n v="8.23"/>
    <n v="6.58"/>
    <n v="8.99"/>
    <n v="405"/>
    <n v="1031"/>
    <n v="20.2"/>
    <n v="24.8"/>
    <n v="731"/>
    <n v="476"/>
    <s v="N/S"/>
    <s v="N/S"/>
    <n v="74"/>
    <n v="4.88"/>
    <n v="7.61"/>
    <n v="19.351612903225806"/>
    <s v="&lt;0,020"/>
    <n v="378"/>
    <n v="6"/>
    <n v="87.4"/>
    <n v="46.117647058823529"/>
    <n v="11.2"/>
  </r>
  <r>
    <x v="1"/>
    <s v="&lt; 625 Kg/día"/>
    <x v="0"/>
    <n v="212"/>
    <s v="Copacabana"/>
    <s v="Aburra Norte"/>
    <n v="2"/>
    <s v="Magdalena Cauca"/>
    <n v="27"/>
    <s v="Nechi"/>
    <n v="2701"/>
    <s v="Rio Porce"/>
    <s v="2701-01"/>
    <s v="Rio Aburra - NSS"/>
    <s v="2701- _01- _209"/>
    <s v="DIRECTOS AL RIO ABURRA - MEDELLIN"/>
    <s v="2701-01-209"/>
    <s v="DIRECTOS AL RIO ABURRA - MEDELLIN"/>
    <d v="2020-09-22T00:00:00"/>
    <n v="24"/>
    <n v="13.38"/>
    <n v="8.0299999999999994"/>
    <n v="7.27"/>
    <n v="8.68"/>
    <n v="206"/>
    <n v="3999"/>
    <n v="21.5"/>
    <n v="28.3"/>
    <n v="212"/>
    <n v="60.8"/>
    <s v="N/S"/>
    <s v="N/S"/>
    <n v="20"/>
    <n v="4.12"/>
    <n v="2.1"/>
    <n v="11.877419354838709"/>
    <n v="6.7000000000000004E-2"/>
    <n v="108"/>
    <n v="1.8"/>
    <s v="&lt;10"/>
    <n v="6.4152941176470586"/>
    <n v="2.79"/>
  </r>
  <r>
    <x v="1"/>
    <s v="&lt; 625 Kg/día"/>
    <x v="0"/>
    <n v="282"/>
    <s v="Fredonia"/>
    <s v="Cartama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08"/>
    <s v="R. Poblanco"/>
    <s v="2620-01-08-01"/>
    <s v="R. Poblanco"/>
    <d v="2020-09-26T00:00:00"/>
    <n v="24"/>
    <n v="4.12"/>
    <n v="8.4700000000000006"/>
    <n v="7.6"/>
    <n v="8.6999999999999993"/>
    <n v="307"/>
    <n v="750"/>
    <n v="20.399999999999999"/>
    <n v="24.1"/>
    <n v="102"/>
    <n v="50"/>
    <s v="N/S"/>
    <s v="N/S"/>
    <s v="&lt;10"/>
    <n v="0.69"/>
    <n v="1.25"/>
    <n v="3.4322580645161289"/>
    <s v="&lt;0,020"/>
    <n v="39"/>
    <n v="0.1"/>
    <n v="7.35"/>
    <n v="4.5870588235294116"/>
    <n v="1.92"/>
  </r>
  <r>
    <x v="1"/>
    <s v="&lt; 625 Kg/día"/>
    <x v="0"/>
    <n v="282"/>
    <s v="Fredonia"/>
    <s v="Cartama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11"/>
    <s v="Directos R. Cauca (mi) entre R. Piedras y R. Poblanco"/>
    <s v="2620-01-11-04"/>
    <s v="Q. La Tuntuna"/>
    <d v="2020-09-28T00:00:00"/>
    <n v="24"/>
    <n v="1.45"/>
    <n v="7.5"/>
    <n v="7.1"/>
    <n v="8"/>
    <n v="200"/>
    <n v="560"/>
    <n v="18.5"/>
    <n v="27"/>
    <n v="122"/>
    <n v="71.599999999999994"/>
    <s v="N/S"/>
    <s v="N/S"/>
    <s v="&lt;10"/>
    <n v="3.04"/>
    <n v="4.26"/>
    <n v="8.0387096774193552"/>
    <s v="&lt;0,020"/>
    <n v="32"/>
    <n v="0.4"/>
    <n v="17.399999999999999"/>
    <n v="7.354117647058823"/>
    <n v="8.35"/>
  </r>
  <r>
    <x v="1"/>
    <s v="&lt; 625 Kg/día"/>
    <x v="0"/>
    <n v="861"/>
    <s v="Venecia"/>
    <s v="Cartama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05"/>
    <s v="Directos R. Cauca (mi) entre Q. Sinifana y R. San Juan"/>
    <s v="2620-01-05-03"/>
    <s v="Directos al R. Cauca (mi) entre R. San Juan y Q. La Popala"/>
    <d v="2020-10-01T00:00:00"/>
    <n v="24"/>
    <n v="2.95"/>
    <n v="7.7"/>
    <n v="7"/>
    <n v="8.6999999999999993"/>
    <n v="650"/>
    <n v="1300"/>
    <n v="25.1"/>
    <n v="29.1"/>
    <n v="915"/>
    <n v="595"/>
    <s v="N/S"/>
    <s v="N/S"/>
    <n v="165"/>
    <n v="9.7100000000000009"/>
    <n v="16.399999999999999"/>
    <n v="24.161290322580644"/>
    <s v="&lt;0,02"/>
    <n v="274"/>
    <n v="2.5"/>
    <n v="66"/>
    <n v="38.047058823529419"/>
    <n v="5.81"/>
  </r>
  <r>
    <x v="1"/>
    <s v="&lt; 625 Kg/día"/>
    <x v="0"/>
    <n v="1"/>
    <s v="Medellín"/>
    <s v="Aburra Norte"/>
    <n v="2"/>
    <s v="Magdalena Cauca"/>
    <n v="27"/>
    <s v="Nechi"/>
    <n v="2701"/>
    <s v="Rio Porce"/>
    <s v="2701-01"/>
    <s v="Rio Aburra - NSS"/>
    <s v="2701- _01- _136"/>
    <s v="Q. SANTA ELENA"/>
    <s v="2701-01-136"/>
    <s v="Q. SANTA ELENA"/>
    <d v="2020-09-15T00:00:00"/>
    <n v="24"/>
    <n v="2.5598401590260766"/>
    <n v="7.04"/>
    <n v="6.9"/>
    <n v="7.15"/>
    <n v="283"/>
    <n v="655"/>
    <n v="15.1"/>
    <n v="19.3"/>
    <n v="254"/>
    <n v="194"/>
    <s v="N/S"/>
    <s v="N/S"/>
    <s v="&lt;10"/>
    <n v="3.45"/>
    <n v="6.9"/>
    <n v="4.9451612903225799"/>
    <s v="&lt;0,02"/>
    <n v="41"/>
    <n v="1.1000000000000001"/>
    <n v="24.7"/>
    <n v="15.729411764705885"/>
    <n v="3.41"/>
  </r>
  <r>
    <x v="1"/>
    <s v="&lt; 625 Kg/día"/>
    <x v="0"/>
    <n v="113"/>
    <s v="Buritica"/>
    <s v="Hevéxicos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0"/>
    <s v="R. La Clara"/>
    <s v="2621-01-10-04"/>
    <s v="Q. Tabacal"/>
    <d v="2020-10-14T00:00:00"/>
    <n v="24"/>
    <n v="0.25"/>
    <n v="8.26"/>
    <n v="6.54"/>
    <n v="10.130000000000001"/>
    <n v="203"/>
    <n v="1365"/>
    <n v="18"/>
    <n v="21.7"/>
    <n v="139"/>
    <n v="51.6"/>
    <s v="N/S"/>
    <s v="N/S"/>
    <n v="19"/>
    <n v="1.83"/>
    <n v="2.4"/>
    <n v="8.2645161290322573"/>
    <s v="&lt;0,020"/>
    <n v="27"/>
    <s v="&lt;0,100"/>
    <n v="10"/>
    <e v="#VALUE!"/>
    <n v="1.54"/>
  </r>
  <r>
    <x v="1"/>
    <s v="&lt; 625 Kg/día"/>
    <x v="0"/>
    <n v="411"/>
    <s v="Liborina"/>
    <s v="Hevéxicos"/>
    <n v="2"/>
    <s v="Magdalena Cauca"/>
    <n v="26"/>
    <s v="Cauca"/>
    <n v="2620"/>
    <s v="Directos Rio Cauca  entre Rio San Juan y  Pto Valdivia (md)"/>
    <s v="2620-03"/>
    <s v="Directos R. Cauca (mi) - R. San Andres y R. Espiritu Santo - NSS"/>
    <s v="2620- _03- _06"/>
    <s v="R. Juan Garcia"/>
    <s v="2620-03-06-01"/>
    <s v="R. Juan Garcia"/>
    <d v="2020-10-10T00:00:00"/>
    <n v="24"/>
    <n v="1.75"/>
    <n v="8.35"/>
    <n v="6.29"/>
    <n v="8.5500000000000007"/>
    <n v="250"/>
    <n v="650"/>
    <n v="20"/>
    <n v="22.8"/>
    <n v="571"/>
    <n v="363"/>
    <s v="N/S"/>
    <s v="N/S"/>
    <n v="32"/>
    <n v="5.18"/>
    <n v="17.100000000000001"/>
    <n v="20.548387096774192"/>
    <s v="&lt;0,020"/>
    <n v="213"/>
    <n v="6"/>
    <n v="39.9"/>
    <n v="11.447058823529412"/>
    <n v="8.15"/>
  </r>
  <r>
    <x v="1"/>
    <s v="&lt; 625 Kg/día"/>
    <x v="0"/>
    <n v="761"/>
    <s v="Sopetrán"/>
    <s v="Hevéxicos"/>
    <n v="2"/>
    <s v="Magdalena Cauca"/>
    <n v="26"/>
    <s v="Cauca"/>
    <n v="2620"/>
    <s v="Directos Rio Cauca  entre Rio San Juan y  Pto Valdivia (md)"/>
    <s v="2620-03"/>
    <s v="Directos R. Cauca (mi) - R. San Andres y R. Espiritu Santo - NSS"/>
    <s v="2620- _03- _23"/>
    <s v="Q. La Sopetrana"/>
    <s v="2620-03-23-06"/>
    <s v="Q. La Sopetrana"/>
    <d v="2020-10-03T00:00:00"/>
    <n v="24"/>
    <n v="0.7"/>
    <n v="7.26"/>
    <n v="6.81"/>
    <n v="7.11"/>
    <n v="725"/>
    <n v="900"/>
    <n v="18.399999999999999"/>
    <n v="20.8"/>
    <n v="222"/>
    <n v="98"/>
    <s v="N/S"/>
    <s v="N/S"/>
    <n v="19"/>
    <n v="6.35"/>
    <n v="18.3"/>
    <n v="12.487096774193548"/>
    <s v="&lt;0,020"/>
    <n v="39"/>
    <s v="&lt;0,100"/>
    <n v="55.5"/>
    <n v="32.941176470588232"/>
    <n v="9.4499999999999993"/>
  </r>
  <r>
    <x v="1"/>
    <s v="NA"/>
    <x v="6"/>
    <n v="88"/>
    <s v="Bello"/>
    <s v="Aburra Norte"/>
    <n v="2"/>
    <s v="Magdalena Cauca"/>
    <n v="27"/>
    <s v="Nechi"/>
    <n v="2701"/>
    <s v="Rio Porce"/>
    <s v="2701-01"/>
    <s v="Rio Aburra - NSS"/>
    <s v="2701- _01- _062"/>
    <s v="Q. LA GARCIA"/>
    <s v="2701-01-062"/>
    <s v="Q. LA GARCIA"/>
    <d v="2020-09-30T00:00:00"/>
    <n v="7.5"/>
    <n v="3.55"/>
    <n v="5.8"/>
    <n v="4.9000000000000004"/>
    <n v="6.5"/>
    <n v="146"/>
    <n v="176"/>
    <n v="21.8"/>
    <n v="25"/>
    <s v="&lt;12,0"/>
    <n v="2"/>
    <s v="&lt;0,100"/>
    <s v="N/S"/>
    <s v="&lt;10"/>
    <s v="&lt;0,100"/>
    <s v="&lt;0,153"/>
    <e v="#VALUE!"/>
    <s v="&lt;0,020"/>
    <n v="18"/>
    <s v="&lt;0,100"/>
    <s v="&lt;5,00"/>
    <e v="#VALUE!"/>
    <n v="1.45"/>
  </r>
  <r>
    <x v="1"/>
    <s v="NA"/>
    <x v="6"/>
    <n v="88"/>
    <s v="Bello"/>
    <s v="Aburra Norte"/>
    <n v="2"/>
    <s v="Magdalena Cauca"/>
    <n v="27"/>
    <s v="Nechi"/>
    <n v="2701"/>
    <s v="Rio Porce"/>
    <s v="2701-01"/>
    <s v="Rio Aburra - NSS"/>
    <s v="2701- _01- _062"/>
    <s v="Q. LA GARCIA"/>
    <s v="2701-01-062"/>
    <s v="Q. LA GARCIA"/>
    <d v="2020-09-30T00:00:00"/>
    <n v="7"/>
    <n v="16.59"/>
    <n v="6.05"/>
    <n v="4.95"/>
    <n v="7.77"/>
    <n v="119.4"/>
    <n v="221"/>
    <n v="19.899999999999999"/>
    <n v="23.3"/>
    <s v="&lt;12,0"/>
    <n v="2"/>
    <s v="&lt;0,100"/>
    <s v="N/S"/>
    <s v="&lt;10"/>
    <n v="2"/>
    <s v="&lt;0,153"/>
    <e v="#VALUE!"/>
    <s v="&lt;0,020"/>
    <n v="44"/>
    <n v="0.5"/>
    <s v="&lt;5,00"/>
    <e v="#VALUE!"/>
    <n v="2.5499999999999998"/>
  </r>
  <r>
    <x v="1"/>
    <s v="NA"/>
    <x v="4"/>
    <n v="308"/>
    <s v="Girardota"/>
    <s v="Aburra Norte"/>
    <n v="2"/>
    <s v="Magdalena Cauca"/>
    <n v="27"/>
    <s v="Nechi"/>
    <n v="2701"/>
    <s v="Rio Porce"/>
    <s v="2701-01"/>
    <s v="Rio Aburra - NSS"/>
    <s v="2701- _01- _038"/>
    <s v="SN"/>
    <s v="2701-01-038"/>
    <s v="SN"/>
    <d v="2020-10-01T00:00:00"/>
    <n v="6.5"/>
    <n v="0.52"/>
    <n v="6.3"/>
    <n v="5.0999999999999996"/>
    <n v="7.2"/>
    <n v="46"/>
    <n v="1821"/>
    <n v="22.5"/>
    <n v="25.4"/>
    <n v="723"/>
    <n v="641"/>
    <s v="N/S"/>
    <s v="N/S"/>
    <n v="43"/>
    <n v="0.5"/>
    <n v="3.76"/>
    <n v="0.54419354838709677"/>
    <s v="&lt;0,020"/>
    <n v="34"/>
    <n v="0.4"/>
    <s v="&lt;5,00"/>
    <e v="#VALUE!"/>
    <n v="1.54"/>
  </r>
  <r>
    <x v="1"/>
    <s v="N/A"/>
    <x v="6"/>
    <n v="129"/>
    <s v="Caldas"/>
    <s v="Aburra Sur"/>
    <n v="2"/>
    <s v="Magdalena Cauca"/>
    <n v="27"/>
    <s v="Nechi"/>
    <n v="2701"/>
    <s v="Rio Porce"/>
    <s v="2701-01"/>
    <s v="Rio Aburra - NSS"/>
    <s v="2701- _01- _114"/>
    <s v="Q. LA MIEL"/>
    <s v="2701-01-114"/>
    <s v="Q. LA MIEL"/>
    <d v="2020-10-01T00:00:00"/>
    <n v="6"/>
    <n v="0.37"/>
    <n v="7.31"/>
    <n v="7.12"/>
    <n v="7.33"/>
    <n v="40.6"/>
    <n v="121.4"/>
    <n v="18.600000000000001"/>
    <n v="22.6"/>
    <s v="&lt;12,0"/>
    <n v="2.92"/>
    <s v="&lt;0,100"/>
    <s v="N/S"/>
    <s v="&lt;10"/>
    <s v="&lt;0,100"/>
    <s v="&lt;0,153"/>
    <n v="0.42903225806451611"/>
    <s v="&lt;0,020"/>
    <n v="525"/>
    <n v="0.7"/>
    <s v="&lt;5,00"/>
    <e v="#VALUE!"/>
    <n v="3.13"/>
  </r>
  <r>
    <x v="1"/>
    <s v="&lt; 625 Kg/día"/>
    <x v="0"/>
    <n v="789"/>
    <s v="Támesis"/>
    <s v="Cartama"/>
    <n v="2"/>
    <s v="Magdalena Cauca"/>
    <n v="26"/>
    <s v="Cauca"/>
    <n v="2617"/>
    <s v="Rio Frio y Otros Directos al Cauca"/>
    <s v="2617-02"/>
    <s v="R. FR. y Otros Directos al Cauca - NSS"/>
    <s v="2617- _02- _06"/>
    <s v="R. Cartama"/>
    <s v="2617-02-06-02"/>
    <s v="Q. La Yarumala"/>
    <d v="2020-10-07T00:00:00"/>
    <n v="24"/>
    <n v="2.67"/>
    <n v="7.03"/>
    <n v="6.11"/>
    <n v="7.65"/>
    <n v="81"/>
    <n v="189"/>
    <n v="19"/>
    <n v="24.5"/>
    <n v="164"/>
    <n v="72"/>
    <s v="N/S"/>
    <s v="N/S"/>
    <n v="70"/>
    <n v="3.03"/>
    <n v="6.88"/>
    <n v="7.6096774193548402"/>
    <s v="&lt;0,020"/>
    <n v="33"/>
    <n v="1.5"/>
    <n v="12.1"/>
    <n v="5.1058823529411761"/>
    <n v="3.57"/>
  </r>
  <r>
    <x v="1"/>
    <s v="&lt; 625 Kg/día"/>
    <x v="0"/>
    <n v="88"/>
    <s v="Bello"/>
    <s v="Aburra Norte"/>
    <n v="2"/>
    <s v="Magdalena Cauca"/>
    <n v="27"/>
    <s v="Nechi"/>
    <n v="2701"/>
    <s v="Rio Porce"/>
    <s v="2701-01"/>
    <s v="Rio Aburra - NSS"/>
    <s v="2701- _01- _063"/>
    <s v="Q. EL HATO"/>
    <s v="2701-01-063"/>
    <s v="Q. EL HATO"/>
    <d v="2020-10-03T00:00:00"/>
    <n v="24"/>
    <n v="0.31"/>
    <n v="6.94"/>
    <n v="6.33"/>
    <n v="7.04"/>
    <n v="653"/>
    <n v="937"/>
    <n v="16"/>
    <n v="18.899999999999999"/>
    <n v="229"/>
    <n v="91.7"/>
    <s v="N/S"/>
    <s v="N/S"/>
    <n v="39"/>
    <n v="9.01"/>
    <n v="17.2"/>
    <n v="17.093548387096774"/>
    <s v="&lt;0,020"/>
    <n v="32"/>
    <s v="&lt;0,10"/>
    <n v="55.3"/>
    <n v="42.988235294117651"/>
    <n v="9.8699999999999992"/>
  </r>
  <r>
    <x v="1"/>
    <s v="NA"/>
    <x v="5"/>
    <n v="736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3T00:00:00"/>
    <n v="8"/>
    <n v="0.41"/>
    <n v="6.35"/>
    <n v="6.14"/>
    <n v="6.45"/>
    <n v="337"/>
    <n v="428"/>
    <n v="24.3"/>
    <n v="26.5"/>
    <n v="753"/>
    <n v="141"/>
    <s v="&lt;0,100"/>
    <s v="N/S"/>
    <n v="27"/>
    <n v="0.126"/>
    <n v="0.35399999999999998"/>
    <n v="2.3935483870967742"/>
    <s v="&lt;0,020"/>
    <n v="2394"/>
    <n v="6"/>
    <n v="6.89"/>
    <e v="#VALUE!"/>
    <n v="0.94199999999999995"/>
  </r>
  <r>
    <x v="1"/>
    <s v="NA"/>
    <x v="5"/>
    <n v="736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3T00:00:00"/>
    <n v="11"/>
    <n v="0.83"/>
    <n v="6.28"/>
    <n v="6.37"/>
    <n v="7.4"/>
    <n v="330"/>
    <n v="610"/>
    <n v="23"/>
    <n v="27.1"/>
    <n v="980"/>
    <n v="93.3"/>
    <s v="&lt;0,100"/>
    <s v="N/S"/>
    <n v="23"/>
    <n v="0.2"/>
    <n v="0.155"/>
    <n v="2.8451612903225807"/>
    <n v="3.26"/>
    <n v="8450"/>
    <n v="25"/>
    <s v="&lt;5,00"/>
    <e v="#VALUE!"/>
    <n v="5.62"/>
  </r>
  <r>
    <x v="1"/>
    <s v="NA"/>
    <x v="5"/>
    <n v="736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2T00:00:00"/>
    <n v="1.5"/>
    <n v="0.3"/>
    <n v="6.73"/>
    <n v="6.71"/>
    <n v="7.07"/>
    <n v="415"/>
    <n v="472"/>
    <n v="23.1"/>
    <n v="24.3"/>
    <n v="214"/>
    <n v="79.400000000000006"/>
    <s v="&lt;0,100"/>
    <s v="N/S"/>
    <n v="12"/>
    <n v="0.109"/>
    <n v="0.21099999999999999"/>
    <n v="13.458064516129031"/>
    <s v="&lt;0,020"/>
    <n v="132"/>
    <n v="5.5"/>
    <n v="5.8"/>
    <e v="#VALUE!"/>
    <n v="1.47"/>
  </r>
  <r>
    <x v="1"/>
    <s v="NA"/>
    <x v="5"/>
    <n v="736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2T00:00:00"/>
    <n v="4.5"/>
    <n v="0.27"/>
    <n v="7.48"/>
    <n v="7.48"/>
    <n v="7.93"/>
    <n v="127.6"/>
    <n v="145.5"/>
    <n v="25.8"/>
    <n v="33.9"/>
    <n v="274"/>
    <n v="16.8"/>
    <s v="&lt;0,100"/>
    <s v="N/S"/>
    <n v="15"/>
    <s v="&lt;0,100"/>
    <s v="&lt;0,153"/>
    <n v="33.193548387096776"/>
    <s v="&lt;0,020"/>
    <n v="4148"/>
    <n v="2.5"/>
    <s v="&lt;5,00"/>
    <e v="#VALUE!"/>
    <n v="3.69"/>
  </r>
  <r>
    <x v="1"/>
    <s v="NA"/>
    <x v="5"/>
    <n v="736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8T00:00:00"/>
    <n v="3"/>
    <n v="0.22"/>
    <n v="6.59"/>
    <n v="6.51"/>
    <n v="6.78"/>
    <n v="490"/>
    <n v="540"/>
    <n v="27.9"/>
    <n v="32.799999999999997"/>
    <n v="559"/>
    <n v="266"/>
    <s v="&lt;0,100"/>
    <s v="N/S"/>
    <s v="&lt;10,0"/>
    <n v="0.1"/>
    <n v="0.33600000000000002"/>
    <n v="1.96"/>
    <s v="&lt;0,020"/>
    <n v="543"/>
    <n v="0.3"/>
    <s v="&lt;5,00"/>
    <e v="#VALUE!"/>
    <s v="&lt;0,100"/>
  </r>
  <r>
    <x v="1"/>
    <s v="NA"/>
    <x v="5"/>
    <n v="736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8T00:00:00"/>
    <n v="1"/>
    <n v="0.78"/>
    <n v="6.95"/>
    <n v="6.68"/>
    <n v="6.91"/>
    <n v="468"/>
    <n v="531"/>
    <n v="21.1"/>
    <n v="26"/>
    <n v="366"/>
    <n v="218"/>
    <s v="&lt;0,100"/>
    <s v="N/S"/>
    <s v="&lt;10"/>
    <n v="0.23499999999999999"/>
    <n v="0.23899999999999999"/>
    <n v="2.4387096774193551"/>
    <s v="&lt;0,020"/>
    <n v="246"/>
    <n v="1.5"/>
    <n v="5.05"/>
    <e v="#VALUE!"/>
    <n v="3.5"/>
  </r>
  <r>
    <x v="1"/>
    <s v="NA"/>
    <x v="5"/>
    <n v="736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5T00:00:00"/>
    <n v="4"/>
    <n v="0.26"/>
    <n v="6.59"/>
    <n v="6.55"/>
    <n v="7.1"/>
    <n v="70"/>
    <n v="80"/>
    <n v="23"/>
    <n v="23.4"/>
    <s v="&lt;12,00"/>
    <n v="2"/>
    <s v="&lt;0,100"/>
    <s v="N/S"/>
    <s v="&lt;10"/>
    <s v="&lt;0,100"/>
    <s v="&lt;0,153"/>
    <n v="0.74290322580645163"/>
    <s v="&lt;0,020"/>
    <n v="37"/>
    <n v="0.1"/>
    <s v="&lt;5,00"/>
    <e v="#VALUE!"/>
    <n v="0.216"/>
  </r>
  <r>
    <x v="1"/>
    <s v="&gt; 3000 Kg/día"/>
    <x v="0"/>
    <n v="495"/>
    <s v="Nechi"/>
    <s v="Panzenú"/>
    <n v="2"/>
    <s v="Magdalena Cauca"/>
    <n v="25"/>
    <s v="Bajo Magdalena- Cauca -San Jorge"/>
    <n v="2502"/>
    <s v="Bajo San Jorge - La Mojana"/>
    <s v="2502-01"/>
    <s v="R. Bajo San Jorge - NSS"/>
    <s v="2502- _01- _01"/>
    <s v="Directos R. Cauca (md) entre R. Man y  Q. La Trinidad"/>
    <s v="2502-01-01-02"/>
    <s v="Cn. Pescado"/>
    <d v="2020-10-12T00:00:00"/>
    <n v="24"/>
    <n v="135.58000000000001"/>
    <n v="6.72"/>
    <n v="6.22"/>
    <n v="6.99"/>
    <n v="223"/>
    <n v="419"/>
    <n v="28.1"/>
    <n v="37.200000000000003"/>
    <n v="86.7"/>
    <n v="9.36"/>
    <s v="&lt;0,100"/>
    <s v="N/S"/>
    <n v="26"/>
    <s v="&lt;0,100"/>
    <n v="0.373"/>
    <n v="2.8903225806451616"/>
    <s v="&lt;0,020"/>
    <n v="34"/>
    <n v="0.7"/>
    <s v="&lt;5,00"/>
    <e v="#VALUE!"/>
    <n v="1.66"/>
  </r>
  <r>
    <x v="1"/>
    <s v="&lt; 625 Kg/día"/>
    <x v="0"/>
    <n v="34"/>
    <s v="Andes"/>
    <s v="Citará"/>
    <n v="2"/>
    <s v="Magdalena Cauca"/>
    <n v="26"/>
    <s v="Cauca"/>
    <n v="2619"/>
    <s v="Rio San Juan"/>
    <s v="2619-01"/>
    <s v="R. San Juan - SZH (md)"/>
    <s v="2619- _01- _14"/>
    <s v="Q. San Agustin"/>
    <s v="2619-01-14-10"/>
    <s v="Q. La Soledad"/>
    <d v="2020-10-31T00:00:00"/>
    <n v="24"/>
    <n v="2.86"/>
    <n v="6.7"/>
    <n v="6.64"/>
    <n v="6.81"/>
    <n v="224"/>
    <n v="340"/>
    <n v="19.100000000000001"/>
    <n v="20.6"/>
    <n v="227"/>
    <n v="113"/>
    <s v="&lt;0,100"/>
    <s v="N/S"/>
    <n v="18"/>
    <n v="0.68"/>
    <n v="6.86"/>
    <n v="3.4322580645161289"/>
    <n v="7.3999999999999996E-2"/>
    <n v="45"/>
    <n v="1"/>
    <n v="21.8"/>
    <n v="12.847058823529412"/>
    <n v="3.41"/>
  </r>
  <r>
    <x v="1"/>
    <s v="&lt; 625 Kg/día"/>
    <x v="0"/>
    <n v="308"/>
    <s v="Girardota"/>
    <s v="Aburra Norte"/>
    <n v="2"/>
    <s v="Magdalena Cauca"/>
    <n v="27"/>
    <s v="Nechi"/>
    <n v="2701"/>
    <s v="Rio Porce"/>
    <s v="2701-01"/>
    <s v="Rio Aburra - NSS"/>
    <s v="2701- _01- _045"/>
    <s v="Q. LA REPRESA"/>
    <s v="2701-01-045"/>
    <s v="Q. LA REPRESA"/>
    <d v="2020-11-16T00:00:00"/>
    <n v="24"/>
    <n v="0.56999999999999995"/>
    <n v="7.1"/>
    <n v="6.8"/>
    <n v="7.7"/>
    <n v="810"/>
    <n v="920"/>
    <n v="20.2"/>
    <n v="22.2"/>
    <n v="289"/>
    <n v="104"/>
    <s v="&lt;0,100"/>
    <s v="N/S"/>
    <s v="&lt;10"/>
    <n v="3.19"/>
    <n v="18.2"/>
    <n v="9.8000000000000007"/>
    <s v="&lt;0,020"/>
    <n v="47"/>
    <n v="0.1"/>
    <n v="49.3"/>
    <n v="33.682352941176475"/>
    <n v="5.92"/>
  </r>
  <r>
    <x v="1"/>
    <s v="&lt; 625 Kg/día"/>
    <x v="0"/>
    <n v="411"/>
    <s v="Liborina"/>
    <s v="Hevéxicos"/>
    <n v="2"/>
    <s v="Magdalena Cauca"/>
    <n v="26"/>
    <s v="Cauca"/>
    <n v="2620"/>
    <s v="Directos Rio Cauca  entre Rio San Juan y  Pto Valdivia (md)"/>
    <s v="2620-03"/>
    <s v="Directos R. Cauca (mi) - R. San Andres y R. Espiritu Santo - NSS"/>
    <s v="2620- _03- _06"/>
    <s v="R. Juan Garcia"/>
    <s v="2620-03-06-04"/>
    <s v="Q. La Porquera"/>
    <d v="2020-10-15T00:00:00"/>
    <n v="24"/>
    <n v="1.94"/>
    <n v="7.96"/>
    <n v="7.11"/>
    <n v="8.3000000000000007"/>
    <n v="145"/>
    <n v="320"/>
    <n v="17.399999999999999"/>
    <n v="19.809999999999999"/>
    <n v="224"/>
    <n v="105"/>
    <s v="N/S"/>
    <s v="N/S"/>
    <s v="&lt;10"/>
    <n v="2.42"/>
    <n v="2.42"/>
    <n v="5.1258064516129034"/>
    <n v="0.14000000000000001"/>
    <n v="58"/>
    <n v="0.7"/>
    <n v="5.97"/>
    <n v="4.9164705882352937"/>
    <n v="6.06"/>
  </r>
  <r>
    <x v="1"/>
    <s v="&lt; 625 Kg/día"/>
    <x v="0"/>
    <n v="501"/>
    <s v="Olaya"/>
    <s v="Hevéxicos"/>
    <n v="2"/>
    <s v="Magdalena Cauca"/>
    <n v="26"/>
    <s v="Cauca"/>
    <n v="2620"/>
    <s v="Directos Rio Cauca  entre Rio San Juan y  Pto Valdivia (md)"/>
    <s v="2620-03"/>
    <s v="Directos R. Cauca (mi) - R. San Andres y R. Espiritu Santo - NSS"/>
    <s v="2620- _03- _23"/>
    <s v="Q. La Sopetrana"/>
    <s v="2620-03-23-02"/>
    <s v="Q. Seca"/>
    <d v="2020-11-01T00:00:00"/>
    <n v="24"/>
    <n v="1.98"/>
    <n v="6.7"/>
    <n v="6"/>
    <n v="6.9"/>
    <n v="252"/>
    <n v="315"/>
    <n v="19.2"/>
    <n v="22"/>
    <n v="274"/>
    <n v="66.599999999999994"/>
    <s v="&lt;0,100"/>
    <s v="N/S"/>
    <n v="27"/>
    <n v="3.15"/>
    <n v="3.28"/>
    <n v="4.9451612903225799"/>
    <s v="&lt;0,020"/>
    <n v="72"/>
    <n v="1.2"/>
    <n v="18.399999999999999"/>
    <n v="11.858823529411765"/>
    <n v="2.21"/>
  </r>
  <r>
    <x v="1"/>
    <s v="&lt; 625 Kg/día"/>
    <x v="0"/>
    <n v="628"/>
    <s v="Sabanalarga"/>
    <s v="Hevéxicos"/>
    <n v="2"/>
    <s v="Magdalena Cauca"/>
    <n v="26"/>
    <s v="Cauca"/>
    <n v="2620"/>
    <s v="Directos Rio Cauca  entre Rio San Juan y  Pto Valdivia (md)"/>
    <s v="2620-03"/>
    <s v="Directos R. Cauca (mi) - R. San Andres y R. Espiritu Santo - NSS"/>
    <s v="2620- _03- _19"/>
    <s v="Q. La Honda"/>
    <s v="2620-03-19-06"/>
    <s v="Q. Honda"/>
    <d v="2020-11-09T00:00:00"/>
    <n v="24"/>
    <n v="5.8000000000000003E-2"/>
    <n v="6.95"/>
    <n v="6.63"/>
    <n v="7.01"/>
    <n v="0.39"/>
    <n v="0.48"/>
    <n v="20.2"/>
    <n v="24.2"/>
    <n v="15.4"/>
    <n v="4.54"/>
    <s v="&lt;0,100"/>
    <s v="N/S"/>
    <s v="&lt;10"/>
    <n v="0.42"/>
    <n v="5.17"/>
    <n v="8.5129032258064523"/>
    <s v="&lt;0,020"/>
    <n v="12"/>
    <n v="0.1"/>
    <s v="&lt;5,00"/>
    <e v="#VALUE!"/>
    <n v="0.70199999999999996"/>
  </r>
  <r>
    <x v="1"/>
    <s v="&lt; 625 Kg/día"/>
    <x v="0"/>
    <n v="642"/>
    <s v="Salgar"/>
    <s v="Citará"/>
    <n v="2"/>
    <s v="Magdalena Cauca"/>
    <n v="26"/>
    <s v="Cauca"/>
    <n v="2619"/>
    <s v="Rio San Juan"/>
    <s v="2619-01"/>
    <s v="R. San Juan - SZH (md)"/>
    <s v="2619- _01- _01"/>
    <s v="Directos R. San Juan (md) entre la Q. La Fotuta y R. Barroso"/>
    <s v="2619-01-01-01"/>
    <s v="Directos R. San Juan (md) Entre R. Cauca y Q. La Guineo"/>
    <d v="2020-10-31T00:00:00"/>
    <n v="24"/>
    <n v="0.5"/>
    <n v="7.99"/>
    <n v="7.1"/>
    <n v="8.77"/>
    <n v="430"/>
    <n v="1200"/>
    <n v="22.8"/>
    <n v="25.8"/>
    <n v="424"/>
    <n v="190"/>
    <s v="&lt;0,100"/>
    <s v="N/S"/>
    <n v="74"/>
    <n v="6.14"/>
    <n v="15"/>
    <n v="23.258064516129032"/>
    <s v="&lt;0,020"/>
    <n v="121"/>
    <n v="2"/>
    <n v="32.9"/>
    <n v="21.741176470588233"/>
    <n v="4.6900000000000004"/>
  </r>
  <r>
    <x v="1"/>
    <s v="&lt; 625 Kg/día"/>
    <x v="0"/>
    <n v="656"/>
    <s v="San Jeronimo"/>
    <s v="Hevéxicos"/>
    <n v="2"/>
    <s v="Magdalena Cauca"/>
    <n v="26"/>
    <s v="Cauca"/>
    <n v="2620"/>
    <s v="Directos Rio Cauca  entre Rio San Juan y  Pto Valdivia (md)"/>
    <s v="2620-02"/>
    <s v="Directos R. Cauca (mi) - R. Aurra - NSS"/>
    <s v="2620- _02- _02"/>
    <s v="R. Aurra"/>
    <s v="2620-02-02-18"/>
    <s v="Q. Tafetanes"/>
    <d v="2020-10-15T00:00:00"/>
    <n v="24"/>
    <n v="1.52"/>
    <n v="7.1"/>
    <n v="6.72"/>
    <n v="7.78"/>
    <n v="248"/>
    <n v="766"/>
    <n v="23"/>
    <n v="27.7"/>
    <n v="349"/>
    <n v="209"/>
    <s v="N/S"/>
    <s v="N/S"/>
    <n v="48"/>
    <n v="7.31"/>
    <n v="8.9600000000000009"/>
    <n v="14.925806451612901"/>
    <s v="&lt;0,020"/>
    <n v="71"/>
    <n v="1.4"/>
    <n v="34.4"/>
    <n v="16.058823529411764"/>
    <n v="0.505"/>
  </r>
  <r>
    <x v="1"/>
    <s v="&lt; 625 Kg/día"/>
    <x v="0"/>
    <n v="656"/>
    <s v="San Jeronimo"/>
    <s v="Hevéxicos"/>
    <n v="2"/>
    <s v="Magdalena Cauca"/>
    <n v="26"/>
    <s v="Cauca"/>
    <n v="2620"/>
    <s v="Directos Rio Cauca  entre Rio San Juan y  Pto Valdivia (md)"/>
    <s v="2620-02"/>
    <s v="Directos R. Cauca (mi) - R. Aurra - NSS"/>
    <s v="2620- _02- _02"/>
    <s v="R. Aurra"/>
    <s v="2620-02-02-16"/>
    <s v="Q. Los Cedros"/>
    <d v="2020-11-17T00:00:00"/>
    <n v="24"/>
    <n v="0.35"/>
    <n v="6.9"/>
    <n v="6.51"/>
    <n v="6.97"/>
    <n v="380"/>
    <n v="820"/>
    <n v="19.600000000000001"/>
    <n v="24.7"/>
    <n v="376"/>
    <n v="263"/>
    <s v="N/S"/>
    <s v="N/S"/>
    <n v="64"/>
    <n v="8.9"/>
    <n v="6.34"/>
    <n v="39.741935483870968"/>
    <s v="&lt;0,020"/>
    <n v="72"/>
    <n v="1"/>
    <n v="20"/>
    <n v="7.6835294117647059"/>
    <n v="4.28"/>
  </r>
  <r>
    <x v="1"/>
    <s v="&lt; 625 Kg/día"/>
    <x v="0"/>
    <n v="42"/>
    <s v="Santa Fé de Antioquia"/>
    <s v="Hevéxicos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2"/>
    <s v="Q. Las Habas"/>
    <s v="2621-01-12-01"/>
    <s v="Q. Las Habas"/>
    <d v="2020-11-21T00:00:00"/>
    <n v="24"/>
    <n v="0.02"/>
    <n v="8.1"/>
    <n v="7.5"/>
    <n v="8.1999999999999993"/>
    <n v="1190"/>
    <n v="1420"/>
    <n v="26.5"/>
    <n v="32.9"/>
    <n v="157"/>
    <n v="67.400000000000006"/>
    <s v="N/S"/>
    <s v="N/S"/>
    <n v="14"/>
    <n v="0.46"/>
    <n v="36.9"/>
    <n v="13.187096774193549"/>
    <s v="&lt;0,020"/>
    <n v="58"/>
    <n v="0.2"/>
    <n v="126"/>
    <n v="96.352941176470594"/>
    <n v="11.2"/>
  </r>
  <r>
    <x v="1"/>
    <s v="&lt; 625 Kg/día"/>
    <x v="0"/>
    <n v="761"/>
    <s v="Sopetrán"/>
    <s v="Hevéxicos"/>
    <n v="2"/>
    <s v="Magdalena Cauca"/>
    <n v="26"/>
    <s v="Cauca"/>
    <n v="2620"/>
    <s v="Directos Rio Cauca  entre Rio San Juan y  Pto Valdivia (md)"/>
    <s v="2620-02"/>
    <s v="Directos R. Cauca (mi) - R. Aurra - NSS"/>
    <s v="2620- _02- _01"/>
    <s v="Directos R. Cauca (mi) entre Q. La Clara y Q. La Guaca"/>
    <s v="2620-02-01-01"/>
    <s v="Directos R. Cauca (mi) entre Q. La Toma y R. La Clara"/>
    <d v="2020-11-12T00:00:00"/>
    <n v="24"/>
    <n v="1.31"/>
    <n v="7.4"/>
    <n v="6.8"/>
    <n v="7.9"/>
    <n v="270"/>
    <n v="470"/>
    <n v="24"/>
    <n v="30.3"/>
    <n v="431"/>
    <n v="222"/>
    <s v="N/S"/>
    <s v="N/S"/>
    <n v="40"/>
    <n v="7"/>
    <n v="1.55"/>
    <n v="17.409677419354836"/>
    <s v="&lt;0,020"/>
    <n v="132"/>
    <n v="2.5"/>
    <n v="26.3"/>
    <n v="14.247058823529413"/>
    <n v="5.92"/>
  </r>
  <r>
    <x v="1"/>
    <s v="&lt; 625 Kg/día"/>
    <x v="0"/>
    <n v="656"/>
    <s v="San Jeronimo"/>
    <s v="Hevéxicos"/>
    <n v="2"/>
    <s v="Magdalena Cauca"/>
    <n v="26"/>
    <s v="Cauca"/>
    <n v="2620"/>
    <s v="Directos Rio Cauca  entre Rio San Juan y  Pto Valdivia (md)"/>
    <s v="2620-02"/>
    <s v="Directos R. Cauca (mi) - R. Aurra - NSS"/>
    <s v="2620- _02- _02"/>
    <s v="R. Aurra"/>
    <s v="2620-02-02-01"/>
    <s v="R. Aurra"/>
    <d v="2020-11-21T00:00:00"/>
    <n v="24"/>
    <n v="0.48"/>
    <n v="7.26"/>
    <n v="7.04"/>
    <n v="7.47"/>
    <n v="420"/>
    <n v="540"/>
    <n v="24.5"/>
    <n v="27.1"/>
    <n v="18.399999999999999"/>
    <n v="8.0399999999999991"/>
    <s v="N/S"/>
    <s v="N/S"/>
    <s v="&lt;10"/>
    <s v="&lt;0,100"/>
    <n v="4.5599999999999996"/>
    <n v="2.754838709677419"/>
    <s v="&lt;0,020"/>
    <n v="7"/>
    <s v="&lt;0,100"/>
    <n v="9.6300000000000008"/>
    <n v="7.4364705882352933"/>
    <n v="1.78"/>
  </r>
  <r>
    <x v="1"/>
    <s v="&lt; 625 Kg/día"/>
    <x v="0"/>
    <n v="101"/>
    <s v="Ciudad Bolívar"/>
    <s v="Citará"/>
    <n v="2"/>
    <s v="Magdalena Cauca"/>
    <n v="26"/>
    <s v="Cauca"/>
    <n v="2619"/>
    <s v="Rio San Juan"/>
    <s v="2619-01"/>
    <s v="R. San Juan - SZH (md)"/>
    <s v="2619- _01- _04"/>
    <s v="R. Bolivar"/>
    <s v="2619-01-04-10"/>
    <s v="Q. La Cascada"/>
    <d v="2020-10-30T00:00:00"/>
    <n v="24"/>
    <n v="0.85"/>
    <n v="6.63"/>
    <n v="6.08"/>
    <n v="6.9"/>
    <n v="125.9"/>
    <n v="292"/>
    <n v="20"/>
    <n v="23.7"/>
    <n v="2290"/>
    <n v="99.5"/>
    <s v="N/S"/>
    <s v="N/S"/>
    <n v="28"/>
    <n v="1.79"/>
    <n v="2.0099999999999998"/>
    <n v="3.2064516129032254"/>
    <n v="0.46300000000000002"/>
    <n v="25"/>
    <n v="0.5"/>
    <n v="21.3"/>
    <n v="14.329411764705881"/>
    <n v="2.84"/>
  </r>
  <r>
    <x v="1"/>
    <s v="NA"/>
    <x v="3"/>
    <n v="579"/>
    <s v="Puerto Berrio"/>
    <s v="Zenufana"/>
    <n v="2"/>
    <s v="Magdalena Cauca"/>
    <n v="23"/>
    <s v="Medio Magdalena"/>
    <n v="2310"/>
    <s v="Rio San Bartolo y otros directos al Magdalena Medio"/>
    <s v="2310"/>
    <s v="R. San Bartolo y otros directos al Magdalena Medio - NSS"/>
    <s v="2310- _01- _09"/>
    <s v="Q. Santa Cruz"/>
    <s v="2310-01-09-03"/>
    <s v="Q. Moravia"/>
    <d v="2020-11-17T00:00:00"/>
    <n v="5.75"/>
    <n v="0.46"/>
    <n v="7.6"/>
    <n v="6"/>
    <n v="7.9"/>
    <n v="130"/>
    <n v="1120"/>
    <n v="26.4"/>
    <n v="28.9"/>
    <n v="15.9"/>
    <n v="2"/>
    <s v="N/S"/>
    <s v="N/S"/>
    <s v="&lt;10"/>
    <n v="0.17899999999999999"/>
    <n v="0.33300000000000002"/>
    <n v="5.8032258064516133"/>
    <n v="2.1000000000000001E-2"/>
    <n v="15"/>
    <s v="&lt;0,100"/>
    <s v="&lt;5,00"/>
    <e v="#VALUE!"/>
    <n v="0.36"/>
  </r>
  <r>
    <x v="1"/>
    <s v="NA"/>
    <x v="7"/>
    <n v="79"/>
    <s v="Barbosa"/>
    <s v="Aburra Norte"/>
    <n v="2"/>
    <s v="Magdalena Cauca"/>
    <n v="27"/>
    <s v="Nechi"/>
    <n v="2701"/>
    <s v="Rio Porce"/>
    <s v="2701-01"/>
    <s v="Rio Aburra - NSS"/>
    <s v="2701-01-209"/>
    <s v="DIRECTOS AL RIO ABURRA - MEDELLIN"/>
    <s v="2701-01-209"/>
    <s v="DIRECTOS AL RIO ABURRA - MEDELLIN"/>
    <d v="2020-11-26T00:00:00"/>
    <n v="11.5"/>
    <n v="5.61"/>
    <n v="7.06"/>
    <n v="6.46"/>
    <n v="7.25"/>
    <n v="895"/>
    <n v="4624"/>
    <n v="24"/>
    <n v="31.4"/>
    <n v="214"/>
    <n v="62.9"/>
    <s v="&lt;0,100"/>
    <s v="N/S"/>
    <s v="&lt;10"/>
    <n v="0.158"/>
    <n v="0.38700000000000001"/>
    <n v="5.1032258064516132"/>
    <s v="N/S"/>
    <n v="27"/>
    <s v="&lt;0,100"/>
    <n v="23.4"/>
    <e v="#VALUE!"/>
    <n v="0.28999999999999998"/>
  </r>
  <r>
    <x v="1"/>
    <s v="N/A"/>
    <x v="6"/>
    <n v="93"/>
    <s v="Amagá"/>
    <s v="Aburra Sur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8"/>
    <s v="Q. San Mateo"/>
    <s v="2621-01-18-12"/>
    <s v="Q. La Urraena"/>
    <d v="2020-11-25T00:00:00"/>
    <n v="1"/>
    <n v="4.16"/>
    <n v="7.12"/>
    <n v="7"/>
    <n v="7.3"/>
    <n v="100"/>
    <n v="130"/>
    <n v="21.3"/>
    <n v="22"/>
    <s v="&lt;12,0"/>
    <n v="3.7"/>
    <s v="&lt;0,100"/>
    <s v="N/S"/>
    <s v="&lt;10"/>
    <s v="&lt;0,100"/>
    <n v="0.95199999999999996"/>
    <n v="1.05"/>
    <n v="3.2000000000000001E-2"/>
    <n v="277"/>
    <n v="0.4"/>
    <s v="&lt;5,00"/>
    <e v="#VALUE!"/>
    <n v="0.92700000000000005"/>
  </r>
  <r>
    <x v="1"/>
    <s v="N/A"/>
    <x v="6"/>
    <n v="30"/>
    <s v="Amagá"/>
    <s v="Aburra Sur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04"/>
    <s v="Q. Amaga"/>
    <s v="2620-01-04-01"/>
    <s v="Q. Amaga"/>
    <d v="2020-12-01T00:00:00"/>
    <n v="11.5"/>
    <n v="0.27"/>
    <n v="6.6"/>
    <n v="5.99"/>
    <n v="7.03"/>
    <n v="90"/>
    <n v="130"/>
    <n v="19"/>
    <n v="22.7"/>
    <s v="&lt;12,0"/>
    <n v="5.0199999999999996"/>
    <s v="&lt;0,100"/>
    <s v="N/S"/>
    <s v="&lt;10"/>
    <s v="&lt;0,100"/>
    <n v="0.29799999999999999"/>
    <n v="1.0883870967741935"/>
    <s v="&lt;0,020"/>
    <n v="333"/>
    <n v="0.3"/>
    <s v="&lt;5,00"/>
    <e v="#VALUE!"/>
    <n v="3.79"/>
  </r>
  <r>
    <x v="1"/>
    <s v="N/A"/>
    <x v="6"/>
    <n v="93"/>
    <s v="Amagá"/>
    <s v="Aburra Sur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8"/>
    <s v="Q. San Mateo"/>
    <s v="2621-01-18-01"/>
    <s v="Q. San Mateo"/>
    <d v="2020-11-24T00:00:00"/>
    <n v="1"/>
    <n v="2.63"/>
    <n v="7"/>
    <n v="6.9"/>
    <n v="7.2"/>
    <n v="290"/>
    <n v="340"/>
    <n v="22.1"/>
    <n v="22.4"/>
    <s v="&lt;12,0"/>
    <n v="2"/>
    <s v="&lt;0,100"/>
    <s v="N/S"/>
    <s v="&lt;10"/>
    <s v="&lt;0,100"/>
    <n v="0.17799999999999999"/>
    <n v="1.7567741935483872"/>
    <s v="&lt;0,020"/>
    <n v="640"/>
    <n v="0.2"/>
    <s v="&lt;5,00"/>
    <e v="#VALUE!"/>
    <n v="0.23799999999999999"/>
  </r>
  <r>
    <x v="1"/>
    <s v="N/A"/>
    <x v="6"/>
    <n v="101"/>
    <s v="Caldas"/>
    <s v="Aburra Sur"/>
    <n v="2"/>
    <s v="Magdalena Cauca"/>
    <n v="26"/>
    <s v="Cauca"/>
    <n v="2619"/>
    <s v="Rio San Juan"/>
    <s v="2619-01"/>
    <s v="R. San Juan - SZH (md)"/>
    <s v="2619- _01- _04"/>
    <s v="R. Bolivar"/>
    <s v="2619-01-04-04"/>
    <s v="Q. La Linda"/>
    <d v="2020-11-26T00:00:00"/>
    <n v="2"/>
    <n v="11.99"/>
    <n v="7.27"/>
    <n v="7.22"/>
    <n v="7.31"/>
    <n v="48.35"/>
    <n v="60.4"/>
    <n v="20.399999999999999"/>
    <n v="21.2"/>
    <s v="&lt;12,0"/>
    <n v="2"/>
    <s v="&lt;0,100"/>
    <s v="N/S"/>
    <s v="&lt;10"/>
    <s v="&lt;0,100"/>
    <n v="0.17100000000000001"/>
    <n v="0.89193548387096777"/>
    <s v="&lt;0,020"/>
    <n v="41"/>
    <n v="0.3"/>
    <s v="&lt;5,00"/>
    <e v="#VALUE!"/>
    <n v="0.14599999999999999"/>
  </r>
  <r>
    <x v="1"/>
    <s v="N/A"/>
    <x v="6"/>
    <n v="761"/>
    <s v="Santa Fé de Antioquia"/>
    <s v="Hevéxicos"/>
    <n v="2"/>
    <s v="Magdalena Cauca"/>
    <n v="26"/>
    <s v="Cauca"/>
    <n v="2619"/>
    <s v="Directos Rio Cauca entre Rio San Juan y Pto Valdivia (mi)"/>
    <s v="2621-01"/>
    <s v="Directos R. Cauca (md) entre R. San Juan R. Ituango - NSS"/>
    <s v="2621-_01-_13"/>
    <s v="Directos R. Cauca (md) entre Q. La Noque y R. Las Habas"/>
    <s v="2621-01-13-09"/>
    <s v="Directos al R. Cauca (md) entre Q. La Noque y Q. Canaveral"/>
    <d v="2020-11-24T00:00:00"/>
    <n v="3"/>
    <n v="11.58"/>
    <n v="7.89"/>
    <n v="7.38"/>
    <n v="8.19"/>
    <n v="300"/>
    <n v="360"/>
    <n v="29.4"/>
    <n v="31.9"/>
    <s v="&lt;12,0"/>
    <n v="2"/>
    <s v="&lt;0,100"/>
    <s v="N/S"/>
    <s v="&lt;10"/>
    <s v="&lt;0,100"/>
    <n v="0.17599999999999999"/>
    <n v="1.6099999999999999"/>
    <n v="6.2E-2"/>
    <n v="7"/>
    <s v="&lt;0,100"/>
    <s v="&lt;5,00"/>
    <e v="#VALUE!"/>
    <n v="0.24099999999999999"/>
  </r>
  <r>
    <x v="1"/>
    <s v="Mineros Campaña 1"/>
    <x v="5"/>
    <n v="250"/>
    <s v="El Bagre"/>
    <s v="Panzenú"/>
    <n v="2"/>
    <s v="Magdalena Cauca"/>
    <n v="27"/>
    <s v="Nechi"/>
    <n v="2703"/>
    <s v="Bajo Nechi (md)"/>
    <s v="2703-03"/>
    <s v="R. Bajo Nechi (mi) - NSS"/>
    <s v="2703- _03- _06"/>
    <s v="Q. San Pedro"/>
    <s v="2703-03-06-02"/>
    <s v="Q. Hojarrascal"/>
    <d v="2020-10-20T00:00:00"/>
    <n v="4"/>
    <n v="377.68"/>
    <n v="6.64"/>
    <n v="6.29"/>
    <n v="6.64"/>
    <n v="80"/>
    <n v="820"/>
    <n v="29.3"/>
    <n v="31.4"/>
    <n v="50.2"/>
    <n v="2"/>
    <s v="&lt;0,100"/>
    <s v="N/S"/>
    <s v="&lt;10"/>
    <s v="&lt;0,100"/>
    <s v="&lt;0,153"/>
    <n v="0.52612903225806462"/>
    <s v="&lt;0,020"/>
    <n v="1005"/>
    <n v="0.1"/>
    <s v="&lt;5,00"/>
    <e v="#VALUE!"/>
    <n v="0.98199999999999998"/>
  </r>
  <r>
    <x v="1"/>
    <s v="Gran Colombia Gold Campaña 1"/>
    <x v="5"/>
    <n v="604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21T00:00:00"/>
    <n v="24"/>
    <n v="5.74"/>
    <n v="7.5"/>
    <n v="6.9"/>
    <n v="7.3"/>
    <n v="550"/>
    <n v="580"/>
    <n v="24"/>
    <n v="25.9"/>
    <s v="&lt;12"/>
    <n v="2"/>
    <s v="&lt;0,100"/>
    <s v="N/S"/>
    <s v="&lt;10"/>
    <s v="&lt;0,100"/>
    <s v="&lt;0,153"/>
    <n v="0.62322580645161296"/>
    <s v="&lt;0,020"/>
    <n v="9"/>
    <s v="&lt;0,100"/>
    <s v="&lt;5,00"/>
    <e v="#VALUE!"/>
    <n v="0.34200000000000003"/>
  </r>
  <r>
    <x v="1"/>
    <s v="Gran Colombia Gold Campaña 1"/>
    <x v="5"/>
    <n v="604"/>
    <s v="Segovia"/>
    <s v="Zenufana"/>
    <n v="2"/>
    <s v="Magdalena Cauca"/>
    <n v="23"/>
    <s v="Medio Magdalena"/>
    <n v="2317"/>
    <s v="Rio Cimitarra y otros directos al Magdalena"/>
    <s v="2317-01"/>
    <s v="R. Ite - NSS"/>
    <s v="2317- _01- _02"/>
    <s v="R. Ite parte alta"/>
    <s v="2317-01-02-10"/>
    <s v="Cn. Mariquitan"/>
    <d v="2020-10-21T00:00:00"/>
    <n v="24"/>
    <n v="6.2"/>
    <n v="7.53"/>
    <n v="5.15"/>
    <n v="7.31"/>
    <n v="280"/>
    <n v="560"/>
    <n v="24.1"/>
    <n v="26.8"/>
    <s v="&lt;12"/>
    <n v="2"/>
    <s v="&lt;0,100"/>
    <s v="N/S"/>
    <s v="&lt;10"/>
    <s v="&lt;0,100"/>
    <s v="&lt;0,153"/>
    <n v="0.52161290322580656"/>
    <s v="&lt;0,020"/>
    <n v="18"/>
    <s v="&lt;0,100"/>
    <s v="&lt;5,00"/>
    <e v="#VALUE!"/>
    <n v="0.39400000000000002"/>
  </r>
  <r>
    <x v="1"/>
    <s v="Gran Colombia Gold Campaña 1"/>
    <x v="5"/>
    <n v="604"/>
    <s v="Remedios"/>
    <s v="Zenufana"/>
    <e v="#N/A"/>
    <e v="#N/A"/>
    <e v="#N/A"/>
    <e v="#N/A"/>
    <e v="#N/A"/>
    <e v="#N/A"/>
    <e v="#N/A"/>
    <e v="#N/A"/>
    <e v="#N/A"/>
    <e v="#N/A"/>
    <e v="#N/A"/>
    <e v="#N/A"/>
    <d v="2020-10-22T00:00:00"/>
    <n v="24"/>
    <n v="1.59"/>
    <n v="4"/>
    <n v="3.7"/>
    <n v="4.7"/>
    <n v="160"/>
    <n v="200"/>
    <n v="22.9"/>
    <n v="24.9"/>
    <s v="&lt;12"/>
    <n v="2"/>
    <s v="&lt;0,100"/>
    <s v="N/S"/>
    <s v="&lt;10"/>
    <s v="&lt;0,100"/>
    <n v="0.185"/>
    <e v="#VALUE!"/>
    <s v="&lt;0,020"/>
    <n v="11"/>
    <s v="&lt;0,100"/>
    <s v="&lt;5,00"/>
    <e v="#VALUE!"/>
    <n v="0.189"/>
  </r>
  <r>
    <x v="1"/>
    <s v="Gran Colombia Gold Campaña 1"/>
    <x v="5"/>
    <n v="736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22T00:00:00"/>
    <n v="24"/>
    <n v="3.71"/>
    <n v="6.73"/>
    <n v="5.36"/>
    <n v="7.96"/>
    <n v="240"/>
    <n v="310"/>
    <n v="23.3"/>
    <n v="26.4"/>
    <s v="&lt;12"/>
    <n v="2"/>
    <s v="&lt;0,100"/>
    <s v="N/S"/>
    <s v="&lt;10"/>
    <s v="&lt;0,100"/>
    <n v="0.22600000000000001"/>
    <n v="0.70225806451612904"/>
    <s v="&lt;0,020"/>
    <n v="78"/>
    <s v="&lt;0,100"/>
    <s v="&lt;5,00"/>
    <e v="#VALUE!"/>
    <n v="0.16700000000000001"/>
  </r>
  <r>
    <x v="1"/>
    <s v="Gran Colombia Gold Campaña 1"/>
    <x v="5"/>
    <n v="604"/>
    <s v="Remedios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22T00:00:00"/>
    <n v="24"/>
    <n v="2.83"/>
    <n v="5.56"/>
    <n v="3.78"/>
    <n v="6.64"/>
    <n v="110"/>
    <n v="210"/>
    <n v="22.5"/>
    <n v="26.5"/>
    <s v="&lt;12"/>
    <n v="2"/>
    <s v="&lt;0,100"/>
    <s v="N/S"/>
    <s v="&lt;10"/>
    <s v="&lt;0,100"/>
    <s v="&lt;0,153"/>
    <e v="#VALUE!"/>
    <s v="&lt;0,020"/>
    <n v="41"/>
    <s v="&lt;0,100"/>
    <s v="&lt;5,00"/>
    <e v="#VALUE!"/>
    <n v="0.432"/>
  </r>
  <r>
    <x v="1"/>
    <s v="Gran Colombia Gold Campaña 1"/>
    <x v="5"/>
    <n v="604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21T00:00:00"/>
    <n v="24"/>
    <n v="6.22"/>
    <n v="7.56"/>
    <n v="7.17"/>
    <n v="7.55"/>
    <n v="165"/>
    <n v="402"/>
    <n v="24.6"/>
    <n v="26.3"/>
    <s v="&lt;12"/>
    <n v="2"/>
    <s v="&lt;0,100"/>
    <s v="N/S"/>
    <s v="&lt;10"/>
    <s v="&lt;0,100"/>
    <s v="&lt;0,153"/>
    <n v="0.61645161290322581"/>
    <n v="2.9000000000000001E-2"/>
    <n v="48"/>
    <n v="0.1"/>
    <s v="&lt;5,00"/>
    <e v="#VALUE!"/>
    <n v="0.224"/>
  </r>
  <r>
    <x v="1"/>
    <s v="Gran Colombia Gold Campaña 1"/>
    <x v="5"/>
    <n v="604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21T00:00:00"/>
    <n v="24"/>
    <n v="2.76"/>
    <n v="7.57"/>
    <n v="7.42"/>
    <n v="8.08"/>
    <n v="260"/>
    <n v="319"/>
    <n v="23.2"/>
    <n v="27.9"/>
    <s v="&lt;12"/>
    <n v="2"/>
    <s v="&lt;0,100"/>
    <s v="N/S"/>
    <s v="&lt;10"/>
    <s v="&lt;0,100"/>
    <s v="&lt;0,153"/>
    <n v="0.7"/>
    <s v="&lt;0,020"/>
    <n v="7"/>
    <s v="&lt;0,100"/>
    <s v="&lt;5,00"/>
    <e v="#VALUE!"/>
    <n v="0.29199999999999998"/>
  </r>
  <r>
    <x v="1"/>
    <s v="Gran Colombia Gold Campaña 1"/>
    <x v="5"/>
    <n v="736"/>
    <s v="Zaragoz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9T00:00:00"/>
    <n v="24"/>
    <n v="4.1100000000000003"/>
    <n v="7.84"/>
    <n v="6.1"/>
    <n v="8.42"/>
    <n v="2130"/>
    <n v="2690"/>
    <n v="24.7"/>
    <n v="31.5"/>
    <n v="169"/>
    <n v="13.4"/>
    <s v="&lt;0,100"/>
    <s v="N/S"/>
    <s v="&lt;10"/>
    <n v="2.34"/>
    <s v="&lt;0,153"/>
    <e v="#VALUE!"/>
    <n v="0.40300000000000002"/>
    <n v="24"/>
    <s v="&lt;0,100"/>
    <n v="34.299999999999997"/>
    <n v="15.4"/>
    <n v="0.20699999999999999"/>
  </r>
  <r>
    <x v="1"/>
    <s v="Gran Colombia Gold Campaña 1"/>
    <x v="5"/>
    <n v="736"/>
    <s v="Zaragoz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9T00:00:00"/>
    <n v="24"/>
    <n v="67.47"/>
    <n v="7.57"/>
    <n v="6.47"/>
    <n v="9.9700000000000006"/>
    <n v="1080"/>
    <n v="1572"/>
    <n v="25"/>
    <n v="31.4"/>
    <s v="&lt;12"/>
    <n v="2"/>
    <s v="&lt;0,100"/>
    <s v="N/S"/>
    <n v="11"/>
    <s v="&lt;0,100"/>
    <s v="&lt;0,153"/>
    <n v="3.319354838709677"/>
    <n v="0.11799999999999999"/>
    <n v="222"/>
    <n v="25"/>
    <s v="&lt;5,00"/>
    <e v="#VALUE!"/>
    <n v="0.215"/>
  </r>
  <r>
    <x v="1"/>
    <s v="Gran Colombia Gold Campaña 1"/>
    <x v="5"/>
    <n v="604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22T00:00:00"/>
    <n v="24"/>
    <n v="3.91"/>
    <n v="7.03"/>
    <n v="6.41"/>
    <n v="7.5"/>
    <n v="478"/>
    <n v="773"/>
    <n v="23.8"/>
    <n v="28.9"/>
    <s v="&lt;12"/>
    <n v="2"/>
    <s v="&lt;0,100"/>
    <s v="N/S"/>
    <s v="&lt;10"/>
    <s v="&lt;0,100"/>
    <n v="0.159"/>
    <n v="4.9451612903225799"/>
    <n v="3.6999999999999998E-2"/>
    <n v="164"/>
    <n v="0.1"/>
    <s v="&lt;5,00"/>
    <e v="#VALUE!"/>
    <n v="0.189"/>
  </r>
  <r>
    <x v="1"/>
    <s v="N/A"/>
    <x v="5"/>
    <n v="736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1-12T00:00:00"/>
    <n v="2"/>
    <n v="0.42"/>
    <n v="6.9"/>
    <n v="6.6"/>
    <n v="7.4"/>
    <n v="520"/>
    <n v="580"/>
    <n v="22.8"/>
    <n v="25.7"/>
    <s v="&lt;12"/>
    <n v="2"/>
    <s v="&lt;0,100"/>
    <s v="N/S"/>
    <s v="&lt;10"/>
    <n v="0.111"/>
    <s v="&lt;0,153"/>
    <n v="2.6419354838709674"/>
    <n v="5.5E-2"/>
    <n v="278"/>
    <s v="&lt;0,100"/>
    <s v="&lt;5,00"/>
    <e v="#VALUE!"/>
    <n v="2.06"/>
  </r>
  <r>
    <x v="1"/>
    <s v="N/A"/>
    <x v="5"/>
    <n v="579"/>
    <s v="Puerto Berrio"/>
    <s v="Zenufana"/>
    <n v="2"/>
    <s v="Magdalena Cauca"/>
    <n v="23"/>
    <s v="Medio Magdalena"/>
    <n v="2310"/>
    <s v="Rio San Bartolo y otros directos al Magdalena Medio"/>
    <s v="2310"/>
    <s v="R. San Bartolo y otros directos al Magdalena Medio - NSS"/>
    <s v="2310- _01- _05"/>
    <s v="Directos R. Magdalena (mi), Q. Malena"/>
    <s v="2310-01-05-04"/>
    <s v="Q. El Vapor"/>
    <d v="2020-11-15T00:00:00"/>
    <n v="2"/>
    <n v="0.22"/>
    <n v="6.8"/>
    <n v="6.2"/>
    <n v="7"/>
    <n v="400"/>
    <n v="530"/>
    <n v="28"/>
    <n v="29.3"/>
    <n v="38.5"/>
    <n v="19.399999999999999"/>
    <s v="&lt;0,100"/>
    <s v="N/S"/>
    <s v="&lt;10"/>
    <s v="&lt;0,100"/>
    <s v="&lt;0,153"/>
    <n v="1.3412903225806454"/>
    <n v="2.9000000000000001E-2"/>
    <n v="57"/>
    <s v="&lt;0,100"/>
    <s v="&lt;5,00"/>
    <e v="#VALUE!"/>
    <n v="1.1499999999999999"/>
  </r>
  <r>
    <x v="1"/>
    <s v="NA"/>
    <x v="2"/>
    <n v="679"/>
    <s v="Santa Barbara"/>
    <s v="Cartama"/>
    <n v="2"/>
    <s v="Magdalena Cauca"/>
    <n v="26"/>
    <s v="Cauca"/>
    <n v="2620"/>
    <s v="Directos Rio Cauca  entre Rio San Juan y  Pto Valdivia (md)"/>
    <s v="2618"/>
    <s v="R. Arma"/>
    <s v="2618- _05- _01- _09"/>
    <s v="Q. Sabaletas"/>
    <s v="2618-05-01-09"/>
    <s v="Q. Sabaletas"/>
    <d v="2020-11-04T00:00:00"/>
    <n v="0.3"/>
    <n v="1.34"/>
    <n v="3.65"/>
    <n v="3.51"/>
    <n v="3.89"/>
    <n v="1230"/>
    <n v="1210"/>
    <n v="21.5"/>
    <n v="21.6"/>
    <n v="14400"/>
    <n v="10560"/>
    <s v="N/S"/>
    <s v="N/S"/>
    <n v="11"/>
    <s v="N/S"/>
    <s v="N/S"/>
    <e v="#VALUE!"/>
    <s v="N/S"/>
    <n v="987"/>
    <n v="2"/>
    <n v="165"/>
    <e v="#VALUE!"/>
    <n v="29.1"/>
  </r>
  <r>
    <x v="1"/>
    <s v="N/A"/>
    <x v="2"/>
    <n v="93"/>
    <s v="Betulia"/>
    <s v="Citará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8"/>
    <s v="Q. San Mateo"/>
    <s v="2621-01-18-12"/>
    <s v="Q. La Urraena"/>
    <d v="2020-11-05T00:00:00"/>
    <n v="1"/>
    <n v="0.31"/>
    <n v="6.42"/>
    <n v="6.13"/>
    <n v="6.41"/>
    <n v="156"/>
    <n v="310"/>
    <n v="20.100000000000001"/>
    <n v="20.8"/>
    <n v="2939"/>
    <n v="2012"/>
    <s v="N/S"/>
    <s v="N/S"/>
    <n v="12"/>
    <s v="N/S"/>
    <s v="N/S"/>
    <e v="#VALUE!"/>
    <s v="N/S"/>
    <n v="383"/>
    <n v="5"/>
    <n v="22.9"/>
    <e v="#VALUE!"/>
    <n v="5.84"/>
  </r>
  <r>
    <x v="1"/>
    <s v="N/A"/>
    <x v="5"/>
    <n v="604"/>
    <s v="Amalfí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1-26T00:00:00"/>
    <n v="5.75"/>
    <n v="1.21"/>
    <n v="7.22"/>
    <n v="7.09"/>
    <n v="7.76"/>
    <n v="620"/>
    <n v="812"/>
    <n v="26.9"/>
    <n v="27.1"/>
    <n v="38.1"/>
    <n v="2"/>
    <s v="&lt;0,100"/>
    <s v="N/S"/>
    <s v="&lt;10"/>
    <n v="0.35599999999999998"/>
    <s v="&lt;0,153"/>
    <n v="30.258064516129032"/>
    <n v="0.09"/>
    <n v="30"/>
    <s v="&lt;0,100"/>
    <n v="8.1999999999999993"/>
    <n v="5.3529411764705879"/>
    <n v="0.13300000000000001"/>
  </r>
  <r>
    <x v="1"/>
    <s v="N/A"/>
    <x v="5"/>
    <n v="736"/>
    <s v="Yolombo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1-23T00:00:00"/>
    <n v="0.75"/>
    <n v="0.79"/>
    <n v="4.12"/>
    <n v="4.3499999999999996"/>
    <n v="4.9000000000000004"/>
    <n v="226"/>
    <n v="298"/>
    <n v="25.2"/>
    <n v="26.2"/>
    <n v="73.3"/>
    <n v="29.3"/>
    <s v="&lt;0,100"/>
    <s v="N/S"/>
    <s v="&lt;10"/>
    <s v="&lt;0,100"/>
    <s v="&lt;0,153"/>
    <n v="1.8380645161290323"/>
    <s v="&lt;0,020"/>
    <n v="1277"/>
    <n v="1.5"/>
    <s v="&lt;5,00"/>
    <e v="#VALUE!"/>
    <n v="0.34100000000000003"/>
  </r>
  <r>
    <x v="1"/>
    <s v="N/A"/>
    <x v="2"/>
    <n v="282"/>
    <s v="Fredonia"/>
    <s v="Cartama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06"/>
    <s v="Q. La Sinifana"/>
    <s v="2620-01-06-12"/>
    <s v="R. Piedra Verde"/>
    <d v="2010-11-05T00:00:00"/>
    <n v="2"/>
    <n v="0.7"/>
    <n v="6.52"/>
    <n v="6.42"/>
    <n v="6.82"/>
    <n v="170"/>
    <n v="330"/>
    <n v="21.3"/>
    <n v="21.8"/>
    <n v="239"/>
    <n v="123"/>
    <s v="N/S"/>
    <s v="N/S"/>
    <s v="&lt;10"/>
    <s v="N/S"/>
    <s v="N/S"/>
    <e v="#VALUE!"/>
    <s v="N/S"/>
    <n v="134"/>
    <n v="0.8"/>
    <s v="&lt;5,00"/>
    <e v="#VALUE!"/>
    <n v="3.34"/>
  </r>
  <r>
    <x v="1"/>
    <s v="N/A"/>
    <x v="2"/>
    <n v="93"/>
    <s v="Betulia"/>
    <s v="Citará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8"/>
    <s v="Q. San Mateo"/>
    <s v="2621-01-18-01"/>
    <s v="Q. San Mateo"/>
    <d v="2020-10-30T00:00:00"/>
    <n v="0.7"/>
    <n v="0.77"/>
    <n v="5.56"/>
    <n v="4.8099999999999996"/>
    <n v="5.96"/>
    <n v="160"/>
    <n v="360"/>
    <n v="19.7"/>
    <n v="20.2"/>
    <n v="1332"/>
    <n v="785"/>
    <s v="N/S"/>
    <s v="N/S"/>
    <s v="&lt;10"/>
    <s v="N/S"/>
    <s v="N/S"/>
    <e v="#VALUE!"/>
    <s v="N/S"/>
    <n v="321"/>
    <s v="&lt;0,100"/>
    <n v="13.8"/>
    <e v="#VALUE!"/>
    <n v="5.35"/>
  </r>
  <r>
    <x v="1"/>
    <s v="NA"/>
    <x v="1"/>
    <n v="93"/>
    <s v="Betulia"/>
    <s v="Citará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8"/>
    <s v="Q. San Mateo"/>
    <s v="2621-01-18-01"/>
    <s v="Q. San Mateo"/>
    <d v="2020-11-05T00:00:00"/>
    <n v="0.25"/>
    <n v="0.67"/>
    <n v="3.89"/>
    <n v="3.4"/>
    <n v="4.24"/>
    <n v="310"/>
    <n v="382"/>
    <n v="20.7"/>
    <n v="20.8"/>
    <n v="2293"/>
    <n v="1714"/>
    <s v="N/S"/>
    <s v="N/S"/>
    <s v="&lt;10"/>
    <s v="N/S"/>
    <s v="N/S"/>
    <e v="#VALUE!"/>
    <s v="N/S"/>
    <n v="862"/>
    <s v="&lt;0,100"/>
    <n v="54.2"/>
    <e v="#VALUE!"/>
    <n v="8.81"/>
  </r>
  <r>
    <x v="1"/>
    <s v="N/A"/>
    <x v="2"/>
    <n v="101"/>
    <s v="Ciudad Bolívar"/>
    <s v="Citará"/>
    <n v="2"/>
    <s v="Magdalena Cauca"/>
    <n v="26"/>
    <s v="Cauca"/>
    <n v="2619"/>
    <s v="Rio San Juan"/>
    <s v="2619-01"/>
    <s v="R. San Juan - SZH (md)"/>
    <s v="2619- _01- _04"/>
    <s v="R. Bolivar"/>
    <s v="2619-01-04-04"/>
    <s v="Q. La Linda"/>
    <d v="2020-10-29T00:00:00"/>
    <n v="1.5"/>
    <n v="2.56"/>
    <n v="5.5"/>
    <n v="5.0999999999999996"/>
    <n v="5.7"/>
    <n v="122"/>
    <n v="300"/>
    <n v="22.1"/>
    <n v="23"/>
    <n v="3014"/>
    <n v="1679"/>
    <s v="N/S"/>
    <s v="N/S"/>
    <s v="&lt;10"/>
    <s v="N/S"/>
    <s v="N/S"/>
    <e v="#VALUE!"/>
    <s v="N/S"/>
    <n v="429"/>
    <s v="&lt;0,100"/>
    <n v="28.7"/>
    <e v="#VALUE!"/>
    <n v="6.26"/>
  </r>
  <r>
    <x v="1"/>
    <s v="N/A"/>
    <x v="2"/>
    <n v="91"/>
    <s v="Betania"/>
    <s v="Citará"/>
    <n v="2"/>
    <s v="Magdalena Cauca"/>
    <n v="26"/>
    <s v="Cauca"/>
    <n v="2619"/>
    <s v="Rio San Juan"/>
    <s v="2619-01"/>
    <s v="R. San Juan - SZH (md)"/>
    <s v="2619- _01- _10"/>
    <s v="R. Taparto"/>
    <s v="2619-01-10-01"/>
    <s v="R. Taparto"/>
    <d v="2020-11-02T00:00:00"/>
    <n v="1.8"/>
    <n v="2.11"/>
    <n v="6.71"/>
    <n v="6.3"/>
    <n v="7.44"/>
    <n v="150"/>
    <n v="210"/>
    <n v="23.2"/>
    <n v="23.8"/>
    <n v="164"/>
    <n v="79.2"/>
    <s v="N/S"/>
    <s v="N/S"/>
    <s v="&lt;10"/>
    <s v="N/S"/>
    <s v="N/S"/>
    <e v="#VALUE!"/>
    <s v="N/S"/>
    <n v="40"/>
    <n v="2"/>
    <s v="&lt;5,00"/>
    <e v="#VALUE!"/>
    <n v="1.07"/>
  </r>
  <r>
    <x v="1"/>
    <s v="N/A"/>
    <x v="2"/>
    <n v="91"/>
    <s v="Betania"/>
    <s v="Citará"/>
    <n v="2"/>
    <s v="Magdalena Cauca"/>
    <n v="26"/>
    <s v="Cauca"/>
    <n v="2619"/>
    <s v="Rio San Juan"/>
    <s v="2619-01"/>
    <s v="R. San Juan - SZH (md)"/>
    <s v="2619- _01- _08"/>
    <s v="Q. Guadalejo"/>
    <s v="2619-01-08-08"/>
    <s v="Q. La Libia"/>
    <d v="2020-11-03T00:00:00"/>
    <n v="1.08"/>
    <n v="0.182"/>
    <n v="3.9"/>
    <n v="3.84"/>
    <n v="4.92"/>
    <n v="990"/>
    <n v="1060"/>
    <n v="22.8"/>
    <n v="23.8"/>
    <n v="3791"/>
    <n v="2790"/>
    <s v="N/S"/>
    <s v="N/S"/>
    <s v="&lt;10"/>
    <s v="N/S"/>
    <s v="N/S"/>
    <e v="#VALUE!"/>
    <s v="N/S"/>
    <n v="332"/>
    <n v="0.3"/>
    <n v="50"/>
    <e v="#VALUE!"/>
    <n v="5.3"/>
  </r>
  <r>
    <x v="1"/>
    <s v="N/A"/>
    <x v="2"/>
    <n v="91"/>
    <s v="Betania"/>
    <s v="Citará"/>
    <n v="2"/>
    <s v="Magdalena Cauca"/>
    <n v="26"/>
    <s v="Cauca"/>
    <n v="2619"/>
    <s v="Rio San Juan"/>
    <s v="2619-01"/>
    <s v="R. San Juan - SZH (md)"/>
    <s v="2619- _01- _08"/>
    <s v="Q. Guadalejo"/>
    <s v="2619-01-08-01"/>
    <s v="Q. Guadalejo"/>
    <d v="2020-11-05T00:00:00"/>
    <n v="1"/>
    <n v="0.52"/>
    <n v="4.66"/>
    <n v="4.8099999999999996"/>
    <n v="5.66"/>
    <s v="N/S"/>
    <s v="N/S"/>
    <n v="21.2"/>
    <n v="21.5"/>
    <n v="3105"/>
    <n v="1562"/>
    <s v="N/S"/>
    <s v="N/S"/>
    <s v="&lt;10"/>
    <s v="N/S"/>
    <s v="N/S"/>
    <e v="#VALUE!"/>
    <s v="N/S"/>
    <n v="1262"/>
    <s v="&lt;0,100"/>
    <n v="53"/>
    <e v="#VALUE!"/>
    <n v="10.7"/>
  </r>
  <r>
    <x v="1"/>
    <s v="N/A"/>
    <x v="2"/>
    <n v="93"/>
    <s v="Betulia"/>
    <s v="Citará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8"/>
    <s v="Q. San Mateo"/>
    <s v="2621-01-18-12"/>
    <s v="Q. La Urraena"/>
    <d v="2020-10-29T00:00:00"/>
    <n v="4"/>
    <n v="2.35"/>
    <n v="5.6"/>
    <n v="4.46"/>
    <n v="5.72"/>
    <n v="206"/>
    <n v="362"/>
    <n v="18.600000000000001"/>
    <n v="18.7"/>
    <n v="1367"/>
    <n v="472"/>
    <s v="N/S"/>
    <s v="N/S"/>
    <s v="&lt;10"/>
    <s v="N/S"/>
    <s v="N/S"/>
    <e v="#VALUE!"/>
    <s v="N/S"/>
    <n v="342"/>
    <s v="&lt;0,100"/>
    <n v="21.2"/>
    <e v="#VALUE!"/>
    <n v="2.5099999999999998"/>
  </r>
  <r>
    <x v="1"/>
    <s v="N/A"/>
    <x v="2"/>
    <n v="101"/>
    <s v="Ciudad Bolívar"/>
    <s v="Citará"/>
    <n v="2"/>
    <s v="Magdalena Cauca"/>
    <n v="26"/>
    <s v="Cauca"/>
    <n v="2619"/>
    <s v="Rio San Juan"/>
    <s v="2619-01"/>
    <s v="R. San Juan - SZH (md)"/>
    <s v="2619- _01- _04"/>
    <s v="R. Bolivar"/>
    <s v="2619-01-04-04"/>
    <s v="Q. La Linda"/>
    <d v="2020-10-29T00:00:00"/>
    <n v="3.3333330000000001"/>
    <n v="0.13400000000000001"/>
    <n v="4.29"/>
    <n v="4"/>
    <n v="4.32"/>
    <n v="342"/>
    <n v="440"/>
    <n v="23.4"/>
    <n v="24.9"/>
    <n v="49361"/>
    <n v="22065"/>
    <s v="N/S"/>
    <s v="N/S"/>
    <n v="264"/>
    <s v="N/S"/>
    <s v="N/S"/>
    <e v="#VALUE!"/>
    <s v="N/S"/>
    <n v="4534"/>
    <n v="950"/>
    <n v="309"/>
    <e v="#VALUE!"/>
    <n v="49"/>
  </r>
  <r>
    <x v="1"/>
    <s v="N/A"/>
    <x v="2"/>
    <n v="91"/>
    <s v="Betania"/>
    <s v="Citará"/>
    <n v="2"/>
    <s v="Magdalena Cauca"/>
    <n v="26"/>
    <s v="Cauca"/>
    <n v="2619"/>
    <s v="Rio San Juan"/>
    <s v="2619-01"/>
    <s v="R. San Juan - SZH (md)"/>
    <s v="2619- _01- _08"/>
    <s v="Q. Guadalejo"/>
    <s v="2619-01-08-04"/>
    <s v="Q. Sucia"/>
    <d v="2020-11-04T00:00:00"/>
    <n v="1"/>
    <n v="1.2"/>
    <n v="5.52"/>
    <n v="5.23"/>
    <n v="5.6"/>
    <n v="451"/>
    <n v="502"/>
    <n v="25.4"/>
    <n v="26"/>
    <n v="3264"/>
    <n v="2400"/>
    <s v="N/S"/>
    <s v="N/S"/>
    <s v="&lt;10"/>
    <s v="N/S"/>
    <s v="N/S"/>
    <e v="#VALUE!"/>
    <s v="N/S"/>
    <n v="454"/>
    <s v="&lt;0,100"/>
    <n v="34.9"/>
    <e v="#VALUE!"/>
    <n v="10"/>
  </r>
  <r>
    <x v="1"/>
    <s v="N/A"/>
    <x v="2"/>
    <n v="209"/>
    <s v="Concordia"/>
    <s v="Citará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20"/>
    <s v="Q. Comia"/>
    <s v="2621-01-20-01"/>
    <s v="Q. Comia"/>
    <d v="2020-10-30T00:00:00"/>
    <n v="3.25"/>
    <n v="0.54"/>
    <n v="5.52"/>
    <n v="5.32"/>
    <n v="7.54"/>
    <n v="255"/>
    <n v="669"/>
    <n v="19.5"/>
    <n v="22.4"/>
    <n v="12200"/>
    <n v="6428"/>
    <s v="N/S"/>
    <s v="N/S"/>
    <s v="&lt;10"/>
    <s v="N/S"/>
    <s v="N/S"/>
    <e v="#VALUE!"/>
    <s v="N/S"/>
    <n v="1172"/>
    <n v="300"/>
    <n v="79.400000000000006"/>
    <e v="#VALUE!"/>
    <n v="12.9"/>
  </r>
  <r>
    <x v="1"/>
    <s v="N/A"/>
    <x v="2"/>
    <n v="34"/>
    <s v="Andes"/>
    <s v="Citará"/>
    <n v="2"/>
    <s v="Magdalena Cauca"/>
    <n v="26"/>
    <s v="Cauca"/>
    <n v="2619"/>
    <s v="Rio San Juan"/>
    <s v="2619-01"/>
    <s v="R. San Juan - SZH (md)"/>
    <s v="2619- _01- _10"/>
    <s v="R. Taparto"/>
    <s v="2619-01-10-01"/>
    <s v="R. Taparto"/>
    <d v="2020-10-30T00:00:00"/>
    <n v="1.75"/>
    <n v="2.75"/>
    <n v="4.84"/>
    <n v="4.51"/>
    <n v="5.83"/>
    <n v="110"/>
    <n v="300"/>
    <n v="20.5"/>
    <n v="20.2"/>
    <n v="1257"/>
    <n v="689"/>
    <s v="N/S"/>
    <s v="N/S"/>
    <s v="&lt;10"/>
    <s v="N/S"/>
    <s v="N/S"/>
    <e v="#VALUE!"/>
    <s v="N/S"/>
    <n v="395"/>
    <s v="&lt;0,100"/>
    <n v="18.7"/>
    <e v="#VALUE!"/>
    <n v="5.82"/>
  </r>
  <r>
    <x v="1"/>
    <s v="N/A"/>
    <x v="2"/>
    <n v="809"/>
    <s v="Concordia"/>
    <s v="Aburra Sur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03"/>
    <s v="Directos R. Cauca (mi) entre Q. Sinifana y Amaga"/>
    <s v="2620-01-03-03"/>
    <s v="Directos al R. Cauca (mi) entre Q. Las Campanas y Q. La Floresita"/>
    <d v="2020-10-30T00:00:00"/>
    <n v="1.083334"/>
    <n v="0.4"/>
    <n v="6.71"/>
    <n v="6.43"/>
    <n v="6.7"/>
    <n v="540"/>
    <n v="735"/>
    <n v="19.7"/>
    <n v="20.6"/>
    <n v="4761"/>
    <n v="3518"/>
    <s v="N/S"/>
    <s v="N/S"/>
    <n v="91"/>
    <s v="N/S"/>
    <s v="N/S"/>
    <e v="#VALUE!"/>
    <s v="N/S"/>
    <n v="562"/>
    <n v="25"/>
    <n v="33.700000000000003"/>
    <e v="#VALUE!"/>
    <n v="11.4"/>
  </r>
  <r>
    <x v="1"/>
    <s v="N/A"/>
    <x v="2"/>
    <n v="642"/>
    <s v="Salgar"/>
    <s v="Citará"/>
    <n v="2"/>
    <s v="Magdalena Cauca"/>
    <n v="26"/>
    <s v="Cauca"/>
    <n v="2619"/>
    <s v="Rio San Juan"/>
    <s v="2619-01"/>
    <s v="R. San Juan - SZH (md)"/>
    <s v="2619- _01- _02"/>
    <s v="R. Barroso"/>
    <s v="2619-01-02-14"/>
    <s v="Q. Liboriana"/>
    <d v="2020-11-04T00:00:00"/>
    <n v="2"/>
    <n v="0.81"/>
    <n v="3.52"/>
    <n v="3.44"/>
    <n v="3.8"/>
    <n v="935"/>
    <n v="2087"/>
    <n v="25"/>
    <n v="25.6"/>
    <n v="20312"/>
    <n v="12630"/>
    <s v="N/S"/>
    <s v="N/S"/>
    <n v="39"/>
    <s v="N/S"/>
    <s v="N/S"/>
    <e v="#VALUE!"/>
    <s v="N/S"/>
    <n v="3795"/>
    <s v="&lt;0,100"/>
    <n v="193"/>
    <e v="#VALUE!"/>
    <n v="35.5"/>
  </r>
  <r>
    <x v="1"/>
    <s v="N/A"/>
    <x v="2"/>
    <n v="282"/>
    <s v="Fredonia"/>
    <s v="Cartama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11"/>
    <s v="Directos R. Cauca (mi) entre R. Piedras y R. Poblanco"/>
    <s v="2620-01-11-06"/>
    <s v="Q. La Ardita"/>
    <d v="2020-10-30T00:00:00"/>
    <n v="3"/>
    <n v="0.19"/>
    <n v="4.5999999999999996"/>
    <n v="3.08"/>
    <n v="4.8"/>
    <n v="600"/>
    <n v="705"/>
    <n v="22"/>
    <n v="24"/>
    <n v="4786"/>
    <n v="3578"/>
    <s v="N/S"/>
    <s v="N/S"/>
    <n v="23"/>
    <s v="N/S"/>
    <s v="N/S"/>
    <e v="#VALUE!"/>
    <s v="N/S"/>
    <n v="477"/>
    <n v="20"/>
    <n v="34.700000000000003"/>
    <e v="#VALUE!"/>
    <n v="10.5"/>
  </r>
  <r>
    <x v="1"/>
    <s v="N/A"/>
    <x v="2"/>
    <n v="101"/>
    <s v="Ciudad Bolívar"/>
    <s v="Citará"/>
    <n v="2"/>
    <s v="Magdalena Cauca"/>
    <n v="26"/>
    <s v="Cauca"/>
    <n v="2619"/>
    <s v="Rio San Juan"/>
    <s v="2619-01"/>
    <s v="R. San Juan - SZH (md)"/>
    <s v="2619- _01- _04"/>
    <s v="R. Bolivar"/>
    <s v="2619-01-04-04"/>
    <s v="Q. La Linda"/>
    <d v="2020-10-30T00:00:00"/>
    <n v="0.91666666699999999"/>
    <n v="2.33"/>
    <n v="7.68"/>
    <n v="7.55"/>
    <n v="8.2799999999999994"/>
    <n v="50"/>
    <n v="140"/>
    <n v="19.3"/>
    <n v="21.3"/>
    <n v="13667"/>
    <n v="87.8"/>
    <s v="N/S"/>
    <s v="N/S"/>
    <s v="&lt;10"/>
    <s v="N/S"/>
    <s v="N/S"/>
    <e v="#VALUE!"/>
    <s v="N/S"/>
    <n v="50"/>
    <n v="4"/>
    <s v="&lt;5"/>
    <e v="#VALUE!"/>
    <n v="1.44"/>
  </r>
  <r>
    <x v="1"/>
    <s v="N/A"/>
    <x v="2"/>
    <n v="101"/>
    <s v="Ciudad Bolívar"/>
    <s v="Citará"/>
    <n v="2"/>
    <s v="Magdalena Cauca"/>
    <n v="26"/>
    <s v="Cauca"/>
    <n v="2619"/>
    <s v="Rio San Juan"/>
    <s v="2619-01"/>
    <s v="R. San Juan - SZH (md)"/>
    <s v="2619- _01- _04"/>
    <s v="R. Bolivar"/>
    <s v="2619-01-04-04"/>
    <s v="Q. La Linda"/>
    <d v="2020-10-30T00:00:00"/>
    <n v="1"/>
    <n v="0.8"/>
    <n v="7.59"/>
    <n v="6.71"/>
    <n v="7.36"/>
    <n v="381"/>
    <n v="448"/>
    <n v="20.6"/>
    <n v="21.5"/>
    <n v="3264"/>
    <n v="278"/>
    <s v="N/S"/>
    <s v="N/S"/>
    <s v="&lt;10"/>
    <s v="N/S"/>
    <s v="N/S"/>
    <e v="#VALUE!"/>
    <s v="N/S"/>
    <n v="43"/>
    <n v="1.5"/>
    <n v="5.0599999999999996"/>
    <e v="#VALUE!"/>
    <n v="1.46"/>
  </r>
  <r>
    <x v="1"/>
    <s v="N/A"/>
    <x v="2"/>
    <n v="209"/>
    <s v="Concordia"/>
    <s v="Citará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21"/>
    <s v="Directos R. Cauca (md) entre Q. El Balsal y Q. Comia"/>
    <s v="2621-01-21-04"/>
    <s v="Q. Las Campanas"/>
    <d v="2020-11-05T00:00:00"/>
    <n v="1.5"/>
    <n v="1.33"/>
    <n v="4.68"/>
    <n v="4.62"/>
    <n v="4.9000000000000004"/>
    <n v="561"/>
    <n v="704"/>
    <n v="20.6"/>
    <n v="20.9"/>
    <n v="2091"/>
    <n v="1493"/>
    <s v="N/S"/>
    <s v="N/S"/>
    <s v="&lt;10"/>
    <s v="N/S"/>
    <s v="N/S"/>
    <e v="#VALUE!"/>
    <s v="N/S"/>
    <n v="89"/>
    <n v="0.5"/>
    <n v="13.6"/>
    <e v="#VALUE!"/>
    <n v="4.07"/>
  </r>
  <r>
    <x v="1"/>
    <s v="N/A"/>
    <x v="2"/>
    <n v="209"/>
    <s v="Concordia"/>
    <s v="Citará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20"/>
    <s v="Q. Comia"/>
    <s v="2621-01-20-06"/>
    <s v="Q. La Frondosa"/>
    <d v="2020-10-30T00:00:00"/>
    <n v="1"/>
    <n v="2.02"/>
    <n v="5.83"/>
    <n v="4.2699999999999996"/>
    <n v="6.27"/>
    <n v="157"/>
    <n v="490"/>
    <n v="18.3"/>
    <n v="20"/>
    <n v="1644"/>
    <n v="1116"/>
    <s v="N/S"/>
    <s v="N/S"/>
    <s v="&lt;10"/>
    <s v="N/S"/>
    <s v="N/S"/>
    <e v="#VALUE!"/>
    <s v="N/S"/>
    <n v="303"/>
    <n v="244"/>
    <n v="19.899999999999999"/>
    <e v="#VALUE!"/>
    <n v="4.74"/>
  </r>
  <r>
    <x v="1"/>
    <s v="N/A"/>
    <x v="5"/>
    <n v="736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1-13T00:00:00"/>
    <n v="1.1599999999999999"/>
    <n v="0.46"/>
    <n v="7.3"/>
    <n v="6.5"/>
    <n v="7.5"/>
    <n v="480"/>
    <n v="550"/>
    <n v="24.4"/>
    <n v="32.6"/>
    <s v="&lt;12,0"/>
    <n v="9"/>
    <s v="&lt;0,100"/>
    <s v="N/S"/>
    <s v="&lt;10"/>
    <s v="&lt;0,100"/>
    <s v="&lt;0,153"/>
    <n v="6.0290322580645164"/>
    <n v="3.5000000000000003E-2"/>
    <n v="1078"/>
    <n v="1.5"/>
    <s v="&lt;5,00"/>
    <e v="#VALUE!"/>
    <s v="&lt;0,100"/>
  </r>
  <r>
    <x v="1"/>
    <s v="N/A"/>
    <x v="2"/>
    <n v="642"/>
    <s v="Salgar"/>
    <s v="Citará"/>
    <n v="2"/>
    <s v="Magdalena Cauca"/>
    <n v="26"/>
    <s v="Cauca"/>
    <n v="2619"/>
    <s v="Rio San Juan"/>
    <s v="2619-01"/>
    <s v="R. San Juan - SZH (md)"/>
    <s v="2619- _01- _02"/>
    <s v="R. Barroso"/>
    <s v="2619-01-02-14"/>
    <s v="Q. Liboriana"/>
    <d v="2020-11-04T00:00:00"/>
    <n v="0.5"/>
    <n v="2.16"/>
    <n v="4.6100000000000003"/>
    <n v="4.2"/>
    <n v="4.92"/>
    <n v="237"/>
    <n v="287"/>
    <n v="18.899999999999999"/>
    <n v="19.5"/>
    <n v="3264"/>
    <n v="2079"/>
    <s v="N/S"/>
    <s v="N/S"/>
    <s v="&lt;10"/>
    <s v="N/S"/>
    <s v="N/S"/>
    <e v="#VALUE!"/>
    <s v="N/S"/>
    <n v="632"/>
    <s v="&lt;0,100"/>
    <n v="38.1"/>
    <e v="#VALUE!"/>
    <n v="7.65"/>
  </r>
  <r>
    <x v="1"/>
    <s v="N/A"/>
    <x v="5"/>
    <n v="604"/>
    <s v="Remedios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1-25T00:00:00"/>
    <n v="4.33"/>
    <n v="0.56999999999999995"/>
    <n v="7.12"/>
    <n v="6.89"/>
    <n v="7.36"/>
    <n v="656"/>
    <n v="837"/>
    <n v="26.3"/>
    <n v="28.8"/>
    <s v="&lt;12,0"/>
    <n v="2"/>
    <s v="&lt;0,100"/>
    <s v="N/S"/>
    <s v="&lt;10"/>
    <s v="&lt;0,100"/>
    <s v="&lt;0,153"/>
    <n v="13.367741935483872"/>
    <n v="2.1999999999999999E-2"/>
    <n v="59"/>
    <s v="&lt;0,100"/>
    <s v="&lt;5,00"/>
    <e v="#VALUE!"/>
    <s v="&lt;0,100"/>
  </r>
  <r>
    <x v="1"/>
    <s v="N/A"/>
    <x v="5"/>
    <n v="604"/>
    <s v="Remedios"/>
    <s v="Zenufana"/>
    <n v="2"/>
    <s v="Magdalena Cauca"/>
    <n v="23"/>
    <s v="Medio Magdalena"/>
    <n v="2317"/>
    <s v="Rio Cimitarra y otros directos al Magdalena"/>
    <s v="2317-01"/>
    <s v="R. Ite - NSS"/>
    <s v="2317- _01- _02"/>
    <s v="R. Ite parte alta"/>
    <s v="2317-01-02-08"/>
    <s v="Q. Carnicero"/>
    <d v="2020-11-24T00:00:00"/>
    <n v="6"/>
    <n v="0.43"/>
    <n v="4.04"/>
    <n v="3.76"/>
    <n v="4.58"/>
    <n v="594"/>
    <n v="648"/>
    <n v="24.6"/>
    <n v="28.1"/>
    <n v="61.1"/>
    <n v="36.700000000000003"/>
    <s v="&lt;0,100"/>
    <s v="N/S"/>
    <s v="&lt;10"/>
    <s v="&lt;0,100"/>
    <s v="&lt;0,153"/>
    <n v="2.4161290322580644"/>
    <n v="0.312"/>
    <n v="67"/>
    <n v="0.8"/>
    <s v="&lt;5,00"/>
    <e v="#VALUE!"/>
    <n v="0.11700000000000001"/>
  </r>
  <r>
    <x v="2"/>
    <s v="N/A"/>
    <x v="5"/>
    <n v="604"/>
    <s v="Remedios"/>
    <s v="Zenufana"/>
    <n v="2"/>
    <s v="Magdalena Cauca"/>
    <n v="23"/>
    <s v="Medio Magdalena"/>
    <n v="2317"/>
    <s v="Rio Cimitarra y otros directos al Magdalena"/>
    <s v="2317-01"/>
    <s v="R. Ite - NSS"/>
    <s v="2317- _01- _02"/>
    <s v="R. Ite parte alta"/>
    <s v="2317-01-02-08"/>
    <s v="Q. Carnicero"/>
    <d v="2021-01-19T00:00:00"/>
    <n v="8"/>
    <n v="1.5"/>
    <n v="8"/>
    <n v="7.6"/>
    <n v="8.6999999999999993"/>
    <n v="210"/>
    <n v="440"/>
    <n v="24.1"/>
    <n v="27.5"/>
    <n v="549"/>
    <n v="165"/>
    <s v="&lt;0,100"/>
    <s v="N/S"/>
    <n v="15"/>
    <s v="&lt;0,100"/>
    <s v="&lt;0,153"/>
    <n v="1.336774193548387"/>
    <s v="&lt;0,020"/>
    <n v="10868"/>
    <n v="3"/>
    <s v="&lt;5,00"/>
    <e v="#VALUE!"/>
    <n v="5.56"/>
  </r>
  <r>
    <x v="2"/>
    <s v="N/A"/>
    <x v="5"/>
    <n v="604"/>
    <s v="Remedios"/>
    <s v="Zenufana"/>
    <n v="2"/>
    <s v="Magdalena Cauca"/>
    <n v="23"/>
    <s v="Medio Magdalena"/>
    <n v="2317"/>
    <s v="Rio Cimitarra y otros directos al Magdalena"/>
    <s v="2317-01"/>
    <s v="R. Ite - NSS"/>
    <s v="2317- _01- _02"/>
    <s v="R. Ite parte alta"/>
    <s v="2317-01-02-08"/>
    <s v="Q. Carnicero"/>
    <d v="2021-01-21T00:00:00"/>
    <n v="2"/>
    <n v="0.14000000000000001"/>
    <n v="6.8"/>
    <n v="6.8"/>
    <n v="6.8"/>
    <n v="1200"/>
    <n v="1200"/>
    <n v="29"/>
    <n v="29"/>
    <s v="&lt;12,0"/>
    <n v="2"/>
    <s v="&lt;0,100"/>
    <s v="N/S"/>
    <n v="28"/>
    <s v="&lt;0,100"/>
    <s v="&lt;0,153"/>
    <n v="18.71935483870968"/>
    <n v="0.94499999999999995"/>
    <n v="7"/>
    <s v="&lt;0,100"/>
    <s v="&lt;5,00"/>
    <e v="#VALUE!"/>
    <n v="0.57899999999999996"/>
  </r>
  <r>
    <x v="2"/>
    <s v="N/A"/>
    <x v="5"/>
    <n v="736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01-18T00:00:00"/>
    <n v="2"/>
    <n v="1.28"/>
    <n v="7.05"/>
    <n v="6.8"/>
    <n v="7.6"/>
    <n v="170"/>
    <n v="420"/>
    <n v="23.2"/>
    <n v="23.6"/>
    <s v="&lt;12,0"/>
    <n v="2"/>
    <s v="&lt;0,100"/>
    <s v="N/S"/>
    <s v="&lt;10"/>
    <s v="&lt;0,100"/>
    <s v="&lt;0,153"/>
    <n v="2.4161290322580644"/>
    <n v="3.4000000000000002E-2"/>
    <n v="13"/>
    <s v="&lt;0,100"/>
    <s v="&lt;5,00"/>
    <e v="#VALUE!"/>
    <n v="0.13900000000000001"/>
  </r>
  <r>
    <x v="2"/>
    <s v="N/A"/>
    <x v="5"/>
    <n v="736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01-19T00:00:00"/>
    <n v="1"/>
    <n v="1.46"/>
    <n v="6.6"/>
    <n v="6.3"/>
    <n v="7.1"/>
    <n v="1180"/>
    <n v="1310"/>
    <n v="24.3"/>
    <n v="24.6"/>
    <n v="38.5"/>
    <n v="18.399999999999999"/>
    <s v="&lt;0,100"/>
    <s v="N/S"/>
    <n v="26"/>
    <s v="&lt;0,100"/>
    <s v="&lt;0,153"/>
    <e v="#VALUE!"/>
    <n v="0.09"/>
    <n v="142"/>
    <s v="&lt;0,100"/>
    <n v="12.3"/>
    <n v="5.2952941176470585"/>
    <n v="0.20599999999999999"/>
  </r>
  <r>
    <x v="2"/>
    <s v="N/A"/>
    <x v="5"/>
    <n v="736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01-21T00:00:00"/>
    <n v="2"/>
    <n v="0.77"/>
    <n v="7"/>
    <n v="6.8"/>
    <n v="7.2"/>
    <n v="260"/>
    <n v="290"/>
    <n v="24"/>
    <n v="24.4"/>
    <n v="172"/>
    <n v="60"/>
    <s v="&lt;0,100"/>
    <s v="N/S"/>
    <n v="40"/>
    <s v="&lt;0,100"/>
    <s v="&lt;0,153"/>
    <n v="0.63903225806451625"/>
    <s v="&lt;0,020"/>
    <n v="274"/>
    <n v="0.3"/>
    <s v="&lt;5,00"/>
    <e v="#VALUE!"/>
    <n v="0.54500000000000004"/>
  </r>
  <r>
    <x v="2"/>
    <s v="N/A"/>
    <x v="5"/>
    <n v="736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s v="19/01//2021"/>
    <n v="0.83"/>
    <n v="3.74"/>
    <n v="6.9"/>
    <n v="6.4"/>
    <n v="7.1"/>
    <n v="410"/>
    <n v="490"/>
    <n v="25.6"/>
    <n v="25.9"/>
    <n v="48.6"/>
    <n v="27.4"/>
    <s v="&lt;0,100"/>
    <s v="N/S"/>
    <n v="14"/>
    <s v="&lt;0,100"/>
    <s v="&lt;0,153"/>
    <n v="5.9612903225806448"/>
    <n v="5.6000000000000001E-2"/>
    <n v="54"/>
    <s v="&lt;0,100"/>
    <s v="&lt;5,00"/>
    <e v="#VALUE!"/>
    <n v="0.29199999999999998"/>
  </r>
  <r>
    <x v="2"/>
    <s v="N/A"/>
    <x v="5"/>
    <n v="736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01-20T00:00:00"/>
    <n v="2"/>
    <n v="0.34"/>
    <n v="7.3"/>
    <n v="6.9"/>
    <n v="7.4"/>
    <n v="620"/>
    <n v="640"/>
    <n v="26.1"/>
    <n v="27.2"/>
    <n v="199"/>
    <n v="84"/>
    <s v="&lt;0,100"/>
    <s v="N/S"/>
    <s v="&lt;10"/>
    <n v="0.106"/>
    <s v="&lt;0,153"/>
    <n v="2.4612903225806453"/>
    <s v="&lt;0,020"/>
    <n v="302"/>
    <n v="1"/>
    <n v="5.84"/>
    <e v="#VALUE!"/>
    <n v="0.48099999999999998"/>
  </r>
  <r>
    <x v="2"/>
    <s v="N/A"/>
    <x v="5"/>
    <n v="736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01-20T00:00:00"/>
    <n v="2"/>
    <n v="0.42"/>
    <n v="7"/>
    <n v="6.9"/>
    <n v="7.3"/>
    <n v="480"/>
    <n v="570"/>
    <n v="23.1"/>
    <n v="24.2"/>
    <n v="51.1"/>
    <n v="11"/>
    <s v="&lt;0,100"/>
    <s v="N/S"/>
    <s v="&lt;10"/>
    <s v="&lt;0,100"/>
    <s v="&lt;0,153"/>
    <n v="1.0454838709677419"/>
    <s v="&lt;0,020"/>
    <n v="241"/>
    <n v="2"/>
    <s v="&lt;5,00"/>
    <e v="#VALUE!"/>
    <n v="0.30099999999999999"/>
  </r>
  <r>
    <x v="2"/>
    <s v="N/A"/>
    <x v="5"/>
    <n v="736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01-21T00:00:00"/>
    <n v="1.5"/>
    <n v="3.23"/>
    <n v="8"/>
    <n v="8"/>
    <n v="8"/>
    <n v="990"/>
    <n v="990"/>
    <n v="25.5"/>
    <n v="25.5"/>
    <n v="291"/>
    <n v="178"/>
    <s v="&lt;0,100"/>
    <s v="N/S"/>
    <s v="&lt;10"/>
    <s v="&lt;0,100"/>
    <s v="&lt;0,153"/>
    <n v="5.4870967741935486"/>
    <n v="4.4000000000000004"/>
    <n v="72"/>
    <s v="&lt;0,100"/>
    <n v="6.36"/>
    <e v="#VALUE!"/>
    <n v="1.1299999999999999"/>
  </r>
  <r>
    <x v="2"/>
    <s v="N/A"/>
    <x v="5"/>
    <n v="736"/>
    <s v="Segovia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01-18T00:00:00"/>
    <n v="1"/>
    <n v="4.78"/>
    <n v="7.9"/>
    <n v="6.9"/>
    <n v="7.5"/>
    <n v="610"/>
    <n v="750"/>
    <n v="21"/>
    <n v="21.4"/>
    <n v="276"/>
    <n v="73.5"/>
    <s v="&lt;0,100"/>
    <s v="N/S"/>
    <s v="&lt;10"/>
    <n v="0.21299999999999999"/>
    <s v="&lt;0,153"/>
    <n v="3.2516129032258063"/>
    <n v="1.91"/>
    <n v="249"/>
    <n v="0.1"/>
    <n v="10.3"/>
    <n v="5.4270588235294115"/>
    <n v="0.25"/>
  </r>
  <r>
    <x v="2"/>
    <s v="NA"/>
    <x v="6"/>
    <n v="88"/>
    <s v="Bello"/>
    <s v="Aburra Norte"/>
    <n v="2"/>
    <s v="Magdalena Cauca"/>
    <n v="27"/>
    <s v="Nechi"/>
    <n v="2701"/>
    <s v="Rio Porce"/>
    <s v="2701-01"/>
    <s v="Rio Aburra - NSS"/>
    <s v="2701- _01- _062"/>
    <s v="Q. LA GARCIA"/>
    <s v="2701-01-062"/>
    <s v="Q. LA GARCIA"/>
    <d v="2021-01-15T00:00:00"/>
    <n v="5"/>
    <n v="16.86"/>
    <n v="7.22"/>
    <n v="6.13"/>
    <n v="7.43"/>
    <n v="45.2"/>
    <n v="93.3"/>
    <n v="21.4"/>
    <n v="23.6"/>
    <s v="&lt;12"/>
    <n v="3.32"/>
    <s v="&lt;0,100"/>
    <s v="N/S"/>
    <s v="&lt;10"/>
    <s v="&lt;0,100"/>
    <s v="&lt;0,153"/>
    <n v="0.44709677419354837"/>
    <s v="&lt;0,02"/>
    <n v="1489"/>
    <n v="1.3"/>
    <s v="&lt;5,00"/>
    <e v="#VALUE!"/>
    <n v="1.79"/>
  </r>
  <r>
    <x v="2"/>
    <s v="NA"/>
    <x v="6"/>
    <n v="88"/>
    <s v="Bello"/>
    <s v="Aburra Norte"/>
    <n v="2"/>
    <s v="Magdalena Cauca"/>
    <n v="27"/>
    <s v="Nechi"/>
    <n v="2701"/>
    <s v="Rio Porce"/>
    <s v="2701-01"/>
    <s v="Rio Aburra - NSS"/>
    <s v="2701- _01- _062"/>
    <s v="Q. LA GARCIA"/>
    <s v="2701-01-062"/>
    <s v="Q. LA GARCIA"/>
    <d v="2021-01-15T00:00:00"/>
    <n v="5"/>
    <n v="48.19"/>
    <n v="6.58"/>
    <n v="6.17"/>
    <n v="8.2799999999999994"/>
    <n v="79.900000000000006"/>
    <n v="150.30000000000001"/>
    <n v="19.5"/>
    <n v="23.3"/>
    <s v="&lt;12"/>
    <n v="2"/>
    <s v="&lt;0,100"/>
    <s v="N/S"/>
    <n v="10"/>
    <s v="&lt;0,100"/>
    <s v="&lt;0,153"/>
    <e v="#VALUE!"/>
    <s v="&lt;0,02"/>
    <n v="237"/>
    <n v="6"/>
    <s v="&lt;5,00"/>
    <e v="#VALUE!"/>
    <n v="0.28499999999999998"/>
  </r>
  <r>
    <x v="2"/>
    <s v="&lt; 625 Kg/día"/>
    <x v="0"/>
    <n v="347"/>
    <s v="Heliconia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2"/>
    <s v="Q. La Guaca"/>
    <s v="2620-01-02-04"/>
    <s v="Q. Sucia"/>
    <d v="2021-12-16T00:00:00"/>
    <n v="24"/>
    <n v="1.06"/>
    <n v="7.25"/>
    <n v="0.42"/>
    <n v="6.99"/>
    <n v="281"/>
    <n v="1147"/>
    <n v="22.3"/>
    <n v="24.6"/>
    <n v="207"/>
    <n v="81.900000000000006"/>
    <s v="N/S"/>
    <s v="N/S"/>
    <n v="69"/>
    <n v="3.95"/>
    <n v="14.2"/>
    <n v="6.2548387096774194"/>
    <n v="3.9E-2"/>
    <n v="73"/>
    <n v="1.4"/>
    <n v="14"/>
    <e v="#VALUE!"/>
    <n v="1.84"/>
  </r>
  <r>
    <x v="2"/>
    <s v="&lt; 625 Kg/día"/>
    <x v="0"/>
    <n v="642"/>
    <s v="Salgar"/>
    <s v="Citará"/>
    <n v="2"/>
    <s v="Magdalena Cauca"/>
    <n v="26"/>
    <s v="Cauca"/>
    <n v="2619"/>
    <s v="Río San Juan"/>
    <s v="2619"/>
    <s v="R. San Juan - (md)"/>
    <s v="2619-01-02"/>
    <s v="R. Barroso"/>
    <s v="2619-01-02-14"/>
    <s v="Q. Liboriana"/>
    <d v="2021-12-13T00:00:00"/>
    <n v="24"/>
    <n v="12.27"/>
    <n v="7.73"/>
    <n v="7.39"/>
    <n v="8.6"/>
    <n v="262"/>
    <n v="697"/>
    <n v="19.8"/>
    <n v="23.1"/>
    <n v="274"/>
    <n v="145"/>
    <s v="N/S"/>
    <s v="N/S"/>
    <n v="115"/>
    <n v="4.99"/>
    <n v="3.26"/>
    <n v="10.183870967741935"/>
    <n v="0.41799999999999998"/>
    <n v="76"/>
    <n v="0.4"/>
    <n v="32.200000000000003"/>
    <n v="9.4705882352941178"/>
    <n v="2.21"/>
  </r>
  <r>
    <x v="2"/>
    <s v="&lt; 625 Kg/día"/>
    <x v="0"/>
    <n v="44"/>
    <s v="Anza"/>
    <s v="Hevéxico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5"/>
    <s v="Directos R. Cauca (md) entre R. San Mateo y Q. Niverengo"/>
    <s v="2621-01-15-08"/>
    <s v="Q. La Sapera"/>
    <d v="2021-12-19T00:00:00"/>
    <n v="24"/>
    <n v="1.57"/>
    <n v="7.12"/>
    <n v="6.92"/>
    <n v="8.08"/>
    <n v="817"/>
    <n v="894"/>
    <n v="24.3"/>
    <n v="27.9"/>
    <n v="504"/>
    <n v="232"/>
    <s v="N/S"/>
    <s v="N/S"/>
    <n v="28"/>
    <n v="9.4600000000000009"/>
    <n v="19.100000000000001"/>
    <n v="11.425806451612903"/>
    <s v="&lt;0,020"/>
    <n v="54"/>
    <s v="&lt;0,100"/>
    <n v="62.1"/>
    <n v="43.89411764705882"/>
    <n v="3.86"/>
  </r>
  <r>
    <x v="2"/>
    <s v="&lt; 625 Kg/día"/>
    <x v="0"/>
    <n v="113"/>
    <s v="Buritica"/>
    <s v="Hevéxico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0"/>
    <s v="R. La Clara"/>
    <s v="2621-01-10-12"/>
    <s v="Q. Remango"/>
    <d v="2021-12-17T00:00:00"/>
    <n v="24"/>
    <n v="4.2699999999999996"/>
    <n v="7.93"/>
    <n v="7.12"/>
    <n v="8.93"/>
    <n v="639"/>
    <n v="1815"/>
    <n v="19.8"/>
    <n v="21.8"/>
    <n v="1744"/>
    <n v="842"/>
    <s v="N/S"/>
    <s v="N/S"/>
    <n v="105"/>
    <n v="15.3"/>
    <n v="22.7"/>
    <n v="16.5741935483871"/>
    <s v="&lt;0,020"/>
    <n v="521"/>
    <n v="8.5"/>
    <n v="112"/>
    <n v="55.835294117647052"/>
    <n v="10.9"/>
  </r>
  <r>
    <x v="2"/>
    <s v="&lt; 625 Kg/día"/>
    <x v="0"/>
    <n v="125"/>
    <s v="Caicedo"/>
    <s v="Hevéxico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4"/>
    <s v="Q. La Noque"/>
    <s v="2621-01-14-10"/>
    <s v="Q. La Noque Parte Alta"/>
    <d v="2021-12-14T00:00:00"/>
    <n v="24"/>
    <n v="5.44"/>
    <n v="8.1300000000000008"/>
    <n v="7.24"/>
    <n v="8.58"/>
    <n v="456"/>
    <n v="944"/>
    <n v="19.3"/>
    <n v="22"/>
    <n v="204"/>
    <n v="57"/>
    <s v="N/S"/>
    <s v="N/S"/>
    <n v="18"/>
    <n v="4.95"/>
    <n v="2.83"/>
    <n v="3.3870967741935485"/>
    <s v="&lt;0,020"/>
    <n v="49"/>
    <n v="2"/>
    <n v="22.8"/>
    <n v="9.3058823529411772"/>
    <n v="1.87"/>
  </r>
  <r>
    <x v="2"/>
    <s v="&lt; 625 Kg/día"/>
    <x v="0"/>
    <n v="240"/>
    <s v="Ebéjico"/>
    <s v="Hevéxicos"/>
    <n v="2"/>
    <s v="Magdalena Cauca"/>
    <n v="26"/>
    <s v="Cauca"/>
    <n v="2620"/>
    <s v="Directos Río Cauca  entre Río San Juan y  Pto Valdivia (md)"/>
    <s v="2620-02"/>
    <s v="Directos R. Cauca (mi) - R. Aurra - NSS"/>
    <s v="2620-02-04"/>
    <s v="Q. La Clara"/>
    <s v="2620-02-04-06"/>
    <s v="Q. Juan Ramos"/>
    <d v="2021-12-17T00:00:00"/>
    <n v="24"/>
    <n v="3.65"/>
    <n v="8.35"/>
    <n v="7.75"/>
    <n v="8.57"/>
    <n v="477"/>
    <n v="1004"/>
    <n v="18.5"/>
    <n v="23.8"/>
    <n v="506"/>
    <n v="296"/>
    <s v="N/S"/>
    <s v="N/S"/>
    <n v="68"/>
    <n v="7.73"/>
    <n v="8.83"/>
    <n v="17.906451612903226"/>
    <n v="7.2999999999999995E-2"/>
    <n v="181"/>
    <s v="&lt;0,100"/>
    <n v="53.5"/>
    <n v="23.058823529411764"/>
    <n v="5.8"/>
  </r>
  <r>
    <x v="2"/>
    <s v="&lt; 625 Kg/día"/>
    <x v="0"/>
    <n v="411"/>
    <s v="Liborina"/>
    <s v="Hevéxico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06"/>
    <s v="R. Juan García"/>
    <s v="2620-03-06-01"/>
    <s v="R. Juan García"/>
    <d v="2021-12-16T00:00:00"/>
    <n v="24"/>
    <n v="1.22"/>
    <m/>
    <n v="7.18"/>
    <n v="8.83"/>
    <n v="111.7"/>
    <n v="14.38"/>
    <n v="24.6"/>
    <n v="26.7"/>
    <n v="636"/>
    <n v="382"/>
    <s v="N/S"/>
    <s v="N/S"/>
    <n v="71"/>
    <n v="9.84"/>
    <n v="7.42"/>
    <n v="13.119354838709677"/>
    <s v="&lt;0,020"/>
    <n v="40010"/>
    <n v="6"/>
    <n v="52.4"/>
    <n v="30.635294117647064"/>
    <n v="6.37"/>
  </r>
  <r>
    <x v="2"/>
    <s v="&lt; 625 Kg/día"/>
    <x v="0"/>
    <n v="628"/>
    <s v="Sabanalarga"/>
    <s v="Hevéxico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15"/>
    <s v="Q. Chachafruto"/>
    <s v="2620-03-15-02"/>
    <s v="Q. Niquia"/>
    <d v="2021-12-15T00:00:00"/>
    <n v="24"/>
    <n v="3.92"/>
    <n v="7.55"/>
    <n v="7.28"/>
    <n v="8.24"/>
    <n v="392"/>
    <n v="826"/>
    <n v="23.1"/>
    <n v="25.3"/>
    <n v="628"/>
    <n v="259"/>
    <s v="N/S"/>
    <s v="N/S"/>
    <n v="66"/>
    <n v="6.01"/>
    <n v="7.73"/>
    <n v="6.5258064516129028"/>
    <s v="&lt;0,020"/>
    <n v="204"/>
    <n v="2"/>
    <n v="47.9"/>
    <n v="29.564705882352939"/>
    <n v="5.29"/>
  </r>
  <r>
    <x v="2"/>
    <s v="&lt; 625 Kg/día"/>
    <x v="0"/>
    <n v="656"/>
    <s v="San Jeronimo"/>
    <s v="Hevéxicos"/>
    <n v="2"/>
    <s v="Magdalena Cauca"/>
    <n v="26"/>
    <s v="Cauca"/>
    <n v="2620"/>
    <s v="Directos Río Cauca  entre Río San Juan y  Pto Valdivia (md)"/>
    <s v="2620-02"/>
    <s v="Directos R. Cauca (mi) - R. Aurra - NSS"/>
    <s v="2620-02-02"/>
    <s v="R. Aurra"/>
    <s v="2620-02-02-01"/>
    <s v="R. Aurrá"/>
    <d v="2021-12-15T00:00:00"/>
    <n v="24"/>
    <n v="2.09"/>
    <n v="8.56"/>
    <n v="7.61"/>
    <n v="8.9600000000000009"/>
    <n v="417"/>
    <n v="1543"/>
    <n v="25.2"/>
    <n v="26.9"/>
    <n v="526"/>
    <n v="265"/>
    <s v="N/S"/>
    <s v="N/S"/>
    <n v="63"/>
    <n v="7.61"/>
    <n v="15.5"/>
    <n v="9.5290322580645164"/>
    <s v="&lt;0,020"/>
    <n v="181"/>
    <n v="2"/>
    <n v="57.1"/>
    <n v="29.152941176470588"/>
    <n v="5.71"/>
  </r>
  <r>
    <x v="2"/>
    <s v="&lt; 625 Kg/día"/>
    <x v="0"/>
    <n v="761"/>
    <s v="Sopetrán"/>
    <s v="Hevéxico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23"/>
    <s v="Q. La Sopetrana"/>
    <s v="2620-03-23-06"/>
    <s v="Q. La Sopetrana"/>
    <d v="2021-12-13T00:00:00"/>
    <n v="24"/>
    <n v="6.97"/>
    <n v="7.46"/>
    <n v="7.35"/>
    <n v="8.51"/>
    <n v="554"/>
    <n v="900"/>
    <n v="24"/>
    <n v="25.7"/>
    <n v="846"/>
    <n v="378"/>
    <s v="N/S"/>
    <s v="N/S"/>
    <n v="124"/>
    <n v="12.4"/>
    <n v="37.299999999999997"/>
    <n v="14.270967741935484"/>
    <s v="&lt;0,020"/>
    <n v="562"/>
    <n v="5"/>
    <n v="57.5"/>
    <n v="37.141176470588235"/>
    <n v="5.68"/>
  </r>
  <r>
    <x v="2"/>
    <s v="&lt; 625 Kg/día"/>
    <x v="0"/>
    <n v="854"/>
    <s v="Valdivia"/>
    <s v="Panzenú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02"/>
    <s v="R. Espiritu Santo"/>
    <s v="2620-03-02-02"/>
    <s v="Q. El Oro"/>
    <d v="2021-12-20T00:00:00"/>
    <n v="24"/>
    <n v="2.99"/>
    <n v="5.43"/>
    <n v="7.47"/>
    <n v="8.76"/>
    <n v="306"/>
    <n v="751"/>
    <n v="20.399999999999999"/>
    <n v="26.2"/>
    <n v="534"/>
    <n v="206"/>
    <s v="N/S"/>
    <s v="N/S"/>
    <n v="19"/>
    <n v="7.33"/>
    <n v="23"/>
    <n v="6.2322580645161292"/>
    <s v="&lt;0,020"/>
    <n v="243"/>
    <n v="1.6"/>
    <n v="55.4"/>
    <n v="28.411764705882351"/>
    <n v="5.32"/>
  </r>
  <r>
    <x v="2"/>
    <s v="&lt; 625 Kg/día"/>
    <x v="0"/>
    <n v="150"/>
    <s v="Carolina"/>
    <s v="Tahamies"/>
    <n v="2"/>
    <s v="Magdalena Cauca"/>
    <n v="27"/>
    <s v="Nechí"/>
    <n v="2701"/>
    <s v="Río Porce"/>
    <s v="2701-03"/>
    <s v="R. Guadalupe y Medio Porce - NSS"/>
    <s v="2701-03-02"/>
    <s v="R. Guadalupe"/>
    <s v="2701-03-02-08"/>
    <s v="Q. Santa Isabel"/>
    <d v="2021-12-10T00:00:00"/>
    <n v="24"/>
    <n v="0.95"/>
    <n v="8.6"/>
    <n v="8.17"/>
    <n v="9.36"/>
    <n v="508"/>
    <n v="1021"/>
    <n v="19.600000000000001"/>
    <n v="25.9"/>
    <n v="683"/>
    <n v="317"/>
    <s v="N/S"/>
    <s v="N/S"/>
    <n v="197"/>
    <n v="10.7"/>
    <n v="34.200000000000003"/>
    <n v="10.070967741935483"/>
    <s v="&lt;0,020"/>
    <n v="134"/>
    <n v="1.8"/>
    <n v="71.599999999999994"/>
    <n v="49.247058823529407"/>
    <n v="5.75"/>
  </r>
  <r>
    <x v="2"/>
    <s v="&lt; 625 Kg/día"/>
    <x v="0"/>
    <n v="647"/>
    <s v="San Andres de Cuerquia"/>
    <s v="Tahamie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04"/>
    <s v="R. San Andres"/>
    <s v="2620-03-04-01"/>
    <s v="R. San Andres"/>
    <d v="2021-12-19T00:00:00"/>
    <n v="24"/>
    <n v="5.6"/>
    <n v="7.57"/>
    <n v="7.46"/>
    <n v="8.8800000000000008"/>
    <n v="328"/>
    <n v="525"/>
    <n v="18.899999999999999"/>
    <n v="20.9"/>
    <n v="927"/>
    <n v="324"/>
    <s v="N/S"/>
    <s v="N/S"/>
    <n v="66"/>
    <n v="7.82"/>
    <n v="10.1"/>
    <n v="4.6064516129032249"/>
    <s v="&lt;0,021"/>
    <n v="288"/>
    <n v="2.5"/>
    <n v="37.9"/>
    <n v="14.988235294117645"/>
    <n v="4.95"/>
  </r>
  <r>
    <x v="2"/>
    <s v="&lt; 625 Kg/día"/>
    <x v="0"/>
    <n v="887"/>
    <s v="Yarumal"/>
    <s v="Tahamies"/>
    <n v="2"/>
    <s v="Magdalena Cauca"/>
    <n v="27"/>
    <s v="Nechí"/>
    <n v="2702"/>
    <s v="Alto Nechí"/>
    <s v="2702"/>
    <s v="Alto Nechí - NSS"/>
    <s v="2702-01-11"/>
    <s v="Directos R. Nechí (md) entre Q. Yolanda y Q. El Yerbal"/>
    <s v="2702-01-11-04"/>
    <s v="Q. Yurumal"/>
    <d v="2021-12-15T00:00:00"/>
    <n v="24"/>
    <n v="6.77"/>
    <n v="8.1199999999999992"/>
    <n v="7.81"/>
    <n v="9.14"/>
    <n v="282"/>
    <n v="605"/>
    <n v="17.5"/>
    <n v="21.9"/>
    <n v="429"/>
    <n v="167"/>
    <s v="N/S"/>
    <s v="N/S"/>
    <n v="58"/>
    <n v="7.57"/>
    <n v="19.399999999999999"/>
    <n v="9.1225806451612907"/>
    <s v="&lt;0,020"/>
    <n v="113"/>
    <n v="1"/>
    <n v="36"/>
    <n v="15.811764705882354"/>
    <n v="3.77"/>
  </r>
  <r>
    <x v="2"/>
    <s v="&lt; 625 Kg/día"/>
    <x v="0"/>
    <n v="142"/>
    <s v="Caracoli"/>
    <s v="Zenufana"/>
    <n v="2"/>
    <s v="Magdalena Cauca"/>
    <n v="23"/>
    <s v="Medio Magdalena"/>
    <n v="2308"/>
    <s v="Río Nare"/>
    <s v="2308-05"/>
    <s v="R. Nus - NSS"/>
    <s v="2308-05-01"/>
    <s v="R. Nus Entre R. Nare y Q. San José"/>
    <s v="2308-05-01-01"/>
    <s v="R. Nus"/>
    <d v="2021-12-09T00:00:00"/>
    <n v="24"/>
    <n v="1.78"/>
    <n v="7.19"/>
    <n v="7.13"/>
    <n v="7.88"/>
    <n v="131"/>
    <n v="371"/>
    <n v="23.5"/>
    <n v="27.8"/>
    <n v="96.7"/>
    <n v="33.5"/>
    <s v="N/S"/>
    <s v="N/S"/>
    <n v="29"/>
    <s v="&lt;0,100"/>
    <n v="2.0499999999999998"/>
    <n v="1.0183870967741935"/>
    <n v="6.6000000000000003E-2"/>
    <n v="31"/>
    <s v="&lt;0,100"/>
    <n v="6.22"/>
    <e v="#VALUE!"/>
    <n v="1.36"/>
  </r>
  <r>
    <x v="2"/>
    <s v="&lt; 625 Kg/día"/>
    <x v="0"/>
    <n v="190"/>
    <s v="Cisneros"/>
    <s v="Zenufana"/>
    <n v="2"/>
    <s v="Magdalena Cauca"/>
    <n v="23"/>
    <s v="Medio Magdalena"/>
    <n v="2308"/>
    <s v="Río Nare"/>
    <s v="2308-05"/>
    <s v="R. Nus - NSS"/>
    <s v="2308-05-03"/>
    <s v="R. Nus (md) Entre Q. San José y Q. Santa Gertrudis"/>
    <s v="2308-05-03-01"/>
    <s v="R. Nus"/>
    <d v="2021-12-10T00:00:00"/>
    <n v="24"/>
    <n v="24.27"/>
    <n v="6.99"/>
    <n v="6.87"/>
    <n v="7.91"/>
    <n v="299"/>
    <n v="1612"/>
    <n v="23.7"/>
    <n v="26.9"/>
    <n v="142"/>
    <n v="67.3"/>
    <s v="N/S"/>
    <s v="N/S"/>
    <s v="&lt;10"/>
    <n v="2.46"/>
    <n v="3.75"/>
    <n v="3.0483870967741935"/>
    <s v="&lt;0,020"/>
    <n v="18"/>
    <n v="2.5"/>
    <n v="13.6"/>
    <n v="8.1694117647058828"/>
    <n v="1.49"/>
  </r>
  <r>
    <x v="2"/>
    <s v="&lt; 625 Kg/día"/>
    <x v="0"/>
    <n v="604"/>
    <s v="Remedios"/>
    <s v="Zenufana"/>
    <n v="2"/>
    <s v="Magdalena Cauca"/>
    <n v="23"/>
    <s v="Medio Magdalena"/>
    <n v="2317"/>
    <s v="Río Cimitarra y otros directos al Magdalena"/>
    <s v="2317-01"/>
    <s v="R. Ite - NSS"/>
    <s v="2317-01-02"/>
    <s v="R. Ite parte alta"/>
    <s v="2317-01-02-08"/>
    <s v="Q. Carnicero"/>
    <d v="2021-12-03T00:00:00"/>
    <n v="24"/>
    <n v="0.54"/>
    <n v="7.9"/>
    <n v="7.27"/>
    <n v="8.94"/>
    <n v="299"/>
    <n v="1612"/>
    <n v="23.7"/>
    <n v="25.6"/>
    <n v="613"/>
    <n v="269"/>
    <s v="N/S"/>
    <s v="N/S"/>
    <n v="96"/>
    <n v="8.39"/>
    <n v="19.600000000000001"/>
    <n v="8.6483870967741918"/>
    <s v="&lt;0,020"/>
    <n v="212"/>
    <n v="1.8"/>
    <n v="66"/>
    <n v="36.235294117647058"/>
    <n v="9.07"/>
  </r>
  <r>
    <x v="2"/>
    <s v="&lt; 625 Kg/día"/>
    <x v="0"/>
    <n v="858"/>
    <s v="Vegachí"/>
    <s v="Zenufana"/>
    <n v="2"/>
    <s v="Magdalena Cauca"/>
    <n v="23"/>
    <s v="Medio Magdalena"/>
    <n v="2310"/>
    <s v="Río San Bartolo y otros directos al Magdalena Medio"/>
    <s v="2310"/>
    <s v="R. San Bartolo y otros directos al Magdalena Medio - NSS"/>
    <s v="2310-01-04"/>
    <s v="R. Volcán"/>
    <s v="2310-01-04-04"/>
    <s v="R. Volcán"/>
    <d v="2021-12-04T00:00:00"/>
    <n v="24"/>
    <n v="2.35"/>
    <n v="7.52"/>
    <n v="7.09"/>
    <n v="8.4600000000000009"/>
    <n v="139.30000000000001"/>
    <n v="1128"/>
    <n v="22.6"/>
    <n v="25.7"/>
    <n v="496"/>
    <n v="243"/>
    <s v="N/S"/>
    <s v="N/S"/>
    <n v="81"/>
    <n v="8.34"/>
    <n v="9.9600000000000009"/>
    <n v="6.435483870967742"/>
    <s v="&lt;0,020"/>
    <n v="113"/>
    <n v="1.8"/>
    <n v="44.5"/>
    <n v="19.847058823529412"/>
    <n v="3.13"/>
  </r>
  <r>
    <x v="2"/>
    <s v="&lt; 625 Kg/día"/>
    <x v="0"/>
    <n v="890"/>
    <s v="Yolombo"/>
    <s v="Zenufana"/>
    <n v="2"/>
    <s v="Magdalena Cauca"/>
    <n v="23"/>
    <s v="Medio Magdalena"/>
    <n v="2310"/>
    <s v="Río San Bartolo y otros directos al Magdalena Medio"/>
    <s v="2310"/>
    <s v="R. San Bartolo y otros directos al Magdalena Medio - NSS"/>
    <s v="2310-01-01"/>
    <s v="R. San Bartolomé"/>
    <s v="2310-01-01-20"/>
    <s v="Q. Mulato"/>
    <d v="2021-12-05T00:00:00"/>
    <n v="24"/>
    <n v="0.43"/>
    <n v="8.5500000000000007"/>
    <n v="7.45"/>
    <n v="9.4"/>
    <n v="250"/>
    <n v="1449"/>
    <n v="22.5"/>
    <n v="24"/>
    <n v="811"/>
    <n v="418"/>
    <s v="N/S"/>
    <s v="N/S"/>
    <n v="117"/>
    <n v="9.08"/>
    <n v="10.4"/>
    <n v="15.332258064516131"/>
    <s v="&lt;0,020"/>
    <n v="302"/>
    <n v="2.5"/>
    <n v="96.4"/>
    <n v="48.176470588235297"/>
    <n v="9.7200000000000006"/>
  </r>
  <r>
    <x v="2"/>
    <s v="&gt; 625 Kg/día y &lt; 3000 g/día"/>
    <x v="0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21-12-03T00:00:00"/>
    <n v="24"/>
    <n v="0.15"/>
    <n v="8.0399999999999991"/>
    <n v="7.45"/>
    <n v="10.7"/>
    <n v="248"/>
    <n v="4890"/>
    <n v="21.3"/>
    <n v="27.5"/>
    <n v="1197"/>
    <n v="509"/>
    <s v="N/S"/>
    <s v="N/S"/>
    <n v="235"/>
    <n v="20"/>
    <n v="25.5"/>
    <n v="4.854838709677419"/>
    <s v="&lt;0,020"/>
    <n v="395"/>
    <n v="3"/>
    <n v="39.5"/>
    <n v="9.3882352941176475"/>
    <n v="5.47"/>
  </r>
  <r>
    <x v="2"/>
    <s v="&gt; 625 Kg/día y &lt; 3000 g/día"/>
    <x v="0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21-12-01T00:00:00"/>
    <n v="24"/>
    <n v="1.31"/>
    <n v="7.1"/>
    <n v="7.32"/>
    <n v="7.96"/>
    <n v="297"/>
    <n v="4622"/>
    <n v="24.2"/>
    <n v="26.7"/>
    <n v="379"/>
    <n v="177"/>
    <s v="N/S"/>
    <s v="N/S"/>
    <n v="31"/>
    <n v="6.26"/>
    <n v="4"/>
    <n v="8.7612903225806438"/>
    <s v="&lt;0,020"/>
    <n v="60"/>
    <n v="0.2"/>
    <n v="44.8"/>
    <n v="15.235294117647058"/>
    <n v="3.17"/>
  </r>
  <r>
    <x v="2"/>
    <s v="NA"/>
    <x v="3"/>
    <n v="1"/>
    <s v="Medellín"/>
    <s v="Aburra Norte"/>
    <n v="2"/>
    <s v="Magdalena Cauca"/>
    <n v="27"/>
    <s v="Nechí"/>
    <n v="2701"/>
    <s v="Río Porce"/>
    <s v="2701-01"/>
    <s v="Rio Aburrá - NSS"/>
    <s v="2701-01-081"/>
    <s v="Q. Doña María"/>
    <s v="2701-01-081"/>
    <s v="Q. Doña María"/>
    <d v="2021-10-27T00:00:00"/>
    <m/>
    <n v="3.84"/>
    <n v="6.93"/>
    <m/>
    <m/>
    <m/>
    <m/>
    <m/>
    <m/>
    <n v="33.9"/>
    <n v="16.899999999999999"/>
    <s v="N/S"/>
    <s v="N/S"/>
    <s v="&lt; 10"/>
    <s v="&lt;0,10"/>
    <n v="32"/>
    <n v="32.967741935483872"/>
    <n v="0.749"/>
    <n v="8"/>
    <s v="&lt;0,100"/>
    <n v="55.5"/>
    <n v="44.058823529411768"/>
    <n v="10.6"/>
  </r>
  <r>
    <x v="2"/>
    <s v="NA"/>
    <x v="3"/>
    <n v="79"/>
    <s v="Barbosa"/>
    <s v="Aburra Norte"/>
    <n v="2"/>
    <s v="Magdalena Cauca"/>
    <n v="27"/>
    <s v="Nechí"/>
    <n v="2701"/>
    <s v="Río Porce"/>
    <s v="2701-01"/>
    <s v="Rio Aburrá - NSS"/>
    <s v="2701-01-209"/>
    <s v="Directos al Río Aburrá-Medellín"/>
    <s v="2701-01-209"/>
    <s v="Directos al Río Aburrá-Medellín"/>
    <d v="2021-10-26T00:00:00"/>
    <m/>
    <n v="9.33"/>
    <n v="6.53"/>
    <m/>
    <m/>
    <m/>
    <m/>
    <m/>
    <m/>
    <n v="371"/>
    <n v="173"/>
    <s v="N/S"/>
    <s v="N/S"/>
    <n v="24"/>
    <n v="3.82"/>
    <n v="6.78"/>
    <n v="0.6706451612903227"/>
    <n v="9.6000000000000002E-2"/>
    <n v="64"/>
    <n v="2.5"/>
    <n v="30.2"/>
    <n v="23.141176470588238"/>
    <n v="0.313"/>
  </r>
  <r>
    <x v="2"/>
    <s v="NA"/>
    <x v="3"/>
    <n v="88"/>
    <s v="Bello"/>
    <s v="Aburra Norte"/>
    <n v="2"/>
    <s v="Magdalena Cauca"/>
    <n v="27"/>
    <s v="Nechí"/>
    <n v="2701"/>
    <s v="Río Porce"/>
    <s v="2701-01"/>
    <s v="Rio Aburrá - NSS"/>
    <s v="2701-01-062"/>
    <s v="Q. La Garcia"/>
    <s v="2701-01-062"/>
    <s v="Q. La Garcia"/>
    <d v="2021-10-27T00:00:00"/>
    <m/>
    <n v="7.81"/>
    <n v="7.48"/>
    <m/>
    <m/>
    <m/>
    <m/>
    <m/>
    <m/>
    <n v="309"/>
    <n v="160"/>
    <s v="N/S"/>
    <s v="N/S"/>
    <s v="&lt; 10"/>
    <n v="1.31"/>
    <s v="&lt;0,153"/>
    <n v="1.1177419354838709"/>
    <s v="&lt;0,020"/>
    <n v="31"/>
    <n v="2"/>
    <n v="94.5"/>
    <n v="52.952941176470581"/>
    <n v="5.1100000000000003"/>
  </r>
  <r>
    <x v="2"/>
    <s v="NA"/>
    <x v="3"/>
    <n v="686"/>
    <s v="Santa Rosa de Osos"/>
    <s v="Tahamies"/>
    <n v="2"/>
    <s v="Magdalena Cauca"/>
    <n v="27"/>
    <s v="Nechí"/>
    <n v="2701"/>
    <s v="Río Porce"/>
    <s v="2701-03"/>
    <s v="R. Guadalupe y Medio Porce - NSS"/>
    <s v="2701-03-02"/>
    <s v="R. Guadalupe"/>
    <s v="2701-03-02-14"/>
    <s v="R. Guadalupe"/>
    <d v="2021-11-04T00:00:00"/>
    <m/>
    <n v="3.37"/>
    <n v="7.39"/>
    <m/>
    <m/>
    <m/>
    <m/>
    <m/>
    <m/>
    <n v="164"/>
    <n v="36.299999999999997"/>
    <s v="N/S"/>
    <s v="N/S"/>
    <s v="&lt; 10"/>
    <n v="2.79"/>
    <n v="0.72899999999999998"/>
    <n v="2.8451612903225807"/>
    <s v="&lt;0,020"/>
    <n v="146"/>
    <n v="3"/>
    <n v="187"/>
    <n v="104.58823529411765"/>
    <n v="2.4300000000000002"/>
  </r>
  <r>
    <x v="2"/>
    <s v="NA"/>
    <x v="5"/>
    <n v="736"/>
    <s v="Segovia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21-11-18T00:00:00"/>
    <m/>
    <n v="0.46"/>
    <n v="6.6"/>
    <m/>
    <m/>
    <m/>
    <m/>
    <m/>
    <m/>
    <n v="1676"/>
    <n v="968"/>
    <n v="1.23"/>
    <s v="N/S"/>
    <s v="&lt;10"/>
    <n v="3.76"/>
    <s v="&lt;0,153"/>
    <n v="6.6387096774193539"/>
    <s v="&lt;0,020"/>
    <n v="468"/>
    <n v="10"/>
    <n v="22.7"/>
    <e v="#VALUE!"/>
    <n v="1.39"/>
  </r>
  <r>
    <x v="2"/>
    <s v="NA"/>
    <x v="7"/>
    <n v="308"/>
    <s v="Copacabana"/>
    <s v="Aburra Norte"/>
    <n v="2"/>
    <s v="Magdalena Cauca"/>
    <n v="27"/>
    <s v="Nechí"/>
    <n v="2701"/>
    <s v="Río Porce"/>
    <s v="2701-01"/>
    <s v="Rio Aburrá - NSS"/>
    <s v="2701-01-048"/>
    <s v="Q. El Molinal"/>
    <s v="2701-01-048"/>
    <s v="Q. El Molinal"/>
    <d v="2021-12-09T00:00:00"/>
    <m/>
    <n v="5.68"/>
    <n v="7.71"/>
    <m/>
    <m/>
    <m/>
    <m/>
    <m/>
    <m/>
    <n v="76.599999999999994"/>
    <n v="20.9"/>
    <s v="&lt;0,10"/>
    <s v="N/S"/>
    <s v="&lt;10"/>
    <n v="4.96"/>
    <s v="&lt;0,153"/>
    <n v="3.6580645161290319"/>
    <s v="N/S"/>
    <n v="20"/>
    <s v="&lt;0,100"/>
    <n v="7.81"/>
    <e v="#VALUE!"/>
    <n v="0.23"/>
  </r>
  <r>
    <x v="0"/>
    <s v="NA"/>
    <x v="7"/>
    <n v="30"/>
    <s v="Amagá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4"/>
    <s v="Q. Amagá"/>
    <s v="2620-01-04-01"/>
    <s v="Q. Amagá"/>
    <d v="2021-11-30T00:00:00"/>
    <m/>
    <n v="3.99"/>
    <n v="7.29"/>
    <m/>
    <m/>
    <m/>
    <m/>
    <m/>
    <m/>
    <n v="403"/>
    <n v="18.2"/>
    <n v="8.6"/>
    <s v="N/S"/>
    <n v="11"/>
    <n v="0.34"/>
    <s v="&lt; 0,153"/>
    <e v="#VALUE!"/>
    <s v="N/S"/>
    <n v="38"/>
    <s v="&lt; 0,10"/>
    <n v="31.2"/>
    <n v="18.035294117647055"/>
    <n v="0.4450000000000000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6">
  <r>
    <x v="0"/>
    <x v="0"/>
    <x v="0"/>
    <n v="59"/>
    <x v="0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1"/>
    <s v="Directos R. Cauca (mi) entre Q. Amagá y R. La Purco"/>
    <s v="2620-01-01-04"/>
    <s v="Q. La Tuerta"/>
    <d v="2019-09-21T00:00:00"/>
    <n v="24"/>
    <n v="0.72"/>
    <n v="8.33"/>
    <n v="7"/>
    <n v="8.73"/>
    <n v="258"/>
    <n v="1157"/>
    <n v="18.7"/>
    <n v="21.7"/>
    <n v="598"/>
    <n v="220"/>
    <s v="N/S"/>
    <s v="N/S"/>
    <n v="67"/>
    <n v="7.82"/>
    <n v="8.43"/>
    <n v="0.28225806451612906"/>
    <n v="0.02"/>
    <n v="142"/>
    <n v="3"/>
    <x v="0"/>
    <n v="37.55294117647059"/>
    <n v="7.84"/>
    <s v="&lt;10"/>
    <s v="N/S"/>
    <s v="N/S"/>
    <s v="N/S"/>
    <n v="4352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3.685760000000002"/>
    <n v="8.8335360000000005"/>
    <m/>
  </r>
  <r>
    <x v="0"/>
    <x v="0"/>
    <x v="0"/>
    <n v="347"/>
    <x v="1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2"/>
    <s v="Q. La Guaca"/>
    <s v="2620-01-02-04"/>
    <s v="Q. Sucia"/>
    <d v="2019-09-21T00:00:00"/>
    <n v="24"/>
    <n v="2.64"/>
    <n v="7.65"/>
    <n v="7.52"/>
    <n v="8.41"/>
    <n v="231"/>
    <n v="623"/>
    <n v="21.4"/>
    <n v="23.6"/>
    <n v="209"/>
    <n v="83.1"/>
    <s v="N/S"/>
    <s v="N/S"/>
    <n v="64"/>
    <n v="3.29"/>
    <n v="3.03"/>
    <n v="16.370967741935484"/>
    <n v="0.02"/>
    <n v="85"/>
    <n v="1.2"/>
    <x v="1"/>
    <n v="8.3999999999999986"/>
    <n v="2.41"/>
    <s v="&lt;10"/>
    <s v="N/S"/>
    <s v="N/S"/>
    <s v="N/S"/>
    <n v="23780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8.9547776"/>
    <n v="19.388159999999999"/>
    <m/>
  </r>
  <r>
    <x v="0"/>
    <x v="0"/>
    <x v="0"/>
    <n v="380"/>
    <x v="2"/>
    <s v="Aburra Sur"/>
    <n v="2"/>
    <s v="Magdalena Cauca"/>
    <n v="27"/>
    <s v="Nechí"/>
    <n v="2701"/>
    <s v="Río Porce"/>
    <s v="2701-01"/>
    <s v="Rio Aburrá - NSS"/>
    <s v="2701-01-209"/>
    <s v="Directos al Río Aburrá-Medellín"/>
    <s v="2701-01-209"/>
    <s v="Directos al Río Aburrá-Medellín"/>
    <d v="2019-09-21T00:00:00"/>
    <n v="24"/>
    <n v="13.44"/>
    <n v="7.96"/>
    <n v="7.25"/>
    <n v="8.4700000000000006"/>
    <n v="266"/>
    <n v="693"/>
    <n v="18.7"/>
    <n v="22.1"/>
    <n v="446"/>
    <n v="75.400000000000006"/>
    <s v="N/S"/>
    <s v="N/S"/>
    <n v="50"/>
    <n v="7.2"/>
    <n v="11.4"/>
    <n v="40.645161290322584"/>
    <n v="0.02"/>
    <n v="145"/>
    <n v="3.1"/>
    <x v="2"/>
    <n v="13.835294117647059"/>
    <n v="4.04"/>
    <s v="&lt;10"/>
    <s v="N/S"/>
    <s v="N/S"/>
    <s v="N/S"/>
    <n v="2909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87.555686400000013"/>
    <n v="168.37631999999999"/>
    <m/>
  </r>
  <r>
    <x v="0"/>
    <x v="0"/>
    <x v="0"/>
    <n v="380"/>
    <x v="2"/>
    <s v="Aburra Sur"/>
    <n v="2"/>
    <s v="Magdalena Cauca"/>
    <n v="27"/>
    <s v="Nechí"/>
    <n v="2701"/>
    <s v="Río Porce"/>
    <s v="2701-01"/>
    <s v="Rio Aburrá - NSS"/>
    <s v="2701-01-209"/>
    <s v="Directos al Río Aburrá-Medellín"/>
    <s v="2701-01-209"/>
    <s v="Directos al Río Aburrá-Medellín"/>
    <d v="2019-10-24T00:00:00"/>
    <n v="24"/>
    <n v="14.27"/>
    <n v="7.72"/>
    <n v="6.79"/>
    <n v="7.76"/>
    <n v="164.9"/>
    <n v="478.3"/>
    <n v="18.2"/>
    <n v="22.1"/>
    <n v="209"/>
    <n v="139"/>
    <s v="N/S"/>
    <s v="N/S"/>
    <n v="32"/>
    <n v="2.36"/>
    <n v="3.13"/>
    <n v="35.225806451612904"/>
    <n v="0.02"/>
    <n v="114"/>
    <n v="0.8"/>
    <x v="3"/>
    <n v="8.8941176470588239"/>
    <n v="0.97099999999999997"/>
    <s v="&lt;10"/>
    <s v="N/S"/>
    <s v="N/S"/>
    <s v="N/S"/>
    <n v="22135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71.376992"/>
    <n v="140.55379199999999"/>
    <m/>
  </r>
  <r>
    <x v="0"/>
    <x v="0"/>
    <x v="0"/>
    <n v="282"/>
    <x v="3"/>
    <s v="Cartama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8"/>
    <s v="R. Poblanco"/>
    <s v="2620-01-08-08"/>
    <s v="Q. La Naranjala"/>
    <d v="2019-10-21T00:00:00"/>
    <n v="24"/>
    <n v="9.2899999999999991"/>
    <n v="7.18"/>
    <n v="7.74"/>
    <n v="8.31"/>
    <n v="482"/>
    <n v="662"/>
    <n v="19.399999999999999"/>
    <n v="21.1"/>
    <n v="613"/>
    <n v="269"/>
    <s v="N/S"/>
    <s v="N/S"/>
    <n v="75"/>
    <n v="5.28"/>
    <n v="27.3"/>
    <n v="41.774193548387096"/>
    <n v="0.02"/>
    <n v="223"/>
    <n v="2.5"/>
    <x v="4"/>
    <n v="31.952941176470585"/>
    <n v="4.99"/>
    <s v="&lt;10"/>
    <s v="N/S"/>
    <s v="N/S"/>
    <s v="N/S"/>
    <n v="17697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215.91446399999998"/>
    <n v="178.99228799999997"/>
    <m/>
  </r>
  <r>
    <x v="0"/>
    <x v="0"/>
    <x v="0"/>
    <n v="390"/>
    <x v="4"/>
    <s v="Cartama"/>
    <n v="2"/>
    <s v="Magdalena Cauca"/>
    <n v="26"/>
    <s v="Cauca"/>
    <n v="2617"/>
    <s v="Río Frío y Otros Directos al Cauca"/>
    <s v="2617-02"/>
    <s v="R. FR. y Otros Directos al Cauca - NSS"/>
    <s v="2617-02-09"/>
    <s v="Directos R. Cauca (md) entre R. Poblanco y Q. Sabaleta"/>
    <s v="2617-02-09-01"/>
    <s v="Directos R. Cauca (md) entre Q. Sabaletas y R. Poblanco"/>
    <d v="2019-09-14T00:00:00"/>
    <n v="24"/>
    <n v="6.02"/>
    <n v="8.2799999999999994"/>
    <n v="7.23"/>
    <n v="9.25"/>
    <n v="262"/>
    <n v="896"/>
    <n v="25.9"/>
    <n v="27.7"/>
    <n v="421"/>
    <n v="181"/>
    <s v="N/S"/>
    <s v="N/S"/>
    <n v="55"/>
    <n v="4.09"/>
    <n v="17.5"/>
    <n v="0.35225806451612901"/>
    <n v="0.02"/>
    <n v="40"/>
    <n v="3"/>
    <x v="5"/>
    <n v="12.68235294117647"/>
    <n v="4.1399999999999997"/>
    <s v="&lt;10"/>
    <s v="N/S"/>
    <s v="N/S"/>
    <s v="N/S"/>
    <n v="43015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94.143167999999989"/>
    <n v="20.805119999999999"/>
    <m/>
  </r>
  <r>
    <x v="0"/>
    <x v="0"/>
    <x v="0"/>
    <n v="679"/>
    <x v="5"/>
    <s v="Cartama"/>
    <n v="2"/>
    <s v="Magdalena Cauca"/>
    <n v="26"/>
    <s v="Cauca"/>
    <n v="2618"/>
    <s v="Río Arma"/>
    <s v="2618"/>
    <s v="R. Arma"/>
    <s v="2618-05-01-09"/>
    <s v="Q. Sabaletas"/>
    <s v="2618-05-01-09"/>
    <s v="Q. Sabaletas"/>
    <d v="2019-09-12T00:00:00"/>
    <n v="24"/>
    <n v="15.27"/>
    <n v="8.27"/>
    <n v="7.91"/>
    <n v="8.52"/>
    <n v="624"/>
    <n v="1657"/>
    <n v="21.1"/>
    <n v="24"/>
    <n v="871"/>
    <n v="392"/>
    <s v="N/S"/>
    <s v="N/S"/>
    <n v="129"/>
    <n v="12.6"/>
    <n v="30.5"/>
    <n v="28.225806451612904"/>
    <n v="0.02"/>
    <n v="266"/>
    <n v="3.5"/>
    <x v="6"/>
    <n v="34.588235294117645"/>
    <n v="7.2"/>
    <s v="&lt;10"/>
    <s v="N/S"/>
    <s v="N/S"/>
    <s v="N/S"/>
    <n v="6131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517.17657600000007"/>
    <n v="350.94124800000003"/>
    <m/>
  </r>
  <r>
    <x v="0"/>
    <x v="0"/>
    <x v="0"/>
    <n v="856"/>
    <x v="6"/>
    <s v="Cartama"/>
    <n v="2"/>
    <s v="Magdalena Cauca"/>
    <n v="26"/>
    <s v="Cauca"/>
    <n v="2617"/>
    <s v="Río Frío y Otros Directos al Cauca"/>
    <s v="2617-02"/>
    <s v="R. FR. y Otros Directos al Cauca - NSS"/>
    <s v="2617-02-10"/>
    <s v="Q. Sabaleta"/>
    <s v="2617-02-10-01"/>
    <s v="Q. Sabaleta"/>
    <d v="2019-09-14T00:00:00"/>
    <n v="24"/>
    <n v="2.98"/>
    <n v="7.14"/>
    <n v="7"/>
    <n v="9.7200000000000006"/>
    <n v="322"/>
    <n v="576"/>
    <n v="18.899999999999999"/>
    <n v="26.2"/>
    <n v="489"/>
    <n v="195"/>
    <s v="N/S"/>
    <s v="N/S"/>
    <n v="69"/>
    <n v="4.76"/>
    <n v="13.1"/>
    <n v="25.741935483870968"/>
    <n v="0.02"/>
    <n v="168"/>
    <n v="2"/>
    <x v="7"/>
    <n v="26.188235294117646"/>
    <n v="4.26"/>
    <s v="&lt;10"/>
    <s v="N/S"/>
    <s v="N/S"/>
    <s v="N/S"/>
    <n v="17329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50.207040000000006"/>
    <n v="43.255295999999994"/>
    <m/>
  </r>
  <r>
    <x v="0"/>
    <x v="0"/>
    <x v="0"/>
    <n v="34"/>
    <x v="7"/>
    <s v="Citará"/>
    <n v="2"/>
    <s v="Magdalena Cauca"/>
    <n v="26"/>
    <s v="Cauca"/>
    <n v="2619"/>
    <s v="Río San Juan"/>
    <s v="2619"/>
    <s v="R. San Juan - (md)"/>
    <s v="2619-01-11"/>
    <s v="Directos R. San Juan (mi) entre R. Taparto y Q. Chaparrala"/>
    <s v="2619-01-11-02"/>
    <s v="Q. La Chaparralita"/>
    <d v="2019-10-17T00:00:00"/>
    <n v="24"/>
    <n v="3.72"/>
    <n v="8.0299999999999994"/>
    <n v="7.33"/>
    <n v="8.86"/>
    <n v="417"/>
    <n v="1189"/>
    <n v="21.9"/>
    <n v="24.4"/>
    <n v="708"/>
    <n v="351"/>
    <s v="N/S"/>
    <s v="N/S"/>
    <n v="99"/>
    <n v="4.4800000000000004"/>
    <n v="32.5"/>
    <n v="103.64516129032258"/>
    <n v="0.02"/>
    <n v="296"/>
    <n v="5.5"/>
    <x v="8"/>
    <n v="43.07058823529411"/>
    <n v="6.59"/>
    <s v="&lt;10"/>
    <s v="N/S"/>
    <s v="N/S"/>
    <s v="N/S"/>
    <n v="72485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12.81420800000001"/>
    <n v="95.136768000000004"/>
    <m/>
  </r>
  <r>
    <x v="0"/>
    <x v="0"/>
    <x v="0"/>
    <n v="642"/>
    <x v="8"/>
    <s v="Citará"/>
    <n v="2"/>
    <s v="Magdalena Cauca"/>
    <n v="26"/>
    <s v="Cauca"/>
    <n v="2619"/>
    <s v="Río San Juan"/>
    <s v="2619"/>
    <s v="R. San Juan - (md)"/>
    <s v="2619-01-02"/>
    <s v="R. Barroso"/>
    <s v="2619-01-02-14"/>
    <s v="Q. Liboriana"/>
    <d v="2019-10-01T00:00:00"/>
    <n v="24"/>
    <n v="9.73"/>
    <n v="7.35"/>
    <n v="7.04"/>
    <n v="8.61"/>
    <n v="325"/>
    <n v="685"/>
    <n v="22.3"/>
    <n v="25.2"/>
    <n v="426"/>
    <n v="180"/>
    <s v="N/S"/>
    <s v="N/S"/>
    <n v="55"/>
    <n v="5.99"/>
    <n v="5.84"/>
    <n v="43.806451612903224"/>
    <n v="0.02"/>
    <n v="177"/>
    <n v="3.5"/>
    <x v="9"/>
    <n v="17.705882352941178"/>
    <n v="3.16"/>
    <s v="&lt;10"/>
    <s v="N/S"/>
    <s v="N/S"/>
    <s v="N/S"/>
    <n v="111025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51.32096000000001"/>
    <n v="148.79894400000001"/>
    <m/>
  </r>
  <r>
    <x v="0"/>
    <x v="0"/>
    <x v="0"/>
    <n v="44"/>
    <x v="9"/>
    <s v="Hevéxico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5"/>
    <s v="Directos R. Cauca (md) entre R. San Mateo y Q. Niverengo"/>
    <s v="2621-01-15-08"/>
    <s v="Q. La Sapera"/>
    <d v="2019-07-27T00:00:00"/>
    <n v="24"/>
    <n v="1.43"/>
    <n v="7.92"/>
    <n v="7.14"/>
    <n v="8.31"/>
    <n v="400"/>
    <n v="932"/>
    <n v="24.9"/>
    <n v="27.8"/>
    <n v="611"/>
    <n v="179"/>
    <s v="N/S"/>
    <s v="N/S"/>
    <n v="137"/>
    <n v="9.5"/>
    <n v="8.5"/>
    <n v="10.274193548387096"/>
    <n v="0.02"/>
    <n v="181"/>
    <n v="0.5"/>
    <x v="10"/>
    <n v="35.988235294117651"/>
    <n v="2.2000000000000002"/>
    <s v="&lt;10"/>
    <s v="N/S"/>
    <s v="N/S"/>
    <s v="N/S"/>
    <n v="13330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22.115808000000001"/>
    <n v="22.362911999999998"/>
    <m/>
  </r>
  <r>
    <x v="0"/>
    <x v="0"/>
    <x v="0"/>
    <n v="113"/>
    <x v="10"/>
    <s v="Hevéxico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0"/>
    <s v="R. La Clara"/>
    <s v="2621-01-10-12"/>
    <s v="Q. Remango"/>
    <d v="2019-07-17T00:00:00"/>
    <n v="24"/>
    <n v="5.55"/>
    <n v="7.72"/>
    <n v="7.76"/>
    <n v="8.68"/>
    <n v="613"/>
    <n v="1201"/>
    <n v="20.8"/>
    <n v="23.6"/>
    <n v="1122"/>
    <n v="635"/>
    <s v="N/S"/>
    <s v="N/S"/>
    <n v="10"/>
    <n v="11.9"/>
    <n v="14.9"/>
    <n v="29.580645161290324"/>
    <n v="0.02"/>
    <n v="427"/>
    <n v="5.5"/>
    <x v="11"/>
    <n v="36.152941176470591"/>
    <n v="6.3"/>
    <n v="10"/>
    <s v="N/S"/>
    <s v="N/S"/>
    <s v="N/S"/>
    <n v="10307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304.49520000000001"/>
    <n v="204.75503999999998"/>
    <m/>
  </r>
  <r>
    <x v="0"/>
    <x v="0"/>
    <x v="0"/>
    <n v="125"/>
    <x v="11"/>
    <s v="Hevéxico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4"/>
    <s v="Q. La Noque"/>
    <s v="2621-01-14-10"/>
    <s v="Q. La Noque Parte Alta"/>
    <d v="2019-07-27T00:00:00"/>
    <n v="24"/>
    <n v="1.6342556058617197"/>
    <n v="8.1"/>
    <n v="7.16"/>
    <n v="8.8800000000000008"/>
    <n v="301"/>
    <n v="972"/>
    <n v="19.3"/>
    <n v="22"/>
    <n v="574"/>
    <n v="196"/>
    <s v="N/S"/>
    <s v="N/S"/>
    <n v="79"/>
    <n v="4.4000000000000004"/>
    <n v="7.42"/>
    <n v="7.903225806451613"/>
    <n v="0.02"/>
    <n v="197"/>
    <n v="3"/>
    <x v="12"/>
    <n v="30.470588235294116"/>
    <n v="2"/>
    <n v="17"/>
    <s v="N/S"/>
    <s v="N/S"/>
    <s v="N/S"/>
    <n v="3654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27.675138131904706"/>
    <n v="27.81633781625116"/>
    <m/>
  </r>
  <r>
    <x v="0"/>
    <x v="0"/>
    <x v="0"/>
    <n v="240"/>
    <x v="12"/>
    <s v="Hevéxicos"/>
    <n v="2"/>
    <s v="Magdalena Cauca"/>
    <n v="26"/>
    <s v="Cauca"/>
    <n v="2620"/>
    <s v="Directos Río Cauca  entre Río San Juan y  Pto Valdivia (md)"/>
    <s v="2620-02"/>
    <s v="Directos R. Cauca (mi) - R. Aurra - NSS"/>
    <s v="2620-02-04"/>
    <s v="Q. La Clara"/>
    <s v="2620-02-04-06"/>
    <s v="Q. Juan Ramos"/>
    <d v="2019-07-14T00:00:00"/>
    <n v="24"/>
    <n v="4.1100000000000003"/>
    <n v="7.99"/>
    <n v="7.14"/>
    <n v="8.08"/>
    <n v="256"/>
    <n v="402"/>
    <n v="19.899999999999999"/>
    <n v="21"/>
    <n v="139"/>
    <n v="95"/>
    <s v="N/S"/>
    <s v="N/S"/>
    <n v="23"/>
    <n v="2.75"/>
    <n v="3.28"/>
    <n v="2.754838709677419"/>
    <n v="0.02"/>
    <n v="69"/>
    <n v="0.1"/>
    <x v="13"/>
    <n v="8.7294117647058833"/>
    <n v="2.08"/>
    <s v="&lt;10"/>
    <s v="N/S"/>
    <s v="N/S"/>
    <s v="N/S"/>
    <n v="160555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33.734880000000004"/>
    <n v="24.502176000000002"/>
    <m/>
  </r>
  <r>
    <x v="0"/>
    <x v="0"/>
    <x v="0"/>
    <n v="411"/>
    <x v="13"/>
    <s v="Hevéxico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06"/>
    <s v="R. Juan García"/>
    <s v="2620-03-06-01"/>
    <s v="R. Juan García"/>
    <d v="2019-07-24T00:00:00"/>
    <n v="24"/>
    <n v="1.56"/>
    <n v="7.85"/>
    <n v="7.31"/>
    <n v="8.3800000000000008"/>
    <n v="241"/>
    <n v="1010"/>
    <n v="26.1"/>
    <n v="27.7"/>
    <n v="438"/>
    <n v="167"/>
    <s v="N/S"/>
    <s v="N/S"/>
    <n v="104"/>
    <n v="10"/>
    <n v="7.65"/>
    <n v="33.41935483870968"/>
    <n v="0.02"/>
    <n v="270"/>
    <n v="3"/>
    <x v="14"/>
    <n v="17.294117647058822"/>
    <n v="2"/>
    <s v="&lt;10"/>
    <s v="N/S"/>
    <s v="N/S"/>
    <s v="N/S"/>
    <n v="3790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22.508928000000001"/>
    <n v="36.391679999999994"/>
    <m/>
  </r>
  <r>
    <x v="0"/>
    <x v="0"/>
    <x v="0"/>
    <n v="628"/>
    <x v="14"/>
    <s v="Hevéxico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15"/>
    <s v="Q. Chachafruto"/>
    <s v="2620-03-15-02"/>
    <s v="Q. Niquia"/>
    <d v="2019-07-27T00:00:00"/>
    <n v="24"/>
    <n v="2.2400000000000002"/>
    <n v="6.89"/>
    <n v="6.98"/>
    <n v="8.18"/>
    <n v="465"/>
    <n v="1355"/>
    <n v="24.3"/>
    <n v="25.9"/>
    <n v="665"/>
    <n v="232"/>
    <s v="N/S"/>
    <s v="N/S"/>
    <n v="61"/>
    <n v="2.39"/>
    <n v="5.5"/>
    <n v="7.7"/>
    <n v="0.02"/>
    <n v="216"/>
    <n v="5"/>
    <x v="15"/>
    <n v="32.776470588235291"/>
    <n v="2.42"/>
    <s v="&lt;10"/>
    <s v="N/S"/>
    <s v="N/S"/>
    <s v="N/S"/>
    <n v="15531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44.900352000000005"/>
    <n v="41.803776000000006"/>
    <m/>
  </r>
  <r>
    <x v="0"/>
    <x v="0"/>
    <x v="0"/>
    <n v="656"/>
    <x v="15"/>
    <s v="Hevéxicos"/>
    <n v="2"/>
    <s v="Magdalena Cauca"/>
    <n v="26"/>
    <s v="Cauca"/>
    <n v="2620"/>
    <s v="Directos Río Cauca  entre Río San Juan y  Pto Valdivia (md)"/>
    <s v="2620-02"/>
    <s v="Directos R. Cauca (mi) - R. Aurra - NSS"/>
    <s v="2620-02-02"/>
    <s v="R. Aurra"/>
    <s v="2620-02-02-01"/>
    <s v="R. Aurrá"/>
    <d v="2019-01-25T00:00:00"/>
    <n v="24"/>
    <n v="5.7850000000000001"/>
    <n v="7.85"/>
    <n v="7.12"/>
    <n v="8.33"/>
    <n v="278"/>
    <n v="868"/>
    <n v="24.2"/>
    <n v="27.3"/>
    <n v="516"/>
    <n v="314"/>
    <s v="N/S"/>
    <s v="N/S"/>
    <n v="78"/>
    <n v="5.4"/>
    <n v="21.4"/>
    <n v="15.35483870967742"/>
    <n v="0.02"/>
    <n v="162"/>
    <n v="2.1"/>
    <x v="16"/>
    <n v="25.28235294117647"/>
    <n v="5.0999999999999996"/>
    <s v="&lt;10"/>
    <s v="N/S"/>
    <s v="N/S"/>
    <s v="N/S"/>
    <n v="185565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56.94473600000001"/>
    <n v="80.971488000000008"/>
    <m/>
  </r>
  <r>
    <x v="0"/>
    <x v="0"/>
    <x v="0"/>
    <n v="761"/>
    <x v="16"/>
    <s v="Hevéxico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23"/>
    <s v="Q. La Sopetrana"/>
    <s v="2620-03-23-06"/>
    <s v="Q. La Sopetrana"/>
    <d v="2019-07-15T00:00:00"/>
    <n v="24"/>
    <n v="4.0789999999999997"/>
    <n v="7.9"/>
    <n v="7.15"/>
    <n v="8.2899999999999991"/>
    <n v="580"/>
    <n v="1117"/>
    <n v="24.9"/>
    <n v="27.4"/>
    <n v="744"/>
    <n v="336"/>
    <s v="N/S"/>
    <s v="N/S"/>
    <n v="116"/>
    <n v="10.9"/>
    <n v="21.3"/>
    <n v="37.70967741935484"/>
    <n v="0.02"/>
    <n v="330"/>
    <n v="5"/>
    <x v="17"/>
    <n v="30.388235294117649"/>
    <n v="9.1"/>
    <s v="&lt;10"/>
    <s v="N/S"/>
    <s v="N/S"/>
    <s v="N/S"/>
    <n v="12299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18.4150016"/>
    <n v="116.30044799999999"/>
    <m/>
  </r>
  <r>
    <x v="0"/>
    <x v="0"/>
    <x v="0"/>
    <n v="120"/>
    <x v="17"/>
    <s v="Panzenú"/>
    <n v="2"/>
    <s v="Magdalena Cauca"/>
    <n v="26"/>
    <s v="Cauca"/>
    <n v="2625"/>
    <s v="Directos al Cauca entre Pto Valdivia y Río Nechí (md)"/>
    <s v="2625"/>
    <s v="Directos al Cauca (mi) entre Pto Valdivia y R. Nechí"/>
    <s v="2625-01-03"/>
    <s v="Directos R. Cauca (mi) entre Q. Valdivia y R. Corrales"/>
    <s v="2625-01-03-03"/>
    <s v="Directos R. Cauca (mi) entre Q. Santo Domingo y Q. Purú"/>
    <d v="2019-09-07T00:00:00"/>
    <n v="24"/>
    <n v="2.41"/>
    <n v="7.18"/>
    <n v="6.92"/>
    <n v="8.11"/>
    <n v="132.6"/>
    <n v="939"/>
    <n v="27.3"/>
    <n v="30.8"/>
    <n v="506"/>
    <n v="191"/>
    <s v="N/S"/>
    <s v="N/S"/>
    <n v="78"/>
    <n v="5.96"/>
    <n v="15.7"/>
    <n v="16.529032258064515"/>
    <n v="0.02"/>
    <n v="156"/>
    <n v="1.3"/>
    <x v="18"/>
    <n v="17.129411764705882"/>
    <n v="3.76"/>
    <s v="&lt;10"/>
    <s v="N/S"/>
    <s v="N/S"/>
    <s v="N/S"/>
    <n v="157325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39.770783999999999"/>
    <n v="32.482944000000003"/>
    <m/>
  </r>
  <r>
    <x v="0"/>
    <x v="0"/>
    <x v="0"/>
    <n v="790"/>
    <x v="18"/>
    <s v="Panzenú"/>
    <n v="2"/>
    <s v="Magdalena Cauca"/>
    <n v="26"/>
    <s v="Cauca"/>
    <n v="2624"/>
    <s v="Río Taraza - Río Man"/>
    <s v="2624-01"/>
    <s v="R. Taraza y otros directos cauca (md) - NSS"/>
    <s v="2624-01-08"/>
    <s v="R. Tarazá"/>
    <s v="2624-01-08-10"/>
    <s v="Q. Chuchul"/>
    <d v="2019-09-07T00:00:00"/>
    <n v="24"/>
    <n v="4.55"/>
    <n v="7.28"/>
    <n v="6.45"/>
    <n v="8.33"/>
    <n v="52.2"/>
    <n v="551"/>
    <n v="26.7"/>
    <n v="30.4"/>
    <n v="299"/>
    <n v="123"/>
    <s v="N/S"/>
    <s v="N/S"/>
    <n v="119"/>
    <n v="0.23499999999999999"/>
    <n v="4.7699999999999996"/>
    <n v="7.3612903225806461"/>
    <n v="0.02"/>
    <n v="64"/>
    <n v="0.7"/>
    <x v="19"/>
    <n v="7.5105882352941169"/>
    <n v="2.0099999999999998"/>
    <s v="&lt;10"/>
    <s v="N/S"/>
    <s v="N/S"/>
    <s v="N/S"/>
    <n v="1785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48.353760000000001"/>
    <n v="25.159679999999998"/>
    <m/>
  </r>
  <r>
    <x v="0"/>
    <x v="0"/>
    <x v="0"/>
    <n v="854"/>
    <x v="19"/>
    <s v="Panzenú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02"/>
    <s v="R. Espiritu Santo"/>
    <s v="2620-03-02-02"/>
    <s v="Q. El Oro"/>
    <d v="2019-09-04T00:00:00"/>
    <n v="24"/>
    <n v="3.51"/>
    <n v="7.89"/>
    <n v="7.57"/>
    <n v="8.93"/>
    <n v="288"/>
    <n v="884"/>
    <n v="21.8"/>
    <n v="26.5"/>
    <n v="576"/>
    <n v="244"/>
    <s v="N/S"/>
    <s v="N/S"/>
    <n v="88"/>
    <n v="7.18"/>
    <n v="8.5299999999999994"/>
    <n v="21.451612903225808"/>
    <n v="0.02"/>
    <n v="144"/>
    <n v="1.8"/>
    <x v="20"/>
    <n v="24.788235294117648"/>
    <n v="6.08"/>
    <s v="&lt;10"/>
    <s v="N/S"/>
    <s v="N/S"/>
    <s v="N/S"/>
    <n v="1145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73.996415999999996"/>
    <n v="43.670015999999997"/>
    <m/>
  </r>
  <r>
    <x v="0"/>
    <x v="0"/>
    <x v="0"/>
    <n v="250"/>
    <x v="20"/>
    <s v="Panzenú"/>
    <n v="2"/>
    <s v="Magdalena Cauca"/>
    <n v="27"/>
    <s v="Nechí"/>
    <n v="2703"/>
    <s v="Bajo Nechí"/>
    <s v="2703-02"/>
    <s v="R. Amacerí - NSS"/>
    <s v="2703-02-06"/>
    <s v="Q. Villa"/>
    <s v="2704-01-02-01"/>
    <s v="Q. Vijagual"/>
    <d v="2019-10-28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n v="0.02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0"/>
    <x v="0"/>
    <n v="895"/>
    <x v="21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6"/>
    <s v="Q. Sardina"/>
    <d v="2019-07-06T00:00:00"/>
    <n v="24"/>
    <n v="1.9450000000000001"/>
    <n v="6.68"/>
    <n v="6.68"/>
    <n v="7.61"/>
    <n v="398"/>
    <n v="891"/>
    <n v="28.1"/>
    <n v="31.5"/>
    <n v="389"/>
    <n v="199"/>
    <s v="N/S"/>
    <s v="N/S"/>
    <n v="29"/>
    <n v="5.2"/>
    <n v="46.3"/>
    <n v="5.6903225806451614"/>
    <n v="0.02"/>
    <n v="90"/>
    <n v="0.1"/>
    <x v="22"/>
    <n v="21.988235294117647"/>
    <n v="3.6"/>
    <n v="10"/>
    <s v="N/S"/>
    <s v="N/S"/>
    <s v="N/S"/>
    <n v="24196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33.441552000000001"/>
    <n v="15.124319999999999"/>
    <m/>
  </r>
  <r>
    <x v="0"/>
    <x v="0"/>
    <x v="0"/>
    <n v="40"/>
    <x v="22"/>
    <s v="Tahamies"/>
    <n v="2"/>
    <s v="Magdalena Cauca"/>
    <n v="27"/>
    <s v="Nechí"/>
    <n v="2702"/>
    <s v="Alto Nechí"/>
    <s v="2702"/>
    <s v="Alto Nechí - NSS"/>
    <s v="2702-03-14"/>
    <s v="R. Anorí"/>
    <s v="2702-03-14-06"/>
    <s v="R. Serranias"/>
    <d v="2019-11-12T00:00:00"/>
    <n v="24"/>
    <n v="1.07"/>
    <n v="8.3000000000000007"/>
    <n v="8.0299999999999994"/>
    <n v="8.7200000000000006"/>
    <n v="429"/>
    <n v="999"/>
    <n v="20.3"/>
    <n v="22"/>
    <n v="656"/>
    <n v="316"/>
    <s v="N/S"/>
    <s v="N/S"/>
    <n v="86"/>
    <n v="9.1199999999999992"/>
    <n v="9.8000000000000007"/>
    <n v="12.64516129032258"/>
    <n v="0.02"/>
    <n v="202"/>
    <n v="1.5"/>
    <x v="23"/>
    <n v="39.035294117647062"/>
    <n v="12.6"/>
    <s v="&lt;10"/>
    <s v="N/S"/>
    <s v="N/S"/>
    <s v="N/S"/>
    <n v="24196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29.213568000000002"/>
    <n v="18.674495999999998"/>
    <m/>
  </r>
  <r>
    <x v="0"/>
    <x v="0"/>
    <x v="0"/>
    <n v="86"/>
    <x v="23"/>
    <s v="Tahamies"/>
    <n v="2"/>
    <s v="Magdalena Cauca"/>
    <n v="27"/>
    <s v="Nechí"/>
    <n v="2701"/>
    <s v="Río Porce"/>
    <s v="2701-02"/>
    <s v="R. Grande - Chico - NSS"/>
    <s v="2701-02-06"/>
    <s v="R. Chico"/>
    <s v="2701-02-06-01"/>
    <s v="R. Chico"/>
    <d v="2019-06-30T00:00:00"/>
    <n v="24"/>
    <n v="8.17"/>
    <n v="7.19"/>
    <n v="6.87"/>
    <n v="7.92"/>
    <n v="189.2"/>
    <n v="549"/>
    <n v="15.2"/>
    <n v="18.3"/>
    <n v="278"/>
    <n v="110"/>
    <s v="N/S"/>
    <s v="N/S"/>
    <n v="10"/>
    <n v="4.1500000000000004"/>
    <n v="3.6"/>
    <n v="9.3483870967741947"/>
    <n v="0.02"/>
    <n v="37"/>
    <n v="0.1"/>
    <x v="24"/>
    <n v="13.588235294117647"/>
    <n v="2.5"/>
    <s v="&lt;10"/>
    <s v="N/S"/>
    <s v="N/S"/>
    <s v="N/S"/>
    <n v="1223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77.647680000000008"/>
    <n v="26.117855999999996"/>
    <m/>
  </r>
  <r>
    <x v="0"/>
    <x v="0"/>
    <x v="0"/>
    <n v="107"/>
    <x v="24"/>
    <s v="Tahamie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02"/>
    <s v="R. Espiritu Santo"/>
    <s v="2620-03-02-08"/>
    <s v="R. Canaveral"/>
    <d v="2019-09-05T00:00:00"/>
    <n v="24"/>
    <n v="11.39"/>
    <n v="7.01"/>
    <n v="6.91"/>
    <n v="7.43"/>
    <n v="85.8"/>
    <n v="182"/>
    <n v="21.8"/>
    <n v="25.6"/>
    <n v="70.5"/>
    <n v="34.200000000000003"/>
    <s v="N/S"/>
    <s v="N/S"/>
    <s v=" &lt; 10"/>
    <s v=" &lt; 0,100"/>
    <n v="1.93"/>
    <n v="2.2309677419354843"/>
    <n v="0.02"/>
    <n v="55"/>
    <n v="1.2"/>
    <x v="25"/>
    <e v="#VALUE!"/>
    <n v="0.48799999999999999"/>
    <s v="&lt;10"/>
    <s v="N/S"/>
    <s v="N/S"/>
    <s v="N/S"/>
    <n v="28445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33.656083200000005"/>
    <n v="54.125280000000004"/>
    <m/>
  </r>
  <r>
    <x v="0"/>
    <x v="0"/>
    <x v="0"/>
    <n v="150"/>
    <x v="25"/>
    <s v="Tahamies"/>
    <n v="2"/>
    <s v="Magdalena Cauca"/>
    <n v="27"/>
    <s v="Nechí"/>
    <n v="2701"/>
    <s v="Río Porce"/>
    <s v="2701-03"/>
    <s v="R. Guadalupe y Medio Porce - NSS"/>
    <s v="2701-03-02"/>
    <s v="R. Guadalupe"/>
    <s v="2701-03-02-08"/>
    <s v="Q. Santa Isabel"/>
    <d v="2019-08-26T00:00:00"/>
    <n v="24"/>
    <n v="0.74"/>
    <n v="8.59"/>
    <n v="7.88"/>
    <n v="8.7899999999999991"/>
    <n v="282"/>
    <n v="1137"/>
    <n v="17.3"/>
    <n v="23.5"/>
    <n v="621"/>
    <n v="303"/>
    <s v="N/S"/>
    <s v="N/S"/>
    <n v="13"/>
    <n v="6.94"/>
    <n v="11.2"/>
    <n v="10.522580645161289"/>
    <n v="0.02"/>
    <n v="214"/>
    <n v="4"/>
    <x v="26"/>
    <n v="45.623529411764707"/>
    <n v="7.94"/>
    <s v=" &lt; 10"/>
    <s v="N/S"/>
    <s v="N/S"/>
    <s v="N/S"/>
    <n v="3119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9.372608"/>
    <n v="13.682303999999997"/>
    <m/>
  </r>
  <r>
    <x v="0"/>
    <x v="0"/>
    <x v="0"/>
    <n v="361"/>
    <x v="26"/>
    <s v="Tahamies"/>
    <n v="2"/>
    <s v="Magdalena Cauca"/>
    <n v="26"/>
    <s v="Cauca"/>
    <n v="2621"/>
    <s v="Directos Río Cauca entre Río San Juan y Pto Valdivia (mi)"/>
    <s v="2621-02"/>
    <s v="R. Ituango - Directos R. Cauca (md) - NSS"/>
    <s v="2621-02-04"/>
    <s v="R. Ituango"/>
    <s v="2621-02-04-24"/>
    <s v="Q. Chapinero"/>
    <d v="2019-08-31T00:00:00"/>
    <n v="15"/>
    <n v="6.79"/>
    <n v="7.69"/>
    <n v="7.35"/>
    <n v="8.01"/>
    <n v="493"/>
    <n v="880"/>
    <n v="21.5"/>
    <n v="21.9"/>
    <n v="1145"/>
    <n v="201"/>
    <s v="N/S"/>
    <s v="N/S"/>
    <n v="51"/>
    <n v="7.4"/>
    <n v="4.08"/>
    <n v="25.516129032258064"/>
    <n v="0.02"/>
    <n v="266"/>
    <n v="5.5"/>
    <x v="27"/>
    <n v="21.494117647058825"/>
    <n v="5.57"/>
    <s v="&lt;10"/>
    <s v="N/S"/>
    <s v="N/S"/>
    <s v="N/S"/>
    <n v="2046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73.698660000000004"/>
    <n v="97.531559999999999"/>
    <m/>
  </r>
  <r>
    <x v="0"/>
    <x v="0"/>
    <x v="0"/>
    <n v="647"/>
    <x v="27"/>
    <s v="Tahamie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04"/>
    <s v="R. San Andres"/>
    <s v="2620-03-04-01"/>
    <s v="R. San Andres"/>
    <d v="2019-09-02T00:00:00"/>
    <n v="24"/>
    <n v="9.9"/>
    <n v="7.63"/>
    <n v="7.42"/>
    <n v="9.9700000000000006"/>
    <n v="183.5"/>
    <n v="594"/>
    <n v="18.100000000000001"/>
    <n v="21.7"/>
    <n v="229"/>
    <n v="117"/>
    <s v="N/S"/>
    <s v="N/S"/>
    <n v="30"/>
    <n v="3.18"/>
    <n v="3.75"/>
    <n v="3.1387096774193548"/>
    <n v="0.02"/>
    <n v="69"/>
    <n v="0.5"/>
    <x v="28"/>
    <n v="4.1670588235294108"/>
    <n v="1.93"/>
    <s v="&lt;10"/>
    <s v="N/S"/>
    <s v="N/S"/>
    <s v="N/S"/>
    <n v="13438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00.07712000000001"/>
    <n v="59.019840000000002"/>
    <m/>
  </r>
  <r>
    <x v="0"/>
    <x v="0"/>
    <x v="0"/>
    <n v="819"/>
    <x v="28"/>
    <s v="Tahamie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04"/>
    <s v="R. San Andres"/>
    <s v="2620-03-04-10"/>
    <s v="Q. De Tanque"/>
    <d v="2019-08-28T00:00:00"/>
    <n v="24"/>
    <n v="2.04"/>
    <n v="8.2200000000000006"/>
    <n v="7.48"/>
    <n v="8.94"/>
    <n v="219"/>
    <n v="1362"/>
    <n v="18.600000000000001"/>
    <n v="22.3"/>
    <n v="768"/>
    <n v="203"/>
    <s v="N/S"/>
    <s v="N/S"/>
    <n v="64"/>
    <n v="11.6"/>
    <n v="8.7899999999999991"/>
    <n v="15.535483870967742"/>
    <n v="0.02"/>
    <n v="69"/>
    <n v="3"/>
    <x v="29"/>
    <n v="28.741176470588233"/>
    <n v="6.16"/>
    <s v="&lt;10"/>
    <s v="N/S"/>
    <s v="N/S"/>
    <s v="N/S"/>
    <n v="28515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35.779968000000004"/>
    <n v="12.161664"/>
    <m/>
  </r>
  <r>
    <x v="0"/>
    <x v="0"/>
    <x v="0"/>
    <n v="887"/>
    <x v="29"/>
    <s v="Tahamies"/>
    <n v="2"/>
    <s v="Magdalena Cauca"/>
    <n v="27"/>
    <s v="Nechí"/>
    <n v="2702"/>
    <s v="Alto Nechí"/>
    <s v="2702"/>
    <s v="Alto Nechí - NSS"/>
    <s v="2702-01-11"/>
    <s v="Directos R. Nechí (md) entre Q. Yolanda y Q. El Yerbal"/>
    <s v="2702-01-11-04"/>
    <s v="Q. Yurumal"/>
    <d v="2019-09-02T00:00:00"/>
    <n v="24"/>
    <n v="7.13"/>
    <n v="7.83"/>
    <n v="7.38"/>
    <n v="8.39"/>
    <n v="166"/>
    <n v="469"/>
    <n v="17.3"/>
    <n v="20"/>
    <n v="384"/>
    <n v="157"/>
    <s v="N/S"/>
    <s v="N/S"/>
    <n v="75"/>
    <n v="5.89"/>
    <n v="8.8800000000000008"/>
    <n v="40.87096774193548"/>
    <n v="0.02"/>
    <n v="75"/>
    <n v="0.1"/>
    <x v="30"/>
    <n v="8.3999999999999986"/>
    <n v="2.99"/>
    <s v="&lt;10"/>
    <s v="N/S"/>
    <s v="N/S"/>
    <s v="N/S"/>
    <n v="3744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96.717024000000009"/>
    <n v="46.202399999999997"/>
    <m/>
  </r>
  <r>
    <x v="0"/>
    <x v="0"/>
    <x v="0"/>
    <n v="142"/>
    <x v="30"/>
    <s v="Zenufana"/>
    <n v="2"/>
    <s v="Magdalena Cauca"/>
    <n v="23"/>
    <s v="Medio Magdalena"/>
    <n v="2308"/>
    <s v="Río Nare"/>
    <s v="2308-05"/>
    <s v="R. Nus - NSS"/>
    <s v="2308-05-01"/>
    <s v="R. Nus Entre R. Nare y Q. San José"/>
    <s v="2308-05-01-01"/>
    <s v="R. Nus"/>
    <d v="2019-08-24T00:00:00"/>
    <n v="24"/>
    <n v="0.56355125129957628"/>
    <n v="7.51"/>
    <n v="7.11"/>
    <n v="8.3000000000000007"/>
    <n v="210.5"/>
    <n v="769"/>
    <n v="24.1"/>
    <n v="28.2"/>
    <n v="274"/>
    <n v="64.2"/>
    <s v="N/S"/>
    <s v="N/S"/>
    <n v="19"/>
    <n v="3.26"/>
    <n v="9.99"/>
    <n v="10.861290322580645"/>
    <n v="0.02"/>
    <n v="61"/>
    <n v="0.9"/>
    <x v="31"/>
    <n v="9.3882352941176475"/>
    <n v="2.38"/>
    <s v="&lt;10"/>
    <s v="N/S"/>
    <s v="N/S"/>
    <s v="N/S"/>
    <n v="2916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3.125951164808594"/>
    <n v="2.970140514849287"/>
    <m/>
  </r>
  <r>
    <x v="0"/>
    <x v="0"/>
    <x v="0"/>
    <n v="679"/>
    <x v="5"/>
    <s v="Cartama"/>
    <n v="2"/>
    <s v="Magdalena Cauca"/>
    <n v="26"/>
    <s v="Cauca"/>
    <n v="2618"/>
    <s v="Río Arma"/>
    <s v="2618"/>
    <s v="R. Arma"/>
    <s v="2618-05-01-09"/>
    <s v="Q. Sabaletas"/>
    <s v="2618-05-01-09"/>
    <s v="Q. Sabaletas"/>
    <d v="2019-11-23T00:00:00"/>
    <n v="24"/>
    <n v="0.76"/>
    <n v="8.01"/>
    <n v="6.85"/>
    <n v="8.77"/>
    <n v="314"/>
    <n v="988"/>
    <n v="16.7"/>
    <n v="20.6"/>
    <n v="969"/>
    <n v="529"/>
    <s v="N/S"/>
    <s v="N/S"/>
    <n v="138"/>
    <n v="5.99"/>
    <n v="14.4"/>
    <n v="84.903225806451616"/>
    <n v="0.02"/>
    <n v="313"/>
    <n v="6.5"/>
    <x v="32"/>
    <n v="28.411764705882351"/>
    <n v="5.53"/>
    <s v="&lt;10"/>
    <s v="N/S"/>
    <s v="N/S"/>
    <s v="N/S"/>
    <n v="617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34.736256000000004"/>
    <n v="20.552832000000002"/>
    <m/>
  </r>
  <r>
    <x v="0"/>
    <x v="0"/>
    <x v="0"/>
    <n v="190"/>
    <x v="31"/>
    <s v="Zenufana"/>
    <n v="2"/>
    <s v="Magdalena Cauca"/>
    <n v="23"/>
    <s v="Medio Magdalena"/>
    <n v="2308"/>
    <s v="Río Nare"/>
    <s v="2308-05"/>
    <s v="R. Nus - NSS"/>
    <s v="2308-05-03"/>
    <s v="R. Nus (md) Entre Q. San José y Q. Santa Gertrudis"/>
    <s v="2308-05-03-01"/>
    <s v="R. Nus"/>
    <d v="2019-11-23T00:00:00"/>
    <n v="24"/>
    <n v="13.3"/>
    <n v="7.1"/>
    <n v="7.03"/>
    <n v="7.62"/>
    <n v="126"/>
    <n v="328"/>
    <n v="23.4"/>
    <n v="24.6"/>
    <n v="149"/>
    <n v="44.9"/>
    <s v="N/S"/>
    <s v="N/S"/>
    <n v="38"/>
    <n v="1.3"/>
    <n v="1.19"/>
    <n v="2.2467741935483869"/>
    <n v="0.02"/>
    <n v="31"/>
    <n v="0.2"/>
    <x v="33"/>
    <n v="4.8423529411764701"/>
    <n v="1.45"/>
    <s v="&lt;10"/>
    <s v="N/S"/>
    <s v="N/S"/>
    <s v="N/S"/>
    <n v="4242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51.595487999999996"/>
    <n v="35.622720000000001"/>
    <m/>
  </r>
  <r>
    <x v="0"/>
    <x v="0"/>
    <x v="0"/>
    <n v="237"/>
    <x v="32"/>
    <s v="Tahamies"/>
    <n v="2"/>
    <s v="Magdalena Cauca"/>
    <n v="27"/>
    <s v="Nechí"/>
    <n v="2701"/>
    <s v="Río Porce"/>
    <s v="2701-02"/>
    <s v="R. Grande - Chico - NSS"/>
    <s v="2701-02-01"/>
    <s v="R. Grande parte Baja"/>
    <s v="2701-02-01-26"/>
    <s v="Q. Don Matías"/>
    <d v="2019-06-30T00:00:00"/>
    <n v="24"/>
    <n v="20.13"/>
    <n v="7.44"/>
    <n v="7.18"/>
    <n v="7.42"/>
    <n v="516"/>
    <n v="733"/>
    <n v="17.600000000000001"/>
    <n v="21.2"/>
    <n v="333"/>
    <n v="186"/>
    <s v="N/S"/>
    <s v="N/S"/>
    <n v="40"/>
    <n v="6.4"/>
    <n v="8.6"/>
    <n v="2.6419354838709674"/>
    <n v="0.02"/>
    <n v="98"/>
    <n v="0.5"/>
    <x v="34"/>
    <n v="28.576470588235299"/>
    <n v="4.2"/>
    <s v="&lt;10"/>
    <s v="N/S"/>
    <s v="N/S"/>
    <s v="N/S"/>
    <n v="481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323.49715200000003"/>
    <n v="170.44473600000001"/>
    <m/>
  </r>
  <r>
    <x v="0"/>
    <x v="0"/>
    <x v="0"/>
    <n v="585"/>
    <x v="33"/>
    <s v="Zenufana"/>
    <n v="2"/>
    <s v="Magdalena Cauca"/>
    <n v="23"/>
    <s v="Medio Magdalena"/>
    <n v="2307"/>
    <s v="Directos Magdalena Medio entre ríos La Miel y Nare (mi)"/>
    <s v="2307"/>
    <s v="Río Cocorná Sur y Directos al Magdalena Medio Entre Ríos La Miel y Nare (mi) - SZH"/>
    <s v="2307-01"/>
    <s v="Río San Pablo"/>
    <s v="2307-01-01-03"/>
    <s v="Directos R. Magdalena entre R. San Pablo y Q. La Patiño"/>
    <d v="2019-08-13T00:00:00"/>
    <n v="24"/>
    <n v="0.05"/>
    <n v="6.73"/>
    <n v="7.16"/>
    <n v="9.6"/>
    <n v="190.8"/>
    <n v="1401"/>
    <n v="28.8"/>
    <n v="31.2"/>
    <n v="1744"/>
    <n v="608"/>
    <s v="N/S"/>
    <s v="N/S"/>
    <n v="250"/>
    <n v="9.85"/>
    <n v="7.11"/>
    <n v="21.429032258064517"/>
    <n v="0.02"/>
    <n v="613"/>
    <n v="2.5"/>
    <x v="35"/>
    <n v="13.588235294117647"/>
    <n v="7.4"/>
    <s v="&lt;10"/>
    <s v="N/S"/>
    <s v="N/S"/>
    <s v="N/S"/>
    <n v="39570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2.6265600000000004"/>
    <n v="2.6481600000000003"/>
    <m/>
  </r>
  <r>
    <x v="0"/>
    <x v="0"/>
    <x v="0"/>
    <n v="604"/>
    <x v="34"/>
    <s v="Zenufana"/>
    <n v="2"/>
    <s v="Magdalena Cauca"/>
    <n v="23"/>
    <s v="Medio Magdalena"/>
    <n v="2317"/>
    <s v="Río Cimitarra y otros directos al Magdalena"/>
    <s v="2317-01"/>
    <s v="R. Ite - NSS"/>
    <s v="2317-01-02"/>
    <s v="R. Ite parte alta"/>
    <s v="2317-01-02-08"/>
    <s v="Q. Carnicero"/>
    <d v="2019-08-07T00:00:00"/>
    <n v="24"/>
    <n v="1.74"/>
    <n v="7.23"/>
    <n v="7.3"/>
    <n v="8.6300000000000008"/>
    <n v="157"/>
    <n v="1153"/>
    <n v="25.5"/>
    <n v="28.2"/>
    <n v="1043"/>
    <n v="467"/>
    <s v="N/S"/>
    <s v="N/S"/>
    <n v="183"/>
    <n v="10.7"/>
    <n v="9.1"/>
    <n v="98"/>
    <n v="0.02"/>
    <n v="632"/>
    <n v="10"/>
    <x v="36"/>
    <n v="32.941176470588232"/>
    <n v="2.5"/>
    <s v="&lt;10"/>
    <s v="N/S"/>
    <s v="N/S"/>
    <s v="N/S"/>
    <n v="22813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70.206912000000003"/>
    <n v="95.012351999999993"/>
    <m/>
  </r>
  <r>
    <x v="0"/>
    <x v="0"/>
    <x v="0"/>
    <n v="858"/>
    <x v="35"/>
    <s v="Zenufana"/>
    <n v="2"/>
    <s v="Magdalena Cauca"/>
    <n v="23"/>
    <s v="Medio Magdalena"/>
    <n v="2310"/>
    <s v="Río San Bartolo y otros directos al Magdalena Medio"/>
    <s v="2310"/>
    <s v="R. San Bartolo y otros directos al Magdalena Medio - NSS"/>
    <s v="2310-01-04"/>
    <s v="R. Volcán"/>
    <s v="2310-01-04-04"/>
    <s v="R. Volcán"/>
    <d v="2019-08-03T00:00:00"/>
    <n v="24"/>
    <n v="0.8"/>
    <n v="8.1300000000000008"/>
    <n v="7.06"/>
    <n v="8.4600000000000009"/>
    <n v="492"/>
    <n v="1243"/>
    <n v="24.2"/>
    <n v="27.94"/>
    <n v="574"/>
    <n v="257"/>
    <s v="N/S"/>
    <s v="N/S"/>
    <n v="287"/>
    <n v="8.35"/>
    <n v="6.7"/>
    <n v="0.40193548387096778"/>
    <n v="0.02"/>
    <n v="62"/>
    <s v="&lt;0.10"/>
    <x v="37"/>
    <n v="30.058823529411764"/>
    <n v="6.13"/>
    <s v="&lt;10"/>
    <s v="N/S"/>
    <s v="N/S"/>
    <s v="N/S"/>
    <n v="7440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7.763840000000002"/>
    <n v="4.2854400000000004"/>
    <m/>
  </r>
  <r>
    <x v="0"/>
    <x v="0"/>
    <x v="0"/>
    <n v="890"/>
    <x v="36"/>
    <s v="Zenufana"/>
    <n v="2"/>
    <s v="Magdalena Cauca"/>
    <n v="23"/>
    <s v="Medio Magdalena"/>
    <n v="2310"/>
    <s v="Río San Bartolo y otros directos al Magdalena Medio"/>
    <s v="2310"/>
    <s v="R. San Bartolo y otros directos al Magdalena Medio - NSS"/>
    <s v="2310-01-01"/>
    <s v="R. San Bartolomé"/>
    <s v="2310-01-01-20"/>
    <s v="Q. Mulato"/>
    <d v="2019-08-10T00:00:00"/>
    <n v="24"/>
    <n v="0.5"/>
    <n v="9.1999999999999993"/>
    <n v="7.67"/>
    <n v="12.14"/>
    <n v="117"/>
    <n v="1638"/>
    <n v="22.6"/>
    <n v="26.3"/>
    <n v="623"/>
    <n v="302"/>
    <s v="N/S"/>
    <s v="N/S"/>
    <n v="31"/>
    <n v="3.7"/>
    <n v="6.82"/>
    <n v="32.064516129032256"/>
    <n v="0.02"/>
    <n v="152"/>
    <n v="0.6"/>
    <x v="38"/>
    <n v="22.564705882352939"/>
    <n v="5.7"/>
    <s v="&lt;10"/>
    <s v="N/S"/>
    <s v="N/S"/>
    <s v="N/S"/>
    <n v="85575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3.0464"/>
    <n v="6.5663999999999998"/>
    <m/>
  </r>
  <r>
    <x v="0"/>
    <x v="0"/>
    <x v="0"/>
    <n v="893"/>
    <x v="37"/>
    <s v="Zenufana"/>
    <n v="2"/>
    <s v="Magdalena Cauca"/>
    <n v="23"/>
    <s v="Medio Magdalena"/>
    <n v="2317"/>
    <s v="Río Cimitarra y otros directos al Magdalena"/>
    <s v="2317-03"/>
    <s v="R. Cimitarra y otros directos al Magdalena- NSS"/>
    <s v="2317-03-01"/>
    <s v="Directos R. Magdalena (md)"/>
    <s v="2317-03-01-01"/>
    <s v="R. Magdalena (md)"/>
    <d v="2019-08-03T00:00:00"/>
    <n v="7"/>
    <n v="32.22"/>
    <n v="6.95"/>
    <n v="6.76"/>
    <n v="7.24"/>
    <n v="607"/>
    <n v="968"/>
    <n v="29.1"/>
    <n v="31.2"/>
    <n v="414"/>
    <n v="150"/>
    <s v="N/S"/>
    <s v="N/S"/>
    <n v="12"/>
    <n v="5.8"/>
    <n v="5.0999999999999996"/>
    <n v="46.516129032258064"/>
    <n v="0.02"/>
    <n v="188"/>
    <n v="0.8"/>
    <x v="39"/>
    <n v="23.882352941176471"/>
    <n v="1.7"/>
    <s v="&lt;10"/>
    <s v="N/S"/>
    <s v="N/S"/>
    <s v="N/S"/>
    <n v="25873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21.7916"/>
    <n v="152.64547199999998"/>
    <m/>
  </r>
  <r>
    <x v="0"/>
    <x v="1"/>
    <x v="0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8-03T00:00:00"/>
    <n v="24"/>
    <n v="0.22"/>
    <n v="7.46"/>
    <n v="6.76"/>
    <n v="9.83"/>
    <n v="335"/>
    <n v="2135"/>
    <n v="22.1"/>
    <n v="28.1"/>
    <n v="1844"/>
    <n v="641"/>
    <s v="N/S"/>
    <s v="N/S"/>
    <n v="76"/>
    <n v="19.2"/>
    <n v="5.9"/>
    <n v="15.46774193548387"/>
    <n v="0.02"/>
    <n v="90"/>
    <n v="5"/>
    <x v="40"/>
    <n v="40.27058823529412"/>
    <n v="10"/>
    <s v="&lt;10"/>
    <s v="N/S"/>
    <s v="N/S"/>
    <s v="N/S"/>
    <n v="14010000"/>
    <s v="&lt;0.050"/>
    <n v="144"/>
    <n v="2.1"/>
    <n v="75"/>
    <n v="2.1"/>
    <s v="&lt;0.050"/>
    <n v="0.5"/>
    <s v="&lt;0.050"/>
    <s v="&lt;0.050"/>
    <n v="1.8"/>
    <n v="0"/>
    <s v="&lt;0.100"/>
    <s v="N/S"/>
    <s v="&lt;0.250"/>
    <n v="29.8"/>
    <n v="162"/>
    <n v="59"/>
    <n v="71.5"/>
    <n v="11.3"/>
    <n v="6.4"/>
    <n v="4.2"/>
    <s v="N/S"/>
    <s v="N/S"/>
    <s v="N/S"/>
    <n v="12.184128000000001"/>
    <n v="1.71072"/>
    <m/>
  </r>
  <r>
    <x v="0"/>
    <x v="1"/>
    <x v="0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8-01T00:00:00"/>
    <n v="24"/>
    <n v="1.1299999999999999"/>
    <n v="6.86"/>
    <n v="3.44"/>
    <n v="11.81"/>
    <n v="219"/>
    <n v="1504"/>
    <n v="25.7"/>
    <n v="28.3"/>
    <n v="823"/>
    <n v="349"/>
    <s v="N/S"/>
    <s v="N/S"/>
    <n v="311"/>
    <n v="9.1"/>
    <n v="5.2"/>
    <n v="8.8967741935483868"/>
    <n v="1.5"/>
    <n v="191"/>
    <n v="3"/>
    <x v="41"/>
    <n v="14.247058823529413"/>
    <n v="2"/>
    <s v="&lt;10"/>
    <s v="N/S"/>
    <s v="N/S"/>
    <s v="N/S"/>
    <n v="992000"/>
    <n v="0.05"/>
    <n v="166"/>
    <n v="2"/>
    <n v="71.3"/>
    <n v="2.8"/>
    <n v="0.05"/>
    <n v="0.4"/>
    <n v="0.4"/>
    <n v="0.05"/>
    <n v="2.2000000000000002"/>
    <n v="0.01"/>
    <n v="0.1"/>
    <s v="N/S"/>
    <n v="1.6"/>
    <n v="30.6"/>
    <n v="204"/>
    <n v="64.900000000000006"/>
    <n v="87.1"/>
    <n v="3.3"/>
    <n v="1.5"/>
    <n v="0.8"/>
    <s v="N/S"/>
    <s v="N/S"/>
    <s v="N/S"/>
    <n v="34.073567999999995"/>
    <n v="18.647711999999995"/>
    <m/>
  </r>
  <r>
    <x v="0"/>
    <x v="2"/>
    <x v="0"/>
    <n v="154"/>
    <x v="39"/>
    <s v="Panzenú"/>
    <n v="2"/>
    <s v="Magdalena Cauca"/>
    <n v="25"/>
    <s v="Bajo Magdalena- Cauca -San Jorge"/>
    <n v="2502"/>
    <s v="Bajo San Jorge - La Mojana"/>
    <s v="2502-01"/>
    <s v="R. Bajo San Jorge - NSS"/>
    <s v="2502-01-01"/>
    <s v="Directos R. Cauca (md) entre R. Man y  Q. La Trinidad"/>
    <s v="2502-01-01-17"/>
    <s v="Directos al R. Cauca (md) Entre Q. El Silencio y R. Man"/>
    <d v="2019-07-06T00:00:00"/>
    <n v="24"/>
    <n v="1.5920833333333324"/>
    <n v="7.5"/>
    <n v="7.2"/>
    <n v="8.01"/>
    <n v="497"/>
    <n v="1058"/>
    <n v="30.1"/>
    <n v="31.4"/>
    <n v="558"/>
    <n v="289"/>
    <n v="0.107"/>
    <n v="0"/>
    <n v="15"/>
    <n v="11"/>
    <n v="5.6"/>
    <n v="25.516129032258064"/>
    <n v="0.02"/>
    <n v="125"/>
    <n v="0.5"/>
    <x v="42"/>
    <n v="33.599999999999994"/>
    <n v="4.47"/>
    <s v="&lt;10"/>
    <s v="&lt; 0,02"/>
    <s v=" &lt; 0,010"/>
    <n v="0.38500000000000001"/>
    <n v="98040000"/>
    <s v=" &lt; 0,050"/>
    <n v="60.9"/>
    <n v="5.61"/>
    <n v="5.61"/>
    <s v="&lt; 1.00"/>
    <s v=" &lt; 0.050"/>
    <n v="0.09"/>
    <s v=" &lt; 0.050"/>
    <n v="0.05"/>
    <n v="0.21"/>
    <s v=" &lt; 0,001"/>
    <s v=" &lt; 0.100"/>
    <s v=" &lt; 0.100"/>
    <s v="&lt; 0.250"/>
    <n v="31.7"/>
    <n v="179"/>
    <n v="44.3"/>
    <n v="60.8"/>
    <n v="3.84"/>
    <n v="2.08"/>
    <n v="1.4"/>
    <s v="N/S"/>
    <s v="N/S"/>
    <s v="N/S"/>
    <n v="39.753683999999978"/>
    <n v="17.194499999999991"/>
    <m/>
  </r>
  <r>
    <x v="0"/>
    <x v="2"/>
    <x v="0"/>
    <n v="154"/>
    <x v="39"/>
    <s v="Panzenú"/>
    <n v="2"/>
    <s v="Magdalena Cauca"/>
    <n v="25"/>
    <s v="Bajo Magdalena- Cauca -San Jorge"/>
    <n v="2502"/>
    <s v="Bajo San Jorge - La Mojana"/>
    <s v="2502-01"/>
    <s v="R. Bajo San Jorge - NSS"/>
    <s v="2502-01-01"/>
    <s v="Directos R. Cauca (md) entre R. Man y  Q. La Trinidad"/>
    <s v="2502-01-01-17"/>
    <s v="Directos al R. Cauca (md) Entre Q. El Silencio y R. Man"/>
    <d v="2019-07-06T00:00:00"/>
    <n v="24"/>
    <n v="4.57"/>
    <n v="7.59"/>
    <n v="7.19"/>
    <n v="8.1300000000000008"/>
    <n v="510"/>
    <n v="1122"/>
    <n v="29.9"/>
    <n v="33.6"/>
    <n v="668"/>
    <n v="345"/>
    <n v="7.3999999999999996E-2"/>
    <n v="0"/>
    <n v="122"/>
    <n v="11"/>
    <n v="14.1"/>
    <n v="3.2064516129032254"/>
    <n v="0.02"/>
    <n v="212"/>
    <n v="0.5"/>
    <x v="43"/>
    <n v="27.835294117647056"/>
    <n v="5.13"/>
    <s v="&lt;10"/>
    <s v="&lt;0.01"/>
    <s v="&lt;0.01"/>
    <n v="0.5"/>
    <s v="&gt;242000000"/>
    <n v="0.05"/>
    <n v="69.7"/>
    <n v="1.3"/>
    <n v="38.1"/>
    <s v="&lt;1.00"/>
    <n v="0.05"/>
    <n v="0.126"/>
    <n v="0.05"/>
    <n v="0.05"/>
    <n v="0.33500000000000002"/>
    <n v="1E-3"/>
    <n v="0.1"/>
    <s v="&lt;0.10"/>
    <n v="0.25"/>
    <n v="57.3"/>
    <n v="161"/>
    <n v="38.200000000000003"/>
    <n v="60.8"/>
    <n v="3.77"/>
    <n v="2.1800000000000002"/>
    <n v="1.6"/>
    <s v="N/S"/>
    <s v="N/S"/>
    <s v="N/S"/>
    <n v="136.22256000000002"/>
    <n v="83.707775999999996"/>
    <m/>
  </r>
  <r>
    <x v="0"/>
    <x v="0"/>
    <x v="0"/>
    <s v="858"/>
    <x v="35"/>
    <s v="Zenufana"/>
    <n v="2"/>
    <s v="Magdalena Cauca"/>
    <n v="23"/>
    <s v="Medio Magdalena"/>
    <n v="2310"/>
    <s v="Río San Bartolo y otros directos al Magdalena Medio"/>
    <s v="2310"/>
    <s v="R. San Bartolo y otros directos al Magdalena Medio - NSS"/>
    <s v="2310-01-04"/>
    <s v="R. Volcán"/>
    <s v="2310-01-04-01"/>
    <s v="R. Volcán"/>
    <d v="2020-02-01T00:00:00"/>
    <n v="24"/>
    <n v="1.49"/>
    <n v="7.33"/>
    <n v="7.06"/>
    <n v="8.41"/>
    <n v="391"/>
    <n v="948"/>
    <n v="23.2"/>
    <n v="25.8"/>
    <n v="716"/>
    <n v="408"/>
    <s v="N/S"/>
    <s v="N/S"/>
    <n v="93"/>
    <n v="7.88"/>
    <n v="16.8"/>
    <n v="44.258064516129032"/>
    <s v=" &lt; 0,020"/>
    <n v="183"/>
    <n v="2"/>
    <x v="44"/>
    <n v="34.341176470588238"/>
    <n v="5.58"/>
    <s v="&lt; 10"/>
    <s v="N/S"/>
    <s v="N/S"/>
    <s v="N/S"/>
    <s v=" &gt; 242.000.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52.524287999999999"/>
    <n v="23.558688"/>
    <m/>
  </r>
  <r>
    <x v="0"/>
    <x v="3"/>
    <x v="1"/>
    <n v="93"/>
    <x v="40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8"/>
    <s v="Q. San Mateo"/>
    <s v="2621-01-18-16"/>
    <s v="Q. Quebradona"/>
    <d v="2019-10-10T00:00:00"/>
    <n v="1.1659999999999999"/>
    <n v="1.41"/>
    <n v="6.28"/>
    <n v="6.25"/>
    <n v="6.45"/>
    <n v="470"/>
    <n v="668"/>
    <n v="20.399999999999999"/>
    <n v="21"/>
    <n v="26219"/>
    <n v="9443"/>
    <s v="N/S"/>
    <s v="N/S"/>
    <n v="89"/>
    <s v="N/S"/>
    <s v="N/S"/>
    <e v="#VALUE!"/>
    <s v="N/S"/>
    <n v="1768"/>
    <s v=" &lt; 0,100"/>
    <x v="45"/>
    <e v="#VALUE!"/>
    <s v=" &lt; 0,05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4.66"/>
    <n v="1.96"/>
    <n v="0.998"/>
    <s v="N/S"/>
    <s v="N/S"/>
    <s v="N/S"/>
    <n v="55.889490887999983"/>
    <n v="10.464113087999998"/>
    <m/>
  </r>
  <r>
    <x v="0"/>
    <x v="3"/>
    <x v="1"/>
    <n v="93"/>
    <x v="40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8"/>
    <s v="Q. San Mateo"/>
    <s v="2621-01-18-16"/>
    <s v="Q. Quebradona"/>
    <d v="2019-10-07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1"/>
    <n v="93"/>
    <x v="40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8"/>
    <s v="Q. San Mateo"/>
    <s v="2621-01-18-16"/>
    <s v="Q. Quebradona"/>
    <d v="2019-10-09T00:00:00"/>
    <n v="2.33"/>
    <n v="1.93"/>
    <n v="6.35"/>
    <n v="6.43"/>
    <n v="6.61"/>
    <n v="333"/>
    <n v="523"/>
    <n v="23.7"/>
    <n v="28.4"/>
    <n v="7393"/>
    <n v="4188"/>
    <s v="N/S"/>
    <s v="N/S"/>
    <n v="56"/>
    <s v="N/S"/>
    <s v="N/S"/>
    <e v="#VALUE!"/>
    <s v="N/S"/>
    <n v="964"/>
    <n v="230"/>
    <x v="46"/>
    <e v="#VALUE!"/>
    <n v="1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3.01"/>
    <n v="1.05"/>
    <n v="0.46800000000000003"/>
    <s v="N/S"/>
    <s v="N/S"/>
    <s v="N/S"/>
    <n v="67.798861919999993"/>
    <n v="15.606041759999998"/>
    <m/>
  </r>
  <r>
    <x v="0"/>
    <x v="3"/>
    <x v="1"/>
    <n v="93"/>
    <x v="40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8"/>
    <s v="Q. San Mateo"/>
    <s v="2621-01-18-16"/>
    <s v="Q. Quebradona"/>
    <d v="2019-10-08T00:00:00"/>
    <n v="2"/>
    <n v="3.37"/>
    <n v="6.52"/>
    <n v="6.32"/>
    <n v="7.27"/>
    <n v="200"/>
    <n v="428"/>
    <n v="20.7"/>
    <n v="22.2"/>
    <n v="6393"/>
    <n v="3113"/>
    <s v="N/S"/>
    <s v="N/S"/>
    <n v="26"/>
    <s v="N/S"/>
    <s v="N/S"/>
    <e v="#VALUE!"/>
    <s v="N/S"/>
    <n v="776"/>
    <n v="0.5"/>
    <x v="42"/>
    <e v="#VALUE!"/>
    <n v="1.71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92"/>
    <n v="83.5"/>
    <n v="38.299999999999997"/>
    <s v="N/S"/>
    <s v="N/S"/>
    <s v="N/S"/>
    <n v="75.53383199999999"/>
    <n v="18.828863999999999"/>
    <m/>
  </r>
  <r>
    <x v="0"/>
    <x v="3"/>
    <x v="1"/>
    <n v="209"/>
    <x v="41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22"/>
    <s v="Q. El Basal"/>
    <s v="2621-01-22-02"/>
    <s v="Q. Santa Rita"/>
    <d v="2019-10-07T00:00:00"/>
    <n v="2"/>
    <n v="2.19"/>
    <n v="4.7300000000000004"/>
    <n v="4.47"/>
    <n v="4.7300000000000004"/>
    <n v="857"/>
    <n v="1272"/>
    <n v="21"/>
    <n v="25.2"/>
    <n v="8633"/>
    <n v="4661"/>
    <s v="N/S"/>
    <s v="N/S"/>
    <n v="38"/>
    <s v="N/S"/>
    <s v="N/S"/>
    <e v="#VALUE!"/>
    <s v="N/S"/>
    <n v="821"/>
    <n v="63.9"/>
    <x v="47"/>
    <e v="#VALUE!"/>
    <n v="5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32.9"/>
    <n v="17.100000000000001"/>
    <n v="10.6"/>
    <s v="N/S"/>
    <s v="N/S"/>
    <s v="N/S"/>
    <n v="73.494647999999998"/>
    <n v="12.945527999999999"/>
    <m/>
  </r>
  <r>
    <x v="0"/>
    <x v="3"/>
    <x v="1"/>
    <n v="209"/>
    <x v="41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22"/>
    <s v="Q. El Basal"/>
    <s v="2621-01-22-02"/>
    <s v="Q. Santa Rita"/>
    <d v="2019-10-10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2"/>
    <n v="34"/>
    <x v="7"/>
    <s v="Citará"/>
    <n v="2"/>
    <s v="Magdalena Cauca"/>
    <n v="26"/>
    <s v="Cauca"/>
    <n v="2619"/>
    <s v="Río San Juan"/>
    <s v="2619-01"/>
    <s v="R. San Juan - SZH (md)"/>
    <s v="2619-01-12"/>
    <s v="Q. Chaparrala"/>
    <s v="2619-01-12-04"/>
    <s v="Q. Chaparrala"/>
    <d v="2019-10-08T00:00:00"/>
    <n v="10.5"/>
    <n v="3.13"/>
    <n v="6.65"/>
    <n v="6.4"/>
    <n v="12.21"/>
    <n v="8.86"/>
    <n v="1681"/>
    <n v="21.8"/>
    <n v="29.9"/>
    <n v="58050"/>
    <n v="35813"/>
    <s v="N/S"/>
    <s v="N/S"/>
    <n v="47"/>
    <s v="N/S"/>
    <s v="N/S"/>
    <e v="#VALUE!"/>
    <s v="N/S"/>
    <n v="4377"/>
    <n v="125"/>
    <x v="48"/>
    <e v="#VALUE!"/>
    <n v="1.26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5.1"/>
    <n v="7.12"/>
    <n v="4.49"/>
    <s v="N/S"/>
    <s v="N/S"/>
    <s v="N/S"/>
    <n v="4237.1792820000001"/>
    <n v="517.86037799999997"/>
    <m/>
  </r>
  <r>
    <x v="0"/>
    <x v="3"/>
    <x v="2"/>
    <n v="101"/>
    <x v="42"/>
    <s v="Citará"/>
    <n v="2"/>
    <s v="Magdalena Cauca"/>
    <n v="26"/>
    <s v="Cauca"/>
    <n v="2619"/>
    <s v="Río San Juan"/>
    <s v="2619-01"/>
    <s v="R. San Juan - SZH (md)"/>
    <s v="2619-01-04"/>
    <s v="R. Bolívar"/>
    <s v="2619-01-04-14"/>
    <s v="Q. Arboleda"/>
    <d v="2019-10-08T00:00:00"/>
    <n v="4.5"/>
    <n v="1.37"/>
    <n v="7.63"/>
    <n v="5.77"/>
    <n v="6.4"/>
    <n v="44"/>
    <n v="77.900000000000006"/>
    <n v="23.7"/>
    <n v="25.5"/>
    <n v="35.799999999999997"/>
    <n v="18.7"/>
    <s v="N/S"/>
    <s v="N/S"/>
    <s v=" &lt; 10"/>
    <s v="N/S"/>
    <s v="N/S"/>
    <e v="#VALUE!"/>
    <s v="N/S"/>
    <n v="18"/>
    <s v=" &lt; 0,100"/>
    <x v="49"/>
    <e v="#VALUE!"/>
    <n v="7.0000000000000007E-2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0.34399999999999997"/>
    <n v="0.182"/>
    <n v="0.15"/>
    <s v="N/S"/>
    <s v="N/S"/>
    <s v="N/S"/>
    <n v="0.41502779999999995"/>
    <n v="0.39949200000000001"/>
    <m/>
  </r>
  <r>
    <x v="0"/>
    <x v="3"/>
    <x v="2"/>
    <n v="364"/>
    <x v="43"/>
    <s v="Citará"/>
    <n v="2"/>
    <s v="Magdalena Cauca"/>
    <n v="26"/>
    <s v="Cauca"/>
    <n v="2619"/>
    <s v="Río San Juan"/>
    <s v="2619-03"/>
    <s v="R. San Juan - SZH (mi)"/>
    <s v="2619-03-02"/>
    <s v="Q. Claro"/>
    <s v="2619-03-02-01"/>
    <s v="Q. Claro"/>
    <d v="2019-10-08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2"/>
    <n v="91"/>
    <x v="44"/>
    <s v="Citará"/>
    <n v="2"/>
    <s v="Magdalena Cauca"/>
    <n v="26"/>
    <s v="Cauca"/>
    <n v="2619"/>
    <s v="Río San Juan"/>
    <s v="2619-01"/>
    <s v="R. San Juan - SZH (md)"/>
    <s v="2619-01-10"/>
    <s v="R. Taparto"/>
    <s v="2619-01-10-01"/>
    <s v="R. Taparto"/>
    <d v="2019-10-09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2"/>
    <n v="34"/>
    <x v="7"/>
    <s v="Citará"/>
    <n v="2"/>
    <s v="Magdalena Cauca"/>
    <n v="26"/>
    <s v="Cauca"/>
    <n v="2619"/>
    <s v="Río San Juan"/>
    <s v="2619-01"/>
    <s v="R. San Juan - SZH (md)"/>
    <s v="2619-01-10"/>
    <s v="R. Taparto"/>
    <s v="2619-01-10-01"/>
    <s v="R. Taparto"/>
    <d v="2019-10-10T00:00:00"/>
    <n v="2.5"/>
    <n v="0.54"/>
    <n v="1.49"/>
    <n v="4.4000000000000004"/>
    <n v="4.49"/>
    <n v="415"/>
    <n v="480"/>
    <n v="20.3"/>
    <n v="21"/>
    <n v="4695"/>
    <n v="3263"/>
    <s v="N/S"/>
    <s v="N/S"/>
    <n v="17"/>
    <s v="N/S"/>
    <s v="N/S"/>
    <e v="#VALUE!"/>
    <s v="N/S"/>
    <n v="1369"/>
    <s v=" &lt; 0,100"/>
    <x v="50"/>
    <e v="#VALUE!"/>
    <n v="1.18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7.63"/>
    <n v="3.93"/>
    <n v="2.15"/>
    <s v="N/S"/>
    <s v="N/S"/>
    <s v="N/S"/>
    <n v="15.858180000000001"/>
    <n v="6.65334"/>
    <m/>
  </r>
  <r>
    <x v="0"/>
    <x v="3"/>
    <x v="2"/>
    <n v="91"/>
    <x v="7"/>
    <s v="Citará"/>
    <n v="2"/>
    <s v="Magdalena Cauca"/>
    <n v="26"/>
    <s v="Cauca"/>
    <n v="2619"/>
    <s v="Río San Juan"/>
    <s v="2619-01"/>
    <s v="R. San Juan - SZH (md)"/>
    <s v="2619-01-10"/>
    <s v="R. Taparto"/>
    <s v="2619-01-10-01"/>
    <s v="R. Taparto"/>
    <d v="2019-10-09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2"/>
    <n v="34"/>
    <x v="7"/>
    <s v="Citará"/>
    <n v="2"/>
    <s v="Magdalena Cauca"/>
    <n v="26"/>
    <s v="Cauca"/>
    <n v="2619"/>
    <s v="Río San Juan"/>
    <s v="2619-01"/>
    <s v="R. San Juan - SZH (md)"/>
    <s v="2619-01-13"/>
    <s v="Directos R. San Juan (mi) entre Q. Chaparrala y Q. San Agustin"/>
    <s v="2619-01-13-01"/>
    <s v="Directos R. San Juan (md) entre Q. San Agustin y Q. La Chaparrala"/>
    <d v="2019-10-09T00:00:00"/>
    <n v="3"/>
    <n v="1.93"/>
    <n v="4.1500000000000004"/>
    <n v="3.95"/>
    <n v="4.9800000000000004"/>
    <n v="337"/>
    <n v="3340"/>
    <n v="20.5"/>
    <n v="21.1"/>
    <n v="4584"/>
    <n v="3716"/>
    <s v="N/S"/>
    <s v="N/S"/>
    <n v="23"/>
    <s v="N/S"/>
    <s v="N/S"/>
    <e v="#VALUE!"/>
    <s v="N/S"/>
    <n v="756"/>
    <n v="0.3"/>
    <x v="51"/>
    <e v="#VALUE!"/>
    <n v="0.88400000000000001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7.05"/>
    <n v="3.16"/>
    <n v="2"/>
    <s v="N/S"/>
    <s v="N/S"/>
    <s v="N/S"/>
    <n v="77.456304000000003"/>
    <n v="15.758063999999999"/>
    <m/>
  </r>
  <r>
    <x v="0"/>
    <x v="3"/>
    <x v="2"/>
    <n v="91"/>
    <x v="44"/>
    <s v="Citará"/>
    <n v="2"/>
    <s v="Magdalena Cauca"/>
    <n v="26"/>
    <s v="Cauca"/>
    <n v="2619"/>
    <s v="Río San Juan"/>
    <s v="2619-01"/>
    <s v="R. San Juan - SZH (md)"/>
    <s v="2619-01-08"/>
    <s v="Q. Guadalejo"/>
    <s v="2619-01-08-01"/>
    <s v="Q. Guadalejo"/>
    <d v="2019-10-07T00:00:00"/>
    <n v="1.33"/>
    <n v="1.86"/>
    <n v="4.1100000000000003"/>
    <n v="4.09"/>
    <n v="4.16"/>
    <n v="653"/>
    <n v="744"/>
    <n v="21.8"/>
    <n v="23.1"/>
    <n v="9364"/>
    <n v="3083"/>
    <s v="N/S"/>
    <s v="N/S"/>
    <n v="14"/>
    <s v="N/S"/>
    <s v="N/S"/>
    <e v="#VALUE!"/>
    <s v="N/S"/>
    <n v="2305"/>
    <s v=" &lt; 0,100"/>
    <x v="52"/>
    <e v="#VALUE!"/>
    <n v="1.33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35.4"/>
    <n v="20.3"/>
    <n v="10"/>
    <s v="N/S"/>
    <s v="N/S"/>
    <s v="N/S"/>
    <n v="27.456211440000001"/>
    <n v="20.5275924"/>
    <m/>
  </r>
  <r>
    <x v="0"/>
    <x v="3"/>
    <x v="2"/>
    <n v="91"/>
    <x v="44"/>
    <s v="Citará"/>
    <n v="2"/>
    <s v="Magdalena Cauca"/>
    <n v="26"/>
    <s v="Cauca"/>
    <n v="2619"/>
    <s v="Río San Juan"/>
    <s v="2619-01"/>
    <s v="R. San Juan - SZH (md)"/>
    <s v="2619-01-10"/>
    <s v="R. Taparto"/>
    <s v="2619-01-10-01"/>
    <s v="R. Taparto"/>
    <d v="2019-10-09T00:00:00"/>
    <n v="5"/>
    <n v="1.01"/>
    <n v="4.0599999999999996"/>
    <n v="4"/>
    <n v="4.12"/>
    <n v="607"/>
    <n v="782"/>
    <n v="20.7"/>
    <n v="24.6"/>
    <n v="5332"/>
    <n v="3904"/>
    <s v="N/S"/>
    <s v="N/S"/>
    <s v=" &lt; 10"/>
    <s v="N/S"/>
    <s v="N/S"/>
    <e v="#VALUE!"/>
    <s v="N/S"/>
    <n v="281"/>
    <n v="80"/>
    <x v="53"/>
    <e v="#VALUE!"/>
    <n v="0.28799999999999998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5.92"/>
    <n v="2.3199999999999998"/>
    <n v="1.1599999999999999"/>
    <s v="N/S"/>
    <s v="N/S"/>
    <s v="N/S"/>
    <n v="70.974719999999991"/>
    <n v="5.1085799999999999"/>
    <m/>
  </r>
  <r>
    <x v="0"/>
    <x v="3"/>
    <x v="2"/>
    <n v="91"/>
    <x v="44"/>
    <s v="Citará"/>
    <n v="2"/>
    <s v="Magdalena Cauca"/>
    <n v="26"/>
    <s v="Cauca"/>
    <n v="2619"/>
    <s v="Río San Juan"/>
    <s v="2619-01"/>
    <s v="R. San Juan - SZH (md)"/>
    <s v="2619-01-08"/>
    <s v="Q. Guadalejo"/>
    <s v="2619-01-08-06"/>
    <s v="Q. La Ladera"/>
    <d v="2019-10-09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2"/>
    <n v="91"/>
    <x v="44"/>
    <s v="Citará"/>
    <n v="2"/>
    <s v="Magdalena Cauca"/>
    <n v="26"/>
    <s v="Cauca"/>
    <n v="2619"/>
    <s v="Río San Juan"/>
    <s v="2619-01"/>
    <s v="R. San Juan - SZH (md)"/>
    <s v="2619-01-06"/>
    <s v="R. Pedral"/>
    <s v="2619-01-06-01"/>
    <s v="R. Pedral"/>
    <d v="2019-10-07T00:00:00"/>
    <n v="12"/>
    <n v="2.5299999999999998"/>
    <n v="4.43"/>
    <n v="4.04"/>
    <n v="6.07"/>
    <n v="157"/>
    <n v="925"/>
    <n v="20.399999999999999"/>
    <n v="23.9"/>
    <n v="6456"/>
    <n v="4228"/>
    <s v="N/S"/>
    <s v="N/S"/>
    <n v="59"/>
    <s v="N/S"/>
    <s v="N/S"/>
    <e v="#VALUE!"/>
    <s v="N/S"/>
    <n v="874"/>
    <s v=" &lt; 0,100"/>
    <x v="54"/>
    <e v="#VALUE!"/>
    <n v="0.73499999999999999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4.8099999999999996"/>
    <n v="1.88"/>
    <n v="0.94799999999999995"/>
    <s v="N/S"/>
    <s v="N/S"/>
    <s v="N/S"/>
    <n v="462.10348799999997"/>
    <n v="95.524704"/>
    <m/>
  </r>
  <r>
    <x v="0"/>
    <x v="3"/>
    <x v="2"/>
    <n v="91"/>
    <x v="44"/>
    <s v="Citará"/>
    <n v="2"/>
    <s v="Magdalena Cauca"/>
    <n v="26"/>
    <s v="Cauca"/>
    <n v="2619"/>
    <s v="Río San Juan"/>
    <s v="2619-01"/>
    <s v="R. San Juan - SZH (md)"/>
    <s v="2619-01-08"/>
    <s v="Q. Guadalejo"/>
    <s v="2619-01-08-02"/>
    <m/>
    <d v="2019-10-08T00:00:00"/>
    <n v="4.25"/>
    <n v="1.8"/>
    <n v="4.32"/>
    <n v="4.33"/>
    <n v="7.76"/>
    <n v="75.2"/>
    <n v="973"/>
    <n v="22.1"/>
    <n v="24.9"/>
    <n v="6967"/>
    <n v="4328"/>
    <s v="N/S"/>
    <s v="N/S"/>
    <n v="26"/>
    <s v="N/S"/>
    <s v="N/S"/>
    <e v="#VALUE!"/>
    <s v="N/S"/>
    <n v="825"/>
    <n v="0.1"/>
    <x v="55"/>
    <e v="#VALUE!"/>
    <n v="0.92300000000000004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8.61"/>
    <n v="4.22"/>
    <n v="2.46"/>
    <s v="N/S"/>
    <s v="N/S"/>
    <s v="N/S"/>
    <n v="119.19312000000001"/>
    <n v="22.720499999999998"/>
    <m/>
  </r>
  <r>
    <x v="0"/>
    <x v="3"/>
    <x v="2"/>
    <n v="91"/>
    <x v="44"/>
    <s v="Citará"/>
    <n v="2"/>
    <s v="Magdalena Cauca"/>
    <n v="26"/>
    <s v="Cauca"/>
    <n v="2619"/>
    <s v="Río San Juan"/>
    <s v="2619-01"/>
    <s v="R. San Juan - SZH (md)"/>
    <s v="2619-01-10"/>
    <s v="R. Taparto"/>
    <s v="2619-01-10-01"/>
    <s v="R. Taparto"/>
    <d v="2019-08-11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2"/>
    <n v="93"/>
    <x v="40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8"/>
    <s v="Q. San Mateo"/>
    <s v="2621-01-18-16"/>
    <s v="Q. Quebradona"/>
    <d v="2019-10-08T00:00:00"/>
    <n v="2"/>
    <n v="2.46"/>
    <n v="5.44"/>
    <n v="5.39"/>
    <n v="5.71"/>
    <n v="705"/>
    <n v="1996"/>
    <n v="21.9"/>
    <n v="22.3"/>
    <n v="106741"/>
    <n v="59475"/>
    <s v="N/S"/>
    <s v="N/S"/>
    <n v="27"/>
    <s v="N/S"/>
    <s v="N/S"/>
    <e v="#VALUE!"/>
    <s v="N/S"/>
    <n v="8450"/>
    <s v=" &lt; 0,100"/>
    <x v="56"/>
    <e v="#VALUE!"/>
    <n v="0.436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5.6"/>
    <n v="7.52"/>
    <n v="3.43"/>
    <s v="N/S"/>
    <s v="N/S"/>
    <s v="N/S"/>
    <n v="1053.4212"/>
    <n v="149.66640000000001"/>
    <m/>
  </r>
  <r>
    <x v="0"/>
    <x v="3"/>
    <x v="2"/>
    <n v="93"/>
    <x v="40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8"/>
    <s v="Q. San Mateo"/>
    <s v="2621-01-18-14"/>
    <s v="Q. La Guaduala"/>
    <d v="2019-10-09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2"/>
    <n v="93"/>
    <x v="40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8"/>
    <s v="Q. San Mateo"/>
    <s v="2621-01-18-16"/>
    <s v="Q. Quebradona"/>
    <d v="2019-10-09T00:00:00"/>
    <n v="3"/>
    <n v="0.64"/>
    <n v="7.9"/>
    <n v="4.96"/>
    <n v="7.96"/>
    <n v="374"/>
    <n v="559"/>
    <n v="21.2"/>
    <n v="22.3"/>
    <n v="9028"/>
    <n v="7035"/>
    <s v="N/S"/>
    <s v="N/S"/>
    <n v="46"/>
    <s v="N/S"/>
    <s v="N/S"/>
    <e v="#VALUE!"/>
    <s v="N/S"/>
    <n v="762"/>
    <n v="250"/>
    <x v="57"/>
    <e v="#VALUE!"/>
    <n v="1.26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4.1100000000000003"/>
    <n v="1.59"/>
    <n v="0.53800000000000003"/>
    <s v="N/S"/>
    <s v="N/S"/>
    <s v="N/S"/>
    <n v="48.625920000000008"/>
    <n v="5.2669439999999996"/>
    <m/>
  </r>
  <r>
    <x v="0"/>
    <x v="3"/>
    <x v="2"/>
    <n v="93"/>
    <x v="40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8"/>
    <s v="Q. San Mateo"/>
    <s v="2621-01-18-01"/>
    <s v="Q. San Mateo"/>
    <d v="2019-10-09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2"/>
    <n v="101"/>
    <x v="42"/>
    <s v="Citará"/>
    <n v="2"/>
    <s v="Magdalena Cauca"/>
    <n v="26"/>
    <s v="Cauca"/>
    <n v="2619"/>
    <s v="Río San Juan"/>
    <s v="2619-01"/>
    <s v="R. San Juan - SZH (md)"/>
    <s v="2619-01-04"/>
    <s v="R. Bolívar"/>
    <s v="2619-01-04-01"/>
    <s v="R. Bolívar"/>
    <d v="2019-10-07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2"/>
    <n v="101"/>
    <x v="42"/>
    <s v="Citará"/>
    <n v="2"/>
    <s v="Magdalena Cauca"/>
    <n v="26"/>
    <s v="Cauca"/>
    <n v="2619"/>
    <s v="Río San Juan"/>
    <s v="2619-01"/>
    <s v="R. San Juan - SZH (md)"/>
    <s v="2619-01-04"/>
    <s v="R. Bolívar"/>
    <s v="2619-01-04-04"/>
    <s v="Q. La Linda"/>
    <d v="2019-10-07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2"/>
    <n v="101"/>
    <x v="42"/>
    <s v="Citará"/>
    <n v="2"/>
    <s v="Magdalena Cauca"/>
    <n v="26"/>
    <s v="Cauca"/>
    <n v="2619"/>
    <s v="Río San Juan"/>
    <s v="2619-01"/>
    <s v="R. San Juan - SZH (md)"/>
    <s v="2619-01-04"/>
    <s v="R. Bolívar"/>
    <s v="2619-01-04-04"/>
    <s v="Q. La Linda"/>
    <d v="2019-10-09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2"/>
    <n v="101"/>
    <x v="42"/>
    <s v="Citará"/>
    <n v="2"/>
    <s v="Magdalena Cauca"/>
    <n v="26"/>
    <s v="Cauca"/>
    <n v="2619"/>
    <s v="Río San Juan"/>
    <s v="2619-01"/>
    <s v="R. San Juan - SZH (md)"/>
    <s v="2619-01-04"/>
    <s v="R. Bolívar"/>
    <s v="2619-01-04-04"/>
    <s v="Q. La Linda"/>
    <d v="2019-10-15T00:00:00"/>
    <n v="3"/>
    <n v="1.45"/>
    <n v="6.49"/>
    <n v="6.23"/>
    <n v="6.49"/>
    <n v="701"/>
    <n v="731"/>
    <n v="20.3"/>
    <n v="21.4"/>
    <n v="2660"/>
    <n v="1650"/>
    <s v="N/S"/>
    <s v="N/S"/>
    <n v="15"/>
    <s v="N/S"/>
    <s v="N/S"/>
    <e v="#VALUE!"/>
    <s v="N/S"/>
    <n v="166"/>
    <n v="16"/>
    <x v="58"/>
    <e v="#VALUE!"/>
    <s v=" &lt; 0,05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3.26"/>
    <n v="1.51"/>
    <n v="0.97799999999999998"/>
    <s v="N/S"/>
    <s v="N/S"/>
    <s v="N/S"/>
    <n v="25.839000000000002"/>
    <n v="2.5995599999999994"/>
    <m/>
  </r>
  <r>
    <x v="0"/>
    <x v="3"/>
    <x v="2"/>
    <n v="101"/>
    <x v="42"/>
    <s v="Citará"/>
    <n v="2"/>
    <s v="Magdalena Cauca"/>
    <n v="26"/>
    <s v="Cauca"/>
    <n v="2619"/>
    <s v="Río San Juan"/>
    <s v="2619-01"/>
    <s v="R. San Juan - SZH (md)"/>
    <s v="2619-01-04"/>
    <s v="R. Bolívar"/>
    <s v="2619-01-04-04"/>
    <s v="Q. La Linda"/>
    <d v="2019-10-15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2"/>
    <n v="91"/>
    <x v="42"/>
    <s v="Citará"/>
    <n v="2"/>
    <s v="Magdalena Cauca"/>
    <n v="26"/>
    <s v="Cauca"/>
    <n v="2619"/>
    <s v="Río San Juan"/>
    <s v="2619-01"/>
    <s v="R. San Juan - SZH (md)"/>
    <s v="2619-01-04"/>
    <s v="R. Bolivar"/>
    <s v="2619-01-04-06"/>
    <s v="Q. La Sucia"/>
    <d v="2019-10-09T00:00:00"/>
    <n v="3.5"/>
    <n v="1.02"/>
    <n v="4.3899999999999997"/>
    <n v="4.0999999999999996"/>
    <n v="4.3899999999999997"/>
    <n v="1275"/>
    <n v="1761"/>
    <n v="22.3"/>
    <n v="23.5"/>
    <n v="9923"/>
    <n v="6720"/>
    <s v="N/S"/>
    <s v="N/S"/>
    <n v="47"/>
    <s v="N/S"/>
    <s v="N/S"/>
    <e v="#VALUE!"/>
    <s v="N/S"/>
    <n v="721"/>
    <n v="80"/>
    <x v="59"/>
    <e v="#VALUE!"/>
    <n v="8.06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8.2"/>
    <n v="6.14"/>
    <n v="2.02"/>
    <s v="N/S"/>
    <s v="N/S"/>
    <s v="N/S"/>
    <n v="86.365440000000007"/>
    <n v="9.266292"/>
    <m/>
  </r>
  <r>
    <x v="0"/>
    <x v="3"/>
    <x v="2"/>
    <n v="209"/>
    <x v="41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22"/>
    <s v="Q. El Basal"/>
    <s v="2621-01-22-03"/>
    <s v="Q. El Basal"/>
    <d v="2019-10-07T00:00:00"/>
    <n v="1"/>
    <n v="0.94"/>
    <n v="6.03"/>
    <n v="5.43"/>
    <n v="5.76"/>
    <n v="1127"/>
    <n v="1377"/>
    <n v="2.5"/>
    <n v="24"/>
    <n v="4319"/>
    <n v="2289"/>
    <s v="N/S"/>
    <s v="N/S"/>
    <n v="14"/>
    <s v="N/S"/>
    <s v="N/S"/>
    <e v="#VALUE!"/>
    <s v="N/S"/>
    <n v="453"/>
    <n v="66"/>
    <x v="60"/>
    <e v="#VALUE!"/>
    <n v="5.16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26.7"/>
    <n v="13.7"/>
    <n v="9.36"/>
    <s v="N/S"/>
    <s v="N/S"/>
    <s v="N/S"/>
    <n v="7.7459759999999989"/>
    <n v="1.5329519999999999"/>
    <m/>
  </r>
  <r>
    <x v="0"/>
    <x v="3"/>
    <x v="2"/>
    <n v="209"/>
    <x v="41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22"/>
    <s v="Q. El Basal"/>
    <s v="2621-01-22-02"/>
    <s v="Q. Santa Rita"/>
    <d v="2019-10-15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2"/>
    <n v="209"/>
    <x v="41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21"/>
    <s v="Directos R. Cauca (md) entre Q. El Balsal y Q. Comia"/>
    <s v="2621-01-21-06"/>
    <s v="Q. Higuerona"/>
    <d v="2019-10-16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2"/>
    <n v="209"/>
    <x v="41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22"/>
    <s v="Q. El Basal"/>
    <s v="2621-01-22-04"/>
    <s v="Q. Fotuta"/>
    <d v="2019-10-15T00:00:00"/>
    <n v="9.5"/>
    <n v="2.68"/>
    <n v="4.66"/>
    <n v="5.55"/>
    <n v="6.05"/>
    <n v="152.9"/>
    <n v="390"/>
    <n v="19.600000000000001"/>
    <n v="22"/>
    <n v="4488"/>
    <n v="2451"/>
    <s v="N/S"/>
    <s v="N/S"/>
    <n v="19"/>
    <s v="N/S"/>
    <s v="N/S"/>
    <e v="#VALUE!"/>
    <s v="N/S"/>
    <n v="374"/>
    <n v="0.1"/>
    <x v="61"/>
    <e v="#VALUE!"/>
    <n v="2.11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3.24"/>
    <n v="1.08"/>
    <n v="0.40500000000000003"/>
    <s v="N/S"/>
    <s v="N/S"/>
    <s v="N/S"/>
    <n v="224.64885600000002"/>
    <n v="34.279344000000002"/>
    <m/>
  </r>
  <r>
    <x v="0"/>
    <x v="3"/>
    <x v="2"/>
    <n v="209"/>
    <x v="41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20"/>
    <s v="Q. Comia"/>
    <s v="2621-01-20-08"/>
    <s v="Q. La Honda"/>
    <d v="2019-10-16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2"/>
    <n v="209"/>
    <x v="41"/>
    <s v="Citará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21"/>
    <s v="Directos R. Cauca (md) entre Q. El Balsal y Q. Comia"/>
    <s v="2621-01-21-04"/>
    <s v="Q. Las Campanas"/>
    <d v="2019-10-24T00:00:00"/>
    <n v="8.5"/>
    <n v="3.39"/>
    <n v="4.4000000000000004"/>
    <n v="4.3899999999999997"/>
    <n v="4.57"/>
    <n v="562"/>
    <n v="892"/>
    <n v="21.3"/>
    <n v="23.8"/>
    <n v="4276"/>
    <n v="3161"/>
    <s v="N/S"/>
    <s v="N/S"/>
    <n v="20"/>
    <s v="N/S"/>
    <s v="N/S"/>
    <e v="#VALUE!"/>
    <s v="N/S"/>
    <n v="314"/>
    <n v="18"/>
    <x v="62"/>
    <e v="#VALUE!"/>
    <n v="5.3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7.35"/>
    <n v="3.03"/>
    <n v="1.61"/>
    <s v="N/S"/>
    <s v="N/S"/>
    <s v="N/S"/>
    <n v="327.90317400000004"/>
    <n v="32.572476000000002"/>
    <m/>
  </r>
  <r>
    <x v="0"/>
    <x v="3"/>
    <x v="2"/>
    <n v="282"/>
    <x v="3"/>
    <s v="Cartama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11"/>
    <s v="Directos R. Cauca (mi) entre R. Piedras y R. Poblanco"/>
    <s v="2620-01-11-06"/>
    <s v="Q. La Ardita"/>
    <d v="2019-10-17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2"/>
    <n v="368"/>
    <x v="45"/>
    <s v="Cartama"/>
    <n v="2"/>
    <s v="Magdalena Cauca"/>
    <n v="26"/>
    <s v="Cauca"/>
    <n v="2617"/>
    <s v="Río Frío y Otros Directos al Cauca"/>
    <s v="2617-02"/>
    <s v="R. FR. y Otros Directos al Cauca - NSS"/>
    <s v="2617-02-04"/>
    <s v="R. Piedras"/>
    <s v="2617-02-04-01"/>
    <s v="R. Piedras"/>
    <d v="2019-10-16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2"/>
    <n v="282"/>
    <x v="3"/>
    <s v="Cartama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9"/>
    <s v="Directos R. Cauca (mi) entre Q. La Linea y La Torre"/>
    <s v="2620-01-09-10"/>
    <s v="Q. Combia"/>
    <d v="2019-10-17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2"/>
    <n v="282"/>
    <x v="3"/>
    <s v="Cartama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9"/>
    <s v="Directos R. Cauca (mi) entre Q. La Linea y La Torre"/>
    <s v="2620-01-09-10"/>
    <s v="Q. Combia"/>
    <d v="2019-10-16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2"/>
    <n v="467"/>
    <x v="46"/>
    <s v="Cartama"/>
    <n v="2"/>
    <s v="Magdalena Cauca"/>
    <n v="26"/>
    <s v="Cauca"/>
    <n v="2618"/>
    <s v="Río Arma"/>
    <s v="2618"/>
    <s v="R. Arma"/>
    <s v="2618-05-01-08"/>
    <s v="Directos R. La Miel (mi)"/>
    <s v="2618-05-01-08"/>
    <s v="Directos al R. La Miel (md)"/>
    <d v="2019-10-24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2"/>
    <n v="282"/>
    <x v="3"/>
    <s v="Cartama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6"/>
    <s v="Q. La Sinifaná"/>
    <s v="2620-01-06-12"/>
    <s v="R. Piedra Verde"/>
    <d v="2019-10-17T00:00:00"/>
    <n v="2"/>
    <n v="0.65"/>
    <n v="4.74"/>
    <n v="4.2300000000000004"/>
    <n v="4.74"/>
    <n v="775"/>
    <n v="959"/>
    <n v="21.8"/>
    <n v="24.1"/>
    <n v="66179"/>
    <n v="33325"/>
    <s v="N/S"/>
    <s v="N/S"/>
    <n v="14"/>
    <s v="N/S"/>
    <s v="N/S"/>
    <e v="#VALUE!"/>
    <s v="N/S"/>
    <n v="10810"/>
    <s v=" &lt; 0,100"/>
    <x v="63"/>
    <e v="#VALUE!"/>
    <n v="17.100000000000001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6.7"/>
    <n v="0.78900000000000003"/>
    <n v="4.47"/>
    <s v="N/S"/>
    <s v="N/S"/>
    <s v="N/S"/>
    <n v="155.96099999999998"/>
    <n v="50.590800000000002"/>
    <m/>
  </r>
  <r>
    <x v="0"/>
    <x v="3"/>
    <x v="2"/>
    <n v="789"/>
    <x v="47"/>
    <s v="Cartama"/>
    <n v="2"/>
    <s v="Magdalena Cauca"/>
    <n v="26"/>
    <s v="Cauca"/>
    <n v="2617"/>
    <s v="Río Frío y Otros Directos al Cauca"/>
    <s v="2617-02"/>
    <s v="R. FR. y Otros Directos al Cauca - NSS"/>
    <s v="2617-02-06"/>
    <s v="R. Cartama"/>
    <s v="2617-02-06-10"/>
    <s v="Q. San Antonio"/>
    <d v="2019-10-15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2"/>
    <n v="368"/>
    <x v="45"/>
    <s v="Cartama"/>
    <n v="2"/>
    <s v="Magdalena Cauca"/>
    <n v="26"/>
    <s v="Cauca"/>
    <n v="2617"/>
    <s v="Río Frío y Otros Directos al Cauca"/>
    <s v="2617-02"/>
    <s v="R. FR. y Otros Directos al Cauca - NSS"/>
    <s v="2617-02-04"/>
    <s v="R. Piedras"/>
    <s v="2617-02-04-01"/>
    <s v="R. Piedras"/>
    <d v="2019-10-16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2"/>
    <n v="282"/>
    <x v="3"/>
    <s v="Cartama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9"/>
    <s v="Directos R. Cauca (mi) entre Q. La Linea y La Torre"/>
    <s v="2620-01-09-10"/>
    <s v="Q. Combia"/>
    <d v="2019-10-22T00:00:00"/>
    <n v="4"/>
    <n v="1.05"/>
    <n v="5.0999999999999996"/>
    <n v="4.79"/>
    <n v="5.19"/>
    <n v="154.80000000000001"/>
    <n v="178.4"/>
    <n v="19.399999999999999"/>
    <n v="20"/>
    <n v="1911"/>
    <n v="815"/>
    <s v="N/S"/>
    <s v="N/S"/>
    <n v="19"/>
    <s v="N/S"/>
    <s v="N/S"/>
    <e v="#VALUE!"/>
    <s v="N/S"/>
    <n v="550"/>
    <n v="290"/>
    <x v="64"/>
    <e v="#VALUE!"/>
    <n v="2.94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2.87"/>
    <n v="1.73"/>
    <n v="1.32"/>
    <s v="N/S"/>
    <s v="N/S"/>
    <s v="N/S"/>
    <n v="12.322799999999999"/>
    <n v="8.3159999999999989"/>
    <m/>
  </r>
  <r>
    <x v="0"/>
    <x v="3"/>
    <x v="2"/>
    <n v="792"/>
    <x v="48"/>
    <s v="Cartama"/>
    <n v="2"/>
    <s v="Magdalena Cauca"/>
    <n v="26"/>
    <s v="Cauca"/>
    <n v="2617"/>
    <s v="Río Frío y Otros Directos al Cauca"/>
    <s v="2617-02"/>
    <s v="R. FR. y Otros Directos al Cauca - NSS"/>
    <s v="2617-02-03"/>
    <s v="Directos R. Cauca (md) entre R. Mulatos y R. Piedras"/>
    <s v="2617-02-03-02"/>
    <s v="Q. Cruces"/>
    <d v="2019-10-15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3"/>
    <n v="212"/>
    <x v="49"/>
    <s v="Aburra Norte"/>
    <n v="2"/>
    <s v="Magdalena Cauca"/>
    <n v="27"/>
    <s v="Nechí"/>
    <n v="2701"/>
    <s v="Río Porce"/>
    <s v="2701-01"/>
    <s v="Rio Aburrá - NSS"/>
    <s v="2701-01-209"/>
    <s v="Directos al Río Aburrá-Medellín"/>
    <s v="2701-01-209"/>
    <s v="Directos al Río Aburrá-Medellín"/>
    <d v="2019-08-08T00:00:00"/>
    <n v="4"/>
    <n v="2.98"/>
    <n v="7.35"/>
    <n v="7.31"/>
    <n v="7.44"/>
    <n v="680"/>
    <n v="1783"/>
    <n v="20.8"/>
    <n v="21.8"/>
    <n v="364"/>
    <n v="118"/>
    <s v="N/S"/>
    <s v="N/S"/>
    <n v="11"/>
    <n v="0.39"/>
    <n v="65.7"/>
    <n v="9.5516129032258057"/>
    <s v=" &lt; 0,020"/>
    <n v="58"/>
    <s v="&lt; 0,1"/>
    <x v="65"/>
    <n v="51.470588235294116"/>
    <n v="2.62"/>
    <s v="N/S"/>
    <s v="N/S"/>
    <s v="N/S"/>
    <s v="N/S"/>
    <s v="N/S"/>
    <s v="N/S"/>
    <n v="93.6"/>
    <s v="N/S"/>
    <n v="12.5"/>
    <s v="N/S"/>
    <s v="N/S"/>
    <s v="N/S"/>
    <s v="N/S"/>
    <s v="N/S"/>
    <s v="N/S"/>
    <s v="N/S"/>
    <s v="N/S"/>
    <s v="N/S"/>
    <s v="N/S"/>
    <n v="25.8"/>
    <n v="533"/>
    <n v="95.3"/>
    <n v="112"/>
    <n v="11"/>
    <n v="5.17"/>
    <n v="3.34"/>
    <s v="N/S"/>
    <s v="N/S"/>
    <s v="N/S"/>
    <n v="5.0636159999999997"/>
    <n v="2.488896"/>
    <m/>
  </r>
  <r>
    <x v="0"/>
    <x v="3"/>
    <x v="3"/>
    <n v="1"/>
    <x v="50"/>
    <s v="Aburra Norte"/>
    <n v="2"/>
    <s v="Magdalena Cauca"/>
    <n v="27"/>
    <s v="Nechí"/>
    <n v="2701"/>
    <s v="Río Porce"/>
    <s v="2701-01"/>
    <s v="Rio Aburrá - NSS"/>
    <s v="2701-01-081"/>
    <s v="Q. Doña María"/>
    <s v="2701-01-081"/>
    <s v="Q. Doña María"/>
    <d v="2019-09-19T00:00:00"/>
    <n v="8.5"/>
    <n v="3.56"/>
    <n v="7.26"/>
    <n v="7.06"/>
    <n v="7.24"/>
    <n v="1318"/>
    <n v="1359"/>
    <n v="18.7"/>
    <n v="19.8"/>
    <n v="24.8"/>
    <n v="2"/>
    <s v="N/S"/>
    <s v="N/S"/>
    <s v="&lt; 10"/>
    <n v="1.23"/>
    <n v="36.9"/>
    <n v="13.661290322580646"/>
    <n v="2.7E-2"/>
    <n v="8"/>
    <s v="&lt; 0,1"/>
    <x v="66"/>
    <n v="23.964705882352945"/>
    <n v="2.56"/>
    <s v="N/S"/>
    <s v="N/S"/>
    <s v="N/S"/>
    <s v="N/S"/>
    <s v="N/S"/>
    <s v="N/S"/>
    <n v="244"/>
    <s v="N/S"/>
    <s v="&lt; 10"/>
    <s v="N/S"/>
    <s v="N/S"/>
    <s v="N/S"/>
    <s v="N/S"/>
    <s v="N/S"/>
    <s v="N/S"/>
    <s v="N/S"/>
    <s v="N/S"/>
    <s v="N/S"/>
    <s v="N/S"/>
    <n v="19"/>
    <n v="69.400000000000006"/>
    <n v="18"/>
    <n v="44"/>
    <n v="0.55000000000000004"/>
    <n v="0.11899999999999999"/>
    <n v="5.8999999999999997E-2"/>
    <s v="N/S"/>
    <s v="N/S"/>
    <s v="N/S"/>
    <n v="0.21787199999999998"/>
    <n v="0.87148800000000004"/>
    <m/>
  </r>
  <r>
    <x v="0"/>
    <x v="3"/>
    <x v="3"/>
    <n v="79"/>
    <x v="51"/>
    <s v="Aburra Norte"/>
    <n v="2"/>
    <s v="Magdalena Cauca"/>
    <n v="27"/>
    <s v="Nechí"/>
    <n v="2701"/>
    <s v="Río Porce"/>
    <s v="2701-01"/>
    <s v="Rio Aburrá - NSS"/>
    <s v="2701-01-209"/>
    <s v="Directos al Río Aburrá-Medellín"/>
    <s v="2701-01-209"/>
    <s v="Directos al Río Aburrá-Medellín"/>
    <d v="2019-07-22T00:00:00"/>
    <n v="9"/>
    <n v="5.5794889026536598"/>
    <n v="6.4"/>
    <n v="6.23"/>
    <n v="6.48"/>
    <n v="1055"/>
    <n v="1764"/>
    <n v="21.7"/>
    <n v="23.2"/>
    <n v="608"/>
    <n v="490"/>
    <s v="N/S"/>
    <s v="N/S"/>
    <n v="40"/>
    <n v="0.58799999999999997"/>
    <n v="12.8"/>
    <n v="4.290322580645161"/>
    <s v=" &lt; 0,020"/>
    <n v="7"/>
    <n v="0.5"/>
    <x v="67"/>
    <n v="57.729411764705873"/>
    <n v="643"/>
    <s v="N/S"/>
    <s v="N/S"/>
    <s v="N/S"/>
    <s v="N/S"/>
    <s v="N/S"/>
    <s v="N/S"/>
    <n v="291"/>
    <s v="N/S"/>
    <n v="10"/>
    <s v="N/S"/>
    <s v="N/S"/>
    <s v="N/S"/>
    <s v="N/S"/>
    <s v="N/S"/>
    <s v="N/S"/>
    <s v="N/S"/>
    <s v="N/S"/>
    <s v="N/S"/>
    <s v="N/S"/>
    <n v="84.7"/>
    <n v="165"/>
    <n v="19.899999999999999"/>
    <n v="42.2"/>
    <n v="6.38"/>
    <n v="3.06"/>
    <n v="1.85"/>
    <s v="N/S"/>
    <s v="N/S"/>
    <s v="N/S"/>
    <n v="88.579965818529487"/>
    <n v="1.2654280831218498"/>
    <m/>
  </r>
  <r>
    <x v="0"/>
    <x v="3"/>
    <x v="3"/>
    <n v="88"/>
    <x v="52"/>
    <s v="Aburra Norte"/>
    <n v="2"/>
    <s v="Magdalena Cauca"/>
    <n v="27"/>
    <s v="Nechí"/>
    <n v="2701"/>
    <s v="Río Porce"/>
    <s v="2701-01"/>
    <s v="Rio Aburrá - NSS"/>
    <s v="2701-01-062"/>
    <s v="Q. La Garcia"/>
    <s v="2701-01-062"/>
    <s v="Q. La Garcia"/>
    <d v="2019-07-22T00:00:00"/>
    <n v="8"/>
    <n v="8.3361779391105735"/>
    <n v="7.37"/>
    <n v="7.29"/>
    <n v="7.5"/>
    <n v="2059"/>
    <n v="2491"/>
    <n v="25.1"/>
    <n v="26"/>
    <n v="226"/>
    <n v="61.9"/>
    <s v="N/S"/>
    <s v="N/S"/>
    <s v="&lt; 10"/>
    <n v="0.21199999999999999"/>
    <n v="0.97799999999999998"/>
    <n v="0.64580645161290318"/>
    <s v=" &lt; 0,020"/>
    <n v="22"/>
    <s v="&lt; 0,1"/>
    <x v="68"/>
    <n v="128.47058823529412"/>
    <n v="0.745"/>
    <s v="N/S"/>
    <s v="N/S"/>
    <s v="N/S"/>
    <s v="N/S"/>
    <s v="N/S"/>
    <s v="N/S"/>
    <n v="256"/>
    <s v="N/S"/>
    <n v="18.7"/>
    <s v="N/S"/>
    <s v="N/S"/>
    <s v="N/S"/>
    <s v="N/S"/>
    <s v="N/S"/>
    <s v="N/S"/>
    <s v="N/S"/>
    <s v="N/S"/>
    <s v="N/S"/>
    <s v="N/S"/>
    <n v="43.5"/>
    <n v="578"/>
    <n v="49.5"/>
    <n v="81.900000000000006"/>
    <n v="3.29"/>
    <n v="1.06"/>
    <n v="0.496"/>
    <s v="N/S"/>
    <s v="N/S"/>
    <s v="N/S"/>
    <n v="14.861071135611201"/>
    <n v="5.2818023422204599"/>
    <m/>
  </r>
  <r>
    <x v="0"/>
    <x v="3"/>
    <x v="3"/>
    <n v="79"/>
    <x v="51"/>
    <s v="Aburra Norte"/>
    <n v="2"/>
    <s v="Magdalena Cauca"/>
    <n v="27"/>
    <s v="Nechí"/>
    <n v="2701"/>
    <s v="Río Porce"/>
    <s v="2701-01"/>
    <s v="Rio Aburrá - NSS"/>
    <s v="2701-01-032"/>
    <s v="Q. EL Choco"/>
    <s v="2701-01-032"/>
    <s v="Q. EL Choco"/>
    <d v="2019-07-23T00:00:00"/>
    <n v="12"/>
    <n v="2.0656386110768583"/>
    <n v="7.05"/>
    <n v="6.86"/>
    <n v="7.15"/>
    <n v="1443"/>
    <n v="1622"/>
    <n v="24"/>
    <n v="27.8"/>
    <n v="309"/>
    <n v="244"/>
    <s v="N/S"/>
    <s v="N/S"/>
    <s v="&lt; 10"/>
    <n v="0.33400000000000002"/>
    <s v=" &lt; 0,153"/>
    <n v="1.5625806451612902"/>
    <n v="139"/>
    <n v="7"/>
    <s v="&lt; 0,1"/>
    <x v="69"/>
    <e v="#VALUE!"/>
    <n v="0.17799999999999999"/>
    <s v="N/S"/>
    <s v="N/S"/>
    <s v="N/S"/>
    <s v="N/S"/>
    <s v="N/S"/>
    <s v="N/S"/>
    <n v="150"/>
    <s v="N/S"/>
    <s v="&lt; 10"/>
    <s v="N/S"/>
    <s v="N/S"/>
    <s v="N/S"/>
    <s v="N/S"/>
    <s v="N/S"/>
    <s v="N/S"/>
    <s v="N/S"/>
    <s v="N/S"/>
    <s v="N/S"/>
    <s v="N/S"/>
    <n v="41.5"/>
    <n v="420"/>
    <n v="14.5"/>
    <n v="27.1"/>
    <n v="0.69199999999999995"/>
    <n v="0.248"/>
    <n v="0.10199999999999999"/>
    <s v="N/S"/>
    <s v="N/S"/>
    <s v="N/S"/>
    <n v="21.773483471638951"/>
    <n v="0.6246491159896419"/>
    <m/>
  </r>
  <r>
    <x v="0"/>
    <x v="3"/>
    <x v="4"/>
    <n v="30"/>
    <x v="53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4"/>
    <s v="Q. Amagá"/>
    <s v="2620-01-04-01"/>
    <s v="Q. Amagá"/>
    <d v="2019-11-14T00:00:00"/>
    <n v="12"/>
    <n v="4.6399999999999997"/>
    <n v="6.77"/>
    <n v="6.39"/>
    <n v="6.99"/>
    <n v="0.01"/>
    <n v="2193"/>
    <n v="28.3"/>
    <n v="34.1"/>
    <n v="107"/>
    <n v="12.1"/>
    <s v="N/S"/>
    <s v="N/S"/>
    <s v="&lt; 10"/>
    <n v="0.161"/>
    <n v="45.8"/>
    <n v="1.2261290322580645"/>
    <n v="8.83"/>
    <n v="21"/>
    <s v="&lt; 0,1"/>
    <x v="70"/>
    <n v="63.658823529411769"/>
    <n v="15.4"/>
    <s v="N/S"/>
    <s v="N/S"/>
    <s v="N/S"/>
    <s v="N/S"/>
    <s v="N/S"/>
    <s v="N/S"/>
    <n v="214"/>
    <s v="N/S"/>
    <n v="463"/>
    <s v="N/S"/>
    <s v="N/S"/>
    <s v="N/S"/>
    <s v="N/S"/>
    <s v="N/S"/>
    <s v="N/S"/>
    <s v="N/S"/>
    <s v="N/S"/>
    <s v="N/S"/>
    <s v="N/S"/>
    <n v="24.6"/>
    <n v="24.8"/>
    <n v="54.4"/>
    <n v="96.8"/>
    <n v="2E-3"/>
    <n v="1.67"/>
    <n v="2.04"/>
    <s v="N/S"/>
    <s v="N/S"/>
    <s v="N/S"/>
    <n v="2.4254207999999999"/>
    <n v="4.2094079999999989"/>
    <m/>
  </r>
  <r>
    <x v="0"/>
    <x v="3"/>
    <x v="3"/>
    <n v="129"/>
    <x v="54"/>
    <s v="Aburra Sur"/>
    <n v="2"/>
    <s v="Magdalena Cauca"/>
    <n v="27"/>
    <s v="Nechí"/>
    <n v="2701"/>
    <s v="Río Porce"/>
    <s v="2701-01"/>
    <s v="Rio Aburrá - NSS"/>
    <s v="2701-01-114"/>
    <s v="Q. La Miel"/>
    <s v="2701-01-114"/>
    <s v="Q. La Miel"/>
    <d v="2019-11-12T00:00:00"/>
    <n v="9"/>
    <n v="15"/>
    <n v="7.25"/>
    <n v="6.91"/>
    <n v="7.47"/>
    <n v="2.25"/>
    <n v="2149"/>
    <n v="20"/>
    <n v="21.1"/>
    <n v="678"/>
    <n v="366"/>
    <s v="N/S"/>
    <s v="N/S"/>
    <s v="&lt; 10"/>
    <n v="0.60699999999999998"/>
    <n v="80.2"/>
    <n v="4.2451612903225806"/>
    <s v=" &lt; 0,020"/>
    <n v="46"/>
    <n v="0.2"/>
    <x v="71"/>
    <n v="51.141176470588235"/>
    <n v="19.8"/>
    <s v="N/S"/>
    <s v="N/S"/>
    <s v="N/S"/>
    <s v="N/S"/>
    <s v="N/S"/>
    <s v="N/S"/>
    <n v="233"/>
    <s v="N/S"/>
    <n v="187"/>
    <s v="N/S"/>
    <s v="N/S"/>
    <s v="N/S"/>
    <s v="N/S"/>
    <s v="N/S"/>
    <s v="N/S"/>
    <s v="N/S"/>
    <s v="N/S"/>
    <s v="N/S"/>
    <s v="N/S"/>
    <n v="15.2"/>
    <n v="269"/>
    <n v="17"/>
    <n v="43.4"/>
    <n v="0.98399999999999999"/>
    <n v="0.308"/>
    <n v="0.17399999999999999"/>
    <s v="N/S"/>
    <s v="N/S"/>
    <s v="N/S"/>
    <n v="177.87599999999998"/>
    <n v="22.355999999999998"/>
    <m/>
  </r>
  <r>
    <x v="0"/>
    <x v="3"/>
    <x v="3"/>
    <n v="30"/>
    <x v="53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4"/>
    <s v="Q. Amagá"/>
    <s v="2620-01-04-01"/>
    <s v="Q. Amagá"/>
    <d v="2019-11-15T00:00:00"/>
    <n v="10.5"/>
    <n v="3.07"/>
    <n v="7.6"/>
    <n v="7.22"/>
    <n v="7.79"/>
    <n v="1305"/>
    <n v="1434"/>
    <n v="21"/>
    <n v="22"/>
    <n v="2293"/>
    <n v="995"/>
    <s v="N/S"/>
    <s v="N/S"/>
    <n v="109"/>
    <n v="1.0900000000000001"/>
    <n v="91.1"/>
    <n v="48.096774193548384"/>
    <s v=" &lt; 0,020"/>
    <n v="571"/>
    <n v="0.6"/>
    <x v="72"/>
    <n v="80.623529411764707"/>
    <n v="13.6"/>
    <s v="N/S"/>
    <s v="N/S"/>
    <s v="N/S"/>
    <s v="N/S"/>
    <s v="N/S"/>
    <s v="N/S"/>
    <n v="91.5"/>
    <s v="N/S"/>
    <s v="&lt; 10"/>
    <s v="N/S"/>
    <s v="N/S"/>
    <s v="N/S"/>
    <s v="N/S"/>
    <s v="N/S"/>
    <s v="N/S"/>
    <s v="N/S"/>
    <s v="N/S"/>
    <s v="N/S"/>
    <s v="N/S"/>
    <n v="10.5"/>
    <n v="450"/>
    <n v="93.2"/>
    <n v="127"/>
    <n v="39.4"/>
    <n v="16.5"/>
    <n v="9.74"/>
    <s v="N/S"/>
    <s v="N/S"/>
    <s v="N/S"/>
    <n v="115.46576999999999"/>
    <n v="66.262265999999997"/>
    <m/>
  </r>
  <r>
    <x v="0"/>
    <x v="3"/>
    <x v="3"/>
    <n v="282"/>
    <x v="3"/>
    <s v="Cartama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6"/>
    <s v="Q. La Sinifaná"/>
    <s v="2620-01-06-12"/>
    <s v="R. Piedra Verde"/>
    <d v="2019-10-22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3"/>
    <n v="145"/>
    <x v="55"/>
    <s v="Cartama"/>
    <n v="2"/>
    <s v="Magdalena Cauca"/>
    <n v="26"/>
    <s v="Cauca"/>
    <n v="2617"/>
    <s v="Río Frío y Otros Directos al Cauca"/>
    <s v="2617-02"/>
    <s v="R. FR. y Otros Directos al Cauca - NSS"/>
    <s v="2617-02-13"/>
    <s v="Directos Q. Arquía (md)"/>
    <s v="2617-02-13-02"/>
    <s v="Q. Peladeros"/>
    <d v="2019-10-23T00:00:00"/>
    <n v="4"/>
    <n v="0.74"/>
    <n v="7.76"/>
    <n v="7.69"/>
    <n v="7.87"/>
    <n v="1543"/>
    <n v="2040"/>
    <n v="17.899999999999999"/>
    <n v="19.600000000000001"/>
    <n v="635"/>
    <n v="250"/>
    <s v="N/S"/>
    <s v="N/S"/>
    <n v="18"/>
    <n v="1.8"/>
    <n v="84.2"/>
    <n v="4.5161290322580649"/>
    <s v=" &lt; 0,020"/>
    <n v="171"/>
    <n v="0.6"/>
    <x v="73"/>
    <n v="67.529411764705884"/>
    <n v="15.9"/>
    <s v="N/S"/>
    <s v="N/S"/>
    <s v="N/S"/>
    <s v="N/S"/>
    <s v="N/S"/>
    <s v="N/S"/>
    <n v="66.3"/>
    <s v="N/S"/>
    <s v="&lt; 10"/>
    <s v="N/S"/>
    <s v="N/S"/>
    <s v="N/S"/>
    <s v="N/S"/>
    <s v="N/S"/>
    <s v="N/S"/>
    <s v="N/S"/>
    <s v="N/S"/>
    <s v="N/S"/>
    <s v="N/S"/>
    <s v="&lt; 5"/>
    <n v="799"/>
    <n v="42.5"/>
    <n v="58.1"/>
    <n v="18.100000000000001"/>
    <n v="8.0500000000000007"/>
    <n v="5.03"/>
    <s v="N/S"/>
    <s v="N/S"/>
    <s v="N/S"/>
    <n v="2.6640000000000001"/>
    <n v="1.8221759999999998"/>
    <m/>
  </r>
  <r>
    <x v="0"/>
    <x v="3"/>
    <x v="3"/>
    <n v="154"/>
    <x v="39"/>
    <s v="Panzenú"/>
    <n v="2"/>
    <s v="Magdalena Cauca"/>
    <n v="25"/>
    <s v="Bajo Magdalena- Cauca -San Jorge"/>
    <n v="2502"/>
    <s v="Bajo San Jorge - La Mojana"/>
    <s v="2502-01"/>
    <s v="R. Bajo San Jorge - NSS"/>
    <s v="2502-01-01"/>
    <s v="Directos R. Cauca (md) entre R. Man y  Q. La Trinidad"/>
    <s v="2502-01-01-20"/>
    <s v="Q. Miraflores"/>
    <d v="2019-07-11T00:00:00"/>
    <n v="11"/>
    <n v="1.9"/>
    <n v="7.97"/>
    <n v="7.89"/>
    <n v="8.01"/>
    <n v="482"/>
    <n v="829"/>
    <n v="26.6"/>
    <n v="27.9"/>
    <n v="218"/>
    <n v="124"/>
    <s v="N/S"/>
    <s v="N/S"/>
    <s v="&lt; 10"/>
    <n v="0.55400000000000005"/>
    <n v="11.6"/>
    <n v="10.996774193548388"/>
    <n v="0.20899999999999999"/>
    <n v="43"/>
    <s v="&lt; 0,1"/>
    <x v="74"/>
    <n v="27.752941176470593"/>
    <n v="43.2"/>
    <s v="N/S"/>
    <s v="N/S"/>
    <s v="N/S"/>
    <s v="N/S"/>
    <s v="N/S"/>
    <s v="N/S"/>
    <n v="33.5"/>
    <s v="N/S"/>
    <s v="&lt; 10"/>
    <s v="N/S"/>
    <s v="N/S"/>
    <s v="N/S"/>
    <s v="N/S"/>
    <s v="N/S"/>
    <s v="N/S"/>
    <s v="N/S"/>
    <s v="N/S"/>
    <s v="N/S"/>
    <s v="N/S"/>
    <n v="23.6"/>
    <n v="281"/>
    <n v="36.799999999999997"/>
    <n v="43.2"/>
    <n v="4.79"/>
    <n v="2.23"/>
    <n v="1.48"/>
    <s v="N/S"/>
    <s v="N/S"/>
    <s v="N/S"/>
    <n v="9.3297599999999985"/>
    <n v="3.2353199999999998"/>
    <m/>
  </r>
  <r>
    <x v="0"/>
    <x v="3"/>
    <x v="3"/>
    <n v="40"/>
    <x v="22"/>
    <s v="Tahamies"/>
    <n v="2"/>
    <s v="Magdalena Cauca"/>
    <n v="27"/>
    <s v="Nechí"/>
    <n v="2702"/>
    <s v="Alto Nechí"/>
    <s v="2702-03"/>
    <s v="Alto Nechí - NSS"/>
    <s v="2702-03-14"/>
    <s v="R. Anorí"/>
    <s v="2702-03-14-06"/>
    <s v="R. Serranias"/>
    <d v="2019-11-14T00:00:00"/>
    <n v="4.5"/>
    <n v="7.0000000000000007E-2"/>
    <n v="7.45"/>
    <n v="7.16"/>
    <n v="7.64"/>
    <n v="1706"/>
    <n v="1863"/>
    <n v="19.8"/>
    <n v="22.4"/>
    <n v="405"/>
    <n v="99.3"/>
    <s v="N/S"/>
    <s v="N/S"/>
    <n v="31"/>
    <n v="8.31"/>
    <n v="12.2"/>
    <n v="67.516129032258064"/>
    <s v=" &lt; 0,020"/>
    <n v="93"/>
    <n v="1.1000000000000001"/>
    <x v="75"/>
    <n v="92.235294117647058"/>
    <n v="7.77"/>
    <s v="N/S"/>
    <s v="N/S"/>
    <s v="N/S"/>
    <s v="N/S"/>
    <s v="N/S"/>
    <s v="N/S"/>
    <n v="200"/>
    <s v="N/S"/>
    <n v="27"/>
    <s v="N/S"/>
    <s v="N/S"/>
    <s v="N/S"/>
    <s v="N/S"/>
    <s v="N/S"/>
    <s v="N/S"/>
    <s v="N/S"/>
    <s v="N/S"/>
    <s v="N/S"/>
    <s v="N/S"/>
    <n v="7.87"/>
    <n v="464"/>
    <n v="33.4"/>
    <n v="47"/>
    <n v="7.95"/>
    <n v="3.41"/>
    <n v="1.95"/>
    <s v="N/S"/>
    <s v="N/S"/>
    <s v="N/S"/>
    <n v="0.1126062"/>
    <n v="0.10546200000000001"/>
    <m/>
  </r>
  <r>
    <x v="0"/>
    <x v="3"/>
    <x v="3"/>
    <n v="686"/>
    <x v="56"/>
    <s v="Tahamies"/>
    <n v="2"/>
    <s v="Magdalena Cauca"/>
    <n v="27"/>
    <s v="Nechí"/>
    <n v="2701"/>
    <s v="Río Porce"/>
    <s v="2701-03"/>
    <s v="R. Guadalupe y Medio Porce - NSS"/>
    <s v="2701-03-02"/>
    <s v="R. Guadalupe"/>
    <s v="2701-03-02-14"/>
    <s v="R. Guadalupe"/>
    <d v="2019-07-03T00:00:00"/>
    <n v="12"/>
    <n v="3.91"/>
    <n v="7.71"/>
    <n v="7.44"/>
    <n v="7.65"/>
    <n v="2074"/>
    <n v="2820"/>
    <n v="28.3"/>
    <n v="26.3"/>
    <n v="66.8"/>
    <n v="15.6"/>
    <s v="N/S"/>
    <s v="N/S"/>
    <s v="&lt; 10"/>
    <n v="1.19"/>
    <s v=" &lt; 0,153"/>
    <n v="21.72258064516129"/>
    <s v=" &lt; 0,020"/>
    <n v="64"/>
    <s v="&lt; 0,1"/>
    <x v="76"/>
    <n v="144.94117647058823"/>
    <n v="0.878"/>
    <s v="N/S"/>
    <s v="N/S"/>
    <s v="N/S"/>
    <s v="N/S"/>
    <s v="N/S"/>
    <s v="N/S"/>
    <n v="322"/>
    <s v="N/S"/>
    <s v="&lt; 10"/>
    <s v="N/S"/>
    <s v="N/S"/>
    <s v="N/S"/>
    <s v="N/S"/>
    <s v="N/S"/>
    <s v="N/S"/>
    <s v="N/S"/>
    <s v="N/S"/>
    <s v="N/S"/>
    <s v="N/S"/>
    <n v="37.6"/>
    <n v="772"/>
    <n v="17.7"/>
    <n v="41.2"/>
    <n v="2.3199999999999998"/>
    <n v="1.1200000000000001"/>
    <n v="0.64"/>
    <s v="N/S"/>
    <s v="N/S"/>
    <s v="N/S"/>
    <n v="2.6350272000000001"/>
    <n v="10.810368"/>
    <m/>
  </r>
  <r>
    <x v="0"/>
    <x v="3"/>
    <x v="3"/>
    <n v="34"/>
    <x v="7"/>
    <s v="Citará"/>
    <n v="2"/>
    <s v="Magdalena Cauca"/>
    <n v="26"/>
    <s v="Cauca"/>
    <n v="2619"/>
    <s v="Río San Juan"/>
    <s v="2619-03"/>
    <s v="R. San Juan - SZH (mi)"/>
    <s v="2619-03-01"/>
    <s v="Directos R. San Juan (mi) entre Q. Claro y R. Cauca"/>
    <s v="2619-03-01-15"/>
    <s v="Directos R. San Juan (mi) entre Q. San Bartolo y Q. La Maquina"/>
    <d v="2019-10-04T00:00:00"/>
    <n v="12"/>
    <n v="1.3"/>
    <n v="7.43"/>
    <n v="7.1"/>
    <n v="8.98"/>
    <n v="440"/>
    <n v="1179"/>
    <n v="20.8"/>
    <n v="26.5"/>
    <n v="420"/>
    <n v="162"/>
    <s v="N/S"/>
    <s v="N/S"/>
    <n v="14"/>
    <n v="1"/>
    <n v="53"/>
    <n v="20.751612903225809"/>
    <s v=" &lt; 0,020"/>
    <n v="93"/>
    <n v="0.2"/>
    <x v="77"/>
    <n v="70.494117647058815"/>
    <n v="2.83"/>
    <s v="N/S"/>
    <s v="N/S"/>
    <s v="N/S"/>
    <s v="N/S"/>
    <s v="N/S"/>
    <s v="N/S"/>
    <n v="33.799999999999997"/>
    <s v="N/S"/>
    <s v="&lt; 10"/>
    <s v="N/S"/>
    <s v="N/S"/>
    <s v="N/S"/>
    <s v="N/S"/>
    <s v="N/S"/>
    <s v="N/S"/>
    <s v="N/S"/>
    <s v="N/S"/>
    <s v="N/S"/>
    <s v="N/S"/>
    <n v="86.3"/>
    <n v="526"/>
    <n v="54"/>
    <n v="70.2"/>
    <n v="18.399999999999999"/>
    <n v="10.1"/>
    <n v="6.13"/>
    <s v="N/S"/>
    <s v="N/S"/>
    <s v="N/S"/>
    <n v="9.0979200000000002"/>
    <n v="5.2228800000000009"/>
    <m/>
  </r>
  <r>
    <x v="0"/>
    <x v="3"/>
    <x v="3"/>
    <n v="101"/>
    <x v="42"/>
    <s v="Citará"/>
    <n v="2"/>
    <s v="Magdalena Cauca"/>
    <n v="26"/>
    <s v="Cauca"/>
    <n v="2619"/>
    <s v="Río San Juan"/>
    <s v="2619-01"/>
    <s v="R. San Juan - SZH (md)"/>
    <s v="2619-01-04"/>
    <s v="R. Bolívar"/>
    <s v="2619-01-04-04"/>
    <s v="Q. La Linda"/>
    <d v="2019-10-02T00:00:00"/>
    <n v="5"/>
    <n v="11.5"/>
    <n v="7.31"/>
    <n v="7.19"/>
    <n v="7.37"/>
    <n v="994"/>
    <n v="1288"/>
    <n v="23.5"/>
    <n v="24"/>
    <n v="3239"/>
    <n v="791"/>
    <s v="N/S"/>
    <s v="N/S"/>
    <n v="116"/>
    <n v="7.67"/>
    <n v="28.6"/>
    <n v="28.903225806451612"/>
    <s v=" &lt; 0,020"/>
    <n v="588"/>
    <n v="8"/>
    <x v="78"/>
    <n v="83.17647058823529"/>
    <n v="10.9"/>
    <s v="N/S"/>
    <s v="N/S"/>
    <s v="N/S"/>
    <s v="N/S"/>
    <s v="N/S"/>
    <s v="N/S"/>
    <n v="137"/>
    <s v="N/S"/>
    <s v="&lt; 10"/>
    <s v="N/S"/>
    <s v="N/S"/>
    <s v="N/S"/>
    <s v="N/S"/>
    <s v="N/S"/>
    <s v="N/S"/>
    <s v="N/S"/>
    <s v="N/S"/>
    <s v="N/S"/>
    <s v="N/S"/>
    <n v="103"/>
    <n v="207"/>
    <n v="85"/>
    <n v="108"/>
    <n v="5.41"/>
    <n v="28.6"/>
    <n v="8.08"/>
    <s v="N/S"/>
    <s v="N/S"/>
    <s v="N/S"/>
    <n v="163.73699999999999"/>
    <n v="121.71599999999999"/>
    <m/>
  </r>
  <r>
    <x v="0"/>
    <x v="3"/>
    <x v="3"/>
    <n v="31"/>
    <x v="57"/>
    <s v="Zenufana"/>
    <n v="2"/>
    <s v="Magdalena Cauca"/>
    <n v="27"/>
    <s v="Nechí"/>
    <n v="2701"/>
    <s v="Río Porce"/>
    <s v="2701-04"/>
    <s v="R. Bajo Porce - NSS"/>
    <s v="2701-04-01"/>
    <s v="R. Porce Parte Baja"/>
    <s v="2701-04-01-02"/>
    <s v="R. Porce"/>
    <d v="2019-08-23T00:00:00"/>
    <n v="7.5"/>
    <n v="0.73499999999999999"/>
    <n v="7.83"/>
    <n v="6.83"/>
    <n v="7.83"/>
    <n v="155.5"/>
    <n v="1852"/>
    <n v="22.3"/>
    <n v="24.5"/>
    <n v="3545"/>
    <n v="1769"/>
    <s v="N/S"/>
    <s v="N/S"/>
    <n v="60.3"/>
    <n v="41.13"/>
    <n v="14.483000000000001"/>
    <e v="#VALUE!"/>
    <n v="0.624"/>
    <n v="635"/>
    <n v="15"/>
    <x v="79"/>
    <n v="135.05882352941177"/>
    <n v="20"/>
    <s v="N/S"/>
    <s v="N/S"/>
    <s v="N/S"/>
    <s v="N/S"/>
    <s v="N/S"/>
    <s v="N/S"/>
    <n v="54.6"/>
    <s v="N/S"/>
    <s v="&lt; 10"/>
    <s v="N/S"/>
    <s v="N/S"/>
    <s v="N/S"/>
    <s v="N/S"/>
    <s v="N/S"/>
    <s v="N/S"/>
    <s v="N/S"/>
    <s v="N/S"/>
    <s v="N/S"/>
    <s v="N/S"/>
    <s v="&lt; 8"/>
    <n v="605"/>
    <n v="145"/>
    <n v="164"/>
    <n v="8.56"/>
    <n v="4.57"/>
    <n v="2.38"/>
    <s v="N/S"/>
    <s v="N/S"/>
    <s v="N/S"/>
    <n v="35.105804999999997"/>
    <n v="12.601575"/>
    <m/>
  </r>
  <r>
    <x v="0"/>
    <x v="3"/>
    <x v="3"/>
    <n v="761"/>
    <x v="16"/>
    <s v="Hevéxicos"/>
    <n v="2"/>
    <s v="Magdalena Cauca"/>
    <n v="26"/>
    <s v="Cauca"/>
    <n v="2620"/>
    <s v="Directos Río Cauca  entre Río San Juan y  Pto Valdivia (md)"/>
    <s v="2620-02"/>
    <s v="Directos R. Cauca (mi) - R. Aurra - NSS"/>
    <s v="2620-02-04"/>
    <s v="Q. La Clara"/>
    <s v="2620-02-04-01"/>
    <s v="Q. La Clara"/>
    <d v="2019-09-16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3"/>
    <n v="240"/>
    <x v="12"/>
    <s v="Hevéxicos"/>
    <n v="2"/>
    <s v="Magdalena Cauca"/>
    <n v="26"/>
    <s v="Cauca"/>
    <n v="2620"/>
    <s v="Directos Río Cauca  entre Río San Juan y  Pto Valdivia (md)"/>
    <s v="2620-02"/>
    <s v="Directos R. Cauca (mi) - R. Aurra - NSS"/>
    <s v="2620-02-04"/>
    <s v="Q. La Clara"/>
    <s v="2620-02-04-06"/>
    <s v="Q. Juan Ramos"/>
    <d v="2019-07-16T00:00:00"/>
    <n v="12"/>
    <n v="0.45429424264517465"/>
    <s v="N/S"/>
    <n v="7"/>
    <n v="7.49"/>
    <n v="340"/>
    <n v="971"/>
    <n v="21.5"/>
    <n v="22.7"/>
    <n v="511"/>
    <n v="269"/>
    <s v="N/S"/>
    <s v="N/S"/>
    <s v=" &lt; 10"/>
    <s v="N/S"/>
    <n v="10.8"/>
    <n v="2.935483870967742"/>
    <s v=" &lt; 0,020"/>
    <n v="89"/>
    <n v="0.2"/>
    <x v="80"/>
    <n v="26.188235294117646"/>
    <n v="5.56"/>
    <s v="N/S"/>
    <s v="N/S"/>
    <s v="N/S"/>
    <s v="N/S"/>
    <s v="N/S"/>
    <s v="N/S"/>
    <n v="18.600000000000001"/>
    <s v="N/S"/>
    <s v=" &lt; 10,0"/>
    <s v="N/S"/>
    <s v="N/S"/>
    <s v="N/S"/>
    <s v="N/S"/>
    <s v="N/S"/>
    <s v="N/S"/>
    <s v="N/S"/>
    <s v="N/S"/>
    <s v="N/S"/>
    <s v="N/S"/>
    <n v="47.4"/>
    <n v="211"/>
    <n v="59.1"/>
    <n v="96.6"/>
    <n v="8.44"/>
    <n v="3.35"/>
    <n v="2.19"/>
    <s v="N/S"/>
    <s v="N/S"/>
    <s v="N/S"/>
    <n v="5.2792625349310462"/>
    <n v="1.7466705041221675"/>
    <m/>
  </r>
  <r>
    <x v="0"/>
    <x v="3"/>
    <x v="5"/>
    <n v="79"/>
    <x v="51"/>
    <s v="Aburra Norte"/>
    <n v="2"/>
    <s v="Magdalena Cauca"/>
    <n v="27"/>
    <s v="Nechí"/>
    <n v="2701"/>
    <s v="Río Porce"/>
    <s v="2701-01"/>
    <s v="Rio Aburrá - NSS"/>
    <s v="2701-01-010"/>
    <s v="Q. La Montera"/>
    <s v="2701-01-010"/>
    <s v="Q. La Montera"/>
    <d v="2019-11-26T00:00:00"/>
    <n v="1"/>
    <n v="4.71"/>
    <n v="8.2100000000000009"/>
    <n v="8.2100000000000009"/>
    <n v="8.57"/>
    <n v="102.1"/>
    <n v="104.3"/>
    <n v="21.5"/>
    <n v="22.3"/>
    <n v="109"/>
    <n v="17.8"/>
    <s v="&lt; 0.05"/>
    <s v="N/S"/>
    <s v="&lt; 10"/>
    <s v="&lt; 0,1"/>
    <s v="&lt; 0,153"/>
    <n v="5.3741935483870966"/>
    <s v=" &lt; 0,020"/>
    <n v="190"/>
    <n v="0.1"/>
    <x v="81"/>
    <e v="#VALUE!"/>
    <n v="0.36699999999999999"/>
    <s v="&lt; 10"/>
    <s v="N/S"/>
    <s v="N/S"/>
    <s v="N/S"/>
    <s v="N/S"/>
    <s v="&lt; 0,05"/>
    <s v="&lt; 1,5"/>
    <s v="&lt; 1"/>
    <s v="&lt; 10"/>
    <s v="N/A"/>
    <s v="&lt; 0,05"/>
    <n v="0.34499999999999997"/>
    <n v="0.80700000000000005"/>
    <s v="&lt; 0,05"/>
    <n v="2.98"/>
    <s v="&lt; 0,001"/>
    <s v="&lt; 0,1"/>
    <s v="&lt; 0,1"/>
    <n v="0.29199999999999998"/>
    <s v="&lt; 5"/>
    <n v="33.9"/>
    <n v="28.2"/>
    <n v="35.5"/>
    <n v="1.59"/>
    <n v="1.1000000000000001"/>
    <n v="0.82399999999999995"/>
    <s v="N/S"/>
    <s v="N/S"/>
    <n v="3.0000000000000001E-3"/>
    <n v="0.3018168"/>
    <n v="3.2216399999999998"/>
    <m/>
  </r>
  <r>
    <x v="0"/>
    <x v="3"/>
    <x v="5"/>
    <n v="895"/>
    <x v="21"/>
    <s v="Panzenú"/>
    <n v="2"/>
    <s v="Magdalena Cauca"/>
    <n v="27"/>
    <s v="Nechí"/>
    <n v="2704"/>
    <s v="Directos al Bajo Nechí (mi)"/>
    <s v="2704-01"/>
    <s v="Directos al Bajo Nechí (md) - NSS"/>
    <s v="2704-01-03"/>
    <s v="Directos Bajo Nechí (md) entre Q. Villa y R. Porce"/>
    <s v="2704-01-03-01"/>
    <s v="Q. El Jobo"/>
    <d v="2019-11-15T00:00:00"/>
    <n v="16"/>
    <n v="111.28"/>
    <n v="5.9"/>
    <n v="5.6"/>
    <n v="5.9"/>
    <n v="13.02"/>
    <n v="29.6"/>
    <n v="30.8"/>
    <n v="31.7"/>
    <n v="2312"/>
    <n v="18.3"/>
    <s v="&lt; 0.05"/>
    <s v="N/S"/>
    <s v="&lt; 10"/>
    <s v="&lt; 0,1"/>
    <s v="&lt; 0,153"/>
    <e v="#VALUE!"/>
    <s v=" &lt; 0,020"/>
    <n v="74202"/>
    <n v="400"/>
    <x v="82"/>
    <e v="#VALUE!"/>
    <n v="0.40799999999999997"/>
    <s v="&lt; 10"/>
    <s v="N/S"/>
    <s v="N/S"/>
    <s v="N/S"/>
    <s v="N/S"/>
    <s v="&lt; 0,05"/>
    <s v="&lt; 1,5"/>
    <n v="1.22"/>
    <s v="&lt; 10"/>
    <s v="N/A"/>
    <s v="&lt; 0,05"/>
    <n v="3.23"/>
    <n v="2.91"/>
    <n v="4.34"/>
    <s v="&gt;1000"/>
    <n v="3.0000000000000001E-3"/>
    <n v="0.92300000000000004"/>
    <s v="&lt; 0,1"/>
    <n v="0.58599999999999997"/>
    <n v="273"/>
    <s v=" &lt; 5,00"/>
    <n v="54"/>
    <n v="108"/>
    <n v="2.19"/>
    <n v="2.0699999999999998"/>
    <n v="2.06"/>
    <s v="N/S"/>
    <s v="N/S"/>
    <n v="0.24399999999999999"/>
    <n v="117.29802240000001"/>
    <n v="475614.63705600001"/>
    <m/>
  </r>
  <r>
    <x v="0"/>
    <x v="3"/>
    <x v="5"/>
    <n v="895"/>
    <x v="21"/>
    <s v="Panzenú"/>
    <n v="2"/>
    <s v="Magdalena Cauca"/>
    <n v="27"/>
    <s v="Nechí"/>
    <n v="2703"/>
    <s v="Bajo Nechí"/>
    <s v="2703-01"/>
    <s v="R. Tigui - NSS"/>
    <s v="2703-01-01"/>
    <s v="R. Tigui"/>
    <s v="2703-01-01-01"/>
    <s v="R. Tigui"/>
    <d v="2019-11-14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5"/>
    <n v="579"/>
    <x v="58"/>
    <s v="Zenufana"/>
    <n v="2"/>
    <s v="Magdalena Cauca"/>
    <n v="23"/>
    <s v="Medio Magdalena"/>
    <n v="2310"/>
    <s v="Río San Bartolo y otros directos al Magdalena Medio"/>
    <s v="2310"/>
    <s v="R. San Bartolo y otros directos al Magdalena Medio - NSS"/>
    <s v="2310-01-05"/>
    <s v="Directos R. Magdalena (mi), Q. Malena"/>
    <s v="2310-01-05-04"/>
    <s v="Q. El Vapor"/>
    <d v="2019-08-13T00:00:00"/>
    <n v="5"/>
    <n v="2.177"/>
    <n v="7.37"/>
    <n v="6.14"/>
    <n v="7.59"/>
    <n v="93"/>
    <n v="145"/>
    <n v="26.8"/>
    <n v="29.7"/>
    <n v="114"/>
    <n v="11"/>
    <n v="0.05"/>
    <s v="N/S"/>
    <s v="&lt; 10"/>
    <n v="0.1"/>
    <n v="0.20200000000000001"/>
    <n v="1.0183870967741935"/>
    <n v="4.5999999999999999E-2"/>
    <n v="11202"/>
    <n v="40"/>
    <x v="83"/>
    <n v="4.117647058823529"/>
    <n v="3.95"/>
    <n v="10"/>
    <s v="N/S"/>
    <s v="N/S"/>
    <s v="N/S"/>
    <s v="N/S"/>
    <n v="0.05"/>
    <n v="4.01"/>
    <n v="1"/>
    <n v="12.3"/>
    <s v="N/S"/>
    <n v="5.8999999999999997E-2"/>
    <n v="2.06"/>
    <n v="6.6400000000000001E-2"/>
    <n v="0.54700000000000004"/>
    <n v="135"/>
    <n v="1E-3"/>
    <n v="0.1"/>
    <n v="0.1"/>
    <n v="4.16"/>
    <n v="5"/>
    <n v="33"/>
    <n v="22.7"/>
    <n v="72.5"/>
    <n v="0.90800000000000003"/>
    <n v="0.53600000000000003"/>
    <n v="0.35599999999999998"/>
    <s v="N/S"/>
    <s v="N/S"/>
    <n v="1.1299999999999999"/>
    <n v="0.43104599999999993"/>
    <n v="438.96157199999999"/>
    <m/>
  </r>
  <r>
    <x v="0"/>
    <x v="3"/>
    <x v="5"/>
    <n v="579"/>
    <x v="58"/>
    <s v="Zenufana"/>
    <n v="2"/>
    <s v="Magdalena Cauca"/>
    <n v="23"/>
    <s v="Medio Magdalena"/>
    <n v="2310"/>
    <s v="Río San Bartolo y otros directos al Magdalena Medio"/>
    <s v="2310"/>
    <s v="R. San Bartolo y otros directos al Magdalena Medio - NSS"/>
    <s v="2310-01-05"/>
    <s v="Directos R. Magdalena (mi), Q. Malena"/>
    <s v="2310-01-05-04"/>
    <s v="Q. El Vapor"/>
    <d v="2019-08-12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5"/>
    <n v="579"/>
    <x v="58"/>
    <s v="Zenufana"/>
    <n v="2"/>
    <s v="Magdalena Cauca"/>
    <n v="23"/>
    <s v="Medio Magdalena"/>
    <n v="2310"/>
    <s v="Río San Bartolo y otros directos al Magdalena Medio"/>
    <s v="2310"/>
    <s v="R. San Bartolo y otros directos al Magdalena Medio - NSS"/>
    <s v="2310-01-05"/>
    <s v="Directos R. Magdalena (mi), Q. Malena"/>
    <s v="2310-01-05-06"/>
    <s v="Q. La Meseta"/>
    <d v="2019-08-12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8-08T00:00:00"/>
    <n v="6.5"/>
    <n v="0.34"/>
    <n v="7.94"/>
    <n v="7.43"/>
    <n v="8.5299999999999994"/>
    <n v="715"/>
    <n v="744"/>
    <n v="25"/>
    <n v="28.5"/>
    <n v="125"/>
    <n v="76.7"/>
    <s v="&lt; 0.05"/>
    <s v="N/S"/>
    <s v="&lt; 10"/>
    <n v="0.39200000000000002"/>
    <s v="&lt; 0.153"/>
    <n v="23.032258064516128"/>
    <n v="0.05"/>
    <n v="55"/>
    <s v="&lt; 0.1"/>
    <x v="81"/>
    <e v="#VALUE!"/>
    <n v="0.152"/>
    <s v="&lt; 10"/>
    <s v="N/S"/>
    <s v="N/S"/>
    <s v="N/S"/>
    <s v="N/S"/>
    <n v="0.67200000000000004"/>
    <n v="24.2"/>
    <n v="7.72"/>
    <n v="130"/>
    <s v="N/A"/>
    <s v="&lt; 0,05"/>
    <n v="5.5E-2"/>
    <n v="0.125"/>
    <s v="&lt; 0,05"/>
    <n v="0.624"/>
    <n v="7.0000000000000001E-3"/>
    <s v="&lt; 0,1"/>
    <s v="&lt; 0,1"/>
    <n v="0.40400000000000003"/>
    <s v="&lt; 5"/>
    <n v="613"/>
    <n v="454"/>
    <n v="467"/>
    <n v="3.66"/>
    <n v="2.64"/>
    <n v="2.2200000000000002"/>
    <s v="N/S"/>
    <s v="N/S"/>
    <n v="2.4E-2"/>
    <n v="0.61022520000000013"/>
    <n v="0.43757999999999997"/>
    <m/>
  </r>
  <r>
    <x v="0"/>
    <x v="3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8-01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A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8-02T00:00:00"/>
    <n v="12"/>
    <n v="0.26"/>
    <n v="6.93"/>
    <n v="6.68"/>
    <n v="6.97"/>
    <n v="338"/>
    <n v="501"/>
    <n v="25.2"/>
    <n v="28.8"/>
    <n v="603"/>
    <n v="123"/>
    <n v="0.1"/>
    <s v="N/S"/>
    <n v="10"/>
    <n v="0.108"/>
    <n v="0.2"/>
    <n v="0.2709677419354839"/>
    <s v=" &lt; 0,020"/>
    <n v="440"/>
    <s v="&lt; 0,1"/>
    <x v="81"/>
    <e v="#VALUE!"/>
    <n v="0.21"/>
    <s v="&lt; 10"/>
    <s v="N/S"/>
    <s v="N/S"/>
    <s v="N/S"/>
    <s v="N/S"/>
    <n v="0.1"/>
    <n v="25"/>
    <n v="1.3"/>
    <n v="38.1"/>
    <s v="N/A"/>
    <n v="0.158"/>
    <n v="0.1"/>
    <n v="0.1"/>
    <n v="0.1"/>
    <n v="48.6"/>
    <n v="0.04"/>
    <s v="&lt; 0,1"/>
    <s v="&lt; 0,1"/>
    <n v="3.27"/>
    <n v="83.9"/>
    <n v="112"/>
    <n v="120"/>
    <n v="168"/>
    <n v="0.92"/>
    <n v="0.28999999999999998"/>
    <n v="0.16"/>
    <s v="N/S"/>
    <s v="N/S"/>
    <n v="0.247"/>
    <n v="1.3815360000000001"/>
    <n v="4.9420799999999998"/>
    <m/>
  </r>
  <r>
    <x v="0"/>
    <x v="3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8-01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8-08T00:00:00"/>
    <n v="4"/>
    <n v="0.1205"/>
    <n v="11.8"/>
    <n v="11.81"/>
    <n v="11.98"/>
    <n v="2.56"/>
    <n v="3.11"/>
    <n v="26"/>
    <n v="26.9"/>
    <n v="608"/>
    <n v="16.8"/>
    <s v="&lt; 0,05"/>
    <s v="N/S"/>
    <s v="&lt; 10"/>
    <s v="&lt; 0,1"/>
    <s v="&lt; 0,153"/>
    <n v="0.91677419354838707"/>
    <n v="0.22600000000000001"/>
    <n v="16"/>
    <s v="&lt; 0,1"/>
    <x v="81"/>
    <e v="#VALUE!"/>
    <n v="0.13200000000000001"/>
    <s v="&lt; 10"/>
    <s v="N/S"/>
    <s v="N/S"/>
    <s v="N/S"/>
    <s v="N/S"/>
    <s v="&lt; 0,05"/>
    <n v="14.1"/>
    <s v="&lt; 1"/>
    <n v="272"/>
    <s v="N/A"/>
    <s v="&lt; 0,05"/>
    <n v="1.07"/>
    <s v="&lt; 0,05"/>
    <s v="&lt; 0,05"/>
    <n v="1.01"/>
    <s v="&lt; 0,001"/>
    <s v="&lt; 0,1"/>
    <s v="&lt; 0,1"/>
    <s v="&lt; 0.25"/>
    <s v="&lt; 5"/>
    <n v="109"/>
    <n v="248"/>
    <n v="298"/>
    <n v="0.42799999999999999"/>
    <n v="0.17"/>
    <n v="7.8E-2"/>
    <s v="N/S"/>
    <s v="N/S"/>
    <n v="1.0999999999999999E-2"/>
    <n v="2.9151359999999998E-2"/>
    <n v="2.7763199999999998E-2"/>
    <m/>
  </r>
  <r>
    <x v="0"/>
    <x v="3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6T00:00:00"/>
    <n v="2"/>
    <n v="0.23"/>
    <n v="7.37"/>
    <n v="7.2"/>
    <n v="7.39"/>
    <n v="366"/>
    <n v="439"/>
    <n v="25.5"/>
    <n v="26.2"/>
    <n v="1769"/>
    <n v="79"/>
    <s v="&lt; 0,05"/>
    <s v="N/S"/>
    <s v="&lt; 10"/>
    <n v="0.112"/>
    <n v="16"/>
    <n v="4.4258064516129041"/>
    <n v="1.25"/>
    <n v="753"/>
    <s v="&lt; 0,1"/>
    <x v="81"/>
    <e v="#VALUE!"/>
    <s v="&lt; 0,05"/>
    <s v="&lt; 10"/>
    <s v="N/S"/>
    <s v="N/S"/>
    <s v="N/S"/>
    <s v="N/S"/>
    <s v="&lt; 0,05"/>
    <n v="12"/>
    <s v="&lt; 1"/>
    <n v="11.9"/>
    <s v="N/A"/>
    <n v="0.2"/>
    <n v="6.22"/>
    <n v="6.8000000000000005E-2"/>
    <n v="0.14899999999999999"/>
    <n v="36.200000000000003"/>
    <n v="0.01"/>
    <s v="&lt; 0,1"/>
    <s v="&lt; 0,1"/>
    <n v="7.47"/>
    <n v="13.9"/>
    <n v="119"/>
    <n v="106"/>
    <n v="141"/>
    <n v="0.84199999999999997"/>
    <n v="0.28599999999999998"/>
    <n v="0.152"/>
    <s v="N/S"/>
    <s v="N/S"/>
    <n v="0.32100000000000001"/>
    <n v="0.130824"/>
    <n v="1.2469679999999999"/>
    <m/>
  </r>
  <r>
    <x v="0"/>
    <x v="3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8-07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A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6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A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6T00:00:00"/>
    <n v="0.5"/>
    <n v="4.74"/>
    <n v="9.52"/>
    <n v="9.3000000000000007"/>
    <n v="9.52"/>
    <n v="335"/>
    <n v="339"/>
    <n v="24"/>
    <n v="24"/>
    <n v="24.8"/>
    <n v="7.83"/>
    <s v="&lt; 0,05"/>
    <s v="N/S"/>
    <s v="&lt; 10"/>
    <s v="&lt; 0,1"/>
    <s v="&lt; 0,153"/>
    <n v="3.1161290322580646"/>
    <n v="0.28799999999999998"/>
    <n v="226"/>
    <n v="1.5"/>
    <x v="81"/>
    <e v="#VALUE!"/>
    <s v="&lt; 0,05"/>
    <s v="&lt; 10"/>
    <s v="N/S"/>
    <s v="N/S"/>
    <s v="N/S"/>
    <s v="N/S"/>
    <s v="&lt; 0,05"/>
    <n v="1.89"/>
    <s v="&lt; 1"/>
    <n v="76.599999999999994"/>
    <s v="N/A"/>
    <n v="8.8999999999999996E-2"/>
    <n v="2.84"/>
    <s v="&lt; 0,05"/>
    <s v="&lt; 0,05"/>
    <n v="16.600000000000001"/>
    <n v="5.0000000000000001E-3"/>
    <s v="&lt; 0,1"/>
    <s v="&lt; 0,1"/>
    <n v="2.52"/>
    <s v="&lt; 5"/>
    <n v="168"/>
    <n v="120"/>
    <n v="133"/>
    <n v="0.214"/>
    <n v="0.106"/>
    <n v="7.8E-2"/>
    <s v="N/S"/>
    <s v="N/S"/>
    <n v="7.2999999999999995E-2"/>
    <n v="6.680556E-2"/>
    <n v="1.9282319999999999"/>
    <m/>
  </r>
  <r>
    <x v="0"/>
    <x v="3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6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A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8-02T00:00:00"/>
    <n v="12"/>
    <n v="0.4"/>
    <n v="7.34"/>
    <n v="7"/>
    <n v="7.69"/>
    <n v="517"/>
    <n v="717"/>
    <n v="24.8"/>
    <n v="29"/>
    <n v="396"/>
    <n v="96.2"/>
    <s v="&lt; 0,05"/>
    <s v="N/S"/>
    <s v="&lt; 10"/>
    <n v="0.35"/>
    <s v="&lt; 0,153"/>
    <n v="46.967741935483872"/>
    <n v="0.42099999999999999"/>
    <n v="451"/>
    <n v="0.7"/>
    <x v="84"/>
    <e v="#VALUE!"/>
    <n v="0.219"/>
    <s v="&lt; 10"/>
    <s v="N/S"/>
    <s v="N/S"/>
    <s v="N/S"/>
    <s v="N/S"/>
    <n v="3.72"/>
    <n v="29"/>
    <n v="1.31"/>
    <n v="38.1"/>
    <s v="N/A"/>
    <n v="0.115"/>
    <n v="6.98"/>
    <n v="0.29099999999999998"/>
    <n v="6.3E-2"/>
    <n v="18.2"/>
    <n v="0.60099999999999998"/>
    <s v="&lt; 0,1"/>
    <s v="&lt; 0,1"/>
    <n v="7.49"/>
    <n v="41.7"/>
    <n v="176"/>
    <n v="201"/>
    <n v="264"/>
    <n v="0.36"/>
    <n v="0.14399999999999999"/>
    <n v="9.4E-2"/>
    <s v="N/S"/>
    <s v="N/S"/>
    <n v="0.16400000000000001"/>
    <n v="1.6623360000000003"/>
    <n v="7.7932800000000002"/>
    <m/>
  </r>
  <r>
    <x v="0"/>
    <x v="3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11-17T00:00:00"/>
    <n v="0.33"/>
    <n v="0.52"/>
    <n v="6.81"/>
    <n v="6.7"/>
    <n v="6.75"/>
    <n v="1721"/>
    <n v="1732"/>
    <n v="24.9"/>
    <n v="25.1"/>
    <n v="556"/>
    <n v="443"/>
    <s v="&lt; 0,05"/>
    <s v="N/S"/>
    <s v="&lt; 10"/>
    <n v="0.54900000000000004"/>
    <s v="&lt; 0,153"/>
    <n v="71.806451612903231"/>
    <n v="5.4"/>
    <n v="112"/>
    <n v="0.5"/>
    <x v="46"/>
    <n v="36.07058823529411"/>
    <n v="0.126"/>
    <s v="&lt; 10"/>
    <s v="N/S"/>
    <s v="N/S"/>
    <s v="N/S"/>
    <s v="N/S"/>
    <n v="0.12"/>
    <n v="29"/>
    <s v="&lt; 1"/>
    <n v="601"/>
    <s v="N/A"/>
    <s v="&lt; 0,05"/>
    <n v="0.54900000000000004"/>
    <s v="&lt; 0,05"/>
    <s v="&lt; 0,05"/>
    <n v="37.799999999999997"/>
    <n v="7.0000000000000001E-3"/>
    <s v="&lt; 0,1"/>
    <s v="&lt; 0,1"/>
    <n v="1.71"/>
    <n v="13.9"/>
    <n v="361"/>
    <n v="805"/>
    <n v="882"/>
    <n v="0.73"/>
    <n v="0.23200000000000001"/>
    <n v="0.13"/>
    <s v="N/S"/>
    <s v="N/S"/>
    <n v="3.5000000000000003E-2"/>
    <n v="0.27366768000000002"/>
    <n v="6.9189120000000007E-2"/>
    <m/>
  </r>
  <r>
    <x v="0"/>
    <x v="3"/>
    <x v="5"/>
    <n v="885"/>
    <x v="59"/>
    <s v="Zenufana"/>
    <n v="2"/>
    <s v="Magdalena Cauca"/>
    <n v="23"/>
    <s v="Medio Magdalena"/>
    <n v="2310"/>
    <s v="Río San Bartolo y otros directos al Magdalena Medio"/>
    <s v="2310"/>
    <s v="R. San Bartolo y otros directos al Magdalena Medio - NSS"/>
    <s v="2310-01-01"/>
    <s v="R. San Bartolomé"/>
    <s v="2310-01-01-14"/>
    <s v="R. Guarquina"/>
    <d v="2019-11-17T00:00:00"/>
    <n v="3"/>
    <n v="0.42"/>
    <n v="7.99"/>
    <n v="7.35"/>
    <n v="8.16"/>
    <n v="124.2"/>
    <n v="173.3"/>
    <n v="21.8"/>
    <n v="23.6"/>
    <n v="261"/>
    <n v="72.8"/>
    <s v="&lt; 0,05"/>
    <s v="N/S"/>
    <s v="&lt; 10"/>
    <s v="&lt; 0,1"/>
    <n v="0.69599999999999995"/>
    <n v="1.9193548387096775"/>
    <s v="&lt; 0,02"/>
    <n v="543"/>
    <n v="0.1"/>
    <x v="81"/>
    <e v="#VALUE!"/>
    <n v="0.124"/>
    <s v="&lt; 10"/>
    <s v="N/S"/>
    <s v="N/S"/>
    <s v="N/S"/>
    <s v="N/S"/>
    <s v="&lt; 0,05"/>
    <s v="&lt; 1,5"/>
    <s v="&lt; 1"/>
    <s v="&lt; 10"/>
    <s v="N/A"/>
    <s v="&lt; 0,05"/>
    <n v="0.17899999999999999"/>
    <n v="0.38"/>
    <s v="&lt; 0,05"/>
    <n v="23.6"/>
    <n v="4.4999999999999998E-2"/>
    <s v="&lt; 0,1"/>
    <s v="&lt; 0,1"/>
    <s v="&lt; 0,25"/>
    <s v="&lt; 5"/>
    <n v="62.6"/>
    <n v="24.6"/>
    <n v="50.8"/>
    <n v="0.626"/>
    <n v="0.38200000000000001"/>
    <n v="0.24199999999999999"/>
    <s v="N/S"/>
    <s v="N/S"/>
    <n v="2.7E-2"/>
    <n v="0.33022079999999998"/>
    <n v="2.4630479999999997"/>
    <m/>
  </r>
  <r>
    <x v="0"/>
    <x v="3"/>
    <x v="6"/>
    <n v="686"/>
    <x v="32"/>
    <s v="Tahamies"/>
    <n v="2"/>
    <s v="Magdalena Cauca"/>
    <n v="27"/>
    <s v="Nechí"/>
    <n v="2701"/>
    <s v="Río Porce"/>
    <s v="2701-02"/>
    <s v="R. Grande - Chico - NSS"/>
    <s v="2701-02-01"/>
    <s v="R. Grande parte Baja"/>
    <s v="2701-02-01-01"/>
    <s v="R. Grande"/>
    <d v="2019-09-06T00:00:00"/>
    <n v="6.5"/>
    <n v="11.8"/>
    <n v="7.49"/>
    <n v="7.42"/>
    <n v="7.67"/>
    <n v="52.9"/>
    <n v="63"/>
    <n v="18.2"/>
    <n v="20.7"/>
    <n v="12"/>
    <n v="2"/>
    <s v="&lt; 0,05"/>
    <s v="N/S"/>
    <s v="&lt; 10"/>
    <n v="0.123"/>
    <n v="0.33700000000000002"/>
    <e v="#VALUE!"/>
    <s v="&lt; 0,02"/>
    <n v="416"/>
    <s v="&lt; 0,1"/>
    <x v="81"/>
    <e v="#VALUE!"/>
    <n v="0.79"/>
    <s v="&lt; 10"/>
    <s v="N/S"/>
    <s v="N/S"/>
    <s v="N/S"/>
    <s v="N/S"/>
    <s v="&lt; 0,05"/>
    <n v="1.61"/>
    <s v="&lt; 1"/>
    <s v="&lt; 10"/>
    <n v="35.4"/>
    <s v="&lt; 0,05"/>
    <s v="&lt; 0,05"/>
    <n v="0.105"/>
    <s v="&lt; 0,05"/>
    <n v="14.4"/>
    <s v="&lt; 0,001"/>
    <s v="&lt; 0,1"/>
    <s v="&lt; 0,1"/>
    <s v="&lt; 0,25"/>
    <s v="&lt; 5"/>
    <n v="31.8"/>
    <n v="15.7"/>
    <n v="27.2"/>
    <n v="0.63700000000000001"/>
    <n v="0.35"/>
    <n v="0.22800000000000001"/>
    <s v="N/S"/>
    <s v="N/S"/>
    <n v="5.0000000000000001E-3"/>
    <n v="0.55224000000000006"/>
    <n v="114.86592"/>
    <m/>
  </r>
  <r>
    <x v="0"/>
    <x v="3"/>
    <x v="6"/>
    <n v="129"/>
    <x v="53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4"/>
    <s v="Q. Amagá"/>
    <s v="2620-01-04-01"/>
    <s v="Q. Amagá"/>
    <d v="2019-12-03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6"/>
    <n v="809"/>
    <x v="60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4"/>
    <s v="Q. Amagá"/>
    <s v="2620-01-04-08"/>
    <m/>
    <d v="2019-11-13T00:00:00"/>
    <n v="7.5"/>
    <n v="1.44"/>
    <n v="8.3800000000000008"/>
    <n v="8.1300000000000008"/>
    <n v="8.34"/>
    <n v="984"/>
    <n v="1186"/>
    <n v="24.4"/>
    <n v="26.4"/>
    <n v="15.8"/>
    <n v="2"/>
    <s v="&lt; 0,05"/>
    <s v="N/S"/>
    <s v="&lt; 10"/>
    <s v="&lt; 0,100"/>
    <s v="&lt; 0,153"/>
    <n v="1.747741935483871"/>
    <s v="&lt; 0,020"/>
    <n v="120"/>
    <s v="&lt; 0,1"/>
    <x v="81"/>
    <e v="#VALUE!"/>
    <s v="&lt; 0,05"/>
    <s v="&lt; 10"/>
    <s v="N/S"/>
    <s v="N/S"/>
    <s v="N/S"/>
    <s v="N/S"/>
    <s v="&lt; 0,05"/>
    <s v="&lt; 1,5"/>
    <s v="&lt; 1"/>
    <n v="365"/>
    <n v="2.15"/>
    <s v="&lt; 0,05"/>
    <s v="&lt; 0,05"/>
    <s v=" &lt; 0,050"/>
    <s v="&lt; 0,05"/>
    <n v="0.371"/>
    <s v="&lt; 0,001"/>
    <s v="&lt; 0,1"/>
    <s v="&lt; 0,1"/>
    <s v="&lt; 0,25"/>
    <s v="&lt; 5"/>
    <n v="310"/>
    <n v="294"/>
    <n v="686"/>
    <n v="0.41199999999999998"/>
    <n v="0.17599999999999999"/>
    <n v="0.10199999999999999"/>
    <s v="N/S"/>
    <n v="6.2E-2"/>
    <s v="&lt;0,002"/>
    <n v="7.7759999999999996E-2"/>
    <n v="4.6655999999999986"/>
    <m/>
  </r>
  <r>
    <x v="0"/>
    <x v="3"/>
    <x v="6"/>
    <n v="129"/>
    <x v="54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6"/>
    <s v="Q. La Sinifaná"/>
    <s v="2620-01-06-16"/>
    <s v="Q. La Pena"/>
    <d v="2019-11-27T00:00:00"/>
    <n v="9"/>
    <n v="3.62"/>
    <n v="7.33"/>
    <n v="6.84"/>
    <n v="8.67"/>
    <n v="158"/>
    <n v="167.5"/>
    <n v="19.100000000000001"/>
    <n v="24.9"/>
    <n v="321"/>
    <n v="29.7"/>
    <s v="&lt; 0,05"/>
    <s v="N/S"/>
    <s v="&lt; 10"/>
    <n v="0.311"/>
    <n v="0.18"/>
    <n v="49"/>
    <s v="&lt; 0,020"/>
    <n v="696"/>
    <n v="0.3"/>
    <x v="85"/>
    <e v="#VALUE!"/>
    <n v="0.247"/>
    <s v="&lt; 10"/>
    <s v="N/S"/>
    <s v="N/S"/>
    <s v="N/S"/>
    <s v="N/S"/>
    <s v="&lt; 0,05"/>
    <s v="&lt; 1,5"/>
    <s v="&lt; 1"/>
    <n v="22.7"/>
    <n v="33.6"/>
    <s v="&lt; 0,05"/>
    <n v="0.154"/>
    <n v="9.2999999999999999E-2"/>
    <s v="&lt; 0,05"/>
    <n v="74"/>
    <s v="&lt; 0,001"/>
    <s v="&lt; 0,1"/>
    <s v="&lt; 0,1"/>
    <s v="&lt; 0,25"/>
    <s v="&lt; 5"/>
    <n v="59.2"/>
    <n v="34.799999999999997"/>
    <n v="76.5"/>
    <n v="0.69399999999999995"/>
    <n v="0.41199999999999998"/>
    <n v="0.28399999999999997"/>
    <s v="N/S"/>
    <n v="1.08"/>
    <n v="1.0999999999999999E-2"/>
    <n v="3.4834535999999998"/>
    <n v="81.632447999999997"/>
    <m/>
  </r>
  <r>
    <x v="0"/>
    <x v="3"/>
    <x v="6"/>
    <n v="761"/>
    <x v="16"/>
    <s v="Hevéxicos"/>
    <n v="2"/>
    <s v="Magdalena Cauca"/>
    <n v="26"/>
    <s v="Cauca"/>
    <n v="2620"/>
    <s v="Directos Río Cauca  entre Río San Juan y  Pto Valdivia (md)"/>
    <s v="2620-02"/>
    <s v="Directos R. Cauca (mi) - R. Aurra - NSS"/>
    <s v="2620-02-02"/>
    <s v="R. Aurrá"/>
    <s v="2620-02-02-01"/>
    <s v="R. Aurrá"/>
    <d v="2019-11-26T00:00:00"/>
    <n v="1.3"/>
    <n v="1.2"/>
    <n v="6.88"/>
    <n v="6.02"/>
    <n v="7.81"/>
    <n v="3043"/>
    <n v="3243"/>
    <n v="26.1"/>
    <n v="27.4"/>
    <n v="74.3"/>
    <n v="2.33"/>
    <s v="&lt; 0,05"/>
    <s v="N/S"/>
    <s v="&lt; 10"/>
    <s v="&lt; 0,100"/>
    <s v="&lt; 0,153"/>
    <n v="23.93548387096774"/>
    <s v="&lt; 0,020"/>
    <n v="84"/>
    <s v="&lt; 0,1"/>
    <x v="81"/>
    <e v="#VALUE!"/>
    <s v="&lt; 0,05"/>
    <s v="&lt; 10"/>
    <s v="N/S"/>
    <s v="N/S"/>
    <s v="N/S"/>
    <s v="N/S"/>
    <s v="&lt; 0,05"/>
    <n v="5.76"/>
    <s v="&lt; 1"/>
    <n v="1592"/>
    <s v="&lt; 1,0"/>
    <s v="&lt; 0,05"/>
    <s v="&lt; 0,05"/>
    <s v=" &lt; 0,050"/>
    <s v="&lt; 0,05"/>
    <s v="&lt; 0,20"/>
    <s v="&lt; 0,001"/>
    <s v="&lt; 0,1"/>
    <s v="&lt; 0,1"/>
    <s v="&lt; 0,25"/>
    <n v="13.6"/>
    <n v="270"/>
    <n v="347"/>
    <n v="804"/>
    <n v="0.68200000000000005"/>
    <n v="0.34"/>
    <n v="0.25600000000000001"/>
    <s v="N/S"/>
    <n v="8.6999999999999994E-2"/>
    <n v="2E-3"/>
    <n v="1.3085279999999999E-2"/>
    <n v="0.47174399999999994"/>
    <m/>
  </r>
  <r>
    <x v="0"/>
    <x v="3"/>
    <x v="6"/>
    <n v="88"/>
    <x v="52"/>
    <s v="Aburra Norte"/>
    <n v="2"/>
    <s v="Magdalena Cauca"/>
    <n v="27"/>
    <s v="Nechí"/>
    <n v="2701"/>
    <s v="Río Porce"/>
    <s v="2701-01"/>
    <s v="Rio Aburrá - NSS"/>
    <s v="2701-01-062"/>
    <s v="Q. La Garcia"/>
    <s v="2701-01-062"/>
    <s v="Q. La Garcia"/>
    <d v="2019-11-18T00:00:00"/>
    <n v="8"/>
    <n v="25.78"/>
    <n v="7.75"/>
    <n v="7.23"/>
    <n v="7.95"/>
    <n v="59.1"/>
    <n v="116.5"/>
    <n v="20.9"/>
    <n v="24"/>
    <n v="132"/>
    <n v="34.700000000000003"/>
    <s v="&lt; 0,05"/>
    <s v="N/S"/>
    <s v="&lt; 10"/>
    <s v="&lt; 0,100"/>
    <s v="&lt; 0,153"/>
    <n v="1.1312903225806452"/>
    <s v="&lt; 0,020"/>
    <n v="889"/>
    <n v="1.3"/>
    <x v="81"/>
    <e v="#VALUE!"/>
    <n v="1.01"/>
    <s v="&lt; 10"/>
    <s v="N/S"/>
    <s v="N/S"/>
    <s v="N/S"/>
    <s v="N/S"/>
    <s v="&lt; 0,05"/>
    <n v="3.04"/>
    <s v="&lt; 1"/>
    <s v="&lt; 10"/>
    <n v="25.4"/>
    <s v="&lt; 0,05"/>
    <n v="0.13300000000000001"/>
    <s v=" &lt; 0,050"/>
    <n v="9.7000000000000003E-2"/>
    <n v="49.1"/>
    <s v="&lt; 0,001"/>
    <s v="&lt; 0,1"/>
    <s v="&lt; 0,1"/>
    <s v="&lt; 0,25"/>
    <s v="&lt; 5"/>
    <n v="20.5"/>
    <n v="34"/>
    <n v="43"/>
    <n v="1.9"/>
    <n v="0.78800000000000003"/>
    <n v="0.36599999999999999"/>
    <s v="N/S"/>
    <n v="0.78800000000000003"/>
    <n v="4.2999999999999997E-2"/>
    <n v="25.763500800000003"/>
    <n v="660.05049600000007"/>
    <m/>
  </r>
  <r>
    <x v="0"/>
    <x v="3"/>
    <x v="6"/>
    <n v="88"/>
    <x v="52"/>
    <s v="Aburra Norte"/>
    <n v="2"/>
    <s v="Magdalena Cauca"/>
    <n v="27"/>
    <s v="Nechí"/>
    <n v="2701"/>
    <s v="Río Porce"/>
    <s v="2701-01"/>
    <s v="Rio Aburrá - NSS"/>
    <s v="2701-01-062"/>
    <s v="Q. La Garcia"/>
    <s v="2701-01-062"/>
    <s v="Q. La Garcia"/>
    <d v="2019-11-20T00:00:00"/>
    <n v="8"/>
    <n v="20.83"/>
    <n v="7.5"/>
    <n v="6.75"/>
    <n v="7.73"/>
    <n v="105.2"/>
    <n v="178"/>
    <n v="19.600000000000001"/>
    <n v="22.7"/>
    <n v="66.8"/>
    <n v="2"/>
    <s v="&lt; 0,05"/>
    <s v="N/S"/>
    <s v="&lt; 10"/>
    <s v="&lt; 0,100"/>
    <s v="&lt; 0,153"/>
    <n v="0.43580645161290321"/>
    <s v="&lt; 0,020"/>
    <n v="68"/>
    <n v="0.9"/>
    <x v="81"/>
    <e v="#VALUE!"/>
    <n v="0.13"/>
    <s v="&lt; 10"/>
    <s v="N/S"/>
    <s v="N/S"/>
    <s v="N/S"/>
    <s v="N/S"/>
    <s v="&lt; 0,05"/>
    <n v="22.4"/>
    <s v="&lt; 1"/>
    <s v="&lt; 10"/>
    <n v="1.33"/>
    <s v="&lt; 0,05"/>
    <s v="&lt; 0,05"/>
    <s v=" &lt; 0,050"/>
    <s v="&lt; 0,05"/>
    <n v="1.92"/>
    <s v="&lt; 0,001"/>
    <s v="&lt; 0,1"/>
    <s v="&lt; 0,1"/>
    <s v="&lt; 0,25"/>
    <s v="&lt; 5"/>
    <n v="12.8"/>
    <n v="18.8"/>
    <n v="24.8"/>
    <n v="7.8E-2"/>
    <n v="2.4E-2"/>
    <n v="3.5999999999999997E-2"/>
    <s v="N/S"/>
    <n v="7.5999999999999998E-2"/>
    <s v="&lt;0,002"/>
    <n v="1.1998079999999998"/>
    <n v="40.793471999999994"/>
    <m/>
  </r>
  <r>
    <x v="0"/>
    <x v="3"/>
    <x v="6"/>
    <n v="88"/>
    <x v="52"/>
    <s v="Aburra Norte"/>
    <n v="2"/>
    <s v="Magdalena Cauca"/>
    <n v="27"/>
    <s v="Nechí"/>
    <n v="2701"/>
    <s v="Río Porce"/>
    <s v="2701-01"/>
    <s v="Rio Aburrá - NSS"/>
    <s v="2701-01-062"/>
    <s v="Q. La Garcia"/>
    <s v="2701-01-062"/>
    <s v="Q. La Garcia"/>
    <d v="2019-11-18T00:00:00"/>
    <n v="7"/>
    <n v="50.08"/>
    <n v="6.21"/>
    <n v="6.11"/>
    <n v="7.24"/>
    <n v="47.1"/>
    <n v="86.1"/>
    <n v="18.5"/>
    <n v="24.8"/>
    <n v="239"/>
    <n v="36.9"/>
    <s v="&lt; 0,05"/>
    <s v="N/S"/>
    <s v="&lt; 10"/>
    <s v="&lt; 0,100"/>
    <s v="&lt; 0,153"/>
    <n v="1.2012903225806453"/>
    <s v="&lt; 0,020"/>
    <n v="1689"/>
    <n v="1.7"/>
    <x v="81"/>
    <e v="#VALUE!"/>
    <n v="0.73899999999999999"/>
    <s v="&lt; 10"/>
    <s v="N/S"/>
    <s v="N/S"/>
    <s v="N/S"/>
    <s v="N/S"/>
    <s v="&lt; 0,05"/>
    <n v="2.65"/>
    <s v="&lt; 1"/>
    <s v=" &lt; 10,0"/>
    <n v="70.5"/>
    <s v=" &lt; 0,050"/>
    <n v="0.16900000000000001"/>
    <s v=" &lt; 0,050"/>
    <s v=" &lt; 0,050"/>
    <n v="58"/>
    <s v=" &lt; 0,001"/>
    <s v=" &lt; 0,100"/>
    <s v="&lt; 0,100"/>
    <s v="&lt; 0,250"/>
    <s v=" &lt; 5,00"/>
    <n v="16.5"/>
    <n v="26"/>
    <n v="239"/>
    <n v="3.03"/>
    <n v="1.26"/>
    <n v="0.65400000000000003"/>
    <s v="N/S"/>
    <n v="1.24"/>
    <n v="3.0000000000000001E-3"/>
    <n v="46.568390399999991"/>
    <n v="2131.545024"/>
    <m/>
  </r>
  <r>
    <x v="0"/>
    <x v="3"/>
    <x v="6"/>
    <n v="88"/>
    <x v="52"/>
    <s v="Aburra Norte"/>
    <n v="2"/>
    <s v="Magdalena Cauca"/>
    <n v="27"/>
    <s v="Nechí"/>
    <n v="2701"/>
    <s v="Río Porce"/>
    <s v="2701-01"/>
    <s v="Rio Aburrá - NSS"/>
    <s v="2701-01-062"/>
    <s v="Q. La Garcia"/>
    <s v="2701-01-062"/>
    <s v="Q. La Garcia"/>
    <d v="2019-11-20T00:00:00"/>
    <n v="7"/>
    <n v="61.57"/>
    <n v="7.75"/>
    <n v="6.93"/>
    <n v="8.58"/>
    <n v="45.7"/>
    <n v="59.4"/>
    <n v="19.3"/>
    <n v="23.5"/>
    <n v="332"/>
    <n v="2"/>
    <s v="&lt; 0,05"/>
    <s v="N/S"/>
    <s v="&lt; 10"/>
    <s v="&lt; 0,100"/>
    <n v="0.20200000000000001"/>
    <n v="0.30258064516129035"/>
    <s v="&lt; 0,020"/>
    <n v="883"/>
    <n v="2.5"/>
    <x v="81"/>
    <e v="#VALUE!"/>
    <n v="1.39"/>
    <s v="&lt; 10"/>
    <s v="N/S"/>
    <s v="N/S"/>
    <s v="N/S"/>
    <s v="N/S"/>
    <s v="&lt; 0,05"/>
    <n v="3.78"/>
    <s v="&lt; 1"/>
    <s v=" &lt; 10,0"/>
    <n v="130"/>
    <s v="&lt; 0,05"/>
    <n v="0.61799999999999999"/>
    <s v=" &lt; 0,050"/>
    <n v="0.152"/>
    <n v="154"/>
    <s v=" &lt; 0,001"/>
    <s v=" &lt; 0,100"/>
    <s v="&lt; 0,100"/>
    <s v="&lt; 0,250"/>
    <s v=" &lt; 5,00"/>
    <n v="20.3"/>
    <n v="127"/>
    <n v="154"/>
    <n v="5.04"/>
    <n v="2.09"/>
    <n v="1.06"/>
    <s v="N/S"/>
    <n v="0.98899999999999999"/>
    <n v="8.7999999999999995E-2"/>
    <n v="3.1031279999999999"/>
    <n v="1370.0310119999999"/>
    <m/>
  </r>
  <r>
    <x v="0"/>
    <x v="3"/>
    <x v="6"/>
    <n v="761"/>
    <x v="61"/>
    <s v="Aburra Norte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3"/>
    <s v="Directos R. Cauca (md) entre Q. La Noque y R. Las Habas"/>
    <s v="2621-01-13-09"/>
    <s v="Directos al R. Cauca (md) entre Q. La Noque y Q. Canaveral"/>
    <d v="2019-12-05T00:00:00"/>
    <n v="2"/>
    <n v="8.81"/>
    <n v="8.02"/>
    <n v="7.41"/>
    <n v="8.02"/>
    <n v="281"/>
    <n v="299"/>
    <n v="26.8"/>
    <n v="30.5"/>
    <s v="&lt;12"/>
    <n v="2"/>
    <s v="&lt; 0,05"/>
    <s v="N/S"/>
    <s v="&lt; 10"/>
    <n v="3.69"/>
    <s v="&lt; 0,153"/>
    <n v="2.5516129032258066"/>
    <s v="&lt; 0,020"/>
    <n v="220"/>
    <n v="0.5"/>
    <x v="81"/>
    <e v="#VALUE!"/>
    <n v="0.315"/>
    <s v="&lt; 10"/>
    <s v="N/S"/>
    <s v="N/S"/>
    <s v="N/S"/>
    <s v="N/S"/>
    <s v="&lt; 0,05"/>
    <n v="6.05"/>
    <s v="&lt; 1"/>
    <n v="56.5"/>
    <n v="21.9"/>
    <s v="&lt; 0,05"/>
    <s v="&lt; 0,05"/>
    <s v=" &lt; 0,050"/>
    <s v="&lt; 0,05"/>
    <n v="22.6"/>
    <s v=" &lt; 0,001"/>
    <s v=" &lt; 0,100"/>
    <s v="&lt; 0,100"/>
    <s v="&lt; 0,250"/>
    <s v=" &lt; 5,00"/>
    <n v="72.5"/>
    <n v="99.5"/>
    <n v="137"/>
    <n v="0.41199999999999998"/>
    <n v="0.224"/>
    <n v="0.16200000000000001"/>
    <s v="N/S"/>
    <n v="0.38300000000000001"/>
    <n v="0.01"/>
    <n v="0.126864"/>
    <n v="13.95504"/>
    <m/>
  </r>
  <r>
    <x v="0"/>
    <x v="3"/>
    <x v="7"/>
    <n v="237"/>
    <x v="32"/>
    <s v="Tahamies"/>
    <n v="2"/>
    <s v="Magdalena Cauca"/>
    <n v="27"/>
    <s v="Nechí"/>
    <n v="2701"/>
    <s v="Río Porce"/>
    <s v="2701-02"/>
    <s v="R. Grande - Chico - NSS"/>
    <s v="2701-02-01"/>
    <s v="R. Grande parte Baja"/>
    <s v="2701-02-01-26"/>
    <s v="Q. Don Matías"/>
    <d v="2019-09-18T00:00:00"/>
    <n v="8"/>
    <n v="3.44"/>
    <n v="9"/>
    <n v="4.33"/>
    <n v="10.58"/>
    <n v="2.25"/>
    <n v="3.95"/>
    <n v="26.6"/>
    <n v="29.4"/>
    <n v="309"/>
    <n v="57.4"/>
    <s v="&lt; 0,050"/>
    <s v="N/S"/>
    <n v="11"/>
    <n v="0.26200000000000001"/>
    <s v="&lt; 0,153"/>
    <n v="31.161290322580644"/>
    <s v="N/S"/>
    <n v="138"/>
    <n v="35"/>
    <x v="86"/>
    <n v="5.7647058823529411"/>
    <n v="0.41299999999999998"/>
    <s v="&lt; 10,0"/>
    <s v="N/S"/>
    <s v="N/S"/>
    <n v="2.89"/>
    <s v="N/S"/>
    <s v="N/S"/>
    <n v="535"/>
    <s v="N/S"/>
    <n v="446"/>
    <s v="N/S"/>
    <s v="&lt; 0,05"/>
    <s v="&lt; 0,05"/>
    <s v="&lt; 0,05"/>
    <s v="&lt; 0,05"/>
    <s v="N/S"/>
    <s v="N/S"/>
    <s v="&lt; 0,01"/>
    <s v="N/S"/>
    <s v="N/S"/>
    <s v="&lt; 5"/>
    <n v="88"/>
    <n v="26"/>
    <n v="43.2"/>
    <n v="0.7"/>
    <n v="0.24399999999999999"/>
    <n v="0.16600000000000001"/>
    <s v="N/S"/>
    <s v="N/S"/>
    <s v="N/S"/>
    <n v="5.6867327999999997"/>
    <n v="13.671935999999999"/>
    <m/>
  </r>
  <r>
    <x v="0"/>
    <x v="3"/>
    <x v="7"/>
    <n v="237"/>
    <x v="32"/>
    <s v="Tahamies"/>
    <n v="2"/>
    <s v="Magdalena Cauca"/>
    <n v="27"/>
    <s v="Nechí"/>
    <n v="2701"/>
    <s v="Río Porce"/>
    <s v="2701-02"/>
    <s v="R. Grande - Chico - NSS"/>
    <s v="2701-02-01"/>
    <s v="R. Grande parte Baja"/>
    <s v="2701-02-01-26"/>
    <s v="Q. Don Matías"/>
    <d v="2019-09-04T00:00:00"/>
    <n v="10"/>
    <n v="4"/>
    <n v="6.44"/>
    <n v="6.35"/>
    <n v="6.93"/>
    <n v="2.2000000000000002"/>
    <n v="2168"/>
    <n v="28.9"/>
    <n v="32.700000000000003"/>
    <n v="326"/>
    <n v="138"/>
    <s v="&lt; 0,050"/>
    <s v="N/S"/>
    <s v="&lt; 10"/>
    <s v="&lt; 0,100"/>
    <n v="1.54"/>
    <n v="26.419354838709676"/>
    <s v="N/S"/>
    <n v="39"/>
    <s v="&lt; 0,10"/>
    <x v="87"/>
    <e v="#VALUE!"/>
    <n v="3"/>
    <s v="&lt; 10,0"/>
    <s v="N/S"/>
    <s v="N/S"/>
    <n v="4.74"/>
    <s v="N/S"/>
    <s v="N/S"/>
    <n v="543"/>
    <s v="N/S"/>
    <n v="45.2"/>
    <s v="N/S"/>
    <s v="&lt; 0,05"/>
    <s v="&lt; 0,05"/>
    <s v="&lt; 0,05"/>
    <s v="&lt; 0,05"/>
    <s v="N/S"/>
    <s v="N/S"/>
    <s v="&lt; 0,01"/>
    <s v="N/S"/>
    <s v="N/S"/>
    <n v="50"/>
    <n v="106"/>
    <n v="151"/>
    <n v="172"/>
    <n v="3.63"/>
    <n v="1.35"/>
    <n v="0.65600000000000003"/>
    <s v="N/S"/>
    <s v="N/S"/>
    <s v="N/S"/>
    <n v="19.872"/>
    <n v="5.6159999999999997"/>
    <m/>
  </r>
  <r>
    <x v="0"/>
    <x v="3"/>
    <x v="7"/>
    <n v="308"/>
    <x v="49"/>
    <s v="Aburra Norte"/>
    <n v="2"/>
    <s v="Magdalena Cauca"/>
    <n v="27"/>
    <s v="Nechí"/>
    <n v="2701"/>
    <s v="Río Porce"/>
    <s v="2701-01"/>
    <s v="Rio Aburrá - NSS"/>
    <s v="2701-01-048"/>
    <s v="Q. El Molinal"/>
    <s v="2701-01-048"/>
    <s v="Q. El Molinal"/>
    <d v="2019-07-23T00:00:00"/>
    <n v="24"/>
    <n v="4.9238487423977571"/>
    <s v="N/S"/>
    <n v="6.67"/>
    <n v="7.3"/>
    <n v="231"/>
    <n v="2620"/>
    <n v="18.8"/>
    <n v="30.2"/>
    <n v="162"/>
    <n v="34.700000000000003"/>
    <s v="&lt; 0,050"/>
    <s v="N/S"/>
    <s v="&lt; 10"/>
    <n v="1.6"/>
    <s v="&lt; 0,153"/>
    <n v="14.970967741935484"/>
    <s v="N/S"/>
    <n v="7"/>
    <s v="&lt; 0,10"/>
    <x v="88"/>
    <e v="#VALUE!"/>
    <n v="0.23599999999999999"/>
    <s v="&lt; 10,0"/>
    <s v="&lt; 0,010"/>
    <s v="&lt; 0,010"/>
    <s v="&lt; 0,350"/>
    <s v="N/S"/>
    <s v="N/S"/>
    <n v="199"/>
    <s v="N/S"/>
    <n v="74.7"/>
    <s v="N/S"/>
    <s v="&lt; 0,05"/>
    <s v="&lt; 0,05"/>
    <s v="&lt; 0,05"/>
    <s v="&lt; 0,05"/>
    <s v="N/S"/>
    <s v="N/S"/>
    <s v="&lt; 0,01"/>
    <s v="N/S"/>
    <s v="N/S"/>
    <n v="11"/>
    <n v="83.4"/>
    <n v="3.6"/>
    <n v="9.64"/>
    <n v="1.7"/>
    <n v="1.38"/>
    <n v="0.81799999999999995"/>
    <s v="N/S"/>
    <s v="N/S"/>
    <s v="N/S"/>
    <n v="14.762092437607869"/>
    <n v="2.9779437194021634"/>
    <m/>
  </r>
  <r>
    <x v="0"/>
    <x v="3"/>
    <x v="7"/>
    <n v="30"/>
    <x v="53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4"/>
    <s v="Q. Amagá"/>
    <s v="2620-01-04-01"/>
    <s v="Q. Amagá"/>
    <d v="2019-11-14T00:00:00"/>
    <n v="12"/>
    <n v="0.56999999999999995"/>
    <n v="7.61"/>
    <n v="7.4"/>
    <n v="7.49"/>
    <n v="20.02"/>
    <n v="22.9"/>
    <n v="26.5"/>
    <n v="30.1"/>
    <n v="1255"/>
    <n v="72.599999999999994"/>
    <n v="2.57"/>
    <s v="N/S"/>
    <s v="&lt; 10"/>
    <n v="0.38800000000000001"/>
    <s v="&lt; 0,153"/>
    <n v="44.483870967741936"/>
    <s v="N/S"/>
    <n v="129"/>
    <s v="&lt; 0,10"/>
    <x v="89"/>
    <n v="121.05882352941177"/>
    <n v="0.247"/>
    <s v="&lt; 10,0"/>
    <s v="N/S"/>
    <s v="N/S"/>
    <s v="N/S"/>
    <s v="N/S"/>
    <s v="N/S"/>
    <s v="&gt;1.000"/>
    <n v="4.9800000000000004"/>
    <n v="2790"/>
    <s v="N/S"/>
    <s v="N/S"/>
    <s v="N/S"/>
    <s v="N/S"/>
    <n v="2.82"/>
    <s v="N/S"/>
    <s v="N/S"/>
    <s v="N/S"/>
    <s v="N/S"/>
    <s v="N/S"/>
    <n v="21.1"/>
    <n v="234"/>
    <n v="1175"/>
    <n v="1220"/>
    <n v="9.94"/>
    <n v="4"/>
    <n v="0.19400000000000001"/>
    <s v="N/S"/>
    <s v="N/S"/>
    <s v="N/S"/>
    <n v="1.7877023999999997"/>
    <n v="3.1764959999999998"/>
    <m/>
  </r>
  <r>
    <x v="0"/>
    <x v="3"/>
    <x v="7"/>
    <n v="380"/>
    <x v="2"/>
    <s v="Aburra Sur"/>
    <n v="2"/>
    <s v="Magdalena Cauca"/>
    <n v="27"/>
    <s v="Nechí"/>
    <n v="2701"/>
    <s v="Río Porce"/>
    <s v="2701-01"/>
    <s v="Rio Aburrá - NSS"/>
    <s v="2701-01-209"/>
    <s v="Directos al Río Aburrá-Medellín"/>
    <s v="2701-01-209"/>
    <s v="Directos al Río Aburrá-Medellín"/>
    <d v="2019-11-12T00:00:00"/>
    <n v="12"/>
    <n v="6.59"/>
    <n v="6.77"/>
    <n v="6.65"/>
    <n v="6.92"/>
    <n v="490"/>
    <n v="6500"/>
    <n v="21.8"/>
    <n v="30.5"/>
    <n v="239"/>
    <n v="103"/>
    <s v="&lt; 0,050"/>
    <s v="N/S"/>
    <s v="&lt; 10"/>
    <n v="0.65500000000000003"/>
    <s v="&lt; 0,153"/>
    <n v="8.2193548387096769"/>
    <s v="N/S"/>
    <n v="14"/>
    <s v="&lt; 0,10"/>
    <x v="90"/>
    <n v="5.2952941176470585"/>
    <n v="0.23100000000000001"/>
    <s v="&lt; 10,0"/>
    <s v="&lt; 0,010"/>
    <s v="N/S"/>
    <s v="&lt; 0,370"/>
    <s v="N/S"/>
    <s v="N/S"/>
    <n v="358"/>
    <n v="14.7"/>
    <n v="1131"/>
    <s v="N/S"/>
    <s v="&lt; 0,05"/>
    <n v="0.10100000000000001"/>
    <s v="&lt; 0,05"/>
    <s v="&lt; 0,05"/>
    <s v="N/S"/>
    <s v="N/S"/>
    <s v="&lt; 0,01"/>
    <s v="N/S"/>
    <s v="N/S"/>
    <s v="&lt; 5"/>
    <n v="74.900000000000006"/>
    <n v="39.299999999999997"/>
    <n v="52.9"/>
    <n v="3.22"/>
    <n v="2.31"/>
    <n v="2.54"/>
    <s v="N/S"/>
    <s v="N/S"/>
    <s v="N/S"/>
    <n v="29.322863999999999"/>
    <n v="3.9856319999999994"/>
    <m/>
  </r>
  <r>
    <x v="0"/>
    <x v="3"/>
    <x v="8"/>
    <n v="237"/>
    <x v="32"/>
    <s v="Tahamies"/>
    <n v="2"/>
    <s v="Magdalena Cauca"/>
    <n v="27"/>
    <s v="Nechí"/>
    <n v="2701"/>
    <s v="Río Porce"/>
    <s v="2701-02"/>
    <s v="R. Grande - Chico - NSS"/>
    <s v="2701-02-01"/>
    <s v="R. Grande parte Baja"/>
    <s v="2701-02-01-26"/>
    <s v="Q. Don Matías"/>
    <d v="2019-07-02T00:00:00"/>
    <n v="16"/>
    <n v="0.31801428164394829"/>
    <s v="N/S"/>
    <n v="6.1"/>
    <n v="7.74"/>
    <n v="1173"/>
    <n v="2030"/>
    <n v="17.399999999999999"/>
    <n v="19.5"/>
    <n v="331"/>
    <n v="210"/>
    <s v="N/S"/>
    <s v="N/S"/>
    <n v="10"/>
    <s v="&lt; 0,100"/>
    <n v="0.192"/>
    <n v="3.319354838709677"/>
    <s v="&lt; 0,020"/>
    <n v="43"/>
    <n v="0.1"/>
    <x v="91"/>
    <n v="9.1411764705882348"/>
    <n v="1.66"/>
    <s v="N/S"/>
    <s v="N/S"/>
    <s v="N/S"/>
    <s v="N/S"/>
    <s v="N/S"/>
    <s v="N/S"/>
    <n v="301"/>
    <s v="N/S"/>
    <s v=" &lt; 10,0"/>
    <s v="N/S"/>
    <s v="N/S"/>
    <s v="N/S"/>
    <s v="N/S"/>
    <s v="N/S"/>
    <s v="N/S"/>
    <s v="N/S"/>
    <s v="N/S"/>
    <s v="N/S"/>
    <s v="N/S"/>
    <n v="78.2"/>
    <n v="341"/>
    <n v="19.899999999999999"/>
    <n v="28.3"/>
    <n v="19"/>
    <n v="13.8"/>
    <n v="10.199999999999999"/>
    <s v="N/S"/>
    <s v="N/S"/>
    <s v="N/S"/>
    <n v="3.8467007507651982"/>
    <n v="0.78765777277573112"/>
    <m/>
  </r>
  <r>
    <x v="0"/>
    <x v="3"/>
    <x v="8"/>
    <n v="237"/>
    <x v="32"/>
    <s v="Tahamies"/>
    <n v="2"/>
    <s v="Magdalena Cauca"/>
    <n v="27"/>
    <s v="Nechí"/>
    <n v="2701"/>
    <s v="Río Porce"/>
    <s v="2701-02"/>
    <s v="R. Grande - Chico - NSS"/>
    <s v="2701-02-01"/>
    <s v="R. Grande parte Baja"/>
    <s v="2701-02-01-26"/>
    <s v="Q. Don Matías"/>
    <d v="2019-11-25T00:00:00"/>
    <n v="8"/>
    <n v="0.41"/>
    <n v="4.9400000000000004"/>
    <n v="4.0999999999999996"/>
    <n v="5.23"/>
    <n v="1243"/>
    <n v="1791"/>
    <n v="20.6"/>
    <n v="16.5"/>
    <n v="1830"/>
    <n v="936"/>
    <s v="N/S"/>
    <s v="N/S"/>
    <s v="&lt; 10"/>
    <s v="&lt; 0,100"/>
    <n v="21.6"/>
    <n v="78.58064516129032"/>
    <n v="3.1"/>
    <n v="38"/>
    <n v="0.1"/>
    <x v="92"/>
    <n v="6.1023529411764708"/>
    <n v="6.76"/>
    <s v="N/S"/>
    <s v="N/S"/>
    <s v="N/S"/>
    <s v="N/S"/>
    <s v="N/S"/>
    <s v="N/S"/>
    <n v="346"/>
    <s v="N/S"/>
    <s v=" &lt; 10,0"/>
    <s v="N/S"/>
    <s v="N/S"/>
    <s v="N/S"/>
    <s v="N/S"/>
    <s v="N/S"/>
    <s v="N/S"/>
    <s v="N/S"/>
    <s v="N/S"/>
    <s v="N/S"/>
    <s v="N/S"/>
    <n v="412"/>
    <s v=" &lt; 5,00"/>
    <n v="108"/>
    <n v="116"/>
    <n v="0.53600000000000003"/>
    <n v="0.188"/>
    <n v="0.14199999999999999"/>
    <s v="N/S"/>
    <s v="N/S"/>
    <s v="N/S"/>
    <n v="11.052287999999999"/>
    <n v="0.44870399999999994"/>
    <m/>
  </r>
  <r>
    <x v="0"/>
    <x v="3"/>
    <x v="8"/>
    <n v="264"/>
    <x v="62"/>
    <s v="Tahamies"/>
    <n v="2"/>
    <s v="Magdalena Cauca"/>
    <n v="27"/>
    <s v="Nechí"/>
    <n v="2701"/>
    <s v="Río Porce"/>
    <s v="2701-02"/>
    <s v="R. Grande - Chico - NSS"/>
    <s v="2701-02-03"/>
    <s v="R. Grande parte Media"/>
    <s v="2701-02-03-14"/>
    <s v="Q. La Tutura"/>
    <d v="2019-07-03T00:00:00"/>
    <n v="11"/>
    <n v="0.6072727272727273"/>
    <s v="N/S"/>
    <n v="1.41"/>
    <n v="10.87"/>
    <n v="824"/>
    <n v="5220"/>
    <n v="18.100000000000001"/>
    <n v="24.1"/>
    <n v="3814"/>
    <n v="2439"/>
    <s v="N/S"/>
    <s v="N/S"/>
    <n v="275"/>
    <n v="1"/>
    <n v="6.91"/>
    <n v="1.2554838709677418"/>
    <n v="4.1000000000000002E-2"/>
    <n v="565"/>
    <n v="15"/>
    <x v="93"/>
    <e v="#VALUE!"/>
    <n v="11.8"/>
    <s v="N/S"/>
    <s v="N/S"/>
    <s v="N/S"/>
    <s v="N/S"/>
    <s v="N/S"/>
    <s v="N/S"/>
    <n v="544"/>
    <s v="N/S"/>
    <s v=" &lt; 10,0"/>
    <s v="N/S"/>
    <s v="N/S"/>
    <s v="N/S"/>
    <s v="N/S"/>
    <s v="N/S"/>
    <s v="N/S"/>
    <s v="N/S"/>
    <s v="N/S"/>
    <s v="N/S"/>
    <s v="N/S"/>
    <n v="227"/>
    <n v="132"/>
    <n v="49.8"/>
    <n v="120"/>
    <n v="44.8"/>
    <n v="38.799999999999997"/>
    <n v="32.9"/>
    <s v="N/S"/>
    <s v="N/S"/>
    <s v="N/S"/>
    <n v="58.653072000000002"/>
    <n v="13.587120000000001"/>
    <m/>
  </r>
  <r>
    <x v="0"/>
    <x v="3"/>
    <x v="8"/>
    <n v="264"/>
    <x v="62"/>
    <s v="Tahamies"/>
    <n v="2"/>
    <s v="Magdalena Cauca"/>
    <n v="27"/>
    <s v="Nechí"/>
    <n v="2701"/>
    <s v="Río Porce"/>
    <s v="2701-02"/>
    <s v="R. Grande - Chico - NSS"/>
    <s v="2701-02-03"/>
    <s v="R. Grande parte Media"/>
    <s v="2701-02-03-01"/>
    <s v="R. Grande"/>
    <d v="2019-07-04T00:00:00"/>
    <n v="24"/>
    <n v="12.78875"/>
    <s v="N/S"/>
    <n v="8.3000000000000007"/>
    <n v="8.57"/>
    <n v="3200"/>
    <n v="3608"/>
    <n v="25.4"/>
    <n v="28.1"/>
    <n v="783"/>
    <n v="331"/>
    <s v="N/S"/>
    <s v="N/S"/>
    <n v="79"/>
    <n v="1.03"/>
    <n v="31.9"/>
    <e v="#VALUE!"/>
    <n v="4.33"/>
    <n v="115"/>
    <n v="0.1"/>
    <x v="94"/>
    <n v="47.764705882352942"/>
    <n v="11.8"/>
    <s v="N/S"/>
    <s v="N/S"/>
    <s v="N/S"/>
    <s v="N/S"/>
    <s v="N/S"/>
    <s v="N/S"/>
    <n v="47.7"/>
    <s v="N/S"/>
    <s v=" &lt; 10,0"/>
    <s v="N/S"/>
    <s v="N/S"/>
    <s v="N/S"/>
    <s v="N/S"/>
    <s v="N/S"/>
    <s v="N/S"/>
    <s v="N/S"/>
    <s v="N/S"/>
    <s v="N/S"/>
    <s v="N/S"/>
    <s v="&lt; 5,00"/>
    <n v="1368"/>
    <n v="11"/>
    <n v="32.799999999999997"/>
    <n v="36.299999999999997"/>
    <n v="26"/>
    <n v="19.600000000000001"/>
    <s v="N/S"/>
    <s v="N/S"/>
    <s v="N/S"/>
    <n v="365.73778800000002"/>
    <n v="127.06902000000001"/>
    <m/>
  </r>
  <r>
    <x v="0"/>
    <x v="3"/>
    <x v="8"/>
    <n v="664"/>
    <x v="63"/>
    <s v="Tahamies"/>
    <n v="2"/>
    <s v="Magdalena Cauca"/>
    <n v="27"/>
    <s v="Nechí"/>
    <n v="2701"/>
    <s v="Río Porce"/>
    <s v="2701-02"/>
    <s v="R. Grande - Chico - NSS"/>
    <s v="2701-02-06"/>
    <s v="R. Chico"/>
    <s v="2701-02-04-48"/>
    <s v="Q. Santa Barbara"/>
    <d v="2019-07-03T00:00:00"/>
    <n v="12"/>
    <n v="17.62"/>
    <n v="7.35"/>
    <n v="7.01"/>
    <n v="7.29"/>
    <n v="3653"/>
    <n v="4324"/>
    <n v="29.9"/>
    <n v="35.6"/>
    <n v="641"/>
    <n v="355"/>
    <s v="N/S"/>
    <s v="N/S"/>
    <n v="17"/>
    <s v="&lt; 0,100"/>
    <n v="10"/>
    <n v="9.3483870967741947"/>
    <s v="&lt; 0,020"/>
    <n v="133"/>
    <n v="0.7"/>
    <x v="95"/>
    <n v="41.505882352941178"/>
    <n v="27.5"/>
    <s v="N/S"/>
    <s v="N/S"/>
    <s v="N/S"/>
    <s v="N/S"/>
    <s v="N/S"/>
    <s v="N/S"/>
    <n v="417"/>
    <s v="N/S"/>
    <s v=" &lt; 10,0"/>
    <s v="N/S"/>
    <s v="N/S"/>
    <s v="N/S"/>
    <s v="N/S"/>
    <s v="N/S"/>
    <s v="N/S"/>
    <s v="N/S"/>
    <s v="N/S"/>
    <s v="N/S"/>
    <s v="N/S"/>
    <n v="79.400000000000006"/>
    <n v="1026"/>
    <n v="95.4"/>
    <n v="153"/>
    <n v="26.7"/>
    <n v="20.100000000000001"/>
    <n v="15.1"/>
    <s v="N/S"/>
    <s v="N/S"/>
    <s v="N/S"/>
    <n v="270.22032000000002"/>
    <n v="101.237472"/>
    <m/>
  </r>
  <r>
    <x v="0"/>
    <x v="3"/>
    <x v="8"/>
    <n v="664"/>
    <x v="63"/>
    <s v="Tahamies"/>
    <n v="2"/>
    <s v="Magdalena Cauca"/>
    <n v="27"/>
    <s v="Nechí"/>
    <n v="2701"/>
    <s v="Río Porce"/>
    <s v="2701-02"/>
    <s v="R. Grande - Chico - NSS"/>
    <s v="2701-02-06"/>
    <s v="R. Chico"/>
    <s v="2701-02-04-48"/>
    <s v="Q. Santa Barbara"/>
    <d v="2019-07-04T00:00:00"/>
    <n v="10"/>
    <n v="3.3164629979491177E-2"/>
    <s v="N/S"/>
    <n v="3.98"/>
    <n v="4.08"/>
    <n v="323"/>
    <n v="806"/>
    <n v="17.8"/>
    <n v="24.2"/>
    <n v="1251"/>
    <n v="658"/>
    <s v="N/S"/>
    <s v="N/S"/>
    <n v="11"/>
    <n v="1.26"/>
    <n v="90"/>
    <e v="#VALUE!"/>
    <s v=" &lt; 0,020"/>
    <n v="99"/>
    <n v="0.1"/>
    <x v="96"/>
    <n v="7.1894117647058824"/>
    <n v="25.4"/>
    <s v="N/S"/>
    <s v="N/S"/>
    <s v="N/S"/>
    <s v="N/S"/>
    <s v="N/S"/>
    <s v="N/S"/>
    <n v="154"/>
    <s v="N/S"/>
    <s v=" &lt; 10,0"/>
    <s v="N/S"/>
    <s v="N/S"/>
    <s v="N/S"/>
    <s v="N/S"/>
    <s v="N/S"/>
    <s v="N/S"/>
    <s v="N/S"/>
    <s v="N/S"/>
    <s v="N/S"/>
    <s v="N/S"/>
    <n v="590"/>
    <s v=" &lt; 5,00"/>
    <n v="37.6"/>
    <n v="55.4"/>
    <n v="5.94"/>
    <n v="4.12"/>
    <n v="3"/>
    <s v="N/S"/>
    <s v="N/S"/>
    <s v="N/S"/>
    <n v="0.78560375495418688"/>
    <n v="0.11819874124690656"/>
    <m/>
  </r>
  <r>
    <x v="0"/>
    <x v="3"/>
    <x v="8"/>
    <n v="686"/>
    <x v="56"/>
    <s v="Tahamies"/>
    <n v="2"/>
    <s v="Magdalena Cauca"/>
    <n v="27"/>
    <s v="Nechí"/>
    <n v="2701"/>
    <s v="Río Porce"/>
    <s v="2701-03"/>
    <s v="R. Guadalupe y Medio Porce - NSS"/>
    <s v="2701-03-02"/>
    <s v="R. Guadalupe"/>
    <s v="2701-03-02-14"/>
    <s v="R. Guadalupe"/>
    <d v="2019-08-23T00:00: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e v="#VALUE!"/>
    <s v="N/S"/>
    <s v="N/S"/>
    <s v="N/S"/>
    <x v="21"/>
    <e v="#VALUE!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-"/>
    <s v="-"/>
    <m/>
  </r>
  <r>
    <x v="0"/>
    <x v="3"/>
    <x v="4"/>
    <n v="88"/>
    <x v="52"/>
    <s v="Aburra Norte"/>
    <n v="2"/>
    <s v="Magdalena Cauca"/>
    <n v="27"/>
    <s v="Nechí"/>
    <n v="2701"/>
    <s v="Río Porce"/>
    <s v="2701-01"/>
    <s v="Rio Aburrá - NSS"/>
    <s v="2701-01-149"/>
    <s v="Q. Rodas"/>
    <s v="2701-01-149"/>
    <s v="Q. Rodas"/>
    <d v="2019-11-26T00:00:00"/>
    <n v="8.5"/>
    <n v="1.0900000000000001"/>
    <n v="7.81"/>
    <n v="7.65"/>
    <n v="8.16"/>
    <n v="576"/>
    <n v="4210"/>
    <n v="21.1"/>
    <n v="24.7"/>
    <n v="8665"/>
    <n v="1761"/>
    <s v="N/S"/>
    <s v="N/S"/>
    <n v="882"/>
    <n v="1.0900000000000001"/>
    <s v="&lt; 0,153"/>
    <n v="103.64516129032258"/>
    <s v=" &lt; 0,020"/>
    <n v="901"/>
    <n v="10"/>
    <x v="97"/>
    <n v="117.76470588235294"/>
    <n v="6.32"/>
    <s v="N/S"/>
    <s v="N/S"/>
    <s v="N/S"/>
    <s v="N/S"/>
    <s v="N/S"/>
    <s v="&lt; 0,05"/>
    <n v="94.7"/>
    <s v="N/S"/>
    <n v="29"/>
    <s v="N/S"/>
    <s v="&lt; 0,05"/>
    <n v="0.114"/>
    <s v="&lt; 0,05"/>
    <s v="&lt; 0,05"/>
    <s v="N/S"/>
    <s v="&lt; 0,001"/>
    <s v="&lt; 0,1"/>
    <s v="N/S"/>
    <s v="&lt; 0,25"/>
    <s v="&gt;1.000"/>
    <n v="1905"/>
    <n v="220"/>
    <n v="316"/>
    <n v="37.6"/>
    <n v="26.5"/>
    <n v="19.5"/>
    <s v="N/S"/>
    <s v="N/S"/>
    <s v="N/S"/>
    <n v="58.736394000000004"/>
    <n v="30.051954000000002"/>
    <m/>
  </r>
  <r>
    <x v="0"/>
    <x v="3"/>
    <x v="4"/>
    <n v="380"/>
    <x v="2"/>
    <s v="Aburra Sur"/>
    <n v="2"/>
    <s v="Magdalena Cauca"/>
    <n v="27"/>
    <s v="Nechí"/>
    <n v="2701"/>
    <s v="Río Porce"/>
    <s v="2701-01"/>
    <s v="Rio Aburrá - NSS"/>
    <s v="2701-01-209"/>
    <s v="Directos al Río Aburrá-Medellín"/>
    <s v="2701-01-209"/>
    <s v="Directos al Río Aburrá-Medellín"/>
    <d v="2019-11-15T00:00:00"/>
    <n v="8"/>
    <n v="0.22"/>
    <n v="7.57"/>
    <n v="6.61"/>
    <n v="8.92"/>
    <n v="468"/>
    <n v="2340"/>
    <n v="21.1"/>
    <n v="25.6"/>
    <n v="4187"/>
    <n v="2160"/>
    <s v="N/S"/>
    <s v="N/S"/>
    <n v="14"/>
    <n v="0.33300000000000002"/>
    <s v="&lt; 0,153"/>
    <n v="1.4790322580645161"/>
    <s v=" &lt; 0,020"/>
    <n v="73"/>
    <s v="&lt; 0,10"/>
    <x v="81"/>
    <e v="#VALUE!"/>
    <n v="8.35"/>
    <s v="N/S"/>
    <s v="N/S"/>
    <s v="N/S"/>
    <s v="N/S"/>
    <s v="N/S"/>
    <s v="&lt; 0,05"/>
    <n v="201"/>
    <s v="N/S"/>
    <s v="&lt;10"/>
    <s v="N/S"/>
    <s v="&lt; 0,05"/>
    <n v="0.32300000000000001"/>
    <s v="&lt; 0,05"/>
    <s v="&lt; 0,05"/>
    <s v="N/S"/>
    <s v="&lt; 0,001"/>
    <s v="&lt; 0,1"/>
    <s v="N/S"/>
    <s v="&lt; 0,25"/>
    <n v="13.2"/>
    <n v="380"/>
    <n v="39.6"/>
    <n v="50.8"/>
    <n v="1.05"/>
    <n v="0.56399999999999995"/>
    <n v="0.11600000000000001"/>
    <s v="N/S"/>
    <s v="N/S"/>
    <s v="N/S"/>
    <n v="13.68576"/>
    <n v="0.46252799999999994"/>
    <m/>
  </r>
  <r>
    <x v="0"/>
    <x v="3"/>
    <x v="4"/>
    <n v="686"/>
    <x v="56"/>
    <s v="Tahamies"/>
    <n v="2"/>
    <s v="Magdalena Cauca"/>
    <n v="27"/>
    <s v="Nechí"/>
    <n v="2701"/>
    <s v="Río Porce"/>
    <s v="2701-03"/>
    <s v="R. Guadalupe y Medio Porce - NSS"/>
    <s v="2701-03-02"/>
    <s v="R. Guadalupe"/>
    <s v="2701-03-02-14"/>
    <s v="R. Guadalupe"/>
    <d v="2019-09-17T00:00:00"/>
    <n v="8"/>
    <n v="0.496"/>
    <n v="6.98"/>
    <n v="6.41"/>
    <n v="7.24"/>
    <n v="113"/>
    <n v="213"/>
    <n v="16"/>
    <n v="17.600000000000001"/>
    <n v="107"/>
    <n v="35.799999999999997"/>
    <s v="N/S"/>
    <s v="N/S"/>
    <n v="10"/>
    <s v="N/S"/>
    <s v="N/S"/>
    <e v="#VALUE!"/>
    <s v="N/S"/>
    <n v="44"/>
    <n v="0.3"/>
    <x v="98"/>
    <e v="#VALUE!"/>
    <s v="&lt; 0,05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.1000000000000001"/>
    <n v="0.8"/>
    <n v="0.7"/>
    <s v="N/S"/>
    <s v="N/S"/>
    <s v="N/S"/>
    <n v="0.51139583999999993"/>
    <n v="0.62853119999999996"/>
    <m/>
  </r>
  <r>
    <x v="0"/>
    <x v="3"/>
    <x v="4"/>
    <n v="887"/>
    <x v="29"/>
    <s v="Tahamies"/>
    <n v="2"/>
    <s v="Magdalena Cauca"/>
    <n v="27"/>
    <s v="Nechí"/>
    <n v="2701"/>
    <s v="Río Porce"/>
    <s v="2701-02"/>
    <s v="R. Grande - Chico - NSS"/>
    <s v="2701-02-05"/>
    <s v="R. Grande parte media alta"/>
    <s v="2701-02-05-02"/>
    <s v="R. Chocó"/>
    <d v="2019-09-05T00:00:00"/>
    <n v="12"/>
    <n v="2.04"/>
    <n v="7.31"/>
    <n v="7.01"/>
    <n v="7.31"/>
    <n v="1101"/>
    <n v="1164"/>
    <n v="17.399999999999999"/>
    <n v="20"/>
    <n v="541"/>
    <n v="242"/>
    <s v="N/S"/>
    <s v="N/S"/>
    <n v="15"/>
    <n v="1.1200000000000001"/>
    <n v="11.5"/>
    <n v="27.322580645161292"/>
    <s v=" &lt; 0,020"/>
    <n v="112"/>
    <s v="&lt; 0,10"/>
    <x v="99"/>
    <n v="16.058823529411764"/>
    <n v="9.02"/>
    <s v="N/S"/>
    <s v="N/S"/>
    <s v="N/S"/>
    <s v="N/S"/>
    <s v="N/S"/>
    <s v="&lt; 0,05"/>
    <n v="118"/>
    <n v="79"/>
    <n v="79"/>
    <s v="N/S"/>
    <s v="&lt; 0,05"/>
    <n v="8.7999999999999995E-2"/>
    <s v="&lt; 0,05"/>
    <s v="&lt; 0,05"/>
    <s v="N/S"/>
    <s v="&lt; 0,001"/>
    <s v="&lt; 0,1"/>
    <s v="N/S"/>
    <s v="&lt; 0,25"/>
    <n v="46.7"/>
    <n v="365"/>
    <n v="167"/>
    <n v="202"/>
    <n v="13.6"/>
    <n v="4.93"/>
    <n v="2.56"/>
    <s v="N/S"/>
    <s v="N/S"/>
    <s v="N/S"/>
    <n v="21.326976000000002"/>
    <n v="9.870336"/>
    <m/>
  </r>
  <r>
    <x v="0"/>
    <x v="3"/>
    <x v="9"/>
    <n v="642"/>
    <x v="8"/>
    <s v="Citará"/>
    <n v="2"/>
    <s v="Magdalena Cauca"/>
    <n v="26"/>
    <s v="Cauca"/>
    <n v="2619"/>
    <s v="Río San Juan"/>
    <s v="2619-01"/>
    <s v="R. San Juan - SZH (md)"/>
    <s v="2619-01-02"/>
    <s v="R. Barroso"/>
    <s v="2619-01-02-14"/>
    <s v="Q. Liboriana"/>
    <d v="2019-09-30T00:00:00"/>
    <n v="12"/>
    <n v="0.28999999999999998"/>
    <s v="N/S"/>
    <n v="6.75"/>
    <n v="9.98"/>
    <n v="617"/>
    <n v="179.5"/>
    <n v="22.1"/>
    <n v="26.8"/>
    <n v="167"/>
    <n v="73.8"/>
    <s v="&lt; 0,05"/>
    <s v="N/S"/>
    <s v="&lt; 10"/>
    <n v="0.13500000000000001"/>
    <s v="&lt; 0,153"/>
    <n v="4.6064516129032249"/>
    <s v=" &lt; 0,020"/>
    <n v="75"/>
    <n v="2"/>
    <x v="81"/>
    <e v="#VALUE!"/>
    <n v="0.8"/>
    <s v="N/S"/>
    <s v="N/S"/>
    <s v="N/S"/>
    <s v="N/S"/>
    <s v="N/S"/>
    <s v="&lt; 0,05"/>
    <s v="N/S"/>
    <s v="N/S"/>
    <s v="N/S"/>
    <s v="N/S"/>
    <s v="&lt; 0,05"/>
    <s v="N/S"/>
    <s v="N/S"/>
    <s v="&lt; 0,05"/>
    <s v="N/S"/>
    <s v="&lt; 0,001"/>
    <s v="N/S"/>
    <s v="&lt; 0,1"/>
    <s v="&lt; 0,25"/>
    <s v="&lt; 5,00"/>
    <n v="104"/>
    <n v="62"/>
    <n v="82.2"/>
    <n v="0.621"/>
    <n v="0.251"/>
    <n v="0.13500000000000001"/>
    <s v="N/S"/>
    <s v="N/S"/>
    <s v="N/S"/>
    <n v="0.9245663999999999"/>
    <n v="0.93959999999999977"/>
    <m/>
  </r>
  <r>
    <x v="0"/>
    <x v="3"/>
    <x v="10"/>
    <n v="893"/>
    <x v="37"/>
    <s v="Zenufana"/>
    <n v="2"/>
    <s v="Magdalena Cauca"/>
    <n v="23"/>
    <s v="Medio Magdalena"/>
    <n v="2317"/>
    <s v="Río Cimitarra y otros directos al Magdalena"/>
    <s v="2317-03"/>
    <s v="R. Cimitarra y otros directos al Magdalena- NSS"/>
    <s v="2317-03-01"/>
    <s v="Directos R. Magdalena (md)"/>
    <s v="2317-03-01-01"/>
    <s v="R. Magdalena (md)"/>
    <d v="2019-11-19T00:00:00"/>
    <n v="24"/>
    <n v="47.79"/>
    <n v="7.35"/>
    <n v="7.06"/>
    <n v="7.23"/>
    <n v="14230"/>
    <n v="15870"/>
    <n v="34.799999999999997"/>
    <n v="38.700000000000003"/>
    <n v="96.6"/>
    <n v="9.09"/>
    <s v="&lt; 0,05"/>
    <s v="N/S"/>
    <n v="10"/>
    <s v="&lt; 0,100"/>
    <s v="&lt; 0,153"/>
    <n v="13.774193548387096"/>
    <s v="N/S"/>
    <n v="85"/>
    <s v="&lt; 0,10"/>
    <x v="81"/>
    <e v="#VALUE!"/>
    <n v="0.13500000000000001"/>
    <s v="&lt; 10,0"/>
    <s v="N/S"/>
    <s v="N/S"/>
    <n v="2.34"/>
    <s v="N/S"/>
    <s v="&lt; 0,05"/>
    <s v=" &gt; 1.000"/>
    <s v="&lt; 1"/>
    <n v="18.399999999999999"/>
    <s v="N/S"/>
    <s v="&lt; 0,05"/>
    <s v="&lt; 0,05"/>
    <s v="&lt; 0,05"/>
    <s v="&lt; 0,05"/>
    <n v="4.5"/>
    <s v="&lt; 0,001"/>
    <s v="&lt; 0,1"/>
    <s v="&lt; 0,1"/>
    <s v="&lt; 0,25"/>
    <n v="9.24"/>
    <n v="274"/>
    <s v=" &gt; 1.250"/>
    <n v="1837"/>
    <n v="0.25"/>
    <n v="0.14399999999999999"/>
    <n v="0.11799999999999999"/>
    <n v="14.2"/>
    <s v="N/S"/>
    <s v="&lt;0,002"/>
    <n v="37.533119040000003"/>
    <n v="350.96976000000001"/>
    <m/>
  </r>
  <r>
    <x v="0"/>
    <x v="3"/>
    <x v="10"/>
    <n v="893"/>
    <x v="37"/>
    <s v="Zenufana"/>
    <n v="2"/>
    <s v="Magdalena Cauca"/>
    <n v="23"/>
    <s v="Medio Magdalena"/>
    <n v="2317"/>
    <s v="Río Cimitarra y otros directos al Magdalena"/>
    <s v="2317-03"/>
    <s v="R. Cimitarra y otros directos al Magdalena- NSS"/>
    <s v="2317-03-01"/>
    <s v="Directos R. Magdalena (md)"/>
    <s v="2317-03-01-01"/>
    <s v="R. Magdalena (md)"/>
    <d v="2019-11-19T00:00:00"/>
    <n v="24"/>
    <n v="91.19"/>
    <n v="7.44"/>
    <n v="7.1"/>
    <n v="7.35"/>
    <n v="15300"/>
    <n v="16210"/>
    <n v="32.9"/>
    <n v="33.799999999999997"/>
    <n v="117"/>
    <n v="14"/>
    <s v="&lt; 0,05"/>
    <s v="N/S"/>
    <s v="&lt; 10"/>
    <s v="&lt; 0,100"/>
    <s v="&lt; 0,153"/>
    <n v="8.8516129032258082"/>
    <s v="N/S"/>
    <n v="65"/>
    <s v="&lt; 0,10"/>
    <x v="81"/>
    <e v="#VALUE!"/>
    <s v="&lt; 0,05"/>
    <s v="&lt; 10,0"/>
    <s v="N/S"/>
    <s v="N/S"/>
    <n v="3.27"/>
    <s v="N/S"/>
    <s v="&lt; 0,05"/>
    <s v=" &gt; 1.000"/>
    <s v="&lt; 1"/>
    <n v="11.7"/>
    <s v="N/S"/>
    <s v="&lt; 0,05"/>
    <s v="&lt; 0,05"/>
    <s v="&lt; 0,05"/>
    <s v="&lt; 0,05"/>
    <n v="5.65"/>
    <s v="&lt; 0,001"/>
    <s v="&lt; 0,1"/>
    <s v="&lt; 0,1"/>
    <s v="&lt; 0,25"/>
    <n v="12.2"/>
    <n v="355"/>
    <s v=" &gt; 1.250"/>
    <n v="1778"/>
    <n v="0.35599999999999998"/>
    <n v="0.20200000000000001"/>
    <n v="0.154"/>
    <n v="18.2"/>
    <s v="N/S"/>
    <n v="2E-3"/>
    <n v="110.30342399999999"/>
    <n v="512.12303999999995"/>
    <m/>
  </r>
  <r>
    <x v="0"/>
    <x v="3"/>
    <x v="7"/>
    <n v="895"/>
    <x v="21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4"/>
    <s v="Q. Juanvara"/>
    <d v="2020-01-30T00:00:00"/>
    <n v="12"/>
    <n v="3.73"/>
    <s v="N/S"/>
    <n v="7.24"/>
    <n v="7.88"/>
    <n v="576"/>
    <n v="1474"/>
    <n v="25"/>
    <n v="34.9"/>
    <n v="224"/>
    <n v="219"/>
    <s v="&lt; 0,050"/>
    <s v="N/S"/>
    <s v=" &lt; 10"/>
    <n v="0.85299999999999998"/>
    <s v="&lt; 0,153"/>
    <n v="4.0870967741935491"/>
    <n v="6.39"/>
    <n v="18"/>
    <s v=" &lt; 0,100"/>
    <x v="100"/>
    <n v="5.26235294117647"/>
    <n v="0.30399999999999999"/>
    <s v=" &lt; 10"/>
    <s v="&lt;0,000287"/>
    <s v="&lt;0,00030"/>
    <s v="&lt;50"/>
    <s v="N/S"/>
    <s v="N/S"/>
    <n v="158"/>
    <n v="24.6"/>
    <n v="159"/>
    <s v="N/S"/>
    <n v="10"/>
    <s v=" &lt; 0,050"/>
    <s v="&lt; 0,050"/>
    <s v=" &lt; 0,050"/>
    <s v="N/S"/>
    <s v="N/S"/>
    <s v=" &lt; 0,100"/>
    <s v="N/S"/>
    <s v="N/S"/>
    <n v="45.6"/>
    <n v="116"/>
    <n v="6.04"/>
    <n v="22.7"/>
    <n v="1.1499999999999999"/>
    <n v="0.46800000000000003"/>
    <n v="0.26800000000000002"/>
    <s v="N/S"/>
    <s v="N/S"/>
    <s v="N/S"/>
    <n v="35.288784"/>
    <n v="2.9004479999999999"/>
    <m/>
  </r>
  <r>
    <x v="0"/>
    <x v="2"/>
    <x v="0"/>
    <n v="154"/>
    <x v="39"/>
    <s v="Panzenú"/>
    <n v="2"/>
    <s v="Magdalena Cauca"/>
    <n v="25"/>
    <s v="Bajo Magdalena- Cauca -San Jorge"/>
    <n v="2502"/>
    <s v="Bajo San Jorge - La Mojana"/>
    <s v="2502-01"/>
    <s v="R. Bajo San Jorge - NSS"/>
    <s v="2502-01-01"/>
    <s v="Directos R. Cauca (md) entre R. Man y  Q. La Trinidad"/>
    <s v="2502-01-01-17"/>
    <s v="Directos al R. Cauca (md) Entre Q. El Silencio y R. Man"/>
    <d v="2020-01-13T00:00:00"/>
    <n v="24"/>
    <n v="2.64"/>
    <n v="7.82"/>
    <n v="7.41"/>
    <n v="8.6199999999999992"/>
    <n v="606"/>
    <n v="1426"/>
    <n v="29.2"/>
    <n v="32.1"/>
    <n v="736"/>
    <n v="335"/>
    <n v="0.14499999999999999"/>
    <s v="&lt;0,000211"/>
    <n v="118"/>
    <n v="4.95"/>
    <n v="26"/>
    <n v="65.032258064516128"/>
    <s v=" &lt; 0,020"/>
    <n v="287"/>
    <n v="0.5"/>
    <x v="23"/>
    <n v="43.647058823529413"/>
    <n v="6.92"/>
    <s v=" &lt; 10"/>
    <s v="&lt;0,000287"/>
    <s v="&lt;0,00030"/>
    <n v="243"/>
    <n v="21398000"/>
    <s v=" &lt; 0,050"/>
    <n v="62.6"/>
    <n v="6.71"/>
    <n v="29.7"/>
    <s v="&lt; 1,00"/>
    <s v="&lt; 0,050"/>
    <n v="0.25600000000000001"/>
    <s v=" &lt; 0,050"/>
    <s v=" &lt; 0,050"/>
    <n v="0.80400000000000005"/>
    <s v=" &lt; 0,001"/>
    <s v=" &lt; 0,100"/>
    <s v=" &lt; 0,100"/>
    <s v=" &lt; 0,250"/>
    <n v="52.8"/>
    <n v="298"/>
    <n v="42"/>
    <n v="56.8"/>
    <n v="4.95"/>
    <n v="1.6"/>
    <n v="0.99"/>
    <s v="N/S"/>
    <s v="N/S"/>
    <s v="N/S"/>
    <n v="76.412160000000014"/>
    <n v="65.463551999999993"/>
    <m/>
  </r>
  <r>
    <x v="0"/>
    <x v="2"/>
    <x v="0"/>
    <n v="154"/>
    <x v="39"/>
    <s v="Panzenú"/>
    <n v="2"/>
    <s v="Magdalena Cauca"/>
    <n v="25"/>
    <s v="Bajo Magdalena- Cauca -San Jorge"/>
    <n v="2502"/>
    <s v="Bajo San Jorge - La Mojana"/>
    <s v="2502-01"/>
    <s v="R. Bajo San Jorge - NSS"/>
    <s v="2502-01-01"/>
    <s v="Directos R. Cauca (md) entre R. Man y  Q. La Trinidad"/>
    <s v="2502-01-01-17"/>
    <s v="Directos al R. Cauca (md) Entre Q. El Silencio y R. Man"/>
    <d v="2020-01-14T00:00:00"/>
    <n v="24"/>
    <n v="4.47"/>
    <n v="7.3"/>
    <n v="7.1"/>
    <n v="8.08"/>
    <n v="658"/>
    <n v="1170"/>
    <n v="30.3"/>
    <n v="32.6"/>
    <n v="778"/>
    <n v="432"/>
    <n v="6.7000000000000004E-2"/>
    <s v="&lt;0,000211"/>
    <n v="155"/>
    <n v="8.5399999999999991"/>
    <n v="22"/>
    <n v="95.741935483870961"/>
    <s v=" &lt; 0,020"/>
    <n v="318"/>
    <n v="2.5"/>
    <x v="15"/>
    <n v="31.45882352941177"/>
    <n v="6.13"/>
    <n v="31"/>
    <s v="&lt;0,000287"/>
    <s v="&lt;0,00030"/>
    <n v="166"/>
    <n v="8230500"/>
    <n v="5.8999999999999997E-2"/>
    <n v="72.5"/>
    <n v="5.24"/>
    <n v="23.4"/>
    <n v="1.1299999999999999"/>
    <s v=" &lt; 0,050"/>
    <n v="0.23599999999999999"/>
    <s v=" &lt; 0,050"/>
    <s v=" &lt; 0,050"/>
    <n v="1.05"/>
    <s v=" &lt; 0,001"/>
    <s v=" &lt; 0,100"/>
    <s v="&lt; 0,100"/>
    <s v=" &lt; 0,250"/>
    <n v="91"/>
    <n v="244"/>
    <n v="49.9"/>
    <n v="82.6"/>
    <n v="2.4700000000000002"/>
    <n v="0.88"/>
    <n v="0.46800000000000003"/>
    <s v="N/S"/>
    <s v="N/S"/>
    <s v="N/S"/>
    <n v="166.84185600000001"/>
    <n v="122.814144"/>
    <m/>
  </r>
  <r>
    <x v="0"/>
    <x v="0"/>
    <x v="0"/>
    <n v="107"/>
    <x v="24"/>
    <s v="Tahamie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02"/>
    <s v="R. Espiritu Santo"/>
    <s v="2620-03-02-08"/>
    <s v="R. Canaveral"/>
    <d v="2020-01-19T00:00:00"/>
    <n v="24"/>
    <n v="17.25"/>
    <n v="7.1"/>
    <n v="6.83"/>
    <n v="7.72"/>
    <n v="81.099999999999994"/>
    <n v="589"/>
    <n v="22.6"/>
    <n v="24.9"/>
    <n v="209"/>
    <n v="43.8"/>
    <s v="N/S"/>
    <s v="N/S"/>
    <s v=" &lt; 10"/>
    <n v="0.36399999999999999"/>
    <n v="3.98"/>
    <n v="6.3903225806451607"/>
    <s v=" &lt; 0,020"/>
    <n v="99"/>
    <n v="1.5"/>
    <x v="91"/>
    <n v="9.7176470588235304"/>
    <n v="2.98"/>
    <s v=" &lt; 10"/>
    <s v="N/S"/>
    <s v="N/S"/>
    <s v="N/S"/>
    <n v="24196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65.279520000000005"/>
    <n v="147.5496"/>
    <m/>
  </r>
  <r>
    <x v="0"/>
    <x v="0"/>
    <x v="0"/>
    <n v="113"/>
    <x v="10"/>
    <s v="Hevéxico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0"/>
    <s v="R. La Clara"/>
    <s v="2621-01-10-12"/>
    <s v="Q. Remango"/>
    <d v="2020-01-24T00:00:00"/>
    <n v="24"/>
    <n v="4.05"/>
    <n v="7.93"/>
    <n v="7.73"/>
    <n v="8.81"/>
    <n v="839"/>
    <n v="1350"/>
    <n v="20.399999999999999"/>
    <n v="22.7"/>
    <n v="1037"/>
    <n v="403"/>
    <s v="N/S"/>
    <s v="N/S"/>
    <n v="154"/>
    <n v="25.5"/>
    <n v="14.13"/>
    <n v="32.741935483870968"/>
    <n v="2.7E-2"/>
    <n v="410"/>
    <n v="8"/>
    <x v="101"/>
    <n v="52.376470588235293"/>
    <n v="9.82"/>
    <n v="19.5"/>
    <s v="N/S"/>
    <s v="N/S"/>
    <s v="N/S"/>
    <n v="10112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41.01776000000001"/>
    <n v="143.46719999999996"/>
    <m/>
  </r>
  <r>
    <x v="0"/>
    <x v="0"/>
    <x v="0"/>
    <n v="411"/>
    <x v="13"/>
    <s v="Hevéxico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06"/>
    <s v="R. Juan García"/>
    <s v="2620-03-06-01"/>
    <s v="R. Juan García"/>
    <d v="2020-01-28T00:00:00"/>
    <n v="24"/>
    <n v="0.9"/>
    <n v="7.63"/>
    <n v="7.88"/>
    <n v="8.99"/>
    <n v="337"/>
    <n v="1012"/>
    <n v="26"/>
    <n v="29.8"/>
    <n v="696"/>
    <n v="328"/>
    <s v="N/S"/>
    <s v="N/S"/>
    <n v="48"/>
    <n v="24.2"/>
    <n v="8.8000000000000007"/>
    <n v="32.741935483870968"/>
    <s v=" &lt; 0,020"/>
    <n v="278"/>
    <n v="4"/>
    <x v="102"/>
    <n v="28.164705882352944"/>
    <n v="6.48"/>
    <s v=" &lt; 10"/>
    <s v="N/S"/>
    <s v="N/S"/>
    <s v="N/S"/>
    <n v="52220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25.505279999999999"/>
    <n v="21.617280000000001"/>
    <m/>
  </r>
  <r>
    <x v="0"/>
    <x v="0"/>
    <x v="0"/>
    <n v="656"/>
    <x v="15"/>
    <s v="Hevéxicos"/>
    <n v="2"/>
    <s v="Magdalena Cauca"/>
    <n v="26"/>
    <s v="Cauca"/>
    <n v="2620"/>
    <s v="Directos Río Cauca  entre Río San Juan y  Pto Valdivia (md)"/>
    <s v="2620-02"/>
    <s v="Directos R. Cauca (mi) - R. Aurra - NSS"/>
    <s v="2620-02-02"/>
    <s v="R. Aurra"/>
    <s v="2620-02-02-01"/>
    <s v="R. Aurrá"/>
    <d v="2020-01-25T00:00:00"/>
    <n v="24"/>
    <n v="15.7"/>
    <n v="7.57"/>
    <n v="7.88"/>
    <n v="8.6199999999999992"/>
    <n v="528"/>
    <n v="898"/>
    <n v="24.7"/>
    <n v="26.7"/>
    <n v="621"/>
    <n v="363"/>
    <s v="N/S"/>
    <s v="N/S"/>
    <n v="92"/>
    <n v="8.7200000000000006"/>
    <n v="27.2"/>
    <n v="5.9387096774193546"/>
    <s v=" &lt; 0,020"/>
    <n v="273"/>
    <n v="5"/>
    <x v="103"/>
    <n v="28.576470588235299"/>
    <n v="6.61"/>
    <s v=" &lt; 10"/>
    <s v="N/S"/>
    <s v="N/S"/>
    <s v="N/S"/>
    <n v="72840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492.40224000000001"/>
    <n v="370.31903999999997"/>
    <m/>
  </r>
  <r>
    <x v="0"/>
    <x v="0"/>
    <x v="0"/>
    <n v="887"/>
    <x v="29"/>
    <s v="Tahamies"/>
    <n v="2"/>
    <s v="Magdalena Cauca"/>
    <n v="27"/>
    <s v="Nechí"/>
    <n v="2702"/>
    <s v="Alto Nechí"/>
    <s v="2702"/>
    <s v="Alto Nechí - NSS"/>
    <s v="2702-01-11"/>
    <s v="Directos R. Nechí (md) entre Q. Yolanda y Q. El Yerbal"/>
    <s v="2702-01-11-04"/>
    <s v="Q. Yurumal"/>
    <d v="2020-01-21T00:00:00"/>
    <n v="24"/>
    <n v="6.61"/>
    <n v="8.15"/>
    <n v="7.9"/>
    <n v="8.52"/>
    <n v="377"/>
    <n v="716"/>
    <n v="18.2"/>
    <n v="21.3"/>
    <n v="608"/>
    <n v="275"/>
    <s v="N/S"/>
    <s v="N/S"/>
    <n v="82"/>
    <n v="7.51"/>
    <n v="34.4"/>
    <n v="104.7741935483871"/>
    <s v=" &lt; 0,020"/>
    <n v="164"/>
    <n v="4"/>
    <x v="43"/>
    <n v="30.388235294117649"/>
    <n v="6.14"/>
    <s v=" &lt; 10"/>
    <s v="N/S"/>
    <s v="N/S"/>
    <s v="N/S"/>
    <n v="44815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57.05360000000002"/>
    <n v="93.661056000000002"/>
    <m/>
  </r>
  <r>
    <x v="0"/>
    <x v="0"/>
    <x v="0"/>
    <n v="890"/>
    <x v="36"/>
    <s v="Zenufana"/>
    <n v="2"/>
    <s v="Magdalena Cauca"/>
    <n v="23"/>
    <s v="Medio Magdalena"/>
    <n v="2310"/>
    <s v="Río San Bartolo y otros directos al Magdalena Medio"/>
    <s v="2310"/>
    <s v="R. San Bartolo y otros directos al Magdalena Medio - NSS"/>
    <s v="2310-01-01"/>
    <s v="R. San Bartolomé"/>
    <s v="2310-01-01-20"/>
    <s v="Q. Mulato"/>
    <d v="2020-02-03T00:00:00"/>
    <n v="24"/>
    <n v="0.39"/>
    <n v="7.52"/>
    <n v="7.03"/>
    <n v="9.31"/>
    <n v="349"/>
    <n v="1336"/>
    <n v="21.5"/>
    <n v="26"/>
    <n v="853"/>
    <n v="418"/>
    <s v="N/S"/>
    <s v="N/S"/>
    <n v="81"/>
    <n v="11.5"/>
    <n v="12.6"/>
    <n v="68.41935483870968"/>
    <s v=" &lt; 0,020"/>
    <n v="303"/>
    <n v="2"/>
    <x v="0"/>
    <n v="42.164705882352948"/>
    <n v="9.16"/>
    <s v="&lt; 10"/>
    <s v="N/S"/>
    <s v="N/S"/>
    <s v="N/S"/>
    <n v="191815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4.084928000000001"/>
    <n v="10.209887999999999"/>
    <m/>
  </r>
  <r>
    <x v="0"/>
    <x v="0"/>
    <x v="0"/>
    <n v="895"/>
    <x v="21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6"/>
    <s v="Q. Sardina"/>
    <d v="2020-01-18T00:00:00"/>
    <n v="24"/>
    <n v="6.46"/>
    <n v="7.23"/>
    <n v="6.82"/>
    <n v="7.7"/>
    <n v="223"/>
    <n v="927"/>
    <n v="28.8"/>
    <n v="31.3"/>
    <n v="44.12"/>
    <n v="212.23"/>
    <s v="N/S"/>
    <s v="N/S"/>
    <n v="77.2"/>
    <n v="7.49"/>
    <n v="3.14"/>
    <n v="0.49158064516129035"/>
    <s v="&lt;0,015"/>
    <n v="132.9"/>
    <n v="1.4"/>
    <x v="104"/>
    <n v="17.088235294117649"/>
    <n v="4.3170000000000002"/>
    <n v="8.8000000000000007"/>
    <s v="N/S"/>
    <s v="N/S"/>
    <s v="N/S"/>
    <n v="1400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18.45490112"/>
    <n v="74.177337599999987"/>
    <m/>
  </r>
  <r>
    <x v="0"/>
    <x v="0"/>
    <x v="0"/>
    <n v="761"/>
    <x v="16"/>
    <s v="Hevéxico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23"/>
    <s v="Q. La Sopetrana"/>
    <s v="2620-03-23-06"/>
    <s v="Q. La Sopetrana"/>
    <d v="2020-01-27T00:00:00"/>
    <n v="24"/>
    <n v="3.33"/>
    <n v="8.0299999999999994"/>
    <n v="7.7"/>
    <n v="8.5399999999999991"/>
    <n v="387"/>
    <n v="2187"/>
    <n v="25.5"/>
    <n v="28"/>
    <n v="781"/>
    <n v="409"/>
    <s v="N/S"/>
    <s v="N/S"/>
    <n v="92"/>
    <n v="7.79"/>
    <n v="18.600000000000001"/>
    <n v="103.87096774193549"/>
    <s v=" &lt; 0,020"/>
    <n v="337"/>
    <n v="3"/>
    <x v="105"/>
    <n v="35.329411764705881"/>
    <n v="8.34"/>
    <s v=" &lt; 10"/>
    <s v="N/S"/>
    <s v="N/S"/>
    <s v="N/S"/>
    <n v="9182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17.67420800000001"/>
    <n v="96.958944000000002"/>
    <m/>
  </r>
  <r>
    <x v="0"/>
    <x v="0"/>
    <x v="0"/>
    <n v="190"/>
    <x v="31"/>
    <s v="Zenufana"/>
    <n v="2"/>
    <s v="Magdalena Cauca"/>
    <n v="23"/>
    <s v="Medio Magdalena"/>
    <n v="2308"/>
    <s v="Río Nare"/>
    <s v="2308-05"/>
    <s v="R. Nus - NSS"/>
    <s v="2308-05-03"/>
    <s v="R. Nus (md) Entre Q. San José y Q. Santa Gertrudis"/>
    <s v="2308-05-03-01"/>
    <s v="R. Nus"/>
    <d v="2020-02-04T00:00:00"/>
    <n v="24"/>
    <n v="11.63"/>
    <n v="7.13"/>
    <n v="7"/>
    <n v="7.78"/>
    <n v="192"/>
    <n v="446"/>
    <n v="23.2"/>
    <n v="26.2"/>
    <n v="404"/>
    <n v="71.900000000000006"/>
    <s v="N/S"/>
    <s v="N/S"/>
    <n v="57"/>
    <n v="1.1000000000000001"/>
    <n v="7.62"/>
    <n v="20.096774193548388"/>
    <s v=" &lt; 0,020"/>
    <n v="62"/>
    <n v="0.7"/>
    <x v="106"/>
    <n v="9.3882352941176475"/>
    <n v="1.79"/>
    <s v=" &lt; 10"/>
    <s v="N/S"/>
    <s v="N/S"/>
    <s v="N/S"/>
    <n v="70945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72.247420800000015"/>
    <n v="62.299583999999996"/>
    <m/>
  </r>
  <r>
    <x v="0"/>
    <x v="3"/>
    <x v="2"/>
    <n v="101"/>
    <x v="42"/>
    <s v="Citará"/>
    <n v="2"/>
    <s v="Magdalena Cauca"/>
    <n v="26"/>
    <s v="Cauca"/>
    <n v="2619"/>
    <s v="Río San Juan"/>
    <s v="2619-01"/>
    <s v="R. San Juan - SZH (md)"/>
    <s v="2619-01-04"/>
    <s v="R. Bolívar"/>
    <s v="2619-01-04-14"/>
    <s v="Q. Arboleda"/>
    <d v="2020-01-22T00:00:00"/>
    <n v="8"/>
    <n v="0.93"/>
    <n v="7.1"/>
    <n v="7.04"/>
    <n v="7.41"/>
    <n v="68.3"/>
    <n v="2054"/>
    <n v="22.5"/>
    <n v="23.9"/>
    <n v="1991"/>
    <n v="1509"/>
    <s v="N/S"/>
    <s v="N/S"/>
    <s v=" &lt; 10"/>
    <s v="N/S"/>
    <s v="N/S"/>
    <e v="#VALUE!"/>
    <s v="N/S"/>
    <n v="23"/>
    <s v=" &lt; 0,100"/>
    <x v="107"/>
    <e v="#VALUE!"/>
    <n v="0.26800000000000002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"/>
    <n v="0.254"/>
    <n v="8.4000000000000005E-2"/>
    <s v="N/S"/>
    <s v="N/S"/>
    <s v="N/S"/>
    <n v="40.417056000000002"/>
    <n v="0.61603200000000002"/>
    <m/>
  </r>
  <r>
    <x v="0"/>
    <x v="3"/>
    <x v="3"/>
    <n v="129"/>
    <x v="54"/>
    <s v="Aburra Sur"/>
    <n v="2"/>
    <s v="Magdalena Cauca"/>
    <n v="27"/>
    <s v="Nechí"/>
    <n v="2701"/>
    <s v="Río Porce"/>
    <s v="2701-01"/>
    <s v="Rio Aburrá - NSS"/>
    <s v="2701-01-114"/>
    <s v="Q. La Miel"/>
    <s v="2701-01-114"/>
    <s v="Q. La Miel"/>
    <d v="2020-01-20T00:00:00"/>
    <n v="8.5"/>
    <n v="15.45"/>
    <n v="6.99"/>
    <n v="6.38"/>
    <n v="8.6"/>
    <n v="1104"/>
    <n v="1828"/>
    <n v="20.5"/>
    <n v="8.6"/>
    <n v="623"/>
    <n v="365"/>
    <s v="N/S"/>
    <s v="N/S"/>
    <n v="21"/>
    <n v="3.77"/>
    <n v="54.4"/>
    <n v="8.129032258064516"/>
    <s v="&lt; 0,020"/>
    <n v="36"/>
    <s v="&lt; 0,100"/>
    <x v="108"/>
    <n v="43.317647058823525"/>
    <n v="19.2"/>
    <s v="N/S"/>
    <s v="N/S"/>
    <s v="N/S"/>
    <s v="N/S"/>
    <s v="N/S"/>
    <s v="N/S"/>
    <n v="298"/>
    <s v="N/S"/>
    <n v="13.3"/>
    <s v="N/S"/>
    <s v="N/S"/>
    <s v="N/S"/>
    <s v="N/S"/>
    <s v="N/S"/>
    <s v="N/S"/>
    <s v="N/S"/>
    <s v="N/S"/>
    <s v="N/S"/>
    <s v="N/S"/>
    <n v="35.700000000000003"/>
    <n v="220"/>
    <n v="10.199999999999999"/>
    <n v="37.799999999999997"/>
    <n v="1.82"/>
    <n v="0.438"/>
    <n v="0.20200000000000001"/>
    <s v="N/S"/>
    <s v="N/S"/>
    <s v="N/S"/>
    <n v="172.56104999999999"/>
    <n v="17.01972"/>
    <m/>
  </r>
  <r>
    <x v="0"/>
    <x v="3"/>
    <x v="3"/>
    <n v="30"/>
    <x v="53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4"/>
    <s v="Q. Amagá"/>
    <s v="2620-01-04-01"/>
    <s v="Q. Amagá"/>
    <d v="2020-01-18T00:00:00"/>
    <n v="12"/>
    <n v="2.12"/>
    <s v="N/S"/>
    <n v="7.7"/>
    <n v="8.09"/>
    <n v="1413"/>
    <n v="2002"/>
    <n v="20.399999999999999"/>
    <n v="22.4"/>
    <n v="2481.21"/>
    <n v="1029.47"/>
    <s v="N/S"/>
    <s v="N/S"/>
    <n v="120.4"/>
    <n v="4"/>
    <n v="28.571999999999999"/>
    <n v="4.1977419354838705"/>
    <s v="&lt;0,015"/>
    <n v="426"/>
    <n v="0.7"/>
    <x v="109"/>
    <n v="44.470588235294116"/>
    <n v="33.220999999999997"/>
    <s v="N/S"/>
    <s v="N/S"/>
    <s v="N/S"/>
    <s v="N/S"/>
    <s v="N/S"/>
    <s v="N/S"/>
    <n v="209.1"/>
    <s v="N/S"/>
    <n v="18.170000000000002"/>
    <s v="N/S"/>
    <s v="N/S"/>
    <s v="N/S"/>
    <s v="N/S"/>
    <s v="N/S"/>
    <s v="N/S"/>
    <s v="N/S"/>
    <s v="N/S"/>
    <s v="N/S"/>
    <s v="N/S"/>
    <n v="77.400000000000006"/>
    <n v="495.88"/>
    <n v="108.38"/>
    <n v="126.79"/>
    <n v="24.8"/>
    <n v="10.3"/>
    <n v="6.28"/>
    <s v="N/S"/>
    <s v="N/S"/>
    <s v="N/S"/>
    <n v="94.282980480000006"/>
    <n v="39.014783999999999"/>
    <m/>
  </r>
  <r>
    <x v="0"/>
    <x v="3"/>
    <x v="5"/>
    <n v="885"/>
    <x v="59"/>
    <s v="Zenufana"/>
    <n v="2"/>
    <s v="Magdalena Cauca"/>
    <n v="23"/>
    <s v="Medio Magdalena"/>
    <n v="2310"/>
    <s v="Río San Bartolo y otros directos al Magdalena Medio"/>
    <s v="2310"/>
    <s v="R. San Bartolo y otros directos al Magdalena Medio - NSS"/>
    <s v="2310-01-01"/>
    <s v="R. San Bartolomé"/>
    <s v="2310-01-01-14"/>
    <s v="R. Guarquina"/>
    <d v="2020-01-28T00:00:00"/>
    <n v="9"/>
    <n v="0.54"/>
    <n v="8.01"/>
    <n v="7.56"/>
    <n v="8.39"/>
    <n v="250"/>
    <n v="317"/>
    <n v="22.1"/>
    <n v="30.6"/>
    <n v="269"/>
    <n v="110"/>
    <s v="&lt; 0,050"/>
    <s v="N/S"/>
    <s v=" &lt; 10"/>
    <n v="0.34"/>
    <n v="0.64700000000000002"/>
    <n v="2.7096774193548385"/>
    <s v=" &lt; 0,020"/>
    <n v="2787"/>
    <n v="20"/>
    <x v="110"/>
    <n v="4.7435294117647056"/>
    <n v="1.92"/>
    <s v=" &lt; 10"/>
    <s v="N/S"/>
    <s v="N/S"/>
    <s v="N/S"/>
    <s v="N/S"/>
    <s v=" &lt; 0,050"/>
    <n v="10.199999999999999"/>
    <n v="1.89"/>
    <s v=" &lt; 10,0"/>
    <s v="N/S"/>
    <s v=" &lt; 0,050"/>
    <n v="0.44400000000000001"/>
    <n v="5.78"/>
    <n v="0.187"/>
    <n v="115"/>
    <n v="0.27"/>
    <s v=" &lt; 0,100"/>
    <s v=" &lt; 0,100"/>
    <n v="0.52900000000000003"/>
    <n v="24.4"/>
    <n v="136"/>
    <n v="111"/>
    <n v="141"/>
    <n v="0.78"/>
    <n v="0.23699999999999999"/>
    <n v="9.7000000000000003E-2"/>
    <s v="N/S"/>
    <s v="N/S"/>
    <n v="9.0999999999999998E-2"/>
    <n v="1.92456"/>
    <n v="48.761352000000002"/>
    <m/>
  </r>
  <r>
    <x v="0"/>
    <x v="3"/>
    <x v="6"/>
    <n v="88"/>
    <x v="52"/>
    <s v="Aburra Norte"/>
    <n v="2"/>
    <s v="Magdalena Cauca"/>
    <n v="27"/>
    <s v="Nechí"/>
    <n v="2701"/>
    <s v="Río Porce"/>
    <s v="2701-01"/>
    <s v="Rio Aburrá - NSS"/>
    <s v="2701-01-062"/>
    <s v="Q. La Garcia"/>
    <s v="2701-01-062"/>
    <s v="Q. La Garcia"/>
    <s v="23/0172020"/>
    <n v="4"/>
    <n v="40.21"/>
    <s v="N/S"/>
    <n v="7.14"/>
    <n v="7.91"/>
    <n v="50.5"/>
    <n v="59.2"/>
    <n v="21.8"/>
    <n v="23.1"/>
    <n v="36.6"/>
    <n v="2.92"/>
    <s v=" &lt; 0,050"/>
    <s v="N/S"/>
    <s v=" &lt; 10"/>
    <n v="0.96399999999999997"/>
    <n v="0.24199999999999999"/>
    <n v="0.30709677419354842"/>
    <s v=" &lt; 0,020"/>
    <n v="6079"/>
    <n v="10"/>
    <x v="111"/>
    <e v="#VALUE!"/>
    <n v="1.27"/>
    <s v=" &lt; 10"/>
    <s v="N/S"/>
    <s v="N/S"/>
    <s v="N/S"/>
    <s v="N/S"/>
    <s v=" &lt; 0,050"/>
    <n v="3.86"/>
    <s v=" &lt; 1,00"/>
    <s v=" &lt; 10,0"/>
    <n v="105"/>
    <s v=" &lt; 0,050"/>
    <n v="0.28999999999999998"/>
    <s v=" &lt; 0,050"/>
    <n v="5.8999999999999997E-2"/>
    <n v="83.5"/>
    <s v=" &lt; 0,001"/>
    <s v=" &lt; 0,100"/>
    <s v=" &lt; 0,100"/>
    <s v=" &lt; 0,250"/>
    <s v=" &lt; 5,00"/>
    <n v="20.8"/>
    <n v="26"/>
    <n v="52.9"/>
    <n v="0.56000000000000005"/>
    <n v="0.154"/>
    <n v="3.7999999999999999E-2"/>
    <s v="N/S"/>
    <n v="5.24"/>
    <n v="1.4E-2"/>
    <n v="1.6907500799999999"/>
    <n v="3519.886896"/>
    <m/>
  </r>
  <r>
    <x v="0"/>
    <x v="3"/>
    <x v="8"/>
    <n v="237"/>
    <x v="32"/>
    <s v="Tahamies"/>
    <n v="2"/>
    <s v="Magdalena Cauca"/>
    <n v="27"/>
    <s v="Nechí"/>
    <n v="2701"/>
    <s v="Río Porce"/>
    <s v="2701-02"/>
    <s v="R. Grande - Chico - NSS"/>
    <s v="2701-02-01"/>
    <s v="R. Grande parte Baja"/>
    <s v="2701-02-01-26"/>
    <s v="Q. Don Matías"/>
    <d v="2020-01-13T00:00:00"/>
    <n v="9.5"/>
    <n v="0.25"/>
    <n v="7.07"/>
    <n v="5.54"/>
    <n v="7.8"/>
    <n v="160.19999999999999"/>
    <n v="1486"/>
    <n v="17"/>
    <n v="22.7"/>
    <n v="92.8"/>
    <n v="31.6"/>
    <s v="N/S"/>
    <s v="N/S"/>
    <s v=" &lt; 10"/>
    <n v="0.27700000000000002"/>
    <n v="5.0599999999999996"/>
    <n v="7.0677419354838706"/>
    <n v="2.44"/>
    <n v="31"/>
    <s v="&lt; 0,100"/>
    <x v="112"/>
    <e v="#VALUE!"/>
    <n v="1.76"/>
    <s v="N/S"/>
    <s v="N/S"/>
    <s v="N/S"/>
    <s v="N/S"/>
    <s v="N/S"/>
    <s v="N/S"/>
    <n v="238"/>
    <s v="N/S"/>
    <s v=" &lt; 10,0"/>
    <s v="N/S"/>
    <s v="N/S"/>
    <s v="N/S"/>
    <s v="N/S"/>
    <s v="N/S"/>
    <s v="N/S"/>
    <s v="N/S"/>
    <s v="N/S"/>
    <s v="N/S"/>
    <s v="N/S"/>
    <n v="10.6"/>
    <n v="251"/>
    <n v="58.1"/>
    <n v="65"/>
    <n v="0.28199999999999997"/>
    <n v="5.3999999999999999E-2"/>
    <n v="4.0000000000000001E-3"/>
    <s v="N/S"/>
    <s v="N/S"/>
    <s v="N/S"/>
    <n v="0.27018000000000003"/>
    <n v="0.26505000000000001"/>
    <m/>
  </r>
  <r>
    <x v="0"/>
    <x v="3"/>
    <x v="8"/>
    <n v="264"/>
    <x v="62"/>
    <s v="Tahamies"/>
    <n v="2"/>
    <s v="Magdalena Cauca"/>
    <n v="27"/>
    <s v="Nechí"/>
    <n v="2701"/>
    <s v="Río Porce"/>
    <s v="2701-02"/>
    <s v="R. Grande - Chico - NSS"/>
    <s v="2701-02-03"/>
    <s v="R. Grande parte Media"/>
    <s v="2701-02-03-14"/>
    <s v="Q. La Tutura"/>
    <d v="2020-01-15T00:00:00"/>
    <n v="7.5"/>
    <n v="0.65"/>
    <n v="7.69"/>
    <n v="4.38"/>
    <n v="7.96"/>
    <n v="219"/>
    <n v="1919"/>
    <n v="16.399999999999999"/>
    <n v="24.3"/>
    <n v="1916"/>
    <n v="1008"/>
    <s v="N/S"/>
    <s v="N/S"/>
    <s v=" &lt; 10"/>
    <n v="0.42299999999999999"/>
    <n v="17"/>
    <n v="104.09677419354838"/>
    <n v="2.9000000000000001E-2"/>
    <n v="117"/>
    <n v="5"/>
    <x v="113"/>
    <e v="#VALUE!"/>
    <n v="7.74"/>
    <s v="N/S"/>
    <s v="N/S"/>
    <s v="N/S"/>
    <s v="N/S"/>
    <s v="N/S"/>
    <s v="N/S"/>
    <n v="332"/>
    <s v="N/S"/>
    <s v="&lt; 10,0"/>
    <s v="N/S"/>
    <s v="N/S"/>
    <s v="N/S"/>
    <s v="N/S"/>
    <s v="N/S"/>
    <s v="N/S"/>
    <s v="N/S"/>
    <s v="N/S"/>
    <s v="N/S"/>
    <s v="N/S"/>
    <n v="163"/>
    <n v="53.2"/>
    <n v="75.2"/>
    <n v="108"/>
    <n v="0.72199999999999998"/>
    <n v="0.34399999999999997"/>
    <n v="0.2"/>
    <s v="N/S"/>
    <s v="N/S"/>
    <s v="N/S"/>
    <n v="17.6904"/>
    <n v="2.05335"/>
    <m/>
  </r>
  <r>
    <x v="0"/>
    <x v="3"/>
    <x v="8"/>
    <n v="264"/>
    <x v="62"/>
    <s v="Tahamies"/>
    <n v="2"/>
    <s v="Magdalena Cauca"/>
    <n v="27"/>
    <s v="Nechí"/>
    <n v="2701"/>
    <s v="Río Porce"/>
    <s v="2701-02"/>
    <s v="R. Grande - Chico - NSS"/>
    <s v="2701-02-03"/>
    <s v="R. Grande parte Media"/>
    <s v="2701-02-03-01"/>
    <s v="R. Grande"/>
    <d v="2020-01-14T00:00:00"/>
    <n v="12"/>
    <n v="14.37"/>
    <n v="7.48"/>
    <n v="7.25"/>
    <n v="7.52"/>
    <n v="1144"/>
    <n v="1276"/>
    <n v="21.9"/>
    <n v="24.2"/>
    <n v="59.2"/>
    <n v="2"/>
    <s v="N/S"/>
    <s v="N/S"/>
    <s v=" &lt; 10"/>
    <n v="0.17799999999999999"/>
    <n v="0.82799999999999996"/>
    <n v="1.9238709677419354"/>
    <s v="&lt; 0,020"/>
    <n v="11"/>
    <s v="&lt; 0,100"/>
    <x v="114"/>
    <n v="10.952941176470588"/>
    <n v="0.65700000000000003"/>
    <s v="N/S"/>
    <s v="N/S"/>
    <s v="N/S"/>
    <s v="N/S"/>
    <s v="N/S"/>
    <s v="N/S"/>
    <n v="43.1"/>
    <s v="N/S"/>
    <s v=" &lt; 10,0"/>
    <s v="N/S"/>
    <s v="N/S"/>
    <s v="N/S"/>
    <s v="N/S"/>
    <s v="N/S"/>
    <s v="N/S"/>
    <s v="N/S"/>
    <s v="N/S"/>
    <s v="N/S"/>
    <s v="N/S"/>
    <n v="10.3"/>
    <n v="524"/>
    <n v="28"/>
    <n v="33.799999999999997"/>
    <n v="0.216"/>
    <n v="6.2E-2"/>
    <n v="2.4E-2"/>
    <s v="N/S"/>
    <s v="N/S"/>
    <s v="N/S"/>
    <n v="1.241568"/>
    <n v="6.8286239999999996"/>
    <m/>
  </r>
  <r>
    <x v="0"/>
    <x v="3"/>
    <x v="8"/>
    <n v="664"/>
    <x v="63"/>
    <s v="Tahamies"/>
    <n v="2"/>
    <s v="Magdalena Cauca"/>
    <n v="27"/>
    <s v="Nechí"/>
    <n v="2701"/>
    <s v="Río Porce"/>
    <s v="2701-02"/>
    <s v="R. Grande - Chico - NSS"/>
    <s v="2701-02-06"/>
    <s v="R. Chico"/>
    <s v="2701-02-04-48"/>
    <s v="Q. Santa Barbara"/>
    <d v="2020-01-16T00:00:00"/>
    <n v="12"/>
    <n v="21.4"/>
    <n v="7.46"/>
    <n v="4.84"/>
    <n v="7.57"/>
    <n v="4550"/>
    <n v="5320"/>
    <n v="27.6"/>
    <n v="31.9"/>
    <n v="361"/>
    <n v="161"/>
    <s v="N/S"/>
    <s v="N/S"/>
    <s v=" &lt; 10"/>
    <n v="0.24099999999999999"/>
    <n v="186"/>
    <n v="9.4161290322580662"/>
    <s v=" &lt; 0,020"/>
    <n v="204"/>
    <n v="5"/>
    <x v="115"/>
    <n v="73.211764705882359"/>
    <n v="53.4"/>
    <s v="N/S"/>
    <s v="N/S"/>
    <s v="N/S"/>
    <s v="N/S"/>
    <s v="N/S"/>
    <s v="N/S"/>
    <n v="521"/>
    <s v="N/S"/>
    <s v=" &lt; 10,0"/>
    <s v="N/S"/>
    <s v="N/S"/>
    <s v="N/S"/>
    <s v="N/S"/>
    <s v="N/S"/>
    <s v="N/S"/>
    <s v="N/S"/>
    <s v="N/S"/>
    <s v="N/S"/>
    <s v="N/S"/>
    <n v="79.400000000000006"/>
    <n v="291"/>
    <n v="50.5"/>
    <n v="136"/>
    <n v="0.57999999999999996"/>
    <n v="0.19"/>
    <n v="7.3999999999999996E-2"/>
    <s v="N/S"/>
    <s v="N/S"/>
    <s v="N/S"/>
    <n v="148.84127999999998"/>
    <n v="188.59391999999997"/>
    <m/>
  </r>
  <r>
    <x v="0"/>
    <x v="3"/>
    <x v="6"/>
    <n v="88"/>
    <x v="52"/>
    <s v="Aburra Norte"/>
    <n v="2"/>
    <s v="Magdalena Cauca"/>
    <n v="27"/>
    <s v="Nechí"/>
    <n v="2701"/>
    <s v="Río Porce"/>
    <s v="2701-01"/>
    <s v="Rio Aburrá - NSS"/>
    <s v="2701-01-062"/>
    <s v="Q. La Garcia"/>
    <s v="2701-01-062"/>
    <s v="Q. La Garcia"/>
    <d v="2020-01-29T00:00:00"/>
    <n v="4"/>
    <n v="21.16"/>
    <n v="5.23"/>
    <n v="4.54"/>
    <n v="6.27"/>
    <n v="184.5"/>
    <n v="251"/>
    <n v="22.1"/>
    <n v="24.3"/>
    <s v=" &lt; 12,0"/>
    <n v="2"/>
    <s v="&lt; 0,050"/>
    <s v="N/S"/>
    <s v=" &lt; 10"/>
    <s v=" &lt; 0,100"/>
    <s v=" &lt; 0,153"/>
    <n v="0.26419354838709674"/>
    <s v=" &lt; 0,020"/>
    <n v="1469"/>
    <n v="7.5"/>
    <x v="111"/>
    <e v="#VALUE!"/>
    <n v="1.0900000000000001"/>
    <s v=" &lt; 10"/>
    <s v="N/S"/>
    <s v="N/S"/>
    <s v="N/S"/>
    <s v="N/S"/>
    <s v=" &lt; 0,050"/>
    <n v="4.38"/>
    <n v="1.45"/>
    <n v="73.3"/>
    <n v="66.2"/>
    <s v=" &lt; 0,050"/>
    <n v="0.13900000000000001"/>
    <n v="0.23100000000000001"/>
    <n v="0.11799999999999999"/>
    <n v="68.3"/>
    <n v="6.0000000000000001E-3"/>
    <s v=" &lt; 0,100"/>
    <s v=" &lt; 0,100"/>
    <s v=" &lt; 0,250"/>
    <n v="16.3"/>
    <s v=" &lt; 5,00"/>
    <n v="40.1"/>
    <n v="89.8"/>
    <n v="8.4000000000000005E-2"/>
    <n v="2.5999999999999999E-2"/>
    <n v="1.6E-2"/>
    <s v="N/S"/>
    <n v="0.95099999999999996"/>
    <n v="7.6999999999999999E-2"/>
    <n v="0.60940799999999995"/>
    <n v="447.61017600000002"/>
    <m/>
  </r>
  <r>
    <x v="0"/>
    <x v="3"/>
    <x v="6"/>
    <n v="88"/>
    <x v="52"/>
    <s v="Aburra Norte"/>
    <n v="2"/>
    <s v="Magdalena Cauca"/>
    <n v="27"/>
    <s v="Nechí"/>
    <n v="2701"/>
    <s v="Río Porce"/>
    <s v="2701-01"/>
    <s v="Rio Aburrá - NSS"/>
    <s v="2701-01-062"/>
    <s v="Q. La Garcia"/>
    <s v="2701-01-062"/>
    <s v="Q. La Garcia"/>
    <d v="2020-01-21T00:00:00"/>
    <n v="8.5"/>
    <n v="74.8"/>
    <n v="7.66"/>
    <n v="6.88"/>
    <n v="7.94"/>
    <n v="56.8"/>
    <n v="106.1"/>
    <n v="18.600000000000001"/>
    <n v="24.7"/>
    <n v="18"/>
    <n v="2.12"/>
    <s v="&lt; 0,050"/>
    <s v="N/S"/>
    <n v="10"/>
    <s v=" &lt; 0,100"/>
    <s v="&lt; 0,153"/>
    <n v="2.1406451612903226"/>
    <n v="4.2000000000000003E-2"/>
    <n v="831"/>
    <n v="1"/>
    <x v="111"/>
    <e v="#VALUE!"/>
    <n v="0.89"/>
    <s v=" &lt; 10"/>
    <s v="N/S"/>
    <s v="N/S"/>
    <s v="N/S"/>
    <s v="N/S"/>
    <s v=" &lt; 0,050"/>
    <n v="3.47"/>
    <s v=" &lt; 1,00"/>
    <s v=" &lt; 10,0"/>
    <n v="51.5"/>
    <s v=" &lt; 0,050"/>
    <n v="8.4000000000000005E-2"/>
    <s v=" &lt; 0,050"/>
    <s v=" &lt; 0,050"/>
    <n v="30"/>
    <s v="&lt; 0,001"/>
    <s v="&lt; 0,100"/>
    <s v=" &lt; 0,100"/>
    <s v=" &lt; 0,250"/>
    <s v="&lt; 5,00"/>
    <n v="8.8000000000000007"/>
    <n v="13.8"/>
    <n v="25.5"/>
    <n v="0.79800000000000004"/>
    <n v="0.19600000000000001"/>
    <n v="2.8000000000000001E-2"/>
    <s v="N/S"/>
    <n v="0.47299999999999998"/>
    <n v="6.0000000000000001E-3"/>
    <n v="4.8524255999999992"/>
    <n v="1902.0592799999997"/>
    <m/>
  </r>
  <r>
    <x v="0"/>
    <x v="4"/>
    <x v="5"/>
    <n v="895"/>
    <x v="21"/>
    <s v="Panzenú"/>
    <n v="2"/>
    <s v="Magdalena Cauca"/>
    <n v="27"/>
    <s v="Nechí"/>
    <n v="2703"/>
    <s v="Bajo Nechí"/>
    <s v="2703-01"/>
    <s v="R. Tigui - NSS"/>
    <s v="2703-01-01"/>
    <s v="R. Tigui"/>
    <s v="2703-01-01-02"/>
    <s v="Q. Arenales"/>
    <d v="2019-08-13T00:00:00"/>
    <n v="24"/>
    <n v="12.12"/>
    <n v="8.01"/>
    <n v="7.81"/>
    <n v="8.3699999999999992"/>
    <n v="284"/>
    <n v="410"/>
    <n v="28.5"/>
    <n v="31.2"/>
    <n v="12"/>
    <n v="2"/>
    <s v=" &lt; 0,050"/>
    <s v="N/S"/>
    <s v="&lt; 10"/>
    <s v=" &lt; 0,100"/>
    <n v="0.153"/>
    <n v="4.0193548387096776"/>
    <n v="0.48199999999999998"/>
    <n v="7"/>
    <s v=" &lt; 0,100"/>
    <x v="116"/>
    <n v="4.117647058823529"/>
    <n v="0.05"/>
    <s v=" &lt; 10"/>
    <s v="N/S"/>
    <s v="N/S"/>
    <s v="N/S"/>
    <s v="N/S"/>
    <s v=" &lt; 0,050"/>
    <n v="7.91"/>
    <s v=" &lt; 1,00"/>
    <n v="42.2"/>
    <s v="N/S"/>
    <s v=" &lt; 0,050"/>
    <s v=" &lt; 0,050"/>
    <s v=" &lt; 0,050"/>
    <s v=" &lt; 0,050"/>
    <s v="&lt; 0,200"/>
    <s v=" &lt; 0,001"/>
    <s v="&lt; 0,100"/>
    <s v=" &lt; 0,100"/>
    <s v="&lt; 0,250"/>
    <s v=" &lt; 5,00"/>
    <n v="61.6"/>
    <n v="103"/>
    <n v="115"/>
    <n v="8.4000000000000005E-2"/>
    <n v="4.2000000000000003E-2"/>
    <n v="0.03"/>
    <s v="N/S"/>
    <s v="N/S"/>
    <s v=" &lt; 0,002"/>
    <n v="2.0943360000000002"/>
    <n v="7.3301759999999989"/>
    <m/>
  </r>
  <r>
    <x v="0"/>
    <x v="4"/>
    <x v="5"/>
    <n v="895"/>
    <x v="21"/>
    <s v="Panzenú"/>
    <n v="2"/>
    <s v="Magdalena Cauca"/>
    <n v="27"/>
    <s v="Nechí"/>
    <n v="2703"/>
    <s v="Bajo Nechí"/>
    <s v="2703-01"/>
    <s v="R. Tigui - NSS"/>
    <s v="2703-01-01"/>
    <s v="R. Tigui"/>
    <s v="2703-01-01-02"/>
    <s v="Q. Arenales"/>
    <d v="2019-08-13T00:00:00"/>
    <n v="24"/>
    <n v="1.76"/>
    <n v="8.9700000000000006"/>
    <n v="7.17"/>
    <n v="10.84"/>
    <n v="184"/>
    <n v="335"/>
    <n v="30.1"/>
    <n v="33.700000000000003"/>
    <n v="36.6"/>
    <n v="8.01"/>
    <s v="&lt; 0,050"/>
    <s v="N/S"/>
    <s v="&lt; 10"/>
    <s v="&lt; 0,100"/>
    <n v="0.21"/>
    <n v="13.25483870967742"/>
    <n v="7.0000000000000007E-2"/>
    <n v="150"/>
    <n v="1.5"/>
    <x v="116"/>
    <n v="4.117647058823529"/>
    <n v="0.33"/>
    <s v="&lt; 10"/>
    <s v="N/S"/>
    <s v="N/S"/>
    <s v="N/S"/>
    <s v="N/S"/>
    <n v="1.63"/>
    <n v="8.42"/>
    <n v="1.82"/>
    <n v="45.9"/>
    <s v="N/S"/>
    <s v="&lt; 0,050"/>
    <n v="0.14000000000000001"/>
    <n v="1.43"/>
    <s v="&lt; 0,050"/>
    <n v="4.12"/>
    <s v="&lt; 0,001"/>
    <s v="&lt; 0,100"/>
    <s v="&lt; 0,100"/>
    <n v="0.34"/>
    <s v="&lt; 5,00"/>
    <n v="45.8"/>
    <n v="70.400000000000006"/>
    <n v="77"/>
    <n v="0.7"/>
    <n v="0.32"/>
    <n v="0.18"/>
    <s v="N/S"/>
    <s v="N/S"/>
    <s v="&lt; 0,002"/>
    <n v="1.2180326400000001"/>
    <n v="22.8096"/>
    <m/>
  </r>
  <r>
    <x v="0"/>
    <x v="5"/>
    <x v="5"/>
    <n v="895"/>
    <x v="21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1"/>
    <s v="Directos R. Nechi (mi) entre R. Porce y Q. Matanzas"/>
    <d v="2019-11-14T00:00:00"/>
    <n v="1"/>
    <n v="2.59"/>
    <n v="5.97"/>
    <n v="5.97"/>
    <s v="N/S"/>
    <n v="504"/>
    <s v="N/S"/>
    <n v="30.8"/>
    <s v="N/S"/>
    <n v="12"/>
    <n v="2"/>
    <s v=" &lt; 0,050"/>
    <s v="N/S"/>
    <s v=" &lt; 10"/>
    <s v=" &lt; 0,100"/>
    <n v="0.153"/>
    <n v="2.8225806451612905"/>
    <n v="0.157"/>
    <n v="15"/>
    <s v=" &lt; 0,100"/>
    <x v="116"/>
    <n v="4.117647058823529"/>
    <n v="0.05"/>
    <s v=" &lt; 10"/>
    <s v="N/S"/>
    <s v="N/S"/>
    <s v="N/S"/>
    <s v="N/S"/>
    <s v=" &lt; 0,050"/>
    <n v="5.82"/>
    <s v=" &lt; 1,00"/>
    <n v="103"/>
    <s v="N/S"/>
    <s v=" &lt; 0,050"/>
    <s v=" &lt; 0,050"/>
    <s v=" &lt; 0,050"/>
    <s v=" &lt; 0,050"/>
    <n v="0.81200000000000006"/>
    <s v=" &lt; 0,001"/>
    <s v=" &lt; 0,100"/>
    <s v=" &lt; 0,100"/>
    <s v=" &lt; 0,250"/>
    <s v=" &lt; 5,00"/>
    <n v="97.6"/>
    <n v="95.4"/>
    <n v="98.2"/>
    <n v="0.30599999999999999"/>
    <n v="0.23799999999999999"/>
    <n v="0.248"/>
    <s v="N/S"/>
    <s v="N/S"/>
    <n v="2E-3"/>
    <n v="1.8647999999999998E-2"/>
    <n v="0.13985999999999998"/>
    <m/>
  </r>
  <r>
    <x v="0"/>
    <x v="4"/>
    <x v="5"/>
    <n v="895"/>
    <x v="21"/>
    <s v="Panzenú"/>
    <n v="2"/>
    <s v="Magdalena Cauca"/>
    <n v="27"/>
    <s v="Nechí"/>
    <n v="2703"/>
    <s v="Bajo Nechí"/>
    <s v="2703-01"/>
    <s v="R. Tigui - NSS"/>
    <s v="2703-01-01"/>
    <s v="R. Tigui"/>
    <s v="2703-01-01-02"/>
    <s v="Q. Arenales"/>
    <d v="2019-08-13T00:00:00"/>
    <n v="24"/>
    <n v="0.34"/>
    <n v="6.71"/>
    <n v="6.31"/>
    <n v="6.71"/>
    <n v="337"/>
    <n v="491"/>
    <n v="28.5"/>
    <n v="30.4"/>
    <n v="16.2"/>
    <n v="3.26"/>
    <s v=" &lt; 0,050"/>
    <s v="N/S"/>
    <s v=" &lt; 10"/>
    <s v=" &lt; 0,100"/>
    <n v="0.153"/>
    <n v="1.205806451612903"/>
    <n v="0.02"/>
    <n v="89"/>
    <n v="0.1"/>
    <x v="116"/>
    <n v="4.117647058823529"/>
    <n v="1.07"/>
    <s v=" &lt; 10"/>
    <s v="N/S"/>
    <s v="N/S"/>
    <s v="N/S"/>
    <s v="N/S"/>
    <s v=" &lt; 0,050"/>
    <n v="13.2"/>
    <s v=" &lt; 1,00"/>
    <s v=" &lt; 10,0"/>
    <s v="N/S"/>
    <s v=" &lt; 0,050"/>
    <s v="&lt; 0,050"/>
    <s v=" &lt; 0,050"/>
    <s v=" &lt; 0,050"/>
    <n v="39.799999999999997"/>
    <s v=" &lt; 0,001"/>
    <s v="&lt; 0,100"/>
    <s v=" &lt; 0,100"/>
    <s v="&lt; 0,250"/>
    <n v="44"/>
    <n v="152"/>
    <n v="29.2"/>
    <n v="543"/>
    <n v="0.122"/>
    <n v="6.4000000000000001E-2"/>
    <n v="0.05"/>
    <s v="N/S"/>
    <s v="N/S"/>
    <n v="3.0000000000000001E-3"/>
    <n v="9.5765760000000005E-2"/>
    <n v="2.6144639999999999"/>
    <m/>
  </r>
  <r>
    <x v="0"/>
    <x v="6"/>
    <x v="5"/>
    <n v="895"/>
    <x v="21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4"/>
    <s v="Q. Juanvara"/>
    <d v="2019-07-09T00:00:00"/>
    <n v="7"/>
    <n v="2.89"/>
    <n v="7.97"/>
    <n v="7.69"/>
    <n v="7.97"/>
    <n v="217"/>
    <n v="460"/>
    <n v="26.4"/>
    <n v="27.2"/>
    <n v="54.3"/>
    <n v="2.2599999999999998"/>
    <s v="&lt; 0,050"/>
    <s v="N/S"/>
    <s v="&lt; 10"/>
    <s v="&lt; 0,100"/>
    <n v="0.153"/>
    <n v="1.1290322580645162"/>
    <n v="2.7E-2"/>
    <n v="305"/>
    <n v="1"/>
    <x v="116"/>
    <n v="4.117647058823529"/>
    <n v="0.26900000000000002"/>
    <s v="&lt; 10"/>
    <s v="N/S"/>
    <s v="N/S"/>
    <s v="N/S"/>
    <s v="N/S"/>
    <s v=" &lt; 0,050"/>
    <n v="1.53"/>
    <s v=" &lt; 1,00"/>
    <n v="77"/>
    <s v="N/S"/>
    <s v="&lt; 0,050"/>
    <n v="0.09"/>
    <s v=" &lt; 0,050"/>
    <s v=" &lt; 0,050"/>
    <n v="24.1"/>
    <n v="1E-3"/>
    <s v="&lt; 0,100"/>
    <s v="&lt; 0,100"/>
    <n v="0.35199999999999998"/>
    <s v="&lt; 5,00"/>
    <n v="52.6"/>
    <n v="149"/>
    <n v="181"/>
    <n v="0.31"/>
    <n v="0.246"/>
    <n v="0.20399999999999999"/>
    <s v="N/S"/>
    <s v="N/S"/>
    <n v="0.151"/>
    <n v="0.16459127999999998"/>
    <n v="22.212540000000001"/>
    <m/>
  </r>
  <r>
    <x v="0"/>
    <x v="6"/>
    <x v="5"/>
    <n v="895"/>
    <x v="21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4"/>
    <s v="Q. Juanvara"/>
    <d v="2019-07-09T00:00:00"/>
    <n v="3"/>
    <n v="1.93"/>
    <n v="7.5"/>
    <n v="7.49"/>
    <n v="7.91"/>
    <n v="229"/>
    <n v="835"/>
    <n v="26.8"/>
    <n v="32.1"/>
    <n v="930"/>
    <n v="69.2"/>
    <s v="&lt; 0,050"/>
    <s v="N/S"/>
    <s v="&lt; 10"/>
    <s v="&lt; 0,100"/>
    <n v="0.153"/>
    <n v="1.1290322580645162"/>
    <n v="0.02"/>
    <n v="16278"/>
    <n v="26"/>
    <x v="116"/>
    <n v="4.117647058823529"/>
    <n v="2.02"/>
    <s v="&lt; 10"/>
    <s v="N/S"/>
    <s v="N/S"/>
    <s v="N/S"/>
    <s v="N/S"/>
    <s v=" &lt; 0,050"/>
    <s v=" &lt; 1,5"/>
    <s v=" &lt; 1,00"/>
    <n v="293"/>
    <s v="N/S"/>
    <n v="0.377"/>
    <n v="8.18"/>
    <n v="0.36899999999999999"/>
    <n v="0.41799999999999998"/>
    <n v="204"/>
    <n v="0.122"/>
    <s v="&lt; 0,100"/>
    <s v="&lt; 0,100"/>
    <n v="8.7799999999999994"/>
    <s v="&lt; 5,00"/>
    <n v="65.5"/>
    <n v="703"/>
    <n v="800"/>
    <n v="0.252"/>
    <n v="0.18"/>
    <n v="0.14599999999999999"/>
    <s v="N/S"/>
    <s v="N/S"/>
    <n v="2.92"/>
    <n v="1.4424048000000003"/>
    <n v="339.298632"/>
    <m/>
  </r>
  <r>
    <x v="0"/>
    <x v="6"/>
    <x v="5"/>
    <n v="895"/>
    <x v="21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4"/>
    <s v="Q. Juanvara"/>
    <d v="2019-07-09T00:00:00"/>
    <n v="1"/>
    <n v="4.32"/>
    <n v="7.62"/>
    <n v="7.97"/>
    <n v="7.97"/>
    <s v="N/S"/>
    <s v="N/S"/>
    <s v="N/S"/>
    <s v="N/S"/>
    <n v="117"/>
    <n v="4.01"/>
    <s v="N/S"/>
    <s v="N/S"/>
    <s v="N/S"/>
    <s v="&lt; 0,100"/>
    <s v="N/S"/>
    <n v="4.17741935483871"/>
    <n v="0.49"/>
    <n v="239"/>
    <n v="0.6"/>
    <x v="116"/>
    <n v="4.117647058823529"/>
    <s v="N/S"/>
    <s v="N/S"/>
    <s v="N/S"/>
    <s v="N/S"/>
    <s v="N/S"/>
    <s v="N/S"/>
    <s v="N/S"/>
    <n v="3.69"/>
    <s v="N/S"/>
    <n v="581"/>
    <s v="N/S"/>
    <s v="N/S"/>
    <s v="N/S"/>
    <s v="N/S"/>
    <s v="N/S"/>
    <s v="N/S"/>
    <s v="N/S"/>
    <s v="N/S"/>
    <s v="N/S"/>
    <s v="N/S"/>
    <s v="&lt; 5,00"/>
    <n v="100"/>
    <s v="N/S"/>
    <s v="N/S"/>
    <n v="0.19"/>
    <n v="0.1"/>
    <n v="7.0000000000000007E-2"/>
    <s v="N/S"/>
    <s v="N/S"/>
    <s v="N/S"/>
    <n v="6.2363519999999999E-2"/>
    <n v="3.7169279999999998"/>
    <m/>
  </r>
  <r>
    <x v="0"/>
    <x v="6"/>
    <x v="5"/>
    <n v="895"/>
    <x v="21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4"/>
    <s v="Q. Juanvara"/>
    <d v="2019-07-09T00:00:00"/>
    <n v="2"/>
    <n v="6.31"/>
    <n v="8.1999999999999993"/>
    <n v="7.69"/>
    <n v="8.2899999999999991"/>
    <n v="578"/>
    <n v="648"/>
    <n v="27"/>
    <n v="27.6"/>
    <n v="85.4"/>
    <n v="3.81"/>
    <s v="&lt; 0,050"/>
    <s v="N/S"/>
    <s v="&lt; 10"/>
    <n v="0.1"/>
    <n v="0.153"/>
    <n v="27.548387096774192"/>
    <n v="6.4000000000000001E-2"/>
    <n v="88"/>
    <n v="0.1"/>
    <x v="116"/>
    <n v="4.117647058823529"/>
    <n v="0.40899999999999997"/>
    <s v="&lt; 10"/>
    <s v="N/S"/>
    <s v="N/S"/>
    <s v="N/S"/>
    <s v="N/S"/>
    <n v="5.13"/>
    <n v="6.11"/>
    <s v="&lt; 1,00"/>
    <n v="165"/>
    <s v="N/S"/>
    <s v="&lt; 0,050"/>
    <n v="0.65300000000000002"/>
    <n v="1.98"/>
    <s v="&lt; 0,050"/>
    <n v="5.01"/>
    <n v="2E-3"/>
    <s v="&lt; 0,100"/>
    <s v="&lt; 0,100"/>
    <s v="&lt; 0,250"/>
    <s v="&lt; 5,00"/>
    <n v="88.1"/>
    <n v="145"/>
    <n v="175"/>
    <n v="0.35"/>
    <n v="0.21"/>
    <n v="0.192"/>
    <s v="N/S"/>
    <s v="N/S"/>
    <n v="4.2999999999999997E-2"/>
    <n v="0.17309591999999999"/>
    <n v="3.9980159999999998"/>
    <m/>
  </r>
  <r>
    <x v="0"/>
    <x v="7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7-30T00:00:00"/>
    <n v="24"/>
    <n v="67.56"/>
    <n v="7.4"/>
    <n v="6.54"/>
    <n v="9.4600000000000009"/>
    <n v="1326"/>
    <n v="1634"/>
    <n v="28.4"/>
    <n v="31.1"/>
    <n v="19.899999999999999"/>
    <n v="2"/>
    <s v="&lt; 0.050"/>
    <s v="N/S"/>
    <s v="&lt; 10"/>
    <s v="&lt; 0.1"/>
    <n v="0.153"/>
    <n v="1.19"/>
    <n v="0.02"/>
    <n v="165"/>
    <n v="24"/>
    <x v="116"/>
    <n v="4.117647058823529"/>
    <n v="0.17699999999999999"/>
    <s v="&lt; 10"/>
    <s v="N/S"/>
    <s v="N/S"/>
    <s v="N/S"/>
    <s v="N/S"/>
    <s v="&lt; 0.050"/>
    <n v="12.9"/>
    <n v="1.65"/>
    <n v="1070"/>
    <s v="N/S"/>
    <n v="0.96399999999999997"/>
    <n v="30.1"/>
    <n v="0.20300000000000001"/>
    <s v="&lt; 0.050"/>
    <n v="2.7"/>
    <s v="&lt; 0.001"/>
    <n v="0.13300000000000001"/>
    <s v="&lt; 0.1"/>
    <n v="1.61"/>
    <n v="12.9"/>
    <n v="12.4"/>
    <n v="684"/>
    <n v="884"/>
    <n v="8.5999999999999993E-2"/>
    <n v="7.1999999999999995E-2"/>
    <n v="5.2999999999999999E-2"/>
    <s v="N/S"/>
    <s v="N/S"/>
    <n v="4.0000000000000001E-3"/>
    <n v="11.674368000000001"/>
    <n v="963.13536000000011"/>
    <m/>
  </r>
  <r>
    <x v="0"/>
    <x v="8"/>
    <x v="5"/>
    <n v="250"/>
    <x v="20"/>
    <s v="Panzenú"/>
    <n v="2"/>
    <s v="Magdalena Cauca"/>
    <n v="27"/>
    <s v="Nechí"/>
    <n v="2703"/>
    <s v="Bajo Nechí (md)"/>
    <s v="2703-03"/>
    <s v="R. Bajo Nechí (mi) - NSS"/>
    <s v="2703-03-06"/>
    <s v="Q. San Pedro"/>
    <s v="2703-03-06-02"/>
    <s v="Q. Hojarrascal"/>
    <d v="2019-10-31T00:00:00"/>
    <n v="24"/>
    <n v="42.1"/>
    <n v="6.45"/>
    <n v="6.05"/>
    <n v="6.45"/>
    <n v="45.3"/>
    <n v="58.7"/>
    <n v="28.7"/>
    <n v="29.7"/>
    <n v="12"/>
    <n v="2"/>
    <s v=" &lt; 0,050"/>
    <s v="N/S"/>
    <s v="N/S"/>
    <s v="N/S"/>
    <n v="0.153"/>
    <n v="0.34322580645161294"/>
    <n v="0.02"/>
    <n v="90"/>
    <s v=" &lt; 0,100"/>
    <x v="116"/>
    <n v="4.117647058823529"/>
    <n v="0.16200000000000001"/>
    <s v="N/S"/>
    <s v="N/S"/>
    <s v="N/S"/>
    <s v="N/S"/>
    <s v="N/S"/>
    <s v="&lt; 0,050"/>
    <n v="1.6"/>
    <s v="N/S"/>
    <s v=" &lt; 10,0"/>
    <s v="N/S"/>
    <s v=" &lt; 0,050"/>
    <s v=" &lt; 0,050"/>
    <s v=" &lt; 0,050"/>
    <s v=" &lt; 0,050"/>
    <n v="2.0299999999999998"/>
    <s v=" &lt; 0,001"/>
    <s v=" &lt; 0,100"/>
    <s v=" &lt; 0,100"/>
    <s v=" &lt; 0,250"/>
    <s v="N/S"/>
    <n v="17.399999999999999"/>
    <n v="17.100000000000001"/>
    <n v="21.9"/>
    <s v="N/S"/>
    <s v="N/S"/>
    <s v="N/S"/>
    <s v="N/S"/>
    <s v="N/S"/>
    <n v="4.0000000000000001E-3"/>
    <n v="7.2748800000000005"/>
    <n v="327.36960000000005"/>
    <m/>
  </r>
  <r>
    <x v="0"/>
    <x v="7"/>
    <x v="5"/>
    <n v="604"/>
    <x v="34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7-30T00:00:00"/>
    <n v="24"/>
    <n v="95.18"/>
    <n v="7.64"/>
    <n v="7.3"/>
    <n v="7.99"/>
    <n v="7.41"/>
    <n v="991"/>
    <n v="25.6"/>
    <n v="28"/>
    <n v="12"/>
    <n v="2"/>
    <s v=" &lt; 0,050"/>
    <s v="N/S"/>
    <s v=" &lt; 10"/>
    <s v=" &lt; 0,100"/>
    <n v="0.153"/>
    <n v="0.65258064516129033"/>
    <n v="6.2E-2"/>
    <n v="122"/>
    <n v="0.1"/>
    <x v="116"/>
    <n v="4.117647058823529"/>
    <n v="7.5999999999999998E-2"/>
    <s v="&lt; 10"/>
    <s v="N/S"/>
    <s v="N/S"/>
    <s v="N/S"/>
    <s v="N/S"/>
    <s v=" &lt; 0,050"/>
    <n v="3.3"/>
    <s v="&lt; 1,00"/>
    <n v="362"/>
    <s v="N/S"/>
    <n v="5.1999999999999998E-2"/>
    <n v="2.36"/>
    <s v=" &lt; 0,050"/>
    <s v="&lt; 0,050"/>
    <n v="4.4000000000000004"/>
    <s v=" &lt; 0,001"/>
    <s v=" &lt; 0,100"/>
    <s v="&lt; 0,100"/>
    <n v="0.47099999999999997"/>
    <s v=" &lt; 5,00"/>
    <n v="67.7"/>
    <n v="290"/>
    <n v="366"/>
    <n v="6.6000000000000003E-2"/>
    <n v="4.3999999999999997E-2"/>
    <n v="0.04"/>
    <s v="N/S"/>
    <s v="N/S"/>
    <n v="5.0000000000000001E-3"/>
    <n v="16.447104000000003"/>
    <n v="1003.2733440000001"/>
    <m/>
  </r>
  <r>
    <x v="0"/>
    <x v="7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7-30T00:00:00"/>
    <n v="24"/>
    <n v="1.5"/>
    <n v="7.64"/>
    <n v="6.72"/>
    <n v="8.49"/>
    <n v="484"/>
    <n v="119.3"/>
    <n v="25.3"/>
    <n v="26.8"/>
    <n v="12"/>
    <n v="2"/>
    <s v=" &lt; 0,050"/>
    <s v="N/S"/>
    <s v=" &lt; 10"/>
    <s v="&lt; 0,100"/>
    <n v="0.153"/>
    <n v="1.1651612903225808"/>
    <n v="9.9000000000000005E-2"/>
    <n v="24"/>
    <n v="0.3"/>
    <x v="116"/>
    <n v="4.117647058823529"/>
    <n v="0.11"/>
    <s v=" &lt; 10"/>
    <s v="N/S"/>
    <s v="N/S"/>
    <s v="N/S"/>
    <s v="N/S"/>
    <s v=" &lt; 0,050"/>
    <n v="2.16"/>
    <s v=" &lt; 1,00"/>
    <n v="151"/>
    <s v="N/S"/>
    <s v=" &lt; 0,050"/>
    <n v="0.61599999999999999"/>
    <s v=" &lt; 0,050"/>
    <s v="&lt; 0,050"/>
    <n v="1.8"/>
    <s v=" &lt; 0,001"/>
    <s v=" &lt; 0,100"/>
    <s v=" &lt; 0,100"/>
    <s v="&lt; 0,250"/>
    <s v=" &lt; 5,00"/>
    <n v="35.299999999999997"/>
    <n v="112"/>
    <n v="177"/>
    <n v="0.04"/>
    <n v="2.1999999999999999E-2"/>
    <n v="1.2E-2"/>
    <s v="N/S"/>
    <s v="N/S"/>
    <n v="7.0000000000000001E-3"/>
    <n v="0.25919999999999999"/>
    <n v="3.1103999999999998"/>
    <m/>
  </r>
  <r>
    <x v="0"/>
    <x v="7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7-31T00:00:00"/>
    <n v="24"/>
    <n v="7.29"/>
    <n v="8.32"/>
    <n v="7.19"/>
    <n v="7.99"/>
    <n v="269"/>
    <n v="326"/>
    <n v="24.9"/>
    <n v="25.9"/>
    <n v="19.600000000000001"/>
    <n v="2"/>
    <s v="&lt; 0,050"/>
    <s v="N/S"/>
    <s v="&lt; 10"/>
    <s v="&lt; 0,100"/>
    <n v="0.153"/>
    <n v="0.67290322580645157"/>
    <n v="0.02"/>
    <n v="47"/>
    <s v=" &lt; 0,100"/>
    <x v="116"/>
    <n v="4.117647058823529"/>
    <n v="9.2999999999999999E-2"/>
    <s v=" &lt; 10"/>
    <s v="N/S"/>
    <s v="N/S"/>
    <s v="N/S"/>
    <s v="N/S"/>
    <s v=" &lt; 0,050"/>
    <n v="4.05"/>
    <s v=" &lt; 1,00"/>
    <n v="107"/>
    <s v="N/S"/>
    <s v=" &lt; 0,050"/>
    <s v="&lt; 0,050"/>
    <s v=" &lt; 0,050"/>
    <s v=" &lt; 0,050"/>
    <n v="0.57399999999999995"/>
    <s v=" &lt; 0,001"/>
    <s v=" &lt; 0,100"/>
    <s v=" &lt; 0,100"/>
    <s v=" &lt; 0,250"/>
    <s v="&lt; 5,00"/>
    <n v="27.6"/>
    <n v="78.400000000000006"/>
    <n v="123"/>
    <n v="0.03"/>
    <n v="0.02"/>
    <n v="8.0000000000000002E-3"/>
    <s v="N/S"/>
    <s v="N/S"/>
    <n v="8.0000000000000002E-3"/>
    <n v="1.2597120000000002"/>
    <n v="29.603232000000002"/>
    <m/>
  </r>
  <r>
    <x v="0"/>
    <x v="9"/>
    <x v="5"/>
    <n v="604"/>
    <x v="34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5T00:00:00"/>
    <n v="12"/>
    <n v="2.5499999999999998"/>
    <n v="6.9"/>
    <n v="6.9"/>
    <n v="7.16"/>
    <n v="621"/>
    <n v="694"/>
    <n v="25.4"/>
    <n v="30"/>
    <n v="12"/>
    <n v="2.74"/>
    <s v="&lt; 0,050"/>
    <s v="N/S"/>
    <n v="11"/>
    <s v="&lt; 0,100"/>
    <n v="0.376"/>
    <n v="8.6483870967741918"/>
    <n v="0.109"/>
    <n v="99"/>
    <n v="0.1"/>
    <x v="116"/>
    <n v="4.117647058823529"/>
    <n v="0.13200000000000001"/>
    <s v="&lt; 10"/>
    <s v="N/S"/>
    <s v="N/S"/>
    <s v="N/S"/>
    <s v="N/S"/>
    <s v="&lt; 0,050"/>
    <n v="2.6"/>
    <s v="&lt; 1,00"/>
    <n v="179"/>
    <s v="N/S"/>
    <s v="&lt; 0,050"/>
    <n v="0.55700000000000005"/>
    <s v="&lt; 0,050"/>
    <s v="&lt; 0,050"/>
    <n v="5.56"/>
    <s v="&lt; 0,001"/>
    <s v="&lt; 0,100"/>
    <s v="&lt; 0,100"/>
    <s v="&lt; 0,250"/>
    <n v="8.4600000000000009"/>
    <n v="102"/>
    <n v="240"/>
    <n v="296"/>
    <n v="0.05"/>
    <n v="3.4000000000000002E-2"/>
    <n v="2.4E-2"/>
    <s v="N/S"/>
    <s v="N/S"/>
    <n v="2.7E-2"/>
    <n v="0.30183840000000001"/>
    <n v="10.905839999999998"/>
    <m/>
  </r>
  <r>
    <x v="0"/>
    <x v="9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5T00:00:00"/>
    <n v="12"/>
    <n v="20.29"/>
    <n v="7.99"/>
    <n v="7.6"/>
    <n v="8.02"/>
    <n v="428"/>
    <n v="653"/>
    <n v="25.3"/>
    <n v="27.1"/>
    <n v="15"/>
    <n v="2"/>
    <s v="&lt; 0,050"/>
    <s v="N/S"/>
    <s v="&lt; 10"/>
    <s v="&lt; 0,100"/>
    <n v="0.153"/>
    <n v="3.3419354838709681"/>
    <n v="0.02"/>
    <n v="21"/>
    <s v="&lt; 0,100"/>
    <x v="116"/>
    <n v="4.117647058823529"/>
    <n v="0.73699999999999999"/>
    <s v="&lt; 10"/>
    <s v="N/S"/>
    <s v="N/S"/>
    <s v="N/S"/>
    <s v="N/S"/>
    <s v="&lt; 0,050"/>
    <n v="4.34"/>
    <s v="&lt; 1,00"/>
    <n v="90.1"/>
    <s v="N/S"/>
    <s v="&lt; 0,050"/>
    <s v="&lt; 0,050"/>
    <s v="&lt; 0,050"/>
    <s v="&lt; 0,050"/>
    <n v="0.73799999999999999"/>
    <s v="&lt; 0,001"/>
    <s v="&lt; 0,100"/>
    <s v="&lt; 0,100"/>
    <s v="&lt; 0,250"/>
    <s v="&lt; 5,00"/>
    <n v="83.1"/>
    <n v="158"/>
    <n v="201"/>
    <n v="0.11"/>
    <n v="8.4000000000000005E-2"/>
    <n v="7.8E-2"/>
    <s v="N/S"/>
    <s v="N/S"/>
    <n v="0.01"/>
    <n v="1.7530559999999999"/>
    <n v="18.407087999999998"/>
    <m/>
  </r>
  <r>
    <x v="0"/>
    <x v="9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5T00:00:00"/>
    <n v="7"/>
    <n v="8.67"/>
    <n v="7.76"/>
    <n v="7.06"/>
    <n v="8.01"/>
    <n v="365"/>
    <n v="441"/>
    <n v="24.9"/>
    <n v="28.2"/>
    <n v="12"/>
    <n v="2"/>
    <s v="&lt; 0,050"/>
    <s v="N/S"/>
    <s v="&lt; 10"/>
    <s v="&lt; 0,100"/>
    <n v="0.153"/>
    <n v="7.338709677419355"/>
    <n v="0.26300000000000001"/>
    <n v="48"/>
    <n v="0.2"/>
    <x v="116"/>
    <n v="4.117647058823529"/>
    <n v="8.8999999999999996E-2"/>
    <s v="&lt; 10"/>
    <s v="N/S"/>
    <s v="N/S"/>
    <s v="N/S"/>
    <s v="N/S"/>
    <s v="&lt; 0,050"/>
    <n v="5.36"/>
    <s v="&lt; 1,00"/>
    <n v="129"/>
    <s v="N/S"/>
    <s v="&lt; 0,050"/>
    <n v="0.71399999999999997"/>
    <s v="&lt; 0,050"/>
    <s v="&lt; 0,050"/>
    <n v="1.93"/>
    <s v="&lt; 0,001"/>
    <s v="&lt; 0,100"/>
    <s v="&lt; 0,100"/>
    <s v="&lt; 0,250"/>
    <s v="&lt; 5,00"/>
    <n v="105"/>
    <n v="125"/>
    <n v="172"/>
    <n v="6.8000000000000005E-2"/>
    <n v="5.3999999999999999E-2"/>
    <n v="4.3999999999999997E-2"/>
    <s v="N/S"/>
    <s v="N/S"/>
    <n v="7.0000000000000001E-3"/>
    <n v="0.43696800000000002"/>
    <n v="10.487231999999999"/>
    <m/>
  </r>
  <r>
    <x v="0"/>
    <x v="9"/>
    <x v="5"/>
    <n v="604"/>
    <x v="34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5T00:00:00"/>
    <n v="8"/>
    <n v="3.52"/>
    <n v="6.85"/>
    <n v="6.21"/>
    <n v="6.8"/>
    <n v="219"/>
    <n v="288"/>
    <n v="24.3"/>
    <n v="28.2"/>
    <n v="139"/>
    <n v="41.9"/>
    <s v="&lt; 0,050"/>
    <s v="N/S"/>
    <s v="&lt; 10"/>
    <s v="&lt; 0,100"/>
    <n v="0.153"/>
    <n v="2.7774193548387101"/>
    <n v="4.4999999999999998E-2"/>
    <n v="338"/>
    <n v="0.3"/>
    <x v="116"/>
    <n v="4.117647058823529"/>
    <n v="0.83499999999999996"/>
    <s v="&lt; 10"/>
    <s v="N/S"/>
    <s v="N/S"/>
    <s v="N/S"/>
    <s v="N/S"/>
    <s v="&lt; 0,050"/>
    <s v="&lt; 1,50"/>
    <s v="&lt; 1,00"/>
    <n v="110"/>
    <s v="N/S"/>
    <s v="&lt; 0,050"/>
    <n v="0.53700000000000003"/>
    <n v="0.113"/>
    <s v="&lt; 0,050"/>
    <n v="12.8"/>
    <s v="&lt; 0,001"/>
    <s v="&lt; 0,100"/>
    <s v="&lt; 0,100"/>
    <n v="0.42399999999999999"/>
    <s v="&lt; 5,00"/>
    <n v="10.7"/>
    <n v="59"/>
    <n v="99.4"/>
    <n v="0.106"/>
    <n v="7.8E-2"/>
    <n v="6.4000000000000001E-2"/>
    <s v="N/S"/>
    <s v="N/S"/>
    <n v="3.5000000000000003E-2"/>
    <n v="4.2476544000000001"/>
    <n v="34.265087999999999"/>
    <m/>
  </r>
  <r>
    <x v="0"/>
    <x v="9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5T00:00:00"/>
    <n v="12.5"/>
    <n v="14.62"/>
    <n v="7.61"/>
    <n v="6.54"/>
    <n v="7.6"/>
    <n v="526"/>
    <n v="661"/>
    <n v="24.6"/>
    <n v="26.2"/>
    <n v="13.5"/>
    <n v="2"/>
    <s v="&lt; 0,050"/>
    <s v="N/S"/>
    <s v="&lt; 10"/>
    <s v="&lt; 0,100"/>
    <n v="0.153"/>
    <n v="3.2064516129032254"/>
    <n v="0.02"/>
    <n v="20"/>
    <n v="0.1"/>
    <x v="116"/>
    <n v="4.117647058823529"/>
    <n v="0.05"/>
    <s v="&lt; 10"/>
    <s v="N/S"/>
    <s v="N/S"/>
    <s v="N/S"/>
    <s v="N/S"/>
    <s v="&lt; 0,050"/>
    <s v="&lt; 1,50"/>
    <s v="&lt; 1,00"/>
    <n v="214"/>
    <s v="N/S"/>
    <s v="&lt; 0,050"/>
    <n v="0.46800000000000003"/>
    <s v="&lt; 0,050"/>
    <s v="&lt; 0,050"/>
    <n v="0.88300000000000001"/>
    <s v="&lt; 0,001"/>
    <s v="&lt; 0,100"/>
    <s v="&lt; 0,100"/>
    <s v="&lt; 0,250"/>
    <s v="&lt; 5,00"/>
    <n v="51.3"/>
    <n v="225"/>
    <n v="296"/>
    <n v="0.10199999999999999"/>
    <n v="0.108"/>
    <n v="0.106"/>
    <s v="N/S"/>
    <s v="N/S"/>
    <n v="1.0999999999999999E-2"/>
    <n v="1.3157999999999999"/>
    <n v="13.157999999999999"/>
    <m/>
  </r>
  <r>
    <x v="0"/>
    <x v="7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7-30T00:00:00"/>
    <n v="24"/>
    <n v="0.56999999999999995"/>
    <n v="6.91"/>
    <n v="6.91"/>
    <s v="N/S"/>
    <n v="164.8"/>
    <s v="N/S"/>
    <n v="26"/>
    <n v="27"/>
    <n v="12"/>
    <n v="2"/>
    <s v="&lt; 0,050"/>
    <s v="N/S"/>
    <s v=" &lt; 10"/>
    <s v="&lt; 0,100"/>
    <n v="0.153"/>
    <n v="1.1290322580645162"/>
    <n v="0.02"/>
    <n v="8"/>
    <s v=" &lt; 0,100"/>
    <x v="116"/>
    <n v="4.117647058823529"/>
    <n v="0.05"/>
    <s v=" &lt; 10"/>
    <s v="N/S"/>
    <s v="N/S"/>
    <s v="N/S"/>
    <s v="N/S"/>
    <s v="&lt; 0,050"/>
    <n v="13.4"/>
    <s v=" &lt; 1,00"/>
    <n v="45.6"/>
    <s v="N/S"/>
    <s v=" &lt; 0,050"/>
    <s v="&lt; 0,050"/>
    <s v="&lt; 0,050"/>
    <s v=" &lt; 0,050"/>
    <s v="&lt; 0,200"/>
    <s v=" &lt; 0,001"/>
    <s v="&lt; 0,100"/>
    <s v="&lt; 0,100"/>
    <s v=" &lt; 0,250"/>
    <s v="&lt; 5,00"/>
    <n v="12.8"/>
    <n v="62.7"/>
    <n v="68.8"/>
    <n v="0.04"/>
    <n v="3.2000000000000001E-2"/>
    <n v="0.03"/>
    <s v="N/S"/>
    <s v="N/S"/>
    <s v=" &lt; 0,002"/>
    <n v="9.8496E-2"/>
    <n v="0.393984"/>
    <m/>
  </r>
  <r>
    <x v="0"/>
    <x v="10"/>
    <x v="11"/>
    <n v="42"/>
    <x v="32"/>
    <s v="Tahamie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1"/>
    <s v="Directos R. Cauca (md) entre R. Las Habas y R. La Clara"/>
    <s v="2621-01-11-08"/>
    <s v="Q. Manuela"/>
    <d v="2019-07-24T00:00:00"/>
    <n v="24"/>
    <n v="13.62"/>
    <n v="8.3699999999999992"/>
    <n v="7.95"/>
    <n v="8.51"/>
    <n v="11150"/>
    <n v="27020"/>
    <n v="28.4"/>
    <n v="35.4"/>
    <n v="7682"/>
    <n v="4028"/>
    <n v="2.09"/>
    <s v="N/S"/>
    <n v="27"/>
    <n v="3.72"/>
    <n v="43.4"/>
    <n v="87.387096774193552"/>
    <n v="0.02"/>
    <n v="684"/>
    <n v="8"/>
    <x v="117"/>
    <n v="823.52941176470586"/>
    <n v="4.2300000000000004"/>
    <s v=" &lt; 10"/>
    <s v=" &lt; 0,010"/>
    <s v="N/S"/>
    <n v="4.12"/>
    <s v="N/S"/>
    <n v="5.6000000000000001E-2"/>
    <n v="1000"/>
    <n v="12.6"/>
    <n v="44.4"/>
    <n v="5.03"/>
    <s v=" &lt; 0,050"/>
    <n v="0.85899999999999999"/>
    <n v="7.0000000000000007E-2"/>
    <n v="0.60899999999999999"/>
    <s v="N/S"/>
    <s v=" &lt; 0,001"/>
    <n v="0.39400000000000002"/>
    <s v="N/S"/>
    <s v=" &lt; 0,250"/>
    <s v="&lt; 5,00"/>
    <s v="&gt;2500"/>
    <n v="383"/>
    <n v="816"/>
    <n v="74.400000000000006"/>
    <n v="36.9"/>
    <n v="23.9"/>
    <n v="0.504"/>
    <n v="0.82399999999999995"/>
    <n v="3.2000000000000001E-2"/>
    <n v="4740.0215039999994"/>
    <n v="804.90931199999989"/>
    <m/>
  </r>
  <r>
    <x v="0"/>
    <x v="10"/>
    <x v="11"/>
    <n v="113"/>
    <x v="32"/>
    <s v="Tahamie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1"/>
    <s v="Directos R. Cauca (md) entre R. Las Habas y R. La Clara"/>
    <s v="2621-01-11-02"/>
    <s v="Q. Tesorera"/>
    <d v="2019-07-24T00:00:00"/>
    <n v="24"/>
    <n v="8.15"/>
    <n v="8.35"/>
    <n v="8.1"/>
    <n v="8.26"/>
    <n v="13930"/>
    <n v="16770"/>
    <n v="27.9"/>
    <n v="32.700000000000003"/>
    <n v="5485"/>
    <n v="1843"/>
    <n v="1.54"/>
    <s v="N/S"/>
    <n v="22"/>
    <n v="1.32"/>
    <n v="24.4"/>
    <n v="81.741935483870961"/>
    <n v="0.02"/>
    <n v="184"/>
    <n v="0.6"/>
    <x v="117"/>
    <n v="823.52941176470586"/>
    <n v="4.12"/>
    <s v=" &lt; 10"/>
    <s v=" &lt; 0,010"/>
    <s v="N/S"/>
    <n v="3.06"/>
    <s v="N/S"/>
    <s v="&lt; 0,050"/>
    <n v="1000"/>
    <n v="7.62"/>
    <n v="43"/>
    <n v="1.68"/>
    <s v=" &lt; 0,050"/>
    <n v="0.495"/>
    <s v=" &lt; 0,050"/>
    <n v="0.498"/>
    <s v="N/S"/>
    <s v=" &lt; 0,001"/>
    <n v="0.32400000000000001"/>
    <s v="N/S"/>
    <s v=" &lt; 0,250"/>
    <s v="&lt; 5,00"/>
    <n v="52.8"/>
    <n v="307"/>
    <n v="684"/>
    <n v="124"/>
    <n v="53"/>
    <n v="27"/>
    <s v="&lt; 0,5"/>
    <n v="0.50800000000000001"/>
    <n v="0.03"/>
    <n v="1297.7668800000001"/>
    <n v="129.56544"/>
    <m/>
  </r>
  <r>
    <x v="0"/>
    <x v="11"/>
    <x v="11"/>
    <n v="347"/>
    <x v="1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2"/>
    <s v="Q. La Guaca"/>
    <s v="2620-01-02-01"/>
    <s v="Q. Los Morros"/>
    <d v="2019-07-25T00:00:00"/>
    <n v="24"/>
    <n v="0.14000000000000001"/>
    <n v="8.7200000000000006"/>
    <n v="8.34"/>
    <n v="8.52"/>
    <n v="9390"/>
    <n v="10520"/>
    <n v="16.600000000000001"/>
    <n v="21.2"/>
    <n v="1153"/>
    <n v="330"/>
    <n v="0.28999999999999998"/>
    <s v="N/S"/>
    <s v=" &lt; 10"/>
    <n v="0.50600000000000001"/>
    <n v="6.8"/>
    <n v="11.24516129032258"/>
    <n v="0.45"/>
    <n v="10"/>
    <n v="0.1"/>
    <x v="118"/>
    <n v="644"/>
    <n v="9.85"/>
    <s v=" &lt; 10"/>
    <s v=" &lt; 0,010"/>
    <s v="N/S"/>
    <n v="0.70899999999999996"/>
    <s v="N/S"/>
    <s v="&lt; 0,050"/>
    <n v="751"/>
    <n v="6.59"/>
    <n v="14.8"/>
    <s v="&lt; 1,00"/>
    <s v=" &lt; 0,050"/>
    <s v="&lt; 0,050"/>
    <s v="&lt; 0,050"/>
    <n v="0.2"/>
    <s v="N/S"/>
    <s v=" &lt; 0,001"/>
    <n v="0.13"/>
    <s v="N/S"/>
    <s v=" &lt; 0,250"/>
    <s v="&lt; 5,00"/>
    <s v="&gt;2500"/>
    <n v="180"/>
    <n v="460"/>
    <n v="50.4"/>
    <n v="23.5"/>
    <n v="1.1100000000000001"/>
    <s v="&lt; 0,5"/>
    <n v="2.4300000000000002"/>
    <n v="0.01"/>
    <n v="3.9916800000000006"/>
    <n v="0.12096"/>
    <m/>
  </r>
  <r>
    <x v="0"/>
    <x v="11"/>
    <x v="11"/>
    <n v="347"/>
    <x v="1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2"/>
    <s v="Q. La Guaca"/>
    <s v="2620-01-02-01"/>
    <s v="Q. Los Morros"/>
    <d v="2019-07-25T00:00:00"/>
    <n v="24"/>
    <n v="0.23"/>
    <n v="7.6"/>
    <n v="5.16"/>
    <n v="8.11"/>
    <n v="7580"/>
    <n v="8250"/>
    <n v="13.6"/>
    <n v="18.5"/>
    <n v="394"/>
    <n v="117"/>
    <s v="&lt; 0,050"/>
    <s v="N/S"/>
    <s v=" &lt; 10"/>
    <n v="1.56"/>
    <n v="0.153"/>
    <n v="3.5677419354838711"/>
    <n v="1.4"/>
    <n v="59"/>
    <n v="0.3"/>
    <x v="119"/>
    <n v="170.47058823529412"/>
    <n v="0.05"/>
    <s v=" &lt; 10"/>
    <s v=" &lt; 0,010"/>
    <s v="N/S"/>
    <s v=" &lt; 0,350"/>
    <s v="N/S"/>
    <s v="&lt; 0,050"/>
    <n v="826"/>
    <n v="1.01"/>
    <n v="2720"/>
    <n v="4.97"/>
    <s v=" &lt; 0,050"/>
    <n v="0.15"/>
    <s v="&lt; 0,050"/>
    <s v=" &lt; 0,050"/>
    <s v="N/S"/>
    <s v=" &lt; 0,001"/>
    <n v="0.21"/>
    <s v="N/S"/>
    <s v=" &lt; 0,250"/>
    <n v="22.2"/>
    <n v="415"/>
    <n v="483"/>
    <n v="660"/>
    <n v="6.61"/>
    <n v="2"/>
    <n v="0.74"/>
    <s v="&lt; 0,5"/>
    <n v="4.6399999999999997"/>
    <s v=" &lt; 0,002"/>
    <n v="2.325024"/>
    <n v="1.1724479999999999"/>
    <m/>
  </r>
  <r>
    <x v="0"/>
    <x v="12"/>
    <x v="5"/>
    <n v="113"/>
    <x v="10"/>
    <s v="Hevéxico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0"/>
    <s v="R. La Clara"/>
    <s v="2621-01-10-04"/>
    <s v="Q. Tabacal"/>
    <d v="2019-07-16T00:00:00"/>
    <n v="12"/>
    <n v="53.86"/>
    <n v="7.57"/>
    <n v="7.28"/>
    <n v="7.64"/>
    <n v="2880"/>
    <n v="5830"/>
    <n v="26.2"/>
    <n v="29.3"/>
    <n v="12"/>
    <n v="2.12"/>
    <s v="&lt; 0,050"/>
    <s v="N/S"/>
    <s v=" &lt; 10"/>
    <s v="&lt; 0,100"/>
    <n v="0.153"/>
    <n v="3.7935483870967746"/>
    <n v="0.36199999999999999"/>
    <n v="27"/>
    <s v=" &lt; 0,100"/>
    <x v="116"/>
    <n v="4.117647058823529"/>
    <n v="5.5E-2"/>
    <s v=" &lt; 10"/>
    <s v="N/S"/>
    <s v="N/S"/>
    <s v="N/S"/>
    <s v="N/S"/>
    <s v="&lt; 0,050"/>
    <n v="1000"/>
    <s v="&lt; 1,00"/>
    <n v="1815"/>
    <s v="N/S"/>
    <s v=" &lt; 0,050"/>
    <s v="&lt; 0,050"/>
    <n v="5.7000000000000002E-2"/>
    <s v=" &lt; 0,050"/>
    <n v="2.92"/>
    <n v="1E-3"/>
    <s v="&lt; 0,100"/>
    <s v="&lt; 0,100"/>
    <s v=" &lt; 0,250"/>
    <n v="7.66"/>
    <n v="77.5"/>
    <s v="&gt;1250"/>
    <n v="2666"/>
    <n v="0.74"/>
    <n v="0.60399999999999998"/>
    <n v="0.48199999999999998"/>
    <s v="N/S"/>
    <s v="N/S"/>
    <n v="0.11"/>
    <n v="4.9327142400000001"/>
    <n v="62.822303999999995"/>
    <m/>
  </r>
  <r>
    <x v="0"/>
    <x v="12"/>
    <x v="0"/>
    <n v="113"/>
    <x v="10"/>
    <s v="Hevéxico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0"/>
    <s v="R. La Clara"/>
    <s v="2621-01-10-04"/>
    <s v="Q. Tabacal"/>
    <d v="2019-07-16T00:00:00"/>
    <n v="5"/>
    <n v="1.58"/>
    <n v="7.3"/>
    <n v="7.2"/>
    <n v="7.4"/>
    <n v="1628"/>
    <n v="1812"/>
    <n v="26.9"/>
    <n v="33.700000000000003"/>
    <n v="451"/>
    <n v="247"/>
    <s v="N/S"/>
    <s v="N/S"/>
    <n v="39"/>
    <n v="4.8"/>
    <n v="11.8"/>
    <n v="27.774193548387096"/>
    <n v="0.02"/>
    <n v="184"/>
    <n v="50"/>
    <x v="11"/>
    <n v="41.917647058823533"/>
    <n v="5.65"/>
    <s v=" &lt; 10"/>
    <s v="N/S"/>
    <s v="N/S"/>
    <s v="N/S"/>
    <n v="19380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7.0246799999999991"/>
    <n v="5.2329600000000003"/>
    <m/>
  </r>
  <r>
    <x v="0"/>
    <x v="5"/>
    <x v="5"/>
    <n v="895"/>
    <x v="21"/>
    <s v="Panzenú"/>
    <n v="2"/>
    <s v="Magdalena Cauca"/>
    <n v="27"/>
    <s v="Nechí"/>
    <n v="2703"/>
    <s v="Bajo Nechí"/>
    <s v="2703-01"/>
    <s v="R. Tigui - NSS"/>
    <s v="2703-01-01"/>
    <s v="R. Tigui"/>
    <s v="2703-01-01-02"/>
    <s v="Q. Arenales"/>
    <d v="2019-11-14T00:00:00"/>
    <n v="24"/>
    <n v="12.93"/>
    <n v="7.66"/>
    <n v="7.03"/>
    <n v="7.76"/>
    <n v="264"/>
    <n v="321"/>
    <n v="28.2"/>
    <n v="28.9"/>
    <n v="14.6"/>
    <n v="2.06"/>
    <s v=" &lt; 0,050"/>
    <s v="N/S"/>
    <s v=" &lt; 10"/>
    <s v=" &lt; 0,100"/>
    <n v="0.153"/>
    <n v="3.274193548387097"/>
    <n v="0.248"/>
    <n v="20"/>
    <n v="0.1"/>
    <x v="116"/>
    <n v="4.117647058823529"/>
    <n v="0.05"/>
    <s v=" &lt; 10"/>
    <s v="N/S"/>
    <s v="N/S"/>
    <s v="N/S"/>
    <s v="N/S"/>
    <s v=" &lt; 0,050"/>
    <n v="7.55"/>
    <s v=" &lt; 1,00"/>
    <n v="41.8"/>
    <s v="N/S"/>
    <s v=" &lt; 0,050"/>
    <s v=" &lt; 0,050"/>
    <s v=" &lt; 0,050"/>
    <s v=" &lt; 0,050"/>
    <n v="1.57"/>
    <s v=" &lt; 0,001"/>
    <s v=" &lt; 0,100"/>
    <s v=" &lt; 0,100"/>
    <s v=" &lt; 0,250"/>
    <s v=" &lt; 5,00"/>
    <n v="55"/>
    <n v="83.4"/>
    <n v="90.4"/>
    <n v="2.56"/>
    <n v="2.36"/>
    <n v="2.29"/>
    <s v="N/S"/>
    <s v="N/S"/>
    <s v=" &lt; 0,002"/>
    <n v="2.3013331200000002"/>
    <n v="22.343039999999998"/>
    <m/>
  </r>
  <r>
    <x v="0"/>
    <x v="5"/>
    <x v="5"/>
    <n v="895"/>
    <x v="21"/>
    <s v="Panzenú"/>
    <n v="2"/>
    <s v="Magdalena Cauca"/>
    <n v="27"/>
    <s v="Nechí"/>
    <n v="2703"/>
    <s v="Bajo Nechí"/>
    <s v="2703-01"/>
    <s v="R. Tigui - NSS"/>
    <s v="2703-01-01"/>
    <s v="R. Tigui"/>
    <s v="2703-01-01-02"/>
    <s v="Q. Arenales"/>
    <d v="2019-11-14T00:00:00"/>
    <n v="24"/>
    <n v="0.35"/>
    <n v="6.58"/>
    <n v="6.42"/>
    <n v="6.58"/>
    <n v="486"/>
    <n v="527"/>
    <n v="29"/>
    <n v="30.7"/>
    <n v="17.7"/>
    <n v="3"/>
    <s v=" &lt; 0,050"/>
    <s v="N/S"/>
    <s v=" &lt; 10"/>
    <s v=" &lt; 0,100"/>
    <n v="0.153"/>
    <n v="3.7032258064516124"/>
    <n v="0.02"/>
    <n v="90"/>
    <s v=" &lt; 0,100"/>
    <x v="120"/>
    <n v="4.2494117647058829"/>
    <n v="0.113"/>
    <s v=" &lt; 10"/>
    <s v="N/S"/>
    <s v="N/S"/>
    <s v="N/S"/>
    <s v="N/S"/>
    <s v=" &lt; 0,050"/>
    <n v="11.6"/>
    <s v=" &lt; 1,00"/>
    <s v=" &lt; 10,0"/>
    <s v="N/S"/>
    <s v=" &lt; 0,050"/>
    <s v=" &lt; 0,050"/>
    <s v=" &lt; 0,050"/>
    <s v=" &lt; 0,050"/>
    <n v="11.9"/>
    <s v=" &lt; 0,001"/>
    <s v=" &lt; 0,100"/>
    <s v=" &lt; 0,100"/>
    <s v=" &lt; 0,250"/>
    <s v=" &lt; 5,00"/>
    <n v="164"/>
    <n v="39.200000000000003"/>
    <n v="48.4"/>
    <n v="2.4900000000000002"/>
    <n v="2.3199999999999998"/>
    <n v="2.25"/>
    <s v="N/S"/>
    <s v="N/S"/>
    <s v=" &lt; 0,002"/>
    <n v="9.0719999999999995E-2"/>
    <n v="2.7215999999999996"/>
    <m/>
  </r>
  <r>
    <x v="0"/>
    <x v="5"/>
    <x v="5"/>
    <n v="895"/>
    <x v="21"/>
    <s v="Panzenú"/>
    <n v="2"/>
    <s v="Magdalena Cauca"/>
    <n v="27"/>
    <s v="Nechí"/>
    <n v="2703"/>
    <s v="Bajo Nechí"/>
    <s v="2703-01"/>
    <s v="R. Tigui - NSS"/>
    <s v="2703-01-01"/>
    <s v="R. Tigui"/>
    <s v="2703-01-01-02"/>
    <s v="Q. Arenales"/>
    <d v="2019-11-14T00:00:00"/>
    <n v="24"/>
    <n v="1.87"/>
    <n v="7.5"/>
    <n v="7.11"/>
    <n v="782"/>
    <n v="326"/>
    <n v="482"/>
    <n v="29.2"/>
    <n v="33.1"/>
    <n v="12"/>
    <n v="2"/>
    <s v=" &lt; 0,050"/>
    <s v="N/S"/>
    <s v=" &lt; 10"/>
    <s v=" &lt; 0,100"/>
    <n v="0.153"/>
    <n v="3.1838709677419357"/>
    <n v="0.02"/>
    <n v="33"/>
    <n v="0.4"/>
    <x v="116"/>
    <n v="4.117647058823529"/>
    <n v="9.1999999999999998E-2"/>
    <s v=" &lt; 10"/>
    <s v="N/S"/>
    <s v="N/S"/>
    <s v="N/S"/>
    <s v="N/S"/>
    <s v=" &lt; 0,050"/>
    <n v="6.77"/>
    <s v=" &lt; 1,00"/>
    <n v="102"/>
    <s v="N/S"/>
    <s v=" &lt; 0,050"/>
    <s v=" &lt; 0,050"/>
    <s v=" &lt; 0,050"/>
    <s v=" &lt; 0,050"/>
    <n v="2.14"/>
    <s v=" &lt; 0,001"/>
    <s v=" &lt; 0,100"/>
    <s v=" &lt; 0,100"/>
    <s v=" &lt; 0,250"/>
    <s v=" &lt; 5,00"/>
    <n v="54.3"/>
    <n v="81"/>
    <n v="84.3"/>
    <n v="2.31"/>
    <n v="2.27"/>
    <n v="2.2400000000000002"/>
    <s v="N/S"/>
    <s v="N/S"/>
    <s v=" &lt; 0,002"/>
    <n v="0.32313600000000003"/>
    <n v="5.3317440000000005"/>
    <m/>
  </r>
  <r>
    <x v="0"/>
    <x v="13"/>
    <x v="5"/>
    <n v="895"/>
    <x v="21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4"/>
    <s v="Q. Juanvara"/>
    <d v="2019-11-13T00:00:00"/>
    <n v="8"/>
    <n v="1.92"/>
    <n v="7.9"/>
    <n v="6.93"/>
    <n v="8.11"/>
    <n v="70.7"/>
    <n v="678"/>
    <n v="26"/>
    <n v="26.7"/>
    <n v="21.8"/>
    <n v="12.2"/>
    <s v=" &lt; 0,050"/>
    <s v="N/S"/>
    <s v=" &lt; 10"/>
    <s v=" &lt; 0,100"/>
    <n v="0.153"/>
    <n v="0.31612903225806449"/>
    <n v="0.02"/>
    <n v="34"/>
    <s v=" &lt; 0,100"/>
    <x v="116"/>
    <n v="4.117647058823529"/>
    <n v="9.9000000000000005E-2"/>
    <s v=" &lt; 10"/>
    <s v="N/S"/>
    <s v="N/S"/>
    <s v="N/S"/>
    <s v="N/S"/>
    <s v=" &lt; 0,050"/>
    <s v=" &lt; 1,50"/>
    <s v=" &lt; 1,00"/>
    <n v="177"/>
    <s v="N/S"/>
    <s v=" &lt; 0,050"/>
    <n v="0.155"/>
    <s v=" &lt; 0,050"/>
    <s v=" &lt; 0,050"/>
    <n v="4.17"/>
    <s v=" &lt; 0,001"/>
    <s v=" &lt; 0,100"/>
    <s v=" &lt; 0,100"/>
    <s v=" &lt; 0,250"/>
    <s v=" &lt; 5,00"/>
    <n v="23.2"/>
    <n v="175"/>
    <n v="212"/>
    <n v="0.25600000000000001"/>
    <n v="0.17"/>
    <n v="0.126"/>
    <s v="N/S"/>
    <s v="N/S"/>
    <n v="4.2999999999999997E-2"/>
    <n v="0.67461119999999997"/>
    <n v="1.880064"/>
    <m/>
  </r>
  <r>
    <x v="0"/>
    <x v="13"/>
    <x v="5"/>
    <n v="895"/>
    <x v="21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4"/>
    <s v="Q. Juanvara"/>
    <d v="2019-11-13T00:00:00"/>
    <n v="3"/>
    <n v="4.32"/>
    <n v="7.15"/>
    <n v="6.35"/>
    <n v="7.93"/>
    <n v="1150"/>
    <n v="1192"/>
    <n v="28.7"/>
    <n v="28.9"/>
    <n v="51.8"/>
    <n v="18"/>
    <s v=" &lt; 0,050"/>
    <s v="N/S"/>
    <s v=" &lt; 10"/>
    <s v=" &lt; 0,100"/>
    <n v="0.153"/>
    <n v="1.0793548387096774"/>
    <n v="0.02"/>
    <n v="95"/>
    <s v=" &lt; 0,100"/>
    <x v="116"/>
    <n v="4.117647058823529"/>
    <n v="0.08"/>
    <s v=" &lt; 10"/>
    <s v="N/S"/>
    <s v="N/S"/>
    <s v="N/S"/>
    <s v="N/S"/>
    <s v=" &lt; 0,050"/>
    <n v="2.48"/>
    <s v=" &lt; 1,00"/>
    <n v="519"/>
    <s v="N/S"/>
    <s v=" &lt; 0,050"/>
    <n v="0.63500000000000001"/>
    <s v=" &lt; 0,050"/>
    <s v=" &lt; 0,050"/>
    <n v="8.8000000000000007"/>
    <s v=" &lt; 0,001"/>
    <s v=" &lt; 0,100"/>
    <s v=" &lt; 0,100"/>
    <s v=" &lt; 0,250"/>
    <s v=" &lt; 5,00"/>
    <n v="122"/>
    <n v="532"/>
    <n v="576"/>
    <n v="0.23200000000000001"/>
    <n v="0.122"/>
    <n v="8.5999999999999993E-2"/>
    <s v="N/S"/>
    <s v="N/S"/>
    <n v="0.127"/>
    <n v="0.83980800000000011"/>
    <n v="4.4323199999999998"/>
    <m/>
  </r>
  <r>
    <x v="0"/>
    <x v="13"/>
    <x v="5"/>
    <n v="895"/>
    <x v="21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4"/>
    <s v="Q. Juanvara"/>
    <d v="2019-11-13T00:00:00"/>
    <n v="3.5"/>
    <n v="0.91"/>
    <n v="6.86"/>
    <n v="6.43"/>
    <n v="7.73"/>
    <n v="734"/>
    <n v="770"/>
    <n v="28.6"/>
    <n v="29.3"/>
    <n v="36.799999999999997"/>
    <n v="15.8"/>
    <s v=" &lt; 0,050"/>
    <s v="N/S"/>
    <s v=" &lt; 10"/>
    <s v=" &lt; 0,100"/>
    <n v="0.153"/>
    <n v="0.7"/>
    <n v="0.30099999999999999"/>
    <n v="23"/>
    <s v=" &lt; 0,100"/>
    <x v="121"/>
    <n v="4.117647058823529"/>
    <n v="0.13700000000000001"/>
    <s v=" &lt; 10"/>
    <s v="N/S"/>
    <s v="N/S"/>
    <s v="N/S"/>
    <s v="N/S"/>
    <n v="0.36899999999999999"/>
    <s v=" &lt; 1,50"/>
    <s v=" &lt; 1,00"/>
    <n v="350"/>
    <s v="N/S"/>
    <s v=" &lt; 0,050"/>
    <n v="0.36099999999999999"/>
    <n v="0.8"/>
    <s v=" &lt; 0,050"/>
    <n v="1.07"/>
    <n v="1E-3"/>
    <s v=" &lt; 0,100"/>
    <s v=" &lt; 0,100"/>
    <s v=" &lt; 0,250"/>
    <s v=" &lt; 5,00"/>
    <n v="60.2"/>
    <n v="310"/>
    <n v="327"/>
    <n v="0.30399999999999999"/>
    <n v="0.16600000000000001"/>
    <n v="0.13"/>
    <s v="N/S"/>
    <s v="N/S"/>
    <n v="1.9E-2"/>
    <n v="0.18116280000000001"/>
    <n v="0.26371799999999995"/>
    <m/>
  </r>
  <r>
    <x v="0"/>
    <x v="9"/>
    <x v="5"/>
    <n v="604"/>
    <x v="34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4T00:00:00"/>
    <n v="12"/>
    <n v="93.44"/>
    <n v="7.72"/>
    <n v="6.82"/>
    <n v="7.53"/>
    <n v="541"/>
    <n v="909"/>
    <n v="22.2"/>
    <n v="27.4"/>
    <n v="12"/>
    <n v="2"/>
    <s v="&lt; 0,050"/>
    <s v="N/S"/>
    <s v="&lt; 10"/>
    <n v="0.111"/>
    <n v="0.153"/>
    <n v="6.2548387096774194"/>
    <n v="7.0000000000000007E-2"/>
    <n v="69"/>
    <n v="0.6"/>
    <x v="116"/>
    <n v="4.117647058823529"/>
    <n v="0.1"/>
    <s v="&lt; 10"/>
    <s v="N/S"/>
    <s v="N/S"/>
    <s v="N/S"/>
    <s v="N/S"/>
    <s v="&lt; 0,050"/>
    <n v="2.6"/>
    <s v="&lt; 1,00"/>
    <n v="281"/>
    <s v="N/S"/>
    <s v="&lt; 0,050"/>
    <n v="1.39"/>
    <s v="&lt; 0,050"/>
    <s v="&lt; 0,050"/>
    <n v="2.65"/>
    <s v="&lt; 0,001"/>
    <s v="&lt; 0,100"/>
    <s v="&lt; 0,100"/>
    <s v="&lt; 0,250"/>
    <n v="5.34"/>
    <n v="78.400000000000006"/>
    <n v="274"/>
    <n v="345"/>
    <n v="6.8000000000000005E-2"/>
    <n v="4.8000000000000001E-2"/>
    <n v="4.8000000000000001E-2"/>
    <s v="N/S"/>
    <s v="N/S"/>
    <n v="6.0000000000000001E-3"/>
    <n v="8.0732160000000004"/>
    <n v="278.52595199999996"/>
    <m/>
  </r>
  <r>
    <x v="0"/>
    <x v="9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4T00:00:00"/>
    <n v="12"/>
    <n v="53.03"/>
    <n v="7.2"/>
    <n v="6.27"/>
    <n v="9.24"/>
    <n v="1454"/>
    <n v="1679"/>
    <n v="28.7"/>
    <n v="30"/>
    <n v="33.1"/>
    <n v="2"/>
    <s v="&lt; 0,050"/>
    <s v="N/S"/>
    <s v="&lt; 10"/>
    <s v="&lt; 0,100"/>
    <n v="0.153"/>
    <n v="2.4612903225806453"/>
    <n v="2.3E-2"/>
    <n v="216"/>
    <n v="32"/>
    <x v="116"/>
    <n v="4.117647058823529"/>
    <n v="0.27500000000000002"/>
    <s v="&lt; 10"/>
    <s v="N/S"/>
    <s v="N/S"/>
    <s v="N/S"/>
    <s v="N/S"/>
    <s v="&lt; 0,050"/>
    <n v="15.1"/>
    <s v="&lt; 1,00"/>
    <n v="872"/>
    <s v="N/S"/>
    <n v="1.28"/>
    <n v="34.5"/>
    <n v="0.223"/>
    <s v="&lt; 0,050"/>
    <n v="6.69"/>
    <s v="&lt; 0,001"/>
    <n v="0.11600000000000001"/>
    <s v="&lt; 0,100"/>
    <n v="1.87"/>
    <n v="34"/>
    <n v="41.6"/>
    <n v="739"/>
    <n v="910"/>
    <n v="2.5999999999999999E-2"/>
    <n v="2.5999999999999999E-2"/>
    <n v="2.4E-2"/>
    <s v="N/S"/>
    <s v="N/S"/>
    <n v="1.7000000000000001E-2"/>
    <n v="4.5817920000000001"/>
    <n v="494.83353600000004"/>
    <m/>
  </r>
  <r>
    <x v="0"/>
    <x v="9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5T00:00:00"/>
    <n v="24"/>
    <n v="2.41"/>
    <n v="8.0299999999999994"/>
    <n v="7.51"/>
    <n v="8.31"/>
    <n v="272"/>
    <n v="660"/>
    <n v="26"/>
    <n v="27"/>
    <n v="46.8"/>
    <n v="2"/>
    <s v="&lt; 0,050"/>
    <s v="N/S"/>
    <s v="&lt; 10"/>
    <s v="&lt; 0,100"/>
    <n v="0.153"/>
    <n v="1.8651612903225807"/>
    <n v="0.27"/>
    <n v="50"/>
    <n v="0.1"/>
    <x v="122"/>
    <n v="4.117647058823529"/>
    <n v="0.25800000000000001"/>
    <s v="&lt; 10"/>
    <s v="N/S"/>
    <s v="N/S"/>
    <s v="N/S"/>
    <s v="N/S"/>
    <s v="&lt; 0,050"/>
    <s v="&lt; 1,50"/>
    <s v="&lt; 1,00"/>
    <n v="130"/>
    <s v="N/S"/>
    <s v="&lt; 0,050"/>
    <n v="0.71199999999999997"/>
    <s v="&lt; 0,050"/>
    <s v="&lt; 0,050"/>
    <n v="9.41"/>
    <s v="&lt; 0,001"/>
    <s v="&lt; 0,100"/>
    <s v="&lt; 0,100"/>
    <n v="0.46899999999999997"/>
    <s v="&lt; 5,00"/>
    <n v="44"/>
    <n v="147"/>
    <n v="213"/>
    <n v="0.122"/>
    <n v="0.104"/>
    <n v="8.8999999999999996E-2"/>
    <s v="N/S"/>
    <s v="N/S"/>
    <n v="2.9000000000000001E-2"/>
    <n v="0.41644800000000004"/>
    <n v="10.411199999999999"/>
    <m/>
  </r>
  <r>
    <x v="0"/>
    <x v="14"/>
    <x v="11"/>
    <n v="42"/>
    <x v="32"/>
    <s v="Tahamie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1"/>
    <s v="Directos R. Cauca (md) entre R. Las Habas y R. La Clara"/>
    <s v="2621-01-11-08"/>
    <s v="Q. Manuela"/>
    <s v="11/18/2019"/>
    <n v="24"/>
    <n v="5.72"/>
    <n v="8.74"/>
    <n v="7.9"/>
    <n v="8.7899999999999991"/>
    <n v="22300"/>
    <n v="15390"/>
    <n v="27.1"/>
    <n v="35.700000000000003"/>
    <n v="9975"/>
    <n v="3953"/>
    <n v="2.75"/>
    <s v="N/S"/>
    <n v="63"/>
    <s v="&lt; 0,100"/>
    <n v="50.7"/>
    <n v="117.19354838709677"/>
    <n v="0.02"/>
    <n v="1385"/>
    <n v="13"/>
    <x v="97"/>
    <e v="#VALUE!"/>
    <n v="22"/>
    <s v="&lt; 10"/>
    <s v="N/S"/>
    <s v="N/S"/>
    <s v="N/S"/>
    <s v="N/S"/>
    <n v="5.8000000000000003E-2"/>
    <s v="&gt;1000"/>
    <n v="57.1"/>
    <n v="43.7"/>
    <n v="11.6"/>
    <s v="&lt; 0,050"/>
    <n v="1.02"/>
    <n v="7.2999999999999995E-2"/>
    <n v="0.85399999999999998"/>
    <s v="N/S"/>
    <s v="&lt; 0,001"/>
    <n v="0.371"/>
    <s v="N/S"/>
    <s v="&lt; 0,250"/>
    <s v="&lt; 5,00"/>
    <s v="&gt;2.500"/>
    <n v="352"/>
    <n v="791"/>
    <n v="26"/>
    <n v="13.9"/>
    <n v="30.4"/>
    <s v="&lt;0,500"/>
    <n v="1.19"/>
    <n v="3.5000000000000003E-2"/>
    <n v="1953.6042240000002"/>
    <n v="684.47807999999998"/>
    <m/>
  </r>
  <r>
    <x v="0"/>
    <x v="15"/>
    <x v="11"/>
    <n v="113"/>
    <x v="32"/>
    <s v="Tahamie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1"/>
    <s v="Directos R. Cauca (md) entre R. Las Habas y R. La Clara"/>
    <s v="2621-01-11-02"/>
    <s v="Q. Tesorera"/>
    <s v="11/18/2019"/>
    <n v="24"/>
    <n v="6.5"/>
    <n v="6.86"/>
    <n v="6.7"/>
    <n v="7.09"/>
    <n v="13090"/>
    <n v="13870"/>
    <n v="31"/>
    <n v="33.9"/>
    <n v="1137"/>
    <n v="92"/>
    <s v="&lt; 0,050"/>
    <s v="N/S"/>
    <s v="&lt; 10"/>
    <n v="1.8"/>
    <n v="78.3"/>
    <e v="#VALUE!"/>
    <n v="0.13400000000000001"/>
    <n v="7"/>
    <s v="&lt; 0,100"/>
    <x v="94"/>
    <n v="33.435294117647061"/>
    <n v="28.2"/>
    <s v="&lt; 10"/>
    <s v="N/S"/>
    <s v="N/S"/>
    <s v="N/S"/>
    <s v="N/S"/>
    <s v="&lt; 0,050"/>
    <s v="&gt;1000"/>
    <n v="7.52"/>
    <s v="&lt;10"/>
    <s v="&lt;1,0"/>
    <s v="&lt; 0,050"/>
    <n v="0.247"/>
    <s v="&lt; 0,050"/>
    <n v="0.33500000000000002"/>
    <s v="N/S"/>
    <s v="&lt; 0,001"/>
    <n v="0.27300000000000002"/>
    <s v="N/S"/>
    <s v="&lt; 0,250"/>
    <n v="22.6"/>
    <n v="138"/>
    <n v="196"/>
    <n v="404"/>
    <n v="215"/>
    <n v="30.4"/>
    <n v="10.8"/>
    <s v="&lt;0,500"/>
    <n v="0.157"/>
    <n v="3.3000000000000002E-2"/>
    <n v="51.667200000000001"/>
    <n v="3.9312"/>
    <m/>
  </r>
  <r>
    <x v="0"/>
    <x v="16"/>
    <x v="5"/>
    <n v="113"/>
    <x v="10"/>
    <s v="Hevéxico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0"/>
    <s v="R. La Clara"/>
    <s v="2621-01-10-04"/>
    <s v="Q. Tabacal"/>
    <d v="2019-10-03T00:00:00"/>
    <n v="12"/>
    <n v="63.68"/>
    <n v="7"/>
    <n v="6.88"/>
    <n v="11.09"/>
    <n v="609"/>
    <n v="696"/>
    <n v="24.7"/>
    <n v="27.9"/>
    <n v="22.6"/>
    <n v="2"/>
    <s v="&lt; 0,050"/>
    <s v="N/S"/>
    <s v="&lt; 10"/>
    <s v="&lt; 0,100"/>
    <n v="0.153"/>
    <n v="6.0741935483870959"/>
    <n v="0.25"/>
    <n v="32"/>
    <n v="0.4"/>
    <x v="123"/>
    <n v="15.729411764705885"/>
    <n v="0.253"/>
    <s v="&lt; 10"/>
    <s v="N/S"/>
    <s v="N/S"/>
    <s v="N/S"/>
    <s v="N/S"/>
    <s v="&lt; 0,050"/>
    <s v="&gt;1000"/>
    <s v="&lt; 1,00"/>
    <n v="1014"/>
    <s v="N/S"/>
    <s v="&lt; 0,050"/>
    <n v="0.06"/>
    <s v="&lt; 0,050"/>
    <s v="&lt; 0,050"/>
    <n v="3.63"/>
    <s v="&lt; 0,001"/>
    <s v="&lt; 0,100"/>
    <s v="&lt; 0,100"/>
    <s v="&lt; 0,250"/>
    <s v="&lt; 5,00"/>
    <n v="50.5"/>
    <s v="&gt;1250"/>
    <n v="2450"/>
    <n v="0.30599999999999999"/>
    <n v="0.20200000000000001"/>
    <n v="0.14499999999999999"/>
    <s v="N/S"/>
    <s v="N/S"/>
    <n v="4.1000000000000002E-2"/>
    <n v="5.5019520000000002"/>
    <n v="88.031231999999989"/>
    <m/>
  </r>
  <r>
    <x v="0"/>
    <x v="16"/>
    <x v="0"/>
    <n v="113"/>
    <x v="10"/>
    <s v="Hevéxico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0"/>
    <s v="R. La Clara"/>
    <s v="2621-01-10-04"/>
    <s v="Q. Tabacal"/>
    <d v="2019-10-03T00:00:00"/>
    <n v="8"/>
    <n v="1.6"/>
    <n v="7.07"/>
    <n v="7.07"/>
    <n v="7.76"/>
    <n v="1515"/>
    <n v="1756"/>
    <n v="24.8"/>
    <n v="29.3"/>
    <n v="421"/>
    <n v="136"/>
    <s v="N/S"/>
    <s v="N/S"/>
    <s v="&lt; 10"/>
    <s v="&lt; 0,100"/>
    <n v="14.4"/>
    <n v="9.5741935483870968"/>
    <n v="0.02"/>
    <n v="219"/>
    <n v="11.5"/>
    <x v="124"/>
    <n v="37.388235294117649"/>
    <n v="0.68799999999999994"/>
    <s v="&lt; 10"/>
    <s v="N/S"/>
    <s v="N/S"/>
    <s v="N/S"/>
    <n v="2315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6.2668800000000005"/>
    <n v="10.091520000000001"/>
    <m/>
  </r>
  <r>
    <x v="0"/>
    <x v="17"/>
    <x v="5"/>
    <n v="250"/>
    <x v="20"/>
    <s v="Panzenú"/>
    <n v="2"/>
    <s v="Magdalena Cauca"/>
    <n v="27"/>
    <s v="Nechí"/>
    <n v="2703"/>
    <s v="Bajo Nechí (md)"/>
    <s v="2703-03"/>
    <s v="R. Bajo Nechí (mi) - NSS"/>
    <s v="2703-03-06"/>
    <s v="Q. San Pedro"/>
    <s v="2703-03-06-02"/>
    <s v="Q. Hojarrascal"/>
    <d v="2019-12-17T00:00:00"/>
    <s v="-"/>
    <s v="-"/>
    <n v="7.28"/>
    <n v="6.7"/>
    <n v="7.22"/>
    <n v="41.9"/>
    <n v="57"/>
    <n v="29"/>
    <n v="38.799999999999997"/>
    <n v="13.1"/>
    <n v="2.08"/>
    <s v="&lt; 0,050"/>
    <s v="N/S"/>
    <n v="13"/>
    <s v="&lt; 0,100"/>
    <s v="&lt; 0,153"/>
    <e v="#VALUE!"/>
    <s v="&lt; 0,020"/>
    <n v="96"/>
    <n v="0.1"/>
    <x v="125"/>
    <e v="#VALUE!"/>
    <n v="8.7999999999999995E-2"/>
    <s v=" &lt; 10"/>
    <s v="N/S"/>
    <s v="N/S"/>
    <s v="N/S"/>
    <s v="N/S"/>
    <s v="&lt; 0,050"/>
    <n v="74.3"/>
    <s v="&lt; 1,00"/>
    <s v="&lt; 10,0"/>
    <s v="N/S"/>
    <s v=" &lt; 0,050"/>
    <s v="&lt; 0,050"/>
    <s v="&lt; 0,050"/>
    <s v="&lt; 0,050"/>
    <n v="7.27"/>
    <s v="&lt; 0,001"/>
    <s v="&lt; 0,100"/>
    <s v="&lt; 0,100"/>
    <s v="&lt; 0,250"/>
    <n v="6.83"/>
    <n v="17"/>
    <n v="7.8"/>
    <n v="15.1"/>
    <n v="2.08"/>
    <n v="0.96599999999999997"/>
    <n v="0.52600000000000002"/>
    <s v="N/S"/>
    <s v="N/S"/>
    <n v="3.0000000000000001E-3"/>
    <s v="-"/>
    <s v="-"/>
    <m/>
  </r>
  <r>
    <x v="0"/>
    <x v="18"/>
    <x v="5"/>
    <n v="895"/>
    <x v="21"/>
    <s v="Panzenú"/>
    <n v="2"/>
    <s v="Magdalena Cauca"/>
    <n v="27"/>
    <s v="Nechí"/>
    <n v="2703"/>
    <s v="Bajo Nechí"/>
    <s v="2703-01"/>
    <s v="R. Tigui - NSS"/>
    <s v="2703-01-01"/>
    <s v="R. Tigui"/>
    <s v="2703-01-01-02"/>
    <s v="Q. Arenales"/>
    <d v="2019-12-11T00:00:00"/>
    <n v="24"/>
    <n v="15.92"/>
    <n v="7.63"/>
    <n v="6.8"/>
    <n v="8.0299999999999994"/>
    <n v="265"/>
    <n v="389"/>
    <n v="20.6"/>
    <n v="31.3"/>
    <n v="22.6"/>
    <n v="7.83"/>
    <s v="&lt; 0,050"/>
    <s v="N/S"/>
    <s v="&lt; 10"/>
    <s v="&lt; 0,100"/>
    <s v="&lt; 0,153"/>
    <n v="9.3935483870967733"/>
    <n v="0.23"/>
    <n v="51"/>
    <n v="0.5"/>
    <x v="125"/>
    <e v="#VALUE!"/>
    <s v=" &lt; 0,050"/>
    <s v="&lt; 10"/>
    <s v="N/S"/>
    <s v="N/S"/>
    <s v="N/S"/>
    <s v="N/S"/>
    <s v="&lt; 0,050"/>
    <n v="10.8"/>
    <s v="&lt; 1,00"/>
    <n v="32.9"/>
    <s v="N/S"/>
    <s v="&lt; 0,050"/>
    <s v="&lt; 0,050"/>
    <s v="&lt; 0,050"/>
    <s v="&lt; 0,050"/>
    <n v="7.36"/>
    <s v="&lt; 0,001"/>
    <s v="&lt; 0,100"/>
    <s v=" &lt; 0,100"/>
    <s v="&lt; 0,250"/>
    <s v="&lt; 5,00"/>
    <n v="55.6"/>
    <n v="84.2"/>
    <n v="95.1"/>
    <n v="0.126"/>
    <n v="0.114"/>
    <n v="0.126"/>
    <s v="N/S"/>
    <s v="N/S"/>
    <s v=" &lt; 0,002"/>
    <n v="10.770071039999999"/>
    <n v="70.14988799999999"/>
    <m/>
  </r>
  <r>
    <x v="0"/>
    <x v="18"/>
    <x v="5"/>
    <n v="895"/>
    <x v="21"/>
    <s v="Panzenú"/>
    <n v="2"/>
    <s v="Magdalena Cauca"/>
    <n v="27"/>
    <s v="Nechí"/>
    <n v="2703"/>
    <s v="Bajo Nechí"/>
    <s v="2703-01"/>
    <s v="R. Tigui - NSS"/>
    <s v="2703-01-01"/>
    <s v="R. Tigui"/>
    <s v="2703-01-01-02"/>
    <s v="Q. Arenales"/>
    <d v="2019-12-11T00:00:00"/>
    <n v="24"/>
    <n v="2.39"/>
    <n v="7.97"/>
    <n v="7.46"/>
    <n v="7.99"/>
    <n v="332"/>
    <n v="523"/>
    <n v="29.5"/>
    <n v="33"/>
    <n v="36.9"/>
    <n v="14.9"/>
    <s v=" &lt; 0,050"/>
    <s v="N/S"/>
    <s v=" &lt; 10"/>
    <s v=" &lt; 0,100"/>
    <s v=" &lt; 0,153"/>
    <n v="12.329032258064515"/>
    <n v="6.7000000000000004E-2"/>
    <n v="98"/>
    <n v="1"/>
    <x v="111"/>
    <e v="#VALUE!"/>
    <n v="9.0999999999999998E-2"/>
    <s v=" &lt; 10"/>
    <s v="N/S"/>
    <s v="N/S"/>
    <s v="N/S"/>
    <s v="N/S"/>
    <s v=" &lt; 0,050"/>
    <n v="12.4"/>
    <s v=" &lt; 1,00"/>
    <n v="104"/>
    <s v="N/S"/>
    <s v=" &lt; 0,050"/>
    <s v=" &lt; 0,050"/>
    <n v="0.125"/>
    <s v=" &lt; 0,050"/>
    <n v="12.3"/>
    <s v="&lt; 0,001"/>
    <s v="&lt; 0,100"/>
    <s v=" &lt; 0,100"/>
    <n v="0.40400000000000003"/>
    <n v="6.36"/>
    <n v="75.599999999999994"/>
    <n v="85.2"/>
    <n v="96"/>
    <n v="0.28599999999999998"/>
    <n v="0.12"/>
    <n v="6.4000000000000001E-2"/>
    <s v="N/S"/>
    <s v="N/S"/>
    <n v="4.0000000000000001E-3"/>
    <n v="3.0767904000000006"/>
    <n v="20.236607999999997"/>
    <m/>
  </r>
  <r>
    <x v="0"/>
    <x v="18"/>
    <x v="5"/>
    <n v="895"/>
    <x v="21"/>
    <s v="Panzenú"/>
    <n v="2"/>
    <s v="Magdalena Cauca"/>
    <n v="27"/>
    <s v="Nechí"/>
    <n v="2703"/>
    <s v="Bajo Nechí"/>
    <s v="2703-01"/>
    <s v="R. Tigui - NSS"/>
    <s v="2703-01-01"/>
    <s v="R. Tigui"/>
    <s v="2703-01-01-02"/>
    <s v="Q. Arenales"/>
    <d v="2019-12-11T00:00:00"/>
    <n v="24"/>
    <n v="0.31"/>
    <n v="6.62"/>
    <n v="6.34"/>
    <n v="6.87"/>
    <n v="476"/>
    <n v="597"/>
    <n v="28.4"/>
    <n v="30.9"/>
    <n v="24.8"/>
    <n v="12.1"/>
    <s v="&lt; 0,050"/>
    <s v="N/S"/>
    <s v=" &lt; 10"/>
    <s v=" &lt; 0,100"/>
    <s v=" &lt; 0,153"/>
    <n v="14.203225806451613"/>
    <s v=" &lt; 0,020"/>
    <n v="83"/>
    <n v="0.1"/>
    <x v="126"/>
    <n v="4.4552941176470595"/>
    <n v="6.4000000000000001E-2"/>
    <s v=" &lt; 10"/>
    <s v="N/S"/>
    <s v="N/S"/>
    <s v="N/S"/>
    <s v="N/S"/>
    <s v="&lt; 0,050"/>
    <n v="11.8"/>
    <s v="&lt; 1,00"/>
    <s v=" &lt; 10,0"/>
    <s v="N/S"/>
    <s v=" &lt; 0,050"/>
    <s v=" &lt; 0,050"/>
    <s v=" &lt; 0,050"/>
    <s v=" &lt; 0,050"/>
    <n v="49.5"/>
    <s v=" &lt; 0,001"/>
    <s v="&lt; 0,100"/>
    <s v=" &lt; 0,100"/>
    <s v=" &lt; 0,250"/>
    <n v="81.099999999999994"/>
    <n v="199"/>
    <n v="29.4"/>
    <n v="45.1"/>
    <n v="9.1999999999999998E-2"/>
    <n v="4.2000000000000003E-2"/>
    <n v="3.2000000000000001E-2"/>
    <s v="N/S"/>
    <s v="N/S"/>
    <s v=" &lt; 0,002"/>
    <n v="0.3240864"/>
    <n v="2.2230719999999997"/>
    <m/>
  </r>
  <r>
    <x v="0"/>
    <x v="19"/>
    <x v="5"/>
    <n v="895"/>
    <x v="21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4"/>
    <s v="Q. Juanvara"/>
    <d v="2019-12-09T00:00:00"/>
    <n v="5"/>
    <n v="2.17"/>
    <n v="7.99"/>
    <n v="7.54"/>
    <n v="7.99"/>
    <n v="242"/>
    <n v="493"/>
    <n v="26.7"/>
    <n v="28.1"/>
    <s v="&lt; 12,0"/>
    <n v="2"/>
    <s v="&lt; 0,050"/>
    <s v="N/S"/>
    <s v=" &lt; 10"/>
    <s v=" &lt; 0,100"/>
    <s v="&lt; 0,153"/>
    <n v="0.91451612903225799"/>
    <s v="&lt; 0,020"/>
    <n v="46"/>
    <s v="&lt; 0,100"/>
    <x v="125"/>
    <e v="#VALUE!"/>
    <s v="&lt; 0,050"/>
    <s v="&lt; 10"/>
    <s v="N/S"/>
    <s v="N/S"/>
    <s v="N/S"/>
    <s v="N/S"/>
    <s v="&lt; 0,050"/>
    <s v="&lt; 1,50"/>
    <s v="&lt; 1,00"/>
    <s v="&lt; 10,0"/>
    <s v="N/S"/>
    <s v="&lt; 0,050"/>
    <n v="0.121"/>
    <s v="&lt; 0,050"/>
    <s v="&lt; 0,050"/>
    <n v="6.44"/>
    <s v="&lt; 0,001"/>
    <s v="&lt; 0,100"/>
    <s v="&lt; 0,100"/>
    <s v="&lt; 0,250"/>
    <s v="&lt; 5,00"/>
    <n v="62.9"/>
    <n v="140"/>
    <n v="179"/>
    <n v="8.7999999999999995E-2"/>
    <n v="4.8000000000000001E-2"/>
    <n v="3.7999999999999999E-2"/>
    <s v="N/S"/>
    <s v="N/S"/>
    <n v="7.0000000000000007E-2"/>
    <n v="7.8119999999999995E-2"/>
    <n v="1.7967599999999999"/>
    <m/>
  </r>
  <r>
    <x v="0"/>
    <x v="19"/>
    <x v="5"/>
    <n v="895"/>
    <x v="21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4"/>
    <s v="Q. Juanvara"/>
    <d v="2019-12-09T00:00:00"/>
    <n v="4"/>
    <n v="1.6339999999999999"/>
    <n v="7.91"/>
    <n v="7.54"/>
    <n v="7.86"/>
    <n v="1122"/>
    <n v="1259"/>
    <n v="26.2"/>
    <n v="29"/>
    <s v="&lt; 12,0"/>
    <n v="2.78"/>
    <s v="&lt; 0,050"/>
    <s v="N/S"/>
    <s v="&lt; 10"/>
    <s v="&lt; 0,100"/>
    <s v="&lt; 0,153"/>
    <n v="3.3645161290322578"/>
    <n v="6.6000000000000003E-2"/>
    <n v="148"/>
    <s v="&lt; 0,100"/>
    <x v="111"/>
    <e v="#VALUE!"/>
    <n v="0.17899999999999999"/>
    <s v="&lt; 10"/>
    <s v="N/S"/>
    <s v="N/S"/>
    <s v="N/S"/>
    <s v="N/S"/>
    <s v="&lt; 0,050"/>
    <n v="2.0499999999999998"/>
    <s v="&lt; 1,00"/>
    <n v="447"/>
    <s v="N/S"/>
    <s v="&lt; 0,050"/>
    <n v="0.307"/>
    <s v="&lt; 0,050"/>
    <s v="&lt; 0,050"/>
    <n v="11.1"/>
    <s v="&lt; 0,001"/>
    <s v="&lt; 0,100"/>
    <s v="&lt; 0,100"/>
    <n v="0.28999999999999998"/>
    <n v="8.6199999999999992"/>
    <n v="113"/>
    <n v="484"/>
    <n v="603"/>
    <n v="9.4E-2"/>
    <n v="2.8000000000000001E-2"/>
    <n v="0.01"/>
    <s v="N/S"/>
    <s v="N/S"/>
    <n v="0.1"/>
    <n v="6.5412287999999999E-2"/>
    <n v="3.4823807999999996"/>
    <m/>
  </r>
  <r>
    <x v="0"/>
    <x v="19"/>
    <x v="5"/>
    <n v="895"/>
    <x v="21"/>
    <s v="Panzenú"/>
    <n v="2"/>
    <s v="Magdalena Cauca"/>
    <n v="27"/>
    <s v="Nechí"/>
    <n v="2703"/>
    <s v="Bajo Nechí"/>
    <s v="2703-01"/>
    <s v="R. Tigui - NSS"/>
    <s v="2703-01-03"/>
    <s v="Directos R. Nechí (mi) - POMCA Tigui"/>
    <s v="2703-01-03-04"/>
    <s v="Q. Juanvara"/>
    <d v="2019-12-09T00:00:00"/>
    <n v="2"/>
    <n v="0.23499999999999999"/>
    <n v="7.4"/>
    <n v="6.63"/>
    <n v="7.14"/>
    <n v="104.3"/>
    <n v="142"/>
    <n v="25.4"/>
    <n v="26.3"/>
    <n v="12.4"/>
    <n v="2.87"/>
    <s v=" &lt; 0,050"/>
    <s v="N/S"/>
    <n v="15"/>
    <s v="&lt; 0,100"/>
    <s v="&lt; 0,153"/>
    <n v="0.347741935483871"/>
    <n v="0.11799999999999999"/>
    <n v="34"/>
    <s v="&lt; 0,100"/>
    <x v="111"/>
    <e v="#VALUE!"/>
    <n v="0.114"/>
    <s v="&lt; 10"/>
    <s v="N/S"/>
    <s v="N/S"/>
    <s v="N/S"/>
    <s v="N/S"/>
    <s v="&lt; 0,050"/>
    <s v="&lt; 1,50"/>
    <s v="&lt; 1,00"/>
    <s v="&lt; 10,0"/>
    <s v="N/S"/>
    <s v="&lt; 0,050"/>
    <n v="0.40200000000000002"/>
    <s v="&lt; 0,050"/>
    <s v="&lt; 0,050"/>
    <n v="3.67"/>
    <s v="&lt; 0,001"/>
    <s v="&lt; 0,100"/>
    <s v="&lt; 0,100"/>
    <s v="&lt; 0,250"/>
    <s v="&lt; 5,00"/>
    <n v="25.2"/>
    <n v="35"/>
    <n v="46.3"/>
    <n v="2.13"/>
    <n v="0.88"/>
    <n v="0.42199999999999999"/>
    <s v="N/S"/>
    <s v="N/S"/>
    <n v="1.2999999999999999E-2"/>
    <n v="4.8560399999999998E-3"/>
    <n v="5.7527999999999996E-2"/>
    <m/>
  </r>
  <r>
    <x v="0"/>
    <x v="9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4T00:00:00"/>
    <n v="9"/>
    <n v="4.4000000000000004"/>
    <n v="6.99"/>
    <n v="6.81"/>
    <n v="7.6"/>
    <n v="2.57"/>
    <n v="2.74"/>
    <n v="30.3"/>
    <n v="32.200000000000003"/>
    <n v="41.1"/>
    <n v="16.3"/>
    <s v="&lt; 0,050"/>
    <s v="N/S"/>
    <s v="&lt; 10"/>
    <n v="0.79600000000000004"/>
    <n v="2.81"/>
    <n v="38.612903225806448"/>
    <n v="0.29699999999999999"/>
    <n v="44"/>
    <n v="0.3"/>
    <x v="127"/>
    <n v="14.823529411764707"/>
    <n v="0.314"/>
    <s v="&lt; 10"/>
    <s v="N/S"/>
    <s v="N/S"/>
    <s v="N/S"/>
    <s v="N/S"/>
    <s v="&lt; 0,050"/>
    <n v="15.8"/>
    <s v="&lt; 1,00"/>
    <n v="1437"/>
    <s v="N/S"/>
    <s v="&lt; 0,050"/>
    <s v="&lt; 0,050"/>
    <n v="8.1000000000000003E-2"/>
    <s v="&lt; 0,050"/>
    <n v="1.25"/>
    <s v="&lt; 0,001"/>
    <s v="&lt; 0,100"/>
    <s v="&lt; 0,100"/>
    <s v="&lt; 0,250"/>
    <n v="10.8"/>
    <n v="45.5"/>
    <n v="1217"/>
    <n v="1282"/>
    <n v="0.33400000000000002"/>
    <n v="0.19400000000000001"/>
    <n v="0.13200000000000001"/>
    <s v="N/S"/>
    <s v="N/S"/>
    <n v="6.0000000000000001E-3"/>
    <n v="2.3237280000000005"/>
    <n v="6.27264"/>
    <m/>
  </r>
  <r>
    <x v="0"/>
    <x v="9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5T00:00:00"/>
    <n v="8"/>
    <n v="4.37"/>
    <n v="5.81"/>
    <n v="5.0999999999999996"/>
    <n v="5.84"/>
    <n v="157"/>
    <n v="385"/>
    <n v="25.7"/>
    <n v="26.4"/>
    <n v="13.5"/>
    <n v="2"/>
    <s v="&lt; 0,050"/>
    <s v="N/S"/>
    <s v="&lt; 10"/>
    <s v="&lt; 0,100"/>
    <n v="0.153"/>
    <n v="0.34548387096774197"/>
    <n v="2.1000000000000001E-2"/>
    <n v="34"/>
    <s v="&lt; 0,100"/>
    <x v="116"/>
    <n v="4.117647058823529"/>
    <n v="0.122"/>
    <s v="&lt; 10"/>
    <s v="N/S"/>
    <s v="N/S"/>
    <s v="N/S"/>
    <s v="N/S"/>
    <s v="&lt; 0,050"/>
    <s v="&lt; 1,50"/>
    <s v="&lt; 1,00"/>
    <n v="66.400000000000006"/>
    <s v="N/S"/>
    <n v="5.2999999999999999E-2"/>
    <n v="0.99"/>
    <s v="&lt; 0,050"/>
    <s v="&lt; 0,050"/>
    <n v="4.53"/>
    <s v="&lt; 0,001"/>
    <s v="&lt; 0,100"/>
    <s v="&lt; 0,100"/>
    <n v="0.499"/>
    <n v="14.7"/>
    <s v="&lt; 5,00"/>
    <n v="33.200000000000003"/>
    <n v="51.4"/>
    <n v="0.41"/>
    <n v="0.23400000000000001"/>
    <n v="0.14599999999999999"/>
    <s v="N/S"/>
    <s v="N/S"/>
    <n v="1.9E-2"/>
    <n v="0.25171199999999999"/>
    <n v="4.2791040000000002"/>
    <m/>
  </r>
  <r>
    <x v="0"/>
    <x v="9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19-09-25T00:00:00"/>
    <n v="3"/>
    <n v="9.23"/>
    <n v="6.35"/>
    <n v="6.24"/>
    <n v="6.49"/>
    <n v="178"/>
    <n v="204"/>
    <n v="25.7"/>
    <n v="26.3"/>
    <n v="15.8"/>
    <n v="2"/>
    <s v="&lt; 0,050"/>
    <s v="N/S"/>
    <n v="48"/>
    <s v="&lt; 0,100"/>
    <n v="0.153"/>
    <n v="0.65709677419354839"/>
    <n v="0.02"/>
    <n v="20"/>
    <s v="&lt; 0,100"/>
    <x v="116"/>
    <n v="4.117647058823529"/>
    <n v="0.05"/>
    <s v="&lt; 10"/>
    <s v="N/S"/>
    <s v="N/S"/>
    <s v="N/S"/>
    <s v="N/S"/>
    <s v="&lt; 0,050"/>
    <s v="&lt; 1,50"/>
    <s v="&lt; 1,00"/>
    <n v="67.5"/>
    <s v="N/S"/>
    <s v="&lt; 0,050"/>
    <n v="0.60399999999999998"/>
    <s v="&lt; 0,050"/>
    <s v="&lt; 0,050"/>
    <n v="0.77400000000000002"/>
    <s v="&lt; 0,001"/>
    <s v="&lt; 0,100"/>
    <s v="&lt; 0,100"/>
    <s v="&lt; 0,250"/>
    <s v="&lt; 5,00"/>
    <n v="6.06"/>
    <n v="53.8"/>
    <n v="62.3"/>
    <n v="1.2E-2"/>
    <n v="2.1999999999999999E-2"/>
    <n v="0.03"/>
    <s v="N/S"/>
    <s v="N/S"/>
    <n v="3.0000000000000001E-3"/>
    <n v="0.19936800000000002"/>
    <n v="1.9936800000000001"/>
    <m/>
  </r>
  <r>
    <x v="0"/>
    <x v="20"/>
    <x v="5"/>
    <n v="895"/>
    <x v="21"/>
    <s v="Panzenú"/>
    <n v="2"/>
    <s v="Magdalena Cauca"/>
    <n v="27"/>
    <s v="Nechí"/>
    <n v="2704"/>
    <s v="Directos al Bajo Nechí (mi)"/>
    <s v="2704-01"/>
    <s v="Directos al Bajo Nechí (md) - NSS"/>
    <s v="2704-01-03"/>
    <s v="Directos Bajo Nechí (md) entre Q. Villa y R. Porce"/>
    <s v="2704-01-03-01"/>
    <s v="Q. El Jobo"/>
    <d v="2019-12-19T00:00:00"/>
    <n v="18"/>
    <n v="91.25"/>
    <n v="5.93"/>
    <n v="6.02"/>
    <n v="7.45"/>
    <n v="19.14"/>
    <n v="57.4"/>
    <n v="31.4"/>
    <n v="33.200000000000003"/>
    <n v="227"/>
    <n v="3.46"/>
    <n v="0.05"/>
    <s v="N/S"/>
    <s v="&lt; 10"/>
    <n v="0.1"/>
    <n v="0.157"/>
    <n v="0.22580645161290322"/>
    <n v="0.02"/>
    <n v="6646"/>
    <n v="44"/>
    <x v="128"/>
    <n v="4.117647058823529"/>
    <n v="0.05"/>
    <n v="10"/>
    <s v="N/S"/>
    <s v="N/S"/>
    <s v="N/S"/>
    <s v="N/S"/>
    <n v="0.05"/>
    <n v="1.61"/>
    <n v="1"/>
    <n v="10"/>
    <s v="N/S"/>
    <n v="0.05"/>
    <n v="0.33600000000000002"/>
    <n v="0.33600000000000002"/>
    <n v="1.47"/>
    <n v="447"/>
    <n v="2E-3"/>
    <n v="0.16900000000000001"/>
    <n v="0.1"/>
    <n v="0.25"/>
    <s v=" &lt; 5,00"/>
    <s v=" &lt; 5,00"/>
    <n v="6.6"/>
    <n v="11.8"/>
    <n v="0.187"/>
    <n v="0.156"/>
    <n v="0.123"/>
    <s v="N/S"/>
    <s v="N/S"/>
    <n v="0.125"/>
    <n v="20.45898"/>
    <n v="39297.798000000003"/>
    <m/>
  </r>
  <r>
    <x v="1"/>
    <x v="1"/>
    <x v="0"/>
    <n v="854"/>
    <x v="19"/>
    <s v="Panzenú"/>
    <n v="2"/>
    <s v="Magdalena Cauca"/>
    <n v="26"/>
    <s v="Cauca"/>
    <n v="2620"/>
    <s v="Directos Rio Cauca  entre Rio San Juan y  Pto Valdivia (md)"/>
    <s v="2620-03"/>
    <s v="Directos R. Cauca (mi) - R. San Andres y R. Espiritu Santo - NSS"/>
    <s v="2620- _03- _02"/>
    <s v="R. Espiritu Santo"/>
    <s v="2620-03-02-02"/>
    <s v="Q. El Oro"/>
    <s v=" 11/10/2020"/>
    <n v="24"/>
    <n v="2.08"/>
    <n v="7.98"/>
    <n v="7.48"/>
    <n v="8.7799999999999994"/>
    <n v="297"/>
    <n v="1487"/>
    <n v="22.6"/>
    <n v="25.3"/>
    <n v="436"/>
    <n v="177"/>
    <s v="N/S"/>
    <s v="N/S"/>
    <n v="30"/>
    <n v="6.53"/>
    <n v="9.92"/>
    <n v="18.696774193548389"/>
    <s v="&lt;0,020"/>
    <n v="44"/>
    <n v="3"/>
    <x v="129"/>
    <n v="39.611764705882351"/>
    <n v="8.5299999999999994"/>
    <n v="10"/>
    <s v="N/S"/>
    <s v="N/S"/>
    <s v="N/S"/>
    <n v="2359000"/>
    <s v="&lt;0,050"/>
    <n v="50.3"/>
    <s v="&lt;1,00"/>
    <n v="39.1"/>
    <n v="0.84899999999999998"/>
    <s v="&lt;0,003"/>
    <n v="0.184"/>
    <s v="&lt;0,020"/>
    <s v="&lt;0,020"/>
    <n v="0.84699999999999998"/>
    <s v="&lt;0,001"/>
    <s v="&lt;0,010"/>
    <s v="N/S"/>
    <s v="&lt;0,010"/>
    <n v="72"/>
    <n v="69"/>
    <n v="29.6"/>
    <n v="40.799999999999997"/>
    <n v="2.59"/>
    <n v="10.3"/>
    <n v="0.57399999999999995"/>
    <s v="N/S"/>
    <s v="N/S"/>
    <s v="N/S"/>
    <n v="31.809024000000004"/>
    <n v="7.9073279999999997"/>
    <d v="2020-10-30T00:00:00"/>
  </r>
  <r>
    <x v="1"/>
    <x v="0"/>
    <x v="0"/>
    <n v="679"/>
    <x v="5"/>
    <s v="Cartama"/>
    <n v="2"/>
    <s v="Magdalena Cauca"/>
    <n v="26"/>
    <s v="Cauca"/>
    <n v="2618"/>
    <s v="Rio Arma"/>
    <s v="2618"/>
    <s v="R. Arma"/>
    <s v="2618- _05- _01- _09"/>
    <s v="Q. Sabaletas"/>
    <s v="2618-05-01-09"/>
    <s v="Q. Sabaletas"/>
    <s v="_x000a_19/09/2020"/>
    <n v="24"/>
    <n v="0.25989583333333338"/>
    <n v="7.3"/>
    <n v="7.01"/>
    <n v="8.5500000000000007"/>
    <n v="199"/>
    <n v="1333"/>
    <n v="16"/>
    <n v="21.4"/>
    <n v="930"/>
    <n v="525"/>
    <s v="N/S"/>
    <s v="N/S"/>
    <n v="203"/>
    <n v="6.6"/>
    <n v="11.2"/>
    <n v="17.5"/>
    <s v="&lt;0,020"/>
    <n v="374"/>
    <n v="5"/>
    <x v="130"/>
    <n v="52.952941176470581"/>
    <n v="11.3"/>
    <n v="10"/>
    <s v="N/S"/>
    <s v="N/S"/>
    <s v="N/S"/>
    <n v="2280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1.788875000000003"/>
    <n v="8.3981700000000004"/>
    <d v="2020-10-21T00:00:00"/>
  </r>
  <r>
    <x v="1"/>
    <x v="0"/>
    <x v="0"/>
    <n v="585"/>
    <x v="33"/>
    <s v="Zenufana"/>
    <n v="2"/>
    <s v="Magdalena Cauca"/>
    <n v="23"/>
    <s v="Medio Magdalena"/>
    <n v="2307"/>
    <s v="Directos Magdalena Medio entre rios La Miel y Nare (mi)"/>
    <s v="2307-01"/>
    <s v="Rio Cocorna Sur y Directos al Magdalena Medio Entre Rios La Miel y Nare (mi) - SZH - NSS"/>
    <s v="2307- _01- _01"/>
    <s v="Rio San Pablo"/>
    <s v="2307-01-01-03"/>
    <s v="Directos R. Magdalena entre R. San Pablo y Q. La Patino"/>
    <d v="2020-11-14T00:00:00"/>
    <n v="24"/>
    <n v="1.1499999999999999"/>
    <n v="7.26"/>
    <n v="6.77"/>
    <n v="7.34"/>
    <n v="368"/>
    <n v="624"/>
    <n v="28"/>
    <n v="31"/>
    <n v="279"/>
    <n v="157"/>
    <s v="N/S"/>
    <s v="N/S"/>
    <n v="27"/>
    <n v="3.51"/>
    <n v="8.6300000000000008"/>
    <n v="15.964516129032258"/>
    <s v="&lt;0,020"/>
    <n v="77"/>
    <n v="0.5"/>
    <x v="131"/>
    <n v="18.941176470588236"/>
    <n v="8"/>
    <n v="10"/>
    <s v="N/S"/>
    <s v="N/S"/>
    <s v="N/S"/>
    <n v="7925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5.59952"/>
    <n v="7.6507199999999989"/>
    <d v="2020-12-03T00:00:00"/>
  </r>
  <r>
    <x v="1"/>
    <x v="1"/>
    <x v="0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0T00:00:00"/>
    <n v="24"/>
    <n v="0.92"/>
    <n v="6.91"/>
    <n v="7.05"/>
    <n v="8.61"/>
    <n v="102"/>
    <n v="990"/>
    <n v="25.2"/>
    <n v="27.3"/>
    <n v="723"/>
    <n v="360"/>
    <s v="N/S"/>
    <s v="N/S"/>
    <n v="17"/>
    <n v="9.69"/>
    <n v="10.3"/>
    <n v="21.090322580645164"/>
    <s v="&lt;0,020"/>
    <n v="160"/>
    <n v="4"/>
    <x v="132"/>
    <n v="32.529411764705884"/>
    <n v="9.61"/>
    <n v="10"/>
    <s v="N/S"/>
    <s v="N/S"/>
    <s v="N/S"/>
    <n v="2143000"/>
    <s v="&lt;0,050"/>
    <n v="67.599999999999994"/>
    <n v="2.15"/>
    <n v="71.8"/>
    <n v="2.59"/>
    <s v="&lt;0,003"/>
    <n v="0.30399999999999999"/>
    <n v="0.02"/>
    <s v="&lt;0,020"/>
    <n v="1.91"/>
    <n v="2E-3"/>
    <s v="&lt;0,010"/>
    <s v="N/S"/>
    <n v="2.7E-2"/>
    <n v="54.3"/>
    <n v="97.1"/>
    <n v="37"/>
    <n v="47.5"/>
    <n v="3.45"/>
    <n v="1.39"/>
    <n v="0.76200000000000001"/>
    <s v="N/S"/>
    <s v="N/S"/>
    <s v="N/S"/>
    <n v="28.615680000000001"/>
    <n v="12.71808"/>
    <d v="2020-10-30T00:00:00"/>
  </r>
  <r>
    <x v="1"/>
    <x v="2"/>
    <x v="0"/>
    <n v="154"/>
    <x v="39"/>
    <s v="Panzenú"/>
    <n v="2"/>
    <s v="Magdalena Cauca"/>
    <n v="25"/>
    <s v="Bajo Magdalena- Cauca -San Jorge"/>
    <n v="2502"/>
    <s v="Bajo San Jorge - La Mojana"/>
    <s v="2502-01"/>
    <s v="R. Bajo San Jorge - NSS"/>
    <s v="2502- _01- _01"/>
    <s v="Directos R. Cauca (md) entre R. Man y  Q. La Trinidad"/>
    <s v="2502-01-01-17"/>
    <s v="Directos al R. Cauca (md) Entre Q. El Silencio y R. Man"/>
    <d v="2020-10-14T00:00:00"/>
    <n v="24"/>
    <n v="2.1800000000000002"/>
    <n v="7.7"/>
    <n v="7.28"/>
    <n v="8.26"/>
    <n v="572"/>
    <n v="1515"/>
    <n v="28.5"/>
    <n v="36.299999999999997"/>
    <n v="479"/>
    <n v="278"/>
    <s v="&lt;0,100"/>
    <s v="N/S"/>
    <n v="107"/>
    <n v="7.4"/>
    <n v="14.7"/>
    <e v="#VALUE!"/>
    <s v="&lt;0,020"/>
    <n v="89"/>
    <n v="0.7"/>
    <x v="124"/>
    <n v="33.599999999999994"/>
    <n v="9.92"/>
    <s v="&lt;10"/>
    <s v="&lt;10,0"/>
    <s v="&lt;3,00"/>
    <s v="&lt;0,350"/>
    <n v="17125500"/>
    <s v="&lt;0,05"/>
    <n v="53.1"/>
    <s v="&lt;1,00"/>
    <n v="93.4"/>
    <n v="0.58399999999999996"/>
    <s v="&lt;0,003"/>
    <n v="0.106"/>
    <s v="&lt;0,020"/>
    <s v="&lt;0,020"/>
    <n v="1.02"/>
    <s v="&lt;0,001"/>
    <s v="&lt;0,001"/>
    <s v="&lt;0,030"/>
    <s v="&lt;0,010"/>
    <n v="17.899999999999999"/>
    <n v="114"/>
    <n v="77.400000000000006"/>
    <n v="114"/>
    <n v="2.13"/>
    <n v="0.94599999999999995"/>
    <n v="0.61399999999999999"/>
    <s v="N/S"/>
    <s v="N/S"/>
    <s v="N/S"/>
    <n v="52.36185600000001"/>
    <n v="16.763328000000001"/>
    <d v="2020-11-06T00:00:00"/>
  </r>
  <r>
    <x v="1"/>
    <x v="3"/>
    <x v="2"/>
    <n v="34"/>
    <x v="7"/>
    <s v="Citará"/>
    <n v="2"/>
    <s v="Magdalena Cauca"/>
    <n v="26"/>
    <s v="Cauca"/>
    <n v="2619"/>
    <s v="Rio San Juan"/>
    <s v="2619-01"/>
    <s v="R. San Juan - SZH (md)"/>
    <s v="2619- _01- _12"/>
    <s v="Q. Chaparrala"/>
    <s v="2619-01-12-04"/>
    <s v="Q. Chaparrala"/>
    <d v="2020-11-02T00:00:00"/>
    <n v="4"/>
    <n v="1.55"/>
    <n v="8.01"/>
    <n v="5.43"/>
    <n v="11.9"/>
    <n v="820"/>
    <n v="2204"/>
    <n v="20.7"/>
    <n v="21.1"/>
    <n v="2468"/>
    <n v="1406"/>
    <s v="N/S"/>
    <s v="N/S"/>
    <s v="&lt;10"/>
    <s v="N/S"/>
    <s v="N/S"/>
    <e v="#VALUE!"/>
    <s v="N/S"/>
    <n v="52"/>
    <s v="&lt;0,100"/>
    <x v="133"/>
    <e v="#VALUE!"/>
    <n v="1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.29"/>
    <n v="0.38"/>
    <n v="0.13200000000000001"/>
    <s v="N/S"/>
    <s v="N/S"/>
    <s v="N/S"/>
    <n v="31.381920000000001"/>
    <n v="1.1606400000000001"/>
    <d v="2020-11-19T00:00:00"/>
  </r>
  <r>
    <x v="1"/>
    <x v="3"/>
    <x v="2"/>
    <n v="101"/>
    <x v="42"/>
    <s v="Citará"/>
    <n v="2"/>
    <s v="Magdalena Cauca"/>
    <n v="26"/>
    <s v="Cauca"/>
    <n v="2619"/>
    <s v="Rio San Juan"/>
    <s v="2619-01"/>
    <s v="R. San Juan - SZH (md)"/>
    <s v="2619- _01- _04"/>
    <s v="R. Bolivar"/>
    <s v="2619-01-04-14"/>
    <s v="Q. Arboleda"/>
    <d v="2020-11-02T00:00:00"/>
    <n v="4.5"/>
    <n v="1.25"/>
    <n v="6.83"/>
    <n v="6.56"/>
    <n v="7"/>
    <n v="584"/>
    <n v="944"/>
    <n v="25.6"/>
    <n v="29.2"/>
    <n v="20515"/>
    <n v="14760"/>
    <s v="N/S"/>
    <s v="N/S"/>
    <s v="&lt;10"/>
    <s v="N/S"/>
    <s v="N/S"/>
    <e v="#VALUE!"/>
    <s v="N/S"/>
    <n v="76"/>
    <n v="0.8"/>
    <x v="134"/>
    <e v="#VALUE!"/>
    <n v="1.63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6.8"/>
    <n v="2.15"/>
    <n v="1.18"/>
    <s v="N/S"/>
    <s v="N/S"/>
    <s v="N/S"/>
    <n v="298.89"/>
    <n v="1.5389999999999999"/>
    <d v="2020-11-19T00:00:00"/>
  </r>
  <r>
    <x v="1"/>
    <x v="3"/>
    <x v="2"/>
    <n v="91"/>
    <x v="44"/>
    <s v="Citará"/>
    <n v="2"/>
    <s v="Magdalena Cauca"/>
    <n v="26"/>
    <s v="Cauca"/>
    <n v="2619"/>
    <s v="Rio San Juan"/>
    <s v="2619-01"/>
    <s v="R. San Juan - SZH (md)"/>
    <s v="2619- _01- _08"/>
    <s v="Q. Guadalejo"/>
    <s v="2619-01-08-01"/>
    <s v="Q. Guadalejo"/>
    <d v="2020-11-05T00:00:00"/>
    <n v="1.5"/>
    <n v="1.47"/>
    <n v="3.64"/>
    <n v="3.4"/>
    <n v="3.95"/>
    <n v="615"/>
    <n v="1125"/>
    <n v="20.100000000000001"/>
    <n v="20.7"/>
    <n v="6038"/>
    <n v="3002"/>
    <s v="N/S"/>
    <s v="N/S"/>
    <s v="&lt;10"/>
    <s v="N/S"/>
    <s v="N/S"/>
    <e v="#VALUE!"/>
    <s v="N/S"/>
    <n v="1238"/>
    <s v="&lt;0,100"/>
    <x v="135"/>
    <e v="#VALUE!"/>
    <n v="13.4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8.31"/>
    <n v="3.96"/>
    <n v="1.24"/>
    <s v="N/S"/>
    <s v="N/S"/>
    <s v="N/S"/>
    <n v="23.829875999999999"/>
    <n v="9.8272440000000003"/>
    <d v="2020-11-23T00:00:00"/>
  </r>
  <r>
    <x v="1"/>
    <x v="3"/>
    <x v="2"/>
    <n v="93"/>
    <x v="40"/>
    <s v="Citará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8"/>
    <s v="Q. San Mateo"/>
    <s v="2621-01-18-01"/>
    <s v="Q. San Mateo"/>
    <d v="2020-10-29T00:00:00"/>
    <n v="2"/>
    <n v="1.06"/>
    <n v="5.12"/>
    <n v="4.0199999999999996"/>
    <n v="5.21"/>
    <n v="270"/>
    <n v="410"/>
    <n v="20.5"/>
    <n v="20.9"/>
    <n v="3463"/>
    <n v="1783"/>
    <s v="N/S"/>
    <s v="N/S"/>
    <n v="12"/>
    <s v="N/S"/>
    <s v="N/S"/>
    <e v="#VALUE!"/>
    <s v="N/S"/>
    <n v="813"/>
    <s v="&lt;0,100"/>
    <x v="136"/>
    <e v="#VALUE!"/>
    <n v="6.56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0.46800000000000003"/>
    <n v="0.13"/>
    <n v="5.1999999999999998E-2"/>
    <s v="N/S"/>
    <s v="N/S"/>
    <s v="N/S"/>
    <n v="13.607856"/>
    <n v="6.2048160000000001"/>
    <d v="2020-11-17T00:00:00"/>
  </r>
  <r>
    <x v="1"/>
    <x v="3"/>
    <x v="3"/>
    <n v="212"/>
    <x v="49"/>
    <s v="Aburra Norte"/>
    <n v="2"/>
    <s v="Magdalena Cauca"/>
    <n v="27"/>
    <s v="Nechi"/>
    <n v="2701"/>
    <s v="Rio Porce"/>
    <s v="2701-01"/>
    <s v="Rio Aburra - NSS"/>
    <s v="2701- _01- _209"/>
    <s v="DIRECTOS AL RIO ABURRA - MEDELLIN"/>
    <s v="2701-01-209"/>
    <s v="DIRECTOS AL RIO ABURRA - MEDELLIN"/>
    <d v="2020-10-07T00:00:00"/>
    <n v="5"/>
    <n v="2.5499999999999998"/>
    <n v="8.2200000000000006"/>
    <n v="7.27"/>
    <n v="7.96"/>
    <n v="1667"/>
    <n v="1852"/>
    <n v="20.7"/>
    <n v="22.3"/>
    <n v="519"/>
    <n v="193"/>
    <s v="N/S"/>
    <s v="N/S"/>
    <n v="19"/>
    <n v="3.27"/>
    <n v="98.7"/>
    <n v="28.677419354838708"/>
    <s v="&lt;0,020"/>
    <n v="116"/>
    <n v="0.6"/>
    <x v="137"/>
    <n v="79.223529411764702"/>
    <n v="36.5"/>
    <s v="N/S"/>
    <s v="N/S"/>
    <s v="N/S"/>
    <s v="N/S"/>
    <s v="N/S"/>
    <s v="N/S"/>
    <n v="83.8"/>
    <s v="N/S"/>
    <s v="&lt;10,0"/>
    <s v="N/S"/>
    <s v="N/S"/>
    <s v="N/S"/>
    <s v="N/S"/>
    <s v="N/S"/>
    <s v="N/S"/>
    <s v="N/S"/>
    <s v="N/S"/>
    <s v="N/S"/>
    <s v="N/S"/>
    <n v="69.599999999999994"/>
    <n v="648"/>
    <n v="62.3"/>
    <n v="124"/>
    <n v="11.1"/>
    <n v="3.9"/>
    <n v="2.2200000000000002"/>
    <s v="N/S"/>
    <s v="N/S"/>
    <s v="N/S"/>
    <n v="8.8586999999999989"/>
    <n v="5.3243999999999998"/>
    <d v="2020-10-26T00:00:00"/>
  </r>
  <r>
    <x v="1"/>
    <x v="3"/>
    <x v="3"/>
    <n v="88"/>
    <x v="50"/>
    <s v="Aburra Norte"/>
    <n v="2"/>
    <s v="Magdalena Cauca"/>
    <n v="27"/>
    <s v="Nechi"/>
    <n v="2701"/>
    <s v="Rio Porce"/>
    <s v="2701-01"/>
    <s v="Rio Aburra - NSS"/>
    <s v="2701- _01- _063"/>
    <s v="Q. EL HATO"/>
    <s v="2701-01-063"/>
    <s v="Q. EL HATO"/>
    <d v="2020-10-26T00:00:00"/>
    <n v="5.5"/>
    <n v="30.98"/>
    <n v="7.8"/>
    <n v="7.4"/>
    <n v="8.3000000000000007"/>
    <n v="20"/>
    <n v="110"/>
    <n v="21.2"/>
    <n v="23.8"/>
    <n v="23"/>
    <n v="2"/>
    <s v="N/S"/>
    <s v="N/S"/>
    <s v="&lt;10"/>
    <s v="&lt;0,100"/>
    <s v="&lt;0,153"/>
    <e v="#VALUE!"/>
    <s v="&lt;0,020"/>
    <n v="7"/>
    <s v="&lt;0,100"/>
    <x v="138"/>
    <e v="#VALUE!"/>
    <n v="0.22"/>
    <s v="N/S"/>
    <s v="N/S"/>
    <s v="N/S"/>
    <s v="N/S"/>
    <s v="N/S"/>
    <s v="N/S"/>
    <s v="&lt;1,50"/>
    <s v="N/S"/>
    <s v="&lt;10,0"/>
    <s v="N/S"/>
    <s v="N/S"/>
    <s v="N/S"/>
    <s v="N/S"/>
    <s v="N/S"/>
    <s v="N/S"/>
    <s v="N/S"/>
    <s v="N/S"/>
    <s v="N/S"/>
    <s v="N/S"/>
    <n v="5.66"/>
    <n v="6.4"/>
    <n v="4.0999999999999996"/>
    <n v="23"/>
    <n v="0.46600000000000003"/>
    <n v="0.154"/>
    <n v="7.0000000000000007E-2"/>
    <s v="N/S"/>
    <s v="N/S"/>
    <s v="N/S"/>
    <n v="1.2268079999999999"/>
    <n v="4.2938279999999995"/>
    <d v="2020-11-17T00:00:00"/>
  </r>
  <r>
    <x v="1"/>
    <x v="3"/>
    <x v="3"/>
    <n v="266"/>
    <x v="50"/>
    <s v="Aburra Norte"/>
    <n v="2"/>
    <s v="Magdalena Cauca"/>
    <n v="27"/>
    <s v="Nechi"/>
    <n v="2701"/>
    <s v="Rio Porce"/>
    <s v="2701-01"/>
    <s v="Rio Aburra - NSS"/>
    <s v="2701- _01- _124"/>
    <s v="Q. LA AYURA"/>
    <s v="2701-01-124"/>
    <s v="Q. LA AYURA"/>
    <d v="2020-11-20T00:00:00"/>
    <n v="9.5"/>
    <n v="16.600000000000001"/>
    <n v="6.5"/>
    <n v="6.69"/>
    <n v="7.79"/>
    <n v="31"/>
    <n v="36"/>
    <n v="16.100000000000001"/>
    <n v="16.899999999999999"/>
    <s v="&lt;12,0"/>
    <n v="2"/>
    <s v="N/S"/>
    <s v="N/S"/>
    <s v="&lt;10"/>
    <s v="&lt;0,100"/>
    <n v="0.22900000000000001"/>
    <n v="0.31612903225806449"/>
    <s v="&lt;0,020"/>
    <n v="7"/>
    <s v="&lt;0,100"/>
    <x v="138"/>
    <e v="#VALUE!"/>
    <n v="0.157"/>
    <s v="N/S"/>
    <s v="N/S"/>
    <s v="N/S"/>
    <s v="N/S"/>
    <s v="N/S"/>
    <s v="N/S"/>
    <s v="&lt;1,50"/>
    <s v="N/S"/>
    <s v="&lt;10,0"/>
    <s v="N/S"/>
    <s v="N/S"/>
    <s v="N/S"/>
    <s v="N/S"/>
    <s v="N/S"/>
    <s v="N/S"/>
    <s v="N/S"/>
    <s v="N/S"/>
    <s v="N/S"/>
    <s v="N/S"/>
    <n v="4.84"/>
    <n v="11"/>
    <n v="8.07"/>
    <n v="17.399999999999999"/>
    <n v="0.22800000000000001"/>
    <n v="7.0000000000000007E-2"/>
    <n v="0.03"/>
    <s v="N/S"/>
    <s v="N/S"/>
    <s v="N/S"/>
    <n v="1.1354400000000002"/>
    <n v="3.97404"/>
    <d v="2020-12-10T00:00:00"/>
  </r>
  <r>
    <x v="1"/>
    <x v="3"/>
    <x v="3"/>
    <n v="79"/>
    <x v="51"/>
    <s v="Aburra Norte"/>
    <n v="2"/>
    <s v="Magdalena Cauca"/>
    <n v="27"/>
    <s v="Nechi"/>
    <n v="2701"/>
    <s v="Rio Porce"/>
    <s v="2701-01"/>
    <s v="Rio Aburra - NSS"/>
    <s v="2701- _01- _209"/>
    <s v="DIRECTOS AL RIO ABURRA - MEDELLIN"/>
    <s v="2701-01-209"/>
    <s v="DIRECTOS AL RIO ABURRA - MEDELLIN"/>
    <d v="2020-09-24T00:00:00"/>
    <n v="10.5"/>
    <n v="6.9567424914376765"/>
    <n v="6.5"/>
    <n v="5.8"/>
    <n v="6.8"/>
    <n v="1190"/>
    <n v="1530"/>
    <n v="21"/>
    <n v="25.4"/>
    <n v="291"/>
    <n v="206"/>
    <s v="N/S"/>
    <s v="N/S"/>
    <n v="19"/>
    <n v="6.77"/>
    <n v="21"/>
    <n v="12.193548387096774"/>
    <s v="&lt;0,020"/>
    <n v="37"/>
    <n v="0.8"/>
    <x v="139"/>
    <n v="29.564705882352939"/>
    <n v="6.96"/>
    <s v="N/S"/>
    <s v="N/S"/>
    <s v="N/S"/>
    <s v="N/S"/>
    <s v="N/S"/>
    <s v="N/S"/>
    <n v="268"/>
    <s v="N/S"/>
    <n v="11"/>
    <s v="N/S"/>
    <s v="N/S"/>
    <s v="N/S"/>
    <s v="N/S"/>
    <s v="N/S"/>
    <s v="N/S"/>
    <s v="N/S"/>
    <s v="N/S"/>
    <s v="N/S"/>
    <s v="N/S"/>
    <n v="15.4"/>
    <n v="75"/>
    <n v="22.9"/>
    <n v="56.1"/>
    <n v="0.83599999999999997"/>
    <n v="0.23599999999999999"/>
    <n v="9.8000000000000004E-2"/>
    <s v="N/S"/>
    <s v="N/S"/>
    <s v="N/S"/>
    <n v="54.170762432326903"/>
    <n v="9.7297000485247338"/>
    <d v="2020-10-21T00:00:00"/>
  </r>
  <r>
    <x v="1"/>
    <x v="3"/>
    <x v="3"/>
    <n v="88"/>
    <x v="52"/>
    <s v="Aburra Norte"/>
    <n v="2"/>
    <s v="Magdalena Cauca"/>
    <n v="27"/>
    <s v="Nechi"/>
    <n v="2701"/>
    <s v="Rio Porce"/>
    <s v="2701-01"/>
    <s v="Rio Aburra - NSS"/>
    <s v="2701- _01- _062"/>
    <s v="Q. LA GARCIA"/>
    <s v="2701-01-062"/>
    <s v="Q. LA GARCIA"/>
    <d v="2020-09-28T00:00:00"/>
    <n v="9"/>
    <n v="8.15"/>
    <n v="7.42"/>
    <n v="7.3"/>
    <n v="7.6"/>
    <n v="2040"/>
    <n v="2780"/>
    <n v="23.4"/>
    <n v="27"/>
    <n v="354"/>
    <n v="213"/>
    <s v="N/S"/>
    <s v="N/S"/>
    <s v="&lt;10"/>
    <n v="0.16900000000000001"/>
    <n v="3.87"/>
    <n v="30.258064516129032"/>
    <s v="&lt;0,020"/>
    <n v="73"/>
    <n v="1.8"/>
    <x v="140"/>
    <n v="120.23529411764706"/>
    <n v="1.82"/>
    <s v="N/S"/>
    <s v="N/S"/>
    <s v="N/S"/>
    <s v="N/S"/>
    <s v="N/S"/>
    <s v="N/S"/>
    <n v="454"/>
    <s v="N/S"/>
    <n v="14.9"/>
    <s v="N/S"/>
    <s v="N/S"/>
    <s v="N/S"/>
    <s v="N/S"/>
    <s v="N/S"/>
    <s v="N/S"/>
    <s v="N/S"/>
    <s v="N/S"/>
    <s v="N/S"/>
    <s v="N/S"/>
    <n v="93.6"/>
    <n v="583"/>
    <n v="124"/>
    <n v="158"/>
    <n v="2.56"/>
    <n v="0.72799999999999998"/>
    <n v="0.28199999999999997"/>
    <s v="N/S"/>
    <s v="N/S"/>
    <s v="N/S"/>
    <n v="56.244779999999999"/>
    <n v="19.27638"/>
    <d v="2020-10-21T00:00:00"/>
  </r>
  <r>
    <x v="1"/>
    <x v="3"/>
    <x v="3"/>
    <n v="79"/>
    <x v="51"/>
    <s v="Aburra Norte"/>
    <n v="2"/>
    <s v="Magdalena Cauca"/>
    <n v="27"/>
    <s v="Nechi"/>
    <n v="2701"/>
    <s v="Rio Porce"/>
    <s v="2701-01"/>
    <s v="Rio Aburra - NSS"/>
    <s v="2701- _01- _032"/>
    <s v="Q. EL CHOCO"/>
    <s v="2701-01-032"/>
    <s v="Q. EL CHOCO"/>
    <d v="2020-09-24T00:00:00"/>
    <n v="18"/>
    <n v="3.27"/>
    <n v="7.7"/>
    <n v="7.1"/>
    <n v="7.5"/>
    <n v="1530"/>
    <n v="2000"/>
    <n v="23.9"/>
    <n v="27.7"/>
    <n v="20.100000000000001"/>
    <n v="13.5"/>
    <s v="N/S"/>
    <s v="N/S"/>
    <s v="&lt;10"/>
    <s v="&lt;0,100"/>
    <n v="0.60099999999999998"/>
    <n v="13.029032258064516"/>
    <s v="&lt;0,020"/>
    <n v="15"/>
    <s v="&lt;0,100"/>
    <x v="141"/>
    <n v="112"/>
    <n v="1.21"/>
    <s v="N/S"/>
    <s v="N/S"/>
    <s v="N/S"/>
    <s v="N/S"/>
    <s v="N/S"/>
    <s v="N/S"/>
    <n v="127"/>
    <s v="N/S"/>
    <n v="13.8"/>
    <s v="N/S"/>
    <s v="N/S"/>
    <s v="N/S"/>
    <s v="N/S"/>
    <s v="N/S"/>
    <s v="N/S"/>
    <s v="N/S"/>
    <s v="N/S"/>
    <s v="N/S"/>
    <s v="N/S"/>
    <n v="3.2"/>
    <n v="437"/>
    <n v="15.4"/>
    <n v="23.6"/>
    <n v="0.54200000000000004"/>
    <n v="0.27400000000000002"/>
    <n v="0.22600000000000001"/>
    <s v="N/S"/>
    <s v="N/S"/>
    <s v="N/S"/>
    <n v="2.8605960000000001"/>
    <n v="3.1784399999999997"/>
    <d v="2020-10-21T00:00:00"/>
  </r>
  <r>
    <x v="1"/>
    <x v="3"/>
    <x v="3"/>
    <n v="282"/>
    <x v="3"/>
    <s v="Cartama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06"/>
    <s v="Q. La Sinifana"/>
    <s v="2620-01-06-12"/>
    <s v="R. Piedra Verde"/>
    <s v="_x000a_23/09/2020"/>
    <n v="7"/>
    <n v="0.36869815520269678"/>
    <n v="6.43"/>
    <n v="6.18"/>
    <n v="6.75"/>
    <n v="73.2"/>
    <n v="768"/>
    <n v="19"/>
    <n v="21.1"/>
    <n v="1956"/>
    <n v="1362"/>
    <s v="N/S"/>
    <s v="N/S"/>
    <n v="40"/>
    <n v="5.6"/>
    <n v="49.1"/>
    <n v="12.351612903225808"/>
    <s v="&lt;0,020"/>
    <n v="234"/>
    <n v="0.1"/>
    <x v="142"/>
    <n v="188.58823529411765"/>
    <n v="15.9"/>
    <s v="N/S"/>
    <s v="N/S"/>
    <s v="N/S"/>
    <s v="N/S"/>
    <s v="N/S"/>
    <s v="N/S"/>
    <n v="57.3"/>
    <s v="N/S"/>
    <s v="&lt;10,0"/>
    <s v="N/S"/>
    <s v="N/S"/>
    <s v="N/S"/>
    <s v="N/S"/>
    <s v="N/S"/>
    <s v="N/S"/>
    <s v="N/S"/>
    <s v="N/S"/>
    <s v="N/S"/>
    <s v="N/S"/>
    <n v="150"/>
    <n v="550"/>
    <n v="66.3"/>
    <n v="80.8"/>
    <n v="47.1"/>
    <n v="14.1"/>
    <n v="8.6999999999999993"/>
    <s v="N/S"/>
    <s v="N/S"/>
    <s v="N/S"/>
    <n v="12.65460556212904"/>
    <n v="2.1741392815992624"/>
    <d v="2020-10-21T00:00:00"/>
  </r>
  <r>
    <x v="1"/>
    <x v="3"/>
    <x v="3"/>
    <n v="145"/>
    <x v="55"/>
    <s v="Cartama"/>
    <n v="2"/>
    <s v="Magdalena Cauca"/>
    <n v="26"/>
    <s v="Cauca"/>
    <n v="2617"/>
    <s v="Rio Frio y Otros Directos al Cauca"/>
    <s v="2617-02"/>
    <s v="R. FR. y Otros Directos al Cauca - NSS"/>
    <s v="2617- _02- _13"/>
    <s v="Directos Q. Arquia (md)"/>
    <s v="2617-02-13-02"/>
    <s v="Q. Peladeros"/>
    <d v="2020-10-08T00:00:00"/>
    <n v="4"/>
    <n v="0.94317564683301802"/>
    <n v="7.3"/>
    <n v="7"/>
    <n v="7.5"/>
    <n v="1380"/>
    <n v="1550"/>
    <n v="14.6"/>
    <n v="16"/>
    <n v="681"/>
    <n v="321"/>
    <s v="N/S"/>
    <s v="N/S"/>
    <n v="16"/>
    <n v="2.0299999999999998"/>
    <n v="44.6"/>
    <n v="46.29032258064516"/>
    <s v="&lt;0,020"/>
    <n v="81"/>
    <n v="1.7"/>
    <x v="143"/>
    <n v="134.23529411764707"/>
    <n v="23.8"/>
    <s v="N/S"/>
    <s v="N/S"/>
    <s v="N/S"/>
    <s v="N/S"/>
    <s v="N/S"/>
    <s v="N/S"/>
    <n v="75.5"/>
    <s v="N/S"/>
    <s v="&lt;10,0"/>
    <s v="N/S"/>
    <s v="N/S"/>
    <s v="N/S"/>
    <s v="N/S"/>
    <s v="N/S"/>
    <s v="N/S"/>
    <s v="N/S"/>
    <s v="N/S"/>
    <s v="N/S"/>
    <s v="N/S"/>
    <n v="139"/>
    <n v="69.900000000000006"/>
    <n v="56.8"/>
    <n v="81.099999999999994"/>
    <n v="15.8"/>
    <n v="5.99"/>
    <n v="2.93"/>
    <s v="N/S"/>
    <s v="N/S"/>
    <s v="N/S"/>
    <n v="4.3597351099209423"/>
    <n v="1.1001200744660322"/>
    <d v="2020-10-26T00:00:00"/>
  </r>
  <r>
    <x v="1"/>
    <x v="3"/>
    <x v="3"/>
    <n v="31"/>
    <x v="57"/>
    <s v="Zenufana"/>
    <n v="2"/>
    <s v="Magdalena Cauca"/>
    <n v="27"/>
    <s v="Nechi"/>
    <n v="2701"/>
    <s v="Rio Porce"/>
    <s v="2701-04"/>
    <s v="R. Bajo Porce - NSS"/>
    <s v="2701- _04- _01"/>
    <s v="R. Porce Parte Baja"/>
    <s v="2701-04-01-02"/>
    <s v="R. Porce"/>
    <d v="2020-11-12T00:00:00"/>
    <n v="4"/>
    <n v="0.7"/>
    <n v="6.9"/>
    <n v="6.4"/>
    <n v="6.8"/>
    <n v="1480"/>
    <n v="1780"/>
    <n v="21.1"/>
    <n v="21.5"/>
    <n v="1491"/>
    <n v="772"/>
    <s v="N/S"/>
    <s v="N/S"/>
    <n v="79"/>
    <n v="2.31"/>
    <n v="41"/>
    <n v="14.60967741935484"/>
    <s v="&lt;0,020"/>
    <n v="206"/>
    <n v="2"/>
    <x v="144"/>
    <n v="75.764705882352942"/>
    <n v="18.399999999999999"/>
    <s v="N/S"/>
    <s v="N/S"/>
    <s v="N/S"/>
    <s v="N/S"/>
    <s v="N/S"/>
    <s v="N/S"/>
    <n v="98.9"/>
    <s v="N/S"/>
    <s v="&lt;10,0"/>
    <s v="N/S"/>
    <s v="N/S"/>
    <s v="N/S"/>
    <s v="N/S"/>
    <s v="N/S"/>
    <s v="N/S"/>
    <s v="N/S"/>
    <s v="N/S"/>
    <s v="N/S"/>
    <s v="N/S"/>
    <n v="180"/>
    <n v="290"/>
    <n v="156"/>
    <n v="1491"/>
    <n v="14.9"/>
    <n v="5.66"/>
    <n v="3.05"/>
    <s v="N/S"/>
    <s v="N/S"/>
    <s v="N/S"/>
    <n v="7.7817599999999993"/>
    <n v="2.0764799999999997"/>
    <d v="2020-11-30T00:00:00"/>
  </r>
  <r>
    <x v="1"/>
    <x v="3"/>
    <x v="3"/>
    <n v="240"/>
    <x v="12"/>
    <s v="Hevéxicos"/>
    <n v="2"/>
    <s v="Magdalena Cauca"/>
    <n v="26"/>
    <s v="Cauca"/>
    <n v="2620"/>
    <s v="Directos Rio Cauca  entre Rio San Juan y  Pto Valdivia (md)"/>
    <s v="2620-02"/>
    <s v="Directos R. Cauca (mi) - R. Aurra - NSS"/>
    <s v="2620- _02- _04"/>
    <s v="Q. La Clara"/>
    <s v="2620-02-04-06"/>
    <s v="Q. Juan Ramos"/>
    <d v="2020-10-06T00:00:00"/>
    <n v="8"/>
    <n v="0.5"/>
    <n v="7.2"/>
    <n v="6.71"/>
    <n v="7.8"/>
    <n v="440"/>
    <n v="886"/>
    <n v="21.5"/>
    <n v="27.8"/>
    <n v="479"/>
    <n v="262"/>
    <s v="N/S"/>
    <s v="N/S"/>
    <n v="41"/>
    <n v="0.66600000000000004"/>
    <n v="16"/>
    <n v="8.6483870967741918"/>
    <s v="&lt;0,020"/>
    <n v="226"/>
    <n v="7.5"/>
    <x v="145"/>
    <n v="23.964705882352945"/>
    <n v="19"/>
    <s v="N/S"/>
    <s v="N/S"/>
    <s v="N/S"/>
    <s v="N/S"/>
    <s v="N/S"/>
    <s v="N/S"/>
    <n v="42.7"/>
    <s v="N/S"/>
    <n v="29.6"/>
    <s v="N/S"/>
    <s v="N/S"/>
    <s v="N/S"/>
    <s v="N/S"/>
    <s v="N/S"/>
    <s v="N/S"/>
    <s v="N/S"/>
    <s v="N/S"/>
    <s v="N/S"/>
    <s v="N/S"/>
    <n v="53.1"/>
    <n v="254"/>
    <n v="49.3"/>
    <n v="90"/>
    <n v="11.6"/>
    <n v="5.07"/>
    <n v="2.88"/>
    <s v="N/S"/>
    <s v="N/S"/>
    <s v="N/S"/>
    <n v="3.7727999999999997"/>
    <n v="3.2544"/>
    <d v="2020-10-26T00:00:00"/>
  </r>
  <r>
    <x v="1"/>
    <x v="3"/>
    <x v="5"/>
    <n v="579"/>
    <x v="58"/>
    <s v="Zenufana"/>
    <n v="2"/>
    <s v="Magdalena Cauca"/>
    <n v="23"/>
    <s v="Medio Magdalena"/>
    <n v="2310"/>
    <s v="Rio San Bartolo y otros directos al Magdalena Medio"/>
    <s v="2310"/>
    <s v="R. San Bartolo y otros directos al Magdalena Medio - NSS"/>
    <s v="2310- _01- _05"/>
    <s v="Directos R. Magdalena (mi), Q. Malena"/>
    <s v="2310-01-05-04"/>
    <s v="Q. El Vapor"/>
    <d v="2020-11-15T00:00:00"/>
    <n v="2"/>
    <n v="0.22"/>
    <n v="6.9"/>
    <n v="6.3"/>
    <n v="7"/>
    <n v="110"/>
    <n v="220"/>
    <n v="24.8"/>
    <n v="29.2"/>
    <n v="19.600000000000001"/>
    <n v="12.2"/>
    <s v="&lt;0,100"/>
    <s v="N/S"/>
    <s v="&lt;10"/>
    <s v="&lt;0,100"/>
    <s v="&lt;0,153"/>
    <n v="1.4496774193548387"/>
    <s v="&lt;0,020"/>
    <n v="2810"/>
    <n v="1.3"/>
    <x v="138"/>
    <e v="#VALUE!"/>
    <n v="7.41"/>
    <s v="&lt;10"/>
    <s v="N/S"/>
    <s v="N/S"/>
    <s v="N/S"/>
    <s v="N/S"/>
    <s v="&lt;0,050"/>
    <s v="&lt;1,5"/>
    <s v="&lt;1,00"/>
    <n v="24.4"/>
    <s v="N/S"/>
    <n v="6.0000000000000001E-3"/>
    <n v="0.20699999999999999"/>
    <n v="2.5000000000000001E-2"/>
    <n v="0.16"/>
    <n v="14.2"/>
    <n v="5.6000000000000001E-2"/>
    <s v="&lt;0,010"/>
    <s v="&lt;0,030"/>
    <n v="0.23300000000000001"/>
    <n v="26.7"/>
    <n v="26.3"/>
    <n v="26.9"/>
    <n v="45.9"/>
    <n v="0.15"/>
    <n v="5.6000000000000001E-2"/>
    <n v="3.2000000000000001E-2"/>
    <s v="N/S"/>
    <s v="N/S"/>
    <s v="&lt;0,020"/>
    <n v="1.9324799999999996E-2"/>
    <n v="4.4510399999999999"/>
    <d v="2020-12-03T00:00:00"/>
  </r>
  <r>
    <x v="1"/>
    <x v="3"/>
    <x v="5"/>
    <n v="579"/>
    <x v="58"/>
    <s v="Zenufana"/>
    <n v="2"/>
    <s v="Magdalena Cauca"/>
    <n v="23"/>
    <s v="Medio Magdalena"/>
    <n v="2310"/>
    <s v="Rio San Bartolo y otros directos al Magdalena Medio"/>
    <s v="2310"/>
    <s v="R. San Bartolo y otros directos al Magdalena Medio - NSS"/>
    <s v="2310- _01- _05"/>
    <s v="Directos R. Magdalena (mi), Q. Malena"/>
    <s v="2310-01-05-04"/>
    <s v="Q. El Vapor"/>
    <d v="2020-11-18T00:00:00"/>
    <n v="6"/>
    <n v="4.7"/>
    <n v="10.7"/>
    <n v="10"/>
    <n v="11.1"/>
    <n v="270"/>
    <n v="440"/>
    <n v="25.1"/>
    <n v="29.8"/>
    <n v="13.8"/>
    <n v="2"/>
    <s v="&lt;0,100"/>
    <s v="N/S"/>
    <s v="&lt;10"/>
    <n v="0.14599999999999999"/>
    <s v="&lt;0,153"/>
    <n v="3.319354838709677"/>
    <n v="5.3999999999999999E-2"/>
    <n v="38"/>
    <s v="&lt;0,100"/>
    <x v="138"/>
    <e v="#VALUE!"/>
    <n v="1.24"/>
    <s v="&lt;10"/>
    <s v="N/S"/>
    <s v="N/S"/>
    <s v="N/S"/>
    <s v="N/S"/>
    <s v="&lt;0,050"/>
    <n v="2.5499999999999998"/>
    <s v="&lt;1,00"/>
    <n v="35.9"/>
    <s v="N/S"/>
    <s v="&lt;0,003"/>
    <n v="0.05"/>
    <s v="&lt;0,020"/>
    <s v="&lt;0,020"/>
    <n v="0.27900000000000003"/>
    <s v="&lt;0,001"/>
    <s v="&lt;0,010"/>
    <s v="&lt;0,030"/>
    <s v="&lt;0,010"/>
    <s v="&lt;2,00"/>
    <n v="76.599999999999994"/>
    <n v="91"/>
    <n v="92.6"/>
    <n v="7.5999999999999998E-2"/>
    <n v="1.6E-2"/>
    <n v="0"/>
    <s v="N/S"/>
    <s v="N/S"/>
    <s v="N/S"/>
    <n v="0.20304000000000003"/>
    <n v="3.8577600000000003"/>
    <d v="2020-12-10T00:00:00"/>
  </r>
  <r>
    <x v="1"/>
    <x v="3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1-13T00:00:00"/>
    <n v="2.5"/>
    <n v="0.55000000000000004"/>
    <n v="7.7"/>
    <n v="6.5"/>
    <n v="7.8"/>
    <n v="510"/>
    <n v="670"/>
    <n v="24"/>
    <n v="27"/>
    <n v="149"/>
    <n v="93.8"/>
    <s v="&lt;0,100"/>
    <s v="N/S"/>
    <s v="&lt;10"/>
    <n v="0.13300000000000001"/>
    <s v="&lt;0,153"/>
    <n v="4.5161290322580649"/>
    <s v="&lt;0,020"/>
    <n v="52"/>
    <n v="2"/>
    <x v="138"/>
    <e v="#VALUE!"/>
    <n v="1.7"/>
    <s v="&lt;10"/>
    <s v="N/S"/>
    <s v="N/S"/>
    <s v="N/S"/>
    <s v="N/S"/>
    <s v="&lt;0,050"/>
    <n v="10.4"/>
    <s v="&lt;1,00"/>
    <n v="64.099999999999994"/>
    <s v="N/S"/>
    <n v="5.0000000000000001E-3"/>
    <n v="0.214"/>
    <s v="&lt;0,020"/>
    <n v="0.115"/>
    <n v="8.85"/>
    <n v="8.9999999999999993E-3"/>
    <s v="&lt;0,010"/>
    <s v="&lt;0,030"/>
    <n v="0.157"/>
    <n v="28.9"/>
    <n v="150"/>
    <n v="140"/>
    <n v="161"/>
    <n v="0.79400000000000004"/>
    <n v="0.20799999999999999"/>
    <n v="7.3999999999999996E-2"/>
    <s v="N/S"/>
    <s v="N/S"/>
    <s v="N/S"/>
    <n v="0.46431"/>
    <n v="0.25740000000000002"/>
    <d v="2020-12-03T00:00:00"/>
  </r>
  <r>
    <x v="1"/>
    <x v="3"/>
    <x v="6"/>
    <n v="809"/>
    <x v="60"/>
    <s v="Aburra Sur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04"/>
    <s v="Q. Amaga"/>
    <s v="2620-01-04-08"/>
    <s v="Q. Amaga"/>
    <d v="2020-11-30T00:00:00"/>
    <n v="11.5"/>
    <n v="6.52"/>
    <n v="7.42"/>
    <n v="7.07"/>
    <n v="7.5"/>
    <n v="730"/>
    <n v="850"/>
    <n v="21"/>
    <n v="22"/>
    <s v="&lt;12,0"/>
    <n v="2"/>
    <s v="&lt;0,100"/>
    <s v="N/S"/>
    <s v="&lt;10"/>
    <s v="&lt;0,100"/>
    <s v="&lt;0,153"/>
    <n v="2.3935483870967742"/>
    <s v="&lt;0,020"/>
    <n v="355"/>
    <n v="0.1"/>
    <x v="138"/>
    <e v="#VALUE!"/>
    <n v="0.20100000000000001"/>
    <s v="&lt;10"/>
    <s v="N/S"/>
    <s v="N/S"/>
    <s v="N/S"/>
    <s v="N/S"/>
    <s v="&lt;0,050"/>
    <n v="3.42"/>
    <s v="&lt;1,00"/>
    <n v="358"/>
    <n v="5.99"/>
    <s v="&lt;0,003"/>
    <n v="5.2999999999999999E-2"/>
    <n v="2.1999999999999999E-2"/>
    <s v="&lt;0,020"/>
    <n v="8.4"/>
    <s v="&lt;0,001"/>
    <s v="&lt;0,010"/>
    <s v="&lt;0,030"/>
    <n v="1.7999999999999999E-2"/>
    <n v="5.52"/>
    <n v="90.9"/>
    <n v="118"/>
    <n v="279"/>
    <n v="0.1"/>
    <n v="0.01"/>
    <n v="2E-3"/>
    <s v="N/S"/>
    <s v="N/S"/>
    <s v="&lt;0,020"/>
    <n v="0.539856"/>
    <n v="95.824439999999996"/>
    <d v="2020-12-18T00:00:00"/>
  </r>
  <r>
    <x v="1"/>
    <x v="3"/>
    <x v="6"/>
    <n v="129"/>
    <x v="54"/>
    <s v="Aburra Sur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06"/>
    <s v="Q. La Sinifana"/>
    <s v="2620-01-06-16"/>
    <s v="Q. La Pena"/>
    <d v="2020-11-17T00:00:00"/>
    <n v="8.5"/>
    <n v="0.21"/>
    <n v="6.7"/>
    <n v="6.7"/>
    <n v="7.84"/>
    <n v="130"/>
    <n v="183"/>
    <n v="18.7"/>
    <n v="28.5"/>
    <s v="&lt;12,0"/>
    <n v="2"/>
    <s v="&lt;0,100"/>
    <s v="N/S"/>
    <s v="&lt;10"/>
    <s v="&lt;0,100"/>
    <s v="&lt;0,153"/>
    <n v="0.77"/>
    <s v="&lt;0,020"/>
    <n v="138"/>
    <s v="&lt;0,100"/>
    <x v="138"/>
    <e v="#VALUE!"/>
    <n v="0.30599999999999999"/>
    <s v="&lt;10"/>
    <s v="N/S"/>
    <s v="N/S"/>
    <s v="N/S"/>
    <s v="N/S"/>
    <s v="&lt;0,050"/>
    <s v="&lt;1,5"/>
    <s v="&lt;1,00"/>
    <n v="14.1"/>
    <n v="12.5"/>
    <s v="&lt;0,003"/>
    <n v="4.9000000000000002E-2"/>
    <n v="3.7999999999999999E-2"/>
    <s v="&lt;0,020"/>
    <n v="22.2"/>
    <s v="&lt;0,001"/>
    <s v="&lt;0,010"/>
    <s v="&lt;0,030"/>
    <n v="3.1E-2"/>
    <s v="&lt;2,00"/>
    <n v="45.5"/>
    <n v="29.6"/>
    <n v="61.2"/>
    <n v="0.16"/>
    <n v="0.05"/>
    <n v="0.02"/>
    <s v="N/S"/>
    <n v="0.54400000000000004"/>
    <s v="&lt;0,020"/>
    <n v="1.2851999999999999E-2"/>
    <n v="0.88678799999999991"/>
    <d v="2020-12-04T00:00:00"/>
  </r>
  <r>
    <x v="1"/>
    <x v="3"/>
    <x v="6"/>
    <n v="761"/>
    <x v="16"/>
    <s v="Hevéxicos"/>
    <n v="2"/>
    <s v="Magdalena Cauca"/>
    <n v="26"/>
    <s v="Cauca"/>
    <n v="2620"/>
    <s v="Directos Rio Cauca  entre Rio San Juan y  Pto Valdivia (md)"/>
    <s v="2620-02"/>
    <s v="Directos R. Cauca (mi) - R. Aurra - NSS"/>
    <s v="2620- _02- _02"/>
    <s v="R. Aurra"/>
    <s v="2620-02-02-01"/>
    <s v="R. Aurra"/>
    <d v="2020-10-13T00:00:00"/>
    <n v="1.8333330000000001"/>
    <n v="1.67"/>
    <n v="7.62"/>
    <n v="7.6"/>
    <n v="7.93"/>
    <n v="3580"/>
    <n v="3740"/>
    <n v="24.1"/>
    <n v="25.6"/>
    <n v="326"/>
    <n v="6.78"/>
    <s v="&lt;0,100"/>
    <s v="N/S"/>
    <n v="11"/>
    <s v="&lt;0,100"/>
    <s v="&lt;0,153"/>
    <n v="2.754838709677419"/>
    <n v="6.8000000000000005E-2"/>
    <n v="5138"/>
    <n v="6"/>
    <x v="138"/>
    <e v="#VALUE!"/>
    <n v="1.8"/>
    <s v="&lt;10"/>
    <s v="N/S"/>
    <s v="N/S"/>
    <s v="N/S"/>
    <s v="N/S"/>
    <s v="&lt;0,050"/>
    <n v="3.87"/>
    <s v="&lt;1,00"/>
    <s v="&gt;1000"/>
    <n v="80.599999999999994"/>
    <n v="5.0000000000000001E-3"/>
    <n v="0.156"/>
    <n v="0.14399999999999999"/>
    <n v="8.5000000000000006E-2"/>
    <n v="68.3"/>
    <s v="&lt;0,001"/>
    <s v="&lt;0,010"/>
    <s v="&lt;0,030"/>
    <n v="4.5999999999999999E-2"/>
    <n v="4.4000000000000004"/>
    <n v="195"/>
    <n v="663"/>
    <n v="1524"/>
    <n v="0.46800000000000003"/>
    <n v="0.108"/>
    <n v="3.7999999999999999E-2"/>
    <s v="N/S"/>
    <n v="0.94899999999999995"/>
    <s v="&lt;0,020"/>
    <n v="7.4729146412880004E-2"/>
    <n v="56.631025703447996"/>
    <d v="2020-10-31T00:00:00"/>
  </r>
  <r>
    <x v="1"/>
    <x v="3"/>
    <x v="6"/>
    <n v="88"/>
    <x v="52"/>
    <s v="Aburra Norte"/>
    <n v="2"/>
    <s v="Magdalena Cauca"/>
    <n v="27"/>
    <s v="Nechi"/>
    <n v="2701"/>
    <s v="Rio Porce"/>
    <s v="2701-01"/>
    <s v="Rio Aburra - NSS"/>
    <s v="2701- _01- _062"/>
    <s v="Q. LA GARCIA"/>
    <s v="2701-01-062"/>
    <s v="Q. LA GARCIA"/>
    <d v="2020-09-28T00:00:00"/>
    <n v="9"/>
    <n v="21.82"/>
    <n v="7.6"/>
    <n v="7.3"/>
    <n v="7.8"/>
    <n v="80"/>
    <n v="420"/>
    <n v="19.7"/>
    <n v="25"/>
    <s v="&lt;12,0"/>
    <n v="2"/>
    <s v="&lt;0,100"/>
    <s v="N/S"/>
    <s v="&lt;10"/>
    <n v="0.126"/>
    <s v="&lt;0,153"/>
    <n v="2.3935483870967742"/>
    <s v="&lt;0,020"/>
    <n v="24"/>
    <n v="0.9"/>
    <x v="138"/>
    <e v="#VALUE!"/>
    <n v="1.02"/>
    <s v="&lt;10"/>
    <s v="N/S"/>
    <s v="N/S"/>
    <s v="N/S"/>
    <s v="N/S"/>
    <s v="&lt;0,050"/>
    <n v="26.5"/>
    <s v="&lt;1,00"/>
    <s v="&lt;10,0"/>
    <n v="0.53900000000000003"/>
    <s v="&lt;0,003"/>
    <s v="&lt;0,030"/>
    <s v="&lt;0,020"/>
    <n v="5.5E-2"/>
    <n v="0.27400000000000002"/>
    <s v="&lt;0,001"/>
    <s v="&lt;0,010"/>
    <s v="&lt;0,030"/>
    <s v="&lt;0,010"/>
    <s v="&lt;2,00"/>
    <n v="17.8"/>
    <n v="14.1"/>
    <n v="22.7"/>
    <n v="0.09"/>
    <n v="2.8000000000000001E-2"/>
    <n v="3.2000000000000001E-2"/>
    <s v="N/S"/>
    <n v="2.7E-2"/>
    <s v="&lt;0,020"/>
    <n v="1.4139359999999999"/>
    <n v="16.967231999999999"/>
    <d v="2020-10-21T00:00:00"/>
  </r>
  <r>
    <x v="1"/>
    <x v="3"/>
    <x v="6"/>
    <n v="88"/>
    <x v="52"/>
    <s v="Aburra Norte"/>
    <n v="2"/>
    <s v="Magdalena Cauca"/>
    <n v="27"/>
    <s v="Nechi"/>
    <n v="2701"/>
    <s v="Rio Porce"/>
    <s v="2701-01"/>
    <s v="Rio Aburra - NSS"/>
    <s v="2701- _01- _062"/>
    <s v="Q. LA GARCIA"/>
    <s v="2701-01-062"/>
    <s v="Q. LA GARCIA"/>
    <d v="2020-09-30T00:00:00"/>
    <n v="5"/>
    <n v="10.46"/>
    <n v="7.49"/>
    <n v="7.13"/>
    <n v="7.78"/>
    <n v="30"/>
    <n v="50"/>
    <n v="20.100000000000001"/>
    <n v="23.2"/>
    <s v="&lt;12,0"/>
    <n v="2"/>
    <s v="&lt;0,100"/>
    <s v="N/S"/>
    <s v="&lt;10"/>
    <s v="&lt;0,100"/>
    <n v="0.28000000000000003"/>
    <n v="0.25516129032258061"/>
    <s v="&lt;0,020"/>
    <n v="509"/>
    <n v="0.5"/>
    <x v="138"/>
    <e v="#VALUE!"/>
    <n v="1.95"/>
    <s v="&lt;10"/>
    <s v="N/S"/>
    <s v="N/S"/>
    <s v="N/S"/>
    <s v="N/S"/>
    <s v="&lt;0,050"/>
    <n v="4.99"/>
    <s v="&lt;1,00"/>
    <s v="&lt;10,0"/>
    <n v="77.400000000000006"/>
    <n v="4.0000000000000001E-3"/>
    <n v="7.5999999999999998E-2"/>
    <s v="&lt;0,020"/>
    <s v="&lt;0,020"/>
    <n v="45.2"/>
    <s v="&lt;0,001"/>
    <s v="&lt;0,010"/>
    <s v="&lt;0,030"/>
    <n v="2.5999999999999999E-2"/>
    <n v="2.96"/>
    <n v="10.5"/>
    <n v="11.4"/>
    <n v="20"/>
    <n v="1.1100000000000001"/>
    <n v="0.35"/>
    <n v="0.14000000000000001"/>
    <s v="N/S"/>
    <n v="2.06"/>
    <s v="&lt;0,020"/>
    <n v="0.37656000000000001"/>
    <n v="95.834519999999998"/>
    <d v="2020-10-21T00:00:00"/>
  </r>
  <r>
    <x v="1"/>
    <x v="3"/>
    <x v="4"/>
    <n v="88"/>
    <x v="52"/>
    <s v="Aburra Norte"/>
    <n v="2"/>
    <s v="Magdalena Cauca"/>
    <n v="27"/>
    <s v="Nechi"/>
    <n v="2701"/>
    <s v="Rio Porce"/>
    <s v="2701-01"/>
    <s v="Rio Aburra - NSS"/>
    <s v="2701- _01- _149"/>
    <s v="Q. RODAS"/>
    <s v="2701-01-149"/>
    <s v="Q. RODAS"/>
    <d v="2020-10-06T00:00:00"/>
    <n v="4"/>
    <n v="1.06"/>
    <n v="7.26"/>
    <n v="6.16"/>
    <n v="7.4"/>
    <n v="234"/>
    <n v="326"/>
    <n v="19.2"/>
    <n v="21.1"/>
    <n v="556"/>
    <n v="391"/>
    <s v="N/S"/>
    <s v="N/S"/>
    <n v="84"/>
    <s v="&lt;0,100"/>
    <n v="6.49"/>
    <n v="1.5941935483870966"/>
    <s v="&lt;0,020"/>
    <n v="211"/>
    <n v="2"/>
    <x v="146"/>
    <n v="14.905882352941179"/>
    <n v="9.75"/>
    <s v="N/S"/>
    <s v="N/S"/>
    <s v="N/S"/>
    <s v="N/S"/>
    <s v="N/S"/>
    <s v="&lt;0,050"/>
    <n v="10.7"/>
    <s v="N/S"/>
    <n v="27.1"/>
    <s v="N/S"/>
    <s v="&lt;0,003"/>
    <s v="&lt;0,003"/>
    <s v="&lt;0,020"/>
    <s v="&lt;0,020"/>
    <s v="N/S"/>
    <s v="&lt;0,001"/>
    <n v="2.7E-2"/>
    <s v="N/S"/>
    <n v="5.3999999999999999E-2"/>
    <s v="&lt;5"/>
    <n v="88"/>
    <n v="18.899999999999999"/>
    <n v="66.099999999999994"/>
    <n v="1.48"/>
    <n v="0.88"/>
    <n v="0.73599999999999999"/>
    <s v="N/S"/>
    <s v="N/S"/>
    <s v="N/S"/>
    <n v="5.9682240000000002"/>
    <n v="3.2207040000000005"/>
    <d v="2020-10-26T00:00:00"/>
  </r>
  <r>
    <x v="1"/>
    <x v="3"/>
    <x v="9"/>
    <n v="642"/>
    <x v="8"/>
    <s v="Citará"/>
    <n v="2"/>
    <s v="Magdalena Cauca"/>
    <n v="26"/>
    <s v="Cauca"/>
    <n v="2619"/>
    <s v="Rio San Juan"/>
    <s v="2619-01"/>
    <s v="R. San Juan - SZH (md)"/>
    <s v="2619- _01- _02"/>
    <s v="R. Barroso"/>
    <s v="2619-01-02-14"/>
    <s v="Q. Liboriana"/>
    <d v="2020-10-27T00:00:00"/>
    <n v="12"/>
    <n v="0.35399999999999998"/>
    <n v="6.5"/>
    <n v="6.37"/>
    <n v="6.94"/>
    <n v="264"/>
    <n v="680"/>
    <n v="22.3"/>
    <n v="24.9"/>
    <n v="167"/>
    <n v="69.400000000000006"/>
    <s v="&lt;0,100"/>
    <s v="N/S"/>
    <s v="&lt;10"/>
    <n v="4.38"/>
    <n v="0.76500000000000001"/>
    <n v="8.1064516129032249"/>
    <s v="&lt;0,020"/>
    <n v="23"/>
    <s v="&lt;0,100"/>
    <x v="147"/>
    <e v="#VALUE!"/>
    <n v="1.87"/>
    <s v="N/S"/>
    <s v="N/S"/>
    <s v="N/S"/>
    <s v="N/S"/>
    <s v="N/S"/>
    <s v="&lt;0,050"/>
    <s v="N/S"/>
    <s v="N/S"/>
    <s v="N/S"/>
    <s v="N/S"/>
    <s v="&lt;0,003"/>
    <s v="N/S"/>
    <s v="N/S"/>
    <s v="&lt;0,020"/>
    <s v="N/S"/>
    <n v="3.0000000000000001E-3"/>
    <s v="N/S"/>
    <s v="&lt;0,030"/>
    <s v="&lt;0,010"/>
    <n v="6.96"/>
    <n v="59.6"/>
    <n v="33.6"/>
    <n v="57.3"/>
    <n v="0.67"/>
    <n v="0.21"/>
    <n v="9.8000000000000004E-2"/>
    <s v="N/S"/>
    <s v="N/S"/>
    <s v="N/S"/>
    <n v="1.0613203200000001"/>
    <n v="0.35173439999999989"/>
    <d v="2020-11-17T00:00:00"/>
  </r>
  <r>
    <x v="1"/>
    <x v="3"/>
    <x v="10"/>
    <n v="893"/>
    <x v="37"/>
    <s v="Zenufana"/>
    <n v="2"/>
    <s v="Magdalena Cauca"/>
    <n v="23"/>
    <s v="Medio Magdalena"/>
    <n v="2317"/>
    <s v="Rio Cimitarra y otros directos al Magdalena"/>
    <s v="2317-03"/>
    <s v="R. Cimitarra y otros directos al Magdalena- NSS"/>
    <s v="2317- _03- _01"/>
    <s v="Directos R. Magdalena (md)"/>
    <s v="2317-03-01-01"/>
    <s v="R. Magdalena (md)"/>
    <d v="2020-11-19T00:00:00"/>
    <n v="11.5"/>
    <n v="58.44"/>
    <n v="7.96"/>
    <n v="7.17"/>
    <n v="7.73"/>
    <n v="13280"/>
    <n v="13910"/>
    <n v="31.4"/>
    <n v="33.700000000000003"/>
    <n v="43.5"/>
    <n v="19.899999999999999"/>
    <s v="&lt;0,100"/>
    <s v="N/S"/>
    <s v="&lt;10"/>
    <n v="0.30599999999999999"/>
    <n v="0.38300000000000001"/>
    <e v="#VALUE!"/>
    <s v="N/S"/>
    <n v="40"/>
    <s v="&lt;0,100"/>
    <x v="138"/>
    <e v="#VALUE!"/>
    <s v="&lt;0,100"/>
    <s v="&lt;10"/>
    <s v="&lt;10,0"/>
    <s v="N/S"/>
    <n v="13.6"/>
    <s v="N/S"/>
    <s v="&lt;0,050"/>
    <s v="&gt;1000"/>
    <s v="&lt;1,00"/>
    <s v="&lt;10,0"/>
    <s v="N/S"/>
    <s v="&lt;0,003"/>
    <s v="&lt;0,030"/>
    <s v="&lt;0,020"/>
    <s v="&lt;0,020"/>
    <n v="2.4700000000000002"/>
    <s v="&lt;0,001"/>
    <s v="&lt;0,010"/>
    <s v="&lt;0,030"/>
    <s v="&lt;0,010"/>
    <n v="78.7"/>
    <n v="225"/>
    <n v="1148"/>
    <n v="1341"/>
    <n v="0.21199999999999999"/>
    <n v="6.8000000000000005E-2"/>
    <n v="2.5999999999999999E-2"/>
    <s v="&lt;0,010"/>
    <s v="N/S"/>
    <s v="&lt;0,020"/>
    <n v="48.146378399999996"/>
    <n v="96.776639999999986"/>
    <d v="2020-12-16T00:00:00"/>
  </r>
  <r>
    <x v="1"/>
    <x v="3"/>
    <x v="10"/>
    <n v="893"/>
    <x v="37"/>
    <s v="Zenufana"/>
    <n v="2"/>
    <s v="Magdalena Cauca"/>
    <n v="23"/>
    <s v="Medio Magdalena"/>
    <n v="2317"/>
    <s v="Rio Cimitarra y otros directos al Magdalena"/>
    <s v="2317-03"/>
    <s v="R. Cimitarra y otros directos al Magdalena- NSS"/>
    <s v="2317- _03- _01"/>
    <s v="Directos R. Magdalena (md)"/>
    <s v="2317-03-01-01"/>
    <s v="R. Magdalena (md)"/>
    <d v="2020-11-19T00:00:00"/>
    <n v="11.5"/>
    <n v="69.162499999999994"/>
    <n v="7.55"/>
    <n v="6.92"/>
    <n v="7.48"/>
    <n v="17150"/>
    <n v="17840"/>
    <n v="31.5"/>
    <n v="32.9"/>
    <n v="511"/>
    <n v="14.8"/>
    <s v="&lt;0,100"/>
    <s v="N/S"/>
    <s v="&lt;10"/>
    <s v="&lt;0,100"/>
    <n v="0.45100000000000001"/>
    <n v="18.809677419354838"/>
    <s v="N/S"/>
    <n v="46"/>
    <s v="&lt;0,100"/>
    <x v="138"/>
    <e v="#VALUE!"/>
    <s v="&lt;0,100"/>
    <s v="&lt;10"/>
    <s v="&lt;10,0"/>
    <s v="N/S"/>
    <n v="14.4"/>
    <s v="N/S"/>
    <s v="&lt;0,050"/>
    <s v="&gt;1000"/>
    <s v="&lt;1,00"/>
    <s v="&lt;10,0"/>
    <s v="N/S"/>
    <s v="&lt;0,003"/>
    <s v="&lt;0,030"/>
    <s v="&lt;0,020"/>
    <s v="&lt;0,020"/>
    <n v="5.85"/>
    <s v="&lt;0,001"/>
    <s v="&lt;0,010"/>
    <s v="&lt;0,030"/>
    <s v="&lt;0,010"/>
    <n v="76.2"/>
    <n v="265"/>
    <s v="&gt;1250"/>
    <n v="2006"/>
    <n v="0.16400000000000001"/>
    <n v="0.05"/>
    <n v="2.1999999999999999E-2"/>
    <s v="&lt;0,010"/>
    <s v="N/S"/>
    <s v="&lt;0,020"/>
    <n v="42.377246999999997"/>
    <n v="131.713065"/>
    <d v="2020-12-16T00:00:00"/>
  </r>
  <r>
    <x v="1"/>
    <x v="3"/>
    <x v="8"/>
    <n v="664"/>
    <x v="63"/>
    <s v="Tahamies"/>
    <n v="2"/>
    <s v="Magdalena Cauca"/>
    <n v="27"/>
    <s v="Nechi"/>
    <n v="2701"/>
    <s v="Rio Porce"/>
    <s v="2701-02"/>
    <s v="R. Grande - Chico - NSS"/>
    <s v="2701- _02- _04"/>
    <s v="R. Chico"/>
    <s v="2701-02-04-48"/>
    <s v="Q. Santa Barbara"/>
    <d v="2020-11-05T00:00:00"/>
    <n v="11.5"/>
    <n v="22.3"/>
    <n v="7.8"/>
    <n v="6.8"/>
    <n v="7.5"/>
    <n v="4810"/>
    <n v="5680"/>
    <n v="28.4"/>
    <n v="34.1"/>
    <n v="753"/>
    <n v="287"/>
    <s v="&lt;53,3"/>
    <s v="N/S"/>
    <n v="41"/>
    <n v="2.69"/>
    <n v="194"/>
    <n v="26.64516129032258"/>
    <n v="0.88"/>
    <n v="333"/>
    <n v="11"/>
    <x v="115"/>
    <n v="62.835294117647059"/>
    <n v="55.7"/>
    <s v="N/S"/>
    <s v="N/S"/>
    <s v="N/S"/>
    <s v="N/S"/>
    <s v="N/S"/>
    <s v="N/S"/>
    <n v="353"/>
    <s v="N/S"/>
    <s v="&lt;10,0"/>
    <s v="N/S"/>
    <s v="N/S"/>
    <s v="N/S"/>
    <s v="N/S"/>
    <s v="N/S"/>
    <s v="N/S"/>
    <s v="N/S"/>
    <s v="N/S"/>
    <s v="N/S"/>
    <s v="N/S"/>
    <n v="242"/>
    <n v="1832"/>
    <n v="28"/>
    <n v="108"/>
    <n v="1.99"/>
    <n v="0.96599999999999997"/>
    <n v="0.58399999999999996"/>
    <s v="N/S"/>
    <s v="N/S"/>
    <s v="N/S"/>
    <n v="264.96413999999999"/>
    <n v="307.43225999999999"/>
    <d v="2020-11-30T00:00:00"/>
  </r>
  <r>
    <x v="1"/>
    <x v="3"/>
    <x v="6"/>
    <n v="88"/>
    <x v="52"/>
    <s v="Aburra Norte"/>
    <n v="2"/>
    <s v="Magdalena Cauca"/>
    <n v="27"/>
    <s v="Nechi"/>
    <n v="2701"/>
    <s v="Rio Porce"/>
    <s v="2701-01"/>
    <s v="Rio Aburra - NSS"/>
    <s v="2701- _01- _062"/>
    <s v="Q. LA GARCIA"/>
    <s v="2701-01-062"/>
    <s v="Q. LA GARCIA"/>
    <d v="2020-11-18T00:00:00"/>
    <n v="6.5"/>
    <n v="17.34"/>
    <n v="6.46"/>
    <n v="6.31"/>
    <n v="7.44"/>
    <n v="109"/>
    <n v="177"/>
    <n v="18.5"/>
    <n v="21.8"/>
    <s v="&lt;12,0"/>
    <n v="2"/>
    <s v="&lt;0,100"/>
    <s v="N/S"/>
    <s v="&lt;10"/>
    <s v="&lt;0,100"/>
    <s v="&lt;0,153"/>
    <n v="1.1109677419354838"/>
    <s v="&lt;0,020"/>
    <n v="82"/>
    <n v="0.8"/>
    <x v="138"/>
    <e v="#VALUE!"/>
    <n v="1.53"/>
    <s v="&lt;10"/>
    <s v="N/S"/>
    <s v="N/S"/>
    <s v="N/S"/>
    <s v="N/S"/>
    <s v="&lt;0,050"/>
    <n v="3.39"/>
    <s v="&lt;1,00"/>
    <n v="37.5"/>
    <n v="8.43"/>
    <s v="&lt;0,003"/>
    <s v="&lt;0,030"/>
    <s v="&lt;0,020"/>
    <s v="&lt;0,020"/>
    <n v="4.87"/>
    <s v="&lt;0,001"/>
    <s v="&lt;0,010"/>
    <s v="&lt;0,030"/>
    <n v="3.4000000000000002E-2"/>
    <n v="33.700000000000003"/>
    <s v="&lt;5,00"/>
    <n v="33.6"/>
    <n v="43.6"/>
    <n v="1.57"/>
    <n v="0.82199999999999995"/>
    <n v="0.49"/>
    <s v="N/S"/>
    <n v="0.20799999999999999"/>
    <s v="&lt;0,020"/>
    <n v="0.81151200000000001"/>
    <n v="33.271991999999997"/>
    <d v="2020-12-10T00:00:00"/>
  </r>
  <r>
    <x v="1"/>
    <x v="5"/>
    <x v="5"/>
    <n v="895"/>
    <x v="21"/>
    <s v="Panzenú"/>
    <n v="2"/>
    <s v="Magdalena Cauca"/>
    <n v="27"/>
    <s v="Nechi"/>
    <n v="2703"/>
    <s v="Bajo Nechi"/>
    <s v="2703-01"/>
    <s v="R. Tigui - NSS"/>
    <s v="2703- _01- _01"/>
    <s v="R. Tigui"/>
    <s v="2703-01-01-02"/>
    <s v="Q. Arenales"/>
    <d v="2020-12-02T00:00:00"/>
    <n v="24"/>
    <n v="11.93"/>
    <n v="7.75"/>
    <n v="7.17"/>
    <n v="7.71"/>
    <n v="120"/>
    <n v="188"/>
    <n v="27.8"/>
    <n v="30.4"/>
    <s v="&gt;12,0"/>
    <n v="2"/>
    <s v="&lt;0,100"/>
    <s v="N/S"/>
    <s v="&lt;10"/>
    <s v="&lt;0,100"/>
    <s v="&lt;0,153"/>
    <n v="1.7206451612903226"/>
    <n v="0.18099999999999999"/>
    <n v="47"/>
    <n v="0.2"/>
    <x v="138"/>
    <e v="#VALUE!"/>
    <n v="0.13600000000000001"/>
    <s v="&lt;10"/>
    <s v="N/S"/>
    <s v="N/S"/>
    <s v="N/S"/>
    <s v="N/S"/>
    <s v="&lt;0,050"/>
    <n v="7.18"/>
    <s v="&lt;1,00"/>
    <n v="26.9"/>
    <s v="N/S"/>
    <s v="&lt;0,003"/>
    <s v="&lt;0,030"/>
    <s v="&lt;0,020"/>
    <s v="&lt;0,020"/>
    <n v="3.49"/>
    <n v="1E-3"/>
    <s v="&lt;0,010"/>
    <s v="&lt;0,030"/>
    <n v="0.01"/>
    <n v="12.1"/>
    <n v="61.9"/>
    <n v="73.2"/>
    <n v="84.4"/>
    <n v="0.182"/>
    <n v="9.8000000000000004E-2"/>
    <n v="3.2000000000000001E-2"/>
    <s v="N/S"/>
    <s v="N/S"/>
    <n v="1E-3"/>
    <n v="2.0615040000000002"/>
    <n v="48.445343999999999"/>
    <d v="2020-12-22T00:00:00"/>
  </r>
  <r>
    <x v="1"/>
    <x v="4"/>
    <x v="5"/>
    <n v="895"/>
    <x v="21"/>
    <s v="Panzenú"/>
    <n v="2"/>
    <s v="Magdalena Cauca"/>
    <n v="27"/>
    <s v="Nechi"/>
    <n v="2703"/>
    <s v="Bajo Nechi"/>
    <s v="2703-01"/>
    <s v="R. Tigui - NSS"/>
    <s v="2703- _01- _01"/>
    <s v="R. Tigui"/>
    <s v="2703-01-01-02"/>
    <s v="Q. Arenales"/>
    <d v="2020-10-21T00:00:00"/>
    <n v="24"/>
    <n v="1.84"/>
    <n v="6.87"/>
    <n v="7.03"/>
    <n v="7.78"/>
    <n v="370"/>
    <n v="450"/>
    <n v="29.1"/>
    <n v="33.700000000000003"/>
    <n v="17.5"/>
    <n v="7.44"/>
    <s v="&lt;0,100"/>
    <s v="N/S"/>
    <s v="&lt;10"/>
    <s v="&lt;0,100"/>
    <s v="&lt;0,153"/>
    <n v="3.2290322580645165"/>
    <n v="0.13800000000000001"/>
    <n v="9"/>
    <n v="0.1"/>
    <x v="138"/>
    <e v="#VALUE!"/>
    <n v="0.38600000000000001"/>
    <s v="&lt;10"/>
    <s v="N/S"/>
    <s v="N/S"/>
    <s v="N/S"/>
    <s v="N/S"/>
    <s v="&lt;0,050"/>
    <n v="16"/>
    <s v="&lt;1,00"/>
    <n v="90.3"/>
    <s v="N/S"/>
    <s v="&lt;0,003"/>
    <s v="&lt;0,030"/>
    <s v="&lt;0,020"/>
    <s v="&lt;0,020"/>
    <n v="0.43"/>
    <s v="&lt;0,001"/>
    <s v="&lt;0,010"/>
    <s v="&lt;0,030"/>
    <s v="&lt;0,010"/>
    <n v="10.3"/>
    <n v="58.8"/>
    <n v="76.7"/>
    <n v="103"/>
    <n v="0.06"/>
    <n v="3.4000000000000002E-2"/>
    <n v="3.5999999999999997E-2"/>
    <s v="N/S"/>
    <s v="N/S"/>
    <n v="1E-3"/>
    <n v="1.1827814400000001"/>
    <n v="1.4307840000000001"/>
    <d v="2020-11-11T00:00:00"/>
  </r>
  <r>
    <x v="1"/>
    <x v="4"/>
    <x v="5"/>
    <n v="895"/>
    <x v="21"/>
    <s v="Panzenú"/>
    <n v="2"/>
    <s v="Magdalena Cauca"/>
    <n v="27"/>
    <s v="Nechi"/>
    <n v="2703"/>
    <s v="Bajo Nechi"/>
    <s v="2703-01"/>
    <s v="R. Tigui - NSS"/>
    <s v="2703- _01- _01"/>
    <s v="R. Tigui"/>
    <s v="2703-01-01-02"/>
    <s v="Q. Arenales"/>
    <d v="2020-10-21T00:00:00"/>
    <n v="24"/>
    <n v="0.27"/>
    <n v="6.42"/>
    <n v="6.15"/>
    <n v="7.44"/>
    <n v="430"/>
    <n v="550"/>
    <n v="28.4"/>
    <n v="30.8"/>
    <n v="22.6"/>
    <n v="2"/>
    <s v="&lt;0,100"/>
    <s v="N/S"/>
    <s v="&lt;10"/>
    <s v="&lt;0,100"/>
    <n v="0.26100000000000001"/>
    <n v="4.8096774193548386"/>
    <s v="&lt;0,020"/>
    <n v="84"/>
    <s v="&lt;0,100"/>
    <x v="148"/>
    <n v="4.1258823529411766"/>
    <s v="&lt;0,100"/>
    <s v="&lt;10"/>
    <s v="N/S"/>
    <s v="N/S"/>
    <s v="N/S"/>
    <s v="N/S"/>
    <s v="&lt;0,050"/>
    <n v="11.7"/>
    <s v="&lt;1,00"/>
    <s v="&lt;10"/>
    <s v="N/S"/>
    <s v="&lt;0,003"/>
    <s v="&lt;0,030"/>
    <s v="&lt;0,020"/>
    <s v="&lt;0,020"/>
    <n v="33.4"/>
    <s v="&lt;0,001"/>
    <s v="&lt;0,010"/>
    <s v="&lt;0,030"/>
    <s v="&lt;0,010"/>
    <n v="0"/>
    <n v="146"/>
    <n v="36.9"/>
    <n v="62.7"/>
    <n v="0.06"/>
    <n v="1.6E-2"/>
    <n v="1.2E-2"/>
    <s v="N/S"/>
    <s v="N/S"/>
    <n v="1E-3"/>
    <n v="4.6656000000000003E-2"/>
    <n v="1.9595520000000002"/>
    <d v="2020-11-11T00:00:00"/>
  </r>
  <r>
    <x v="1"/>
    <x v="6"/>
    <x v="5"/>
    <n v="895"/>
    <x v="21"/>
    <s v="Panzenú"/>
    <n v="2"/>
    <s v="Magdalena Cauca"/>
    <n v="27"/>
    <s v="Nechi"/>
    <n v="2703"/>
    <s v="Bajo Nechi"/>
    <s v="2703-01"/>
    <s v="R. Tigui - NSS"/>
    <s v="2703- _01- _03"/>
    <s v="Directos R. Nechi (mi) - POMCA Tigui"/>
    <s v="2703-01-03-04"/>
    <s v="Q. Juanvara"/>
    <d v="2020-10-23T00:00:00"/>
    <n v="2"/>
    <n v="3.1"/>
    <n v="7.4"/>
    <n v="6.5"/>
    <n v="7.6"/>
    <n v="510"/>
    <n v="976"/>
    <n v="28"/>
    <n v="29.6"/>
    <n v="16.3"/>
    <n v="2"/>
    <s v="&lt;0,100"/>
    <n v="0.1"/>
    <s v="&lt;10"/>
    <s v="&lt;0,100"/>
    <s v="&lt;0,153"/>
    <n v="1.8312903225806449"/>
    <s v="&lt;0,020"/>
    <n v="225"/>
    <n v="0.7"/>
    <x v="138"/>
    <e v="#VALUE!"/>
    <n v="0.28999999999999998"/>
    <s v="&lt;10"/>
    <s v="N/S"/>
    <s v="N/S"/>
    <s v="N/S"/>
    <s v="N/S"/>
    <s v="&lt;0,050"/>
    <s v="&lt;1,5"/>
    <s v="&lt;1,00"/>
    <n v="253"/>
    <s v="N/S"/>
    <n v="6.0000000000000001E-3"/>
    <n v="0.27500000000000002"/>
    <s v="&lt;0,020"/>
    <s v="&lt;0,020"/>
    <n v="10.5"/>
    <s v="&lt;0,001"/>
    <s v="&lt;0,010"/>
    <s v="&lt;0,030"/>
    <n v="0.11899999999999999"/>
    <n v="6.7"/>
    <n v="80.900000000000006"/>
    <n v="233"/>
    <n v="311"/>
    <n v="8.2000000000000003E-2"/>
    <n v="3.5999999999999997E-2"/>
    <n v="0.02"/>
    <s v="N/S"/>
    <s v="N/S"/>
    <n v="1E-3"/>
    <n v="4.4639999999999999E-2"/>
    <n v="5.0220000000000002"/>
    <d v="2020-11-17T00:00:00"/>
  </r>
  <r>
    <x v="1"/>
    <x v="21"/>
    <x v="5"/>
    <n v="250"/>
    <x v="20"/>
    <s v="Panzenú"/>
    <n v="2"/>
    <s v="Magdalena Cauca"/>
    <n v="27"/>
    <s v="Nechi"/>
    <n v="2703"/>
    <s v="Bajo Nechi (md)"/>
    <s v="2703-03"/>
    <s v="R. Bajo Nechi (mi) - NSS"/>
    <s v="2703- _03- _07"/>
    <s v="Directos R. Bajo Nechi (mi) entre R. San Pedro y R. Amaceri"/>
    <s v="2703-03-07-02"/>
    <s v="Q. Costa Rica"/>
    <d v="2020-10-21T00:00:00"/>
    <n v="4"/>
    <n v="60"/>
    <n v="7.1"/>
    <n v="6.8"/>
    <n v="7.6"/>
    <n v="500"/>
    <n v="800"/>
    <n v="29.7"/>
    <n v="35.5"/>
    <n v="18.399999999999999"/>
    <n v="2"/>
    <s v="&lt;0,100"/>
    <s v="N/S"/>
    <n v="14"/>
    <s v="&lt;0,100"/>
    <s v="&lt;0,153"/>
    <n v="25.967741935483872"/>
    <s v="&lt;0,020"/>
    <n v="346"/>
    <n v="0.1"/>
    <x v="138"/>
    <e v="#VALUE!"/>
    <n v="0.27400000000000002"/>
    <s v="&lt;10"/>
    <s v="N/S"/>
    <s v="N/S"/>
    <s v="N/S"/>
    <s v="N/S"/>
    <s v="&lt;0,050"/>
    <n v="1.94"/>
    <s v="&lt;1,00"/>
    <s v="&lt;10"/>
    <s v="N/S"/>
    <n v="3.0000000000000001E-3"/>
    <s v="&lt;0,030"/>
    <n v="0.03"/>
    <n v="5.0999999999999997E-2"/>
    <n v="23.2"/>
    <n v="1E-3"/>
    <s v="&lt;0,010"/>
    <s v="&lt;0,030"/>
    <n v="1.7000000000000001E-2"/>
    <n v="8.1999999999999993"/>
    <n v="15.2"/>
    <n v="6.06"/>
    <n v="20"/>
    <n v="0.872"/>
    <n v="0.30399999999999999"/>
    <n v="0.13"/>
    <s v="N/S"/>
    <s v="N/S"/>
    <n v="1E-3"/>
    <n v="1.728"/>
    <n v="298.94400000000002"/>
    <d v="2020-11-19T00:00:00"/>
  </r>
  <r>
    <x v="1"/>
    <x v="7"/>
    <x v="5"/>
    <n v="604"/>
    <x v="34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9T00:00:00"/>
    <n v="24"/>
    <n v="78.92"/>
    <n v="7.87"/>
    <n v="7.34"/>
    <n v="7.99"/>
    <n v="243"/>
    <n v="637"/>
    <n v="20.100000000000001"/>
    <n v="28.2"/>
    <n v="20.5"/>
    <n v="2"/>
    <s v="&lt;0,100"/>
    <s v="N/S"/>
    <n v="12"/>
    <s v="&lt;0,100"/>
    <s v="&lt;0,153"/>
    <n v="2.0864516129032262"/>
    <s v="&lt;0,020"/>
    <n v="52"/>
    <n v="0.3"/>
    <x v="138"/>
    <e v="#VALUE!"/>
    <n v="0.59399999999999997"/>
    <s v="&lt;10"/>
    <s v="N/S"/>
    <s v="N/S"/>
    <s v="N/S"/>
    <s v="N/S"/>
    <s v="&lt;0,050"/>
    <n v="3.03"/>
    <s v="&lt;1,00"/>
    <n v="256"/>
    <s v="N/S"/>
    <n v="2.7E-2"/>
    <n v="0.90400000000000003"/>
    <s v="&lt;0,020"/>
    <s v="&lt;0,020"/>
    <n v="2.0299999999999998"/>
    <s v="&lt;0,001"/>
    <s v="&lt;0,010"/>
    <s v="&lt;0,030"/>
    <n v="7.4999999999999997E-2"/>
    <n v="7.2"/>
    <n v="82.5"/>
    <n v="229"/>
    <n v="636"/>
    <n v="3.5999999999999997E-2"/>
    <n v="8.0000000000000002E-3"/>
    <n v="4.0000000000000001E-3"/>
    <s v="N/S"/>
    <s v="N/S"/>
    <n v="7.0000000000000001E-3"/>
    <n v="13.637376000000001"/>
    <n v="354.571776"/>
    <d v="2020-11-24T00:00:00"/>
  </r>
  <r>
    <x v="1"/>
    <x v="7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9T00:00:00"/>
    <n v="24"/>
    <n v="22.68"/>
    <n v="7.9"/>
    <n v="7.7"/>
    <n v="8.4"/>
    <n v="690"/>
    <n v="1110"/>
    <n v="25"/>
    <n v="27.4"/>
    <n v="12.5"/>
    <n v="2"/>
    <s v="&lt;0,100"/>
    <s v="N/S"/>
    <n v="46"/>
    <s v="&lt;0,100"/>
    <s v="&lt;0,153"/>
    <n v="2.8903225806451616"/>
    <s v="&lt;0,020"/>
    <n v="96"/>
    <n v="0.8"/>
    <x v="138"/>
    <e v="#VALUE!"/>
    <n v="0.48699999999999999"/>
    <n v="22"/>
    <s v="N/S"/>
    <s v="N/S"/>
    <s v="N/S"/>
    <s v="N/S"/>
    <s v="&lt;0,050"/>
    <n v="1.58"/>
    <s v="&lt;1,00"/>
    <n v="279"/>
    <s v="N/S"/>
    <n v="8.5999999999999993E-2"/>
    <s v="&lt;0,030"/>
    <s v="&lt;0,020"/>
    <s v="&lt;0,020"/>
    <n v="4.75"/>
    <s v="&lt;0,001"/>
    <s v="&lt;0,010"/>
    <s v="&lt;0,030"/>
    <n v="0.13500000000000001"/>
    <n v="9.1999999999999993"/>
    <n v="73.7"/>
    <n v="232"/>
    <n v="375"/>
    <n v="0.108"/>
    <n v="3.2000000000000001E-2"/>
    <n v="4.0000000000000001E-3"/>
    <s v="N/S"/>
    <s v="N/S"/>
    <n v="1.7999999999999999E-2"/>
    <n v="3.9191040000000004"/>
    <n v="188.11699199999998"/>
    <d v="2020-11-24T00:00:00"/>
  </r>
  <r>
    <x v="1"/>
    <x v="10"/>
    <x v="11"/>
    <n v="237"/>
    <x v="32"/>
    <s v="Tahamies"/>
    <n v="2"/>
    <s v="Magdalena Cauca"/>
    <n v="27"/>
    <s v="Nechi"/>
    <n v="2701"/>
    <s v="Rio Porce"/>
    <s v="2701-01"/>
    <s v="Rio Aburra - NSS"/>
    <s v="2701- _01- _005"/>
    <s v="SN"/>
    <s v="2701-01-005"/>
    <s v="SN"/>
    <d v="2020-10-13T00:00:00"/>
    <n v="24"/>
    <n v="10.02"/>
    <n v="8.6"/>
    <n v="7.6"/>
    <n v="8.8000000000000007"/>
    <n v="3899"/>
    <n v="4000"/>
    <n v="29.2"/>
    <n v="36.9"/>
    <n v="6434"/>
    <n v="2203"/>
    <s v="N/S"/>
    <n v="4.62"/>
    <n v="295"/>
    <n v="2.91"/>
    <n v="83.8"/>
    <e v="#VALUE!"/>
    <s v="&lt;0,020"/>
    <n v="1410"/>
    <n v="5.5"/>
    <x v="149"/>
    <e v="#VALUE!"/>
    <n v="52.6"/>
    <s v="&lt;10"/>
    <s v="&lt;10"/>
    <n v="6"/>
    <n v="4.1100000000000003"/>
    <s v="N/S"/>
    <s v="&lt;0,050"/>
    <s v="&gt;1000"/>
    <n v="72.7"/>
    <n v="45.2"/>
    <n v="3.96"/>
    <s v="&lt;0,003"/>
    <n v="0.73"/>
    <n v="4.3999999999999997E-2"/>
    <n v="0.50700000000000001"/>
    <s v="N/S"/>
    <s v="&lt;0,001"/>
    <n v="0.249"/>
    <s v="N/S"/>
    <n v="4.1000000000000002E-2"/>
    <s v="&lt;5,0"/>
    <s v="&gt;2500"/>
    <n v="184"/>
    <n v="537"/>
    <n v="148"/>
    <n v="73.7"/>
    <n v="46"/>
    <n v="0.41799999999999998"/>
    <n v="1.0900000000000001"/>
    <n v="1E-3"/>
    <n v="1907.1987839999999"/>
    <n v="1220.6764799999999"/>
    <d v="2020-11-11T00:00:00"/>
  </r>
  <r>
    <x v="1"/>
    <x v="10"/>
    <x v="11"/>
    <n v="237"/>
    <x v="32"/>
    <s v="Tahamies"/>
    <n v="2"/>
    <s v="Magdalena Cauca"/>
    <n v="27"/>
    <s v="Nechi"/>
    <n v="2701"/>
    <s v="Rio Porce"/>
    <s v="2701-01"/>
    <s v="Rio Aburra - NSS"/>
    <s v="2701- _01- _005"/>
    <s v="SN"/>
    <s v="2701-01-005"/>
    <s v="SN"/>
    <d v="2020-10-13T00:00:00"/>
    <n v="24"/>
    <n v="4.5999999999999996"/>
    <n v="8.1999999999999993"/>
    <n v="7.1"/>
    <n v="8.6999999999999993"/>
    <n v="3995"/>
    <n v="4000"/>
    <n v="18.7"/>
    <n v="27"/>
    <n v="1766"/>
    <n v="168"/>
    <s v="N/S"/>
    <n v="0.93"/>
    <n v="25"/>
    <n v="3.04"/>
    <n v="55.4"/>
    <e v="#VALUE!"/>
    <n v="35.5"/>
    <n v="173"/>
    <s v="&lt;0,1"/>
    <x v="150"/>
    <n v="125.17647058823529"/>
    <n v="23"/>
    <s v="&lt;10"/>
    <s v="&lt;10"/>
    <n v="6"/>
    <n v="2.66"/>
    <s v="N/S"/>
    <n v="7.2999999999999995E-2"/>
    <s v="&gt;1000"/>
    <n v="4.62"/>
    <s v="&lt;10"/>
    <s v="&lt;0,4"/>
    <s v="&lt;0,003"/>
    <n v="0.24099999999999999"/>
    <s v="&lt;0,02"/>
    <n v="0.26800000000000002"/>
    <s v="N/S"/>
    <s v="&lt;0,001"/>
    <n v="0.247"/>
    <s v="N/S"/>
    <n v="1.7000000000000001E-2"/>
    <n v="106"/>
    <s v="&gt;2500"/>
    <n v="106"/>
    <n v="642"/>
    <n v="131"/>
    <n v="51"/>
    <n v="23.1"/>
    <n v="4.5999999999999999E-2"/>
    <n v="0.128"/>
    <n v="7.3999999999999996E-2"/>
    <n v="66.769919999999999"/>
    <n v="68.757119999999986"/>
    <d v="2020-11-11T00:00:00"/>
  </r>
  <r>
    <x v="1"/>
    <x v="11"/>
    <x v="11"/>
    <n v="347"/>
    <x v="1"/>
    <s v="Aburra Sur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02"/>
    <s v="Q. La Guaca"/>
    <s v="2620-01-02-01"/>
    <s v="Q. Los Morros"/>
    <d v="2020-10-15T00:00:00"/>
    <n v="12"/>
    <n v="0.34"/>
    <n v="8.5"/>
    <n v="8.1999999999999993"/>
    <n v="8.8000000000000007"/>
    <n v="4580"/>
    <n v="9470"/>
    <n v="18.100000000000001"/>
    <n v="19.899999999999999"/>
    <n v="758"/>
    <n v="65.7"/>
    <s v="N/S"/>
    <n v="1.82"/>
    <s v="&lt;10"/>
    <n v="2.06"/>
    <n v="21"/>
    <e v="#VALUE!"/>
    <n v="5.6000000000000001E-2"/>
    <n v="20"/>
    <n v="0.1"/>
    <x v="151"/>
    <n v="533.64705882352939"/>
    <n v="1.07"/>
    <s v="&lt;10"/>
    <s v="&lt;10"/>
    <n v="6"/>
    <n v="0.875"/>
    <s v="N/S"/>
    <s v="&lt;0,05"/>
    <n v="551"/>
    <n v="4.29"/>
    <n v="12"/>
    <s v="&lt;0,4"/>
    <s v="&lt;0,003"/>
    <s v="&lt;0,030"/>
    <s v="&lt;0,02"/>
    <n v="7.8E-2"/>
    <s v="N/S"/>
    <s v="&lt;0,001"/>
    <n v="7.0999999999999994E-2"/>
    <s v="N/S"/>
    <s v="&lt;0,01"/>
    <n v="8.1999999999999993"/>
    <n v="70.599999999999994"/>
    <n v="163"/>
    <n v="376"/>
    <n v="36.700000000000003"/>
    <n v="16.3"/>
    <n v="7.71"/>
    <n v="0.28999999999999998"/>
    <n v="2.61"/>
    <n v="0.14000000000000001"/>
    <n v="0.96500160000000013"/>
    <n v="0.29375999999999997"/>
    <d v="2020-11-11T00:00:00"/>
  </r>
  <r>
    <x v="1"/>
    <x v="11"/>
    <x v="11"/>
    <n v="347"/>
    <x v="1"/>
    <s v="Aburra Sur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02"/>
    <s v="Q. La Guaca"/>
    <s v="2620-01-02-01"/>
    <s v="Q. Los Morros"/>
    <d v="2020-10-15T00:00:00"/>
    <n v="12"/>
    <n v="0.35"/>
    <n v="7.68"/>
    <n v="7.98"/>
    <n v="8.86"/>
    <n v="2615"/>
    <n v="3820"/>
    <n v="13.5"/>
    <n v="15.6"/>
    <n v="132"/>
    <n v="29.8"/>
    <s v="N/S"/>
    <s v="&lt;0,1"/>
    <s v="&lt;10"/>
    <n v="0.161"/>
    <s v="&lt;0,153"/>
    <e v="#VALUE!"/>
    <n v="0.57999999999999996"/>
    <n v="24"/>
    <s v="&lt;0,1"/>
    <x v="152"/>
    <n v="228.11764705882354"/>
    <n v="0.56899999999999995"/>
    <s v="&lt;10"/>
    <s v="&lt;10"/>
    <n v="6"/>
    <s v="&lt;0,350"/>
    <s v="N/S"/>
    <s v="&lt;0,05"/>
    <n v="226"/>
    <s v="&lt;1"/>
    <s v="&gt;1000"/>
    <n v="0.80100000000000005"/>
    <s v="&lt;0,003"/>
    <n v="0.159"/>
    <s v="&lt;0,02"/>
    <s v="&lt;0,02"/>
    <s v="N/S"/>
    <s v="&lt;0,001"/>
    <n v="6.7000000000000004E-2"/>
    <s v="N/S"/>
    <s v="&lt;0,01"/>
    <n v="55.4"/>
    <n v="18.600000000000001"/>
    <n v="169"/>
    <n v="235"/>
    <n v="1.37"/>
    <n v="0.36199999999999999"/>
    <n v="9.6000000000000002E-2"/>
    <n v="1.7000000000000001E-2"/>
    <n v="2.6"/>
    <n v="0.108"/>
    <n v="0.45057600000000003"/>
    <n v="0.36287999999999992"/>
    <d v="2020-11-11T00:00:00"/>
  </r>
  <r>
    <x v="1"/>
    <x v="12"/>
    <x v="5"/>
    <n v="113"/>
    <x v="10"/>
    <s v="Hevéxicos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0"/>
    <s v="R. La Clara"/>
    <s v="2621-01-10-04"/>
    <s v="Q. Tabacal"/>
    <d v="2020-11-19T00:00:00"/>
    <n v="24"/>
    <n v="88.9"/>
    <n v="7.7"/>
    <n v="6.6"/>
    <n v="7.9"/>
    <n v="1600"/>
    <n v="4330"/>
    <n v="25.1"/>
    <n v="34.700000000000003"/>
    <s v="&lt;12,0"/>
    <n v="2.61"/>
    <s v="&lt;0,100"/>
    <s v="N/S"/>
    <s v="&lt;10"/>
    <s v="&lt;0,100"/>
    <n v="0.255"/>
    <n v="17.838709677419356"/>
    <n v="0.36299999999999999"/>
    <n v="27"/>
    <s v="&lt;0,100"/>
    <x v="138"/>
    <e v="#VALUE!"/>
    <n v="0.317"/>
    <s v="&lt;10"/>
    <s v="N/S"/>
    <s v="N/S"/>
    <s v="N/S"/>
    <s v="N/S"/>
    <n v="5.5E-2"/>
    <s v="&gt;1000"/>
    <s v="&lt;1,00"/>
    <s v="&gt;1000"/>
    <s v="N/S"/>
    <n v="0.10299999999999999"/>
    <n v="3.45"/>
    <s v="&lt;0,020"/>
    <s v="&lt;0,020"/>
    <n v="0.50700000000000001"/>
    <n v="1E-3"/>
    <s v="&lt;0,010"/>
    <s v="&lt;0,030"/>
    <n v="1.4E-2"/>
    <n v="10.210000000000001"/>
    <n v="89.8"/>
    <s v="&gt;1250"/>
    <s v="&lt;12,0"/>
    <n v="0.16200000000000001"/>
    <n v="5.1999999999999998E-2"/>
    <n v="0.02"/>
    <s v="N/S"/>
    <s v="N/S"/>
    <s v="N/S"/>
    <n v="20.047305600000001"/>
    <n v="207.38592000000003"/>
    <d v="2020-12-10T00:00:00"/>
  </r>
  <r>
    <x v="1"/>
    <x v="4"/>
    <x v="5"/>
    <n v="895"/>
    <x v="21"/>
    <s v="Panzenú"/>
    <n v="2"/>
    <s v="Magdalena Cauca"/>
    <n v="27"/>
    <s v="Nechi"/>
    <n v="2703"/>
    <s v="Bajo Nechi"/>
    <s v="2703-01"/>
    <s v="R. Tigui - NSS"/>
    <s v="2703- _01- _01"/>
    <s v="R. Tigui"/>
    <s v="2703-01-01-02"/>
    <s v="Q. Arenales"/>
    <d v="2020-10-21T00:00:00"/>
    <n v="24"/>
    <n v="13.7"/>
    <n v="8.31"/>
    <n v="4.5"/>
    <n v="9"/>
    <n v="166"/>
    <n v="225"/>
    <n v="26.9"/>
    <n v="39.9"/>
    <s v="&lt;12"/>
    <n v="2"/>
    <s v="&lt;0,100"/>
    <s v="N/S"/>
    <s v="&lt;10"/>
    <s v="&lt;0,100"/>
    <s v="&lt;0,153"/>
    <n v="2.2580645161290325"/>
    <n v="8.8999999999999996E-2"/>
    <n v="119"/>
    <n v="5.5"/>
    <x v="138"/>
    <e v="#VALUE!"/>
    <n v="0.28000000000000003"/>
    <s v="&lt;10"/>
    <s v="N/S"/>
    <s v="N/S"/>
    <s v="N/S"/>
    <s v="N/S"/>
    <s v="&lt;0,050"/>
    <n v="12.2"/>
    <s v="&lt;1,00"/>
    <n v="28.8"/>
    <s v="N/S"/>
    <s v="&lt;0,003"/>
    <s v="&lt;0,030"/>
    <s v="&lt;0,020"/>
    <s v="&lt;0,020"/>
    <n v="6.55"/>
    <s v="&lt;0,001"/>
    <s v="&lt;0,010"/>
    <s v="&lt;0,030"/>
    <n v="2.1999999999999999E-2"/>
    <s v="&lt;5,0"/>
    <n v="44.4"/>
    <n v="66.7"/>
    <n v="77.099999999999994"/>
    <n v="2.5999999999999999E-2"/>
    <n v="0.02"/>
    <n v="1.6E-2"/>
    <s v="N/S"/>
    <s v="N/S"/>
    <n v="1E-3"/>
    <n v="2.3673600000000001"/>
    <n v="140.85791999999998"/>
    <d v="2020-11-11T00:00:00"/>
  </r>
  <r>
    <x v="1"/>
    <x v="5"/>
    <x v="5"/>
    <n v="895"/>
    <x v="21"/>
    <s v="Panzenú"/>
    <n v="2"/>
    <s v="Magdalena Cauca"/>
    <n v="27"/>
    <s v="Nechi"/>
    <n v="2703"/>
    <s v="Bajo Nechi"/>
    <s v="2703-01"/>
    <s v="R. Tigui - NSS"/>
    <s v="2703- _01- _01"/>
    <s v="R. Tigui"/>
    <s v="2703-01-01-02"/>
    <s v="Q. Arenales"/>
    <d v="2020-12-02T00:00:00"/>
    <n v="24"/>
    <n v="0.28000000000000003"/>
    <n v="6.8"/>
    <n v="6"/>
    <n v="8.49"/>
    <n v="384"/>
    <n v="451"/>
    <n v="27.4"/>
    <n v="31"/>
    <s v="&gt;12,0"/>
    <n v="2"/>
    <s v="&lt;0,100"/>
    <s v="N/S"/>
    <s v="&lt;10"/>
    <n v="0.11600000000000001"/>
    <n v="0.155"/>
    <n v="1.7816129032258063"/>
    <s v="&lt;0,020"/>
    <n v="75"/>
    <n v="0.1"/>
    <x v="153"/>
    <n v="4.5952941176470592"/>
    <n v="0.17100000000000001"/>
    <s v="&lt;10"/>
    <s v="N/S"/>
    <s v="N/S"/>
    <s v="N/S"/>
    <s v="N/S"/>
    <s v="&lt;0,050"/>
    <n v="12.7"/>
    <s v="&lt;1,00"/>
    <s v="&lt;10,0"/>
    <s v="N/S"/>
    <n v="3.0000000000000001E-3"/>
    <s v="&lt;0,030"/>
    <s v="&lt;0,020"/>
    <s v="&lt;0,020"/>
    <n v="37.700000000000003"/>
    <s v="&lt;0,001"/>
    <s v="&lt;0,010"/>
    <s v="&lt;0,030"/>
    <s v="&lt;0,010"/>
    <n v="287"/>
    <n v="157"/>
    <n v="35.9"/>
    <n v="56.4"/>
    <n v="0.86399999999999999"/>
    <n v="0.874"/>
    <n v="0.89400000000000002"/>
    <s v="N/S"/>
    <s v="N/S"/>
    <n v="1E-3"/>
    <n v="4.838400000000001E-2"/>
    <n v="1.8144000000000002"/>
    <d v="2020-12-22T00:00:00"/>
  </r>
  <r>
    <x v="1"/>
    <x v="5"/>
    <x v="5"/>
    <n v="895"/>
    <x v="21"/>
    <s v="Panzenú"/>
    <n v="2"/>
    <s v="Magdalena Cauca"/>
    <n v="27"/>
    <s v="Nechi"/>
    <n v="2703"/>
    <s v="Bajo Nechi"/>
    <s v="2703-01"/>
    <s v="R. Tigui - NSS"/>
    <s v="2703- _01- _01"/>
    <s v="R. Tigui"/>
    <s v="2703-01-01-02"/>
    <s v="Q. Arenales"/>
    <d v="2020-12-02T00:00:00"/>
    <n v="24"/>
    <n v="1.6"/>
    <n v="6.91"/>
    <n v="6.41"/>
    <n v="8.57"/>
    <n v="219"/>
    <n v="448"/>
    <n v="27.6"/>
    <n v="33.5"/>
    <s v="&gt;12,0"/>
    <n v="3.43"/>
    <s v="&lt;0,100"/>
    <s v="N/S"/>
    <s v="&lt;10"/>
    <s v="&lt;0,100"/>
    <s v="&lt;0,153"/>
    <n v="2.4161290322580644"/>
    <n v="0.23899999999999999"/>
    <n v="60"/>
    <n v="0.5"/>
    <x v="138"/>
    <e v="#VALUE!"/>
    <n v="0.17499999999999999"/>
    <s v="&lt;10"/>
    <s v="N/S"/>
    <s v="N/S"/>
    <s v="N/S"/>
    <s v="N/S"/>
    <s v="&lt;0,050"/>
    <n v="9.6999999999999993"/>
    <s v="&lt;1,00"/>
    <n v="62.4"/>
    <s v="N/S"/>
    <s v="&lt;0,003"/>
    <s v="&lt;0,030"/>
    <n v="8.8999999999999996E-2"/>
    <s v="&lt;0,020"/>
    <n v="4.6500000000000004"/>
    <s v="&lt;0,001"/>
    <s v="&lt;0,010"/>
    <s v="&lt;0,030"/>
    <n v="6.3E-2"/>
    <n v="10.3"/>
    <n v="55.3"/>
    <n v="74.5"/>
    <n v="90"/>
    <n v="0.20200000000000001"/>
    <n v="7.1999999999999995E-2"/>
    <n v="0.04"/>
    <s v="N/S"/>
    <s v="N/S"/>
    <n v="1E-3"/>
    <n v="0.47416320000000006"/>
    <n v="8.2944000000000013"/>
    <d v="2020-12-22T00:00:00"/>
  </r>
  <r>
    <x v="1"/>
    <x v="13"/>
    <x v="5"/>
    <n v="895"/>
    <x v="21"/>
    <s v="Panzenú"/>
    <n v="2"/>
    <s v="Magdalena Cauca"/>
    <n v="27"/>
    <s v="Nechi"/>
    <n v="2703"/>
    <s v="Bajo Nechi"/>
    <s v="2703-01"/>
    <s v="R. Tigui - NSS"/>
    <s v="2703- _01- _03"/>
    <s v="Directos R. Nechi (mi) - POMCA Tigui"/>
    <s v="2703-01-03-04"/>
    <s v="Q. Juanvara"/>
    <d v="2020-12-02T00:00:00"/>
    <n v="8"/>
    <n v="2.04"/>
    <n v="7.56"/>
    <n v="7.26"/>
    <n v="7.96"/>
    <n v="310"/>
    <n v="390"/>
    <n v="27"/>
    <n v="32.200000000000003"/>
    <s v="&lt;12,0"/>
    <n v="2"/>
    <s v="&lt;0,100"/>
    <s v="N/S"/>
    <s v="&lt;10"/>
    <s v="&lt;0,100"/>
    <s v="&lt;0,153"/>
    <n v="0.47870967741935483"/>
    <s v="&lt;0,020"/>
    <n v="42"/>
    <n v="0.1"/>
    <x v="138"/>
    <e v="#VALUE!"/>
    <n v="0.13100000000000001"/>
    <s v="&lt;10"/>
    <s v="N/S"/>
    <s v="N/S"/>
    <s v="N/S"/>
    <s v="N/S"/>
    <s v="&lt;0,050"/>
    <s v="&lt;1,50"/>
    <s v="&lt;1,00"/>
    <n v="130"/>
    <s v="N/S"/>
    <s v="&lt;0,003"/>
    <n v="7.4999999999999997E-2"/>
    <s v="&lt;0,020"/>
    <s v="&lt;0,020"/>
    <n v="3.4"/>
    <s v="&lt;0,001"/>
    <s v="&lt;0,010"/>
    <s v="&lt;0,030"/>
    <n v="6.4000000000000001E-2"/>
    <n v="7.2"/>
    <n v="35.700000000000003"/>
    <n v="111"/>
    <n v="149"/>
    <n v="0.60199999999999998"/>
    <n v="0.17799999999999999"/>
    <n v="6.6000000000000003E-2"/>
    <s v="N/S"/>
    <s v="N/S"/>
    <n v="2.7E-2"/>
    <n v="0.117504"/>
    <n v="2.467584"/>
    <d v="2020-12-22T00:00:00"/>
  </r>
  <r>
    <x v="1"/>
    <x v="13"/>
    <x v="5"/>
    <n v="895"/>
    <x v="21"/>
    <s v="Panzenú"/>
    <n v="2"/>
    <s v="Magdalena Cauca"/>
    <n v="27"/>
    <s v="Nechi"/>
    <n v="2703"/>
    <s v="Bajo Nechi"/>
    <s v="2703-01"/>
    <s v="R. Tigui - NSS"/>
    <s v="2703- _01- _03"/>
    <s v="Directos R. Nechi (mi) - POMCA Tigui"/>
    <s v="2703-01-03-04"/>
    <s v="Q. Juanvara"/>
    <d v="2020-12-02T00:00:00"/>
    <n v="8"/>
    <n v="2.23"/>
    <n v="7.53"/>
    <n v="7"/>
    <n v="7.8"/>
    <n v="450"/>
    <n v="1080"/>
    <n v="27"/>
    <n v="30.4"/>
    <s v="&lt;12,0"/>
    <n v="2"/>
    <s v="&lt;0,100"/>
    <s v="N/S"/>
    <s v="&lt;10"/>
    <s v="&lt;0,100"/>
    <s v="&lt;0,153"/>
    <n v="1.0906451612903227"/>
    <s v="&lt;0,020"/>
    <n v="130"/>
    <n v="0.2"/>
    <x v="138"/>
    <e v="#VALUE!"/>
    <n v="0.20200000000000001"/>
    <s v="&lt;10"/>
    <s v="N/S"/>
    <s v="N/S"/>
    <s v="N/S"/>
    <s v="N/S"/>
    <s v="&lt;0,050"/>
    <s v="&lt;1,50"/>
    <s v="&lt;1,00"/>
    <n v="277"/>
    <s v="N/S"/>
    <n v="7.0000000000000001E-3"/>
    <n v="0.155"/>
    <s v="&lt;0,020"/>
    <s v="&lt;0,020"/>
    <n v="9.32"/>
    <s v="&lt;0,001"/>
    <s v="&lt;0,010"/>
    <s v="&lt;0,030"/>
    <n v="0.19800000000000001"/>
    <n v="6.2"/>
    <n v="62.5"/>
    <n v="173"/>
    <n v="303"/>
    <n v="0.03"/>
    <n v="0"/>
    <n v="4.0000000000000001E-3"/>
    <s v="N/S"/>
    <s v="N/S"/>
    <n v="0.114"/>
    <n v="0.12844800000000001"/>
    <n v="8.3491199999999992"/>
    <d v="2020-12-22T00:00:00"/>
  </r>
  <r>
    <x v="1"/>
    <x v="14"/>
    <x v="11"/>
    <n v="237"/>
    <x v="32"/>
    <s v="Tahamies"/>
    <n v="2"/>
    <s v="Magdalena Cauca"/>
    <n v="27"/>
    <s v="Nechi"/>
    <n v="2701"/>
    <s v="Rio Porce"/>
    <s v="2701-01"/>
    <s v="Rio Aburra - NSS"/>
    <s v="2701- _01- _005"/>
    <s v="SN"/>
    <s v="2701-01-005"/>
    <s v="SN"/>
    <d v="2020-11-19T00:00:00"/>
    <n v="24"/>
    <n v="9.23"/>
    <n v="8.1300000000000008"/>
    <n v="7.9"/>
    <n v="8.33"/>
    <n v="13000"/>
    <n v="15470"/>
    <n v="29.2"/>
    <n v="34.9"/>
    <n v="4562"/>
    <n v="2029"/>
    <n v="1.89"/>
    <s v="N/S"/>
    <s v="&lt;10"/>
    <n v="0.21099999999999999"/>
    <n v="49.5"/>
    <e v="#VALUE!"/>
    <s v="&lt;0,020"/>
    <n v="710"/>
    <n v="2"/>
    <x v="149"/>
    <e v="#VALUE!"/>
    <n v="19"/>
    <s v="&lt;10"/>
    <s v="&lt;10,0"/>
    <s v="N/S"/>
    <n v="8.52"/>
    <s v="N/S"/>
    <s v="&lt;0,050"/>
    <s v="&gt;1000"/>
    <n v="46"/>
    <n v="42.2"/>
    <n v="3.19"/>
    <s v="&lt;0,003"/>
    <n v="1.01"/>
    <n v="3.9E-2"/>
    <n v="0.34799999999999998"/>
    <s v="N/S"/>
    <s v="&lt;0,001"/>
    <n v="0.154"/>
    <s v="N/S"/>
    <n v="4.7E-2"/>
    <n v="5"/>
    <s v="&gt;2500"/>
    <n v="230"/>
    <n v="508"/>
    <n v="108"/>
    <n v="56.1"/>
    <n v="36.5"/>
    <n v="0.47699999999999998"/>
    <n v="1.1499999999999999"/>
    <n v="1E-3"/>
    <n v="1618.0706880000002"/>
    <n v="566.20512000000008"/>
    <d v="2020-12-16T00:00:00"/>
  </r>
  <r>
    <x v="1"/>
    <x v="14"/>
    <x v="11"/>
    <n v="237"/>
    <x v="32"/>
    <s v="Tahamies"/>
    <n v="2"/>
    <s v="Magdalena Cauca"/>
    <n v="27"/>
    <s v="Nechi"/>
    <n v="2701"/>
    <s v="Rio Porce"/>
    <s v="2701-01"/>
    <s v="Rio Aburra - NSS"/>
    <s v="2701- _01- _005"/>
    <s v="SN"/>
    <s v="2701-01-005"/>
    <s v="SN"/>
    <d v="2020-11-19T00:00:00"/>
    <n v="24"/>
    <n v="5.13"/>
    <n v="7.66"/>
    <n v="6.45"/>
    <n v="7.85"/>
    <n v="12600"/>
    <n v="13230"/>
    <n v="30.8"/>
    <n v="34.700000000000003"/>
    <n v="1966"/>
    <n v="146"/>
    <s v="&lt;0,100"/>
    <s v="N/S"/>
    <s v="&lt;10"/>
    <n v="0.50800000000000001"/>
    <n v="57.3"/>
    <e v="#VALUE!"/>
    <s v="&lt;0,020"/>
    <n v="326"/>
    <n v="1.8"/>
    <x v="154"/>
    <n v="22.564705882352939"/>
    <n v="17.899999999999999"/>
    <s v="&lt;10"/>
    <s v="&lt;10,0"/>
    <s v="N/S"/>
    <n v="3.19"/>
    <s v="N/S"/>
    <n v="0.53600000000000003"/>
    <s v="&gt;1000"/>
    <s v="&lt;1,00"/>
    <n v="35.200000000000003"/>
    <n v="0.95799999999999996"/>
    <s v="&lt;0,003"/>
    <n v="0.46200000000000002"/>
    <n v="2.7E-2"/>
    <n v="0.35499999999999998"/>
    <s v="N/S"/>
    <s v="&lt;0,001"/>
    <n v="0.23899999999999999"/>
    <s v="N/S"/>
    <n v="3.9E-2"/>
    <n v="96.85"/>
    <n v="1337"/>
    <n v="105"/>
    <n v="416"/>
    <n v="151"/>
    <n v="59.5"/>
    <n v="26.4"/>
    <n v="0.20399999999999999"/>
    <n v="0.19900000000000001"/>
    <n v="6.4000000000000001E-2"/>
    <n v="64.711872"/>
    <n v="144.49363200000002"/>
    <d v="2020-12-16T00:00:00"/>
  </r>
  <r>
    <x v="1"/>
    <x v="16"/>
    <x v="5"/>
    <n v="113"/>
    <x v="10"/>
    <s v="Hevéxicos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0"/>
    <s v="R. La Clara"/>
    <s v="2621-01-10-04"/>
    <s v="Q. Tabacal"/>
    <d v="2020-12-21T00:00:00"/>
    <n v="24"/>
    <n v="60.69"/>
    <n v="7.3"/>
    <n v="6.02"/>
    <n v="7.99"/>
    <n v="110"/>
    <n v="270"/>
    <n v="26"/>
    <n v="29.9"/>
    <n v="12"/>
    <n v="2"/>
    <n v="0.1"/>
    <s v="N/S"/>
    <n v="10"/>
    <n v="0.1"/>
    <n v="0.153"/>
    <n v="2.4161290322580644"/>
    <n v="5.0999999999999997E-2"/>
    <n v="7"/>
    <n v="0.1"/>
    <x v="116"/>
    <n v="4.117647058823529"/>
    <n v="0.1"/>
    <n v="10"/>
    <s v="N/S"/>
    <s v="N/S"/>
    <s v="N/S"/>
    <s v="N/S"/>
    <n v="0.05"/>
    <n v="11.9"/>
    <n v="1"/>
    <n v="10"/>
    <s v="N/S"/>
    <n v="0.10299999999999999"/>
    <n v="3.45"/>
    <n v="0.02"/>
    <n v="0.02"/>
    <n v="5.6000000000000001E-2"/>
    <n v="1E-3"/>
    <n v="0.01"/>
    <n v="0.03"/>
    <n v="0.01"/>
    <n v="3.54"/>
    <n v="5"/>
    <n v="3.48"/>
    <n v="3.84"/>
    <n v="0.04"/>
    <n v="1.2E-2"/>
    <n v="6.0000000000000001E-3"/>
    <s v="N/S"/>
    <s v="N/S"/>
    <s v="N/S"/>
    <n v="10.487232000000001"/>
    <n v="36.705311999999999"/>
    <d v="2021-01-08T00:00:00"/>
  </r>
  <r>
    <x v="1"/>
    <x v="8"/>
    <x v="5"/>
    <n v="250"/>
    <x v="20"/>
    <s v="Panzenú"/>
    <n v="2"/>
    <s v="Magdalena Cauca"/>
    <n v="27"/>
    <s v="Nechi"/>
    <n v="2703"/>
    <s v="Bajo Nechi (md)"/>
    <s v="2703-03"/>
    <s v="R. Bajo Nechi (mi) - NSS"/>
    <s v="2703- _03- _07"/>
    <s v="Directos R. Bajo Nechi (mi) entre R. San Pedro y R. Amaceri"/>
    <s v="2703-03-07-02"/>
    <s v="Q. Costa Rica"/>
    <d v="2020-12-01T00:00:00"/>
    <n v="24"/>
    <n v="310"/>
    <n v="8.27"/>
    <n v="6.58"/>
    <n v="8.9499999999999993"/>
    <n v="73"/>
    <n v="730"/>
    <n v="27.1"/>
    <n v="27.9"/>
    <n v="12"/>
    <n v="2"/>
    <n v="0.1"/>
    <s v="N/S"/>
    <n v="10"/>
    <n v="0.1"/>
    <n v="0.26200000000000001"/>
    <n v="0.42225806451612902"/>
    <n v="0.02"/>
    <n v="195"/>
    <n v="0.1"/>
    <x v="116"/>
    <n v="4.117647058823529"/>
    <n v="0.373"/>
    <n v="10"/>
    <s v="N/S"/>
    <s v="N/S"/>
    <s v="N/S"/>
    <s v="N/S"/>
    <n v="0.05"/>
    <n v="1.82"/>
    <n v="1"/>
    <n v="10"/>
    <s v="N/S"/>
    <n v="3.0000000000000001E-3"/>
    <n v="0.03"/>
    <n v="0.02"/>
    <n v="2.7E-2"/>
    <n v="13.9"/>
    <n v="1E-3"/>
    <n v="0.01"/>
    <n v="0.03"/>
    <n v="1.7000000000000001E-2"/>
    <n v="7.2"/>
    <n v="18"/>
    <n v="10.7"/>
    <n v="19.2"/>
    <n v="0.67200000000000004"/>
    <n v="0.49"/>
    <n v="0.38400000000000001"/>
    <s v="N/S"/>
    <s v="N/S"/>
    <n v="1E-3"/>
    <n v="53.568000000000005"/>
    <n v="5222.88"/>
    <d v="2020-12-31T00:00:00"/>
  </r>
  <r>
    <x v="1"/>
    <x v="0"/>
    <x v="0"/>
    <n v="113"/>
    <x v="10"/>
    <s v="Hevéxicos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0"/>
    <s v="R. La Clara"/>
    <s v="2621-01-10-12"/>
    <s v="Q. Remango"/>
    <d v="2020-10-10T00:00:00"/>
    <n v="24"/>
    <n v="0.74"/>
    <n v="7.25"/>
    <n v="7.05"/>
    <n v="8.61"/>
    <n v="0.33"/>
    <n v="2660"/>
    <n v="25.2"/>
    <n v="27.3"/>
    <n v="56.1"/>
    <n v="12.6"/>
    <s v="N/S"/>
    <s v="N/S"/>
    <s v="&lt;10"/>
    <n v="3.6"/>
    <n v="0.35199999999999998"/>
    <n v="3.6129032258064515"/>
    <s v="&lt;0,02"/>
    <n v="8"/>
    <n v="0.1"/>
    <x v="155"/>
    <e v="#VALUE!"/>
    <n v="0.93899999999999995"/>
    <s v="&lt;10"/>
    <s v="N/S"/>
    <s v="N/S"/>
    <s v="N/S"/>
    <n v="857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0.80559360000000002"/>
    <n v="0.51148799999999994"/>
    <d v="2020-10-30T00:00:00"/>
  </r>
  <r>
    <x v="1"/>
    <x v="0"/>
    <x v="0"/>
    <n v="240"/>
    <x v="12"/>
    <s v="Hevéxicos"/>
    <n v="2"/>
    <s v="Magdalena Cauca"/>
    <n v="26"/>
    <s v="Cauca"/>
    <n v="2620"/>
    <s v="Directos Rio Cauca  entre Rio San Juan y  Pto Valdivia (md)"/>
    <s v="2620-02"/>
    <s v="Directos R. Cauca (mi) - R. Aurra - NSS"/>
    <s v="2620- _02- _04"/>
    <s v="Q. La Clara"/>
    <s v="2620-02-04-01"/>
    <s v="Q. La Clara"/>
    <d v="2020-10-10T00:00:00"/>
    <n v="24"/>
    <n v="1.8"/>
    <n v="7.1"/>
    <n v="6.6"/>
    <n v="7.8"/>
    <n v="310"/>
    <n v="480"/>
    <n v="22.9"/>
    <n v="25.5"/>
    <n v="561"/>
    <n v="280"/>
    <s v="N/S"/>
    <s v="N/S"/>
    <n v="47"/>
    <n v="6.4"/>
    <n v="9.23"/>
    <n v="15.445161290322583"/>
    <s v="&lt;0,020"/>
    <n v="200"/>
    <n v="2.5"/>
    <x v="156"/>
    <n v="18.529411764705884"/>
    <n v="7.02"/>
    <s v="&lt;10,0"/>
    <s v="N/S"/>
    <s v="N/S"/>
    <s v="N/S"/>
    <n v="3076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43.5456"/>
    <n v="31.103999999999999"/>
    <d v="2020-10-30T00:00:00"/>
  </r>
  <r>
    <x v="1"/>
    <x v="0"/>
    <x v="0"/>
    <n v="411"/>
    <x v="13"/>
    <s v="Hevéxicos"/>
    <n v="2"/>
    <s v="Magdalena Cauca"/>
    <n v="26"/>
    <s v="Cauca"/>
    <n v="2620"/>
    <s v="Directos Rio Cauca  entre Rio San Juan y  Pto Valdivia (md)"/>
    <s v="2620-03"/>
    <s v="Directos R. Cauca (mi) - R. San Andres y R. Espiritu Santo - NSS"/>
    <s v="2620- _03- _06"/>
    <s v="R. Juan Garcia"/>
    <s v="2620-03-06-01"/>
    <s v="R. Juan Garcia"/>
    <d v="2020-10-13T00:00:00"/>
    <n v="24"/>
    <n v="2.9"/>
    <n v="7.6"/>
    <n v="6.91"/>
    <n v="7.85"/>
    <n v="132"/>
    <n v="190"/>
    <n v="18"/>
    <n v="18.739999999999998"/>
    <n v="43.5"/>
    <n v="9.75"/>
    <s v="N/S"/>
    <s v="N/S"/>
    <n v="24"/>
    <s v="&lt;0,100"/>
    <n v="0.99399999999999999"/>
    <n v="4.629032258064516"/>
    <n v="8.1000000000000003E-2"/>
    <n v="19"/>
    <s v="&lt;0,100"/>
    <x v="157"/>
    <e v="#VALUE!"/>
    <n v="1.17"/>
    <s v="&lt;10"/>
    <s v="N/S"/>
    <s v="N/S"/>
    <s v="N/S"/>
    <n v="161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2.4429599999999998"/>
    <n v="4.7606399999999995"/>
    <d v="2020-11-05T00:00:00"/>
  </r>
  <r>
    <x v="1"/>
    <x v="0"/>
    <x v="0"/>
    <n v="761"/>
    <x v="16"/>
    <s v="Hevéxicos"/>
    <n v="2"/>
    <s v="Magdalena Cauca"/>
    <n v="26"/>
    <s v="Cauca"/>
    <n v="2620"/>
    <s v="Directos Rio Cauca  entre Rio San Juan y  Pto Valdivia (md)"/>
    <s v="2620-03"/>
    <s v="Directos R. Cauca (mi) - R. San Andres y R. Espiritu Santo - NSS"/>
    <s v="2620- _03- _23"/>
    <s v="Q. La Sopetrana"/>
    <s v="2620-03-23-06"/>
    <s v="Q. La Sopetrana"/>
    <d v="2020-10-05T00:00:00"/>
    <n v="24"/>
    <n v="0.55000000000000004"/>
    <n v="7.12"/>
    <n v="7.06"/>
    <n v="7.5"/>
    <n v="320"/>
    <n v="810"/>
    <n v="22.1"/>
    <n v="26.1"/>
    <n v="481"/>
    <n v="95.7"/>
    <s v="N/S"/>
    <s v="N/S"/>
    <n v="11"/>
    <n v="5.25"/>
    <n v="13.7"/>
    <n v="9.1"/>
    <s v="&lt;0,020"/>
    <n v="123"/>
    <n v="1.5"/>
    <x v="158"/>
    <n v="17.788235294117648"/>
    <n v="5.89"/>
    <s v="&lt;10"/>
    <s v="N/S"/>
    <s v="N/S"/>
    <s v="N/S"/>
    <n v="480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4.547664000000001"/>
    <n v="5.8449600000000004"/>
    <d v="2020-10-26T00:00:00"/>
  </r>
  <r>
    <x v="1"/>
    <x v="0"/>
    <x v="0"/>
    <n v="79"/>
    <x v="51"/>
    <s v="Aburra Norte"/>
    <n v="2"/>
    <s v="Magdalena Cauca"/>
    <n v="27"/>
    <s v="Nechi"/>
    <n v="2701"/>
    <s v="Rio Porce"/>
    <s v="2701-01"/>
    <s v="Rio Aburra - NSS"/>
    <s v="2701- _01- _209"/>
    <s v="DIRECTOS AL RIO ABURRA - MEDELLIN"/>
    <s v="2701-01-209"/>
    <s v="DIRECTOS AL RIO ABURRA - MEDELLIN"/>
    <d v="2020-09-23T00:00:00"/>
    <n v="24"/>
    <n v="0.53"/>
    <n v="7.7"/>
    <n v="7.85"/>
    <n v="8.9"/>
    <n v="265"/>
    <n v="901"/>
    <n v="21"/>
    <n v="24.3"/>
    <n v="621"/>
    <n v="333"/>
    <s v="N/S"/>
    <s v="N/S"/>
    <n v="46"/>
    <n v="5.93"/>
    <n v="16.100000000000001"/>
    <n v="10.590322580645161"/>
    <s v="&lt;0,02"/>
    <n v="223"/>
    <n v="2"/>
    <x v="159"/>
    <n v="21.247058823529411"/>
    <n v="4.62"/>
    <s v="&lt;10"/>
    <s v="N/S"/>
    <s v="N/S"/>
    <s v="N/S"/>
    <n v="8866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5.248736000000001"/>
    <n v="10.211615999999999"/>
    <d v="2020-10-21T00:00:00"/>
  </r>
  <r>
    <x v="1"/>
    <x v="0"/>
    <x v="0"/>
    <n v="308"/>
    <x v="64"/>
    <s v="Aburra Norte"/>
    <n v="2"/>
    <s v="Magdalena Cauca"/>
    <n v="27"/>
    <s v="Nechi"/>
    <n v="2701"/>
    <s v="Rio Porce"/>
    <s v="2701-01"/>
    <s v="Rio Aburra - NSS"/>
    <s v="2701- _01- _209"/>
    <s v="DIRECTOS AL RIO ABURRA - MEDELLIN"/>
    <s v="2701-01-209"/>
    <s v="DIRECTOS AL RIO ABURRA - MEDELLIN"/>
    <d v="2020-09-19T00:00:00"/>
    <n v="24"/>
    <n v="0.55000000000000004"/>
    <n v="6.28"/>
    <n v="5.99"/>
    <n v="6.66"/>
    <n v="332"/>
    <n v="751"/>
    <n v="19.5"/>
    <n v="26.1"/>
    <n v="224"/>
    <n v="4.95"/>
    <s v="N/S"/>
    <s v="N/S"/>
    <n v="20"/>
    <n v="3.5"/>
    <n v="10.1"/>
    <n v="8.2870967741935502"/>
    <s v="&lt;0,020"/>
    <n v="50"/>
    <n v="0.9"/>
    <x v="160"/>
    <n v="19.023529411764709"/>
    <n v="4.76"/>
    <s v="&lt;10"/>
    <s v="N/S"/>
    <s v="N/S"/>
    <s v="N/S"/>
    <n v="21430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0.23522400000000002"/>
    <n v="2.3759999999999999"/>
    <d v="2020-10-21T00:00:00"/>
  </r>
  <r>
    <x v="1"/>
    <x v="0"/>
    <x v="0"/>
    <n v="1"/>
    <x v="50"/>
    <s v="Aburra Norte"/>
    <n v="2"/>
    <s v="Magdalena Cauca"/>
    <n v="27"/>
    <s v="Nechi"/>
    <n v="2701"/>
    <s v="Rio Porce"/>
    <s v="2701-01"/>
    <s v="Rio Aburra - NSS"/>
    <s v="2701- _01- _081"/>
    <s v="Q. DONA MARIA"/>
    <s v="2701-01-081"/>
    <s v="Q. DONA MARIA"/>
    <d v="2020-09-17T00:00:00"/>
    <n v="24"/>
    <n v="0.33"/>
    <n v="7.3"/>
    <n v="7.09"/>
    <n v="7.67"/>
    <n v="615"/>
    <n v="861"/>
    <n v="17.600000000000001"/>
    <n v="21.7"/>
    <n v="367"/>
    <n v="208"/>
    <s v="N/S"/>
    <s v="N/S"/>
    <n v="41"/>
    <n v="2.39"/>
    <n v="21.6"/>
    <n v="11.606451612903227"/>
    <s v="&lt;0,02"/>
    <n v="92"/>
    <n v="0.5"/>
    <x v="161"/>
    <n v="31.45882352941177"/>
    <n v="6.98"/>
    <s v="&lt;10"/>
    <s v="N/S"/>
    <s v="N/S"/>
    <s v="N/S"/>
    <n v="39855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5.9304960000000007"/>
    <n v="2.6231039999999997"/>
    <d v="2020-10-21T00:00:00"/>
  </r>
  <r>
    <x v="1"/>
    <x v="0"/>
    <x v="0"/>
    <n v="212"/>
    <x v="49"/>
    <s v="Aburra Norte"/>
    <n v="2"/>
    <s v="Magdalena Cauca"/>
    <n v="27"/>
    <s v="Nechi"/>
    <n v="2701"/>
    <s v="Rio Porce"/>
    <s v="2701-01"/>
    <s v="Rio Aburra - NSS"/>
    <s v="2701- _01- _154"/>
    <s v="Q. PIEDRAS BLANCAS"/>
    <s v="2701-01-154"/>
    <s v="Q. PIEDRAS BLANCAS"/>
    <d v="2020-09-19T00:00:00"/>
    <n v="24"/>
    <n v="0.68"/>
    <n v="8.23"/>
    <n v="6.58"/>
    <n v="8.99"/>
    <n v="405"/>
    <n v="1031"/>
    <n v="20.2"/>
    <n v="24.8"/>
    <n v="731"/>
    <n v="476"/>
    <s v="N/S"/>
    <s v="N/S"/>
    <n v="74"/>
    <n v="4.88"/>
    <n v="7.61"/>
    <n v="19.351612903225806"/>
    <s v="&lt;0,020"/>
    <n v="378"/>
    <n v="6"/>
    <x v="162"/>
    <n v="46.117647058823529"/>
    <n v="11.2"/>
    <s v="&lt;10,0"/>
    <s v="N/S"/>
    <s v="N/S"/>
    <s v="N/S"/>
    <n v="24810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27.965952000000001"/>
    <n v="22.208255999999999"/>
    <d v="2020-10-21T00:00:00"/>
  </r>
  <r>
    <x v="1"/>
    <x v="0"/>
    <x v="0"/>
    <n v="212"/>
    <x v="49"/>
    <s v="Aburra Norte"/>
    <n v="2"/>
    <s v="Magdalena Cauca"/>
    <n v="27"/>
    <s v="Nechi"/>
    <n v="2701"/>
    <s v="Rio Porce"/>
    <s v="2701-01"/>
    <s v="Rio Aburra - NSS"/>
    <s v="2701- _01- _209"/>
    <s v="DIRECTOS AL RIO ABURRA - MEDELLIN"/>
    <s v="2701-01-209"/>
    <s v="DIRECTOS AL RIO ABURRA - MEDELLIN"/>
    <d v="2020-09-22T00:00:00"/>
    <n v="24"/>
    <n v="13.38"/>
    <n v="8.0299999999999994"/>
    <n v="7.27"/>
    <n v="8.68"/>
    <n v="206"/>
    <n v="3999"/>
    <n v="21.5"/>
    <n v="28.3"/>
    <n v="212"/>
    <n v="60.8"/>
    <s v="N/S"/>
    <s v="N/S"/>
    <n v="20"/>
    <n v="4.12"/>
    <n v="2.1"/>
    <n v="11.877419354838709"/>
    <n v="6.7000000000000004E-2"/>
    <n v="108"/>
    <n v="1.8"/>
    <x v="163"/>
    <n v="6.4152941176470586"/>
    <n v="2.79"/>
    <s v="&lt;10,0"/>
    <s v="N/S"/>
    <s v="N/S"/>
    <s v="N/S"/>
    <n v="249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70.286745600000003"/>
    <n v="124.851456"/>
    <d v="2020-10-21T00:00:00"/>
  </r>
  <r>
    <x v="1"/>
    <x v="0"/>
    <x v="0"/>
    <n v="282"/>
    <x v="3"/>
    <s v="Cartama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08"/>
    <s v="R. Poblanco"/>
    <s v="2620-01-08-01"/>
    <s v="R. Poblanco"/>
    <d v="2020-09-26T00:00:00"/>
    <n v="24"/>
    <n v="4.12"/>
    <n v="8.4700000000000006"/>
    <n v="7.6"/>
    <n v="8.6999999999999993"/>
    <n v="307"/>
    <n v="750"/>
    <n v="20.399999999999999"/>
    <n v="24.1"/>
    <n v="102"/>
    <n v="50"/>
    <s v="N/S"/>
    <s v="N/S"/>
    <s v="&lt;10"/>
    <n v="0.69"/>
    <n v="1.25"/>
    <n v="3.4322580645161289"/>
    <s v="&lt;0,020"/>
    <n v="39"/>
    <n v="0.1"/>
    <x v="164"/>
    <n v="4.5870588235294116"/>
    <n v="1.92"/>
    <s v="&lt;10,0"/>
    <s v="N/S"/>
    <s v="N/S"/>
    <s v="N/S"/>
    <n v="1656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7.798400000000001"/>
    <n v="13.882751999999998"/>
    <d v="2020-10-21T00:00:00"/>
  </r>
  <r>
    <x v="1"/>
    <x v="0"/>
    <x v="0"/>
    <n v="282"/>
    <x v="3"/>
    <s v="Cartama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11"/>
    <s v="Directos R. Cauca (mi) entre R. Piedras y R. Poblanco"/>
    <s v="2620-01-11-04"/>
    <s v="Q. La Tuntuna"/>
    <d v="2020-09-28T00:00:00"/>
    <n v="24"/>
    <n v="1.45"/>
    <n v="7.5"/>
    <n v="7.1"/>
    <n v="8"/>
    <n v="200"/>
    <n v="560"/>
    <n v="18.5"/>
    <n v="27"/>
    <n v="122"/>
    <n v="71.599999999999994"/>
    <s v="N/S"/>
    <s v="N/S"/>
    <s v="&lt;10"/>
    <n v="3.04"/>
    <n v="4.26"/>
    <n v="8.0387096774193552"/>
    <s v="&lt;0,020"/>
    <n v="32"/>
    <n v="0.4"/>
    <x v="165"/>
    <n v="7.354117647058823"/>
    <n v="8.35"/>
    <s v="&lt;10,0"/>
    <s v="N/S"/>
    <s v="N/S"/>
    <s v="N/S"/>
    <n v="1956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8.9700480000000002"/>
    <n v="4.0089599999999992"/>
    <d v="2020-10-21T00:00:00"/>
  </r>
  <r>
    <x v="1"/>
    <x v="0"/>
    <x v="0"/>
    <n v="861"/>
    <x v="65"/>
    <s v="Cartama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05"/>
    <s v="Directos R. Cauca (mi) entre Q. Sinifana y R. San Juan"/>
    <s v="2620-01-05-03"/>
    <s v="Directos al R. Cauca (mi) entre R. San Juan y Q. La Popala"/>
    <d v="2020-10-01T00:00:00"/>
    <n v="24"/>
    <n v="2.95"/>
    <n v="7.7"/>
    <n v="7"/>
    <n v="8.6999999999999993"/>
    <n v="650"/>
    <n v="1300"/>
    <n v="25.1"/>
    <n v="29.1"/>
    <n v="915"/>
    <n v="595"/>
    <s v="N/S"/>
    <s v="N/S"/>
    <n v="165"/>
    <n v="9.7100000000000009"/>
    <n v="16.399999999999999"/>
    <n v="24.161290322580644"/>
    <s v="&lt;0,02"/>
    <n v="274"/>
    <n v="2.5"/>
    <x v="166"/>
    <n v="38.047058823529419"/>
    <n v="5.81"/>
    <s v="&lt;10"/>
    <s v="N/S"/>
    <s v="N/S"/>
    <s v="N/S"/>
    <n v="1805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51.65360000000001"/>
    <n v="69.837120000000013"/>
    <d v="2020-10-26T00:00:00"/>
  </r>
  <r>
    <x v="1"/>
    <x v="0"/>
    <x v="0"/>
    <n v="1"/>
    <x v="50"/>
    <s v="Aburra Norte"/>
    <n v="2"/>
    <s v="Magdalena Cauca"/>
    <n v="27"/>
    <s v="Nechi"/>
    <n v="2701"/>
    <s v="Rio Porce"/>
    <s v="2701-01"/>
    <s v="Rio Aburra - NSS"/>
    <s v="2701- _01- _136"/>
    <s v="Q. SANTA ELENA"/>
    <s v="2701-01-136"/>
    <s v="Q. SANTA ELENA"/>
    <d v="2020-09-15T00:00:00"/>
    <n v="24"/>
    <n v="2.5598401590260766"/>
    <n v="7.04"/>
    <n v="6.9"/>
    <n v="7.15"/>
    <n v="283"/>
    <n v="655"/>
    <n v="15.1"/>
    <n v="19.3"/>
    <n v="254"/>
    <n v="194"/>
    <s v="N/S"/>
    <s v="N/S"/>
    <s v="&lt;10"/>
    <n v="3.45"/>
    <n v="6.9"/>
    <n v="4.9451612903225799"/>
    <s v="&lt;0,02"/>
    <n v="41"/>
    <n v="1.1000000000000001"/>
    <x v="167"/>
    <n v="15.729411764705885"/>
    <n v="3.41"/>
    <s v="&lt;10"/>
    <s v="N/S"/>
    <s v="N/S"/>
    <s v="N/S"/>
    <n v="1897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42.907016809531491"/>
    <n v="9.0679777793339742"/>
    <d v="2020-09-30T00:00:00"/>
  </r>
  <r>
    <x v="1"/>
    <x v="0"/>
    <x v="0"/>
    <n v="113"/>
    <x v="10"/>
    <s v="Hevéxicos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0"/>
    <s v="R. La Clara"/>
    <s v="2621-01-10-04"/>
    <s v="Q. Tabacal"/>
    <d v="2020-10-14T00:00:00"/>
    <n v="24"/>
    <n v="0.25"/>
    <n v="8.26"/>
    <n v="6.54"/>
    <n v="10.130000000000001"/>
    <n v="203"/>
    <n v="1365"/>
    <n v="18"/>
    <n v="21.7"/>
    <n v="139"/>
    <n v="51.6"/>
    <s v="N/S"/>
    <s v="N/S"/>
    <n v="19"/>
    <n v="1.83"/>
    <n v="2.4"/>
    <n v="8.2645161290322573"/>
    <s v="&lt;0,020"/>
    <n v="27"/>
    <s v="&lt;0,100"/>
    <x v="33"/>
    <e v="#VALUE!"/>
    <n v="1.54"/>
    <s v="&lt;10"/>
    <s v="N/S"/>
    <s v="N/S"/>
    <s v="N/S"/>
    <n v="3947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.11456"/>
    <n v="0.58319999999999994"/>
    <d v="2020-11-05T00:00:00"/>
  </r>
  <r>
    <x v="1"/>
    <x v="0"/>
    <x v="0"/>
    <n v="411"/>
    <x v="13"/>
    <s v="Hevéxicos"/>
    <n v="2"/>
    <s v="Magdalena Cauca"/>
    <n v="26"/>
    <s v="Cauca"/>
    <n v="2620"/>
    <s v="Directos Rio Cauca  entre Rio San Juan y  Pto Valdivia (md)"/>
    <s v="2620-03"/>
    <s v="Directos R. Cauca (mi) - R. San Andres y R. Espiritu Santo - NSS"/>
    <s v="2620- _03- _06"/>
    <s v="R. Juan Garcia"/>
    <s v="2620-03-06-01"/>
    <s v="R. Juan Garcia"/>
    <d v="2020-10-10T00:00:00"/>
    <n v="24"/>
    <n v="1.75"/>
    <n v="8.35"/>
    <n v="6.29"/>
    <n v="8.5500000000000007"/>
    <n v="250"/>
    <n v="650"/>
    <n v="20"/>
    <n v="22.8"/>
    <n v="571"/>
    <n v="363"/>
    <s v="N/S"/>
    <s v="N/S"/>
    <n v="32"/>
    <n v="5.18"/>
    <n v="17.100000000000001"/>
    <n v="20.548387096774192"/>
    <s v="&lt;0,020"/>
    <n v="213"/>
    <n v="6"/>
    <x v="168"/>
    <n v="11.447058823529412"/>
    <n v="8.15"/>
    <s v="&lt;10"/>
    <s v="N/S"/>
    <s v="N/S"/>
    <s v="N/S"/>
    <n v="14136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54.885600000000004"/>
    <n v="32.205599999999997"/>
    <d v="2020-10-30T00:00:00"/>
  </r>
  <r>
    <x v="1"/>
    <x v="0"/>
    <x v="0"/>
    <n v="761"/>
    <x v="16"/>
    <s v="Hevéxicos"/>
    <n v="2"/>
    <s v="Magdalena Cauca"/>
    <n v="26"/>
    <s v="Cauca"/>
    <n v="2620"/>
    <s v="Directos Rio Cauca  entre Rio San Juan y  Pto Valdivia (md)"/>
    <s v="2620-03"/>
    <s v="Directos R. Cauca (mi) - R. San Andres y R. Espiritu Santo - NSS"/>
    <s v="2620- _03- _23"/>
    <s v="Q. La Sopetrana"/>
    <s v="2620-03-23-06"/>
    <s v="Q. La Sopetrana"/>
    <d v="2020-10-03T00:00:00"/>
    <n v="24"/>
    <n v="0.7"/>
    <n v="7.26"/>
    <n v="6.81"/>
    <n v="7.11"/>
    <n v="725"/>
    <n v="900"/>
    <n v="18.399999999999999"/>
    <n v="20.8"/>
    <n v="222"/>
    <n v="98"/>
    <s v="N/S"/>
    <s v="N/S"/>
    <n v="19"/>
    <n v="6.35"/>
    <n v="18.3"/>
    <n v="12.487096774193548"/>
    <s v="&lt;0,020"/>
    <n v="39"/>
    <s v="&lt;0,100"/>
    <x v="169"/>
    <n v="32.941176470588232"/>
    <n v="9.4499999999999993"/>
    <s v="&lt;10"/>
    <s v="N/S"/>
    <s v="N/S"/>
    <s v="N/S"/>
    <n v="9689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5.9270399999999999"/>
    <n v="2.3587199999999995"/>
    <d v="2020-10-26T00:00:00"/>
  </r>
  <r>
    <x v="1"/>
    <x v="3"/>
    <x v="6"/>
    <n v="88"/>
    <x v="52"/>
    <s v="Aburra Norte"/>
    <n v="2"/>
    <s v="Magdalena Cauca"/>
    <n v="27"/>
    <s v="Nechi"/>
    <n v="2701"/>
    <s v="Rio Porce"/>
    <s v="2701-01"/>
    <s v="Rio Aburra - NSS"/>
    <s v="2701- _01- _062"/>
    <s v="Q. LA GARCIA"/>
    <s v="2701-01-062"/>
    <s v="Q. LA GARCIA"/>
    <d v="2020-09-30T00:00:00"/>
    <n v="7.5"/>
    <n v="3.55"/>
    <n v="5.8"/>
    <n v="4.9000000000000004"/>
    <n v="6.5"/>
    <n v="146"/>
    <n v="176"/>
    <n v="21.8"/>
    <n v="25"/>
    <s v="&lt;12,0"/>
    <n v="2"/>
    <s v="&lt;0,100"/>
    <s v="N/S"/>
    <s v="&lt;10"/>
    <s v="&lt;0,100"/>
    <s v="&lt;0,153"/>
    <e v="#VALUE!"/>
    <s v="&lt;0,020"/>
    <n v="18"/>
    <s v="&lt;0,100"/>
    <x v="138"/>
    <e v="#VALUE!"/>
    <n v="1.45"/>
    <s v="&lt;10"/>
    <s v="N/S"/>
    <s v="N/S"/>
    <s v="N/S"/>
    <s v="N/S"/>
    <s v="&lt;0,050"/>
    <n v="4.55"/>
    <s v="&lt;1,00"/>
    <n v="50.3"/>
    <n v="4.2"/>
    <s v="&lt;0,003"/>
    <s v="&lt;0,030"/>
    <s v="&lt;0,020"/>
    <s v="&lt;0,020"/>
    <n v="0.47399999999999998"/>
    <s v="&lt;0,001"/>
    <s v="&lt;0,010"/>
    <s v="&lt;0,030"/>
    <s v="&lt;0,010"/>
    <n v="25.1"/>
    <s v="&lt;5,00"/>
    <n v="22.7"/>
    <n v="27.7"/>
    <n v="0.03"/>
    <n v="2E-3"/>
    <n v="0"/>
    <s v="N/S"/>
    <n v="0.26100000000000001"/>
    <s v="&lt;0,020"/>
    <n v="0.19169999999999998"/>
    <n v="1.7253000000000001"/>
    <d v="2020-10-26T00:00:00"/>
  </r>
  <r>
    <x v="1"/>
    <x v="3"/>
    <x v="6"/>
    <n v="88"/>
    <x v="52"/>
    <s v="Aburra Norte"/>
    <n v="2"/>
    <s v="Magdalena Cauca"/>
    <n v="27"/>
    <s v="Nechi"/>
    <n v="2701"/>
    <s v="Rio Porce"/>
    <s v="2701-01"/>
    <s v="Rio Aburra - NSS"/>
    <s v="2701- _01- _062"/>
    <s v="Q. LA GARCIA"/>
    <s v="2701-01-062"/>
    <s v="Q. LA GARCIA"/>
    <d v="2020-09-30T00:00:00"/>
    <n v="7"/>
    <n v="16.59"/>
    <n v="6.05"/>
    <n v="4.95"/>
    <n v="7.77"/>
    <n v="119.4"/>
    <n v="221"/>
    <n v="19.899999999999999"/>
    <n v="23.3"/>
    <s v="&lt;12,0"/>
    <n v="2"/>
    <s v="&lt;0,100"/>
    <s v="N/S"/>
    <s v="&lt;10"/>
    <n v="2"/>
    <s v="&lt;0,153"/>
    <e v="#VALUE!"/>
    <s v="&lt;0,020"/>
    <n v="44"/>
    <n v="0.5"/>
    <x v="138"/>
    <e v="#VALUE!"/>
    <n v="2.5499999999999998"/>
    <s v="&lt;10"/>
    <s v="N/S"/>
    <s v="N/S"/>
    <s v="N/S"/>
    <s v="N/S"/>
    <s v="&lt;0,050"/>
    <n v="5.43"/>
    <s v="&lt;1,00"/>
    <n v="37.299999999999997"/>
    <n v="3.48"/>
    <s v="&lt;0,003"/>
    <n v="0.20399999999999999"/>
    <s v="&lt;0,020"/>
    <s v="&lt;0,020"/>
    <n v="1.54"/>
    <s v="&lt;0,001"/>
    <s v="&lt;0,010"/>
    <s v="&lt;0,030"/>
    <s v="&lt;0,010"/>
    <n v="2.65"/>
    <s v="&lt;5,00"/>
    <n v="30.1"/>
    <n v="39.6"/>
    <n v="0.29599999999999999"/>
    <n v="0.13200000000000001"/>
    <n v="8.5999999999999993E-2"/>
    <s v="N/S"/>
    <n v="0.151"/>
    <s v="&lt;0,020"/>
    <n v="0.83613599999999999"/>
    <n v="18.394991999999998"/>
    <d v="2020-10-26T00:00:00"/>
  </r>
  <r>
    <x v="1"/>
    <x v="3"/>
    <x v="4"/>
    <n v="308"/>
    <x v="64"/>
    <s v="Aburra Norte"/>
    <n v="2"/>
    <s v="Magdalena Cauca"/>
    <n v="27"/>
    <s v="Nechi"/>
    <n v="2701"/>
    <s v="Rio Porce"/>
    <s v="2701-01"/>
    <s v="Rio Aburra - NSS"/>
    <s v="2701- _01- _038"/>
    <s v="SN"/>
    <s v="2701-01-038"/>
    <s v="SN"/>
    <d v="2020-10-01T00:00:00"/>
    <n v="6.5"/>
    <n v="0.52"/>
    <n v="6.3"/>
    <n v="5.0999999999999996"/>
    <n v="7.2"/>
    <n v="46"/>
    <n v="1821"/>
    <n v="22.5"/>
    <n v="25.4"/>
    <n v="723"/>
    <n v="641"/>
    <s v="N/S"/>
    <s v="N/S"/>
    <n v="43"/>
    <n v="0.5"/>
    <n v="3.76"/>
    <n v="0.54419354838709677"/>
    <s v="&lt;0,020"/>
    <n v="34"/>
    <n v="0.4"/>
    <x v="138"/>
    <e v="#VALUE!"/>
    <n v="1.54"/>
    <s v="N/S"/>
    <s v="N/S"/>
    <s v="N/S"/>
    <s v="N/S"/>
    <s v="N/S"/>
    <s v="&lt;0,050"/>
    <n v="7.61"/>
    <s v="N/S"/>
    <n v="12.8"/>
    <s v="N/S"/>
    <s v="&lt;0,003"/>
    <s v="&lt;0,030"/>
    <s v="&lt;0,020"/>
    <s v="&lt;0,020"/>
    <s v="N/S"/>
    <s v="&lt;0,001"/>
    <s v="&lt;0,01"/>
    <s v="N/S"/>
    <s v="&lt;0,010"/>
    <n v="19.7"/>
    <n v="71.2"/>
    <n v="163"/>
    <n v="176"/>
    <n v="0.28599999999999998"/>
    <n v="0.06"/>
    <n v="3.5999999999999997E-2"/>
    <s v="N/S"/>
    <s v="N/S"/>
    <s v="N/S"/>
    <n v="7.7996879999999997"/>
    <n v="0.41371199999999997"/>
    <d v="2020-11-03T00:00:00"/>
  </r>
  <r>
    <x v="1"/>
    <x v="22"/>
    <x v="6"/>
    <n v="129"/>
    <x v="54"/>
    <s v="Aburra Sur"/>
    <n v="2"/>
    <s v="Magdalena Cauca"/>
    <n v="27"/>
    <s v="Nechi"/>
    <n v="2701"/>
    <s v="Rio Porce"/>
    <s v="2701-01"/>
    <s v="Rio Aburra - NSS"/>
    <s v="2701- _01- _114"/>
    <s v="Q. LA MIEL"/>
    <s v="2701-01-114"/>
    <s v="Q. LA MIEL"/>
    <d v="2020-10-01T00:00:00"/>
    <n v="6"/>
    <n v="0.37"/>
    <n v="7.31"/>
    <n v="7.12"/>
    <n v="7.33"/>
    <n v="40.6"/>
    <n v="121.4"/>
    <n v="18.600000000000001"/>
    <n v="22.6"/>
    <s v="&lt;12,0"/>
    <n v="2.92"/>
    <s v="&lt;0,100"/>
    <s v="N/S"/>
    <s v="&lt;10"/>
    <s v="&lt;0,100"/>
    <s v="&lt;0,153"/>
    <n v="0.42903225806451611"/>
    <s v="&lt;0,020"/>
    <n v="525"/>
    <n v="0.7"/>
    <x v="138"/>
    <e v="#VALUE!"/>
    <n v="3.13"/>
    <s v="&lt;10"/>
    <s v="N/S"/>
    <s v="N/S"/>
    <s v="N/S"/>
    <s v="N/S"/>
    <s v="&lt;0,050"/>
    <s v="&lt;1,5"/>
    <s v="&lt;1,00"/>
    <s v="&lt;10,0"/>
    <n v="19"/>
    <s v="&lt;0,003"/>
    <n v="9.4E-2"/>
    <s v="&lt;0,020"/>
    <s v="&lt;0,020"/>
    <n v="26.6"/>
    <s v="&lt;0,001"/>
    <s v="&lt;0,010"/>
    <s v="&lt;0,030"/>
    <n v="3.3000000000000002E-2"/>
    <s v="&lt;2,00"/>
    <n v="62.2"/>
    <n v="7.51"/>
    <n v="19.8"/>
    <n v="0.17599999999999999"/>
    <n v="5.6000000000000001E-2"/>
    <n v="0.26"/>
    <s v="N/S"/>
    <n v="0.77900000000000003"/>
    <s v="&lt;0,020"/>
    <n v="2.3336640000000002E-2"/>
    <n v="4.1957999999999993"/>
    <d v="2020-11-03T00:00:00"/>
  </r>
  <r>
    <x v="1"/>
    <x v="0"/>
    <x v="0"/>
    <n v="789"/>
    <x v="47"/>
    <s v="Cartama"/>
    <n v="2"/>
    <s v="Magdalena Cauca"/>
    <n v="26"/>
    <s v="Cauca"/>
    <n v="2617"/>
    <s v="Rio Frio y Otros Directos al Cauca"/>
    <s v="2617-02"/>
    <s v="R. FR. y Otros Directos al Cauca - NSS"/>
    <s v="2617- _02- _06"/>
    <s v="R. Cartama"/>
    <s v="2617-02-06-02"/>
    <s v="Q. La Yarumala"/>
    <d v="2020-10-07T00:00:00"/>
    <n v="24"/>
    <n v="2.67"/>
    <n v="7.03"/>
    <n v="6.11"/>
    <n v="7.65"/>
    <n v="81"/>
    <n v="189"/>
    <n v="19"/>
    <n v="24.5"/>
    <n v="164"/>
    <n v="72"/>
    <s v="N/S"/>
    <s v="N/S"/>
    <n v="70"/>
    <n v="3.03"/>
    <n v="6.88"/>
    <n v="7.6096774193548402"/>
    <s v="&lt;0,020"/>
    <n v="33"/>
    <n v="1.5"/>
    <x v="170"/>
    <n v="5.1058823529411761"/>
    <n v="3.57"/>
    <s v="&lt;10,0"/>
    <s v="N/S"/>
    <s v="N/S"/>
    <s v="N/S"/>
    <n v="1043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6.609536000000002"/>
    <n v="7.612703999999999"/>
    <d v="2020-10-30T00:00:00"/>
  </r>
  <r>
    <x v="1"/>
    <x v="0"/>
    <x v="0"/>
    <n v="88"/>
    <x v="52"/>
    <s v="Aburra Norte"/>
    <n v="2"/>
    <s v="Magdalena Cauca"/>
    <n v="27"/>
    <s v="Nechi"/>
    <n v="2701"/>
    <s v="Rio Porce"/>
    <s v="2701-01"/>
    <s v="Rio Aburra - NSS"/>
    <s v="2701- _01- _063"/>
    <s v="Q. EL HATO"/>
    <s v="2701-01-063"/>
    <s v="Q. EL HATO"/>
    <d v="2020-10-03T00:00:00"/>
    <n v="24"/>
    <n v="0.31"/>
    <n v="6.94"/>
    <n v="6.33"/>
    <n v="7.04"/>
    <n v="653"/>
    <n v="937"/>
    <n v="16"/>
    <n v="18.899999999999999"/>
    <n v="229"/>
    <n v="91.7"/>
    <s v="N/S"/>
    <s v="N/S"/>
    <n v="39"/>
    <n v="9.01"/>
    <n v="17.2"/>
    <n v="17.093548387096774"/>
    <s v="&lt;0,020"/>
    <n v="32"/>
    <s v="&lt;0,10"/>
    <x v="171"/>
    <n v="42.988235294117651"/>
    <n v="9.8699999999999992"/>
    <s v="&lt;10,0"/>
    <s v="N/S"/>
    <s v="N/S"/>
    <s v="N/S"/>
    <n v="2143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2.4560928"/>
    <n v="0.85708799999999996"/>
    <d v="2020-10-26T00:00:00"/>
  </r>
  <r>
    <x v="1"/>
    <x v="3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3T00:00:00"/>
    <n v="8"/>
    <n v="0.41"/>
    <n v="6.35"/>
    <n v="6.14"/>
    <n v="6.45"/>
    <n v="337"/>
    <n v="428"/>
    <n v="24.3"/>
    <n v="26.5"/>
    <n v="753"/>
    <n v="141"/>
    <s v="&lt;0,100"/>
    <s v="N/S"/>
    <n v="27"/>
    <n v="0.126"/>
    <n v="0.35399999999999998"/>
    <n v="2.3935483870967742"/>
    <s v="&lt;0,020"/>
    <n v="2394"/>
    <n v="6"/>
    <x v="172"/>
    <e v="#VALUE!"/>
    <n v="0.94199999999999995"/>
    <s v="&lt;10,0"/>
    <s v="N/S"/>
    <s v="N/S"/>
    <s v="N/S"/>
    <s v="N/S"/>
    <s v="&lt;0,050"/>
    <n v="8.06"/>
    <s v="&lt;1,00"/>
    <n v="59.1"/>
    <s v="N/S"/>
    <n v="0.61399999999999999"/>
    <n v="18.100000000000001"/>
    <n v="8.7999999999999995E-2"/>
    <n v="7.0999999999999994E-2"/>
    <n v="78.400000000000006"/>
    <n v="0.23100000000000001"/>
    <s v="&lt;0,010"/>
    <n v="9.5000000000000001E-2"/>
    <n v="25.4"/>
    <n v="91.3"/>
    <n v="103"/>
    <n v="144"/>
    <n v="248"/>
    <n v="0.94199999999999995"/>
    <n v="0.29799999999999999"/>
    <n v="0.182"/>
    <s v="N/S"/>
    <s v="N/S"/>
    <n v="0.66800000000000004"/>
    <n v="1.6649279999999997"/>
    <n v="28.268351999999997"/>
    <d v="2020-10-31T00:00:00"/>
  </r>
  <r>
    <x v="1"/>
    <x v="3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3T00:00:00"/>
    <n v="11"/>
    <n v="0.83"/>
    <n v="6.28"/>
    <n v="6.37"/>
    <n v="7.4"/>
    <n v="330"/>
    <n v="610"/>
    <n v="23"/>
    <n v="27.1"/>
    <n v="980"/>
    <n v="93.3"/>
    <s v="&lt;0,100"/>
    <s v="N/S"/>
    <n v="23"/>
    <n v="0.2"/>
    <n v="0.155"/>
    <n v="2.8451612903225807"/>
    <n v="3.26"/>
    <n v="8450"/>
    <n v="25"/>
    <x v="138"/>
    <e v="#VALUE!"/>
    <n v="5.62"/>
    <s v="&lt;10,0"/>
    <s v="N/S"/>
    <s v="N/S"/>
    <s v="N/S"/>
    <s v="N/S"/>
    <s v="&lt;0,050"/>
    <n v="6.66"/>
    <s v="&lt;1,00"/>
    <n v="145"/>
    <s v="N/S"/>
    <n v="0.86499999999999999"/>
    <n v="38.1"/>
    <n v="0.14099999999999999"/>
    <n v="0.26700000000000002"/>
    <n v="209"/>
    <n v="0.11"/>
    <s v="&lt;0,010"/>
    <n v="0.08"/>
    <n v="59"/>
    <n v="9.6199999999999992"/>
    <n v="31.3"/>
    <n v="114"/>
    <n v="261"/>
    <n v="0.23400000000000001"/>
    <n v="0.04"/>
    <n v="1.6E-2"/>
    <s v="N/S"/>
    <s v="N/S"/>
    <n v="1.88"/>
    <n v="3.0665843999999995"/>
    <n v="277.73459999999994"/>
    <d v="2020-10-31T00:00:00"/>
  </r>
  <r>
    <x v="1"/>
    <x v="3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2T00:00:00"/>
    <n v="1.5"/>
    <n v="0.3"/>
    <n v="6.73"/>
    <n v="6.71"/>
    <n v="7.07"/>
    <n v="415"/>
    <n v="472"/>
    <n v="23.1"/>
    <n v="24.3"/>
    <n v="214"/>
    <n v="79.400000000000006"/>
    <s v="&lt;0,100"/>
    <s v="N/S"/>
    <n v="12"/>
    <n v="0.109"/>
    <n v="0.21099999999999999"/>
    <n v="13.458064516129031"/>
    <s v="&lt;0,020"/>
    <n v="132"/>
    <n v="5.5"/>
    <x v="173"/>
    <e v="#VALUE!"/>
    <n v="1.47"/>
    <s v="&lt;10,0"/>
    <s v="N/S"/>
    <s v="N/S"/>
    <s v="N/S"/>
    <s v="N/S"/>
    <s v="&lt;0,050"/>
    <n v="32.6"/>
    <s v="&lt;1,00"/>
    <n v="21.2"/>
    <s v="N/S"/>
    <n v="6.0000000000000001E-3"/>
    <n v="0.222"/>
    <s v="&lt;0,020"/>
    <s v="&lt;0,020"/>
    <n v="6.95"/>
    <n v="3.2000000000000001E-2"/>
    <s v="&lt;0,010"/>
    <s v="&lt;0,030"/>
    <n v="0.246"/>
    <n v="31.2"/>
    <n v="138"/>
    <n v="93.8"/>
    <n v="144"/>
    <n v="0.98"/>
    <n v="0.36199999999999999"/>
    <n v="0.23200000000000001"/>
    <s v="N/S"/>
    <s v="N/S"/>
    <n v="2.4E-2"/>
    <n v="0.12862800000000002"/>
    <n v="0.21383999999999997"/>
    <d v="2020-10-31T00:00:00"/>
  </r>
  <r>
    <x v="1"/>
    <x v="3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2T00:00:00"/>
    <n v="4.5"/>
    <n v="0.27"/>
    <n v="7.48"/>
    <n v="7.48"/>
    <n v="7.93"/>
    <n v="127.6"/>
    <n v="145.5"/>
    <n v="25.8"/>
    <n v="33.9"/>
    <n v="274"/>
    <n v="16.8"/>
    <s v="&lt;0,100"/>
    <s v="N/S"/>
    <n v="15"/>
    <s v="&lt;0,100"/>
    <s v="&lt;0,153"/>
    <n v="33.193548387096776"/>
    <s v="&lt;0,020"/>
    <n v="4148"/>
    <n v="2.5"/>
    <x v="138"/>
    <e v="#VALUE!"/>
    <n v="3.69"/>
    <s v="&lt;10,0"/>
    <s v="N/S"/>
    <s v="N/S"/>
    <s v="N/S"/>
    <s v="N/S"/>
    <s v="&lt;0,050"/>
    <n v="4.12"/>
    <n v="3.02"/>
    <n v="14.8"/>
    <s v="N/S"/>
    <n v="0.314"/>
    <n v="9.69"/>
    <n v="0.41799999999999998"/>
    <n v="0.59299999999999997"/>
    <n v="119"/>
    <n v="0.39600000000000002"/>
    <s v="&lt;0,010"/>
    <n v="0.4"/>
    <n v="15"/>
    <n v="6.04"/>
    <s v="&lt;5,00"/>
    <n v="35.799999999999997"/>
    <n v="68.3"/>
    <n v="0.11600000000000001"/>
    <n v="0.02"/>
    <n v="1.6E-2"/>
    <s v="N/S"/>
    <s v="N/S"/>
    <n v="1.69"/>
    <n v="7.3483199999999999E-2"/>
    <n v="18.143352"/>
    <d v="2020-10-31T00:00:00"/>
  </r>
  <r>
    <x v="1"/>
    <x v="3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8T00:00:00"/>
    <n v="3"/>
    <n v="0.22"/>
    <n v="6.59"/>
    <n v="6.51"/>
    <n v="6.78"/>
    <n v="490"/>
    <n v="540"/>
    <n v="27.9"/>
    <n v="32.799999999999997"/>
    <n v="559"/>
    <n v="266"/>
    <s v="&lt;0,100"/>
    <s v="N/S"/>
    <s v="&lt;10,0"/>
    <n v="0.1"/>
    <n v="0.33600000000000002"/>
    <n v="1.96"/>
    <s v="&lt;0,020"/>
    <n v="543"/>
    <n v="0.3"/>
    <x v="138"/>
    <e v="#VALUE!"/>
    <s v="&lt;0,100"/>
    <s v="&lt;10,0"/>
    <s v="N/S"/>
    <s v="N/S"/>
    <s v="N/S"/>
    <s v="N/S"/>
    <n v="0.14000000000000001"/>
    <n v="25"/>
    <s v="&lt;1,00"/>
    <n v="36.299999999999997"/>
    <s v="N/S"/>
    <n v="0.159"/>
    <n v="4.9000000000000004"/>
    <n v="5.0999999999999997E-2"/>
    <n v="0.11"/>
    <n v="45.8"/>
    <n v="6.3E-2"/>
    <s v="&lt;0,010"/>
    <s v="&lt;0,030"/>
    <n v="7.94"/>
    <n v="38.299999999999997"/>
    <n v="93.6"/>
    <n v="113"/>
    <n v="163"/>
    <n v="0.95"/>
    <n v="0.318"/>
    <n v="0.246"/>
    <s v="N/S"/>
    <s v="N/S"/>
    <n v="0.35599999999999998"/>
    <n v="0.63201600000000002"/>
    <n v="1.290168"/>
    <d v="2020-11-06T00:00:00"/>
  </r>
  <r>
    <x v="1"/>
    <x v="3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8T00:00:00"/>
    <n v="1"/>
    <n v="0.78"/>
    <n v="6.95"/>
    <n v="6.68"/>
    <n v="6.91"/>
    <n v="468"/>
    <n v="531"/>
    <n v="21.1"/>
    <n v="26"/>
    <n v="366"/>
    <n v="218"/>
    <s v="&lt;0,100"/>
    <s v="N/S"/>
    <s v="&lt;10"/>
    <n v="0.23499999999999999"/>
    <n v="0.23899999999999999"/>
    <n v="2.4387096774193551"/>
    <s v="&lt;0,020"/>
    <n v="246"/>
    <n v="1.5"/>
    <x v="174"/>
    <e v="#VALUE!"/>
    <n v="3.5"/>
    <s v="&lt;10,0"/>
    <s v="N/S"/>
    <s v="N/S"/>
    <s v="N/S"/>
    <s v="N/S"/>
    <s v="&lt;0,050"/>
    <n v="23.8"/>
    <s v="&lt;1,00"/>
    <n v="122"/>
    <s v="N/S"/>
    <n v="7.0000000000000007E-2"/>
    <n v="2.74"/>
    <n v="2.5999999999999999E-2"/>
    <s v="&lt;0,020"/>
    <n v="19.8"/>
    <n v="2.1999999999999999E-2"/>
    <s v="&lt;0,010"/>
    <s v="&lt;0,030"/>
    <n v="3.07"/>
    <n v="44"/>
    <n v="111"/>
    <n v="176"/>
    <n v="229"/>
    <n v="0.55400000000000005"/>
    <n v="9.6000000000000002E-2"/>
    <n v="2.5999999999999999E-2"/>
    <s v="N/S"/>
    <s v="N/S"/>
    <n v="8.4000000000000005E-2"/>
    <n v="0.61214399999999991"/>
    <n v="0.69076799999999994"/>
    <d v="2020-10-18T00:00:00"/>
  </r>
  <r>
    <x v="1"/>
    <x v="3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5T00:00:00"/>
    <n v="4"/>
    <n v="0.26"/>
    <n v="6.59"/>
    <n v="6.55"/>
    <n v="7.1"/>
    <n v="70"/>
    <n v="80"/>
    <n v="23"/>
    <n v="23.4"/>
    <s v="&lt;12,00"/>
    <n v="2"/>
    <s v="&lt;0,100"/>
    <s v="N/S"/>
    <s v="&lt;10"/>
    <s v="&lt;0,100"/>
    <s v="&lt;0,153"/>
    <n v="0.74290322580645163"/>
    <s v="&lt;0,020"/>
    <n v="37"/>
    <n v="0.1"/>
    <x v="138"/>
    <e v="#VALUE!"/>
    <n v="0.216"/>
    <s v="&lt;10,0"/>
    <s v="N/S"/>
    <s v="N/S"/>
    <s v="N/S"/>
    <s v="N/S"/>
    <s v="&lt;0,050"/>
    <n v="2.15"/>
    <s v="&lt;1,00"/>
    <n v="11.3"/>
    <s v="N/S"/>
    <n v="7.0000000000000001E-3"/>
    <n v="0.25700000000000001"/>
    <n v="0.06"/>
    <s v="&lt;0,020"/>
    <n v="2.4700000000000002"/>
    <n v="7.0000000000000001E-3"/>
    <s v="&lt;0,010"/>
    <s v="&lt;0,030"/>
    <n v="0.41299999999999998"/>
    <s v="&lt;2,00"/>
    <n v="11.6"/>
    <n v="21.6"/>
    <n v="34.299999999999997"/>
    <n v="0.21199999999999999"/>
    <n v="4.8000000000000001E-2"/>
    <n v="0"/>
    <s v="N/S"/>
    <s v="N/S"/>
    <s v="&lt;0,020"/>
    <n v="7.4879999999999999E-3"/>
    <n v="0.13852800000000001"/>
    <d v="2020-11-06T00:00:00"/>
  </r>
  <r>
    <x v="1"/>
    <x v="2"/>
    <x v="0"/>
    <n v="495"/>
    <x v="66"/>
    <s v="Panzenú"/>
    <n v="2"/>
    <s v="Magdalena Cauca"/>
    <n v="25"/>
    <s v="Bajo Magdalena- Cauca -San Jorge"/>
    <n v="2502"/>
    <s v="Bajo San Jorge - La Mojana"/>
    <s v="2502-01"/>
    <s v="R. Bajo San Jorge - NSS"/>
    <s v="2502- _01- _01"/>
    <s v="Directos R. Cauca (md) entre R. Man y  Q. La Trinidad"/>
    <s v="2502-01-01-02"/>
    <s v="Cn. Pescado"/>
    <d v="2020-10-12T00:00:00"/>
    <n v="24"/>
    <n v="135.58000000000001"/>
    <n v="6.72"/>
    <n v="6.22"/>
    <n v="6.99"/>
    <n v="223"/>
    <n v="419"/>
    <n v="28.1"/>
    <n v="37.200000000000003"/>
    <n v="86.7"/>
    <n v="9.36"/>
    <s v="&lt;0,100"/>
    <s v="N/S"/>
    <n v="26"/>
    <s v="&lt;0,100"/>
    <n v="0.373"/>
    <n v="2.8903225806451616"/>
    <s v="&lt;0,020"/>
    <n v="34"/>
    <n v="0.7"/>
    <x v="138"/>
    <e v="#VALUE!"/>
    <n v="1.66"/>
    <s v="&lt;10"/>
    <s v="&lt;10,0"/>
    <s v="&lt;3,00"/>
    <s v="&lt;0,350"/>
    <n v="454550"/>
    <s v="&lt;0,050"/>
    <n v="10.3"/>
    <s v="&lt;1,00"/>
    <s v="&lt;10,0"/>
    <s v="&lt;0,400"/>
    <s v="&lt;0,003"/>
    <s v="&lt;0,030"/>
    <s v="&lt;0,020"/>
    <s v="&lt;0,020"/>
    <n v="5.88"/>
    <n v="1E-3"/>
    <s v="&lt;0,010"/>
    <s v="&lt;0,030"/>
    <n v="1.7999999999999999E-2"/>
    <n v="14.2"/>
    <n v="62.8"/>
    <n v="55.9"/>
    <n v="120"/>
    <n v="1.96"/>
    <n v="0.56599999999999995"/>
    <n v="0.16600000000000001"/>
    <s v="N/S"/>
    <s v="N/S"/>
    <s v="N/S"/>
    <n v="109.64408832000001"/>
    <n v="398.279808"/>
    <d v="2020-11-06T00:00:00"/>
  </r>
  <r>
    <x v="1"/>
    <x v="0"/>
    <x v="0"/>
    <n v="34"/>
    <x v="7"/>
    <s v="Citará"/>
    <n v="2"/>
    <s v="Magdalena Cauca"/>
    <n v="26"/>
    <s v="Cauca"/>
    <n v="2619"/>
    <s v="Rio San Juan"/>
    <s v="2619-01"/>
    <s v="R. San Juan - SZH (md)"/>
    <s v="2619- _01- _14"/>
    <s v="Q. San Agustin"/>
    <s v="2619-01-14-10"/>
    <s v="Q. La Soledad"/>
    <d v="2020-10-31T00:00:00"/>
    <n v="24"/>
    <n v="2.86"/>
    <n v="6.7"/>
    <n v="6.64"/>
    <n v="6.81"/>
    <n v="224"/>
    <n v="340"/>
    <n v="19.100000000000001"/>
    <n v="20.6"/>
    <n v="227"/>
    <n v="113"/>
    <s v="&lt;0,100"/>
    <s v="N/S"/>
    <n v="18"/>
    <n v="0.68"/>
    <n v="6.86"/>
    <n v="3.4322580645161289"/>
    <n v="7.3999999999999996E-2"/>
    <n v="45"/>
    <n v="1"/>
    <x v="31"/>
    <n v="12.847058823529412"/>
    <n v="3.41"/>
    <s v="&lt;10"/>
    <s v="N/S"/>
    <s v="N/S"/>
    <s v="N/S"/>
    <n v="4884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27.922752000000003"/>
    <n v="11.119680000000001"/>
    <d v="2020-11-18T00:00:00"/>
  </r>
  <r>
    <x v="1"/>
    <x v="0"/>
    <x v="0"/>
    <n v="308"/>
    <x v="64"/>
    <s v="Aburra Norte"/>
    <n v="2"/>
    <s v="Magdalena Cauca"/>
    <n v="27"/>
    <s v="Nechi"/>
    <n v="2701"/>
    <s v="Rio Porce"/>
    <s v="2701-01"/>
    <s v="Rio Aburra - NSS"/>
    <s v="2701- _01- _045"/>
    <s v="Q. LA REPRESA"/>
    <s v="2701-01-045"/>
    <s v="Q. LA REPRESA"/>
    <d v="2020-11-16T00:00:00"/>
    <n v="24"/>
    <n v="0.56999999999999995"/>
    <n v="7.1"/>
    <n v="6.8"/>
    <n v="7.7"/>
    <n v="810"/>
    <n v="920"/>
    <n v="20.2"/>
    <n v="22.2"/>
    <n v="289"/>
    <n v="104"/>
    <s v="&lt;0,100"/>
    <s v="N/S"/>
    <s v="&lt;10"/>
    <n v="3.19"/>
    <n v="18.2"/>
    <n v="9.8000000000000007"/>
    <s v="&lt;0,020"/>
    <n v="47"/>
    <n v="0.1"/>
    <x v="175"/>
    <n v="33.682352941176475"/>
    <n v="5.92"/>
    <s v="&lt;10"/>
    <s v="N/S"/>
    <s v="N/S"/>
    <s v="N/S"/>
    <n v="13003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5.1217920000000001"/>
    <n v="2.3146560000000003"/>
    <d v="2020-12-03T00:00:00"/>
  </r>
  <r>
    <x v="1"/>
    <x v="0"/>
    <x v="0"/>
    <n v="411"/>
    <x v="13"/>
    <s v="Hevéxicos"/>
    <n v="2"/>
    <s v="Magdalena Cauca"/>
    <n v="26"/>
    <s v="Cauca"/>
    <n v="2620"/>
    <s v="Directos Rio Cauca  entre Rio San Juan y  Pto Valdivia (md)"/>
    <s v="2620-03"/>
    <s v="Directos R. Cauca (mi) - R. San Andres y R. Espiritu Santo - NSS"/>
    <s v="2620- _03- _06"/>
    <s v="R. Juan Garcia"/>
    <s v="2620-03-06-04"/>
    <s v="Q. La Porquera"/>
    <d v="2020-10-15T00:00:00"/>
    <n v="24"/>
    <n v="1.94"/>
    <n v="7.96"/>
    <n v="7.11"/>
    <n v="8.3000000000000007"/>
    <n v="145"/>
    <n v="320"/>
    <n v="17.399999999999999"/>
    <n v="19.809999999999999"/>
    <n v="224"/>
    <n v="105"/>
    <s v="N/S"/>
    <s v="N/S"/>
    <s v="&lt;10"/>
    <n v="2.42"/>
    <n v="2.42"/>
    <n v="5.1258064516129034"/>
    <n v="0.14000000000000001"/>
    <n v="58"/>
    <n v="0.7"/>
    <x v="176"/>
    <n v="4.9164705882352937"/>
    <n v="6.06"/>
    <s v="&lt;10"/>
    <s v="N/S"/>
    <s v="N/S"/>
    <s v="N/S"/>
    <n v="546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7.599679999999999"/>
    <n v="9.7217280000000006"/>
    <d v="2020-11-06T00:00:00"/>
  </r>
  <r>
    <x v="1"/>
    <x v="0"/>
    <x v="0"/>
    <n v="501"/>
    <x v="67"/>
    <s v="Hevéxicos"/>
    <n v="2"/>
    <s v="Magdalena Cauca"/>
    <n v="26"/>
    <s v="Cauca"/>
    <n v="2620"/>
    <s v="Directos Rio Cauca  entre Rio San Juan y  Pto Valdivia (md)"/>
    <s v="2620-03"/>
    <s v="Directos R. Cauca (mi) - R. San Andres y R. Espiritu Santo - NSS"/>
    <s v="2620- _03- _23"/>
    <s v="Q. La Sopetrana"/>
    <s v="2620-03-23-02"/>
    <s v="Q. Seca"/>
    <d v="2020-11-01T00:00:00"/>
    <n v="24"/>
    <n v="1.98"/>
    <n v="6.7"/>
    <n v="6"/>
    <n v="6.9"/>
    <n v="252"/>
    <n v="315"/>
    <n v="19.2"/>
    <n v="22"/>
    <n v="274"/>
    <n v="66.599999999999994"/>
    <s v="&lt;0,100"/>
    <s v="N/S"/>
    <n v="27"/>
    <n v="3.15"/>
    <n v="3.28"/>
    <n v="4.9451612903225799"/>
    <s v="&lt;0,020"/>
    <n v="72"/>
    <n v="1.2"/>
    <x v="177"/>
    <n v="11.858823529411765"/>
    <n v="2.21"/>
    <s v="&lt;10"/>
    <s v="N/S"/>
    <s v="N/S"/>
    <s v="N/S"/>
    <n v="12033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1.393395200000001"/>
    <n v="12.317183999999997"/>
    <d v="2020-11-18T00:00:00"/>
  </r>
  <r>
    <x v="1"/>
    <x v="0"/>
    <x v="0"/>
    <n v="628"/>
    <x v="14"/>
    <s v="Hevéxicos"/>
    <n v="2"/>
    <s v="Magdalena Cauca"/>
    <n v="26"/>
    <s v="Cauca"/>
    <n v="2620"/>
    <s v="Directos Rio Cauca  entre Rio San Juan y  Pto Valdivia (md)"/>
    <s v="2620-03"/>
    <s v="Directos R. Cauca (mi) - R. San Andres y R. Espiritu Santo - NSS"/>
    <s v="2620- _03- _19"/>
    <s v="Q. La Honda"/>
    <s v="2620-03-19-06"/>
    <s v="Q. Honda"/>
    <d v="2020-11-09T00:00:00"/>
    <n v="24"/>
    <n v="5.8000000000000003E-2"/>
    <n v="6.95"/>
    <n v="6.63"/>
    <n v="7.01"/>
    <n v="0.39"/>
    <n v="0.48"/>
    <n v="20.2"/>
    <n v="24.2"/>
    <n v="15.4"/>
    <n v="4.54"/>
    <s v="&lt;0,100"/>
    <s v="N/S"/>
    <s v="&lt;10"/>
    <n v="0.42"/>
    <n v="5.17"/>
    <n v="8.5129032258064523"/>
    <s v="&lt;0,020"/>
    <n v="12"/>
    <n v="0.1"/>
    <x v="138"/>
    <e v="#VALUE!"/>
    <n v="0.70199999999999996"/>
    <s v="&lt;10"/>
    <s v="N/S"/>
    <s v="N/S"/>
    <s v="N/S"/>
    <n v="146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2.2750848000000001E-2"/>
    <n v="6.0134399999999998E-2"/>
    <d v="2020-11-24T00:00:00"/>
  </r>
  <r>
    <x v="1"/>
    <x v="0"/>
    <x v="0"/>
    <n v="642"/>
    <x v="8"/>
    <s v="Citará"/>
    <n v="2"/>
    <s v="Magdalena Cauca"/>
    <n v="26"/>
    <s v="Cauca"/>
    <n v="2619"/>
    <s v="Rio San Juan"/>
    <s v="2619-01"/>
    <s v="R. San Juan - SZH (md)"/>
    <s v="2619- _01- _01"/>
    <s v="Directos R. San Juan (md) entre la Q. La Fotuta y R. Barroso"/>
    <s v="2619-01-01-01"/>
    <s v="Directos R. San Juan (md) Entre R. Cauca y Q. La Guineo"/>
    <d v="2020-10-31T00:00:00"/>
    <n v="24"/>
    <n v="0.5"/>
    <n v="7.99"/>
    <n v="7.1"/>
    <n v="8.77"/>
    <n v="430"/>
    <n v="1200"/>
    <n v="22.8"/>
    <n v="25.8"/>
    <n v="424"/>
    <n v="190"/>
    <s v="&lt;0,100"/>
    <s v="N/S"/>
    <n v="74"/>
    <n v="6.14"/>
    <n v="15"/>
    <n v="23.258064516129032"/>
    <s v="&lt;0,020"/>
    <n v="121"/>
    <n v="2"/>
    <x v="92"/>
    <n v="21.741176470588233"/>
    <n v="4.6900000000000004"/>
    <s v="&lt;10"/>
    <s v="N/S"/>
    <s v="N/S"/>
    <s v="N/S"/>
    <n v="104620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8.2080000000000002"/>
    <n v="5.2271999999999998"/>
    <d v="2020-11-18T00:00:00"/>
  </r>
  <r>
    <x v="1"/>
    <x v="0"/>
    <x v="0"/>
    <n v="656"/>
    <x v="15"/>
    <s v="Hevéxicos"/>
    <n v="2"/>
    <s v="Magdalena Cauca"/>
    <n v="26"/>
    <s v="Cauca"/>
    <n v="2620"/>
    <s v="Directos Rio Cauca  entre Rio San Juan y  Pto Valdivia (md)"/>
    <s v="2620-02"/>
    <s v="Directos R. Cauca (mi) - R. Aurra - NSS"/>
    <s v="2620- _02- _02"/>
    <s v="R. Aurra"/>
    <s v="2620-02-02-18"/>
    <s v="Q. Tafetanes"/>
    <d v="2020-10-15T00:00:00"/>
    <n v="24"/>
    <n v="1.52"/>
    <n v="7.1"/>
    <n v="6.72"/>
    <n v="7.78"/>
    <n v="248"/>
    <n v="766"/>
    <n v="23"/>
    <n v="27.7"/>
    <n v="349"/>
    <n v="209"/>
    <s v="N/S"/>
    <s v="N/S"/>
    <n v="48"/>
    <n v="7.31"/>
    <n v="8.9600000000000009"/>
    <n v="14.925806451612901"/>
    <s v="&lt;0,020"/>
    <n v="71"/>
    <n v="1.4"/>
    <x v="9"/>
    <n v="16.058823529411764"/>
    <n v="0.505"/>
    <s v="&lt;10"/>
    <s v="N/S"/>
    <s v="N/S"/>
    <s v="N/S"/>
    <n v="70055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27.447552000000002"/>
    <n v="9.324288000000001"/>
    <d v="2020-11-06T00:00:00"/>
  </r>
  <r>
    <x v="1"/>
    <x v="0"/>
    <x v="0"/>
    <n v="656"/>
    <x v="15"/>
    <s v="Hevéxicos"/>
    <n v="2"/>
    <s v="Magdalena Cauca"/>
    <n v="26"/>
    <s v="Cauca"/>
    <n v="2620"/>
    <s v="Directos Rio Cauca  entre Rio San Juan y  Pto Valdivia (md)"/>
    <s v="2620-02"/>
    <s v="Directos R. Cauca (mi) - R. Aurra - NSS"/>
    <s v="2620- _02- _02"/>
    <s v="R. Aurra"/>
    <s v="2620-02-02-16"/>
    <s v="Q. Los Cedros"/>
    <d v="2020-11-17T00:00:00"/>
    <n v="24"/>
    <n v="0.35"/>
    <n v="6.9"/>
    <n v="6.51"/>
    <n v="6.97"/>
    <n v="380"/>
    <n v="820"/>
    <n v="19.600000000000001"/>
    <n v="24.7"/>
    <n v="376"/>
    <n v="263"/>
    <s v="N/S"/>
    <s v="N/S"/>
    <n v="64"/>
    <n v="8.9"/>
    <n v="6.34"/>
    <n v="39.741935483870968"/>
    <s v="&lt;0,020"/>
    <n v="72"/>
    <n v="1"/>
    <x v="178"/>
    <n v="7.6835294117647059"/>
    <n v="4.28"/>
    <s v="&lt;10"/>
    <s v="N/S"/>
    <s v="N/S"/>
    <s v="N/S"/>
    <n v="3920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7.9531200000000002"/>
    <n v="2.1772799999999997"/>
    <d v="2020-12-04T00:00:00"/>
  </r>
  <r>
    <x v="1"/>
    <x v="0"/>
    <x v="0"/>
    <n v="42"/>
    <x v="61"/>
    <s v="Hevéxicos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2"/>
    <s v="Q. Las Habas"/>
    <s v="2621-01-12-01"/>
    <s v="Q. Las Habas"/>
    <d v="2020-11-21T00:00:00"/>
    <n v="24"/>
    <n v="0.02"/>
    <n v="8.1"/>
    <n v="7.5"/>
    <n v="8.1999999999999993"/>
    <n v="1190"/>
    <n v="1420"/>
    <n v="26.5"/>
    <n v="32.9"/>
    <n v="157"/>
    <n v="67.400000000000006"/>
    <s v="N/S"/>
    <s v="N/S"/>
    <n v="14"/>
    <n v="0.46"/>
    <n v="36.9"/>
    <n v="13.187096774193549"/>
    <s v="&lt;0,020"/>
    <n v="58"/>
    <n v="0.2"/>
    <x v="179"/>
    <n v="96.352941176470594"/>
    <n v="11.2"/>
    <s v="&lt;10"/>
    <s v="N/S"/>
    <s v="N/S"/>
    <s v="N/S"/>
    <n v="2130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0.11646720000000001"/>
    <n v="0.10022399999999999"/>
    <d v="2020-12-10T00:00:00"/>
  </r>
  <r>
    <x v="1"/>
    <x v="0"/>
    <x v="0"/>
    <n v="761"/>
    <x v="16"/>
    <s v="Hevéxicos"/>
    <n v="2"/>
    <s v="Magdalena Cauca"/>
    <n v="26"/>
    <s v="Cauca"/>
    <n v="2620"/>
    <s v="Directos Rio Cauca  entre Rio San Juan y  Pto Valdivia (md)"/>
    <s v="2620-02"/>
    <s v="Directos R. Cauca (mi) - R. Aurra - NSS"/>
    <s v="2620- _02- _01"/>
    <s v="Directos R. Cauca (mi) entre Q. La Clara y Q. La Guaca"/>
    <s v="2620-02-01-01"/>
    <s v="Directos R. Cauca (mi) entre Q. La Toma y R. La Clara"/>
    <d v="2020-11-12T00:00:00"/>
    <n v="24"/>
    <n v="1.31"/>
    <n v="7.4"/>
    <n v="6.8"/>
    <n v="7.9"/>
    <n v="270"/>
    <n v="470"/>
    <n v="24"/>
    <n v="30.3"/>
    <n v="431"/>
    <n v="222"/>
    <s v="N/S"/>
    <s v="N/S"/>
    <n v="40"/>
    <n v="7"/>
    <n v="1.55"/>
    <n v="17.409677419354836"/>
    <s v="&lt;0,020"/>
    <n v="132"/>
    <n v="2.5"/>
    <x v="180"/>
    <n v="14.247058823529413"/>
    <n v="5.92"/>
    <s v="&lt;10"/>
    <s v="N/S"/>
    <s v="N/S"/>
    <s v="N/S"/>
    <n v="3873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25.126848000000003"/>
    <n v="14.940287999999999"/>
    <d v="2020-12-03T00:00:00"/>
  </r>
  <r>
    <x v="1"/>
    <x v="0"/>
    <x v="0"/>
    <n v="656"/>
    <x v="15"/>
    <s v="Hevéxicos"/>
    <n v="2"/>
    <s v="Magdalena Cauca"/>
    <n v="26"/>
    <s v="Cauca"/>
    <n v="2620"/>
    <s v="Directos Rio Cauca  entre Rio San Juan y  Pto Valdivia (md)"/>
    <s v="2620-02"/>
    <s v="Directos R. Cauca (mi) - R. Aurra - NSS"/>
    <s v="2620- _02- _02"/>
    <s v="R. Aurra"/>
    <s v="2620-02-02-01"/>
    <s v="R. Aurra"/>
    <d v="2020-11-21T00:00:00"/>
    <n v="24"/>
    <n v="0.48"/>
    <n v="7.26"/>
    <n v="7.04"/>
    <n v="7.47"/>
    <n v="420"/>
    <n v="540"/>
    <n v="24.5"/>
    <n v="27.1"/>
    <n v="18.399999999999999"/>
    <n v="8.0399999999999991"/>
    <s v="N/S"/>
    <s v="N/S"/>
    <s v="&lt;10"/>
    <s v="&lt;0,100"/>
    <n v="4.5599999999999996"/>
    <n v="2.754838709677419"/>
    <s v="&lt;0,020"/>
    <n v="7"/>
    <s v="&lt;0,100"/>
    <x v="181"/>
    <n v="7.4364705882352933"/>
    <n v="1.78"/>
    <s v="&lt;10"/>
    <s v="N/S"/>
    <s v="N/S"/>
    <s v="N/S"/>
    <n v="22588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0.33343487999999999"/>
    <n v="0.29030400000000001"/>
    <d v="2020-12-10T00:00:00"/>
  </r>
  <r>
    <x v="1"/>
    <x v="0"/>
    <x v="0"/>
    <n v="101"/>
    <x v="42"/>
    <s v="Citará"/>
    <n v="2"/>
    <s v="Magdalena Cauca"/>
    <n v="26"/>
    <s v="Cauca"/>
    <n v="2619"/>
    <s v="Rio San Juan"/>
    <s v="2619-01"/>
    <s v="R. San Juan - SZH (md)"/>
    <s v="2619- _01- _04"/>
    <s v="R. Bolivar"/>
    <s v="2619-01-04-10"/>
    <s v="Q. La Cascada"/>
    <d v="2020-10-30T00:00:00"/>
    <n v="24"/>
    <n v="0.85"/>
    <n v="6.63"/>
    <n v="6.08"/>
    <n v="6.9"/>
    <n v="125.9"/>
    <n v="292"/>
    <n v="20"/>
    <n v="23.7"/>
    <n v="2290"/>
    <n v="99.5"/>
    <s v="N/S"/>
    <s v="N/S"/>
    <n v="28"/>
    <n v="1.79"/>
    <n v="2.0099999999999998"/>
    <n v="3.2064516129032254"/>
    <n v="0.46300000000000002"/>
    <n v="25"/>
    <n v="0.5"/>
    <x v="182"/>
    <n v="14.329411764705881"/>
    <n v="2.84"/>
    <s v="&lt;10"/>
    <s v="N/S"/>
    <s v="N/S"/>
    <s v="N/S"/>
    <n v="77010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7.3072800000000004"/>
    <n v="1.8359999999999999"/>
    <d v="2020-11-18T00:00:00"/>
  </r>
  <r>
    <x v="1"/>
    <x v="3"/>
    <x v="3"/>
    <n v="579"/>
    <x v="58"/>
    <s v="Zenufana"/>
    <n v="2"/>
    <s v="Magdalena Cauca"/>
    <n v="23"/>
    <s v="Medio Magdalena"/>
    <n v="2310"/>
    <s v="Rio San Bartolo y otros directos al Magdalena Medio"/>
    <s v="2310"/>
    <s v="R. San Bartolo y otros directos al Magdalena Medio - NSS"/>
    <s v="2310- _01- _09"/>
    <s v="Q. Santa Cruz"/>
    <s v="2310-01-09-03"/>
    <s v="Q. Moravia"/>
    <d v="2020-11-17T00:00:00"/>
    <n v="5.75"/>
    <n v="0.46"/>
    <n v="7.6"/>
    <n v="6"/>
    <n v="7.9"/>
    <n v="130"/>
    <n v="1120"/>
    <n v="26.4"/>
    <n v="28.9"/>
    <n v="15.9"/>
    <n v="2"/>
    <s v="N/S"/>
    <s v="N/S"/>
    <s v="&lt;10"/>
    <n v="0.17899999999999999"/>
    <n v="0.33300000000000002"/>
    <n v="5.8032258064516133"/>
    <n v="2.1000000000000001E-2"/>
    <n v="15"/>
    <s v="&lt;0,100"/>
    <x v="138"/>
    <e v="#VALUE!"/>
    <n v="0.36"/>
    <s v="N/S"/>
    <s v="N/S"/>
    <s v="N/S"/>
    <s v="N/S"/>
    <s v="N/S"/>
    <s v="N/S"/>
    <n v="192"/>
    <s v="N/S"/>
    <s v="&lt;10,00"/>
    <s v="N/S"/>
    <s v="N/S"/>
    <s v="N/S"/>
    <s v="N/S"/>
    <s v="N/S"/>
    <s v="N/S"/>
    <s v="N/S"/>
    <s v="N/S"/>
    <s v="N/S"/>
    <s v="N/S"/>
    <n v="24"/>
    <n v="59"/>
    <n v="24.5"/>
    <n v="48.8"/>
    <n v="0.58799999999999997"/>
    <n v="0.14799999999999999"/>
    <n v="0.04"/>
    <s v="N/S"/>
    <s v="N/S"/>
    <s v="N/S"/>
    <n v="1.9044000000000002E-2"/>
    <n v="0.14282999999999998"/>
    <d v="2020-12-04T00:00:00"/>
  </r>
  <r>
    <x v="1"/>
    <x v="3"/>
    <x v="7"/>
    <n v="79"/>
    <x v="51"/>
    <s v="Aburra Norte"/>
    <n v="2"/>
    <s v="Magdalena Cauca"/>
    <n v="27"/>
    <s v="Nechi"/>
    <n v="2701"/>
    <s v="Rio Porce"/>
    <s v="2701-01"/>
    <s v="Rio Aburra - NSS"/>
    <s v="2701-01-209"/>
    <s v="DIRECTOS AL RIO ABURRA - MEDELLIN"/>
    <s v="2701-01-209"/>
    <s v="DIRECTOS AL RIO ABURRA - MEDELLIN"/>
    <d v="2020-11-26T00:00:00"/>
    <n v="11.5"/>
    <n v="5.61"/>
    <n v="7.06"/>
    <n v="6.46"/>
    <n v="7.25"/>
    <n v="895"/>
    <n v="4624"/>
    <n v="24"/>
    <n v="31.4"/>
    <n v="214"/>
    <n v="62.9"/>
    <s v="&lt;0,100"/>
    <s v="N/S"/>
    <s v="&lt;10"/>
    <n v="0.158"/>
    <n v="0.38700000000000001"/>
    <n v="5.1032258064516132"/>
    <s v="N/S"/>
    <n v="27"/>
    <s v="&lt;0,100"/>
    <x v="183"/>
    <e v="#VALUE!"/>
    <n v="0.28999999999999998"/>
    <s v="&lt;10"/>
    <s v="&lt;10,0"/>
    <s v="N/S"/>
    <s v="&lt;0,350"/>
    <s v="N/S"/>
    <s v="N/S"/>
    <n v="617"/>
    <s v="&lt;1,00"/>
    <n v="170"/>
    <s v="N/S"/>
    <s v="&lt;0,003"/>
    <n v="3.9E-2"/>
    <s v="&lt;0,020"/>
    <s v="&lt;0,020"/>
    <s v="N/S"/>
    <s v="N/S"/>
    <s v="&lt;0,010"/>
    <s v="N/S"/>
    <s v="N/S"/>
    <n v="22.5"/>
    <n v="91"/>
    <n v="33.700000000000003"/>
    <n v="55.7"/>
    <n v="0.65800000000000003"/>
    <n v="0.38400000000000001"/>
    <n v="0.23"/>
    <s v="N/S"/>
    <s v="N/S"/>
    <s v="N/S"/>
    <n v="14.608776600000001"/>
    <n v="6.2708579999999996"/>
    <d v="2020-12-17T00:00:00"/>
  </r>
  <r>
    <x v="1"/>
    <x v="22"/>
    <x v="6"/>
    <n v="93"/>
    <x v="53"/>
    <s v="Aburra Sur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8"/>
    <s v="Q. San Mateo"/>
    <s v="2621-01-18-12"/>
    <s v="Q. La Urraena"/>
    <d v="2020-11-25T00:00:00"/>
    <n v="1"/>
    <n v="4.16"/>
    <n v="7.12"/>
    <n v="7"/>
    <n v="7.3"/>
    <n v="100"/>
    <n v="130"/>
    <n v="21.3"/>
    <n v="22"/>
    <s v="&lt;12,0"/>
    <n v="3.7"/>
    <s v="&lt;0,100"/>
    <s v="N/S"/>
    <s v="&lt;10"/>
    <s v="&lt;0,100"/>
    <n v="0.95199999999999996"/>
    <n v="1.05"/>
    <n v="3.2000000000000001E-2"/>
    <n v="277"/>
    <n v="0.4"/>
    <x v="138"/>
    <e v="#VALUE!"/>
    <n v="0.92700000000000005"/>
    <s v="&lt;10"/>
    <s v="N/S"/>
    <s v="N/S"/>
    <s v="N/S"/>
    <s v="N/S"/>
    <s v="&lt;0,050"/>
    <n v="6.85"/>
    <s v="&lt;1,00"/>
    <s v="&lt;10,0"/>
    <n v="14"/>
    <s v="&lt;0,003"/>
    <n v="0.06"/>
    <s v="&lt;0,020"/>
    <s v="&lt;0,020"/>
    <n v="14.8"/>
    <s v="&lt;0,001"/>
    <s v="&lt;0,010"/>
    <s v="&lt;0,030"/>
    <n v="4.3999999999999997E-2"/>
    <n v="6.68"/>
    <n v="41.2"/>
    <n v="21.1"/>
    <n v="39.799999999999997"/>
    <n v="0.4"/>
    <n v="0.17"/>
    <n v="8.5999999999999993E-2"/>
    <s v="N/S"/>
    <n v="0.59699999999999998"/>
    <s v="&lt;0,020"/>
    <n v="5.5411200000000001E-2"/>
    <n v="4.148352"/>
    <d v="2020-12-14T00:00:00"/>
  </r>
  <r>
    <x v="1"/>
    <x v="22"/>
    <x v="6"/>
    <n v="30"/>
    <x v="53"/>
    <s v="Aburra Sur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04"/>
    <s v="Q. Amaga"/>
    <s v="2620-01-04-01"/>
    <s v="Q. Amaga"/>
    <d v="2020-12-01T00:00:00"/>
    <n v="11.5"/>
    <n v="0.27"/>
    <n v="6.6"/>
    <n v="5.99"/>
    <n v="7.03"/>
    <n v="90"/>
    <n v="130"/>
    <n v="19"/>
    <n v="22.7"/>
    <s v="&lt;12,0"/>
    <n v="5.0199999999999996"/>
    <s v="&lt;0,100"/>
    <s v="N/S"/>
    <s v="&lt;10"/>
    <s v="&lt;0,100"/>
    <n v="0.29799999999999999"/>
    <n v="1.0883870967741935"/>
    <s v="&lt;0,020"/>
    <n v="333"/>
    <n v="0.3"/>
    <x v="138"/>
    <e v="#VALUE!"/>
    <n v="3.79"/>
    <s v="&lt;10"/>
    <s v="N/S"/>
    <s v="N/S"/>
    <s v="N/S"/>
    <s v="N/S"/>
    <s v="&lt;0,050"/>
    <n v="4.7699999999999996"/>
    <s v="&lt;1,00"/>
    <s v="&lt;10,0"/>
    <n v="38.6"/>
    <n v="5.0000000000000001E-3"/>
    <n v="0.193"/>
    <s v="&lt;0,020"/>
    <s v="&lt;0,020"/>
    <n v="53.8"/>
    <s v="&lt;0,001"/>
    <s v="&lt;0,010"/>
    <s v="&lt;0,030"/>
    <n v="0.129"/>
    <n v="26.6"/>
    <n v="25.8"/>
    <n v="20.399999999999999"/>
    <n v="24.5"/>
    <n v="0.996"/>
    <n v="0.34599999999999997"/>
    <n v="0.16200000000000001"/>
    <s v="N/S"/>
    <n v="2.77"/>
    <s v="&lt;0,020"/>
    <n v="5.611356E-2"/>
    <n v="3.7222740000000005"/>
    <d v="2020-12-22T00:00:00"/>
  </r>
  <r>
    <x v="1"/>
    <x v="22"/>
    <x v="6"/>
    <n v="93"/>
    <x v="53"/>
    <s v="Aburra Sur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8"/>
    <s v="Q. San Mateo"/>
    <s v="2621-01-18-01"/>
    <s v="Q. San Mateo"/>
    <d v="2020-11-24T00:00:00"/>
    <n v="1"/>
    <n v="2.63"/>
    <n v="7"/>
    <n v="6.9"/>
    <n v="7.2"/>
    <n v="290"/>
    <n v="340"/>
    <n v="22.1"/>
    <n v="22.4"/>
    <s v="&lt;12,0"/>
    <n v="2"/>
    <s v="&lt;0,100"/>
    <s v="N/S"/>
    <s v="&lt;10"/>
    <s v="&lt;0,100"/>
    <n v="0.17799999999999999"/>
    <n v="1.7567741935483872"/>
    <s v="&lt;0,020"/>
    <n v="640"/>
    <n v="0.2"/>
    <x v="138"/>
    <e v="#VALUE!"/>
    <n v="0.23799999999999999"/>
    <s v="&lt;10"/>
    <s v="N/S"/>
    <s v="N/S"/>
    <s v="N/S"/>
    <s v="N/S"/>
    <s v="&lt;0,050"/>
    <s v="&lt;1,50"/>
    <s v="&lt;1,00"/>
    <s v="&lt;10,0"/>
    <n v="5.58"/>
    <s v="&lt;0,003"/>
    <n v="5.7000000000000002E-2"/>
    <n v="2.5000000000000001E-2"/>
    <s v="&lt;0,020"/>
    <n v="20.100000000000001"/>
    <s v="&lt;0,001"/>
    <n v="1.4E-2"/>
    <s v="&lt;0,030"/>
    <n v="1.6E-2"/>
    <s v="&lt;2,00"/>
    <n v="87.1"/>
    <n v="37.4"/>
    <n v="92"/>
    <n v="0.41799999999999998"/>
    <n v="0.11799999999999999"/>
    <n v="3.7999999999999999E-2"/>
    <s v="N/S"/>
    <n v="0.79200000000000004"/>
    <n v="6.0999999999999999E-2"/>
    <n v="1.8935999999999998E-2"/>
    <n v="6.0595199999999991"/>
    <d v="2020-12-11T00:00:00"/>
  </r>
  <r>
    <x v="1"/>
    <x v="22"/>
    <x v="6"/>
    <n v="101"/>
    <x v="54"/>
    <s v="Aburra Sur"/>
    <n v="2"/>
    <s v="Magdalena Cauca"/>
    <n v="26"/>
    <s v="Cauca"/>
    <n v="2619"/>
    <s v="Rio San Juan"/>
    <s v="2619-01"/>
    <s v="R. San Juan - SZH (md)"/>
    <s v="2619- _01- _04"/>
    <s v="R. Bolivar"/>
    <s v="2619-01-04-04"/>
    <s v="Q. La Linda"/>
    <d v="2020-11-26T00:00:00"/>
    <n v="2"/>
    <n v="11.99"/>
    <n v="7.27"/>
    <n v="7.22"/>
    <n v="7.31"/>
    <n v="48.35"/>
    <n v="60.4"/>
    <n v="20.399999999999999"/>
    <n v="21.2"/>
    <s v="&lt;12,0"/>
    <n v="2"/>
    <s v="&lt;0,100"/>
    <s v="N/S"/>
    <s v="&lt;10"/>
    <s v="&lt;0,100"/>
    <n v="0.17100000000000001"/>
    <n v="0.89193548387096777"/>
    <s v="&lt;0,020"/>
    <n v="41"/>
    <n v="0.3"/>
    <x v="138"/>
    <e v="#VALUE!"/>
    <n v="0.14599999999999999"/>
    <s v="&lt;10"/>
    <s v="N/S"/>
    <s v="N/S"/>
    <s v="N/S"/>
    <s v="N/S"/>
    <s v="&lt;0,050"/>
    <s v="&lt;1,50"/>
    <s v="&lt;1,00"/>
    <s v="&lt;10,0"/>
    <n v="2.64"/>
    <s v="&lt;0,003"/>
    <n v="3.9E-2"/>
    <s v="&lt;0,020"/>
    <s v="&lt;0,020"/>
    <n v="2.25"/>
    <s v="&lt;0,001"/>
    <s v="&lt;0,010"/>
    <s v="&lt;0,030"/>
    <n v="1.2999999999999999E-2"/>
    <n v="4"/>
    <n v="24"/>
    <n v="6.87"/>
    <n v="14.1"/>
    <n v="0.24199999999999999"/>
    <n v="7.8E-2"/>
    <n v="3.5999999999999997E-2"/>
    <s v="N/S"/>
    <n v="6.4000000000000001E-2"/>
    <s v="&lt;0,020"/>
    <n v="0.172656"/>
    <n v="3.5394480000000001"/>
    <d v="2020-12-15T00:00:00"/>
  </r>
  <r>
    <x v="1"/>
    <x v="22"/>
    <x v="6"/>
    <n v="761"/>
    <x v="61"/>
    <s v="Hevéxicos"/>
    <n v="2"/>
    <s v="Magdalena Cauca"/>
    <n v="26"/>
    <s v="Cauca"/>
    <n v="2619"/>
    <s v="Directos Rio Cauca entre Rio San Juan y Pto Valdivia (mi)"/>
    <s v="2621-01"/>
    <s v="Directos R. Cauca (md) entre R. San Juan R. Ituango - NSS"/>
    <s v="2621-_01-_13"/>
    <s v="Directos R. Cauca (md) entre Q. La Noque y R. Las Habas"/>
    <s v="2621-01-13-09"/>
    <s v="Directos al R. Cauca (md) entre Q. La Noque y Q. Canaveral"/>
    <d v="2020-11-24T00:00:00"/>
    <n v="3"/>
    <n v="11.58"/>
    <n v="7.89"/>
    <n v="7.38"/>
    <n v="8.19"/>
    <n v="300"/>
    <n v="360"/>
    <n v="29.4"/>
    <n v="31.9"/>
    <s v="&lt;12,0"/>
    <n v="2"/>
    <s v="&lt;0,100"/>
    <s v="N/S"/>
    <s v="&lt;10"/>
    <s v="&lt;0,100"/>
    <n v="0.17599999999999999"/>
    <n v="1.6099999999999999"/>
    <n v="6.2E-2"/>
    <n v="7"/>
    <s v="&lt;0,100"/>
    <x v="138"/>
    <e v="#VALUE!"/>
    <n v="0.24099999999999999"/>
    <s v="&lt;10"/>
    <s v="N/S"/>
    <s v="N/S"/>
    <s v="N/S"/>
    <s v="N/S"/>
    <s v="&lt;0,050"/>
    <n v="35.1"/>
    <s v="&lt;1,00"/>
    <n v="35.6"/>
    <s v="&lt;0,400"/>
    <s v="&lt;0,003"/>
    <s v="&lt;0,030"/>
    <s v="&lt;0,020"/>
    <s v="&lt;0,020"/>
    <n v="0.215"/>
    <s v="&lt;0,001"/>
    <s v="&lt;0,010"/>
    <s v="&lt;0,030"/>
    <s v="&lt;0,010"/>
    <s v="&lt;2,00"/>
    <n v="72.5"/>
    <n v="58.6"/>
    <n v="94.9"/>
    <n v="0.14399999999999999"/>
    <n v="3.4000000000000002E-2"/>
    <n v="2E-3"/>
    <s v="N/S"/>
    <n v="5.6000000000000001E-2"/>
    <s v="&lt;0,020"/>
    <n v="0.25012800000000002"/>
    <n v="0.875448"/>
    <d v="2020-12-11T00:00:00"/>
  </r>
  <r>
    <x v="1"/>
    <x v="21"/>
    <x v="5"/>
    <n v="250"/>
    <x v="20"/>
    <s v="Panzenú"/>
    <n v="2"/>
    <s v="Magdalena Cauca"/>
    <n v="27"/>
    <s v="Nechi"/>
    <n v="2703"/>
    <s v="Bajo Nechi (md)"/>
    <s v="2703-03"/>
    <s v="R. Bajo Nechi (mi) - NSS"/>
    <s v="2703- _03- _06"/>
    <s v="Q. San Pedro"/>
    <s v="2703-03-06-02"/>
    <s v="Q. Hojarrascal"/>
    <d v="2020-10-20T00:00:00"/>
    <n v="4"/>
    <n v="377.68"/>
    <n v="6.64"/>
    <n v="6.29"/>
    <n v="6.64"/>
    <n v="80"/>
    <n v="820"/>
    <n v="29.3"/>
    <n v="31.4"/>
    <n v="50.2"/>
    <n v="2"/>
    <s v="&lt;0,100"/>
    <s v="N/S"/>
    <s v="&lt;10"/>
    <s v="&lt;0,100"/>
    <s v="&lt;0,153"/>
    <n v="0.52612903225806462"/>
    <s v="&lt;0,020"/>
    <n v="1005"/>
    <n v="0.1"/>
    <x v="138"/>
    <e v="#VALUE!"/>
    <n v="0.98199999999999998"/>
    <s v="&lt;10"/>
    <s v="N/S"/>
    <s v="N/S"/>
    <s v="N/S"/>
    <s v="N/S"/>
    <s v="&lt;0,050"/>
    <s v="&lt;1,5"/>
    <s v="&lt;1,00"/>
    <s v="&lt;10"/>
    <s v="N/S"/>
    <n v="6.0000000000000001E-3"/>
    <n v="0.05"/>
    <n v="5.8000000000000003E-2"/>
    <n v="0.11899999999999999"/>
    <n v="44.7"/>
    <n v="1E-3"/>
    <s v="&lt;0,010"/>
    <s v="&lt;0,030"/>
    <n v="2.8000000000000001E-2"/>
    <n v="12.3"/>
    <n v="16.600000000000001"/>
    <n v="10.4"/>
    <n v="25.8"/>
    <n v="0.46200000000000002"/>
    <n v="0.14199999999999999"/>
    <n v="7.0000000000000007E-2"/>
    <s v="N/S"/>
    <s v="N/S"/>
    <n v="3.0000000000000001E-3"/>
    <n v="10.877184"/>
    <n v="5465.78496"/>
    <d v="2020-11-19T00:00:00"/>
  </r>
  <r>
    <x v="1"/>
    <x v="7"/>
    <x v="5"/>
    <n v="604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21T00:00:00"/>
    <n v="24"/>
    <n v="5.74"/>
    <n v="7.5"/>
    <n v="6.9"/>
    <n v="7.3"/>
    <n v="550"/>
    <n v="580"/>
    <n v="24"/>
    <n v="25.9"/>
    <s v="&lt;12"/>
    <n v="2"/>
    <s v="&lt;0,100"/>
    <s v="N/S"/>
    <s v="&lt;10"/>
    <s v="&lt;0,100"/>
    <s v="&lt;0,153"/>
    <n v="0.62322580645161296"/>
    <s v="&lt;0,020"/>
    <n v="9"/>
    <s v="&lt;0,100"/>
    <x v="138"/>
    <e v="#VALUE!"/>
    <n v="0.34200000000000003"/>
    <s v="&lt;10"/>
    <s v="N/S"/>
    <s v="N/S"/>
    <s v="N/S"/>
    <s v="N/S"/>
    <s v="&lt;0,050"/>
    <s v="&lt;1,5"/>
    <s v="&lt;1,00"/>
    <n v="179"/>
    <s v="N/S"/>
    <n v="4.0000000000000001E-3"/>
    <n v="9.9000000000000005E-2"/>
    <s v="&lt;0,020"/>
    <s v="&lt;0,020"/>
    <n v="0.28599999999999998"/>
    <n v="1E-3"/>
    <s v="&lt;0,010"/>
    <n v="0.29699999999999999"/>
    <s v="&lt;0,010"/>
    <n v="11.5"/>
    <n v="72.8"/>
    <n v="181"/>
    <n v="237"/>
    <n v="5.1999999999999998E-2"/>
    <n v="1.6E-2"/>
    <n v="8.0000000000000002E-3"/>
    <s v="N/S"/>
    <s v="N/S"/>
    <n v="2E-3"/>
    <n v="0.99187200000000009"/>
    <n v="4.4634239999999998"/>
    <d v="2020-11-24T00:00:00"/>
  </r>
  <r>
    <x v="1"/>
    <x v="7"/>
    <x v="5"/>
    <n v="604"/>
    <x v="38"/>
    <s v="Zenufana"/>
    <n v="2"/>
    <s v="Magdalena Cauca"/>
    <n v="23"/>
    <s v="Medio Magdalena"/>
    <n v="2317"/>
    <s v="Rio Cimitarra y otros directos al Magdalena"/>
    <s v="2317-01"/>
    <s v="R. Ite - NSS"/>
    <s v="2317- _01- _02"/>
    <s v="R. Ite parte alta"/>
    <s v="2317-01-02-10"/>
    <s v="Cn. Mariquitan"/>
    <d v="2020-10-21T00:00:00"/>
    <n v="24"/>
    <n v="6.2"/>
    <n v="7.53"/>
    <n v="5.15"/>
    <n v="7.31"/>
    <n v="280"/>
    <n v="560"/>
    <n v="24.1"/>
    <n v="26.8"/>
    <s v="&lt;12"/>
    <n v="2"/>
    <s v="&lt;0,100"/>
    <s v="N/S"/>
    <s v="&lt;10"/>
    <s v="&lt;0,100"/>
    <s v="&lt;0,153"/>
    <n v="0.52161290322580656"/>
    <s v="&lt;0,020"/>
    <n v="18"/>
    <s v="&lt;0,100"/>
    <x v="138"/>
    <e v="#VALUE!"/>
    <n v="0.39400000000000002"/>
    <s v="&lt;10"/>
    <s v="N/S"/>
    <s v="N/S"/>
    <s v="N/S"/>
    <s v="N/S"/>
    <s v="&lt;0,050"/>
    <n v="1.76"/>
    <s v="&lt;1,00"/>
    <n v="109"/>
    <s v="N/S"/>
    <n v="3.0000000000000001E-3"/>
    <n v="9.6000000000000002E-2"/>
    <s v="&lt;0,020"/>
    <s v="&lt;0,020"/>
    <n v="0.58399999999999996"/>
    <n v="1E-3"/>
    <s v="&lt;0,010"/>
    <s v="&lt;0,030"/>
    <n v="1.4E-2"/>
    <n v="5.0999999999999996"/>
    <n v="63.7"/>
    <n v="113"/>
    <n v="155"/>
    <n v="8.0000000000000002E-3"/>
    <n v="2E-3"/>
    <n v="0"/>
    <s v="N/S"/>
    <s v="N/S"/>
    <n v="2E-3"/>
    <n v="1.0713600000000001"/>
    <n v="9.6422399999999993"/>
    <d v="2020-11-24T00:00:00"/>
  </r>
  <r>
    <x v="1"/>
    <x v="7"/>
    <x v="5"/>
    <n v="604"/>
    <x v="34"/>
    <s v="Zenufana"/>
    <e v="#N/A"/>
    <e v="#N/A"/>
    <e v="#N/A"/>
    <e v="#N/A"/>
    <e v="#N/A"/>
    <e v="#N/A"/>
    <e v="#N/A"/>
    <e v="#N/A"/>
    <e v="#N/A"/>
    <e v="#N/A"/>
    <e v="#N/A"/>
    <e v="#N/A"/>
    <d v="2020-10-22T00:00:00"/>
    <n v="24"/>
    <n v="1.59"/>
    <n v="4"/>
    <n v="3.7"/>
    <n v="4.7"/>
    <n v="160"/>
    <n v="200"/>
    <n v="22.9"/>
    <n v="24.9"/>
    <s v="&lt;12"/>
    <n v="2"/>
    <s v="&lt;0,100"/>
    <s v="N/S"/>
    <s v="&lt;10"/>
    <s v="&lt;0,100"/>
    <n v="0.185"/>
    <e v="#VALUE!"/>
    <s v="&lt;0,020"/>
    <n v="11"/>
    <s v="&lt;0,100"/>
    <x v="138"/>
    <e v="#VALUE!"/>
    <n v="0.189"/>
    <s v="&lt;10"/>
    <s v="N/S"/>
    <s v="N/S"/>
    <s v="N/S"/>
    <s v="N/S"/>
    <s v="&lt;0,050"/>
    <s v="&lt;1,5"/>
    <s v="&lt;1,00"/>
    <n v="86.5"/>
    <s v="N/S"/>
    <n v="6.6000000000000003E-2"/>
    <n v="1.25"/>
    <n v="6.7000000000000004E-2"/>
    <s v="&lt;0,020"/>
    <n v="2.41"/>
    <s v="&lt;0,001"/>
    <s v="&lt;0,010"/>
    <n v="0.13200000000000001"/>
    <n v="7.9000000000000001E-2"/>
    <n v="27.8"/>
    <n v="23.6"/>
    <n v="27.2"/>
    <n v="54.9"/>
    <n v="1.4E-2"/>
    <n v="2E-3"/>
    <n v="4.0000000000000001E-3"/>
    <s v="N/S"/>
    <s v="N/S"/>
    <n v="3.0000000000000001E-3"/>
    <n v="0.27475200000000005"/>
    <n v="1.511136"/>
    <d v="2020-11-24T00:00:00"/>
  </r>
  <r>
    <x v="1"/>
    <x v="7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22T00:00:00"/>
    <n v="24"/>
    <n v="3.71"/>
    <n v="6.73"/>
    <n v="5.36"/>
    <n v="7.96"/>
    <n v="240"/>
    <n v="310"/>
    <n v="23.3"/>
    <n v="26.4"/>
    <s v="&lt;12"/>
    <n v="2"/>
    <s v="&lt;0,100"/>
    <s v="N/S"/>
    <s v="&lt;10"/>
    <s v="&lt;0,100"/>
    <n v="0.22600000000000001"/>
    <n v="0.70225806451612904"/>
    <s v="&lt;0,020"/>
    <n v="78"/>
    <s v="&lt;0,100"/>
    <x v="138"/>
    <e v="#VALUE!"/>
    <n v="0.16700000000000001"/>
    <s v="&lt;10"/>
    <s v="N/S"/>
    <s v="N/S"/>
    <s v="N/S"/>
    <s v="N/S"/>
    <s v="&lt;0,050"/>
    <n v="1.56"/>
    <s v="&lt;1,00"/>
    <n v="73.8"/>
    <s v="N/S"/>
    <n v="4.0000000000000001E-3"/>
    <n v="9.1999999999999998E-2"/>
    <s v="&lt;0,020"/>
    <s v="&lt;0,020"/>
    <n v="2.68"/>
    <s v="&lt;0,001"/>
    <s v="&lt;0,010"/>
    <s v="&lt;0,030"/>
    <n v="4.7E-2"/>
    <n v="6.7"/>
    <n v="23.8"/>
    <n v="65.2"/>
    <n v="103"/>
    <n v="0.06"/>
    <n v="0.03"/>
    <n v="3.2000000000000001E-2"/>
    <s v="N/S"/>
    <s v="N/S"/>
    <n v="4.0000000000000001E-3"/>
    <n v="0.64108799999999999"/>
    <n v="25.002431999999995"/>
    <d v="2020-11-24T00:00:00"/>
  </r>
  <r>
    <x v="1"/>
    <x v="7"/>
    <x v="5"/>
    <n v="604"/>
    <x v="34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22T00:00:00"/>
    <n v="24"/>
    <n v="2.83"/>
    <n v="5.56"/>
    <n v="3.78"/>
    <n v="6.64"/>
    <n v="110"/>
    <n v="210"/>
    <n v="22.5"/>
    <n v="26.5"/>
    <s v="&lt;12"/>
    <n v="2"/>
    <s v="&lt;0,100"/>
    <s v="N/S"/>
    <s v="&lt;10"/>
    <s v="&lt;0,100"/>
    <s v="&lt;0,153"/>
    <e v="#VALUE!"/>
    <s v="&lt;0,020"/>
    <n v="41"/>
    <s v="&lt;0,100"/>
    <x v="138"/>
    <e v="#VALUE!"/>
    <n v="0.432"/>
    <s v="&lt;10"/>
    <s v="N/S"/>
    <s v="N/S"/>
    <s v="N/S"/>
    <s v="N/S"/>
    <s v="&lt;0,050"/>
    <s v="&lt;1,5"/>
    <s v="&lt;1,00"/>
    <n v="37.6"/>
    <s v="N/S"/>
    <n v="1.0999999999999999E-2"/>
    <n v="0.26300000000000001"/>
    <n v="7.0999999999999994E-2"/>
    <s v="&lt;0,020"/>
    <n v="4.38"/>
    <s v="&lt;0,001"/>
    <s v="&lt;0,010"/>
    <s v="&lt;0,030"/>
    <n v="1.2E-2"/>
    <n v="76.8"/>
    <s v="&lt;5,00"/>
    <n v="10.7"/>
    <n v="30.9"/>
    <n v="3.4000000000000002E-2"/>
    <n v="2.1999999999999999E-2"/>
    <n v="0.02"/>
    <s v="N/S"/>
    <s v="N/S"/>
    <n v="8.0000000000000002E-3"/>
    <n v="0.48902400000000001"/>
    <n v="10.024992000000001"/>
    <d v="2020-11-24T00:00:00"/>
  </r>
  <r>
    <x v="1"/>
    <x v="7"/>
    <x v="5"/>
    <n v="604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21T00:00:00"/>
    <n v="24"/>
    <n v="6.22"/>
    <n v="7.56"/>
    <n v="7.17"/>
    <n v="7.55"/>
    <n v="165"/>
    <n v="402"/>
    <n v="24.6"/>
    <n v="26.3"/>
    <s v="&lt;12"/>
    <n v="2"/>
    <s v="&lt;0,100"/>
    <s v="N/S"/>
    <s v="&lt;10"/>
    <s v="&lt;0,100"/>
    <s v="&lt;0,153"/>
    <n v="0.61645161290322581"/>
    <n v="2.9000000000000001E-2"/>
    <n v="48"/>
    <n v="0.1"/>
    <x v="138"/>
    <e v="#VALUE!"/>
    <n v="0.224"/>
    <s v="&lt;10"/>
    <s v="N/S"/>
    <s v="N/S"/>
    <s v="N/S"/>
    <s v="N/S"/>
    <s v="&lt;0,050"/>
    <n v="1.85"/>
    <s v="&lt;1,00"/>
    <n v="177"/>
    <s v="N/S"/>
    <n v="7.0000000000000001E-3"/>
    <n v="0.375"/>
    <s v="&lt;0,020"/>
    <s v="&lt;0,020"/>
    <n v="3.2"/>
    <s v="&lt;0,001"/>
    <s v="&lt;0,010"/>
    <s v="&lt;0,030"/>
    <n v="2.4E-2"/>
    <n v="297"/>
    <n v="14.6"/>
    <n v="141"/>
    <n v="191"/>
    <n v="2.8000000000000001E-2"/>
    <n v="1.4E-2"/>
    <n v="4.0000000000000001E-3"/>
    <s v="N/S"/>
    <s v="N/S"/>
    <n v="1E-3"/>
    <n v="1.074816"/>
    <n v="25.795584000000002"/>
    <d v="2020-11-24T00:00:00"/>
  </r>
  <r>
    <x v="1"/>
    <x v="7"/>
    <x v="5"/>
    <n v="604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21T00:00:00"/>
    <n v="24"/>
    <n v="2.76"/>
    <n v="7.57"/>
    <n v="7.42"/>
    <n v="8.08"/>
    <n v="260"/>
    <n v="319"/>
    <n v="23.2"/>
    <n v="27.9"/>
    <s v="&lt;12"/>
    <n v="2"/>
    <s v="&lt;0,100"/>
    <s v="N/S"/>
    <s v="&lt;10"/>
    <s v="&lt;0,100"/>
    <s v="&lt;0,153"/>
    <n v="0.7"/>
    <s v="&lt;0,020"/>
    <n v="7"/>
    <s v="&lt;0,100"/>
    <x v="138"/>
    <e v="#VALUE!"/>
    <n v="0.29199999999999998"/>
    <s v="&lt;10"/>
    <s v="N/S"/>
    <s v="N/S"/>
    <s v="N/S"/>
    <s v="N/S"/>
    <s v="&lt;0,050"/>
    <s v="&lt;1,5"/>
    <s v="&lt;1,00"/>
    <n v="67.8"/>
    <s v="N/S"/>
    <s v="&lt;0,003"/>
    <s v="&lt;0,030"/>
    <s v="&lt;0,020"/>
    <s v="&lt;0,020"/>
    <n v="0.13300000000000001"/>
    <s v="&lt;0,001"/>
    <s v="&lt;0,010"/>
    <s v="&lt;0,030"/>
    <s v="&lt;0,010"/>
    <n v="5"/>
    <n v="55.9"/>
    <n v="90.7"/>
    <n v="127"/>
    <n v="8.5999999999999993E-2"/>
    <n v="5.8000000000000003E-2"/>
    <n v="4.5999999999999999E-2"/>
    <s v="N/S"/>
    <s v="N/S"/>
    <n v="1E-3"/>
    <n v="0.47692799999999996"/>
    <n v="1.6692479999999998"/>
    <d v="2020-11-24T00:00:00"/>
  </r>
  <r>
    <x v="1"/>
    <x v="7"/>
    <x v="5"/>
    <n v="736"/>
    <x v="21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9T00:00:00"/>
    <n v="24"/>
    <n v="4.1100000000000003"/>
    <n v="7.84"/>
    <n v="6.1"/>
    <n v="8.42"/>
    <n v="2130"/>
    <n v="2690"/>
    <n v="24.7"/>
    <n v="31.5"/>
    <n v="169"/>
    <n v="13.4"/>
    <s v="&lt;0,100"/>
    <s v="N/S"/>
    <s v="&lt;10"/>
    <n v="2.34"/>
    <s v="&lt;0,153"/>
    <e v="#VALUE!"/>
    <n v="0.40300000000000002"/>
    <n v="24"/>
    <s v="&lt;0,100"/>
    <x v="184"/>
    <n v="15.4"/>
    <n v="0.20699999999999999"/>
    <s v="&lt;10"/>
    <s v="N/S"/>
    <s v="N/S"/>
    <s v="N/S"/>
    <s v="N/S"/>
    <n v="1.5"/>
    <n v="17"/>
    <s v="&lt;1,00"/>
    <s v="&gt;1000"/>
    <s v="N/S"/>
    <n v="8.9999999999999993E-3"/>
    <n v="7.5999999999999998E-2"/>
    <n v="2.4900000000000002"/>
    <s v="&lt;0,020"/>
    <n v="0.33500000000000002"/>
    <s v="&lt;0,001"/>
    <n v="0.223"/>
    <s v="&lt;0,030"/>
    <n v="4.3999999999999997E-2"/>
    <n v="19.5"/>
    <n v="50"/>
    <n v="882"/>
    <n v="1098"/>
    <n v="0.14799999999999999"/>
    <n v="2.8000000000000001E-2"/>
    <n v="2.8000000000000001E-2"/>
    <s v="N/S"/>
    <s v="N/S"/>
    <n v="4.0000000000000001E-3"/>
    <n v="4.7583936000000007"/>
    <n v="8.5224960000000021"/>
    <d v="2020-11-19T00:00:00"/>
  </r>
  <r>
    <x v="1"/>
    <x v="7"/>
    <x v="5"/>
    <n v="736"/>
    <x v="21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19T00:00:00"/>
    <n v="24"/>
    <n v="67.47"/>
    <n v="7.57"/>
    <n v="6.47"/>
    <n v="9.9700000000000006"/>
    <n v="1080"/>
    <n v="1572"/>
    <n v="25"/>
    <n v="31.4"/>
    <s v="&lt;12"/>
    <n v="2"/>
    <s v="&lt;0,100"/>
    <s v="N/S"/>
    <n v="11"/>
    <s v="&lt;0,100"/>
    <s v="&lt;0,153"/>
    <n v="3.319354838709677"/>
    <n v="0.11799999999999999"/>
    <n v="222"/>
    <n v="25"/>
    <x v="138"/>
    <e v="#VALUE!"/>
    <n v="0.215"/>
    <s v="&lt;10"/>
    <s v="N/S"/>
    <s v="N/S"/>
    <s v="N/S"/>
    <s v="N/S"/>
    <s v="&lt;0,050"/>
    <n v="12.8"/>
    <s v="&lt;1,00"/>
    <n v="854"/>
    <s v="N/S"/>
    <n v="0.85299999999999998"/>
    <n v="23.9"/>
    <n v="0.17299999999999999"/>
    <s v="&lt;0,020"/>
    <n v="5.58"/>
    <s v="&lt;0,001"/>
    <s v="&lt;0,010"/>
    <s v="&lt;0,030"/>
    <n v="1.1399999999999999"/>
    <n v="19.5"/>
    <n v="8.26"/>
    <n v="720"/>
    <n v="1456"/>
    <n v="3.7999999999999999E-2"/>
    <n v="1.7999999999999999E-2"/>
    <n v="0.14000000000000001"/>
    <s v="N/S"/>
    <s v="N/S"/>
    <n v="4.0000000000000001E-3"/>
    <n v="11.658816"/>
    <n v="1294.1285759999998"/>
    <d v="2020-11-19T00:00:00"/>
  </r>
  <r>
    <x v="1"/>
    <x v="7"/>
    <x v="5"/>
    <n v="604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0-22T00:00:00"/>
    <n v="24"/>
    <n v="3.91"/>
    <n v="7.03"/>
    <n v="6.41"/>
    <n v="7.5"/>
    <n v="478"/>
    <n v="773"/>
    <n v="23.8"/>
    <n v="28.9"/>
    <s v="&lt;12"/>
    <n v="2"/>
    <s v="&lt;0,100"/>
    <s v="N/S"/>
    <s v="&lt;10"/>
    <s v="&lt;0,100"/>
    <n v="0.159"/>
    <n v="4.9451612903225799"/>
    <n v="3.6999999999999998E-2"/>
    <n v="164"/>
    <n v="0.1"/>
    <x v="138"/>
    <e v="#VALUE!"/>
    <n v="0.189"/>
    <s v="&lt;10"/>
    <s v="N/S"/>
    <s v="N/S"/>
    <s v="N/S"/>
    <s v="N/S"/>
    <s v="&lt;0,050"/>
    <n v="11.9"/>
    <s v="&lt;1,00"/>
    <n v="160"/>
    <s v="N/S"/>
    <n v="1.0999999999999999E-2"/>
    <n v="0.33300000000000002"/>
    <s v="&lt;0,020"/>
    <s v="&lt;0,020"/>
    <n v="6.68"/>
    <s v="&lt;0,001"/>
    <s v="&lt;0,010"/>
    <s v="&lt;0,030"/>
    <n v="9.7000000000000003E-2"/>
    <n v="13.4"/>
    <n v="93.8"/>
    <n v="206"/>
    <n v="275"/>
    <n v="3.2000000000000001E-2"/>
    <n v="4.0000000000000001E-3"/>
    <n v="2E-3"/>
    <s v="N/S"/>
    <s v="N/S"/>
    <n v="8.0000000000000002E-3"/>
    <n v="0.67564800000000003"/>
    <n v="55.403135999999996"/>
    <d v="2020-11-24T00:00:00"/>
  </r>
  <r>
    <x v="1"/>
    <x v="22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1-12T00:00:00"/>
    <n v="2"/>
    <n v="0.42"/>
    <n v="6.9"/>
    <n v="6.6"/>
    <n v="7.4"/>
    <n v="520"/>
    <n v="580"/>
    <n v="22.8"/>
    <n v="25.7"/>
    <s v="&lt;12"/>
    <n v="2"/>
    <s v="&lt;0,100"/>
    <s v="N/S"/>
    <s v="&lt;10"/>
    <n v="0.111"/>
    <s v="&lt;0,153"/>
    <n v="2.6419354838709674"/>
    <n v="5.5E-2"/>
    <n v="278"/>
    <s v="&lt;0,100"/>
    <x v="138"/>
    <e v="#VALUE!"/>
    <n v="2.06"/>
    <s v="&lt;10"/>
    <s v="N/S"/>
    <s v="N/S"/>
    <s v="N/S"/>
    <s v="N/S"/>
    <s v="&lt;0,050"/>
    <n v="13"/>
    <s v="&lt;1,00"/>
    <n v="143"/>
    <s v="N/S"/>
    <n v="3.1E-2"/>
    <n v="2.46"/>
    <n v="3.4000000000000002E-2"/>
    <s v="&lt;0,020"/>
    <n v="18.2"/>
    <n v="8.9999999999999993E-3"/>
    <s v="&lt;0,010"/>
    <s v="&lt;0,030"/>
    <n v="0.14199999999999999"/>
    <n v="8.42"/>
    <n v="52.3"/>
    <n v="119"/>
    <n v="165"/>
    <n v="0.09"/>
    <n v="2.4E-2"/>
    <n v="4.0000000000000001E-3"/>
    <s v="N/S"/>
    <s v="N/S"/>
    <n v="9.8000000000000004E-2"/>
    <n v="6.0479999999999996E-3"/>
    <n v="0.84067199999999986"/>
    <d v="2020-11-30T00:00:00"/>
  </r>
  <r>
    <x v="1"/>
    <x v="22"/>
    <x v="5"/>
    <n v="579"/>
    <x v="58"/>
    <s v="Zenufana"/>
    <n v="2"/>
    <s v="Magdalena Cauca"/>
    <n v="23"/>
    <s v="Medio Magdalena"/>
    <n v="2310"/>
    <s v="Rio San Bartolo y otros directos al Magdalena Medio"/>
    <s v="2310"/>
    <s v="R. San Bartolo y otros directos al Magdalena Medio - NSS"/>
    <s v="2310- _01- _05"/>
    <s v="Directos R. Magdalena (mi), Q. Malena"/>
    <s v="2310-01-05-04"/>
    <s v="Q. El Vapor"/>
    <d v="2020-11-15T00:00:00"/>
    <n v="2"/>
    <n v="0.22"/>
    <n v="6.8"/>
    <n v="6.2"/>
    <n v="7"/>
    <n v="400"/>
    <n v="530"/>
    <n v="28"/>
    <n v="29.3"/>
    <n v="38.5"/>
    <n v="19.399999999999999"/>
    <s v="&lt;0,100"/>
    <s v="N/S"/>
    <s v="&lt;10"/>
    <s v="&lt;0,100"/>
    <s v="&lt;0,153"/>
    <n v="1.3412903225806454"/>
    <n v="2.9000000000000001E-2"/>
    <n v="57"/>
    <s v="&lt;0,100"/>
    <x v="138"/>
    <e v="#VALUE!"/>
    <n v="1.1499999999999999"/>
    <s v="&lt;10"/>
    <s v="N/S"/>
    <s v="N/S"/>
    <s v="N/S"/>
    <s v="N/S"/>
    <s v="&lt;0,050"/>
    <n v="2.27"/>
    <s v="&lt;1,00"/>
    <n v="151"/>
    <s v="N/S"/>
    <n v="5.1999999999999998E-2"/>
    <n v="7.85"/>
    <s v="&lt;0,020"/>
    <n v="0.1"/>
    <n v="7.11"/>
    <n v="3.0000000000000001E-3"/>
    <n v="2.5000000000000001E-2"/>
    <s v="&lt;0,030"/>
    <n v="0.191"/>
    <n v="68.900000000000006"/>
    <n v="107"/>
    <n v="99.5"/>
    <n v="147"/>
    <n v="0.112"/>
    <n v="2.8000000000000001E-2"/>
    <n v="6.0000000000000001E-3"/>
    <s v="N/S"/>
    <s v="N/S"/>
    <s v="&lt;0,020"/>
    <n v="3.0729599999999999E-2"/>
    <n v="9.0288000000000007E-2"/>
    <d v="2020-12-03T00:00:00"/>
  </r>
  <r>
    <x v="1"/>
    <x v="3"/>
    <x v="2"/>
    <n v="679"/>
    <x v="5"/>
    <s v="Cartama"/>
    <n v="2"/>
    <s v="Magdalena Cauca"/>
    <n v="26"/>
    <s v="Cauca"/>
    <n v="2620"/>
    <s v="Directos Rio Cauca  entre Rio San Juan y  Pto Valdivia (md)"/>
    <s v="2618"/>
    <s v="R. Arma"/>
    <s v="2618- _05- _01- _09"/>
    <s v="Q. Sabaletas"/>
    <s v="2618-05-01-09"/>
    <s v="Q. Sabaletas"/>
    <d v="2020-11-04T00:00:00"/>
    <n v="0.3"/>
    <n v="1.34"/>
    <n v="3.65"/>
    <n v="3.51"/>
    <n v="3.89"/>
    <n v="1230"/>
    <n v="1210"/>
    <n v="21.5"/>
    <n v="21.6"/>
    <n v="14400"/>
    <n v="10560"/>
    <s v="N/S"/>
    <s v="N/S"/>
    <n v="11"/>
    <s v="N/S"/>
    <s v="N/S"/>
    <e v="#VALUE!"/>
    <s v="N/S"/>
    <n v="987"/>
    <n v="2"/>
    <x v="185"/>
    <e v="#VALUE!"/>
    <n v="29.1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3.12"/>
    <n v="1.05"/>
    <n v="0.55800000000000005"/>
    <s v="N/S"/>
    <s v="N/S"/>
    <s v="N/S"/>
    <n v="15.282432000000002"/>
    <n v="1.4283863999999999"/>
    <d v="2020-11-20T00:00:00"/>
  </r>
  <r>
    <x v="1"/>
    <x v="22"/>
    <x v="2"/>
    <n v="93"/>
    <x v="40"/>
    <s v="Citará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8"/>
    <s v="Q. San Mateo"/>
    <s v="2621-01-18-12"/>
    <s v="Q. La Urraena"/>
    <d v="2020-11-05T00:00:00"/>
    <n v="1"/>
    <n v="0.31"/>
    <n v="6.42"/>
    <n v="6.13"/>
    <n v="6.41"/>
    <n v="156"/>
    <n v="310"/>
    <n v="20.100000000000001"/>
    <n v="20.8"/>
    <n v="2939"/>
    <n v="2012"/>
    <s v="N/S"/>
    <s v="N/S"/>
    <n v="12"/>
    <s v="N/S"/>
    <s v="N/S"/>
    <e v="#VALUE!"/>
    <s v="N/S"/>
    <n v="383"/>
    <n v="5"/>
    <x v="186"/>
    <e v="#VALUE!"/>
    <n v="5.84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.22"/>
    <n v="0.55600000000000005"/>
    <n v="0.24199999999999999"/>
    <s v="N/S"/>
    <s v="N/S"/>
    <s v="N/S"/>
    <n v="2.2453919999999998"/>
    <n v="0.42742800000000003"/>
    <d v="2020-11-23T00:00:00"/>
  </r>
  <r>
    <x v="1"/>
    <x v="22"/>
    <x v="5"/>
    <n v="604"/>
    <x v="57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1-26T00:00:00"/>
    <n v="5.75"/>
    <n v="1.21"/>
    <n v="7.22"/>
    <n v="7.09"/>
    <n v="7.76"/>
    <n v="620"/>
    <n v="812"/>
    <n v="26.9"/>
    <n v="27.1"/>
    <n v="38.1"/>
    <n v="2"/>
    <s v="&lt;0,100"/>
    <s v="N/S"/>
    <s v="&lt;10"/>
    <n v="0.35599999999999998"/>
    <s v="&lt;0,153"/>
    <n v="30.258064516129032"/>
    <n v="0.09"/>
    <n v="30"/>
    <s v="&lt;0,100"/>
    <x v="187"/>
    <n v="5.3529411764705879"/>
    <n v="0.13300000000000001"/>
    <s v="&lt;10"/>
    <s v="N/S"/>
    <s v="N/S"/>
    <s v="N/S"/>
    <s v="N/S"/>
    <n v="11.8"/>
    <s v="N/S"/>
    <s v="&lt;1,00"/>
    <n v="220"/>
    <s v="N/S"/>
    <n v="8.4000000000000005E-2"/>
    <n v="3.48"/>
    <n v="1.28"/>
    <s v="&lt;0,020"/>
    <n v="1.1299999999999999"/>
    <n v="3.3000000000000002E-2"/>
    <n v="1.2E-2"/>
    <n v="4.2999999999999997E-2"/>
    <n v="3.4000000000000002E-2"/>
    <s v="&lt;2,00"/>
    <n v="58.7"/>
    <n v="132"/>
    <n v="225"/>
    <n v="0.182"/>
    <n v="9.4E-2"/>
    <n v="5.1999999999999998E-2"/>
    <s v="N/S"/>
    <s v="N/S"/>
    <s v="&lt;0,020"/>
    <n v="5.0094E-2"/>
    <n v="0.75140999999999991"/>
    <d v="2020-12-18T00:00:00"/>
  </r>
  <r>
    <x v="1"/>
    <x v="22"/>
    <x v="5"/>
    <n v="736"/>
    <x v="36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1-23T00:00:00"/>
    <n v="0.75"/>
    <n v="0.79"/>
    <n v="4.12"/>
    <n v="4.3499999999999996"/>
    <n v="4.9000000000000004"/>
    <n v="226"/>
    <n v="298"/>
    <n v="25.2"/>
    <n v="26.2"/>
    <n v="73.3"/>
    <n v="29.3"/>
    <s v="&lt;0,100"/>
    <s v="N/S"/>
    <s v="&lt;10"/>
    <s v="&lt;0,100"/>
    <s v="&lt;0,153"/>
    <n v="1.8380645161290323"/>
    <s v="&lt;0,020"/>
    <n v="1277"/>
    <n v="1.5"/>
    <x v="138"/>
    <e v="#VALUE!"/>
    <n v="0.34100000000000003"/>
    <s v="&lt;10"/>
    <s v="N/S"/>
    <s v="N/S"/>
    <s v="N/S"/>
    <s v="N/S"/>
    <n v="0.152"/>
    <n v="4.51"/>
    <s v="&lt;1,00"/>
    <s v="&lt;10,0"/>
    <s v="N/S"/>
    <n v="6.3E-2"/>
    <n v="1.83"/>
    <n v="0.04"/>
    <n v="7.5999999999999998E-2"/>
    <n v="44.5"/>
    <n v="8.6999999999999994E-2"/>
    <s v="&lt;0,010"/>
    <s v="&lt;0,030"/>
    <n v="3.24"/>
    <n v="25.6"/>
    <n v="81.099999999999994"/>
    <n v="59.5"/>
    <n v="101"/>
    <n v="0.27400000000000002"/>
    <n v="8.5999999999999993E-2"/>
    <n v="4.2000000000000003E-2"/>
    <s v="N/S"/>
    <s v="N/S"/>
    <n v="0.21299999999999999"/>
    <n v="6.2496900000000008E-2"/>
    <n v="2.7238410000000002"/>
    <d v="2020-12-10T00:00:00"/>
  </r>
  <r>
    <x v="1"/>
    <x v="22"/>
    <x v="2"/>
    <n v="282"/>
    <x v="3"/>
    <s v="Cartama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06"/>
    <s v="Q. La Sinifana"/>
    <s v="2620-01-06-12"/>
    <s v="R. Piedra Verde"/>
    <d v="2010-11-05T00:00:00"/>
    <n v="2"/>
    <n v="0.7"/>
    <n v="6.52"/>
    <n v="6.42"/>
    <n v="6.82"/>
    <n v="170"/>
    <n v="330"/>
    <n v="21.3"/>
    <n v="21.8"/>
    <n v="239"/>
    <n v="123"/>
    <s v="N/S"/>
    <s v="N/S"/>
    <s v="&lt;10"/>
    <s v="N/S"/>
    <s v="N/S"/>
    <e v="#VALUE!"/>
    <s v="N/S"/>
    <n v="134"/>
    <n v="0.8"/>
    <x v="138"/>
    <e v="#VALUE!"/>
    <n v="3.34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7.8"/>
    <n v="3.37"/>
    <n v="1.88"/>
    <s v="N/S"/>
    <s v="N/S"/>
    <s v="N/S"/>
    <n v="0.61991999999999992"/>
    <n v="0.67535999999999996"/>
    <d v="2020-11-23T00:00:00"/>
  </r>
  <r>
    <x v="1"/>
    <x v="22"/>
    <x v="2"/>
    <n v="93"/>
    <x v="40"/>
    <s v="Citará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8"/>
    <s v="Q. San Mateo"/>
    <s v="2621-01-18-01"/>
    <s v="Q. San Mateo"/>
    <d v="2020-10-30T00:00:00"/>
    <n v="0.7"/>
    <n v="0.77"/>
    <n v="5.56"/>
    <n v="4.8099999999999996"/>
    <n v="5.96"/>
    <n v="160"/>
    <n v="360"/>
    <n v="19.7"/>
    <n v="20.2"/>
    <n v="1332"/>
    <n v="785"/>
    <s v="N/S"/>
    <s v="N/S"/>
    <s v="&lt;10"/>
    <s v="N/S"/>
    <s v="N/S"/>
    <e v="#VALUE!"/>
    <s v="N/S"/>
    <n v="321"/>
    <s v="&lt;0,100"/>
    <x v="188"/>
    <e v="#VALUE!"/>
    <n v="5.35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.35"/>
    <n v="0.35599999999999998"/>
    <n v="0.11"/>
    <s v="N/S"/>
    <s v="N/S"/>
    <s v="N/S"/>
    <n v="1.5232139999999998"/>
    <n v="0.62286839999999988"/>
    <d v="2020-11-18T00:00:00"/>
  </r>
  <r>
    <x v="1"/>
    <x v="3"/>
    <x v="1"/>
    <n v="93"/>
    <x v="40"/>
    <s v="Citará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8"/>
    <s v="Q. San Mateo"/>
    <s v="2621-01-18-01"/>
    <s v="Q. San Mateo"/>
    <d v="2020-11-05T00:00:00"/>
    <n v="0.25"/>
    <n v="0.67"/>
    <n v="3.89"/>
    <n v="3.4"/>
    <n v="4.24"/>
    <n v="310"/>
    <n v="382"/>
    <n v="20.7"/>
    <n v="20.8"/>
    <n v="2293"/>
    <n v="1714"/>
    <s v="N/S"/>
    <s v="N/S"/>
    <s v="&lt;10"/>
    <s v="N/S"/>
    <s v="N/S"/>
    <e v="#VALUE!"/>
    <s v="N/S"/>
    <n v="862"/>
    <s v="&lt;0,100"/>
    <x v="189"/>
    <e v="#VALUE!"/>
    <n v="8.81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.77"/>
    <n v="0.62"/>
    <n v="0.27400000000000002"/>
    <s v="N/S"/>
    <s v="N/S"/>
    <s v="N/S"/>
    <n v="1.033542"/>
    <n v="0.51978600000000008"/>
    <d v="2020-11-23T00:00:00"/>
  </r>
  <r>
    <x v="1"/>
    <x v="22"/>
    <x v="2"/>
    <n v="101"/>
    <x v="42"/>
    <s v="Citará"/>
    <n v="2"/>
    <s v="Magdalena Cauca"/>
    <n v="26"/>
    <s v="Cauca"/>
    <n v="2619"/>
    <s v="Rio San Juan"/>
    <s v="2619-01"/>
    <s v="R. San Juan - SZH (md)"/>
    <s v="2619- _01- _04"/>
    <s v="R. Bolivar"/>
    <s v="2619-01-04-04"/>
    <s v="Q. La Linda"/>
    <d v="2020-10-29T00:00:00"/>
    <n v="1.5"/>
    <n v="2.56"/>
    <n v="5.5"/>
    <n v="5.0999999999999996"/>
    <n v="5.7"/>
    <n v="122"/>
    <n v="300"/>
    <n v="22.1"/>
    <n v="23"/>
    <n v="3014"/>
    <n v="1679"/>
    <s v="N/S"/>
    <s v="N/S"/>
    <s v="&lt;10"/>
    <s v="N/S"/>
    <s v="N/S"/>
    <e v="#VALUE!"/>
    <s v="N/S"/>
    <n v="429"/>
    <s v="&lt;0,100"/>
    <x v="190"/>
    <e v="#VALUE!"/>
    <n v="6.26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2.59"/>
    <n v="0.91600000000000004"/>
    <n v="0.38200000000000001"/>
    <s v="N/S"/>
    <s v="N/S"/>
    <s v="N/S"/>
    <n v="23.210495999999999"/>
    <n v="5.9304959999999998"/>
    <d v="2020-11-17T00:00:00"/>
  </r>
  <r>
    <x v="1"/>
    <x v="22"/>
    <x v="2"/>
    <n v="91"/>
    <x v="44"/>
    <s v="Citará"/>
    <n v="2"/>
    <s v="Magdalena Cauca"/>
    <n v="26"/>
    <s v="Cauca"/>
    <n v="2619"/>
    <s v="Rio San Juan"/>
    <s v="2619-01"/>
    <s v="R. San Juan - SZH (md)"/>
    <s v="2619- _01- _10"/>
    <s v="R. Taparto"/>
    <s v="2619-01-10-01"/>
    <s v="R. Taparto"/>
    <d v="2020-11-02T00:00:00"/>
    <n v="1.8"/>
    <n v="2.11"/>
    <n v="6.71"/>
    <n v="6.3"/>
    <n v="7.44"/>
    <n v="150"/>
    <n v="210"/>
    <n v="23.2"/>
    <n v="23.8"/>
    <n v="164"/>
    <n v="79.2"/>
    <s v="N/S"/>
    <s v="N/S"/>
    <s v="&lt;10"/>
    <s v="N/S"/>
    <s v="N/S"/>
    <e v="#VALUE!"/>
    <s v="N/S"/>
    <n v="40"/>
    <n v="2"/>
    <x v="138"/>
    <e v="#VALUE!"/>
    <n v="1.07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0.68400000000000005"/>
    <n v="0.3"/>
    <n v="0.19400000000000001"/>
    <s v="N/S"/>
    <s v="N/S"/>
    <s v="N/S"/>
    <n v="1.0828857599999999"/>
    <n v="0.54691200000000006"/>
    <d v="2020-11-18T00:00:00"/>
  </r>
  <r>
    <x v="1"/>
    <x v="22"/>
    <x v="2"/>
    <n v="91"/>
    <x v="44"/>
    <s v="Citará"/>
    <n v="2"/>
    <s v="Magdalena Cauca"/>
    <n v="26"/>
    <s v="Cauca"/>
    <n v="2619"/>
    <s v="Rio San Juan"/>
    <s v="2619-01"/>
    <s v="R. San Juan - SZH (md)"/>
    <s v="2619- _01- _08"/>
    <s v="Q. Guadalejo"/>
    <s v="2619-01-08-08"/>
    <s v="Q. La Libia"/>
    <d v="2020-11-03T00:00:00"/>
    <n v="1.08"/>
    <n v="0.182"/>
    <n v="3.9"/>
    <n v="3.84"/>
    <n v="4.92"/>
    <n v="990"/>
    <n v="1060"/>
    <n v="22.8"/>
    <n v="23.8"/>
    <n v="3791"/>
    <n v="2790"/>
    <s v="N/S"/>
    <s v="N/S"/>
    <s v="&lt;10"/>
    <s v="N/S"/>
    <s v="N/S"/>
    <e v="#VALUE!"/>
    <s v="N/S"/>
    <n v="332"/>
    <n v="0.3"/>
    <x v="191"/>
    <e v="#VALUE!"/>
    <n v="5.3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3.41"/>
    <n v="0.88600000000000001"/>
    <n v="0.29199999999999998"/>
    <s v="N/S"/>
    <s v="N/S"/>
    <s v="N/S"/>
    <n v="1.9742486399999999"/>
    <n v="0.23492851199999998"/>
    <d v="2020-11-20T00:00:00"/>
  </r>
  <r>
    <x v="1"/>
    <x v="22"/>
    <x v="2"/>
    <n v="91"/>
    <x v="44"/>
    <s v="Citará"/>
    <n v="2"/>
    <s v="Magdalena Cauca"/>
    <n v="26"/>
    <s v="Cauca"/>
    <n v="2619"/>
    <s v="Rio San Juan"/>
    <s v="2619-01"/>
    <s v="R. San Juan - SZH (md)"/>
    <s v="2619- _01- _08"/>
    <s v="Q. Guadalejo"/>
    <s v="2619-01-08-01"/>
    <s v="Q. Guadalejo"/>
    <d v="2020-11-05T00:00:00"/>
    <n v="1"/>
    <n v="0.52"/>
    <n v="4.66"/>
    <n v="4.8099999999999996"/>
    <n v="5.66"/>
    <s v="N/S"/>
    <s v="N/S"/>
    <n v="21.2"/>
    <n v="21.5"/>
    <n v="3105"/>
    <n v="1562"/>
    <s v="N/S"/>
    <s v="N/S"/>
    <s v="&lt;10"/>
    <s v="N/S"/>
    <s v="N/S"/>
    <e v="#VALUE!"/>
    <s v="N/S"/>
    <n v="1262"/>
    <s v="&lt;0,100"/>
    <x v="12"/>
    <e v="#VALUE!"/>
    <n v="10.7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6.2"/>
    <n v="2.08"/>
    <n v="0.76"/>
    <s v="N/S"/>
    <s v="N/S"/>
    <s v="N/S"/>
    <n v="2.924064"/>
    <n v="2.3624640000000001"/>
    <d v="2020-11-23T00:00:00"/>
  </r>
  <r>
    <x v="1"/>
    <x v="22"/>
    <x v="2"/>
    <n v="93"/>
    <x v="40"/>
    <s v="Citará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18"/>
    <s v="Q. San Mateo"/>
    <s v="2621-01-18-12"/>
    <s v="Q. La Urraena"/>
    <d v="2020-10-29T00:00:00"/>
    <n v="4"/>
    <n v="2.35"/>
    <n v="5.6"/>
    <n v="4.46"/>
    <n v="5.72"/>
    <n v="206"/>
    <n v="362"/>
    <n v="18.600000000000001"/>
    <n v="18.7"/>
    <n v="1367"/>
    <n v="472"/>
    <s v="N/S"/>
    <s v="N/S"/>
    <s v="&lt;10"/>
    <s v="N/S"/>
    <s v="N/S"/>
    <e v="#VALUE!"/>
    <s v="N/S"/>
    <n v="342"/>
    <s v="&lt;0,100"/>
    <x v="192"/>
    <e v="#VALUE!"/>
    <n v="2.5099999999999998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0.626"/>
    <n v="0.19600000000000001"/>
    <n v="7.5999999999999998E-2"/>
    <s v="N/S"/>
    <s v="N/S"/>
    <s v="N/S"/>
    <n v="15.972480000000001"/>
    <n v="11.57328"/>
    <d v="2020-11-17T00:00:00"/>
  </r>
  <r>
    <x v="1"/>
    <x v="22"/>
    <x v="2"/>
    <n v="101"/>
    <x v="42"/>
    <s v="Citará"/>
    <n v="2"/>
    <s v="Magdalena Cauca"/>
    <n v="26"/>
    <s v="Cauca"/>
    <n v="2619"/>
    <s v="Rio San Juan"/>
    <s v="2619-01"/>
    <s v="R. San Juan - SZH (md)"/>
    <s v="2619- _01- _04"/>
    <s v="R. Bolivar"/>
    <s v="2619-01-04-04"/>
    <s v="Q. La Linda"/>
    <d v="2020-10-29T00:00:00"/>
    <n v="3.3333330000000001"/>
    <n v="0.13400000000000001"/>
    <n v="4.29"/>
    <n v="4"/>
    <n v="4.32"/>
    <n v="342"/>
    <n v="440"/>
    <n v="23.4"/>
    <n v="24.9"/>
    <n v="49361"/>
    <n v="22065"/>
    <s v="N/S"/>
    <s v="N/S"/>
    <n v="264"/>
    <s v="N/S"/>
    <s v="N/S"/>
    <e v="#VALUE!"/>
    <s v="N/S"/>
    <n v="4534"/>
    <n v="950"/>
    <x v="193"/>
    <e v="#VALUE!"/>
    <n v="49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3.84"/>
    <n v="1.71"/>
    <n v="1.0900000000000001"/>
    <s v="N/S"/>
    <s v="N/S"/>
    <s v="N/S"/>
    <n v="35.480516451947999"/>
    <n v="7.2906712709328003"/>
    <d v="2020-11-18T00:00:00"/>
  </r>
  <r>
    <x v="1"/>
    <x v="22"/>
    <x v="2"/>
    <n v="91"/>
    <x v="44"/>
    <s v="Citará"/>
    <n v="2"/>
    <s v="Magdalena Cauca"/>
    <n v="26"/>
    <s v="Cauca"/>
    <n v="2619"/>
    <s v="Rio San Juan"/>
    <s v="2619-01"/>
    <s v="R. San Juan - SZH (md)"/>
    <s v="2619- _01- _08"/>
    <s v="Q. Guadalejo"/>
    <s v="2619-01-08-04"/>
    <s v="Q. Sucia"/>
    <d v="2020-11-04T00:00:00"/>
    <n v="1"/>
    <n v="1.2"/>
    <n v="5.52"/>
    <n v="5.23"/>
    <n v="5.6"/>
    <n v="451"/>
    <n v="502"/>
    <n v="25.4"/>
    <n v="26"/>
    <n v="3264"/>
    <n v="2400"/>
    <s v="N/S"/>
    <s v="N/S"/>
    <s v="&lt;10"/>
    <s v="N/S"/>
    <s v="N/S"/>
    <e v="#VALUE!"/>
    <s v="N/S"/>
    <n v="454"/>
    <s v="&lt;0,100"/>
    <x v="194"/>
    <e v="#VALUE!"/>
    <n v="1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5.26"/>
    <n v="1.54"/>
    <n v="0.49"/>
    <s v="N/S"/>
    <s v="N/S"/>
    <s v="N/S"/>
    <n v="10.368"/>
    <n v="1.9612799999999997"/>
    <d v="2020-11-20T00:00:00"/>
  </r>
  <r>
    <x v="1"/>
    <x v="22"/>
    <x v="2"/>
    <n v="209"/>
    <x v="41"/>
    <s v="Citará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20"/>
    <s v="Q. Comia"/>
    <s v="2621-01-20-01"/>
    <s v="Q. Comia"/>
    <d v="2020-10-30T00:00:00"/>
    <n v="3.25"/>
    <n v="0.54"/>
    <n v="5.52"/>
    <n v="5.32"/>
    <n v="7.54"/>
    <n v="255"/>
    <n v="669"/>
    <n v="19.5"/>
    <n v="22.4"/>
    <n v="12200"/>
    <n v="6428"/>
    <s v="N/S"/>
    <s v="N/S"/>
    <s v="&lt;10"/>
    <s v="N/S"/>
    <s v="N/S"/>
    <e v="#VALUE!"/>
    <s v="N/S"/>
    <n v="1172"/>
    <n v="300"/>
    <x v="195"/>
    <e v="#VALUE!"/>
    <n v="12.9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5.42"/>
    <n v="1.6"/>
    <n v="0.61199999999999999"/>
    <s v="N/S"/>
    <s v="N/S"/>
    <s v="N/S"/>
    <n v="40.612104000000002"/>
    <n v="7.4046960000000004"/>
    <d v="2020-11-18T00:00:00"/>
  </r>
  <r>
    <x v="1"/>
    <x v="22"/>
    <x v="2"/>
    <n v="34"/>
    <x v="7"/>
    <s v="Citará"/>
    <n v="2"/>
    <s v="Magdalena Cauca"/>
    <n v="26"/>
    <s v="Cauca"/>
    <n v="2619"/>
    <s v="Rio San Juan"/>
    <s v="2619-01"/>
    <s v="R. San Juan - SZH (md)"/>
    <s v="2619- _01- _10"/>
    <s v="R. Taparto"/>
    <s v="2619-01-10-01"/>
    <s v="R. Taparto"/>
    <d v="2020-10-30T00:00:00"/>
    <n v="1.75"/>
    <n v="2.75"/>
    <n v="4.84"/>
    <n v="4.51"/>
    <n v="5.83"/>
    <n v="110"/>
    <n v="300"/>
    <n v="20.5"/>
    <n v="20.2"/>
    <n v="1257"/>
    <n v="689"/>
    <s v="N/S"/>
    <s v="N/S"/>
    <s v="&lt;10"/>
    <s v="N/S"/>
    <s v="N/S"/>
    <e v="#VALUE!"/>
    <s v="N/S"/>
    <n v="395"/>
    <s v="&lt;0,100"/>
    <x v="196"/>
    <e v="#VALUE!"/>
    <n v="5.82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0.90600000000000003"/>
    <n v="0.252"/>
    <n v="8.5999999999999993E-2"/>
    <s v="N/S"/>
    <s v="N/S"/>
    <s v="N/S"/>
    <n v="11.936925"/>
    <n v="6.843375"/>
    <d v="2020-11-18T00:00:00"/>
  </r>
  <r>
    <x v="1"/>
    <x v="22"/>
    <x v="2"/>
    <n v="809"/>
    <x v="41"/>
    <s v="Aburra Sur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03"/>
    <s v="Directos R. Cauca (mi) entre Q. Sinifana y Amaga"/>
    <s v="2620-01-03-03"/>
    <s v="Directos al R. Cauca (mi) entre Q. Las Campanas y Q. La Floresita"/>
    <d v="2020-10-30T00:00:00"/>
    <n v="1.083334"/>
    <n v="0.4"/>
    <n v="6.71"/>
    <n v="6.43"/>
    <n v="6.7"/>
    <n v="540"/>
    <n v="735"/>
    <n v="19.7"/>
    <n v="20.6"/>
    <n v="4761"/>
    <n v="3518"/>
    <s v="N/S"/>
    <s v="N/S"/>
    <n v="91"/>
    <s v="N/S"/>
    <s v="N/S"/>
    <e v="#VALUE!"/>
    <s v="N/S"/>
    <n v="562"/>
    <n v="25"/>
    <x v="197"/>
    <e v="#VALUE!"/>
    <n v="11.4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4.45"/>
    <n v="2.0299999999999998"/>
    <n v="1.27"/>
    <s v="N/S"/>
    <s v="N/S"/>
    <s v="N/S"/>
    <n v="5.4880833772799997"/>
    <n v="0.87672053952000006"/>
    <d v="2020-11-18T00:00:00"/>
  </r>
  <r>
    <x v="1"/>
    <x v="22"/>
    <x v="2"/>
    <n v="642"/>
    <x v="8"/>
    <s v="Citará"/>
    <n v="2"/>
    <s v="Magdalena Cauca"/>
    <n v="26"/>
    <s v="Cauca"/>
    <n v="2619"/>
    <s v="Rio San Juan"/>
    <s v="2619-01"/>
    <s v="R. San Juan - SZH (md)"/>
    <s v="2619- _01- _02"/>
    <s v="R. Barroso"/>
    <s v="2619-01-02-14"/>
    <s v="Q. Liboriana"/>
    <d v="2020-11-04T00:00:00"/>
    <n v="2"/>
    <n v="0.81"/>
    <n v="3.52"/>
    <n v="3.44"/>
    <n v="3.8"/>
    <n v="935"/>
    <n v="2087"/>
    <n v="25"/>
    <n v="25.6"/>
    <n v="20312"/>
    <n v="12630"/>
    <s v="N/S"/>
    <s v="N/S"/>
    <n v="39"/>
    <s v="N/S"/>
    <s v="N/S"/>
    <e v="#VALUE!"/>
    <s v="N/S"/>
    <n v="3795"/>
    <s v="&lt;0,100"/>
    <x v="198"/>
    <e v="#VALUE!"/>
    <n v="35.5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8.2"/>
    <n v="7.34"/>
    <n v="2.7"/>
    <s v="N/S"/>
    <s v="N/S"/>
    <s v="N/S"/>
    <n v="73.658160000000009"/>
    <n v="22.132440000000003"/>
    <d v="2020-11-23T00:00:00"/>
  </r>
  <r>
    <x v="1"/>
    <x v="22"/>
    <x v="2"/>
    <n v="282"/>
    <x v="3"/>
    <s v="Cartama"/>
    <n v="2"/>
    <s v="Magdalena Cauca"/>
    <n v="26"/>
    <s v="Cauca"/>
    <n v="2620"/>
    <s v="Directos Rio Cauca  entre Rio San Juan y  Pto Valdivia (md)"/>
    <s v="2620-01"/>
    <s v="Directos R. Cauca (mi) - R. Amaga y Q. Sinifana - NSS"/>
    <s v="2620- _01- _11"/>
    <s v="Directos R. Cauca (mi) entre R. Piedras y R. Poblanco"/>
    <s v="2620-01-11-06"/>
    <s v="Q. La Ardita"/>
    <d v="2020-10-30T00:00:00"/>
    <n v="3"/>
    <n v="0.19"/>
    <n v="4.5999999999999996"/>
    <n v="3.08"/>
    <n v="4.8"/>
    <n v="600"/>
    <n v="705"/>
    <n v="22"/>
    <n v="24"/>
    <n v="4786"/>
    <n v="3578"/>
    <s v="N/S"/>
    <s v="N/S"/>
    <n v="23"/>
    <s v="N/S"/>
    <s v="N/S"/>
    <e v="#VALUE!"/>
    <s v="N/S"/>
    <n v="477"/>
    <n v="20"/>
    <x v="199"/>
    <e v="#VALUE!"/>
    <n v="10.5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5.72"/>
    <n v="1.73"/>
    <n v="0.74"/>
    <s v="N/S"/>
    <s v="N/S"/>
    <s v="N/S"/>
    <n v="7.3420560000000012"/>
    <n v="0.97880400000000012"/>
    <d v="2020-11-18T00:00:00"/>
  </r>
  <r>
    <x v="1"/>
    <x v="22"/>
    <x v="2"/>
    <n v="101"/>
    <x v="42"/>
    <s v="Citará"/>
    <n v="2"/>
    <s v="Magdalena Cauca"/>
    <n v="26"/>
    <s v="Cauca"/>
    <n v="2619"/>
    <s v="Rio San Juan"/>
    <s v="2619-01"/>
    <s v="R. San Juan - SZH (md)"/>
    <s v="2619- _01- _04"/>
    <s v="R. Bolivar"/>
    <s v="2619-01-04-04"/>
    <s v="Q. La Linda"/>
    <d v="2020-10-30T00:00:00"/>
    <n v="0.91666666699999999"/>
    <n v="2.33"/>
    <n v="7.68"/>
    <n v="7.55"/>
    <n v="8.2799999999999994"/>
    <n v="50"/>
    <n v="140"/>
    <n v="19.3"/>
    <n v="21.3"/>
    <n v="13667"/>
    <n v="87.8"/>
    <s v="N/S"/>
    <s v="N/S"/>
    <s v="&lt;10"/>
    <s v="N/S"/>
    <s v="N/S"/>
    <e v="#VALUE!"/>
    <s v="N/S"/>
    <n v="50"/>
    <n v="4"/>
    <x v="133"/>
    <e v="#VALUE!"/>
    <n v="1.44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0.746"/>
    <n v="0.252"/>
    <n v="0.11600000000000001"/>
    <s v="N/S"/>
    <s v="N/S"/>
    <s v="N/S"/>
    <n v="0.67509420024548883"/>
    <n v="0.38445000013980002"/>
    <d v="2020-11-18T00:00:00"/>
  </r>
  <r>
    <x v="1"/>
    <x v="22"/>
    <x v="2"/>
    <n v="101"/>
    <x v="42"/>
    <s v="Citará"/>
    <n v="2"/>
    <s v="Magdalena Cauca"/>
    <n v="26"/>
    <s v="Cauca"/>
    <n v="2619"/>
    <s v="Rio San Juan"/>
    <s v="2619-01"/>
    <s v="R. San Juan - SZH (md)"/>
    <s v="2619- _01- _04"/>
    <s v="R. Bolivar"/>
    <s v="2619-01-04-04"/>
    <s v="Q. La Linda"/>
    <d v="2020-10-30T00:00:00"/>
    <n v="1"/>
    <n v="0.8"/>
    <n v="7.59"/>
    <n v="6.71"/>
    <n v="7.36"/>
    <n v="381"/>
    <n v="448"/>
    <n v="20.6"/>
    <n v="21.5"/>
    <n v="3264"/>
    <n v="278"/>
    <s v="N/S"/>
    <s v="N/S"/>
    <s v="&lt;10"/>
    <s v="N/S"/>
    <s v="N/S"/>
    <e v="#VALUE!"/>
    <s v="N/S"/>
    <n v="43"/>
    <n v="1.5"/>
    <x v="200"/>
    <e v="#VALUE!"/>
    <n v="1.46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.26"/>
    <n v="0.46200000000000002"/>
    <n v="0.21"/>
    <s v="N/S"/>
    <s v="N/S"/>
    <s v="N/S"/>
    <n v="0.80064000000000002"/>
    <n v="0.12383999999999999"/>
    <d v="2020-11-18T00:00:00"/>
  </r>
  <r>
    <x v="1"/>
    <x v="22"/>
    <x v="2"/>
    <n v="209"/>
    <x v="41"/>
    <s v="Citará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21"/>
    <s v="Directos R. Cauca (md) entre Q. El Balsal y Q. Comia"/>
    <s v="2621-01-21-04"/>
    <s v="Q. Las Campanas"/>
    <d v="2020-11-05T00:00:00"/>
    <n v="1.5"/>
    <n v="1.33"/>
    <n v="4.68"/>
    <n v="4.62"/>
    <n v="4.9000000000000004"/>
    <n v="561"/>
    <n v="704"/>
    <n v="20.6"/>
    <n v="20.9"/>
    <n v="2091"/>
    <n v="1493"/>
    <s v="N/S"/>
    <s v="N/S"/>
    <s v="&lt;10"/>
    <s v="N/S"/>
    <s v="N/S"/>
    <e v="#VALUE!"/>
    <s v="N/S"/>
    <n v="89"/>
    <n v="0.5"/>
    <x v="201"/>
    <e v="#VALUE!"/>
    <n v="4.07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3.1"/>
    <n v="0.92800000000000005"/>
    <n v="0.35199999999999998"/>
    <s v="N/S"/>
    <s v="N/S"/>
    <s v="N/S"/>
    <n v="10.722726000000002"/>
    <n v="0.63919800000000004"/>
    <d v="2020-11-23T00:00:00"/>
  </r>
  <r>
    <x v="1"/>
    <x v="22"/>
    <x v="2"/>
    <n v="209"/>
    <x v="41"/>
    <s v="Citará"/>
    <n v="2"/>
    <s v="Magdalena Cauca"/>
    <n v="26"/>
    <s v="Cauca"/>
    <n v="2621"/>
    <s v="Directos Rio Cauca entre Rio San Juan y Pto Valdivia (mi)"/>
    <s v="2621-01"/>
    <s v="Directos R. Cauca (md) entre R. San Juan R. Ituango - NSS"/>
    <s v="2621- _01- _20"/>
    <s v="Q. Comia"/>
    <s v="2621-01-20-06"/>
    <s v="Q. La Frondosa"/>
    <d v="2020-10-30T00:00:00"/>
    <n v="1"/>
    <n v="2.02"/>
    <n v="5.83"/>
    <n v="4.2699999999999996"/>
    <n v="6.27"/>
    <n v="157"/>
    <n v="490"/>
    <n v="18.3"/>
    <n v="20"/>
    <n v="1644"/>
    <n v="1116"/>
    <s v="N/S"/>
    <s v="N/S"/>
    <s v="&lt;10"/>
    <s v="N/S"/>
    <s v="N/S"/>
    <e v="#VALUE!"/>
    <s v="N/S"/>
    <n v="303"/>
    <n v="244"/>
    <x v="202"/>
    <e v="#VALUE!"/>
    <n v="4.74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3.9"/>
    <n v="0.40200000000000002"/>
    <n v="0.13800000000000001"/>
    <s v="N/S"/>
    <s v="N/S"/>
    <s v="N/S"/>
    <n v="8.115552000000001"/>
    <n v="2.2034160000000003"/>
    <d v="2020-11-18T00:00:00"/>
  </r>
  <r>
    <x v="1"/>
    <x v="22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1-13T00:00:00"/>
    <n v="1.1599999999999999"/>
    <n v="0.46"/>
    <n v="7.3"/>
    <n v="6.5"/>
    <n v="7.5"/>
    <n v="480"/>
    <n v="550"/>
    <n v="24.4"/>
    <n v="32.6"/>
    <s v="&lt;12,0"/>
    <n v="9"/>
    <s v="&lt;0,100"/>
    <s v="N/S"/>
    <s v="&lt;10"/>
    <s v="&lt;0,100"/>
    <s v="&lt;0,153"/>
    <n v="6.0290322580645164"/>
    <n v="3.5000000000000003E-2"/>
    <n v="1078"/>
    <n v="1.5"/>
    <x v="138"/>
    <e v="#VALUE!"/>
    <s v="&lt;0,100"/>
    <s v="&lt;10"/>
    <s v="N/S"/>
    <s v="N/S"/>
    <s v="N/S"/>
    <s v="N/S"/>
    <s v="&lt;0,050"/>
    <n v="18.600000000000001"/>
    <s v="&lt;1,00"/>
    <n v="129"/>
    <s v="N/S"/>
    <n v="4.0000000000000001E-3"/>
    <n v="0.20899999999999999"/>
    <n v="0.06"/>
    <n v="5.8999999999999997E-2"/>
    <n v="38.299999999999997"/>
    <n v="0.02"/>
    <s v="&lt;0,010"/>
    <s v="&lt;0,030"/>
    <n v="0.75"/>
    <n v="22.8"/>
    <n v="140"/>
    <n v="146"/>
    <n v="210"/>
    <n v="0.12"/>
    <n v="3.2000000000000001E-2"/>
    <n v="0"/>
    <s v="N/S"/>
    <s v="N/S"/>
    <n v="4.2999999999999997E-2"/>
    <n v="1.7288640000000001E-2"/>
    <n v="2.0707948799999998"/>
    <d v="2020-12-03T00:00:00"/>
  </r>
  <r>
    <x v="1"/>
    <x v="22"/>
    <x v="2"/>
    <n v="642"/>
    <x v="8"/>
    <s v="Citará"/>
    <n v="2"/>
    <s v="Magdalena Cauca"/>
    <n v="26"/>
    <s v="Cauca"/>
    <n v="2619"/>
    <s v="Rio San Juan"/>
    <s v="2619-01"/>
    <s v="R. San Juan - SZH (md)"/>
    <s v="2619- _01- _02"/>
    <s v="R. Barroso"/>
    <s v="2619-01-02-14"/>
    <s v="Q. Liboriana"/>
    <d v="2020-11-04T00:00:00"/>
    <n v="0.5"/>
    <n v="2.16"/>
    <n v="4.6100000000000003"/>
    <n v="4.2"/>
    <n v="4.92"/>
    <n v="237"/>
    <n v="287"/>
    <n v="18.899999999999999"/>
    <n v="19.5"/>
    <n v="3264"/>
    <n v="2079"/>
    <s v="N/S"/>
    <s v="N/S"/>
    <s v="&lt;10"/>
    <s v="N/S"/>
    <s v="N/S"/>
    <e v="#VALUE!"/>
    <s v="N/S"/>
    <n v="632"/>
    <s v="&lt;0,100"/>
    <x v="203"/>
    <e v="#VALUE!"/>
    <n v="7.65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.24"/>
    <n v="0.374"/>
    <n v="0.13400000000000001"/>
    <s v="N/S"/>
    <s v="N/S"/>
    <s v="N/S"/>
    <n v="8.0831520000000001"/>
    <n v="2.4572160000000003"/>
    <d v="2020-11-20T00:00:00"/>
  </r>
  <r>
    <x v="1"/>
    <x v="22"/>
    <x v="5"/>
    <n v="604"/>
    <x v="34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0-11-25T00:00:00"/>
    <n v="4.33"/>
    <n v="0.56999999999999995"/>
    <n v="7.12"/>
    <n v="6.89"/>
    <n v="7.36"/>
    <n v="656"/>
    <n v="837"/>
    <n v="26.3"/>
    <n v="28.8"/>
    <s v="&lt;12,0"/>
    <n v="2"/>
    <s v="&lt;0,100"/>
    <s v="N/S"/>
    <s v="&lt;10"/>
    <s v="&lt;0,100"/>
    <s v="&lt;0,153"/>
    <n v="13.367741935483872"/>
    <n v="2.1999999999999999E-2"/>
    <n v="59"/>
    <s v="&lt;0,100"/>
    <x v="138"/>
    <e v="#VALUE!"/>
    <s v="&lt;0,100"/>
    <s v="&lt;10"/>
    <s v="N/S"/>
    <s v="N/S"/>
    <s v="N/S"/>
    <s v="N/S"/>
    <s v="&lt;0,050"/>
    <n v="1.87"/>
    <s v="&lt;1,00"/>
    <n v="211"/>
    <s v="N/S"/>
    <s v="&lt;0,003"/>
    <n v="4.2000000000000003E-2"/>
    <s v="&lt;0,020"/>
    <s v="&lt;0,020"/>
    <n v="1.01"/>
    <s v="&lt;0,001"/>
    <s v="&lt;0,010"/>
    <s v="&lt;0,030"/>
    <n v="4.7E-2"/>
    <n v="2.54"/>
    <n v="120"/>
    <n v="224"/>
    <n v="332"/>
    <n v="2.8000000000000001E-2"/>
    <n v="6.0000000000000001E-3"/>
    <n v="0.01"/>
    <s v="N/S"/>
    <s v="N/S"/>
    <s v="&lt;0,020"/>
    <n v="1.7770319999999999E-2"/>
    <n v="0.5242244399999999"/>
    <d v="2020-12-15T00:00:00"/>
  </r>
  <r>
    <x v="1"/>
    <x v="22"/>
    <x v="5"/>
    <n v="604"/>
    <x v="34"/>
    <s v="Zenufana"/>
    <n v="2"/>
    <s v="Magdalena Cauca"/>
    <n v="23"/>
    <s v="Medio Magdalena"/>
    <n v="2317"/>
    <s v="Rio Cimitarra y otros directos al Magdalena"/>
    <s v="2317-01"/>
    <s v="R. Ite - NSS"/>
    <s v="2317- _01- _02"/>
    <s v="R. Ite parte alta"/>
    <s v="2317-01-02-08"/>
    <s v="Q. Carnicero"/>
    <d v="2020-11-24T00:00:00"/>
    <n v="6"/>
    <n v="0.43"/>
    <n v="4.04"/>
    <n v="3.76"/>
    <n v="4.58"/>
    <n v="594"/>
    <n v="648"/>
    <n v="24.6"/>
    <n v="28.1"/>
    <n v="61.1"/>
    <n v="36.700000000000003"/>
    <s v="&lt;0,100"/>
    <s v="N/S"/>
    <s v="&lt;10"/>
    <s v="&lt;0,100"/>
    <s v="&lt;0,153"/>
    <n v="2.4161290322580644"/>
    <n v="0.312"/>
    <n v="67"/>
    <n v="0.8"/>
    <x v="138"/>
    <e v="#VALUE!"/>
    <n v="0.11700000000000001"/>
    <s v="&lt;10"/>
    <s v="N/S"/>
    <s v="N/S"/>
    <s v="N/S"/>
    <s v="N/S"/>
    <s v="&lt;0,050"/>
    <n v="2.79"/>
    <s v="&lt;1,00"/>
    <n v="158"/>
    <s v="N/S"/>
    <n v="6.0000000000000001E-3"/>
    <n v="0.3"/>
    <s v="&lt;0,020"/>
    <s v="&lt;0,020"/>
    <n v="6.12"/>
    <n v="0.01"/>
    <s v="&lt;0,010"/>
    <s v="&lt;0,030"/>
    <n v="0.38700000000000001"/>
    <n v="25.3"/>
    <n v="142"/>
    <n v="180"/>
    <n v="321"/>
    <n v="0.34200000000000003"/>
    <n v="0.09"/>
    <n v="0.02"/>
    <s v="N/S"/>
    <s v="N/S"/>
    <n v="5.8000000000000003E-2"/>
    <n v="0.34086960000000005"/>
    <n v="0.62229600000000007"/>
    <d v="2020-12-11T00:00:00"/>
  </r>
  <r>
    <x v="2"/>
    <x v="22"/>
    <x v="5"/>
    <n v="604"/>
    <x v="34"/>
    <s v="Zenufana"/>
    <n v="2"/>
    <s v="Magdalena Cauca"/>
    <n v="23"/>
    <s v="Medio Magdalena"/>
    <n v="2317"/>
    <s v="Rio Cimitarra y otros directos al Magdalena"/>
    <s v="2317-01"/>
    <s v="R. Ite - NSS"/>
    <s v="2317- _01- _02"/>
    <s v="R. Ite parte alta"/>
    <s v="2317-01-02-08"/>
    <s v="Q. Carnicero"/>
    <d v="2021-01-19T00:00:00"/>
    <n v="8"/>
    <n v="1.5"/>
    <n v="8"/>
    <n v="7.6"/>
    <n v="8.6999999999999993"/>
    <n v="210"/>
    <n v="440"/>
    <n v="24.1"/>
    <n v="27.5"/>
    <n v="549"/>
    <n v="165"/>
    <s v="&lt;0,100"/>
    <s v="N/S"/>
    <n v="15"/>
    <s v="&lt;0,100"/>
    <s v="&lt;0,153"/>
    <n v="1.336774193548387"/>
    <s v="&lt;0,020"/>
    <n v="10868"/>
    <n v="3"/>
    <x v="138"/>
    <e v="#VALUE!"/>
    <n v="5.56"/>
    <s v="&lt;10"/>
    <s v="N/S"/>
    <s v="N/S"/>
    <s v="N/S"/>
    <s v="N/S"/>
    <s v="&lt;0,050"/>
    <n v="4.54"/>
    <s v="&lt;1,00"/>
    <n v="46"/>
    <s v="N/S"/>
    <n v="0.03"/>
    <n v="1.06"/>
    <n v="2.3E-2"/>
    <n v="5.5E-2"/>
    <n v="23.7"/>
    <n v="0.67700000000000005"/>
    <n v="1.7000000000000001E-2"/>
    <s v="&lt;0,030"/>
    <n v="7.42"/>
    <n v="80"/>
    <n v="54.3"/>
    <n v="274"/>
    <n v="347"/>
    <n v="0.87"/>
    <n v="0.25800000000000001"/>
    <n v="0.1"/>
    <s v="N/S"/>
    <s v="N/S"/>
    <s v="&lt;0,020"/>
    <n v="7.1280000000000001"/>
    <n v="469.49759999999998"/>
    <d v="2021-02-03T00:00:00"/>
  </r>
  <r>
    <x v="2"/>
    <x v="22"/>
    <x v="5"/>
    <n v="604"/>
    <x v="34"/>
    <s v="Zenufana"/>
    <n v="2"/>
    <s v="Magdalena Cauca"/>
    <n v="23"/>
    <s v="Medio Magdalena"/>
    <n v="2317"/>
    <s v="Rio Cimitarra y otros directos al Magdalena"/>
    <s v="2317-01"/>
    <s v="R. Ite - NSS"/>
    <s v="2317- _01- _02"/>
    <s v="R. Ite parte alta"/>
    <s v="2317-01-02-08"/>
    <s v="Q. Carnicero"/>
    <d v="2021-01-21T00:00:00"/>
    <n v="2"/>
    <n v="0.14000000000000001"/>
    <n v="6.8"/>
    <n v="6.8"/>
    <n v="6.8"/>
    <n v="1200"/>
    <n v="1200"/>
    <n v="29"/>
    <n v="29"/>
    <s v="&lt;12,0"/>
    <n v="2"/>
    <s v="&lt;0,100"/>
    <s v="N/S"/>
    <n v="28"/>
    <s v="&lt;0,100"/>
    <s v="&lt;0,153"/>
    <n v="18.71935483870968"/>
    <n v="0.94499999999999995"/>
    <n v="7"/>
    <s v="&lt;0,100"/>
    <x v="138"/>
    <e v="#VALUE!"/>
    <n v="0.57899999999999996"/>
    <s v="&lt;10"/>
    <s v="N/S"/>
    <s v="N/S"/>
    <s v="N/S"/>
    <s v="N/S"/>
    <s v="&lt;0,050"/>
    <n v="4.63"/>
    <s v="&lt;1,00"/>
    <n v="83.6"/>
    <s v="N/S"/>
    <n v="0.01"/>
    <n v="0.05"/>
    <n v="0.1"/>
    <s v="0.10"/>
    <s v="0.269"/>
    <s v="&lt;0,001"/>
    <s v="0.005"/>
    <s v="0.002"/>
    <s v="0.10"/>
    <n v="35.200000000000003"/>
    <n v="36.700000000000003"/>
    <n v="432"/>
    <n v="512"/>
    <n v="6.8000000000000005E-2"/>
    <n v="2E-3"/>
    <n v="0"/>
    <s v="N/S"/>
    <s v="N/S"/>
    <s v="0.001"/>
    <n v="2.016E-3"/>
    <n v="7.0560000000000006E-3"/>
    <d v="2021-02-12T00:00:00"/>
  </r>
  <r>
    <x v="2"/>
    <x v="22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01-18T00:00:00"/>
    <n v="2"/>
    <n v="1.28"/>
    <n v="7.05"/>
    <n v="6.8"/>
    <n v="7.6"/>
    <n v="170"/>
    <n v="420"/>
    <n v="23.2"/>
    <n v="23.6"/>
    <s v="&lt;12,0"/>
    <n v="2"/>
    <s v="&lt;0,100"/>
    <s v="N/S"/>
    <s v="&lt;10"/>
    <s v="&lt;0,100"/>
    <s v="&lt;0,153"/>
    <n v="2.4161290322580644"/>
    <n v="3.4000000000000002E-2"/>
    <n v="13"/>
    <s v="&lt;0,100"/>
    <x v="138"/>
    <e v="#VALUE!"/>
    <n v="0.13900000000000001"/>
    <s v="&lt;10"/>
    <s v="N/S"/>
    <s v="N/S"/>
    <s v="N/S"/>
    <s v="N/S"/>
    <n v="0.1"/>
    <n v="14.8"/>
    <s v="&lt;1,00"/>
    <n v="35.1"/>
    <s v="N/S"/>
    <s v="&lt;0,003"/>
    <n v="0.05"/>
    <s v="&lt;0,020"/>
    <s v="&lt;0,020"/>
    <n v="0.52600000000000002"/>
    <s v="&lt;0,001"/>
    <s v="&lt;0,010"/>
    <s v="&lt;0,030"/>
    <n v="1.6E-2"/>
    <n v="34.9"/>
    <n v="31.9"/>
    <n v="55.2"/>
    <n v="74.099999999999994"/>
    <n v="0.03"/>
    <n v="8.0000000000000002E-3"/>
    <n v="6.0000000000000001E-3"/>
    <s v="N/S"/>
    <s v="N/S"/>
    <s v="&lt;0,020"/>
    <n v="1.8432E-2"/>
    <n v="0.119808"/>
    <d v="2021-02-03T00:00:00"/>
  </r>
  <r>
    <x v="2"/>
    <x v="22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01-19T00:00:00"/>
    <n v="1"/>
    <n v="1.46"/>
    <n v="6.6"/>
    <n v="6.3"/>
    <n v="7.1"/>
    <n v="1180"/>
    <n v="1310"/>
    <n v="24.3"/>
    <n v="24.6"/>
    <n v="38.5"/>
    <n v="18.399999999999999"/>
    <s v="&lt;0,100"/>
    <s v="N/S"/>
    <n v="26"/>
    <s v="&lt;0,100"/>
    <s v="&lt;0,153"/>
    <e v="#VALUE!"/>
    <n v="0.09"/>
    <n v="142"/>
    <s v="&lt;0,100"/>
    <x v="83"/>
    <n v="5.2952941176470585"/>
    <n v="0.20599999999999999"/>
    <s v="&lt;10"/>
    <s v="N/S"/>
    <s v="N/S"/>
    <s v="N/S"/>
    <s v="N/S"/>
    <n v="0.3"/>
    <n v="21.9"/>
    <s v="&lt;1,00"/>
    <n v="654"/>
    <s v="N/S"/>
    <n v="2.2999999999999998"/>
    <n v="71.2"/>
    <n v="0.10299999999999999"/>
    <s v="&lt;0,020"/>
    <n v="9.4499999999999993"/>
    <n v="3.2000000000000001E-2"/>
    <n v="0.12"/>
    <s v="&lt;0,030"/>
    <n v="1.94"/>
    <n v="370"/>
    <n v="13.3"/>
    <n v="434"/>
    <n v="689"/>
    <n v="5.6000000000000001E-2"/>
    <n v="0.01"/>
    <n v="6.0000000000000001E-3"/>
    <s v="N/S"/>
    <s v="N/S"/>
    <s v="&lt;0,020"/>
    <n v="9.6710399999999988E-2"/>
    <n v="0.7463519999999999"/>
    <d v="2021-02-03T00:00:00"/>
  </r>
  <r>
    <x v="2"/>
    <x v="22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01-21T00:00:00"/>
    <n v="2"/>
    <n v="0.77"/>
    <n v="7"/>
    <n v="6.8"/>
    <n v="7.2"/>
    <n v="260"/>
    <n v="290"/>
    <n v="24"/>
    <n v="24.4"/>
    <n v="172"/>
    <n v="60"/>
    <s v="&lt;0,100"/>
    <s v="N/S"/>
    <n v="40"/>
    <s v="&lt;0,100"/>
    <s v="&lt;0,153"/>
    <n v="0.63903225806451625"/>
    <s v="&lt;0,020"/>
    <n v="274"/>
    <n v="0.3"/>
    <x v="138"/>
    <e v="#VALUE!"/>
    <n v="0.54500000000000004"/>
    <s v="&lt;10"/>
    <s v="N/S"/>
    <s v="N/S"/>
    <s v="N/S"/>
    <s v="N/S"/>
    <s v="&lt;0,050"/>
    <n v="15.7"/>
    <s v="&lt;1,00"/>
    <s v="&lt;10,0"/>
    <s v="N/S"/>
    <s v="0.02"/>
    <n v="0.36499999999999999"/>
    <s v="0.10"/>
    <s v="0.10"/>
    <s v="8.54"/>
    <n v="8.0000000000000002E-3"/>
    <s v="0.005"/>
    <s v="0.002"/>
    <s v="0.0886"/>
    <n v="106"/>
    <n v="82.7"/>
    <n v="58.3"/>
    <n v="78.3"/>
    <n v="0.54600000000000004"/>
    <n v="0.126"/>
    <n v="2.4E-2"/>
    <s v="N/S"/>
    <s v="N/S"/>
    <s v="0.001"/>
    <n v="0.33263999999999999"/>
    <n v="1.5190560000000002"/>
    <d v="2021-02-12T00:00:00"/>
  </r>
  <r>
    <x v="2"/>
    <x v="22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s v="19/01//2021"/>
    <n v="0.83"/>
    <n v="3.74"/>
    <n v="6.9"/>
    <n v="6.4"/>
    <n v="7.1"/>
    <n v="410"/>
    <n v="490"/>
    <n v="25.6"/>
    <n v="25.9"/>
    <n v="48.6"/>
    <n v="27.4"/>
    <s v="&lt;0,100"/>
    <s v="N/S"/>
    <n v="14"/>
    <s v="&lt;0,100"/>
    <s v="&lt;0,153"/>
    <n v="5.9612903225806448"/>
    <n v="5.6000000000000001E-2"/>
    <n v="54"/>
    <s v="&lt;0,100"/>
    <x v="138"/>
    <e v="#VALUE!"/>
    <n v="0.29199999999999998"/>
    <s v="&lt;10"/>
    <s v="N/S"/>
    <s v="N/S"/>
    <s v="N/S"/>
    <s v="N/S"/>
    <n v="7.0000000000000007E-2"/>
    <n v="7.67"/>
    <s v="&lt;1,00"/>
    <n v="128"/>
    <s v="N/S"/>
    <s v="&lt;0,003"/>
    <n v="0.13300000000000001"/>
    <s v="&lt;0,020"/>
    <s v="&lt;0,020"/>
    <n v="2.6"/>
    <n v="1.4E-2"/>
    <s v="&lt;0,010"/>
    <s v="&lt;0,030"/>
    <n v="0.30299999999999999"/>
    <n v="84.7"/>
    <n v="67.8"/>
    <n v="157"/>
    <n v="174"/>
    <n v="0.21"/>
    <n v="4.3999999999999997E-2"/>
    <n v="2E-3"/>
    <s v="N/S"/>
    <s v="N/S"/>
    <n v="4.9000000000000002E-2"/>
    <n v="0.30619828799999999"/>
    <n v="0.60345647999999996"/>
    <d v="2021-02-03T00:00:00"/>
  </r>
  <r>
    <x v="2"/>
    <x v="22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01-20T00:00:00"/>
    <n v="2"/>
    <n v="0.34"/>
    <n v="7.3"/>
    <n v="6.9"/>
    <n v="7.4"/>
    <n v="620"/>
    <n v="640"/>
    <n v="26.1"/>
    <n v="27.2"/>
    <n v="199"/>
    <n v="84"/>
    <s v="&lt;0,100"/>
    <s v="N/S"/>
    <s v="&lt;10"/>
    <n v="0.106"/>
    <s v="&lt;0,153"/>
    <n v="2.4612903225806453"/>
    <s v="&lt;0,020"/>
    <n v="302"/>
    <n v="1"/>
    <x v="204"/>
    <e v="#VALUE!"/>
    <n v="0.48099999999999998"/>
    <s v="&lt;10"/>
    <s v="N/S"/>
    <s v="N/S"/>
    <s v="N/S"/>
    <s v="N/S"/>
    <s v="&lt;0,050"/>
    <n v="25"/>
    <s v="&lt;1,00"/>
    <n v="71.2"/>
    <s v="N/S"/>
    <n v="2.4E-2"/>
    <n v="0.65500000000000003"/>
    <s v="0.10"/>
    <s v="0.10"/>
    <s v="13.58"/>
    <n v="8.9999999999999993E-3"/>
    <s v="0.005"/>
    <s v="0.002"/>
    <n v="1.24"/>
    <n v="251"/>
    <n v="156"/>
    <n v="149"/>
    <n v="181"/>
    <n v="1.1599999999999999"/>
    <n v="0.39600000000000002"/>
    <n v="0.1"/>
    <s v="N/S"/>
    <s v="N/S"/>
    <s v="0.001"/>
    <n v="0.20563200000000001"/>
    <n v="0.73929600000000006"/>
    <d v="2021-02-12T00:00:00"/>
  </r>
  <r>
    <x v="2"/>
    <x v="22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01-20T00:00:00"/>
    <n v="2"/>
    <n v="0.42"/>
    <n v="7"/>
    <n v="6.9"/>
    <n v="7.3"/>
    <n v="480"/>
    <n v="570"/>
    <n v="23.1"/>
    <n v="24.2"/>
    <n v="51.1"/>
    <n v="11"/>
    <s v="&lt;0,100"/>
    <s v="N/S"/>
    <s v="&lt;10"/>
    <s v="&lt;0,100"/>
    <s v="&lt;0,153"/>
    <n v="1.0454838709677419"/>
    <s v="&lt;0,020"/>
    <n v="241"/>
    <n v="2"/>
    <x v="138"/>
    <e v="#VALUE!"/>
    <n v="0.30099999999999999"/>
    <s v="&lt;10"/>
    <s v="N/S"/>
    <s v="N/S"/>
    <s v="N/S"/>
    <s v="N/S"/>
    <s v="&lt;0,050"/>
    <n v="15.3"/>
    <s v="&lt;1,00"/>
    <n v="128"/>
    <s v="N/S"/>
    <n v="1.0999999999999999E-2"/>
    <n v="0.378"/>
    <s v="0.10"/>
    <s v="0.10"/>
    <s v="3.99"/>
    <n v="5.0000000000000001E-3"/>
    <s v="0.005"/>
    <s v="0.002"/>
    <n v="1.82"/>
    <n v="115"/>
    <n v="85"/>
    <n v="128"/>
    <n v="178"/>
    <n v="0.32200000000000001"/>
    <n v="0.08"/>
    <n v="2E-3"/>
    <s v="N/S"/>
    <s v="N/S"/>
    <n v="1E-3"/>
    <n v="3.3264000000000002E-2"/>
    <n v="0.72878399999999999"/>
    <d v="2021-02-12T00:00:00"/>
  </r>
  <r>
    <x v="2"/>
    <x v="22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01-21T00:00:00"/>
    <n v="1.5"/>
    <n v="3.23"/>
    <n v="8"/>
    <n v="8"/>
    <n v="8"/>
    <n v="990"/>
    <n v="990"/>
    <n v="25.5"/>
    <n v="25.5"/>
    <n v="291"/>
    <n v="178"/>
    <s v="&lt;0,100"/>
    <s v="N/S"/>
    <s v="&lt;10"/>
    <s v="&lt;0,100"/>
    <s v="&lt;0,153"/>
    <n v="5.4870967741935486"/>
    <n v="4.4000000000000004"/>
    <n v="72"/>
    <s v="&lt;0,100"/>
    <x v="205"/>
    <e v="#VALUE!"/>
    <n v="1.1299999999999999"/>
    <s v="&lt;10"/>
    <s v="N/S"/>
    <s v="N/S"/>
    <s v="N/S"/>
    <s v="N/S"/>
    <s v="&lt;0,050"/>
    <n v="31.4"/>
    <s v="&lt;1,00"/>
    <n v="93.5"/>
    <s v="N/S"/>
    <n v="0.01"/>
    <n v="0.35699999999999998"/>
    <s v="0.10"/>
    <s v="0.10"/>
    <s v="4.23"/>
    <n v="5.0000000000000001E-3"/>
    <s v="0.005"/>
    <s v="0.002"/>
    <s v="0.766"/>
    <s v="&lt;2,00"/>
    <n v="160"/>
    <n v="296"/>
    <n v="300"/>
    <n v="0.76200000000000001"/>
    <n v="6.8000000000000005E-2"/>
    <n v="2E-3"/>
    <s v="N/S"/>
    <s v="N/S"/>
    <n v="1E-3"/>
    <n v="3.104676"/>
    <n v="1.2558239999999998"/>
    <d v="2021-02-12T00:00:00"/>
  </r>
  <r>
    <x v="2"/>
    <x v="22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01-18T00:00:00"/>
    <n v="1"/>
    <n v="4.78"/>
    <n v="7.9"/>
    <n v="6.9"/>
    <n v="7.5"/>
    <n v="610"/>
    <n v="750"/>
    <n v="21"/>
    <n v="21.4"/>
    <n v="276"/>
    <n v="73.5"/>
    <s v="&lt;0,100"/>
    <s v="N/S"/>
    <s v="&lt;10"/>
    <n v="0.21299999999999999"/>
    <s v="&lt;0,153"/>
    <n v="3.2516129032258063"/>
    <n v="1.91"/>
    <n v="249"/>
    <n v="0.1"/>
    <x v="206"/>
    <n v="5.4270588235294115"/>
    <n v="0.25"/>
    <s v="&lt;10"/>
    <s v="N/S"/>
    <s v="N/S"/>
    <s v="N/S"/>
    <s v="N/S"/>
    <n v="0.2"/>
    <n v="26.3"/>
    <s v="&lt;1,00"/>
    <n v="138"/>
    <s v="N/S"/>
    <s v="&lt;0,003"/>
    <n v="0.13"/>
    <n v="2.5999999999999999E-2"/>
    <n v="2.7E-2"/>
    <n v="6.36"/>
    <n v="1.7999999999999999E-2"/>
    <s v="&lt;0,010"/>
    <s v="&lt;0,030"/>
    <n v="0.54100000000000004"/>
    <n v="110"/>
    <n v="63.8"/>
    <n v="138"/>
    <n v="167"/>
    <n v="0.66600000000000004"/>
    <n v="0.154"/>
    <n v="5.3999999999999999E-2"/>
    <s v="N/S"/>
    <s v="N/S"/>
    <n v="7.0000000000000007E-2"/>
    <n v="1.264788"/>
    <n v="4.2847920000000004"/>
    <d v="2021-02-03T00:00:00"/>
  </r>
  <r>
    <x v="2"/>
    <x v="3"/>
    <x v="6"/>
    <n v="88"/>
    <x v="52"/>
    <s v="Aburra Norte"/>
    <n v="2"/>
    <s v="Magdalena Cauca"/>
    <n v="27"/>
    <s v="Nechi"/>
    <n v="2701"/>
    <s v="Rio Porce"/>
    <s v="2701-01"/>
    <s v="Rio Aburra - NSS"/>
    <s v="2701- _01- _062"/>
    <s v="Q. LA GARCIA"/>
    <s v="2701-01-062"/>
    <s v="Q. LA GARCIA"/>
    <d v="2021-01-15T00:00:00"/>
    <n v="5"/>
    <n v="16.86"/>
    <n v="7.22"/>
    <n v="6.13"/>
    <n v="7.43"/>
    <n v="45.2"/>
    <n v="93.3"/>
    <n v="21.4"/>
    <n v="23.6"/>
    <s v="&lt;12"/>
    <n v="3.32"/>
    <s v="&lt;0,100"/>
    <s v="N/S"/>
    <s v="&lt;10"/>
    <s v="&lt;0,100"/>
    <s v="&lt;0,153"/>
    <n v="0.44709677419354837"/>
    <s v="&lt;0,02"/>
    <n v="1489"/>
    <n v="1.3"/>
    <x v="138"/>
    <e v="#VALUE!"/>
    <n v="1.79"/>
    <s v="&lt;10"/>
    <s v="N/S"/>
    <s v="N/S"/>
    <s v="N/S"/>
    <s v="N/S"/>
    <s v="&lt;0,050"/>
    <n v="3.8"/>
    <s v="&lt;1,00"/>
    <s v="&lt;10"/>
    <n v="76.8"/>
    <n v="7.0000000000000001E-3"/>
    <n v="0.16800000000000001"/>
    <s v="&lt;0,020"/>
    <s v="&lt;0,020"/>
    <n v="69.2"/>
    <s v="&lt;0,001"/>
    <s v="&lt;0,010"/>
    <s v="&lt;0,030"/>
    <n v="5.0999999999999997E-2"/>
    <n v="5.94"/>
    <n v="11.3"/>
    <n v="17.600000000000001"/>
    <n v="42.9"/>
    <n v="1.21"/>
    <n v="0.34200000000000003"/>
    <n v="9.8000000000000004E-2"/>
    <s v="N/S"/>
    <n v="2.71"/>
    <s v="&lt;0,020"/>
    <n v="1.0075535999999998"/>
    <n v="451.88171999999997"/>
    <d v="2021-01-29T00:00:00"/>
  </r>
  <r>
    <x v="2"/>
    <x v="3"/>
    <x v="6"/>
    <n v="88"/>
    <x v="52"/>
    <s v="Aburra Norte"/>
    <n v="2"/>
    <s v="Magdalena Cauca"/>
    <n v="27"/>
    <s v="Nechi"/>
    <n v="2701"/>
    <s v="Rio Porce"/>
    <s v="2701-01"/>
    <s v="Rio Aburra - NSS"/>
    <s v="2701- _01- _062"/>
    <s v="Q. LA GARCIA"/>
    <s v="2701-01-062"/>
    <s v="Q. LA GARCIA"/>
    <d v="2021-01-15T00:00:00"/>
    <n v="5"/>
    <n v="48.19"/>
    <n v="6.58"/>
    <n v="6.17"/>
    <n v="8.2799999999999994"/>
    <n v="79.900000000000006"/>
    <n v="150.30000000000001"/>
    <n v="19.5"/>
    <n v="23.3"/>
    <s v="&lt;12"/>
    <n v="2"/>
    <s v="&lt;0,100"/>
    <s v="N/S"/>
    <n v="10"/>
    <s v="&lt;0,100"/>
    <s v="&lt;0,153"/>
    <e v="#VALUE!"/>
    <s v="&lt;0,02"/>
    <n v="237"/>
    <n v="6"/>
    <x v="138"/>
    <e v="#VALUE!"/>
    <n v="0.28499999999999998"/>
    <s v="&lt;10"/>
    <s v="N/S"/>
    <s v="N/S"/>
    <s v="N/S"/>
    <s v="N/S"/>
    <s v="&lt;0,050"/>
    <n v="7.99"/>
    <s v="&lt;1,00"/>
    <n v="28.5"/>
    <n v="21.1"/>
    <s v="&lt;0,003"/>
    <n v="3.1E-2"/>
    <s v="&lt;0,020"/>
    <s v="&lt;0,020"/>
    <n v="7.8"/>
    <s v="&lt;0,001"/>
    <s v="&lt;0,010"/>
    <s v="&lt;0,030"/>
    <n v="1.2E-2"/>
    <n v="21.9"/>
    <s v="&lt;5,00"/>
    <n v="15.1"/>
    <n v="24.6"/>
    <n v="5.8000000000000003E-2"/>
    <n v="2E-3"/>
    <n v="0"/>
    <s v="N/S"/>
    <n v="0.25"/>
    <s v="&lt;0,020"/>
    <n v="1.7348399999999997"/>
    <n v="205.57853999999998"/>
    <d v="2021-01-29T00:00:00"/>
  </r>
  <r>
    <x v="2"/>
    <x v="0"/>
    <x v="0"/>
    <n v="347"/>
    <x v="1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2"/>
    <s v="Q. La Guaca"/>
    <s v="2620-01-02-04"/>
    <s v="Q. Sucia"/>
    <d v="2021-12-16T00:00:00"/>
    <n v="24"/>
    <n v="1.06"/>
    <n v="7.25"/>
    <n v="0.42"/>
    <n v="6.99"/>
    <n v="281"/>
    <n v="1147"/>
    <n v="22.3"/>
    <n v="24.6"/>
    <n v="207"/>
    <n v="81.900000000000006"/>
    <s v="N/S"/>
    <s v="N/S"/>
    <n v="69"/>
    <n v="3.95"/>
    <n v="14.2"/>
    <n v="6.2548387096774194"/>
    <n v="3.9E-2"/>
    <n v="73"/>
    <n v="1.4"/>
    <x v="207"/>
    <e v="#VALUE!"/>
    <n v="1.84"/>
    <s v="&lt;10"/>
    <s v="N/S"/>
    <s v="N/S"/>
    <s v="N/S"/>
    <n v="2909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7.5007296000000014"/>
    <n v="6.685632"/>
    <d v="2022-01-04T00:00:00"/>
  </r>
  <r>
    <x v="2"/>
    <x v="0"/>
    <x v="0"/>
    <n v="642"/>
    <x v="8"/>
    <s v="Citará"/>
    <n v="2"/>
    <s v="Magdalena Cauca"/>
    <n v="26"/>
    <s v="Cauca"/>
    <n v="2619"/>
    <s v="Río San Juan"/>
    <s v="2619"/>
    <s v="R. San Juan - (md)"/>
    <s v="2619-01-02"/>
    <s v="R. Barroso"/>
    <s v="2619-01-02-14"/>
    <s v="Q. Liboriana"/>
    <d v="2021-12-13T00:00:00"/>
    <n v="24"/>
    <n v="12.27"/>
    <n v="7.73"/>
    <n v="7.39"/>
    <n v="8.6"/>
    <n v="262"/>
    <n v="697"/>
    <n v="19.8"/>
    <n v="23.1"/>
    <n v="274"/>
    <n v="145"/>
    <s v="N/S"/>
    <s v="N/S"/>
    <n v="115"/>
    <n v="4.99"/>
    <n v="3.26"/>
    <n v="10.183870967741935"/>
    <n v="0.41799999999999998"/>
    <n v="76"/>
    <n v="0.4"/>
    <x v="208"/>
    <n v="9.4705882352941178"/>
    <n v="2.21"/>
    <s v="&lt;10"/>
    <s v="N/S"/>
    <s v="N/S"/>
    <s v="N/S"/>
    <n v="448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53.71856"/>
    <n v="80.569728000000012"/>
    <d v="2021-12-31T00:00:00"/>
  </r>
  <r>
    <x v="2"/>
    <x v="0"/>
    <x v="0"/>
    <n v="44"/>
    <x v="9"/>
    <s v="Hevéxico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5"/>
    <s v="Directos R. Cauca (md) entre R. San Mateo y Q. Niverengo"/>
    <s v="2621-01-15-08"/>
    <s v="Q. La Sapera"/>
    <d v="2021-12-19T00:00:00"/>
    <n v="24"/>
    <n v="1.57"/>
    <n v="7.12"/>
    <n v="6.92"/>
    <n v="8.08"/>
    <n v="817"/>
    <n v="894"/>
    <n v="24.3"/>
    <n v="27.9"/>
    <n v="504"/>
    <n v="232"/>
    <s v="N/S"/>
    <s v="N/S"/>
    <n v="28"/>
    <n v="9.4600000000000009"/>
    <n v="19.100000000000001"/>
    <n v="11.425806451612903"/>
    <s v="&lt;0,020"/>
    <n v="54"/>
    <s v="&lt;0,100"/>
    <x v="209"/>
    <n v="43.89411764705882"/>
    <n v="3.86"/>
    <s v="&lt;10"/>
    <s v="N/S"/>
    <s v="N/S"/>
    <s v="N/S"/>
    <n v="8164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31.470336000000003"/>
    <n v="7.3249919999999999"/>
    <d v="2022-01-06T00:00:00"/>
  </r>
  <r>
    <x v="2"/>
    <x v="0"/>
    <x v="0"/>
    <n v="113"/>
    <x v="10"/>
    <s v="Hevéxico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0"/>
    <s v="R. La Clara"/>
    <s v="2621-01-10-12"/>
    <s v="Q. Remango"/>
    <d v="2021-12-17T00:00:00"/>
    <n v="24"/>
    <n v="4.2699999999999996"/>
    <n v="7.93"/>
    <n v="7.12"/>
    <n v="8.93"/>
    <n v="639"/>
    <n v="1815"/>
    <n v="19.8"/>
    <n v="21.8"/>
    <n v="1744"/>
    <n v="842"/>
    <s v="N/S"/>
    <s v="N/S"/>
    <n v="105"/>
    <n v="15.3"/>
    <n v="22.7"/>
    <n v="16.5741935483871"/>
    <s v="&lt;0,020"/>
    <n v="521"/>
    <n v="8.5"/>
    <x v="210"/>
    <n v="55.835294117647052"/>
    <n v="10.9"/>
    <n v="10"/>
    <s v="N/S"/>
    <s v="N/S"/>
    <s v="N/S"/>
    <n v="4800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310.63737600000002"/>
    <n v="192.21148799999997"/>
    <d v="2022-01-04T00:00:00"/>
  </r>
  <r>
    <x v="2"/>
    <x v="0"/>
    <x v="0"/>
    <n v="125"/>
    <x v="11"/>
    <s v="Hevéxicos"/>
    <n v="2"/>
    <s v="Magdalena Cauca"/>
    <n v="26"/>
    <s v="Cauca"/>
    <n v="2621"/>
    <s v="Directos Río Cauca entre Río San Juan y Pto Valdivia (mi)"/>
    <s v="2621-01"/>
    <s v="Directos R. Cauca (md) entre R. San Juan R. Ituango - NSS"/>
    <s v="2621-01-14"/>
    <s v="Q. La Noque"/>
    <s v="2621-01-14-10"/>
    <s v="Q. La Noque Parte Alta"/>
    <d v="2021-12-14T00:00:00"/>
    <n v="24"/>
    <n v="5.44"/>
    <n v="8.1300000000000008"/>
    <n v="7.24"/>
    <n v="8.58"/>
    <n v="456"/>
    <n v="944"/>
    <n v="19.3"/>
    <n v="22"/>
    <n v="204"/>
    <n v="57"/>
    <s v="N/S"/>
    <s v="N/S"/>
    <n v="18"/>
    <n v="4.95"/>
    <n v="2.83"/>
    <n v="3.3870967741935485"/>
    <s v="&lt;0,020"/>
    <n v="49"/>
    <n v="2"/>
    <x v="211"/>
    <n v="9.3058823529411772"/>
    <n v="1.87"/>
    <n v="17"/>
    <s v="N/S"/>
    <s v="N/S"/>
    <s v="N/S"/>
    <n v="1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26.790912000000006"/>
    <n v="23.030784000000001"/>
    <d v="2021-12-31T00:00:00"/>
  </r>
  <r>
    <x v="2"/>
    <x v="0"/>
    <x v="0"/>
    <n v="240"/>
    <x v="12"/>
    <s v="Hevéxicos"/>
    <n v="2"/>
    <s v="Magdalena Cauca"/>
    <n v="26"/>
    <s v="Cauca"/>
    <n v="2620"/>
    <s v="Directos Río Cauca  entre Río San Juan y  Pto Valdivia (md)"/>
    <s v="2620-02"/>
    <s v="Directos R. Cauca (mi) - R. Aurra - NSS"/>
    <s v="2620-02-04"/>
    <s v="Q. La Clara"/>
    <s v="2620-02-04-06"/>
    <s v="Q. Juan Ramos"/>
    <d v="2021-12-17T00:00:00"/>
    <n v="24"/>
    <n v="3.65"/>
    <n v="8.35"/>
    <n v="7.75"/>
    <n v="8.57"/>
    <n v="477"/>
    <n v="1004"/>
    <n v="18.5"/>
    <n v="23.8"/>
    <n v="506"/>
    <n v="296"/>
    <s v="N/S"/>
    <s v="N/S"/>
    <n v="68"/>
    <n v="7.73"/>
    <n v="8.83"/>
    <n v="17.906451612903226"/>
    <n v="7.2999999999999995E-2"/>
    <n v="181"/>
    <s v="&lt;0,100"/>
    <x v="57"/>
    <n v="23.058823529411764"/>
    <n v="5.8"/>
    <s v="&lt;10"/>
    <s v="N/S"/>
    <s v="N/S"/>
    <s v="N/S"/>
    <n v="9870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93.346559999999997"/>
    <n v="57.080159999999992"/>
    <d v="2022-01-04T00:00:00"/>
  </r>
  <r>
    <x v="2"/>
    <x v="0"/>
    <x v="0"/>
    <n v="411"/>
    <x v="13"/>
    <s v="Hevéxico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06"/>
    <s v="R. Juan García"/>
    <s v="2620-03-06-01"/>
    <s v="R. Juan García"/>
    <d v="2021-12-16T00:00:00"/>
    <n v="24"/>
    <n v="1.22"/>
    <m/>
    <n v="7.18"/>
    <n v="8.83"/>
    <n v="111.7"/>
    <n v="14.38"/>
    <n v="24.6"/>
    <n v="26.7"/>
    <n v="636"/>
    <n v="382"/>
    <s v="N/S"/>
    <s v="N/S"/>
    <n v="71"/>
    <n v="9.84"/>
    <n v="7.42"/>
    <n v="13.119354838709677"/>
    <s v="&lt;0,020"/>
    <n v="40010"/>
    <n v="6"/>
    <x v="212"/>
    <n v="30.635294117647064"/>
    <n v="6.37"/>
    <s v="&lt;10"/>
    <s v="N/S"/>
    <s v="N/S"/>
    <s v="N/S"/>
    <n v="10462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40.265855999999999"/>
    <n v="4217.3740800000005"/>
    <d v="2022-01-04T00:00:00"/>
  </r>
  <r>
    <x v="2"/>
    <x v="0"/>
    <x v="0"/>
    <n v="628"/>
    <x v="14"/>
    <s v="Hevéxico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15"/>
    <s v="Q. Chachafruto"/>
    <s v="2620-03-15-02"/>
    <s v="Q. Niquia"/>
    <d v="2021-12-15T00:00:00"/>
    <n v="24"/>
    <n v="3.92"/>
    <n v="7.55"/>
    <n v="7.28"/>
    <n v="8.24"/>
    <n v="392"/>
    <n v="826"/>
    <n v="23.1"/>
    <n v="25.3"/>
    <n v="628"/>
    <n v="259"/>
    <s v="N/S"/>
    <s v="N/S"/>
    <n v="66"/>
    <n v="6.01"/>
    <n v="7.73"/>
    <n v="6.5258064516129028"/>
    <s v="&lt;0,020"/>
    <n v="204"/>
    <n v="2"/>
    <x v="213"/>
    <n v="29.564705882352939"/>
    <n v="5.29"/>
    <s v="&lt;10"/>
    <s v="N/S"/>
    <s v="N/S"/>
    <s v="N/S"/>
    <n v="1240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87.720191999999997"/>
    <n v="69.092351999999991"/>
    <d v="2022-01-03T00:00:00"/>
  </r>
  <r>
    <x v="2"/>
    <x v="0"/>
    <x v="0"/>
    <n v="656"/>
    <x v="15"/>
    <s v="Hevéxicos"/>
    <n v="2"/>
    <s v="Magdalena Cauca"/>
    <n v="26"/>
    <s v="Cauca"/>
    <n v="2620"/>
    <s v="Directos Río Cauca  entre Río San Juan y  Pto Valdivia (md)"/>
    <s v="2620-02"/>
    <s v="Directos R. Cauca (mi) - R. Aurra - NSS"/>
    <s v="2620-02-02"/>
    <s v="R. Aurra"/>
    <s v="2620-02-02-01"/>
    <s v="R. Aurrá"/>
    <d v="2021-12-15T00:00:00"/>
    <n v="24"/>
    <n v="2.09"/>
    <n v="8.56"/>
    <n v="7.61"/>
    <n v="8.9600000000000009"/>
    <n v="417"/>
    <n v="1543"/>
    <n v="25.2"/>
    <n v="26.9"/>
    <n v="526"/>
    <n v="265"/>
    <s v="N/S"/>
    <s v="N/S"/>
    <n v="63"/>
    <n v="7.61"/>
    <n v="15.5"/>
    <n v="9.5290322580645164"/>
    <s v="&lt;0,020"/>
    <n v="181"/>
    <n v="2"/>
    <x v="214"/>
    <n v="29.152941176470588"/>
    <n v="5.71"/>
    <s v="&lt;10"/>
    <s v="N/S"/>
    <s v="N/S"/>
    <s v="N/S"/>
    <n v="8360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47.852639999999994"/>
    <n v="32.684255999999998"/>
    <d v="2022-01-03T00:00:00"/>
  </r>
  <r>
    <x v="2"/>
    <x v="0"/>
    <x v="0"/>
    <n v="761"/>
    <x v="16"/>
    <s v="Hevéxico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23"/>
    <s v="Q. La Sopetrana"/>
    <s v="2620-03-23-06"/>
    <s v="Q. La Sopetrana"/>
    <d v="2021-12-13T00:00:00"/>
    <n v="24"/>
    <n v="6.97"/>
    <n v="7.46"/>
    <n v="7.35"/>
    <n v="8.51"/>
    <n v="554"/>
    <n v="900"/>
    <n v="24"/>
    <n v="25.7"/>
    <n v="846"/>
    <n v="378"/>
    <s v="N/S"/>
    <s v="N/S"/>
    <n v="124"/>
    <n v="12.4"/>
    <n v="37.299999999999997"/>
    <n v="14.270967741935484"/>
    <s v="&lt;0,020"/>
    <n v="562"/>
    <n v="5"/>
    <x v="215"/>
    <n v="37.141176470588235"/>
    <n v="5.68"/>
    <s v="&lt;10"/>
    <s v="N/S"/>
    <s v="N/S"/>
    <s v="N/S"/>
    <n v="86505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227.634624"/>
    <n v="338.44089600000001"/>
    <d v="2021-12-31T00:00:00"/>
  </r>
  <r>
    <x v="2"/>
    <x v="0"/>
    <x v="0"/>
    <n v="854"/>
    <x v="19"/>
    <s v="Panzenú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02"/>
    <s v="R. Espiritu Santo"/>
    <s v="2620-03-02-02"/>
    <s v="Q. El Oro"/>
    <d v="2021-12-20T00:00:00"/>
    <n v="24"/>
    <n v="2.99"/>
    <n v="5.43"/>
    <n v="7.47"/>
    <n v="8.76"/>
    <n v="306"/>
    <n v="751"/>
    <n v="20.399999999999999"/>
    <n v="26.2"/>
    <n v="534"/>
    <n v="206"/>
    <s v="N/S"/>
    <s v="N/S"/>
    <n v="19"/>
    <n v="7.33"/>
    <n v="23"/>
    <n v="6.2322580645161292"/>
    <s v="&lt;0,020"/>
    <n v="243"/>
    <n v="1.6"/>
    <x v="42"/>
    <n v="28.411764705882351"/>
    <n v="5.32"/>
    <s v="&lt;10"/>
    <s v="N/S"/>
    <s v="N/S"/>
    <s v="N/S"/>
    <n v="29425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53.217216000000008"/>
    <n v="62.775647999999997"/>
    <d v="2022-01-06T00:00:00"/>
  </r>
  <r>
    <x v="2"/>
    <x v="0"/>
    <x v="0"/>
    <n v="150"/>
    <x v="25"/>
    <s v="Tahamies"/>
    <n v="2"/>
    <s v="Magdalena Cauca"/>
    <n v="27"/>
    <s v="Nechí"/>
    <n v="2701"/>
    <s v="Río Porce"/>
    <s v="2701-03"/>
    <s v="R. Guadalupe y Medio Porce - NSS"/>
    <s v="2701-03-02"/>
    <s v="R. Guadalupe"/>
    <s v="2701-03-02-08"/>
    <s v="Q. Santa Isabel"/>
    <d v="2021-12-10T00:00:00"/>
    <n v="24"/>
    <n v="0.95"/>
    <n v="8.6"/>
    <n v="8.17"/>
    <n v="9.36"/>
    <n v="508"/>
    <n v="1021"/>
    <n v="19.600000000000001"/>
    <n v="25.9"/>
    <n v="683"/>
    <n v="317"/>
    <s v="N/S"/>
    <s v="N/S"/>
    <n v="197"/>
    <n v="10.7"/>
    <n v="34.200000000000003"/>
    <n v="10.070967741935483"/>
    <s v="&lt;0,020"/>
    <n v="134"/>
    <n v="1.8"/>
    <x v="216"/>
    <n v="49.247058823529407"/>
    <n v="5.75"/>
    <s v=" &lt; 10"/>
    <s v="N/S"/>
    <s v="N/S"/>
    <s v="N/S"/>
    <n v="22273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26.019359999999999"/>
    <n v="10.998719999999999"/>
    <d v="2021-12-29T00:00:00"/>
  </r>
  <r>
    <x v="2"/>
    <x v="0"/>
    <x v="0"/>
    <n v="647"/>
    <x v="27"/>
    <s v="Tahamies"/>
    <n v="2"/>
    <s v="Magdalena Cauca"/>
    <n v="26"/>
    <s v="Cauca"/>
    <n v="2620"/>
    <s v="Directos Río Cauca  entre Río San Juan y  Pto Valdivia (md)"/>
    <s v="2620-03"/>
    <s v="Directos R. Cauca (mi) - R. San Andrés y R. Espiritu Santo - NSS"/>
    <s v="2620-03-04"/>
    <s v="R. San Andres"/>
    <s v="2620-03-04-01"/>
    <s v="R. San Andres"/>
    <d v="2021-12-19T00:00:00"/>
    <n v="24"/>
    <n v="5.6"/>
    <n v="7.57"/>
    <n v="7.46"/>
    <n v="8.8800000000000008"/>
    <n v="328"/>
    <n v="525"/>
    <n v="18.899999999999999"/>
    <n v="20.9"/>
    <n v="927"/>
    <n v="324"/>
    <s v="N/S"/>
    <s v="N/S"/>
    <n v="66"/>
    <n v="7.82"/>
    <n v="10.1"/>
    <n v="4.6064516129032249"/>
    <s v="&lt;0,021"/>
    <n v="288"/>
    <n v="2.5"/>
    <x v="217"/>
    <n v="14.988235294117645"/>
    <n v="4.95"/>
    <s v="&lt;10"/>
    <s v="N/S"/>
    <s v="N/S"/>
    <s v="N/S"/>
    <n v="14136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56.76416"/>
    <n v="139.34591999999998"/>
    <d v="2022-01-06T00:00:00"/>
  </r>
  <r>
    <x v="2"/>
    <x v="0"/>
    <x v="0"/>
    <n v="887"/>
    <x v="29"/>
    <s v="Tahamies"/>
    <n v="2"/>
    <s v="Magdalena Cauca"/>
    <n v="27"/>
    <s v="Nechí"/>
    <n v="2702"/>
    <s v="Alto Nechí"/>
    <s v="2702"/>
    <s v="Alto Nechí - NSS"/>
    <s v="2702-01-11"/>
    <s v="Directos R. Nechí (md) entre Q. Yolanda y Q. El Yerbal"/>
    <s v="2702-01-11-04"/>
    <s v="Q. Yurumal"/>
    <d v="2021-12-15T00:00:00"/>
    <n v="24"/>
    <n v="6.77"/>
    <n v="8.1199999999999992"/>
    <n v="7.81"/>
    <n v="9.14"/>
    <n v="282"/>
    <n v="605"/>
    <n v="17.5"/>
    <n v="21.9"/>
    <n v="429"/>
    <n v="167"/>
    <s v="N/S"/>
    <s v="N/S"/>
    <n v="58"/>
    <n v="7.57"/>
    <n v="19.399999999999999"/>
    <n v="9.1225806451612907"/>
    <s v="&lt;0,020"/>
    <n v="113"/>
    <n v="1"/>
    <x v="218"/>
    <n v="15.811764705882354"/>
    <n v="3.77"/>
    <s v="&lt;10"/>
    <s v="N/S"/>
    <s v="N/S"/>
    <s v="N/S"/>
    <n v="4040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97.682975999999996"/>
    <n v="66.096863999999997"/>
    <d v="2022-01-03T00:00:00"/>
  </r>
  <r>
    <x v="2"/>
    <x v="0"/>
    <x v="0"/>
    <n v="142"/>
    <x v="30"/>
    <s v="Zenufana"/>
    <n v="2"/>
    <s v="Magdalena Cauca"/>
    <n v="23"/>
    <s v="Medio Magdalena"/>
    <n v="2308"/>
    <s v="Río Nare"/>
    <s v="2308-05"/>
    <s v="R. Nus - NSS"/>
    <s v="2308-05-01"/>
    <s v="R. Nus Entre R. Nare y Q. San José"/>
    <s v="2308-05-01-01"/>
    <s v="R. Nus"/>
    <d v="2021-12-09T00:00:00"/>
    <n v="24"/>
    <n v="1.78"/>
    <n v="7.19"/>
    <n v="7.13"/>
    <n v="7.88"/>
    <n v="131"/>
    <n v="371"/>
    <n v="23.5"/>
    <n v="27.8"/>
    <n v="96.7"/>
    <n v="33.5"/>
    <s v="N/S"/>
    <s v="N/S"/>
    <n v="29"/>
    <s v="&lt;0,100"/>
    <n v="2.0499999999999998"/>
    <n v="1.0183870967741935"/>
    <n v="6.6000000000000003E-2"/>
    <n v="31"/>
    <s v="&lt;0,100"/>
    <x v="219"/>
    <e v="#VALUE!"/>
    <n v="1.36"/>
    <s v="&lt;10"/>
    <s v="N/S"/>
    <s v="N/S"/>
    <s v="N/S"/>
    <n v="17220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5.1520320000000002"/>
    <n v="4.7675519999999993"/>
    <d v="2021-12-28T00:00:00"/>
  </r>
  <r>
    <x v="2"/>
    <x v="0"/>
    <x v="0"/>
    <n v="190"/>
    <x v="31"/>
    <s v="Zenufana"/>
    <n v="2"/>
    <s v="Magdalena Cauca"/>
    <n v="23"/>
    <s v="Medio Magdalena"/>
    <n v="2308"/>
    <s v="Río Nare"/>
    <s v="2308-05"/>
    <s v="R. Nus - NSS"/>
    <s v="2308-05-03"/>
    <s v="R. Nus (md) Entre Q. San José y Q. Santa Gertrudis"/>
    <s v="2308-05-03-01"/>
    <s v="R. Nus"/>
    <d v="2021-12-10T00:00:00"/>
    <n v="24"/>
    <n v="24.27"/>
    <n v="6.99"/>
    <n v="6.87"/>
    <n v="7.91"/>
    <n v="299"/>
    <n v="1612"/>
    <n v="23.7"/>
    <n v="26.9"/>
    <n v="142"/>
    <n v="67.3"/>
    <s v="N/S"/>
    <s v="N/S"/>
    <s v="&lt;10"/>
    <n v="2.46"/>
    <n v="3.75"/>
    <n v="3.0483870967741935"/>
    <s v="&lt;0,020"/>
    <n v="18"/>
    <n v="2.5"/>
    <x v="201"/>
    <n v="8.1694117647058828"/>
    <n v="1.49"/>
    <s v="&lt;10"/>
    <s v="N/S"/>
    <s v="N/S"/>
    <s v="N/S"/>
    <n v="933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41.12325440000001"/>
    <n v="37.744703999999999"/>
    <d v="2021-12-29T00:00:00"/>
  </r>
  <r>
    <x v="2"/>
    <x v="0"/>
    <x v="0"/>
    <n v="604"/>
    <x v="34"/>
    <s v="Zenufana"/>
    <n v="2"/>
    <s v="Magdalena Cauca"/>
    <n v="23"/>
    <s v="Medio Magdalena"/>
    <n v="2317"/>
    <s v="Río Cimitarra y otros directos al Magdalena"/>
    <s v="2317-01"/>
    <s v="R. Ite - NSS"/>
    <s v="2317-01-02"/>
    <s v="R. Ite parte alta"/>
    <s v="2317-01-02-08"/>
    <s v="Q. Carnicero"/>
    <d v="2021-12-03T00:00:00"/>
    <n v="24"/>
    <n v="0.54"/>
    <n v="7.9"/>
    <n v="7.27"/>
    <n v="8.94"/>
    <n v="299"/>
    <n v="1612"/>
    <n v="23.7"/>
    <n v="25.6"/>
    <n v="613"/>
    <n v="269"/>
    <s v="N/S"/>
    <s v="N/S"/>
    <n v="96"/>
    <n v="8.39"/>
    <n v="19.600000000000001"/>
    <n v="8.6483870967741918"/>
    <s v="&lt;0,020"/>
    <n v="212"/>
    <n v="1.8"/>
    <x v="166"/>
    <n v="36.235294117647058"/>
    <n v="9.07"/>
    <s v="&lt;10"/>
    <s v="N/S"/>
    <s v="N/S"/>
    <s v="N/S"/>
    <n v="2618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2.550464000000002"/>
    <n v="9.8910719999999994"/>
    <d v="2121-12-22T00:00:00"/>
  </r>
  <r>
    <x v="2"/>
    <x v="0"/>
    <x v="0"/>
    <n v="858"/>
    <x v="35"/>
    <s v="Zenufana"/>
    <n v="2"/>
    <s v="Magdalena Cauca"/>
    <n v="23"/>
    <s v="Medio Magdalena"/>
    <n v="2310"/>
    <s v="Río San Bartolo y otros directos al Magdalena Medio"/>
    <s v="2310"/>
    <s v="R. San Bartolo y otros directos al Magdalena Medio - NSS"/>
    <s v="2310-01-04"/>
    <s v="R. Volcán"/>
    <s v="2310-01-04-04"/>
    <s v="R. Volcán"/>
    <d v="2021-12-04T00:00:00"/>
    <n v="24"/>
    <n v="2.35"/>
    <n v="7.52"/>
    <n v="7.09"/>
    <n v="8.4600000000000009"/>
    <n v="139.30000000000001"/>
    <n v="1128"/>
    <n v="22.6"/>
    <n v="25.7"/>
    <n v="496"/>
    <n v="243"/>
    <s v="N/S"/>
    <s v="N/S"/>
    <n v="81"/>
    <n v="8.34"/>
    <n v="9.9600000000000009"/>
    <n v="6.435483870967742"/>
    <s v="&lt;0,020"/>
    <n v="113"/>
    <n v="1.8"/>
    <x v="220"/>
    <n v="19.847058823529412"/>
    <n v="3.13"/>
    <s v="&lt;10"/>
    <s v="N/S"/>
    <s v="N/S"/>
    <s v="N/S"/>
    <n v="857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49.338720000000009"/>
    <n v="22.943520000000003"/>
    <d v="2021-12-22T00:00:00"/>
  </r>
  <r>
    <x v="2"/>
    <x v="0"/>
    <x v="0"/>
    <n v="890"/>
    <x v="36"/>
    <s v="Zenufana"/>
    <n v="2"/>
    <s v="Magdalena Cauca"/>
    <n v="23"/>
    <s v="Medio Magdalena"/>
    <n v="2310"/>
    <s v="Río San Bartolo y otros directos al Magdalena Medio"/>
    <s v="2310"/>
    <s v="R. San Bartolo y otros directos al Magdalena Medio - NSS"/>
    <s v="2310-01-01"/>
    <s v="R. San Bartolomé"/>
    <s v="2310-01-01-20"/>
    <s v="Q. Mulato"/>
    <d v="2021-12-05T00:00:00"/>
    <n v="24"/>
    <n v="0.43"/>
    <n v="8.5500000000000007"/>
    <n v="7.45"/>
    <n v="9.4"/>
    <n v="250"/>
    <n v="1449"/>
    <n v="22.5"/>
    <n v="24"/>
    <n v="811"/>
    <n v="418"/>
    <s v="N/S"/>
    <s v="N/S"/>
    <n v="117"/>
    <n v="9.08"/>
    <n v="10.4"/>
    <n v="15.332258064516131"/>
    <s v="&lt;0,020"/>
    <n v="302"/>
    <n v="2.5"/>
    <x v="221"/>
    <n v="48.176470588235297"/>
    <n v="9.7200000000000006"/>
    <s v="&lt;10"/>
    <s v="N/S"/>
    <s v="N/S"/>
    <s v="N/S"/>
    <n v="988000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s v="N/S"/>
    <n v="15.529536000000002"/>
    <n v="11.219904"/>
    <d v="2021-12-24T00:00:00"/>
  </r>
  <r>
    <x v="2"/>
    <x v="1"/>
    <x v="0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21-12-03T00:00:00"/>
    <n v="24"/>
    <n v="0.15"/>
    <n v="8.0399999999999991"/>
    <n v="7.45"/>
    <n v="10.7"/>
    <n v="248"/>
    <n v="4890"/>
    <n v="21.3"/>
    <n v="27.5"/>
    <n v="1197"/>
    <n v="509"/>
    <s v="N/S"/>
    <s v="N/S"/>
    <n v="235"/>
    <n v="20"/>
    <n v="25.5"/>
    <n v="4.854838709677419"/>
    <s v="&lt;0,020"/>
    <n v="395"/>
    <n v="3"/>
    <x v="222"/>
    <n v="9.3882352941176475"/>
    <n v="5.47"/>
    <s v="&lt;10"/>
    <s v="N/S"/>
    <s v="N/S"/>
    <s v="N/S"/>
    <n v="8164000"/>
    <s v="&lt;0.050"/>
    <n v="42.6"/>
    <n v="1.1299999999999999"/>
    <n v="119"/>
    <n v="1.76"/>
    <s v="&lt;0.003"/>
    <n v="0.313"/>
    <s v="&lt;0.020"/>
    <s v="&lt;0.020"/>
    <n v="1.17"/>
    <n v="1E-3"/>
    <s v="&lt;0.0100"/>
    <s v="N/S"/>
    <n v="2.3E-2"/>
    <n v="103"/>
    <n v="117"/>
    <n v="43.8"/>
    <n v="48.5"/>
    <n v="4.58"/>
    <n v="2.41"/>
    <n v="3.04"/>
    <s v="N/S"/>
    <s v="N/S"/>
    <s v="N/S"/>
    <n v="6.5966399999999998"/>
    <n v="5.1191999999999993"/>
    <d v="2021-12-21T00:00:00"/>
  </r>
  <r>
    <x v="2"/>
    <x v="1"/>
    <x v="0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21-12-01T00:00:00"/>
    <n v="24"/>
    <n v="1.31"/>
    <n v="7.1"/>
    <n v="7.32"/>
    <n v="7.96"/>
    <n v="297"/>
    <n v="4622"/>
    <n v="24.2"/>
    <n v="26.7"/>
    <n v="379"/>
    <n v="177"/>
    <s v="N/S"/>
    <s v="N/S"/>
    <n v="31"/>
    <n v="6.26"/>
    <n v="4"/>
    <n v="8.7612903225806438"/>
    <s v="&lt;0,020"/>
    <n v="60"/>
    <n v="0.2"/>
    <x v="223"/>
    <n v="15.235294117647058"/>
    <n v="3.17"/>
    <s v="&lt;10"/>
    <s v="N/S"/>
    <s v="N/S"/>
    <s v="N/S"/>
    <n v="459500"/>
    <s v="&lt;0.050"/>
    <n v="60.8"/>
    <s v="&lt;1,00"/>
    <n v="29.6"/>
    <n v="4"/>
    <s v="&lt;0.004"/>
    <n v="7.0999999999999994E-2"/>
    <s v="&lt;0.020"/>
    <n v="0.126"/>
    <n v="0.76100000000000001"/>
    <s v="&lt;0,001"/>
    <s v="&lt;0,010"/>
    <s v="N/S"/>
    <s v="&lt;0,010"/>
    <n v="37.4"/>
    <n v="56.1"/>
    <n v="26.1"/>
    <n v="30.2"/>
    <n v="2.4700000000000002"/>
    <n v="1.03"/>
    <n v="0.52600000000000002"/>
    <s v="N/S"/>
    <s v="N/S"/>
    <s v="N/S"/>
    <n v="20.033568000000002"/>
    <n v="6.7910399999999997"/>
    <d v="2021-12-21T00:00:00"/>
  </r>
  <r>
    <x v="2"/>
    <x v="3"/>
    <x v="3"/>
    <n v="1"/>
    <x v="50"/>
    <s v="Aburra Norte"/>
    <n v="2"/>
    <s v="Magdalena Cauca"/>
    <n v="27"/>
    <s v="Nechí"/>
    <n v="2701"/>
    <s v="Río Porce"/>
    <s v="2701-01"/>
    <s v="Rio Aburrá - NSS"/>
    <s v="2701-01-081"/>
    <s v="Q. Doña María"/>
    <s v="2701-01-081"/>
    <s v="Q. Doña María"/>
    <d v="2021-10-27T00:00:00"/>
    <m/>
    <n v="3.84"/>
    <n v="6.93"/>
    <m/>
    <m/>
    <m/>
    <m/>
    <m/>
    <m/>
    <n v="33.9"/>
    <n v="16.899999999999999"/>
    <s v="N/S"/>
    <s v="N/S"/>
    <s v="&lt; 10"/>
    <s v="&lt;0,10"/>
    <n v="32"/>
    <n v="32.967741935483872"/>
    <n v="0.749"/>
    <n v="8"/>
    <s v="&lt;0,100"/>
    <x v="169"/>
    <n v="44.058823529411768"/>
    <n v="10.6"/>
    <s v="N/S"/>
    <s v="N/S"/>
    <s v="N/S"/>
    <s v="N/S"/>
    <s v="N/S"/>
    <s v="N/S"/>
    <n v="208"/>
    <s v="N/S"/>
    <n v="42.3"/>
    <s v="N/S"/>
    <s v="N/S"/>
    <s v="N/S"/>
    <s v="N/S"/>
    <s v="N/S"/>
    <s v="N/S"/>
    <s v="N/S"/>
    <s v="N/S"/>
    <s v="N/S"/>
    <s v="N/S"/>
    <n v="39.200000000000003"/>
    <n v="11.8"/>
    <n v="40.200000000000003"/>
    <n v="79.2"/>
    <n v="0.746"/>
    <n v="0.16800000000000001"/>
    <n v="2.8000000000000001E-2"/>
    <s v="N/S"/>
    <s v="N/S"/>
    <s v="N/S"/>
    <n v="0"/>
    <n v="0"/>
    <d v="2021-11-17T00:00:00"/>
  </r>
  <r>
    <x v="2"/>
    <x v="3"/>
    <x v="3"/>
    <n v="79"/>
    <x v="51"/>
    <s v="Aburra Norte"/>
    <n v="2"/>
    <s v="Magdalena Cauca"/>
    <n v="27"/>
    <s v="Nechí"/>
    <n v="2701"/>
    <s v="Río Porce"/>
    <s v="2701-01"/>
    <s v="Rio Aburrá - NSS"/>
    <s v="2701-01-209"/>
    <s v="Directos al Río Aburrá-Medellín"/>
    <s v="2701-01-209"/>
    <s v="Directos al Río Aburrá-Medellín"/>
    <d v="2021-10-26T00:00:00"/>
    <m/>
    <n v="9.33"/>
    <n v="6.53"/>
    <m/>
    <m/>
    <m/>
    <m/>
    <m/>
    <m/>
    <n v="371"/>
    <n v="173"/>
    <s v="N/S"/>
    <s v="N/S"/>
    <n v="24"/>
    <n v="3.82"/>
    <n v="6.78"/>
    <n v="0.6706451612903227"/>
    <n v="9.6000000000000002E-2"/>
    <n v="64"/>
    <n v="2.5"/>
    <x v="224"/>
    <n v="23.141176470588238"/>
    <n v="0.313"/>
    <s v="N/S"/>
    <s v="N/S"/>
    <s v="N/S"/>
    <s v="N/S"/>
    <s v="N/S"/>
    <s v="N/S"/>
    <n v="281"/>
    <s v="N/S"/>
    <s v="&lt; 10,0"/>
    <s v="N/S"/>
    <s v="N/S"/>
    <s v="N/S"/>
    <s v="N/S"/>
    <s v="N/S"/>
    <s v="N/S"/>
    <s v="N/S"/>
    <s v="N/S"/>
    <s v="N/S"/>
    <s v="N/S"/>
    <n v="12.6"/>
    <n v="74.5"/>
    <n v="44.2"/>
    <n v="69.400000000000006"/>
    <n v="1.05"/>
    <n v="0.38"/>
    <n v="0.19400000000000001"/>
    <s v="N/S"/>
    <s v="N/S"/>
    <s v="N/S"/>
    <n v="0"/>
    <n v="0"/>
    <d v="2021-11-16T00:00:00"/>
  </r>
  <r>
    <x v="2"/>
    <x v="3"/>
    <x v="3"/>
    <n v="88"/>
    <x v="52"/>
    <s v="Aburra Norte"/>
    <n v="2"/>
    <s v="Magdalena Cauca"/>
    <n v="27"/>
    <s v="Nechí"/>
    <n v="2701"/>
    <s v="Río Porce"/>
    <s v="2701-01"/>
    <s v="Rio Aburrá - NSS"/>
    <s v="2701-01-062"/>
    <s v="Q. La Garcia"/>
    <s v="2701-01-062"/>
    <s v="Q. La Garcia"/>
    <d v="2021-10-27T00:00:00"/>
    <m/>
    <n v="7.81"/>
    <n v="7.48"/>
    <m/>
    <m/>
    <m/>
    <m/>
    <m/>
    <m/>
    <n v="309"/>
    <n v="160"/>
    <s v="N/S"/>
    <s v="N/S"/>
    <s v="&lt; 10"/>
    <n v="1.31"/>
    <s v="&lt;0,153"/>
    <n v="1.1177419354838709"/>
    <s v="&lt;0,020"/>
    <n v="31"/>
    <n v="2"/>
    <x v="225"/>
    <n v="52.952941176470581"/>
    <n v="5.1100000000000003"/>
    <s v="N/S"/>
    <s v="N/S"/>
    <s v="N/S"/>
    <s v="N/S"/>
    <s v="N/S"/>
    <s v="N/S"/>
    <n v="241"/>
    <s v="N/S"/>
    <n v="19.100000000000001"/>
    <s v="N/S"/>
    <s v="N/S"/>
    <s v="N/S"/>
    <s v="N/S"/>
    <s v="N/S"/>
    <s v="N/S"/>
    <s v="N/S"/>
    <s v="N/S"/>
    <s v="N/S"/>
    <s v="N/S"/>
    <n v="30.4"/>
    <n v="533"/>
    <n v="150"/>
    <n v="200"/>
    <n v="1.6"/>
    <n v="0.46400000000000002"/>
    <n v="0.17199999999999999"/>
    <s v="N/S"/>
    <s v="N/S"/>
    <s v="N/S"/>
    <n v="0"/>
    <n v="0"/>
    <d v="2021-11-16T00:00:00"/>
  </r>
  <r>
    <x v="2"/>
    <x v="3"/>
    <x v="3"/>
    <n v="686"/>
    <x v="56"/>
    <s v="Tahamies"/>
    <n v="2"/>
    <s v="Magdalena Cauca"/>
    <n v="27"/>
    <s v="Nechí"/>
    <n v="2701"/>
    <s v="Río Porce"/>
    <s v="2701-03"/>
    <s v="R. Guadalupe y Medio Porce - NSS"/>
    <s v="2701-03-02"/>
    <s v="R. Guadalupe"/>
    <s v="2701-03-02-14"/>
    <s v="R. Guadalupe"/>
    <d v="2021-11-04T00:00:00"/>
    <m/>
    <n v="3.37"/>
    <n v="7.39"/>
    <m/>
    <m/>
    <m/>
    <m/>
    <m/>
    <m/>
    <n v="164"/>
    <n v="36.299999999999997"/>
    <s v="N/S"/>
    <s v="N/S"/>
    <s v="&lt; 10"/>
    <n v="2.79"/>
    <n v="0.72899999999999998"/>
    <n v="2.8451612903225807"/>
    <s v="&lt;0,020"/>
    <n v="146"/>
    <n v="3"/>
    <x v="226"/>
    <n v="104.58823529411765"/>
    <n v="2.4300000000000002"/>
    <s v="N/S"/>
    <s v="N/S"/>
    <s v="N/S"/>
    <s v="N/S"/>
    <s v="N/S"/>
    <s v="N/S"/>
    <n v="325"/>
    <s v="N/S"/>
    <s v="&lt;10,0"/>
    <s v="N/S"/>
    <s v="N/S"/>
    <s v="N/S"/>
    <s v="N/S"/>
    <s v="N/S"/>
    <s v="N/S"/>
    <s v="N/S"/>
    <s v="N/S"/>
    <s v="N/S"/>
    <s v="N/S"/>
    <n v="222"/>
    <n v="704"/>
    <n v="12.4"/>
    <n v="46.5"/>
    <n v="1.18"/>
    <n v="0.34"/>
    <n v="8.7999999999999995E-2"/>
    <s v="N/S"/>
    <s v="N/S"/>
    <s v="N/S"/>
    <n v="0"/>
    <n v="0"/>
    <d v="2021-11-23T00:00:00"/>
  </r>
  <r>
    <x v="2"/>
    <x v="3"/>
    <x v="5"/>
    <n v="736"/>
    <x v="38"/>
    <s v="Zenufana"/>
    <n v="2"/>
    <s v="Magdalena Cauca"/>
    <n v="27"/>
    <s v="Nechí"/>
    <n v="2703"/>
    <s v="Bajo Nechí"/>
    <s v="2703-01"/>
    <s v="R. Tigui - NSS"/>
    <s v="2703-01-04"/>
    <s v="R. Bagre"/>
    <s v="2703-01-04-14"/>
    <s v="Q. Doña Teresa"/>
    <d v="2021-11-18T00:00:00"/>
    <m/>
    <n v="0.46"/>
    <n v="6.6"/>
    <m/>
    <m/>
    <m/>
    <m/>
    <m/>
    <m/>
    <n v="1676"/>
    <n v="968"/>
    <n v="1.23"/>
    <s v="N/S"/>
    <s v="&lt;10"/>
    <n v="3.76"/>
    <s v="&lt;0,153"/>
    <n v="6.6387096774193539"/>
    <s v="&lt;0,020"/>
    <n v="468"/>
    <n v="10"/>
    <x v="227"/>
    <e v="#VALUE!"/>
    <n v="1.39"/>
    <s v="&lt; 10,0"/>
    <s v="N/S"/>
    <s v="N/S"/>
    <s v="N/S"/>
    <s v="N/S"/>
    <s v="&lt;0.050"/>
    <n v="103"/>
    <n v="7.58"/>
    <s v="&lt;10,0"/>
    <s v="N/S"/>
    <n v="2.9000000000000001E-2"/>
    <n v="0.66"/>
    <s v="&lt;0.020"/>
    <n v="8.8999999999999996E-2"/>
    <n v="311"/>
    <n v="2.3E-2"/>
    <n v="1.2999999999999999E-2"/>
    <s v="&lt;0.030"/>
    <n v="0.68799999999999994"/>
    <n v="256"/>
    <n v="609"/>
    <n v="210"/>
    <n v="310"/>
    <n v="6.44"/>
    <n v="1.75"/>
    <n v="0.90400000000000003"/>
    <s v="N/S"/>
    <s v="N/S"/>
    <n v="6.6000000000000003E-2"/>
    <n v="0"/>
    <n v="0"/>
    <d v="2021-12-07T00:00:00"/>
  </r>
  <r>
    <x v="2"/>
    <x v="3"/>
    <x v="7"/>
    <n v="308"/>
    <x v="49"/>
    <s v="Aburra Norte"/>
    <n v="2"/>
    <s v="Magdalena Cauca"/>
    <n v="27"/>
    <s v="Nechí"/>
    <n v="2701"/>
    <s v="Río Porce"/>
    <s v="2701-01"/>
    <s v="Rio Aburrá - NSS"/>
    <s v="2701-01-048"/>
    <s v="Q. El Molinal"/>
    <s v="2701-01-048"/>
    <s v="Q. El Molinal"/>
    <d v="2021-12-09T00:00:00"/>
    <m/>
    <n v="5.68"/>
    <n v="7.71"/>
    <m/>
    <m/>
    <m/>
    <m/>
    <m/>
    <m/>
    <n v="76.599999999999994"/>
    <n v="20.9"/>
    <s v="&lt;0,10"/>
    <s v="N/S"/>
    <s v="&lt;10"/>
    <n v="4.96"/>
    <s v="&lt;0,153"/>
    <n v="3.6580645161290319"/>
    <s v="N/S"/>
    <n v="20"/>
    <s v="&lt;0,100"/>
    <x v="228"/>
    <e v="#VALUE!"/>
    <n v="0.23"/>
    <s v="&lt; 10,0"/>
    <s v="&lt; 10,0"/>
    <s v="&lt; 9,00"/>
    <n v="0.47699999999999998"/>
    <s v="N/S"/>
    <s v="N/S"/>
    <n v="193"/>
    <n v="2.2200000000000002"/>
    <n v="23.3"/>
    <s v="N/S"/>
    <s v="&lt;0.003"/>
    <s v="&lt;0.030"/>
    <s v="&lt;0.020"/>
    <n v="2.71"/>
    <s v="N/S"/>
    <s v="N/S"/>
    <s v="&lt;0,010"/>
    <s v="N/S"/>
    <s v="N/S"/>
    <s v="&lt;5,00"/>
    <n v="97.3"/>
    <n v="5.7"/>
    <n v="10"/>
    <n v="1.1499999999999999"/>
    <n v="1.04"/>
    <n v="0.628"/>
    <s v="N/S"/>
    <s v="N/S"/>
    <s v="N/S"/>
    <n v="0"/>
    <n v="0"/>
    <d v="2022-01-03T00:00:00"/>
  </r>
  <r>
    <x v="0"/>
    <x v="3"/>
    <x v="7"/>
    <n v="30"/>
    <x v="53"/>
    <s v="Aburra Sur"/>
    <n v="2"/>
    <s v="Magdalena Cauca"/>
    <n v="26"/>
    <s v="Cauca"/>
    <n v="2620"/>
    <s v="Directos Río Cauca  entre Río San Juan y  Pto Valdivia (md)"/>
    <s v="2620-01"/>
    <s v="Directos R. Cauca (mi) - R. Amagá y Q. Sinifaná - NSS"/>
    <s v="2620-01-04"/>
    <s v="Q. Amagá"/>
    <s v="2620-01-04-01"/>
    <s v="Q. Amagá"/>
    <d v="2021-11-30T00:00:00"/>
    <m/>
    <n v="3.99"/>
    <n v="7.29"/>
    <m/>
    <m/>
    <m/>
    <m/>
    <m/>
    <m/>
    <n v="403"/>
    <n v="18.2"/>
    <n v="8.6"/>
    <s v="N/S"/>
    <n v="11"/>
    <n v="0.34"/>
    <s v="&lt; 0,153"/>
    <e v="#VALUE!"/>
    <s v="N/S"/>
    <n v="38"/>
    <s v="&lt; 0,10"/>
    <x v="229"/>
    <n v="18.035294117647055"/>
    <n v="0.44500000000000001"/>
    <s v="&lt; 10,0"/>
    <s v="&lt; 10,0"/>
    <s v="&lt; 9,00"/>
    <n v="20.5"/>
    <s v="N/S"/>
    <s v="N/S"/>
    <s v="&gt;1.000"/>
    <s v="&lt;1,00"/>
    <s v="&gt;1.000"/>
    <s v="N/S"/>
    <s v="&lt;0.003"/>
    <s v="&lt;0.030"/>
    <s v="N/S"/>
    <n v="2.82"/>
    <s v="N/S"/>
    <s v="N/S"/>
    <s v="&lt;0,010"/>
    <s v="N/S"/>
    <s v="N/S"/>
    <n v="45.1"/>
    <n v="162"/>
    <n v="968"/>
    <n v="1038"/>
    <n v="10.8"/>
    <n v="5.0199999999999996"/>
    <n v="1.73"/>
    <s v="N/S"/>
    <s v="N/S"/>
    <s v="N/S"/>
    <n v="0"/>
    <n v="0"/>
    <d v="2021-12-20T00:00:00"/>
  </r>
  <r>
    <x v="2"/>
    <x v="3"/>
    <x v="7"/>
    <n v="380"/>
    <x v="2"/>
    <s v="Aburra Sur"/>
    <n v="2"/>
    <s v="Magdalena Cauca"/>
    <n v="27"/>
    <s v="Nechí"/>
    <n v="2701"/>
    <s v="Río Porce"/>
    <s v="2701-01"/>
    <s v="Rio Aburrá - NSS"/>
    <s v="2701-01-209"/>
    <s v="Directos al Río Aburrá-Medellín"/>
    <s v="2701-01-209"/>
    <s v="Directos al Río Aburrá-Medellín"/>
    <d v="2021-12-06T00:00:00"/>
    <m/>
    <n v="4.4800000000000004"/>
    <n v="6.58"/>
    <m/>
    <m/>
    <m/>
    <m/>
    <m/>
    <m/>
    <n v="324"/>
    <n v="115"/>
    <s v="&lt;0,10"/>
    <s v="N/S"/>
    <s v="&lt;10"/>
    <n v="0.68100000000000005"/>
    <s v="&lt;0,153"/>
    <n v="8.0838709677419338"/>
    <s v="N/S"/>
    <n v="42"/>
    <s v="&lt;0,100"/>
    <x v="131"/>
    <n v="12.435294117647059"/>
    <n v="0.35399999999999998"/>
    <s v="&lt; 10,0"/>
    <s v="&lt; 10,0"/>
    <s v="&lt; 9,00"/>
    <n v="6.21"/>
    <s v="N/S"/>
    <s v="N/S"/>
    <n v="384"/>
    <n v="5.28"/>
    <n v="486"/>
    <s v="N/S"/>
    <s v="&lt;0.003"/>
    <s v="&lt;0.030"/>
    <s v="&lt;0.020"/>
    <s v="&lt;0.020"/>
    <s v="N/S"/>
    <s v="N/S"/>
    <s v="&lt;0,010"/>
    <s v="N/S"/>
    <s v="N/S"/>
    <n v="45.2"/>
    <n v="72.7"/>
    <n v="27.8"/>
    <n v="38.200000000000003"/>
    <n v="1.73"/>
    <n v="0.95"/>
    <n v="0.61599999999999999"/>
    <s v="N/S"/>
    <s v="N/S"/>
    <s v="N/S"/>
    <n v="0"/>
    <n v="0"/>
    <d v="2022-01-03T00:00:00"/>
  </r>
  <r>
    <x v="2"/>
    <x v="3"/>
    <x v="8"/>
    <n v="237"/>
    <x v="32"/>
    <s v="Tahamies"/>
    <n v="2"/>
    <s v="Magdalena Cauca"/>
    <n v="27"/>
    <s v="Nechí"/>
    <n v="2701"/>
    <s v="Río Porce"/>
    <s v="2701-02"/>
    <s v="R. Grande - Chico - NSS"/>
    <s v="2701-02-01"/>
    <s v="R. Grande parte Baja"/>
    <s v="2701-02-01-26"/>
    <s v="Q. Don Matías"/>
    <d v="2021-12-02T00:00:00"/>
    <m/>
    <n v="0.31"/>
    <n v="6.12"/>
    <m/>
    <m/>
    <m/>
    <m/>
    <m/>
    <m/>
    <n v="2418"/>
    <n v="1784"/>
    <s v="N/S"/>
    <s v="&lt;53,3"/>
    <s v="&lt;10"/>
    <n v="0.17899999999999999"/>
    <n v="26.3"/>
    <n v="2.8451612903225807"/>
    <n v="0.217"/>
    <n v="221"/>
    <n v="1.5"/>
    <x v="230"/>
    <n v="11.28235294117647"/>
    <n v="4.87"/>
    <s v="N/S"/>
    <s v="N/S"/>
    <s v="N/S"/>
    <s v="N/S"/>
    <s v="N/S"/>
    <s v="N/S"/>
    <n v="529"/>
    <s v="N/S"/>
    <s v="&lt;10,0"/>
    <s v="N/S"/>
    <s v="N/S"/>
    <s v="N/S"/>
    <s v="N/S"/>
    <s v="N/S"/>
    <s v="N/S"/>
    <s v="N/S"/>
    <s v="N/S"/>
    <s v="N/S"/>
    <s v="N/S"/>
    <n v="803"/>
    <n v="177"/>
    <n v="86.9"/>
    <n v="108"/>
    <n v="0.11799999999999999"/>
    <n v="1.4E-2"/>
    <n v="6.0000000000000001E-3"/>
    <s v="N/S"/>
    <s v="N/S"/>
    <s v="N/S"/>
    <n v="0"/>
    <n v="0"/>
    <d v="2021-12-31T00:00:00"/>
  </r>
  <r>
    <x v="2"/>
    <x v="3"/>
    <x v="4"/>
    <n v="380"/>
    <x v="2"/>
    <s v="Aburra Sur"/>
    <n v="2"/>
    <s v="Magdalena Cauca"/>
    <n v="27"/>
    <s v="Nechí"/>
    <n v="2701"/>
    <s v="Río Porce"/>
    <s v="2701-01"/>
    <s v="Rio Aburrá - NSS"/>
    <s v="2701-01-209"/>
    <s v="Directos al Río Aburrá-Medellín"/>
    <s v="2701-01-209"/>
    <s v="Directos al Río Aburrá-Medellín"/>
    <d v="2021-12-07T00:00:00"/>
    <m/>
    <n v="0.33"/>
    <n v="6.23"/>
    <m/>
    <m/>
    <m/>
    <m/>
    <m/>
    <m/>
    <n v="3179"/>
    <n v="2266"/>
    <s v="N/S"/>
    <s v="N/S"/>
    <n v="67"/>
    <s v="&lt;0,10"/>
    <s v="&lt;0,153"/>
    <n v="0.7993548387096775"/>
    <s v="&lt;0,020"/>
    <n v="88"/>
    <s v="&lt;0,100"/>
    <x v="231"/>
    <e v="#VALUE!"/>
    <n v="0.35499999999999998"/>
    <s v="N/S"/>
    <s v="N/S"/>
    <s v="N/S"/>
    <s v="N/S"/>
    <s v="N/S"/>
    <s v="&lt; 0,05"/>
    <n v="616"/>
    <s v="N/S"/>
    <s v="&lt;10,0"/>
    <s v="N/S"/>
    <s v="&lt;0.003"/>
    <s v="&lt;0.030"/>
    <n v="2.1999999999999999E-2"/>
    <s v="&lt;0.020"/>
    <s v="N/S"/>
    <s v="&lt;0,0010"/>
    <s v="&lt;0,010"/>
    <s v="N/S"/>
    <s v="&lt;0,010"/>
    <n v="106"/>
    <n v="411"/>
    <n v="51.3"/>
    <n v="83.8"/>
    <n v="1.1200000000000001"/>
    <n v="0.13800000000000001"/>
    <n v="2.5999999999999999E-2"/>
    <s v="N/S"/>
    <s v="N/S"/>
    <s v="N/S"/>
    <n v="0"/>
    <n v="0"/>
    <d v="2022-01-04T00:00:00"/>
  </r>
  <r>
    <x v="2"/>
    <x v="3"/>
    <x v="7"/>
    <m/>
    <x v="64"/>
    <s v="Aburra Sur"/>
    <n v="2"/>
    <s v="Magdalena Cauca"/>
    <n v="27"/>
    <s v="Nechí"/>
    <n v="2701"/>
    <s v="Río Porce"/>
    <s v="2701-01"/>
    <s v="Rio Aburrá - NSS"/>
    <s v="2701-01-209"/>
    <s v="Directos al Río Aburrá-Medellín"/>
    <s v="2701-01-209"/>
    <m/>
    <d v="2021-12-13T00:00:00"/>
    <m/>
    <n v="3.09"/>
    <n v="7.54"/>
    <m/>
    <m/>
    <m/>
    <m/>
    <m/>
    <m/>
    <n v="341"/>
    <n v="123"/>
    <s v="&lt;0,10"/>
    <s v="N/S"/>
    <n v="51"/>
    <n v="2.4500000000000002"/>
    <s v="&lt;0,153"/>
    <n v="5.2612903225806447"/>
    <s v="N/S"/>
    <n v="51"/>
    <s v="&lt;0,100"/>
    <x v="232"/>
    <e v="#VALUE!"/>
    <n v="3.24"/>
    <s v=" &lt; 10"/>
    <s v="&lt;10"/>
    <s v="&lt;9"/>
    <s v="&lt;0,350"/>
    <s v="N/S"/>
    <s v="N/S"/>
    <n v="67.599999999999994"/>
    <n v="7.02"/>
    <n v="136"/>
    <s v="N/S"/>
    <s v="&lt;0.003"/>
    <n v="4.2000000000000003E-2"/>
    <s v="&lt;0.020"/>
    <s v="&lt;0.020"/>
    <s v="N/S"/>
    <s v="N/S"/>
    <s v="&lt;0,010"/>
    <s v="N/S"/>
    <s v="N/S"/>
    <n v="54.9"/>
    <n v="103"/>
    <n v="18.600000000000001"/>
    <n v="38.5"/>
    <n v="1.68"/>
    <n v="0.65600000000000003"/>
    <n v="0.37"/>
    <s v="N/S"/>
    <s v="N/S"/>
    <s v="N/S"/>
    <n v="0"/>
    <n v="0"/>
    <d v="2022-01-03T00:00:00"/>
  </r>
  <r>
    <x v="2"/>
    <x v="3"/>
    <x v="8"/>
    <n v="237"/>
    <x v="32"/>
    <s v="Tahamies"/>
    <n v="2"/>
    <s v="Magdalena Cauca"/>
    <n v="27"/>
    <s v="Nechí"/>
    <n v="2701"/>
    <s v="Río Porce"/>
    <s v="2701-02"/>
    <s v="R. Grande - Chico - NSS"/>
    <s v="2701-02-01"/>
    <s v="R. Grande parte Baja"/>
    <s v="2701-02-01-26"/>
    <s v="Q. Don Matías"/>
    <d v="2021-12-02T00:00:00"/>
    <m/>
    <n v="0.35"/>
    <n v="7.31"/>
    <m/>
    <m/>
    <m/>
    <m/>
    <m/>
    <m/>
    <n v="631"/>
    <n v="326"/>
    <s v="N/S"/>
    <s v="&lt;53,3"/>
    <s v="&lt;0,10"/>
    <n v="0.20799999999999999"/>
    <n v="22"/>
    <n v="9.7096774193548381"/>
    <n v="1.23"/>
    <n v="134"/>
    <n v="14"/>
    <x v="233"/>
    <n v="4.8176470588235292"/>
    <n v="4.96"/>
    <s v="N/S"/>
    <s v="N/S"/>
    <s v="N/S"/>
    <s v="N/S"/>
    <s v="N/S"/>
    <s v="N/S"/>
    <n v="379"/>
    <s v="N/S"/>
    <s v="&lt;10,0"/>
    <s v="N/S"/>
    <s v="N/S"/>
    <s v="N/S"/>
    <s v="N/S"/>
    <s v="N/S"/>
    <s v="N/S"/>
    <s v="N/S"/>
    <s v="N/S"/>
    <s v="N/S"/>
    <s v="N/S"/>
    <n v="22.6"/>
    <n v="311"/>
    <n v="67.900000000000006"/>
    <n v="84"/>
    <n v="0.59199999999999997"/>
    <n v="0.126"/>
    <n v="4.8000000000000001E-2"/>
    <s v="N/S"/>
    <s v="N/S"/>
    <s v="N/S"/>
    <n v="0"/>
    <n v="0"/>
    <d v="2021-12-31T00:00:00"/>
  </r>
  <r>
    <x v="2"/>
    <x v="3"/>
    <x v="8"/>
    <n v="264"/>
    <x v="62"/>
    <s v="Tahamies"/>
    <n v="2"/>
    <s v="Magdalena Cauca"/>
    <n v="27"/>
    <s v="Nechí"/>
    <n v="2701"/>
    <s v="Río Porce"/>
    <s v="2701-02"/>
    <s v="R. Grande - Chico - NSS"/>
    <s v="2701-02-03"/>
    <s v="R. Grande parte Media"/>
    <s v="2701-02-03-14"/>
    <s v="Q. La Tutura"/>
    <d v="2021-11-09T00:00:00"/>
    <m/>
    <n v="4.5199999999999996"/>
    <n v="7.19"/>
    <m/>
    <m/>
    <m/>
    <m/>
    <m/>
    <m/>
    <n v="2331"/>
    <n v="1385"/>
    <s v="N/S"/>
    <s v="&lt;53,3"/>
    <n v="411"/>
    <s v="&lt;0,10"/>
    <n v="6.06"/>
    <n v="0.41322580645161294"/>
    <n v="7.6"/>
    <n v="153"/>
    <n v="2"/>
    <x v="234"/>
    <n v="4.447058823529412"/>
    <n v="5.28"/>
    <s v="N/S"/>
    <s v="N/S"/>
    <s v="N/S"/>
    <s v="N/S"/>
    <s v="N/S"/>
    <s v="N/S"/>
    <n v="329"/>
    <s v="N/S"/>
    <s v="&lt;10,0"/>
    <s v="N/S"/>
    <s v="N/S"/>
    <s v="N/S"/>
    <s v="N/S"/>
    <s v="N/S"/>
    <s v="N/S"/>
    <s v="N/S"/>
    <s v="N/S"/>
    <s v="N/S"/>
    <s v="N/S"/>
    <n v="431"/>
    <s v="&lt;2,50"/>
    <n v="72.900000000000006"/>
    <n v="93.9"/>
    <n v="0.30399999999999999"/>
    <n v="4.2000000000000003E-2"/>
    <n v="1.7999999999999999E-2"/>
    <s v="N/S"/>
    <s v="N/S"/>
    <s v="N/S"/>
    <n v="0"/>
    <n v="0"/>
    <d v="2021-12-02T00:00:00"/>
  </r>
  <r>
    <x v="2"/>
    <x v="3"/>
    <x v="8"/>
    <n v="264"/>
    <x v="62"/>
    <s v="Tahamies"/>
    <n v="2"/>
    <s v="Magdalena Cauca"/>
    <n v="27"/>
    <s v="Nechí"/>
    <n v="2701"/>
    <s v="Río Porce"/>
    <s v="2701-02"/>
    <s v="R. Grande - Chico - NSS"/>
    <s v="2701-02-03"/>
    <s v="R. Grande parte Media"/>
    <s v="2701-02-03-01"/>
    <s v="R. Grande"/>
    <d v="2021-12-01T00:00:00"/>
    <m/>
    <n v="14.27"/>
    <n v="7.6"/>
    <m/>
    <m/>
    <m/>
    <m/>
    <m/>
    <m/>
    <n v="62"/>
    <n v="13.1"/>
    <s v="N/S"/>
    <s v="&lt;53,3"/>
    <s v="&lt;10"/>
    <s v="&lt;0,10"/>
    <n v="8.99"/>
    <n v="7.3612903225806461"/>
    <s v="&lt;0,020"/>
    <n v="24"/>
    <s v="&lt;0,100"/>
    <x v="5"/>
    <n v="27.917647058823526"/>
    <n v="1.19"/>
    <s v="N/S"/>
    <s v="N/S"/>
    <s v="N/S"/>
    <s v="N/S"/>
    <s v="N/S"/>
    <s v="N/S"/>
    <n v="52.2"/>
    <s v="N/S"/>
    <s v="&lt;10,0"/>
    <s v="N/S"/>
    <s v="N/S"/>
    <s v="N/S"/>
    <s v="N/S"/>
    <s v="N/S"/>
    <s v="N/S"/>
    <s v="N/S"/>
    <s v="N/S"/>
    <s v="N/S"/>
    <s v="N/S"/>
    <s v="&lt;5,00"/>
    <n v="606"/>
    <n v="3.82"/>
    <n v="5.04"/>
    <n v="0.316"/>
    <n v="7.1999999999999995E-2"/>
    <n v="1.6E-2"/>
    <s v="N/S"/>
    <s v="N/S"/>
    <s v="N/S"/>
    <n v="0"/>
    <n v="0"/>
    <d v="2021-12-31T00:00:00"/>
  </r>
  <r>
    <x v="0"/>
    <x v="3"/>
    <x v="8"/>
    <n v="664"/>
    <x v="63"/>
    <s v="Tahamies"/>
    <n v="2"/>
    <s v="Magdalena Cauca"/>
    <n v="27"/>
    <s v="Nechí"/>
    <n v="2701"/>
    <s v="Río Porce"/>
    <s v="2701-02"/>
    <s v="R. Grande - Chico - NSS"/>
    <s v="2701-02-06"/>
    <s v="R. Chico"/>
    <s v="2701-02-04-48"/>
    <s v="Q. Santa Barbara"/>
    <d v="2021-11-02T00:00:00"/>
    <m/>
    <n v="21.030999999999999"/>
    <n v="7.7"/>
    <m/>
    <m/>
    <m/>
    <m/>
    <m/>
    <m/>
    <n v="561"/>
    <n v="170"/>
    <s v="N/S"/>
    <s v="N/S"/>
    <n v="23"/>
    <n v="0.29599999999999999"/>
    <n v="158"/>
    <n v="15.829032258064514"/>
    <s v=" &lt; 0,020"/>
    <n v="217"/>
    <n v="15"/>
    <x v="235"/>
    <n v="61.023529411764699"/>
    <n v="33.4"/>
    <s v="N/S"/>
    <s v="N/S"/>
    <s v="N/S"/>
    <s v="N/S"/>
    <s v="N/S"/>
    <s v="N/S"/>
    <n v="334"/>
    <s v="N/S"/>
    <s v=" &lt; 10,0"/>
    <s v="N/S"/>
    <s v="N/S"/>
    <s v="N/S"/>
    <s v="N/S"/>
    <s v="N/S"/>
    <s v="N/S"/>
    <s v="N/S"/>
    <s v="N/S"/>
    <s v="N/S"/>
    <s v="N/S"/>
    <n v="131"/>
    <n v="1539"/>
    <n v="101"/>
    <n v="124"/>
    <n v="334"/>
    <n v="1.6"/>
    <n v="0.71"/>
    <s v="N/S"/>
    <s v="N/S"/>
    <s v="N/S"/>
    <n v="0"/>
    <n v="0"/>
    <d v="2021-11-22T00:00:00"/>
  </r>
  <r>
    <x v="2"/>
    <x v="3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11-20T00:00:00"/>
    <m/>
    <n v="0.25"/>
    <n v="7.08"/>
    <m/>
    <m/>
    <m/>
    <m/>
    <m/>
    <m/>
    <n v="28"/>
    <n v="15.2"/>
    <s v="N/S"/>
    <s v="&lt;0,10"/>
    <s v="&lt;10"/>
    <n v="0.17499999999999999"/>
    <s v="&lt;0,153"/>
    <n v="3.1387096774193548"/>
    <n v="7.9000000000000001E-2"/>
    <n v="377"/>
    <n v="1.8"/>
    <x v="236"/>
    <e v="#VALUE!"/>
    <n v="0.14399999999999999"/>
    <s v="&lt;10"/>
    <s v="N/S"/>
    <s v="N/S"/>
    <s v="N/S"/>
    <s v="N/S"/>
    <s v="&lt;0,050"/>
    <n v="21.6"/>
    <s v="&lt;1,00"/>
    <n v="164"/>
    <s v="N/S"/>
    <n v="1.4999999999999999E-2"/>
    <n v="0.58299999999999996"/>
    <s v="&lt;0.020"/>
    <s v="&lt;0.020"/>
    <n v="12.1"/>
    <n v="4.9000000000000002E-2"/>
    <s v="&lt;0,010"/>
    <n v="0.19500000000000001"/>
    <n v="1.17"/>
    <n v="10.7"/>
    <n v="139"/>
    <n v="182"/>
    <n v="233"/>
    <n v="0.17799999999999999"/>
    <n v="4.2000000000000003E-2"/>
    <n v="2E-3"/>
    <s v="N/S"/>
    <s v="N/S"/>
    <n v="3.7999999999999999E-2"/>
    <n v="0"/>
    <n v="0"/>
    <d v="2021-12-07T00:00:00"/>
  </r>
  <r>
    <x v="2"/>
    <x v="3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11-21T00:00:00"/>
    <m/>
    <n v="1.23"/>
    <n v="6.8"/>
    <m/>
    <m/>
    <m/>
    <m/>
    <m/>
    <m/>
    <n v="376"/>
    <n v="288"/>
    <s v="N/S"/>
    <s v="&lt;0,10"/>
    <s v="&lt;10"/>
    <n v="0.4"/>
    <s v="&lt;0,153"/>
    <n v="6.3677419354838714"/>
    <s v="&lt;0,020"/>
    <n v="638"/>
    <n v="3"/>
    <x v="237"/>
    <e v="#VALUE!"/>
    <n v="0.379"/>
    <s v="&lt;10,0"/>
    <s v="N/S"/>
    <s v="N/S"/>
    <s v="N/S"/>
    <s v="N/S"/>
    <s v="&lt;0,050"/>
    <n v="21.3"/>
    <s v="&lt;1,00"/>
    <n v="183"/>
    <s v="N/S"/>
    <n v="4.0000000000000001E-3"/>
    <n v="0.14099999999999999"/>
    <s v="&lt;0.020"/>
    <s v="&lt;0.020"/>
    <n v="14.8"/>
    <n v="1.2E-2"/>
    <s v="&lt;0,010"/>
    <s v="&lt;0.030"/>
    <n v="0.66100000000000003"/>
    <n v="52.8"/>
    <n v="30.3"/>
    <n v="199"/>
    <n v="200"/>
    <n v="1.28"/>
    <n v="0.35"/>
    <n v="0.14399999999999999"/>
    <s v="N/S"/>
    <s v="N/S"/>
    <n v="0.114"/>
    <n v="0"/>
    <n v="0"/>
    <d v="2021-12-09T00:00:00"/>
  </r>
  <r>
    <x v="2"/>
    <x v="3"/>
    <x v="7"/>
    <n v="79"/>
    <x v="51"/>
    <s v="Aburra Norte"/>
    <n v="2"/>
    <s v="Magdalena Cauca"/>
    <n v="27"/>
    <s v="Nechi"/>
    <n v="2701"/>
    <s v="Rio Porce"/>
    <s v="2701-01"/>
    <s v="Rio Aburra - NSS"/>
    <s v="2701-01-209"/>
    <s v="DIRECTOS AL RIO ABURRA - MEDELLIN"/>
    <s v="2701-01-209"/>
    <s v="DIRECTOS AL RIO ABURRA - MEDELLIN"/>
    <d v="2021-12-14T00:00:00"/>
    <m/>
    <n v="4.28"/>
    <n v="7.5"/>
    <m/>
    <m/>
    <m/>
    <m/>
    <m/>
    <m/>
    <n v="167"/>
    <n v="50.7"/>
    <s v="N/S"/>
    <s v="&lt;0,10"/>
    <n v="15"/>
    <n v="0.312"/>
    <n v="331"/>
    <n v="5.3516129032258064"/>
    <s v="N/S"/>
    <n v="38"/>
    <n v="0.4"/>
    <x v="238"/>
    <n v="5.2788235294117651"/>
    <n v="1.1200000000000001"/>
    <s v="&lt;10"/>
    <s v="&lt;10,0"/>
    <n v="12"/>
    <s v="&lt;0,350"/>
    <s v="N/S"/>
    <s v="N/S"/>
    <n v="93"/>
    <n v="3.93"/>
    <s v="&lt;1,00"/>
    <s v="N/S"/>
    <s v="&lt;0,003"/>
    <n v="3.5000000000000003E-2"/>
    <s v="&lt;0.020"/>
    <s v="&lt;0.020"/>
    <s v="N/S"/>
    <s v="N/S"/>
    <s v="&lt;0,010"/>
    <s v="N/S"/>
    <s v="N/S"/>
    <n v="38.6"/>
    <n v="103"/>
    <n v="37.6"/>
    <n v="46.5"/>
    <n v="1.61"/>
    <n v="1.24"/>
    <n v="1.31"/>
    <s v="N/S"/>
    <s v="N/S"/>
    <s v="N/S"/>
    <n v="0"/>
    <n v="0"/>
    <d v="2022-01-06T00:00:00"/>
  </r>
  <r>
    <x v="2"/>
    <x v="22"/>
    <x v="5"/>
    <n v="736"/>
    <x v="36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11-20T00:00:00"/>
    <m/>
    <n v="0.95199999999999996"/>
    <n v="7"/>
    <m/>
    <m/>
    <m/>
    <m/>
    <m/>
    <m/>
    <n v="61.6"/>
    <n v="21.3"/>
    <s v="N/S"/>
    <s v="&lt;0,10"/>
    <s v="&lt;10"/>
    <s v="&lt;0,10"/>
    <s v="&lt;0,153"/>
    <n v="1.5174193548387096"/>
    <s v="&lt;0,020"/>
    <n v="15"/>
    <s v="&lt;0,100"/>
    <x v="239"/>
    <e v="#VALUE!"/>
    <n v="0.17499999999999999"/>
    <s v="&lt;10"/>
    <s v="N/S"/>
    <s v="N/S"/>
    <s v="N/S"/>
    <s v="N/S"/>
    <s v="&lt;0,050"/>
    <n v="9.44"/>
    <s v="&lt;1,00"/>
    <n v="42.3"/>
    <s v="N/S"/>
    <n v="1.0999999999999999E-2"/>
    <n v="0.50900000000000001"/>
    <s v="&lt;0.020"/>
    <s v="&lt;0.020"/>
    <n v="2.29"/>
    <n v="3.0000000000000001E-3"/>
    <s v="&lt;0,010"/>
    <s v="&lt;0.030"/>
    <n v="6.2E-2"/>
    <s v="&lt;5,00"/>
    <n v="93"/>
    <n v="92.8"/>
    <n v="95.3"/>
    <n v="0.41"/>
    <n v="0.14199999999999999"/>
    <n v="7.0000000000000007E-2"/>
    <s v="N/S"/>
    <s v="N/S"/>
    <s v="&lt;0.020"/>
    <n v="0"/>
    <n v="0"/>
    <d v="2021-12-07T00:00:00"/>
  </r>
  <r>
    <x v="2"/>
    <x v="22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11-21T00:00:00"/>
    <m/>
    <s v="N/S"/>
    <s v="N/S"/>
    <m/>
    <m/>
    <m/>
    <m/>
    <m/>
    <m/>
    <n v="611"/>
    <n v="379"/>
    <s v="N/S"/>
    <s v="&lt;0,10"/>
    <s v="&lt;10"/>
    <n v="0.42699999999999999"/>
    <s v="&lt;0,153"/>
    <n v="10.793548387096774"/>
    <s v="&lt;0,020"/>
    <n v="180"/>
    <n v="1.1000000000000001"/>
    <x v="240"/>
    <e v="#VALUE!"/>
    <n v="0.106"/>
    <s v="&lt;10"/>
    <s v="N/S"/>
    <s v="N/S"/>
    <s v="N/S"/>
    <s v="N/S"/>
    <s v="&lt;0,050"/>
    <n v="20.9"/>
    <n v="2.06"/>
    <n v="67.7"/>
    <s v="N/S"/>
    <n v="7.0000000000000001E-3"/>
    <n v="0.17100000000000001"/>
    <s v="&lt;0.020"/>
    <s v="&lt;0.020"/>
    <n v="23"/>
    <n v="2.1000000000000001E-2"/>
    <s v="&lt;0,010"/>
    <s v="&lt;0.030"/>
    <n v="0.43099999999999999"/>
    <n v="19.899999999999999"/>
    <n v="238"/>
    <n v="209"/>
    <n v="233"/>
    <n v="4.88"/>
    <n v="1.46"/>
    <n v="0.53400000000000003"/>
    <s v="N/S"/>
    <s v="N/S"/>
    <n v="4.2999999999999997E-2"/>
    <e v="#VALUE!"/>
    <e v="#VALUE!"/>
    <d v="2021-12-09T00:00:00"/>
  </r>
  <r>
    <x v="2"/>
    <x v="22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11-18T00:00:00"/>
    <m/>
    <n v="0.55000000000000004"/>
    <n v="7.2"/>
    <m/>
    <m/>
    <m/>
    <m/>
    <m/>
    <m/>
    <n v="271"/>
    <n v="119"/>
    <s v="N/S"/>
    <s v="&lt;0,10"/>
    <s v="&lt;10"/>
    <n v="0.314"/>
    <s v="&lt;0,153"/>
    <n v="5.7806451612903231"/>
    <s v="&lt;0,020"/>
    <n v="358"/>
    <n v="3"/>
    <x v="241"/>
    <n v="2.5364705882352943"/>
    <n v="0.26500000000000001"/>
    <s v="&lt;10"/>
    <s v="N/S"/>
    <s v="N/S"/>
    <s v="N/S"/>
    <s v="N/S"/>
    <s v="&lt;0,050"/>
    <n v="35.6"/>
    <s v="&lt;1,00"/>
    <n v="17.3"/>
    <s v="N/S"/>
    <n v="2.8000000000000001E-2"/>
    <n v="0.55300000000000005"/>
    <n v="3.1E-2"/>
    <s v="&lt;0.020"/>
    <n v="18.8"/>
    <n v="2.5000000000000001E-2"/>
    <n v="1.2E-2"/>
    <s v="&lt;0.030"/>
    <n v="1.06"/>
    <n v="23.7"/>
    <n v="169"/>
    <n v="102"/>
    <n v="120"/>
    <n v="0.83599999999999997"/>
    <n v="0.20200000000000001"/>
    <n v="0.92"/>
    <s v="N/S"/>
    <s v="N/S"/>
    <n v="0.05"/>
    <n v="0"/>
    <n v="0"/>
    <d v="2021-12-07T00:00:00"/>
  </r>
  <r>
    <x v="2"/>
    <x v="22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11-19T00:00:00"/>
    <m/>
    <n v="3.73"/>
    <n v="8.66"/>
    <m/>
    <m/>
    <m/>
    <m/>
    <m/>
    <m/>
    <s v="&lt;10"/>
    <n v="2.98"/>
    <s v="N/S"/>
    <s v="&lt;0,10"/>
    <s v="&lt;10"/>
    <s v="&lt;0,10"/>
    <s v="&lt;0,153"/>
    <n v="0.84451612903225803"/>
    <s v="&lt;0,020"/>
    <n v="159"/>
    <n v="0.3"/>
    <x v="231"/>
    <e v="#VALUE!"/>
    <s v="&lt;0,100"/>
    <s v="&lt;10"/>
    <s v="N/S"/>
    <s v="N/S"/>
    <s v="N/S"/>
    <s v="N/S"/>
    <s v="&lt;0,050"/>
    <n v="2.88"/>
    <s v="&lt;1,00"/>
    <s v="&lt;10,00"/>
    <s v="N/S"/>
    <n v="7.0000000000000001E-3"/>
    <n v="0.26800000000000002"/>
    <s v="&lt;0.020"/>
    <s v="&lt;0.020"/>
    <n v="3.77"/>
    <n v="7.0000000000000001E-3"/>
    <s v="&lt;0,010"/>
    <s v="&lt;0.030"/>
    <n v="0.502"/>
    <s v="&lt;5,00"/>
    <n v="16.899999999999999"/>
    <n v="26.3"/>
    <n v="28.3"/>
    <n v="2.4"/>
    <n v="1.89"/>
    <n v="1.47"/>
    <s v="N/S"/>
    <s v="N/S"/>
    <n v="0.02"/>
    <n v="0"/>
    <n v="0"/>
    <d v="2021-12-07T00:00:00"/>
  </r>
  <r>
    <x v="2"/>
    <x v="22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11-19T00:00:00"/>
    <m/>
    <n v="0.42"/>
    <n v="8.1"/>
    <m/>
    <m/>
    <m/>
    <m/>
    <m/>
    <m/>
    <n v="162"/>
    <n v="74.3"/>
    <s v="N/S"/>
    <s v="&lt;0,10"/>
    <s v="&lt;10"/>
    <n v="0.129"/>
    <s v="&lt;0,153"/>
    <n v="5.5096774193548379"/>
    <n v="0.53200000000000003"/>
    <n v="210"/>
    <n v="1.6"/>
    <x v="242"/>
    <e v="#VALUE!"/>
    <n v="0.17199999999999999"/>
    <s v="&lt;10"/>
    <s v="N/S"/>
    <s v="N/S"/>
    <s v="N/S"/>
    <s v="N/S"/>
    <s v="&lt;0,050"/>
    <n v="14"/>
    <s v="&lt;1,00"/>
    <n v="43"/>
    <s v="N/S"/>
    <n v="2.1000000000000001E-2"/>
    <n v="0.72299999999999998"/>
    <n v="2.1999999999999999E-2"/>
    <n v="3.9E-2"/>
    <n v="15.4"/>
    <n v="0.107"/>
    <s v="&lt;0,010"/>
    <s v="&lt;0.030"/>
    <n v="1.1499999999999999"/>
    <s v="&lt;5,00"/>
    <n v="20.5"/>
    <n v="102"/>
    <n v="113"/>
    <n v="0.62"/>
    <n v="0.158"/>
    <n v="7.1999999999999995E-2"/>
    <s v="N/S"/>
    <s v="N/S"/>
    <n v="7.5999999999999998E-2"/>
    <n v="0"/>
    <n v="0"/>
    <d v="2021-12-07T00:00:00"/>
  </r>
  <r>
    <x v="2"/>
    <x v="22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11-17T00:00:00"/>
    <m/>
    <n v="0.94"/>
    <n v="7.13"/>
    <m/>
    <m/>
    <m/>
    <m/>
    <m/>
    <m/>
    <n v="16.7"/>
    <n v="7.25"/>
    <s v="N/S"/>
    <s v="&lt;0,10"/>
    <s v="&lt;10"/>
    <s v="&lt;0,10"/>
    <s v="&lt;0,153"/>
    <n v="2.4161290322580644"/>
    <n v="4.9000000000000002E-2"/>
    <n v="70"/>
    <n v="0.5"/>
    <x v="231"/>
    <e v="#VALUE!"/>
    <n v="0.39900000000000002"/>
    <s v="&lt;10"/>
    <s v="N/S"/>
    <s v="N/S"/>
    <s v="N/S"/>
    <s v="N/S"/>
    <s v="&lt;0,050"/>
    <n v="18.399999999999999"/>
    <s v="&lt;1,00"/>
    <n v="152"/>
    <s v="N/S"/>
    <s v="&lt;0,003"/>
    <s v="&lt;0,030"/>
    <s v="&lt;0.020"/>
    <s v="&lt;0.020"/>
    <n v="2.17"/>
    <n v="7.0000000000000001E-3"/>
    <s v="&lt;0,010"/>
    <s v="&lt;0.030"/>
    <s v="&lt;0.010"/>
    <n v="12.6"/>
    <n v="104"/>
    <n v="150"/>
    <n v="201"/>
    <n v="0.112"/>
    <n v="0.04"/>
    <n v="3.2000000000000001E-2"/>
    <s v="N/S"/>
    <s v="N/S"/>
    <n v="0.02"/>
    <n v="0"/>
    <n v="0"/>
    <d v="2021-12-06T00:00:00"/>
  </r>
  <r>
    <x v="2"/>
    <x v="22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11-20T00:00:00"/>
    <m/>
    <n v="0.51"/>
    <n v="6.95"/>
    <m/>
    <m/>
    <m/>
    <m/>
    <m/>
    <m/>
    <n v="222"/>
    <n v="67.099999999999994"/>
    <s v="N/S"/>
    <s v="&lt;0,10"/>
    <s v="&lt;10"/>
    <n v="0.437"/>
    <s v="&lt;0,153"/>
    <n v="7.4516129032258061"/>
    <n v="0.39500000000000002"/>
    <n v="372"/>
    <n v="2"/>
    <x v="243"/>
    <e v="#VALUE!"/>
    <s v="&lt;0,100"/>
    <s v="&lt;10"/>
    <s v="N/S"/>
    <s v="N/S"/>
    <s v="N/S"/>
    <s v="N/S"/>
    <s v="&lt;0,050"/>
    <n v="18.7"/>
    <s v="&lt;1,00"/>
    <n v="230"/>
    <s v="N/S"/>
    <n v="2.1000000000000001E-2"/>
    <n v="1.73"/>
    <s v="&lt;0.020"/>
    <s v="&lt;0.020"/>
    <n v="16.600000000000001"/>
    <n v="9.9000000000000005E-2"/>
    <s v="&lt;0,010"/>
    <s v="&lt;0.030"/>
    <n v="1.81"/>
    <n v="14.9"/>
    <n v="81"/>
    <n v="221"/>
    <n v="241"/>
    <n v="0.214"/>
    <n v="6.4000000000000001E-2"/>
    <n v="1.6E-2"/>
    <s v="N/S"/>
    <s v="N/S"/>
    <n v="3.1E-2"/>
    <n v="0"/>
    <n v="0"/>
    <d v="2021-12-07T00:00:00"/>
  </r>
  <r>
    <x v="2"/>
    <x v="22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11-19T00:00:00"/>
    <m/>
    <n v="6.2E-2"/>
    <n v="10.11"/>
    <m/>
    <m/>
    <m/>
    <m/>
    <m/>
    <m/>
    <n v="274"/>
    <n v="63.2"/>
    <s v="N/S"/>
    <s v="&lt;0,10"/>
    <s v="&lt;10"/>
    <n v="0.22700000000000001"/>
    <s v="&lt;0,153"/>
    <n v="3.319354838709677"/>
    <n v="0.82299999999999995"/>
    <n v="16"/>
    <n v="0.1"/>
    <x v="244"/>
    <e v="#VALUE!"/>
    <n v="0.188"/>
    <s v="&lt;10"/>
    <s v="N/S"/>
    <s v="N/S"/>
    <s v="N/S"/>
    <s v="N/S"/>
    <n v="0.54400000000000004"/>
    <n v="19.7"/>
    <n v="1.53"/>
    <n v="198"/>
    <s v="N/S"/>
    <s v="&lt;0,003"/>
    <n v="5.8999999999999997E-2"/>
    <n v="2.1000000000000001E-2"/>
    <s v="&lt;0.020"/>
    <n v="1.06"/>
    <n v="3.0000000000000001E-3"/>
    <s v="&lt;0,010"/>
    <s v="&lt;0.030"/>
    <n v="0.122"/>
    <n v="10.4"/>
    <n v="61.8"/>
    <n v="214"/>
    <n v="217"/>
    <n v="1.25"/>
    <n v="0.43"/>
    <n v="0.27600000000000002"/>
    <s v="N/S"/>
    <s v="N/S"/>
    <n v="0.03"/>
    <n v="0"/>
    <n v="0"/>
    <d v="2021-12-07T00:00:00"/>
  </r>
  <r>
    <x v="2"/>
    <x v="22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11-16T00:00:00"/>
    <m/>
    <n v="0.73"/>
    <n v="7.61"/>
    <m/>
    <m/>
    <m/>
    <m/>
    <m/>
    <m/>
    <n v="234"/>
    <n v="123"/>
    <s v="N/S"/>
    <s v="&lt;0,10"/>
    <s v="&lt;10"/>
    <n v="0.13100000000000001"/>
    <s v="&lt;0,153"/>
    <n v="0.83096774193548395"/>
    <n v="2.65"/>
    <s v="&lt;7"/>
    <s v="&lt;0,100"/>
    <x v="245"/>
    <n v="3.5494117647058823"/>
    <n v="0.23"/>
    <s v="&lt;10"/>
    <s v="N/S"/>
    <s v="N/S"/>
    <s v="N/S"/>
    <s v="N/S"/>
    <s v="&lt;0,050"/>
    <n v="15.3"/>
    <s v="&lt;1,00"/>
    <n v="153"/>
    <s v="N/S"/>
    <s v="&lt;0,003"/>
    <n v="0.25900000000000001"/>
    <s v="&lt;0.020"/>
    <s v="&lt;0.020"/>
    <n v="4.76"/>
    <n v="0.03"/>
    <n v="0.53400000000000003"/>
    <s v="&lt;0.030"/>
    <n v="0.42899999999999999"/>
    <n v="34.9"/>
    <n v="146"/>
    <n v="149"/>
    <n v="193"/>
    <n v="0.41399999999999998"/>
    <n v="8.5999999999999993E-2"/>
    <n v="0.02"/>
    <s v="N/S"/>
    <s v="N/S"/>
    <s v="&lt;0,020"/>
    <n v="0"/>
    <e v="#VALUE!"/>
    <d v="2021-12-03T00:00:00"/>
  </r>
  <r>
    <x v="2"/>
    <x v="22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11-17T00:00:00"/>
    <m/>
    <n v="1.71"/>
    <n v="7.57"/>
    <m/>
    <m/>
    <m/>
    <m/>
    <m/>
    <m/>
    <n v="229"/>
    <n v="39"/>
    <s v="N/S"/>
    <s v="&lt;0,10"/>
    <s v="&lt;10"/>
    <n v="0.10100000000000001"/>
    <s v="&lt;0,153"/>
    <n v="2.0096774193548388"/>
    <n v="9.1999999999999998E-2"/>
    <n v="256"/>
    <n v="0.3"/>
    <x v="231"/>
    <e v="#VALUE!"/>
    <s v="&lt;0,100"/>
    <s v="&lt;10"/>
    <s v="N/S"/>
    <s v="N/S"/>
    <s v="N/S"/>
    <s v="N/S"/>
    <s v="&lt;0,050"/>
    <n v="11.1"/>
    <s v="&lt;1,00"/>
    <n v="152"/>
    <s v="N/S"/>
    <s v="&lt;0,003"/>
    <n v="3.9E-2"/>
    <s v="&lt;0.020"/>
    <s v="&lt;0.020"/>
    <n v="40.299999999999997"/>
    <n v="7.5999999999999998E-2"/>
    <s v="&lt;0,010"/>
    <s v="&lt;0.030"/>
    <n v="7.0000000000000007E-2"/>
    <n v="9.3800000000000008"/>
    <n v="106"/>
    <n v="203"/>
    <n v="278"/>
    <n v="0.434"/>
    <n v="7.5999999999999998E-2"/>
    <n v="0.05"/>
    <s v="N/S"/>
    <s v="N/S"/>
    <s v="&lt;0,020"/>
    <n v="0"/>
    <n v="0"/>
    <d v="2021-12-06T00:00:00"/>
  </r>
  <r>
    <x v="2"/>
    <x v="22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11-17T00:00:00"/>
    <m/>
    <n v="0.52"/>
    <n v="8.51"/>
    <m/>
    <m/>
    <m/>
    <m/>
    <m/>
    <m/>
    <n v="174"/>
    <n v="35.6"/>
    <s v="N/S"/>
    <s v="&lt;0,10"/>
    <s v="&lt;10"/>
    <s v="&lt;0,10"/>
    <s v="&lt;0,153"/>
    <n v="3.838709677419355"/>
    <n v="6.5000000000000002E-2"/>
    <n v="194"/>
    <n v="0.2"/>
    <x v="246"/>
    <e v="#VALUE!"/>
    <s v="&lt;0,100"/>
    <s v="&lt;10"/>
    <s v="N/S"/>
    <s v="N/S"/>
    <s v="N/S"/>
    <s v="N/S"/>
    <s v="&lt;0,050"/>
    <n v="18.3"/>
    <n v="2.96"/>
    <n v="167"/>
    <s v="N/S"/>
    <n v="3.0000000000000001E-3"/>
    <n v="2.14"/>
    <s v="&lt;0.020"/>
    <s v="&lt;0.020"/>
    <n v="31.7"/>
    <n v="0.36399999999999999"/>
    <s v="&lt;0,010"/>
    <s v="&lt;0.030"/>
    <n v="1.72"/>
    <s v="&lt;5,0"/>
    <n v="148"/>
    <n v="25.3"/>
    <n v="40.5"/>
    <n v="0.38600000000000001"/>
    <n v="0.154"/>
    <n v="1.1000000000000001"/>
    <s v="N/S"/>
    <s v="N/S"/>
    <n v="0.156"/>
    <n v="0"/>
    <n v="0"/>
    <d v="2021-12-06T00:00:00"/>
  </r>
  <r>
    <x v="2"/>
    <x v="22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11-18T00:00:00"/>
    <m/>
    <n v="0.49"/>
    <n v="10.6"/>
    <m/>
    <m/>
    <m/>
    <m/>
    <m/>
    <m/>
    <n v="651"/>
    <n v="310"/>
    <s v="N/S"/>
    <s v="&lt;0,10"/>
    <s v="&lt;10"/>
    <n v="0.53600000000000003"/>
    <s v="&lt;0,153"/>
    <e v="#VALUE!"/>
    <s v="&lt;0,020"/>
    <n v="148"/>
    <n v="0.6"/>
    <x v="247"/>
    <e v="#VALUE!"/>
    <s v="&lt;0,100"/>
    <s v="&lt;10"/>
    <s v="N/S"/>
    <s v="N/S"/>
    <s v="N/S"/>
    <s v="N/S"/>
    <n v="9.1999999999999998E-2"/>
    <n v="169"/>
    <n v="17.3"/>
    <n v="908"/>
    <s v="N/S"/>
    <n v="4.0000000000000001E-3"/>
    <n v="0.89"/>
    <n v="0.19400000000000001"/>
    <s v="&lt;0.020"/>
    <n v="3.14"/>
    <n v="3.2000000000000001E-2"/>
    <n v="0.161"/>
    <s v="&lt;0.030"/>
    <n v="0.34499999999999997"/>
    <s v="&lt;5,0"/>
    <n v="187"/>
    <n v="1028"/>
    <n v="1131"/>
    <n v="2.16"/>
    <n v="0.46600000000000003"/>
    <n v="0.24199999999999999"/>
    <s v="N/S"/>
    <s v="N/S"/>
    <n v="2.5000000000000001E-2"/>
    <n v="0"/>
    <n v="0"/>
    <d v="2021-12-07T00:00:00"/>
  </r>
  <r>
    <x v="2"/>
    <x v="22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11-19T00:00:00"/>
    <m/>
    <n v="0.20300000000000001"/>
    <n v="7.69"/>
    <m/>
    <m/>
    <m/>
    <m/>
    <m/>
    <m/>
    <n v="139"/>
    <n v="108"/>
    <s v="N/S"/>
    <s v="&lt;0,10"/>
    <s v="&lt;10"/>
    <n v="0.11899999999999999"/>
    <s v="&lt;0,153"/>
    <n v="5.9838709677419351"/>
    <n v="3.15"/>
    <n v="20"/>
    <s v="&lt;0,10"/>
    <x v="248"/>
    <e v="#VALUE!"/>
    <n v="0.21099999999999999"/>
    <s v="&lt;10"/>
    <s v="N/S"/>
    <s v="N/S"/>
    <s v="N/S"/>
    <s v="N/S"/>
    <n v="0.22"/>
    <n v="26"/>
    <s v="&lt;1,00"/>
    <n v="181"/>
    <s v="N/S"/>
    <n v="6.0000000000000001E-3"/>
    <n v="9.5000000000000001E-2"/>
    <n v="0.184"/>
    <s v="&lt;0.020"/>
    <n v="0.95799999999999996"/>
    <n v="4.8000000000000001E-2"/>
    <s v="&lt;0,010"/>
    <s v="&lt;0.030"/>
    <n v="0.115"/>
    <n v="5.34"/>
    <n v="124"/>
    <n v="190"/>
    <n v="203"/>
    <n v="1.05"/>
    <n v="0.59599999999999997"/>
    <n v="0.46400000000000002"/>
    <s v="N/S"/>
    <s v="N/S"/>
    <s v="&lt;0,020"/>
    <n v="0"/>
    <n v="0"/>
    <d v="2021-12-07T00:00:00"/>
  </r>
  <r>
    <x v="2"/>
    <x v="22"/>
    <x v="5"/>
    <n v="736"/>
    <x v="38"/>
    <s v="Zenufana"/>
    <n v="2"/>
    <s v="Magdalena Cauca"/>
    <n v="27"/>
    <s v="Nechi"/>
    <n v="2703"/>
    <s v="Bajo Nechi"/>
    <s v="2703-01"/>
    <s v="R. Tigui - NSS"/>
    <s v="2703- _01- _04"/>
    <s v="R. Bagre"/>
    <s v="2703-01-04-14"/>
    <s v="Q. Dona Teresa"/>
    <d v="2021-11-20T00:00:00"/>
    <m/>
    <n v="0.42"/>
    <n v="10.41"/>
    <m/>
    <m/>
    <m/>
    <m/>
    <m/>
    <m/>
    <n v="36.799999999999997"/>
    <n v="19.600000000000001"/>
    <s v="N/S"/>
    <s v="&lt;0,10"/>
    <s v="&lt;10"/>
    <n v="0.50900000000000001"/>
    <s v="&lt;0,153"/>
    <n v="4.7193548387096769"/>
    <n v="9.6000000000000002E-2"/>
    <n v="42"/>
    <s v="&lt;0,10"/>
    <x v="249"/>
    <e v="#VALUE!"/>
    <s v="&lt;0,100"/>
    <s v="&lt;10"/>
    <s v="N/S"/>
    <s v="N/S"/>
    <s v="N/S"/>
    <s v="N/S"/>
    <s v="&lt;0,050"/>
    <n v="19.2"/>
    <s v="&lt;1,00"/>
    <n v="33"/>
    <s v="N/S"/>
    <n v="1.2E-2"/>
    <n v="0.183"/>
    <s v="&lt;0.020"/>
    <s v="&lt;0.020"/>
    <n v="1.46"/>
    <n v="4.0000000000000001E-3"/>
    <s v="&lt;0,010"/>
    <s v="&lt;0.030"/>
    <n v="0.151"/>
    <s v="&lt;5,0"/>
    <n v="74"/>
    <n v="64.900000000000006"/>
    <n v="65.599999999999994"/>
    <n v="0.2"/>
    <n v="6.6000000000000003E-2"/>
    <n v="2.8000000000000001E-2"/>
    <s v="N/S"/>
    <s v="N/S"/>
    <s v="&lt;0,020"/>
    <n v="0"/>
    <n v="0"/>
    <d v="2021-12-07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1FCE3D-BD96-4027-9391-0E935F24B524}" name="PivotTable1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4:H7" firstHeaderRow="0" firstDataRow="1" firstDataCol="1" rowPageCount="1" colPageCount="1"/>
  <pivotFields count="42">
    <pivotField axis="axisRow" showAll="0">
      <items count="4">
        <item x="0"/>
        <item x="1"/>
        <item x="2"/>
        <item t="default"/>
      </items>
    </pivotField>
    <pivotField showAll="0"/>
    <pivotField axis="axisPage" showAll="0">
      <items count="13">
        <item x="4"/>
        <item x="0"/>
        <item x="2"/>
        <item x="3"/>
        <item x="10"/>
        <item x="8"/>
        <item x="6"/>
        <item x="5"/>
        <item x="9"/>
        <item x="7"/>
        <item x="1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dataField="1" showAll="0"/>
    <pivotField dataField="1" showAll="0"/>
    <pivotField dataField="1" showAll="0"/>
  </pivotFields>
  <rowFields count="1">
    <field x="0"/>
  </rowFields>
  <rowItems count="3">
    <i>
      <x/>
    </i>
    <i>
      <x v="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2" item="0" hier="-1"/>
  </pageFields>
  <dataFields count="7">
    <dataField name="Average of Nitrógeno Total Kjendahl (mgN/L)" fld="39" subtotal="average" baseField="0" baseItem="0"/>
    <dataField name="Count of Nitratos, como nitrógeno (mgNO3-N/L )" fld="35" subtotal="count" baseField="0" baseItem="0"/>
    <dataField name="Count of DBO5 _x000a_(mgO2/L)" fld="29" subtotal="count" baseField="0" baseItem="0"/>
    <dataField name="Count of Nitritos, como nitrógeno_x000a_(mgNO2-N/L)" fld="36" subtotal="count" baseField="0" baseItem="0"/>
    <dataField name="Count of DQO_x000a_(mgO2/L)" fld="28" subtotal="count" baseField="0" baseItem="0"/>
    <dataField name="Count of Nitrógeno Amoniacal, como nitrógeno (mgNH3-N/L)" fld="40" subtotal="count" baseField="0" baseItem="0"/>
    <dataField name="Count of Fosforo Total (mgP/L)" fld="4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85069A-E536-4079-8B16-AD05FB1302E8}" name="PivotTable4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95">
  <location ref="A4:E20" firstHeaderRow="0" firstDataRow="1" firstDataCol="1" rowPageCount="2" colPageCount="1"/>
  <pivotFields count="74">
    <pivotField axis="axisPage" multipleItemSelectionAllowed="1" showAll="0" sortType="ascending">
      <items count="4">
        <item x="0"/>
        <item x="1"/>
        <item x="2"/>
        <item t="default"/>
      </items>
    </pivotField>
    <pivotField axis="axisRow" showAll="0">
      <items count="24">
        <item x="0"/>
        <item h="1" x="2"/>
        <item h="1" x="1"/>
        <item h="1" x="12"/>
        <item h="1" x="16"/>
        <item h="1" x="20"/>
        <item h="1" x="7"/>
        <item h="1" x="9"/>
        <item h="1" x="6"/>
        <item h="1" x="13"/>
        <item h="1" x="19"/>
        <item h="1" x="4"/>
        <item h="1" x="5"/>
        <item h="1" x="18"/>
        <item h="1" x="21"/>
        <item h="1" x="8"/>
        <item h="1" x="17"/>
        <item h="1" x="22"/>
        <item h="1" x="3"/>
        <item h="1" x="11"/>
        <item h="1" x="10"/>
        <item h="1" x="14"/>
        <item h="1" x="15"/>
        <item t="default"/>
      </items>
    </pivotField>
    <pivotField axis="axisPage" multipleItemSelectionAllowed="1" showAll="0">
      <items count="13">
        <item h="1" x="4"/>
        <item x="0"/>
        <item h="1" x="2"/>
        <item h="1" x="3"/>
        <item h="1" x="10"/>
        <item h="1" x="8"/>
        <item h="1" x="6"/>
        <item h="1" x="5"/>
        <item h="1" x="9"/>
        <item h="1" x="7"/>
        <item h="1" x="1"/>
        <item h="1" x="11"/>
        <item t="default"/>
      </items>
    </pivotField>
    <pivotField showAll="0"/>
    <pivotField axis="axisRow" multipleItemSelectionAllowed="1" showAll="0" measureFilter="1" sortType="descending">
      <items count="69">
        <item sd="0" x="53"/>
        <item sd="0" x="57"/>
        <item sd="0" x="7"/>
        <item sd="0" x="22"/>
        <item sd="0" x="9"/>
        <item sd="0" x="0"/>
        <item sd="0" x="51"/>
        <item sd="0" x="52"/>
        <item sd="0" x="23"/>
        <item sd="0" x="44"/>
        <item sd="0" x="40"/>
        <item sd="0" x="24"/>
        <item sd="0" x="10"/>
        <item sd="0" x="17"/>
        <item sd="0" x="11"/>
        <item sd="0" x="54"/>
        <item sd="0" x="30"/>
        <item sd="0" x="55"/>
        <item sd="0" x="25"/>
        <item sd="0" x="39"/>
        <item sd="0" x="31"/>
        <item sd="0" x="42"/>
        <item sd="0" x="41"/>
        <item sd="0" x="49"/>
        <item sd="0" x="32"/>
        <item sd="0" x="12"/>
        <item sd="0" x="20"/>
        <item sd="0" x="62"/>
        <item sd="0" x="3"/>
        <item sd="0" x="64"/>
        <item sd="0" x="1"/>
        <item sd="0" x="26"/>
        <item sd="0" x="43"/>
        <item sd="0" x="45"/>
        <item sd="0" x="2"/>
        <item sd="0" x="4"/>
        <item sd="0" x="13"/>
        <item sd="0" x="50"/>
        <item sd="0" x="46"/>
        <item sd="0" x="66"/>
        <item sd="0" x="67"/>
        <item sd="0" x="58"/>
        <item sd="0" x="33"/>
        <item sd="0" x="34"/>
        <item sd="0" x="14"/>
        <item sd="0" x="8"/>
        <item sd="0" x="27"/>
        <item sd="0" x="15"/>
        <item sd="0" x="63"/>
        <item sd="0" x="5"/>
        <item sd="0" x="61"/>
        <item sd="0" x="56"/>
        <item sd="0" x="38"/>
        <item sd="0" x="16"/>
        <item sd="0" x="47"/>
        <item sd="0" x="18"/>
        <item sd="0" x="48"/>
        <item sd="0" x="60"/>
        <item sd="0" x="28"/>
        <item sd="0" x="19"/>
        <item sd="0" x="6"/>
        <item sd="0" x="35"/>
        <item sd="0" x="65"/>
        <item sd="0" x="59"/>
        <item sd="0" x="29"/>
        <item sd="0" x="36"/>
        <item sd="0" x="37"/>
        <item sd="0" x="21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1"/>
  </rowFields>
  <rowItems count="16">
    <i>
      <x v="65"/>
    </i>
    <i>
      <x v="49"/>
    </i>
    <i>
      <x v="42"/>
    </i>
    <i>
      <x v="53"/>
    </i>
    <i>
      <x v="12"/>
    </i>
    <i>
      <x v="62"/>
    </i>
    <i>
      <x v="43"/>
    </i>
    <i>
      <x v="31"/>
    </i>
    <i>
      <x v="36"/>
    </i>
    <i>
      <x v="2"/>
    </i>
    <i>
      <x v="64"/>
    </i>
    <i>
      <x v="60"/>
    </i>
    <i>
      <x v="45"/>
    </i>
    <i>
      <x v="34"/>
    </i>
    <i>
      <x v="6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2" hier="-1"/>
    <pageField fld="0" hier="-1"/>
  </pageFields>
  <dataFields count="4">
    <dataField name=" Fosforo Total (mgP/L)" fld="41" subtotal="average" baseField="0" baseItem="0"/>
    <dataField name=" DBO5 (mg O2/L)" fld="29" subtotal="average" baseField="4" baseItem="31"/>
    <dataField name=" DQO (mg O2/L)" fld="28" subtotal="average" baseField="0" baseItem="0"/>
    <dataField name="Nitratos (mgNO3-N/L )" fld="35" subtotal="average" baseField="4" baseItem="34"/>
  </dataFields>
  <formats count="1">
    <format dxfId="832">
      <pivotArea outline="0" collapsedLevelsAreSubtotals="1" fieldPosition="0"/>
    </format>
  </formats>
  <chartFormats count="12">
    <chartFormat chart="63" format="1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63" format="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8" format="2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68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9" format="2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79" format="2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0" format="3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80" format="3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8" format="2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3" format="2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8" format="2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3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4" type="count" evalOrder="-1" id="15" iMeasureFld="3">
      <autoFilter ref="A1">
        <filterColumn colId="0">
          <top10 val="15" filterVal="15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0DB3C1-4B6D-4C09-AAB5-7F703D9FAB28}" name="PivotTable3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4">
  <location ref="A4:E13" firstHeaderRow="0" firstDataRow="1" firstDataCol="1" rowPageCount="2" colPageCount="1"/>
  <pivotFields count="74">
    <pivotField axis="axisPage" showAll="0">
      <items count="4">
        <item x="0"/>
        <item x="1"/>
        <item x="2"/>
        <item t="default"/>
      </items>
    </pivotField>
    <pivotField showAll="0"/>
    <pivotField axis="axisRow" multipleItemSelectionAllowed="1" showAll="0">
      <items count="13">
        <item x="4"/>
        <item x="0"/>
        <item x="2"/>
        <item n="Ganadería" x="3"/>
        <item h="1" x="10"/>
        <item x="8"/>
        <item h="1" x="6"/>
        <item h="1" x="5"/>
        <item h="1" x="9"/>
        <item x="7"/>
        <item x="1"/>
        <item x="11"/>
        <item t="default"/>
      </items>
    </pivotField>
    <pivotField showAll="0"/>
    <pivotField axis="axisPage" multipleItemSelectionAllowed="1" showAll="0">
      <items count="69">
        <item x="53"/>
        <item x="57"/>
        <item x="7"/>
        <item x="22"/>
        <item x="9"/>
        <item x="0"/>
        <item x="51"/>
        <item x="52"/>
        <item x="23"/>
        <item x="44"/>
        <item x="40"/>
        <item x="24"/>
        <item x="10"/>
        <item x="17"/>
        <item x="11"/>
        <item x="54"/>
        <item x="30"/>
        <item x="55"/>
        <item x="25"/>
        <item x="39"/>
        <item x="31"/>
        <item x="42"/>
        <item x="41"/>
        <item x="49"/>
        <item x="32"/>
        <item x="12"/>
        <item x="20"/>
        <item x="62"/>
        <item x="3"/>
        <item x="64"/>
        <item x="1"/>
        <item x="26"/>
        <item x="43"/>
        <item x="45"/>
        <item x="2"/>
        <item x="4"/>
        <item x="13"/>
        <item x="50"/>
        <item x="46"/>
        <item x="66"/>
        <item x="67"/>
        <item x="58"/>
        <item x="33"/>
        <item x="34"/>
        <item x="14"/>
        <item x="8"/>
        <item x="27"/>
        <item x="15"/>
        <item x="63"/>
        <item x="5"/>
        <item x="61"/>
        <item x="56"/>
        <item x="38"/>
        <item x="16"/>
        <item x="47"/>
        <item x="18"/>
        <item x="48"/>
        <item x="60"/>
        <item x="28"/>
        <item x="19"/>
        <item x="6"/>
        <item x="35"/>
        <item x="65"/>
        <item x="59"/>
        <item x="29"/>
        <item x="36"/>
        <item x="37"/>
        <item x="2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251">
        <item x="1"/>
        <item x="246"/>
        <item x="249"/>
        <item x="243"/>
        <item x="236"/>
        <item x="239"/>
        <item x="240"/>
        <item x="237"/>
        <item x="242"/>
        <item x="116"/>
        <item x="174"/>
        <item x="200"/>
        <item x="120"/>
        <item x="148"/>
        <item x="121"/>
        <item x="157"/>
        <item x="244"/>
        <item x="173"/>
        <item x="204"/>
        <item x="176"/>
        <item x="153"/>
        <item x="126"/>
        <item x="219"/>
        <item x="128"/>
        <item x="147"/>
        <item x="205"/>
        <item x="84"/>
        <item x="248"/>
        <item x="245"/>
        <item x="172"/>
        <item x="164"/>
        <item x="241"/>
        <item x="85"/>
        <item x="112"/>
        <item x="228"/>
        <item x="98"/>
        <item x="110"/>
        <item x="187"/>
        <item x="155"/>
        <item x="25"/>
        <item x="181"/>
        <item x="33"/>
        <item x="206"/>
        <item x="122"/>
        <item x="232"/>
        <item x="170"/>
        <item x="83"/>
        <item x="107"/>
        <item x="247"/>
        <item x="100"/>
        <item x="201"/>
        <item x="188"/>
        <item x="207"/>
        <item x="114"/>
        <item x="3"/>
        <item x="58"/>
        <item x="165"/>
        <item x="19"/>
        <item x="28"/>
        <item x="177"/>
        <item x="196"/>
        <item x="91"/>
        <item x="202"/>
        <item x="178"/>
        <item x="192"/>
        <item x="182"/>
        <item x="31"/>
        <item x="127"/>
        <item x="233"/>
        <item x="123"/>
        <item x="227"/>
        <item x="211"/>
        <item x="186"/>
        <item x="183"/>
        <item x="13"/>
        <item x="88"/>
        <item x="167"/>
        <item x="238"/>
        <item x="146"/>
        <item x="90"/>
        <item x="24"/>
        <item x="180"/>
        <item x="60"/>
        <item x="87"/>
        <item x="190"/>
        <item x="234"/>
        <item x="61"/>
        <item x="224"/>
        <item x="113"/>
        <item x="64"/>
        <item x="229"/>
        <item x="160"/>
        <item x="131"/>
        <item x="208"/>
        <item x="92"/>
        <item x="14"/>
        <item x="30"/>
        <item x="197"/>
        <item x="96"/>
        <item x="18"/>
        <item x="184"/>
        <item x="9"/>
        <item x="199"/>
        <item x="194"/>
        <item x="218"/>
        <item x="159"/>
        <item x="217"/>
        <item x="99"/>
        <item x="203"/>
        <item x="62"/>
        <item x="158"/>
        <item x="5"/>
        <item x="222"/>
        <item x="136"/>
        <item x="168"/>
        <item x="66"/>
        <item x="2"/>
        <item x="74"/>
        <item x="104"/>
        <item x="7"/>
        <item x="82"/>
        <item x="106"/>
        <item x="22"/>
        <item x="34"/>
        <item x="139"/>
        <item x="39"/>
        <item x="53"/>
        <item x="220"/>
        <item x="223"/>
        <item x="230"/>
        <item x="213"/>
        <item x="59"/>
        <item x="46"/>
        <item x="175"/>
        <item x="4"/>
        <item x="191"/>
        <item x="156"/>
        <item x="41"/>
        <item x="132"/>
        <item x="10"/>
        <item x="16"/>
        <item x="212"/>
        <item x="43"/>
        <item x="12"/>
        <item x="57"/>
        <item x="161"/>
        <item x="189"/>
        <item x="55"/>
        <item x="35"/>
        <item x="171"/>
        <item x="42"/>
        <item x="169"/>
        <item x="129"/>
        <item x="51"/>
        <item x="214"/>
        <item x="124"/>
        <item x="44"/>
        <item x="215"/>
        <item x="38"/>
        <item x="15"/>
        <item x="103"/>
        <item x="20"/>
        <item x="54"/>
        <item x="209"/>
        <item x="8"/>
        <item x="102"/>
        <item x="166"/>
        <item x="17"/>
        <item x="80"/>
        <item x="105"/>
        <item x="36"/>
        <item x="108"/>
        <item x="216"/>
        <item x="71"/>
        <item x="50"/>
        <item x="154"/>
        <item x="11"/>
        <item x="93"/>
        <item x="95"/>
        <item x="23"/>
        <item x="0"/>
        <item x="135"/>
        <item x="29"/>
        <item x="65"/>
        <item x="47"/>
        <item x="195"/>
        <item x="70"/>
        <item x="6"/>
        <item x="145"/>
        <item x="134"/>
        <item x="32"/>
        <item x="27"/>
        <item x="162"/>
        <item x="235"/>
        <item x="225"/>
        <item x="67"/>
        <item x="37"/>
        <item x="130"/>
        <item x="26"/>
        <item x="221"/>
        <item x="73"/>
        <item x="115"/>
        <item x="77"/>
        <item x="210"/>
        <item x="137"/>
        <item x="40"/>
        <item x="94"/>
        <item x="75"/>
        <item x="179"/>
        <item x="141"/>
        <item x="45"/>
        <item x="144"/>
        <item x="52"/>
        <item x="86"/>
        <item x="69"/>
        <item x="89"/>
        <item x="140"/>
        <item x="185"/>
        <item x="68"/>
        <item x="76"/>
        <item x="226"/>
        <item x="198"/>
        <item x="143"/>
        <item x="48"/>
        <item x="109"/>
        <item x="72"/>
        <item x="150"/>
        <item x="101"/>
        <item x="78"/>
        <item x="119"/>
        <item x="63"/>
        <item x="142"/>
        <item x="152"/>
        <item x="193"/>
        <item x="79"/>
        <item x="56"/>
        <item x="151"/>
        <item x="118"/>
        <item x="117"/>
        <item x="111"/>
        <item x="49"/>
        <item x="81"/>
        <item x="125"/>
        <item x="163"/>
        <item x="231"/>
        <item x="133"/>
        <item x="138"/>
        <item x="97"/>
        <item x="149"/>
        <item x="2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9">
    <i>
      <x/>
    </i>
    <i>
      <x v="1"/>
    </i>
    <i>
      <x v="2"/>
    </i>
    <i>
      <x v="3"/>
    </i>
    <i>
      <x v="5"/>
    </i>
    <i>
      <x v="9"/>
    </i>
    <i>
      <x v="10"/>
    </i>
    <i>
      <x v="1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4" hier="-1"/>
  </pageFields>
  <dataFields count="4">
    <dataField name="Nitrógeno Total Kjendahl (mg N/L)" fld="39" subtotal="average" baseField="2" baseItem="0"/>
    <dataField name=" DBO5 (mg O2/L)" fld="29" subtotal="average" baseField="2" baseItem="0"/>
    <dataField name="DQO (mg O2/L)" fld="28" subtotal="average" baseField="2" baseItem="0"/>
    <dataField name="Fosforo Total (mgP/L) " fld="41" subtotal="average" baseField="2" baseItem="0"/>
  </dataFields>
  <chartFormats count="22">
    <chartFormat chart="1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9">
      <pivotArea type="data" outline="0" fieldPosition="0">
        <references count="2">
          <reference field="4294967294" count="1" selected="0">
            <x v="2"/>
          </reference>
          <reference field="2" count="1" selected="0">
            <x v="5"/>
          </reference>
        </references>
      </pivotArea>
    </chartFormat>
    <chartFormat chart="1" format="10">
      <pivotArea type="data" outline="0" fieldPosition="0">
        <references count="2">
          <reference field="4294967294" count="1" selected="0">
            <x v="2"/>
          </reference>
          <reference field="2" count="1" selected="0">
            <x v="2"/>
          </reference>
        </references>
      </pivotArea>
    </chartFormat>
    <chartFormat chart="1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12">
      <pivotArea type="data" outline="0" fieldPosition="0">
        <references count="2">
          <reference field="4294967294" count="1" selected="0">
            <x v="2"/>
          </reference>
          <reference field="2" count="1" selected="0">
            <x v="3"/>
          </reference>
        </references>
      </pivotArea>
    </chartFormat>
    <chartFormat chart="1" format="13">
      <pivotArea type="data" outline="0" fieldPosition="0">
        <references count="2">
          <reference field="4294967294" count="1" selected="0">
            <x v="1"/>
          </reference>
          <reference field="2" count="1" selected="0">
            <x v="3"/>
          </reference>
        </references>
      </pivotArea>
    </chartFormat>
    <chartFormat chart="1" format="14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5">
      <pivotArea type="data" outline="0" fieldPosition="0">
        <references count="2">
          <reference field="4294967294" count="1" selected="0">
            <x v="1"/>
          </reference>
          <reference field="2" count="1" selected="0">
            <x v="0"/>
          </reference>
        </references>
      </pivotArea>
    </chartFormat>
    <chartFormat chart="9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9" format="1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19">
      <pivotArea type="data" outline="0" fieldPosition="0">
        <references count="2">
          <reference field="4294967294" count="1" selected="0">
            <x v="1"/>
          </reference>
          <reference field="2" count="1" selected="0">
            <x v="0"/>
          </reference>
        </references>
      </pivotArea>
    </chartFormat>
    <chartFormat chart="9" format="2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9" format="21">
      <pivotArea type="data" outline="0" fieldPosition="0">
        <references count="2">
          <reference field="4294967294" count="1" selected="0">
            <x v="2"/>
          </reference>
          <reference field="2" count="1" selected="0">
            <x v="3"/>
          </reference>
        </references>
      </pivotArea>
    </chartFormat>
    <chartFormat chart="1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25">
      <pivotArea type="data" outline="0" fieldPosition="0">
        <references count="2">
          <reference field="4294967294" count="1" selected="0">
            <x v="1"/>
          </reference>
          <reference field="2" count="1" selected="0">
            <x v="0"/>
          </reference>
        </references>
      </pivotArea>
    </chartFormat>
    <chartFormat chart="10" format="2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7">
      <pivotArea type="data" outline="0" fieldPosition="0">
        <references count="2">
          <reference field="4294967294" count="1" selected="0">
            <x v="2"/>
          </reference>
          <reference field="2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F7D7E-BE97-4C6D-9CF0-16774C79B507}">
  <sheetPr filterMode="1"/>
  <dimension ref="A1:CX1052"/>
  <sheetViews>
    <sheetView topLeftCell="AI1" zoomScale="89" zoomScaleNormal="89" zoomScaleSheetLayoutView="91" workbookViewId="0">
      <pane ySplit="1" topLeftCell="A207" activePane="bottomLeft" state="frozen"/>
      <selection pane="bottomLeft" activeCell="AP207" sqref="AP207"/>
    </sheetView>
  </sheetViews>
  <sheetFormatPr defaultColWidth="10" defaultRowHeight="30" customHeight="1" x14ac:dyDescent="0.25"/>
  <cols>
    <col min="1" max="1" width="5.375" style="82" customWidth="1"/>
    <col min="2" max="2" width="19.625" style="230" customWidth="1"/>
    <col min="3" max="3" width="15.625" style="230" customWidth="1"/>
    <col min="4" max="4" width="44.75" style="231" customWidth="1"/>
    <col min="5" max="5" width="20.375" style="230" customWidth="1"/>
    <col min="6" max="6" width="12.75" style="82" customWidth="1"/>
    <col min="7" max="7" width="10" style="82" customWidth="1"/>
    <col min="8" max="8" width="11.875" style="192" customWidth="1"/>
    <col min="9" max="9" width="10.375" style="192" customWidth="1"/>
    <col min="10" max="10" width="17.75" style="82" customWidth="1"/>
    <col min="11" max="11" width="16.75" style="82" customWidth="1"/>
    <col min="12" max="12" width="10" style="192" customWidth="1"/>
    <col min="13" max="13" width="7.125" style="82" customWidth="1"/>
    <col min="14" max="14" width="19" style="82" customWidth="1"/>
    <col min="15" max="15" width="6.875" style="82" customWidth="1"/>
    <col min="16" max="16" width="27.25" style="82" customWidth="1"/>
    <col min="17" max="17" width="8" style="82" customWidth="1"/>
    <col min="18" max="18" width="44.375" style="82" customWidth="1"/>
    <col min="19" max="19" width="9.125" style="82" customWidth="1"/>
    <col min="20" max="20" width="45.875" style="230" customWidth="1"/>
    <col min="21" max="21" width="14.5" style="192" customWidth="1"/>
    <col min="22" max="22" width="44.25" style="230" customWidth="1"/>
    <col min="23" max="23" width="11.625" style="82" customWidth="1"/>
    <col min="24" max="24" width="48" style="230" customWidth="1"/>
    <col min="25" max="25" width="12.875" style="232" customWidth="1"/>
    <col min="26" max="26" width="10.5" style="233" customWidth="1"/>
    <col min="27" max="27" width="12.625" style="233" customWidth="1"/>
    <col min="28" max="28" width="13.75" style="233" bestFit="1" customWidth="1"/>
    <col min="29" max="29" width="14" style="233" customWidth="1"/>
    <col min="30" max="30" width="13.5" style="233" customWidth="1"/>
    <col min="31" max="31" width="11.625" style="233" bestFit="1" customWidth="1"/>
    <col min="32" max="32" width="14" style="233" bestFit="1" customWidth="1"/>
    <col min="33" max="33" width="13.625" style="106" customWidth="1"/>
    <col min="34" max="35" width="12" style="106" bestFit="1" customWidth="1"/>
    <col min="36" max="36" width="13.125" style="106" bestFit="1" customWidth="1"/>
    <col min="37" max="37" width="13.625" style="106" bestFit="1" customWidth="1"/>
    <col min="38" max="39" width="15.125" style="106" bestFit="1" customWidth="1"/>
    <col min="40" max="40" width="17.375" style="106" bestFit="1" customWidth="1"/>
    <col min="41" max="41" width="13.5" style="106" bestFit="1" customWidth="1"/>
    <col min="42" max="43" width="12.5" style="106" bestFit="1" customWidth="1"/>
    <col min="44" max="44" width="14.625" style="106" bestFit="1" customWidth="1"/>
    <col min="45" max="45" width="11.875" style="106" bestFit="1" customWidth="1"/>
    <col min="46" max="46" width="10.75" style="106" bestFit="1" customWidth="1"/>
    <col min="47" max="47" width="11.875" style="106" bestFit="1" customWidth="1"/>
    <col min="48" max="48" width="13.25" style="106" bestFit="1" customWidth="1"/>
    <col min="49" max="49" width="13.75" style="106" bestFit="1" customWidth="1"/>
    <col min="50" max="50" width="12.625" style="106" bestFit="1" customWidth="1"/>
    <col min="51" max="51" width="11" style="106" bestFit="1" customWidth="1"/>
    <col min="52" max="52" width="13.875" style="106" bestFit="1" customWidth="1"/>
    <col min="53" max="53" width="13.75" style="106" bestFit="1" customWidth="1"/>
    <col min="54" max="54" width="12.625" style="106" bestFit="1" customWidth="1"/>
    <col min="55" max="55" width="12" style="106" bestFit="1" customWidth="1"/>
    <col min="56" max="56" width="11.625" style="106" bestFit="1" customWidth="1"/>
    <col min="57" max="57" width="12" style="234" bestFit="1" customWidth="1"/>
    <col min="58" max="58" width="11.5" style="106" bestFit="1" customWidth="1"/>
    <col min="59" max="59" width="12" style="106" bestFit="1" customWidth="1"/>
    <col min="60" max="60" width="13.5" style="106" bestFit="1" customWidth="1"/>
    <col min="61" max="61" width="13.25" style="82" bestFit="1" customWidth="1"/>
    <col min="62" max="62" width="14.125" style="82" bestFit="1" customWidth="1"/>
    <col min="63" max="63" width="11.75" style="82" bestFit="1" customWidth="1"/>
    <col min="64" max="65" width="13.875" style="82" bestFit="1" customWidth="1"/>
    <col min="66" max="66" width="14" style="82" bestFit="1" customWidth="1"/>
    <col min="67" max="69" width="13.875" style="82" bestFit="1" customWidth="1"/>
    <col min="70" max="70" width="11.375" style="82" bestFit="1" customWidth="1"/>
    <col min="71" max="71" width="16.625" style="82" bestFit="1" customWidth="1"/>
    <col min="72" max="72" width="13.625" style="82" bestFit="1" customWidth="1"/>
    <col min="73" max="73" width="13.875" style="82" bestFit="1" customWidth="1"/>
    <col min="74" max="74" width="13.75" style="82" bestFit="1" customWidth="1"/>
    <col min="75" max="75" width="13.625" style="82" bestFit="1" customWidth="1"/>
    <col min="76" max="76" width="13" style="82" bestFit="1" customWidth="1"/>
    <col min="77" max="77" width="12.75" style="82" bestFit="1" customWidth="1"/>
    <col min="78" max="78" width="13.25" style="82" bestFit="1" customWidth="1"/>
    <col min="79" max="79" width="10.5" style="82" bestFit="1" customWidth="1"/>
    <col min="80" max="80" width="13.25" style="82" bestFit="1" customWidth="1"/>
    <col min="81" max="81" width="14.125" style="82" bestFit="1" customWidth="1"/>
    <col min="82" max="82" width="14" style="82" bestFit="1" customWidth="1"/>
    <col min="83" max="83" width="12.125" style="82" bestFit="1" customWidth="1"/>
    <col min="84" max="84" width="13.75" style="82" bestFit="1" customWidth="1"/>
    <col min="85" max="85" width="11" style="82" bestFit="1" customWidth="1"/>
    <col min="86" max="86" width="13.25" style="82" bestFit="1" customWidth="1"/>
    <col min="87" max="87" width="12.875" style="82" bestFit="1" customWidth="1"/>
    <col min="88" max="88" width="13.375" style="82" bestFit="1" customWidth="1"/>
    <col min="89" max="89" width="12.875" style="82" bestFit="1" customWidth="1"/>
    <col min="90" max="90" width="11" style="82" bestFit="1" customWidth="1"/>
    <col min="91" max="91" width="16.625" style="82" bestFit="1" customWidth="1"/>
    <col min="92" max="92" width="12.25" style="82" bestFit="1" customWidth="1"/>
    <col min="93" max="93" width="11.125" style="82" bestFit="1" customWidth="1"/>
    <col min="94" max="94" width="13.375" style="82" bestFit="1" customWidth="1"/>
    <col min="95" max="95" width="12.375" style="82" bestFit="1" customWidth="1"/>
    <col min="96" max="96" width="11" style="82" bestFit="1" customWidth="1"/>
    <col min="97" max="97" width="13.25" style="82" bestFit="1" customWidth="1"/>
    <col min="98" max="98" width="18.75" style="82" bestFit="1" customWidth="1"/>
    <col min="99" max="99" width="20.375" style="82" bestFit="1" customWidth="1"/>
    <col min="100" max="100" width="21.25" style="82" bestFit="1" customWidth="1"/>
    <col min="101" max="101" width="19.75" style="231" customWidth="1"/>
    <col min="102" max="16384" width="10" style="82"/>
  </cols>
  <sheetData>
    <row r="1" spans="1:102" ht="75.95" customHeight="1" x14ac:dyDescent="0.2">
      <c r="A1" s="73" t="s">
        <v>0</v>
      </c>
      <c r="B1" s="73" t="s">
        <v>904</v>
      </c>
      <c r="C1" s="73" t="s">
        <v>905</v>
      </c>
      <c r="D1" s="74" t="s">
        <v>906</v>
      </c>
      <c r="E1" s="73" t="s">
        <v>907</v>
      </c>
      <c r="F1" s="75" t="s">
        <v>6</v>
      </c>
      <c r="G1" s="75" t="s">
        <v>908</v>
      </c>
      <c r="H1" s="76" t="s">
        <v>909</v>
      </c>
      <c r="I1" s="76" t="s">
        <v>910</v>
      </c>
      <c r="J1" s="76" t="s">
        <v>911</v>
      </c>
      <c r="K1" s="76" t="s">
        <v>912</v>
      </c>
      <c r="L1" s="76" t="s">
        <v>913</v>
      </c>
      <c r="M1" s="75" t="s">
        <v>7</v>
      </c>
      <c r="N1" s="73" t="s">
        <v>914</v>
      </c>
      <c r="O1" s="73" t="s">
        <v>9</v>
      </c>
      <c r="P1" s="73" t="s">
        <v>915</v>
      </c>
      <c r="Q1" s="73" t="s">
        <v>11</v>
      </c>
      <c r="R1" s="77" t="s">
        <v>916</v>
      </c>
      <c r="S1" s="73" t="s">
        <v>13</v>
      </c>
      <c r="T1" s="73" t="s">
        <v>917</v>
      </c>
      <c r="U1" s="78" t="s">
        <v>15</v>
      </c>
      <c r="V1" s="73" t="s">
        <v>918</v>
      </c>
      <c r="W1" s="73" t="s">
        <v>17</v>
      </c>
      <c r="X1" s="73" t="s">
        <v>919</v>
      </c>
      <c r="Y1" s="79" t="s">
        <v>920</v>
      </c>
      <c r="Z1" s="79" t="s">
        <v>21</v>
      </c>
      <c r="AA1" s="79" t="s">
        <v>921</v>
      </c>
      <c r="AB1" s="79" t="s">
        <v>922</v>
      </c>
      <c r="AC1" s="79" t="s">
        <v>923</v>
      </c>
      <c r="AD1" s="79" t="s">
        <v>924</v>
      </c>
      <c r="AE1" s="79" t="s">
        <v>925</v>
      </c>
      <c r="AF1" s="79" t="s">
        <v>926</v>
      </c>
      <c r="AG1" s="79" t="s">
        <v>927</v>
      </c>
      <c r="AH1" s="79" t="s">
        <v>29</v>
      </c>
      <c r="AI1" s="79" t="s">
        <v>928</v>
      </c>
      <c r="AJ1" s="79" t="s">
        <v>34</v>
      </c>
      <c r="AK1" s="79" t="s">
        <v>929</v>
      </c>
      <c r="AL1" s="79" t="s">
        <v>930</v>
      </c>
      <c r="AM1" s="79" t="s">
        <v>931</v>
      </c>
      <c r="AN1" s="79" t="s">
        <v>932</v>
      </c>
      <c r="AO1" s="79" t="s">
        <v>35</v>
      </c>
      <c r="AP1" s="79" t="s">
        <v>933</v>
      </c>
      <c r="AQ1" s="79" t="s">
        <v>934</v>
      </c>
      <c r="AR1" s="79" t="s">
        <v>935</v>
      </c>
      <c r="AS1" s="79" t="s">
        <v>936</v>
      </c>
      <c r="AT1" s="79" t="s">
        <v>937</v>
      </c>
      <c r="AU1" s="79" t="s">
        <v>938</v>
      </c>
      <c r="AV1" s="79" t="s">
        <v>38</v>
      </c>
      <c r="AW1" s="79" t="s">
        <v>939</v>
      </c>
      <c r="AX1" s="79" t="s">
        <v>940</v>
      </c>
      <c r="AY1" s="79" t="s">
        <v>42</v>
      </c>
      <c r="AZ1" s="79" t="s">
        <v>63</v>
      </c>
      <c r="BA1" s="79" t="s">
        <v>65</v>
      </c>
      <c r="BB1" s="79" t="s">
        <v>941</v>
      </c>
      <c r="BC1" s="79" t="s">
        <v>942</v>
      </c>
      <c r="BD1" s="79" t="s">
        <v>943</v>
      </c>
      <c r="BE1" s="80" t="s">
        <v>944</v>
      </c>
      <c r="BF1" s="79" t="s">
        <v>945</v>
      </c>
      <c r="BG1" s="79" t="s">
        <v>61</v>
      </c>
      <c r="BH1" s="79" t="s">
        <v>946</v>
      </c>
      <c r="BI1" s="81" t="s">
        <v>947</v>
      </c>
      <c r="BJ1" s="81" t="s">
        <v>948</v>
      </c>
      <c r="BK1" s="81" t="s">
        <v>949</v>
      </c>
      <c r="BL1" s="81" t="s">
        <v>950</v>
      </c>
      <c r="BM1" s="81" t="s">
        <v>951</v>
      </c>
      <c r="BN1" s="81" t="s">
        <v>952</v>
      </c>
      <c r="BO1" s="81" t="s">
        <v>953</v>
      </c>
      <c r="BP1" s="81" t="s">
        <v>954</v>
      </c>
      <c r="BQ1" s="81" t="s">
        <v>955</v>
      </c>
      <c r="BR1" s="81" t="s">
        <v>956</v>
      </c>
      <c r="BS1" s="81" t="s">
        <v>957</v>
      </c>
      <c r="BT1" s="81" t="s">
        <v>958</v>
      </c>
      <c r="BU1" s="81" t="s">
        <v>959</v>
      </c>
      <c r="BV1" s="81" t="s">
        <v>960</v>
      </c>
      <c r="BW1" s="81" t="s">
        <v>961</v>
      </c>
      <c r="BX1" s="81" t="s">
        <v>962</v>
      </c>
      <c r="BY1" s="81" t="s">
        <v>963</v>
      </c>
      <c r="BZ1" s="81" t="s">
        <v>964</v>
      </c>
      <c r="CA1" s="81" t="s">
        <v>965</v>
      </c>
      <c r="CB1" s="81" t="s">
        <v>966</v>
      </c>
      <c r="CC1" s="81" t="s">
        <v>967</v>
      </c>
      <c r="CD1" s="81" t="s">
        <v>968</v>
      </c>
      <c r="CE1" s="81" t="s">
        <v>969</v>
      </c>
      <c r="CF1" s="81" t="s">
        <v>970</v>
      </c>
      <c r="CG1" s="81" t="s">
        <v>971</v>
      </c>
      <c r="CH1" s="81" t="s">
        <v>972</v>
      </c>
      <c r="CI1" s="81" t="s">
        <v>973</v>
      </c>
      <c r="CJ1" s="81" t="s">
        <v>974</v>
      </c>
      <c r="CK1" s="81" t="s">
        <v>975</v>
      </c>
      <c r="CL1" s="81" t="s">
        <v>976</v>
      </c>
      <c r="CM1" s="81" t="s">
        <v>977</v>
      </c>
      <c r="CN1" s="81" t="s">
        <v>978</v>
      </c>
      <c r="CO1" s="81" t="s">
        <v>979</v>
      </c>
      <c r="CP1" s="81" t="s">
        <v>980</v>
      </c>
      <c r="CQ1" s="81" t="s">
        <v>981</v>
      </c>
      <c r="CR1" s="81" t="s">
        <v>982</v>
      </c>
      <c r="CS1" s="81" t="s">
        <v>983</v>
      </c>
      <c r="CT1" s="81" t="s">
        <v>984</v>
      </c>
      <c r="CU1" s="81" t="s">
        <v>985</v>
      </c>
      <c r="CV1" s="81" t="s">
        <v>986</v>
      </c>
      <c r="CW1" s="81" t="s">
        <v>74</v>
      </c>
      <c r="CX1" s="81" t="s">
        <v>987</v>
      </c>
    </row>
    <row r="2" spans="1:102" ht="30" hidden="1" customHeight="1" x14ac:dyDescent="0.2">
      <c r="A2" s="83">
        <v>2019</v>
      </c>
      <c r="B2" s="84" t="s">
        <v>988</v>
      </c>
      <c r="C2" s="84" t="s">
        <v>989</v>
      </c>
      <c r="D2" s="85" t="s">
        <v>990</v>
      </c>
      <c r="E2" s="84" t="s">
        <v>768</v>
      </c>
      <c r="F2" s="86" t="s">
        <v>479</v>
      </c>
      <c r="G2" s="86" t="s">
        <v>991</v>
      </c>
      <c r="H2" s="87">
        <v>-75.454495263499993</v>
      </c>
      <c r="I2" s="87">
        <v>6.3895668994100001</v>
      </c>
      <c r="J2" s="88">
        <v>847645.93339999998</v>
      </c>
      <c r="K2" s="88">
        <v>1198522.3776</v>
      </c>
      <c r="L2" s="89">
        <v>1460</v>
      </c>
      <c r="M2" s="86">
        <v>2</v>
      </c>
      <c r="N2" s="86" t="s">
        <v>79</v>
      </c>
      <c r="O2" s="86">
        <v>27</v>
      </c>
      <c r="P2" s="86" t="s">
        <v>98</v>
      </c>
      <c r="Q2" s="86">
        <v>2701</v>
      </c>
      <c r="R2" s="84" t="s">
        <v>99</v>
      </c>
      <c r="S2" s="84" t="s">
        <v>100</v>
      </c>
      <c r="T2" s="84" t="s">
        <v>101</v>
      </c>
      <c r="U2" s="85" t="s">
        <v>102</v>
      </c>
      <c r="V2" s="84" t="s">
        <v>989</v>
      </c>
      <c r="W2" s="84" t="s">
        <v>102</v>
      </c>
      <c r="X2" s="84" t="s">
        <v>989</v>
      </c>
      <c r="Y2" s="90">
        <v>43692</v>
      </c>
      <c r="Z2" s="91">
        <v>0.14000000000000001</v>
      </c>
      <c r="AA2" s="91">
        <v>8.07</v>
      </c>
      <c r="AB2" s="91">
        <v>425</v>
      </c>
      <c r="AC2" s="91">
        <v>23.5</v>
      </c>
      <c r="AD2" s="91">
        <v>24.8</v>
      </c>
      <c r="AE2" s="91">
        <v>7.18</v>
      </c>
      <c r="AF2" s="91">
        <v>92.3</v>
      </c>
      <c r="AG2" s="91">
        <v>1.3000000000000007</v>
      </c>
      <c r="AH2" s="91">
        <v>12</v>
      </c>
      <c r="AI2" s="91">
        <v>2</v>
      </c>
      <c r="AJ2" s="91" t="s">
        <v>88</v>
      </c>
      <c r="AK2" s="91" t="s">
        <v>88</v>
      </c>
      <c r="AL2" s="91">
        <v>740</v>
      </c>
      <c r="AM2" s="91">
        <v>77010</v>
      </c>
      <c r="AN2" s="92">
        <v>1580</v>
      </c>
      <c r="AO2" s="91">
        <v>0.89400000000000002</v>
      </c>
      <c r="AP2" s="91">
        <v>3.1625532820793198</v>
      </c>
      <c r="AQ2" s="91">
        <v>0.02</v>
      </c>
      <c r="AR2" s="91">
        <v>5</v>
      </c>
      <c r="AS2" s="91">
        <v>5.0199999999999996</v>
      </c>
      <c r="AT2" s="91">
        <v>336</v>
      </c>
      <c r="AU2" s="91" t="s">
        <v>88</v>
      </c>
      <c r="AV2" s="91">
        <v>8</v>
      </c>
      <c r="AW2" s="91">
        <v>0.1</v>
      </c>
      <c r="AX2" s="91">
        <v>5</v>
      </c>
      <c r="AY2" s="91">
        <v>0.315</v>
      </c>
      <c r="AZ2" s="91">
        <v>180</v>
      </c>
      <c r="BA2" s="91">
        <v>173</v>
      </c>
      <c r="BB2" s="91" t="s">
        <v>88</v>
      </c>
      <c r="BC2" s="91" t="s">
        <v>88</v>
      </c>
      <c r="BD2" s="91" t="s">
        <v>88</v>
      </c>
      <c r="BE2" s="93" t="s">
        <v>88</v>
      </c>
      <c r="BF2" s="91" t="s">
        <v>88</v>
      </c>
      <c r="BG2" s="91" t="s">
        <v>88</v>
      </c>
      <c r="BH2" s="91" t="s">
        <v>88</v>
      </c>
      <c r="BI2" s="94">
        <f t="shared" ref="BI2:BI65" si="0">IF(AF2&gt;140,50,0.000000031615*(AF2)^5 - 0.000010304*(AF2)^4 + 0.0010076*(AF2)^3 - 0.027883*(AF2)^2 + 0.84068*(AF2) + 0.1612)</f>
        <v>96.46052143880307</v>
      </c>
      <c r="BJ2" s="95">
        <f t="shared" ref="BJ2:BJ65" si="1">IF(AN2&gt;100000,2,(EXP(-0.0152*(LN(AN2))^2-0.1063*LN(AN2)+4.5922)))</f>
        <v>19.781437591838944</v>
      </c>
      <c r="BK2" s="95">
        <f t="shared" ref="BK2:BK65" si="2">IF(AA2&lt;2,0,IF(AA2&gt;12,0,(IF(AA2&lt;=7.5,-0.1789*AA2^5+3.7932*AA2^4-30.517*AA2^3+119.75*AA2^2-224.58*AA2+159.46,-1.11429*AA2^4+44.50952*AA2^3-656.6*AA2^2+4215.34762*AA2-9840.14286))))</f>
        <v>83.049508852207509</v>
      </c>
      <c r="BL2" s="95">
        <f t="shared" ref="BL2:BL65" si="3">+IF(AI2&gt;30,2,0.00018677*AI2^4 - 0.016615*AI2^3 + 0.59636*AI2 ^2- 11.152*AI2+100.19)</f>
        <v>80.14150832</v>
      </c>
      <c r="BM2" s="95">
        <f t="shared" ref="BM2:BM65" si="4">IF(AP2&gt;100,1, 0.0000000035603*AP2^6 - 0.0000012183*AP2^5 + 0.00016238*AP2^4 - 0.010693*AP2^3 + 0.37304*AP2^2 - 7.521*AP2+100.95)</f>
        <v>80.573118093134951</v>
      </c>
      <c r="BN2" s="95">
        <f t="shared" ref="BN2:BN65" si="5">IF(AO2&gt;10,2,0.0046732*AO2^6 - 0.16167*AO2^5 + 2.20595*AO2^4 - 15.0504*AO2^3 + 53.8893*AO2^2 - 99.8933*AO2 + 99.8311)</f>
        <v>44.162166008602881</v>
      </c>
      <c r="BO2" s="95">
        <f t="shared" ref="BO2:BO65" si="6">0.0000019619*AG2^6 - 0.00013964*AG2^5 + 0.0025908*AG2^4 + 0.015398*AG2^3 - 0.67952*AG2^2 - 0.67204*AG2 + 90.392</f>
        <v>88.410679186051368</v>
      </c>
      <c r="BP2" s="95">
        <f t="shared" ref="BP2:BP65" si="7">IF(AS2&gt;100,5,(0.0000018939*AS2^4 - 0.00049942*AS2^3 + 0.049118*AS2^2 - 2.6284*AS2 + 98.098))</f>
        <v>86.079248357121969</v>
      </c>
      <c r="BQ2" s="95">
        <f t="shared" ref="BQ2:BQ65" si="8">IF(AT2&gt;500,20,(-0.0000000044289*AT2^4 + 0.00000465*AT2^3 - 0.0019591*AT2^2 + 0.18973*AT2 + 80.608))</f>
        <v>43.12286166261763</v>
      </c>
      <c r="BR2" s="96">
        <f t="shared" ref="BR2:BR65" si="9">+BI2*0.17+BJ2*0.16+BK2*0.11+BL2*0.11+BM2*0.1+BN2*0.1+BO2*0.1+BP2*0.08+BQ2*0.07</f>
        <v>68.733867061965498</v>
      </c>
      <c r="BS2" s="97" t="str">
        <f t="shared" ref="BS2:BS65" si="10">IF(BR2&lt;=25,"MUY MALA",IF(BR2&lt;=50,"MALO",IF(BR2&lt;=70,"MEDIA",IF(BR2&lt;=90,"BUENA","EXCELENTE"))))</f>
        <v>MEDIA</v>
      </c>
      <c r="BT2" s="98">
        <f t="shared" ref="BT2:BT65" si="11">+AX2/AY2</f>
        <v>15.873015873015873</v>
      </c>
      <c r="BU2" s="99">
        <f t="shared" ref="BU2:BU65" si="12">IF(AF2="No Calcular","No calcular",IFERROR(IF(AF2&lt;=100,((1-(1-0.01*AF2))),((1-(0.01*AF2-1)))),""))</f>
        <v>0.92300000000000004</v>
      </c>
      <c r="BV2" s="100">
        <f t="shared" ref="BV2:BV65" si="13">IF(AN2="","",IF(AN2&lt;50,0.98,IF(AND(AN2&gt;=50,AN2&lt;1600),0.98*EXP((AN2-50)*-0.0009917754),0.1)))</f>
        <v>0.21489213609675789</v>
      </c>
      <c r="BW2" s="95">
        <f t="shared" ref="BW2:BW65" si="14">IF(AA2="ND","No Calcular",IF(AA2="","",IF(AA2&lt;4,0.1,IF(AND(AA2&gt;4,AA2&lt;=7),(0.02628419*EXP(AA2*0.520025)),IF(AND(AA2&gt;7,AA2&lt;=8),(1),IF(AND(AA2&gt;8,AA2&lt;=11),(1*EXP((AA2-8)*-0.5187742)),0.1))))))</f>
        <v>0.96433725689938332</v>
      </c>
      <c r="BX2" s="94">
        <f t="shared" ref="BX2:BX65" si="15">IF(AH2="ND","No Calcular",IF(AH2="","",IF(AH2&lt;=20,0.91,IF(AND(AH2&gt;20,AH2&lt;=25),0.71,IF(AND(AH2&gt;25,AH2&lt;=40),0.51,IF(AND(AH2&gt;40,AH2&lt;=80),0.26,0.125))))))</f>
        <v>0.91</v>
      </c>
      <c r="BY2" s="100">
        <f t="shared" ref="BY2:BY65" si="16">IF(AV2="ND","No Calcular",IF(AV2="","",IF(AV2&lt;=4.5,1,IF(AND(AV2&gt;4.5,AV2&lt;=320),(1-(-0.02+0.003*AV2)),0))))</f>
        <v>0.996</v>
      </c>
      <c r="BZ2" s="100">
        <f t="shared" ref="BZ2:BZ65" si="17">IF(AB2="ND","No Calcular",IFERROR(IF((1-10^(-3.26+1.34*LOG10(AB2)))&lt;0,0,1-10^(-3.26+1.34*LOG10(AB2))),""))</f>
        <v>0</v>
      </c>
      <c r="CA2" s="94">
        <f t="shared" ref="CA2:CA65" si="18">IF(BT2="No Calcular","No Calcular",IF(BT2="","",IF(BT2&lt;=5,0.15,IF(AND(BT2&gt;5,BT2&lt;=10),0.35,IF(AND(BT2&gt;10,BT2&lt;=15),0.6,IF(AND(BT2&gt;15,BT2&lt;20),0.8,0.15))))))</f>
        <v>0.8</v>
      </c>
      <c r="CB2" s="99">
        <f t="shared" ref="CB2:CB65" si="19">+BU2*0.16+BV2*0.14+BW2*0.14+BX2*0.14+BY2*0.14+BZ2*0.14+CA2*0.14</f>
        <v>0.69161211501945974</v>
      </c>
      <c r="CC2" s="97" t="str">
        <f t="shared" ref="CC2:CC65" si="20">IF(AND(CB2&gt;=0,CB2&lt;0.25),"Muy mala",IF(AND(CB2&gt;=0.25,CB2&lt;0.5),"Mala",IF(AND(CB2&gt;=0.5,CB2&lt;0.7),"Regular",IF(AND(CB2&gt;=0.7,CB2&lt;0.9),"Aceptable",IF(AND(CB2&gt;=0.9,CB2&lt;=1),"Buena","No se conoce")))))</f>
        <v>Regular</v>
      </c>
      <c r="CD2" s="99">
        <f t="shared" ref="CD2:CD65" si="21">IF(AB2&gt;=270,1,(IF(AB2&lt;270,10^(-3.26+(1.34*LOG(AB2))))))</f>
        <v>1</v>
      </c>
      <c r="CE2" s="96">
        <f t="shared" ref="CE2:CE65" si="22">IF(BA2&lt;=30,0,IF(BA2&lt;110,(10^(-9.09+(4.4*LOG(BA2)))),1))</f>
        <v>1</v>
      </c>
      <c r="CF2" s="96">
        <f t="shared" ref="CF2:CF65" si="23">IF(AZ2&lt;=50,0,IF(AZ2&lt;=250,(-0.25+(0.005*AZ2)),1))</f>
        <v>0.65</v>
      </c>
      <c r="CG2" s="99">
        <f t="shared" ref="CG2:CG65" si="24">+(CD2+CE2+CF2)/3</f>
        <v>0.8833333333333333</v>
      </c>
      <c r="CH2" s="101" t="str">
        <f t="shared" ref="CH2:CH65" si="25">IF(CG2&lt;0.2,"Ninguna",IF(CG2&lt;0.4,"Baja",IF(CG2&lt;0.6,"Media",IF(CG2&lt;0.8,"Alta","Muy Alta"))))</f>
        <v>Muy Alta</v>
      </c>
      <c r="CI2" s="96">
        <f t="shared" ref="CI2:CI65" si="26">IF(AI2&lt;=2,0,IF(AI2&lt;30,(-0.05+(0.7*(LOG10(AI2)))),1))</f>
        <v>0</v>
      </c>
      <c r="CJ2" s="96">
        <f t="shared" ref="CJ2:CJ65" si="27">IF(AM2&lt;=500,0,IF(AM2&lt;=20000,(-1.44+(0.56*(LOG10(AM2)))),1))</f>
        <v>1</v>
      </c>
      <c r="CK2" s="96">
        <f t="shared" ref="CK2:CK65" si="28">IF(AF2&gt;=100,0,(IF(AF2&lt;100,1-(0.01*AF2))))</f>
        <v>7.6999999999999957E-2</v>
      </c>
      <c r="CL2" s="102">
        <f t="shared" ref="CL2:CL65" si="29">+(CI2+CJ2+CK2)/3</f>
        <v>0.35899999999999999</v>
      </c>
      <c r="CM2" s="103" t="str">
        <f t="shared" ref="CM2:CM65" si="30">IF(CL2&lt;0.2,"Ninguna",IF(CL2&lt;0.4,"Baja",IF(CL2&lt;0.6,"Media",IF(CL2&lt;0.8,"Alta","Muy Alta"))))</f>
        <v>Baja</v>
      </c>
      <c r="CN2" s="96">
        <f t="shared" ref="CN2:CN65" si="31">IF(AV2&lt;=10,0,IF(AV2&lt;=340,(-0.02+(0.003*AV2)),1))</f>
        <v>0</v>
      </c>
      <c r="CO2" s="96">
        <f t="shared" ref="CO2:CO65" si="32">+CN2</f>
        <v>0</v>
      </c>
      <c r="CP2" s="103" t="str">
        <f t="shared" ref="CP2:CP65" si="33">IF(CO2&lt;0.2,"Ninguna",IF(CO2&lt;0.4,"Baja",IF(CO2&lt;0.6,"Media",IF(CO2&lt;0.8,"Alta","Muy Alta"))))</f>
        <v>Ninguna</v>
      </c>
      <c r="CQ2" s="104">
        <f t="shared" ref="CQ2:CQ65" si="34">((EXP(-31.08+(3.45*(AA2))))/(1+EXP(-31.08+(3.45*(AA2)))))</f>
        <v>3.7742329520246684E-2</v>
      </c>
      <c r="CR2" s="104">
        <f t="shared" ref="CR2:CR65" si="35">+CQ2</f>
        <v>3.7742329520246684E-2</v>
      </c>
      <c r="CS2" s="103" t="str">
        <f t="shared" ref="CS2:CS65" si="36">IF(CR2&lt;0.2,"Ninguna",IF(CR2&lt;0.4,"Baja",IF(CR2&lt;0.6,"Media",IF(CR2&lt;0.8,"Alta","Muy Alta"))))</f>
        <v>Ninguna</v>
      </c>
      <c r="CT2" s="105" t="str">
        <f t="shared" ref="CT2:CT65" si="37">IF(AY2&lt;0.01,"Oligotrofico",IF(AY2&lt;=0.02,"Mesotrofico",IF(AY2&lt;=1,"Eutrofico","Hipereutrofico")))</f>
        <v>Eutrofico</v>
      </c>
      <c r="CU2" s="83" t="s">
        <v>992</v>
      </c>
      <c r="CV2" s="83" t="s">
        <v>993</v>
      </c>
      <c r="CW2" s="90">
        <v>43707</v>
      </c>
      <c r="CX2" s="106">
        <f>+AP2+AQ2+AX2</f>
        <v>8.1825532820793203</v>
      </c>
    </row>
    <row r="3" spans="1:102" ht="30" hidden="1" customHeight="1" x14ac:dyDescent="0.2">
      <c r="A3" s="83">
        <v>2019</v>
      </c>
      <c r="B3" s="84" t="s">
        <v>994</v>
      </c>
      <c r="C3" s="84" t="s">
        <v>989</v>
      </c>
      <c r="D3" s="84" t="s">
        <v>995</v>
      </c>
      <c r="E3" s="84" t="s">
        <v>768</v>
      </c>
      <c r="F3" s="86" t="s">
        <v>479</v>
      </c>
      <c r="G3" s="86" t="s">
        <v>991</v>
      </c>
      <c r="H3" s="87">
        <v>-75.454473809800007</v>
      </c>
      <c r="I3" s="87">
        <v>6.3878795365199998</v>
      </c>
      <c r="J3" s="88">
        <v>847647.80830000003</v>
      </c>
      <c r="K3" s="88">
        <v>1198335.7161999999</v>
      </c>
      <c r="L3" s="89">
        <v>1420</v>
      </c>
      <c r="M3" s="86">
        <v>2</v>
      </c>
      <c r="N3" s="86" t="s">
        <v>79</v>
      </c>
      <c r="O3" s="86">
        <v>27</v>
      </c>
      <c r="P3" s="86" t="s">
        <v>98</v>
      </c>
      <c r="Q3" s="86">
        <v>2701</v>
      </c>
      <c r="R3" s="84" t="s">
        <v>99</v>
      </c>
      <c r="S3" s="84" t="s">
        <v>100</v>
      </c>
      <c r="T3" s="84" t="s">
        <v>101</v>
      </c>
      <c r="U3" s="85" t="s">
        <v>102</v>
      </c>
      <c r="V3" s="84" t="s">
        <v>989</v>
      </c>
      <c r="W3" s="84" t="s">
        <v>102</v>
      </c>
      <c r="X3" s="84" t="s">
        <v>989</v>
      </c>
      <c r="Y3" s="90">
        <v>43692</v>
      </c>
      <c r="Z3" s="91">
        <v>0.83</v>
      </c>
      <c r="AA3" s="91">
        <v>7.77</v>
      </c>
      <c r="AB3" s="91">
        <v>842</v>
      </c>
      <c r="AC3" s="91">
        <v>23.8</v>
      </c>
      <c r="AD3" s="91">
        <v>24.3</v>
      </c>
      <c r="AE3" s="91">
        <v>3.08</v>
      </c>
      <c r="AF3" s="91">
        <v>41.3</v>
      </c>
      <c r="AG3" s="91">
        <v>0.5</v>
      </c>
      <c r="AH3" s="91">
        <v>210</v>
      </c>
      <c r="AI3" s="91">
        <v>78</v>
      </c>
      <c r="AJ3" s="91" t="s">
        <v>88</v>
      </c>
      <c r="AK3" s="91" t="s">
        <v>88</v>
      </c>
      <c r="AL3" s="91">
        <v>1475000</v>
      </c>
      <c r="AM3" s="91">
        <v>4205000</v>
      </c>
      <c r="AN3" s="91">
        <v>2915500</v>
      </c>
      <c r="AO3" s="91">
        <v>15.7</v>
      </c>
      <c r="AP3" s="91">
        <v>0.93295321821339927</v>
      </c>
      <c r="AQ3" s="91">
        <v>0.02</v>
      </c>
      <c r="AR3" s="91">
        <v>5</v>
      </c>
      <c r="AS3" s="91">
        <v>71.900000000000006</v>
      </c>
      <c r="AT3" s="91">
        <v>518</v>
      </c>
      <c r="AU3" s="91" t="s">
        <v>88</v>
      </c>
      <c r="AV3" s="91">
        <v>64</v>
      </c>
      <c r="AW3" s="91">
        <v>0.25</v>
      </c>
      <c r="AX3" s="91">
        <v>5</v>
      </c>
      <c r="AY3" s="91">
        <v>2.84</v>
      </c>
      <c r="AZ3" s="91">
        <v>327</v>
      </c>
      <c r="BA3" s="91">
        <v>118</v>
      </c>
      <c r="BB3" s="91" t="s">
        <v>88</v>
      </c>
      <c r="BC3" s="91" t="s">
        <v>88</v>
      </c>
      <c r="BD3" s="91" t="s">
        <v>88</v>
      </c>
      <c r="BE3" s="93" t="s">
        <v>88</v>
      </c>
      <c r="BF3" s="91" t="s">
        <v>88</v>
      </c>
      <c r="BG3" s="91" t="s">
        <v>88</v>
      </c>
      <c r="BH3" s="91" t="s">
        <v>88</v>
      </c>
      <c r="BI3" s="94">
        <f t="shared" si="0"/>
        <v>32.122447810850183</v>
      </c>
      <c r="BJ3" s="95">
        <f t="shared" si="1"/>
        <v>2</v>
      </c>
      <c r="BK3" s="95">
        <f t="shared" si="2"/>
        <v>90.102387603637908</v>
      </c>
      <c r="BL3" s="95">
        <f t="shared" si="3"/>
        <v>2</v>
      </c>
      <c r="BM3" s="95">
        <f t="shared" si="4"/>
        <v>94.249392471647283</v>
      </c>
      <c r="BN3" s="95">
        <f t="shared" si="5"/>
        <v>2</v>
      </c>
      <c r="BO3" s="95">
        <f t="shared" si="6"/>
        <v>89.888182341904681</v>
      </c>
      <c r="BP3" s="95">
        <f t="shared" si="7"/>
        <v>28.019274213142197</v>
      </c>
      <c r="BQ3" s="95">
        <f t="shared" si="8"/>
        <v>20</v>
      </c>
      <c r="BR3" s="96">
        <f t="shared" si="9"/>
        <v>38.167378182651269</v>
      </c>
      <c r="BS3" s="97" t="str">
        <f t="shared" si="10"/>
        <v>MALO</v>
      </c>
      <c r="BT3" s="98">
        <f t="shared" si="11"/>
        <v>1.7605633802816902</v>
      </c>
      <c r="BU3" s="99">
        <f t="shared" si="12"/>
        <v>0.41300000000000003</v>
      </c>
      <c r="BV3" s="100">
        <f t="shared" si="13"/>
        <v>0.1</v>
      </c>
      <c r="BW3" s="95">
        <f t="shared" si="14"/>
        <v>1</v>
      </c>
      <c r="BX3" s="94">
        <f t="shared" si="15"/>
        <v>0.125</v>
      </c>
      <c r="BY3" s="100">
        <f t="shared" si="16"/>
        <v>0.82799999999999996</v>
      </c>
      <c r="BZ3" s="100">
        <f t="shared" si="17"/>
        <v>0</v>
      </c>
      <c r="CA3" s="94">
        <f t="shared" si="18"/>
        <v>0.15</v>
      </c>
      <c r="CB3" s="99">
        <f t="shared" si="19"/>
        <v>0.37450000000000006</v>
      </c>
      <c r="CC3" s="97" t="str">
        <f t="shared" si="20"/>
        <v>Mala</v>
      </c>
      <c r="CD3" s="99">
        <f t="shared" si="21"/>
        <v>1</v>
      </c>
      <c r="CE3" s="96">
        <f t="shared" si="22"/>
        <v>1</v>
      </c>
      <c r="CF3" s="96">
        <f t="shared" si="23"/>
        <v>1</v>
      </c>
      <c r="CG3" s="99">
        <f t="shared" si="24"/>
        <v>1</v>
      </c>
      <c r="CH3" s="101" t="str">
        <f t="shared" si="25"/>
        <v>Muy Alta</v>
      </c>
      <c r="CI3" s="96">
        <f t="shared" si="26"/>
        <v>1</v>
      </c>
      <c r="CJ3" s="96">
        <f t="shared" si="27"/>
        <v>1</v>
      </c>
      <c r="CK3" s="96">
        <f t="shared" si="28"/>
        <v>0.58699999999999997</v>
      </c>
      <c r="CL3" s="102">
        <f t="shared" si="29"/>
        <v>0.86233333333333329</v>
      </c>
      <c r="CM3" s="103" t="str">
        <f t="shared" si="30"/>
        <v>Muy Alta</v>
      </c>
      <c r="CN3" s="96">
        <f t="shared" si="31"/>
        <v>0.17200000000000001</v>
      </c>
      <c r="CO3" s="96">
        <f t="shared" si="32"/>
        <v>0.17200000000000001</v>
      </c>
      <c r="CP3" s="103" t="str">
        <f t="shared" si="33"/>
        <v>Ninguna</v>
      </c>
      <c r="CQ3" s="104">
        <f t="shared" si="34"/>
        <v>1.3741473429825733E-2</v>
      </c>
      <c r="CR3" s="104">
        <f t="shared" si="35"/>
        <v>1.3741473429825733E-2</v>
      </c>
      <c r="CS3" s="103" t="str">
        <f t="shared" si="36"/>
        <v>Ninguna</v>
      </c>
      <c r="CT3" s="105" t="str">
        <f t="shared" si="37"/>
        <v>Hipereutrofico</v>
      </c>
      <c r="CU3" s="83" t="s">
        <v>996</v>
      </c>
      <c r="CV3" s="83" t="s">
        <v>993</v>
      </c>
      <c r="CW3" s="90">
        <v>43707</v>
      </c>
      <c r="CX3" s="106">
        <f t="shared" ref="CX3:CX66" si="38">+AP3+AQ3+AX3</f>
        <v>5.9529532182133993</v>
      </c>
    </row>
    <row r="4" spans="1:102" ht="30" hidden="1" customHeight="1" x14ac:dyDescent="0.2">
      <c r="A4" s="83">
        <v>2019</v>
      </c>
      <c r="B4" s="84" t="s">
        <v>997</v>
      </c>
      <c r="C4" s="84" t="s">
        <v>998</v>
      </c>
      <c r="D4" s="85" t="s">
        <v>999</v>
      </c>
      <c r="E4" s="84" t="s">
        <v>1000</v>
      </c>
      <c r="F4" s="86" t="s">
        <v>78</v>
      </c>
      <c r="G4" s="86" t="s">
        <v>991</v>
      </c>
      <c r="H4" s="87">
        <v>-75.786305555300004</v>
      </c>
      <c r="I4" s="87">
        <v>6.0625555557700004</v>
      </c>
      <c r="J4" s="88">
        <v>810806.72629999998</v>
      </c>
      <c r="K4" s="88">
        <v>1162453.3243</v>
      </c>
      <c r="L4" s="89">
        <v>1520</v>
      </c>
      <c r="M4" s="86">
        <v>2</v>
      </c>
      <c r="N4" s="86" t="s">
        <v>79</v>
      </c>
      <c r="O4" s="86">
        <v>26</v>
      </c>
      <c r="P4" s="86" t="s">
        <v>80</v>
      </c>
      <c r="Q4" s="86">
        <v>2620</v>
      </c>
      <c r="R4" s="84" t="s">
        <v>81</v>
      </c>
      <c r="S4" s="84" t="s">
        <v>82</v>
      </c>
      <c r="T4" s="84" t="s">
        <v>83</v>
      </c>
      <c r="U4" s="85" t="s">
        <v>493</v>
      </c>
      <c r="V4" s="84" t="s">
        <v>494</v>
      </c>
      <c r="W4" s="84" t="s">
        <v>1001</v>
      </c>
      <c r="X4" s="84" t="s">
        <v>998</v>
      </c>
      <c r="Y4" s="90">
        <v>43775</v>
      </c>
      <c r="Z4" s="91">
        <v>103.88</v>
      </c>
      <c r="AA4" s="91">
        <v>7.7</v>
      </c>
      <c r="AB4" s="91">
        <v>141.9</v>
      </c>
      <c r="AC4" s="91">
        <v>18.8</v>
      </c>
      <c r="AD4" s="91">
        <v>18.899999999999999</v>
      </c>
      <c r="AE4" s="91">
        <v>7.67</v>
      </c>
      <c r="AF4" s="91">
        <v>98.2</v>
      </c>
      <c r="AG4" s="91">
        <v>9.9999999999997868E-2</v>
      </c>
      <c r="AH4" s="91">
        <v>12</v>
      </c>
      <c r="AI4" s="91">
        <v>2.57</v>
      </c>
      <c r="AJ4" s="91" t="s">
        <v>88</v>
      </c>
      <c r="AK4" s="91" t="s">
        <v>88</v>
      </c>
      <c r="AL4" s="91">
        <v>256980</v>
      </c>
      <c r="AM4" s="91">
        <v>1046000</v>
      </c>
      <c r="AN4" s="91">
        <v>317000</v>
      </c>
      <c r="AO4" s="91">
        <v>0.41199999999999998</v>
      </c>
      <c r="AP4" s="91">
        <v>1.1204474485081017</v>
      </c>
      <c r="AQ4" s="91">
        <v>0.02</v>
      </c>
      <c r="AR4" s="91">
        <v>5</v>
      </c>
      <c r="AS4" s="91">
        <v>5.18</v>
      </c>
      <c r="AT4" s="91">
        <v>153</v>
      </c>
      <c r="AU4" s="91" t="s">
        <v>88</v>
      </c>
      <c r="AV4" s="91">
        <v>7</v>
      </c>
      <c r="AW4" s="91">
        <v>0.1</v>
      </c>
      <c r="AX4" s="91">
        <v>5</v>
      </c>
      <c r="AY4" s="91">
        <v>0.152</v>
      </c>
      <c r="AZ4" s="91">
        <v>44.4</v>
      </c>
      <c r="BA4" s="91">
        <v>54.5</v>
      </c>
      <c r="BB4" s="91" t="s">
        <v>88</v>
      </c>
      <c r="BC4" s="91" t="s">
        <v>88</v>
      </c>
      <c r="BD4" s="91" t="s">
        <v>88</v>
      </c>
      <c r="BE4" s="93" t="s">
        <v>88</v>
      </c>
      <c r="BF4" s="91" t="s">
        <v>88</v>
      </c>
      <c r="BG4" s="91" t="s">
        <v>88</v>
      </c>
      <c r="BH4" s="91" t="s">
        <v>88</v>
      </c>
      <c r="BI4" s="94">
        <f t="shared" si="0"/>
        <v>98.508810836154666</v>
      </c>
      <c r="BJ4" s="95">
        <f t="shared" si="1"/>
        <v>2</v>
      </c>
      <c r="BK4" s="95">
        <f t="shared" si="2"/>
        <v>91.216302570996049</v>
      </c>
      <c r="BL4" s="95">
        <f t="shared" si="3"/>
        <v>75.19437308727295</v>
      </c>
      <c r="BM4" s="95">
        <f t="shared" si="4"/>
        <v>92.976642947464711</v>
      </c>
      <c r="BN4" s="95">
        <f t="shared" si="5"/>
        <v>66.831566889377626</v>
      </c>
      <c r="BO4" s="95">
        <f t="shared" si="6"/>
        <v>90.318016455685566</v>
      </c>
      <c r="BP4" s="95">
        <f t="shared" si="7"/>
        <v>85.7327900882092</v>
      </c>
      <c r="BQ4" s="95">
        <f t="shared" si="8"/>
        <v>78.003496854579097</v>
      </c>
      <c r="BR4" s="96">
        <f t="shared" si="9"/>
        <v>72.703162780685958</v>
      </c>
      <c r="BS4" s="97" t="str">
        <f t="shared" si="10"/>
        <v>BUENA</v>
      </c>
      <c r="BT4" s="98">
        <f t="shared" si="11"/>
        <v>32.894736842105267</v>
      </c>
      <c r="BU4" s="99">
        <f t="shared" si="12"/>
        <v>0.9820000000000001</v>
      </c>
      <c r="BV4" s="100">
        <f t="shared" si="13"/>
        <v>0.1</v>
      </c>
      <c r="BW4" s="95">
        <f t="shared" si="14"/>
        <v>1</v>
      </c>
      <c r="BX4" s="94">
        <f t="shared" si="15"/>
        <v>0.91</v>
      </c>
      <c r="BY4" s="100">
        <f t="shared" si="16"/>
        <v>0.999</v>
      </c>
      <c r="BZ4" s="100">
        <f t="shared" si="17"/>
        <v>0.57960609592346302</v>
      </c>
      <c r="CA4" s="94">
        <f t="shared" si="18"/>
        <v>0.15</v>
      </c>
      <c r="CB4" s="99">
        <f t="shared" si="19"/>
        <v>0.68052485342928493</v>
      </c>
      <c r="CC4" s="97" t="str">
        <f t="shared" si="20"/>
        <v>Regular</v>
      </c>
      <c r="CD4" s="99">
        <f t="shared" si="21"/>
        <v>0.42039390407653698</v>
      </c>
      <c r="CE4" s="96">
        <f t="shared" si="22"/>
        <v>3.5493155355724636E-2</v>
      </c>
      <c r="CF4" s="96">
        <f t="shared" si="23"/>
        <v>0</v>
      </c>
      <c r="CG4" s="99">
        <f t="shared" si="24"/>
        <v>0.15196235314408721</v>
      </c>
      <c r="CH4" s="101" t="str">
        <f t="shared" si="25"/>
        <v>Ninguna</v>
      </c>
      <c r="CI4" s="96">
        <f t="shared" si="26"/>
        <v>0.23695318633190615</v>
      </c>
      <c r="CJ4" s="96">
        <f t="shared" si="27"/>
        <v>1</v>
      </c>
      <c r="CK4" s="96">
        <f t="shared" si="28"/>
        <v>1.7999999999999905E-2</v>
      </c>
      <c r="CL4" s="102">
        <f t="shared" si="29"/>
        <v>0.41831772877730194</v>
      </c>
      <c r="CM4" s="103" t="str">
        <f t="shared" si="30"/>
        <v>Media</v>
      </c>
      <c r="CN4" s="96">
        <f t="shared" si="31"/>
        <v>0</v>
      </c>
      <c r="CO4" s="96">
        <f t="shared" si="32"/>
        <v>0</v>
      </c>
      <c r="CP4" s="103" t="str">
        <f t="shared" si="33"/>
        <v>Ninguna</v>
      </c>
      <c r="CQ4" s="104">
        <f t="shared" si="34"/>
        <v>1.0825139079304675E-2</v>
      </c>
      <c r="CR4" s="104">
        <f t="shared" si="35"/>
        <v>1.0825139079304675E-2</v>
      </c>
      <c r="CS4" s="103" t="str">
        <f t="shared" si="36"/>
        <v>Ninguna</v>
      </c>
      <c r="CT4" s="105" t="str">
        <f t="shared" si="37"/>
        <v>Eutrofico</v>
      </c>
      <c r="CU4" s="83" t="s">
        <v>1002</v>
      </c>
      <c r="CV4" s="83" t="s">
        <v>1003</v>
      </c>
      <c r="CW4" s="90">
        <v>43790</v>
      </c>
      <c r="CX4" s="106">
        <f t="shared" si="38"/>
        <v>6.1404474485081018</v>
      </c>
    </row>
    <row r="5" spans="1:102" ht="30" hidden="1" customHeight="1" x14ac:dyDescent="0.2">
      <c r="A5" s="83">
        <v>2019</v>
      </c>
      <c r="B5" s="84" t="s">
        <v>1004</v>
      </c>
      <c r="C5" s="84" t="s">
        <v>998</v>
      </c>
      <c r="D5" s="85" t="s">
        <v>1005</v>
      </c>
      <c r="E5" s="84" t="s">
        <v>1000</v>
      </c>
      <c r="F5" s="86" t="s">
        <v>78</v>
      </c>
      <c r="G5" s="86" t="s">
        <v>991</v>
      </c>
      <c r="H5" s="87">
        <v>-75.786277777799995</v>
      </c>
      <c r="I5" s="87">
        <v>6.0646111105699996</v>
      </c>
      <c r="J5" s="88">
        <v>810810.51930000004</v>
      </c>
      <c r="K5" s="88">
        <v>1162680.7311</v>
      </c>
      <c r="L5" s="89">
        <v>1510</v>
      </c>
      <c r="M5" s="86">
        <v>2</v>
      </c>
      <c r="N5" s="86" t="s">
        <v>79</v>
      </c>
      <c r="O5" s="86">
        <v>26</v>
      </c>
      <c r="P5" s="86" t="s">
        <v>80</v>
      </c>
      <c r="Q5" s="86">
        <v>2620</v>
      </c>
      <c r="R5" s="84" t="s">
        <v>81</v>
      </c>
      <c r="S5" s="84" t="s">
        <v>82</v>
      </c>
      <c r="T5" s="84" t="s">
        <v>83</v>
      </c>
      <c r="U5" s="85" t="s">
        <v>493</v>
      </c>
      <c r="V5" s="84" t="s">
        <v>494</v>
      </c>
      <c r="W5" s="84" t="s">
        <v>1001</v>
      </c>
      <c r="X5" s="84" t="s">
        <v>998</v>
      </c>
      <c r="Y5" s="90">
        <v>43775</v>
      </c>
      <c r="Z5" s="91">
        <v>124.83</v>
      </c>
      <c r="AA5" s="91">
        <v>8.07</v>
      </c>
      <c r="AB5" s="91">
        <v>155.80000000000001</v>
      </c>
      <c r="AC5" s="91">
        <v>18.7</v>
      </c>
      <c r="AD5" s="91">
        <v>18.899999999999999</v>
      </c>
      <c r="AE5" s="91">
        <v>7.79</v>
      </c>
      <c r="AF5" s="91">
        <v>99</v>
      </c>
      <c r="AG5" s="91">
        <v>0.19999999999999929</v>
      </c>
      <c r="AH5" s="91">
        <v>12</v>
      </c>
      <c r="AI5" s="91">
        <v>2.84</v>
      </c>
      <c r="AJ5" s="91" t="s">
        <v>88</v>
      </c>
      <c r="AK5" s="91" t="s">
        <v>88</v>
      </c>
      <c r="AL5" s="91">
        <v>46110</v>
      </c>
      <c r="AM5" s="91">
        <v>389000</v>
      </c>
      <c r="AN5" s="91">
        <v>46110</v>
      </c>
      <c r="AO5" s="91">
        <v>0.153</v>
      </c>
      <c r="AP5" s="91">
        <v>0.93521218484345592</v>
      </c>
      <c r="AQ5" s="91">
        <v>0.02</v>
      </c>
      <c r="AR5" s="91">
        <v>5</v>
      </c>
      <c r="AS5" s="91">
        <v>3.2</v>
      </c>
      <c r="AT5" s="91">
        <v>104</v>
      </c>
      <c r="AU5" s="91" t="s">
        <v>88</v>
      </c>
      <c r="AV5" s="91">
        <v>7</v>
      </c>
      <c r="AW5" s="91">
        <v>0.1</v>
      </c>
      <c r="AX5" s="91">
        <v>5</v>
      </c>
      <c r="AY5" s="91">
        <v>7.1999999999999995E-2</v>
      </c>
      <c r="AZ5" s="91">
        <v>38.5</v>
      </c>
      <c r="BA5" s="91">
        <v>48</v>
      </c>
      <c r="BB5" s="91" t="s">
        <v>88</v>
      </c>
      <c r="BC5" s="91" t="s">
        <v>88</v>
      </c>
      <c r="BD5" s="91" t="s">
        <v>88</v>
      </c>
      <c r="BE5" s="93" t="s">
        <v>88</v>
      </c>
      <c r="BF5" s="91" t="s">
        <v>88</v>
      </c>
      <c r="BG5" s="91" t="s">
        <v>88</v>
      </c>
      <c r="BH5" s="91" t="s">
        <v>88</v>
      </c>
      <c r="BI5" s="94">
        <f t="shared" si="0"/>
        <v>98.637884971885015</v>
      </c>
      <c r="BJ5" s="95">
        <f t="shared" si="1"/>
        <v>5.4618100757328918</v>
      </c>
      <c r="BK5" s="95">
        <f t="shared" si="2"/>
        <v>83.049508852207509</v>
      </c>
      <c r="BL5" s="95">
        <f t="shared" si="3"/>
        <v>72.95988309257055</v>
      </c>
      <c r="BM5" s="95">
        <f t="shared" si="4"/>
        <v>94.233915016935768</v>
      </c>
      <c r="BN5" s="95">
        <f t="shared" si="5"/>
        <v>85.756210881875944</v>
      </c>
      <c r="BO5" s="95">
        <f t="shared" si="6"/>
        <v>90.230538484720753</v>
      </c>
      <c r="BP5" s="95">
        <f t="shared" si="7"/>
        <v>90.173921915248641</v>
      </c>
      <c r="BQ5" s="95">
        <f t="shared" si="8"/>
        <v>83.862793342361613</v>
      </c>
      <c r="BR5" s="96">
        <f t="shared" si="9"/>
        <v>74.909738896801741</v>
      </c>
      <c r="BS5" s="97" t="str">
        <f t="shared" si="10"/>
        <v>BUENA</v>
      </c>
      <c r="BT5" s="98">
        <f t="shared" si="11"/>
        <v>69.444444444444443</v>
      </c>
      <c r="BU5" s="99">
        <f t="shared" si="12"/>
        <v>0.99</v>
      </c>
      <c r="BV5" s="100">
        <f t="shared" si="13"/>
        <v>0.1</v>
      </c>
      <c r="BW5" s="95">
        <f t="shared" si="14"/>
        <v>0.96433725689938332</v>
      </c>
      <c r="BX5" s="94">
        <f t="shared" si="15"/>
        <v>0.91</v>
      </c>
      <c r="BY5" s="100">
        <f t="shared" si="16"/>
        <v>0.999</v>
      </c>
      <c r="BZ5" s="100">
        <f t="shared" si="17"/>
        <v>0.52352470515434368</v>
      </c>
      <c r="CA5" s="94">
        <f t="shared" si="18"/>
        <v>0.15</v>
      </c>
      <c r="CB5" s="99">
        <f t="shared" si="19"/>
        <v>0.66896067468752185</v>
      </c>
      <c r="CC5" s="97" t="str">
        <f t="shared" si="20"/>
        <v>Regular</v>
      </c>
      <c r="CD5" s="99">
        <f t="shared" si="21"/>
        <v>0.47647529484565637</v>
      </c>
      <c r="CE5" s="96">
        <f t="shared" si="22"/>
        <v>2.0298383080347007E-2</v>
      </c>
      <c r="CF5" s="96">
        <f t="shared" si="23"/>
        <v>0</v>
      </c>
      <c r="CG5" s="99">
        <f t="shared" si="24"/>
        <v>0.16559122597533446</v>
      </c>
      <c r="CH5" s="101" t="str">
        <f t="shared" si="25"/>
        <v>Ninguna</v>
      </c>
      <c r="CI5" s="96">
        <f t="shared" si="26"/>
        <v>0.26732283803292634</v>
      </c>
      <c r="CJ5" s="96">
        <f t="shared" si="27"/>
        <v>1</v>
      </c>
      <c r="CK5" s="96">
        <f t="shared" si="28"/>
        <v>1.0000000000000009E-2</v>
      </c>
      <c r="CL5" s="102">
        <f t="shared" si="29"/>
        <v>0.42577427934430873</v>
      </c>
      <c r="CM5" s="103" t="str">
        <f t="shared" si="30"/>
        <v>Media</v>
      </c>
      <c r="CN5" s="96">
        <f t="shared" si="31"/>
        <v>0</v>
      </c>
      <c r="CO5" s="96">
        <f t="shared" si="32"/>
        <v>0</v>
      </c>
      <c r="CP5" s="103" t="str">
        <f t="shared" si="33"/>
        <v>Ninguna</v>
      </c>
      <c r="CQ5" s="104">
        <f t="shared" si="34"/>
        <v>3.7742329520246684E-2</v>
      </c>
      <c r="CR5" s="104">
        <f t="shared" si="35"/>
        <v>3.7742329520246684E-2</v>
      </c>
      <c r="CS5" s="103" t="str">
        <f t="shared" si="36"/>
        <v>Ninguna</v>
      </c>
      <c r="CT5" s="105" t="str">
        <f t="shared" si="37"/>
        <v>Eutrofico</v>
      </c>
      <c r="CU5" s="83" t="s">
        <v>1006</v>
      </c>
      <c r="CV5" s="83" t="s">
        <v>1003</v>
      </c>
      <c r="CW5" s="90">
        <v>43790</v>
      </c>
      <c r="CX5" s="106">
        <f t="shared" si="38"/>
        <v>5.9552121848434556</v>
      </c>
    </row>
    <row r="6" spans="1:102" ht="30" hidden="1" customHeight="1" x14ac:dyDescent="0.2">
      <c r="A6" s="83">
        <v>2019</v>
      </c>
      <c r="B6" s="84" t="s">
        <v>1007</v>
      </c>
      <c r="C6" s="84" t="s">
        <v>998</v>
      </c>
      <c r="D6" s="85" t="s">
        <v>1008</v>
      </c>
      <c r="E6" s="84" t="s">
        <v>1000</v>
      </c>
      <c r="F6" s="86" t="s">
        <v>78</v>
      </c>
      <c r="G6" s="86" t="s">
        <v>991</v>
      </c>
      <c r="H6" s="87">
        <v>-75.795715941400005</v>
      </c>
      <c r="I6" s="87">
        <v>6.0654496820999997</v>
      </c>
      <c r="J6" s="88">
        <v>809765.54280000005</v>
      </c>
      <c r="K6" s="88">
        <v>1162776.8106</v>
      </c>
      <c r="L6" s="89">
        <v>1470</v>
      </c>
      <c r="M6" s="86">
        <v>2</v>
      </c>
      <c r="N6" s="86" t="s">
        <v>79</v>
      </c>
      <c r="O6" s="86">
        <v>26</v>
      </c>
      <c r="P6" s="86" t="s">
        <v>80</v>
      </c>
      <c r="Q6" s="86">
        <v>2620</v>
      </c>
      <c r="R6" s="84" t="s">
        <v>81</v>
      </c>
      <c r="S6" s="84" t="s">
        <v>82</v>
      </c>
      <c r="T6" s="84" t="s">
        <v>83</v>
      </c>
      <c r="U6" s="85" t="s">
        <v>493</v>
      </c>
      <c r="V6" s="84" t="s">
        <v>494</v>
      </c>
      <c r="W6" s="84" t="s">
        <v>1001</v>
      </c>
      <c r="X6" s="84" t="s">
        <v>998</v>
      </c>
      <c r="Y6" s="90">
        <v>43773</v>
      </c>
      <c r="Z6" s="91">
        <v>92.7</v>
      </c>
      <c r="AA6" s="91">
        <v>7.44</v>
      </c>
      <c r="AB6" s="91">
        <v>73.5</v>
      </c>
      <c r="AC6" s="91">
        <v>22.2</v>
      </c>
      <c r="AD6" s="91">
        <v>24.8</v>
      </c>
      <c r="AE6" s="91">
        <v>7.44</v>
      </c>
      <c r="AF6" s="91">
        <v>99.5</v>
      </c>
      <c r="AG6" s="91">
        <v>2.6000000000000014</v>
      </c>
      <c r="AH6" s="91">
        <v>12</v>
      </c>
      <c r="AI6" s="91">
        <v>2</v>
      </c>
      <c r="AJ6" s="91" t="s">
        <v>88</v>
      </c>
      <c r="AK6" s="91" t="s">
        <v>88</v>
      </c>
      <c r="AL6" s="91">
        <v>64880</v>
      </c>
      <c r="AM6" s="91">
        <v>198630</v>
      </c>
      <c r="AN6" s="91">
        <v>72700</v>
      </c>
      <c r="AO6" s="91">
        <v>0.153</v>
      </c>
      <c r="AP6" s="91">
        <v>1.0571963828665154</v>
      </c>
      <c r="AQ6" s="91">
        <v>0.02</v>
      </c>
      <c r="AR6" s="91">
        <v>5</v>
      </c>
      <c r="AS6" s="91">
        <v>5.44</v>
      </c>
      <c r="AT6" s="91">
        <v>74</v>
      </c>
      <c r="AU6" s="91" t="s">
        <v>88</v>
      </c>
      <c r="AV6" s="91">
        <v>7</v>
      </c>
      <c r="AW6" s="91">
        <v>0.1</v>
      </c>
      <c r="AX6" s="91">
        <v>5</v>
      </c>
      <c r="AY6" s="91">
        <v>0.17199999999999999</v>
      </c>
      <c r="AZ6" s="91">
        <v>20.6</v>
      </c>
      <c r="BA6" s="91">
        <v>29.4</v>
      </c>
      <c r="BB6" s="91" t="s">
        <v>88</v>
      </c>
      <c r="BC6" s="91" t="s">
        <v>88</v>
      </c>
      <c r="BD6" s="91" t="s">
        <v>88</v>
      </c>
      <c r="BE6" s="93" t="s">
        <v>88</v>
      </c>
      <c r="BF6" s="91" t="s">
        <v>88</v>
      </c>
      <c r="BG6" s="91" t="s">
        <v>88</v>
      </c>
      <c r="BH6" s="91" t="s">
        <v>88</v>
      </c>
      <c r="BI6" s="94">
        <f t="shared" si="0"/>
        <v>98.700481155480716</v>
      </c>
      <c r="BJ6" s="95">
        <f t="shared" si="1"/>
        <v>4.4708965677830186</v>
      </c>
      <c r="BK6" s="95">
        <f t="shared" si="2"/>
        <v>93.521927689586136</v>
      </c>
      <c r="BL6" s="95">
        <f t="shared" si="3"/>
        <v>80.14150832</v>
      </c>
      <c r="BM6" s="95">
        <f t="shared" si="4"/>
        <v>93.403325943779066</v>
      </c>
      <c r="BN6" s="95">
        <f t="shared" si="5"/>
        <v>85.756210881875944</v>
      </c>
      <c r="BO6" s="95">
        <f t="shared" si="6"/>
        <v>84.424184298494524</v>
      </c>
      <c r="BP6" s="95">
        <f t="shared" si="7"/>
        <v>85.174339868467456</v>
      </c>
      <c r="BQ6" s="95">
        <f t="shared" si="8"/>
        <v>85.671472453553605</v>
      </c>
      <c r="BR6" s="96">
        <f t="shared" si="9"/>
        <v>75.76672558197258</v>
      </c>
      <c r="BS6" s="97" t="str">
        <f t="shared" si="10"/>
        <v>BUENA</v>
      </c>
      <c r="BT6" s="98">
        <f t="shared" si="11"/>
        <v>29.069767441860467</v>
      </c>
      <c r="BU6" s="99">
        <f t="shared" si="12"/>
        <v>0.995</v>
      </c>
      <c r="BV6" s="100">
        <f t="shared" si="13"/>
        <v>0.1</v>
      </c>
      <c r="BW6" s="95">
        <f t="shared" si="14"/>
        <v>1</v>
      </c>
      <c r="BX6" s="94">
        <f t="shared" si="15"/>
        <v>0.91</v>
      </c>
      <c r="BY6" s="100">
        <f t="shared" si="16"/>
        <v>0.999</v>
      </c>
      <c r="BZ6" s="100">
        <f t="shared" si="17"/>
        <v>0.82588947126608914</v>
      </c>
      <c r="CA6" s="94">
        <f t="shared" si="18"/>
        <v>0.15</v>
      </c>
      <c r="CB6" s="99">
        <f t="shared" si="19"/>
        <v>0.71708452597725258</v>
      </c>
      <c r="CC6" s="97" t="str">
        <f t="shared" si="20"/>
        <v>Aceptable</v>
      </c>
      <c r="CD6" s="99">
        <f t="shared" si="21"/>
        <v>0.17411052873391081</v>
      </c>
      <c r="CE6" s="96">
        <f t="shared" si="22"/>
        <v>0</v>
      </c>
      <c r="CF6" s="96">
        <f t="shared" si="23"/>
        <v>0</v>
      </c>
      <c r="CG6" s="99">
        <f t="shared" si="24"/>
        <v>5.80368429113036E-2</v>
      </c>
      <c r="CH6" s="101" t="str">
        <f t="shared" si="25"/>
        <v>Ninguna</v>
      </c>
      <c r="CI6" s="96">
        <f t="shared" si="26"/>
        <v>0</v>
      </c>
      <c r="CJ6" s="96">
        <f t="shared" si="27"/>
        <v>1</v>
      </c>
      <c r="CK6" s="96">
        <f t="shared" si="28"/>
        <v>5.0000000000000044E-3</v>
      </c>
      <c r="CL6" s="102">
        <f t="shared" si="29"/>
        <v>0.33499999999999996</v>
      </c>
      <c r="CM6" s="103" t="str">
        <f t="shared" si="30"/>
        <v>Baja</v>
      </c>
      <c r="CN6" s="96">
        <f t="shared" si="31"/>
        <v>0</v>
      </c>
      <c r="CO6" s="96">
        <f t="shared" si="32"/>
        <v>0</v>
      </c>
      <c r="CP6" s="103" t="str">
        <f t="shared" si="33"/>
        <v>Ninguna</v>
      </c>
      <c r="CQ6" s="104">
        <f t="shared" si="34"/>
        <v>4.4428786078118815E-3</v>
      </c>
      <c r="CR6" s="104">
        <f t="shared" si="35"/>
        <v>4.4428786078118815E-3</v>
      </c>
      <c r="CS6" s="103" t="str">
        <f t="shared" si="36"/>
        <v>Ninguna</v>
      </c>
      <c r="CT6" s="105" t="str">
        <f t="shared" si="37"/>
        <v>Eutrofico</v>
      </c>
      <c r="CU6" s="83" t="s">
        <v>1009</v>
      </c>
      <c r="CV6" s="83" t="s">
        <v>1010</v>
      </c>
      <c r="CW6" s="90">
        <v>43788</v>
      </c>
      <c r="CX6" s="106">
        <f t="shared" si="38"/>
        <v>6.0771963828665152</v>
      </c>
    </row>
    <row r="7" spans="1:102" ht="30" hidden="1" customHeight="1" x14ac:dyDescent="0.2">
      <c r="A7" s="83">
        <v>2019</v>
      </c>
      <c r="B7" s="84" t="s">
        <v>1011</v>
      </c>
      <c r="C7" s="84" t="s">
        <v>998</v>
      </c>
      <c r="D7" s="85" t="s">
        <v>1012</v>
      </c>
      <c r="E7" s="84" t="s">
        <v>1000</v>
      </c>
      <c r="F7" s="86" t="s">
        <v>78</v>
      </c>
      <c r="G7" s="86" t="s">
        <v>991</v>
      </c>
      <c r="H7" s="87">
        <v>-75.794368695000003</v>
      </c>
      <c r="I7" s="87">
        <v>6.0675073853199999</v>
      </c>
      <c r="J7" s="88">
        <v>809915.47069999995</v>
      </c>
      <c r="K7" s="88">
        <v>1163003.993</v>
      </c>
      <c r="L7" s="89">
        <v>1460</v>
      </c>
      <c r="M7" s="86">
        <v>2</v>
      </c>
      <c r="N7" s="86" t="s">
        <v>79</v>
      </c>
      <c r="O7" s="86">
        <v>26</v>
      </c>
      <c r="P7" s="86" t="s">
        <v>80</v>
      </c>
      <c r="Q7" s="86">
        <v>2620</v>
      </c>
      <c r="R7" s="84" t="s">
        <v>81</v>
      </c>
      <c r="S7" s="84" t="s">
        <v>82</v>
      </c>
      <c r="T7" s="84" t="s">
        <v>83</v>
      </c>
      <c r="U7" s="85" t="s">
        <v>493</v>
      </c>
      <c r="V7" s="84" t="s">
        <v>494</v>
      </c>
      <c r="W7" s="84" t="s">
        <v>1001</v>
      </c>
      <c r="X7" s="84" t="s">
        <v>998</v>
      </c>
      <c r="Y7" s="90">
        <v>43773</v>
      </c>
      <c r="Z7" s="91">
        <v>131.32</v>
      </c>
      <c r="AA7" s="91">
        <v>7.99</v>
      </c>
      <c r="AB7" s="91">
        <v>79.2</v>
      </c>
      <c r="AC7" s="91">
        <v>20.6</v>
      </c>
      <c r="AD7" s="91">
        <v>23.9</v>
      </c>
      <c r="AE7" s="91">
        <v>7.4</v>
      </c>
      <c r="AF7" s="91">
        <v>99.2</v>
      </c>
      <c r="AG7" s="91">
        <v>3.2999999999999972</v>
      </c>
      <c r="AH7" s="91">
        <v>12</v>
      </c>
      <c r="AI7" s="91">
        <v>2.1800000000000002</v>
      </c>
      <c r="AJ7" s="91" t="s">
        <v>88</v>
      </c>
      <c r="AK7" s="91" t="s">
        <v>88</v>
      </c>
      <c r="AL7" s="91">
        <v>165800</v>
      </c>
      <c r="AM7" s="91">
        <v>325500</v>
      </c>
      <c r="AN7" s="91">
        <v>173290</v>
      </c>
      <c r="AO7" s="91">
        <v>0.153</v>
      </c>
      <c r="AP7" s="91">
        <v>1.0233118834156656</v>
      </c>
      <c r="AQ7" s="91">
        <v>0.02</v>
      </c>
      <c r="AR7" s="91">
        <v>5</v>
      </c>
      <c r="AS7" s="91">
        <v>6.01</v>
      </c>
      <c r="AT7" s="91">
        <v>75</v>
      </c>
      <c r="AU7" s="91" t="s">
        <v>88</v>
      </c>
      <c r="AV7" s="91">
        <v>7</v>
      </c>
      <c r="AW7" s="91">
        <v>0.1</v>
      </c>
      <c r="AX7" s="91">
        <v>5</v>
      </c>
      <c r="AY7" s="91">
        <v>0.129</v>
      </c>
      <c r="AZ7" s="91">
        <v>22.4</v>
      </c>
      <c r="BA7" s="91">
        <v>29.6</v>
      </c>
      <c r="BB7" s="91" t="s">
        <v>88</v>
      </c>
      <c r="BC7" s="91" t="s">
        <v>88</v>
      </c>
      <c r="BD7" s="91" t="s">
        <v>88</v>
      </c>
      <c r="BE7" s="93" t="s">
        <v>88</v>
      </c>
      <c r="BF7" s="91" t="s">
        <v>88</v>
      </c>
      <c r="BG7" s="91" t="s">
        <v>88</v>
      </c>
      <c r="BH7" s="91" t="s">
        <v>88</v>
      </c>
      <c r="BI7" s="94">
        <f t="shared" si="0"/>
        <v>98.664590403874016</v>
      </c>
      <c r="BJ7" s="95">
        <f t="shared" si="1"/>
        <v>2</v>
      </c>
      <c r="BK7" s="95">
        <f t="shared" si="2"/>
        <v>85.243769848613738</v>
      </c>
      <c r="BL7" s="95">
        <f t="shared" si="3"/>
        <v>78.5448642668768</v>
      </c>
      <c r="BM7" s="95">
        <f t="shared" si="4"/>
        <v>93.633024886898014</v>
      </c>
      <c r="BN7" s="95">
        <f t="shared" si="5"/>
        <v>85.756210881875944</v>
      </c>
      <c r="BO7" s="95">
        <f t="shared" si="6"/>
        <v>81.582786606903184</v>
      </c>
      <c r="BP7" s="95">
        <f t="shared" si="7"/>
        <v>83.969518977394287</v>
      </c>
      <c r="BQ7" s="95">
        <f t="shared" si="8"/>
        <v>85.639398085937501</v>
      </c>
      <c r="BR7" s="96">
        <f t="shared" si="9"/>
        <v>73.919251743137437</v>
      </c>
      <c r="BS7" s="97" t="str">
        <f t="shared" si="10"/>
        <v>BUENA</v>
      </c>
      <c r="BT7" s="98">
        <f t="shared" si="11"/>
        <v>38.759689922480618</v>
      </c>
      <c r="BU7" s="99">
        <f t="shared" si="12"/>
        <v>0.9920000000000001</v>
      </c>
      <c r="BV7" s="100">
        <f t="shared" si="13"/>
        <v>0.1</v>
      </c>
      <c r="BW7" s="95">
        <f t="shared" si="14"/>
        <v>1</v>
      </c>
      <c r="BX7" s="94">
        <f t="shared" si="15"/>
        <v>0.91</v>
      </c>
      <c r="BY7" s="100">
        <f t="shared" si="16"/>
        <v>0.999</v>
      </c>
      <c r="BZ7" s="100">
        <f t="shared" si="17"/>
        <v>0.80756159735898603</v>
      </c>
      <c r="CA7" s="94">
        <f t="shared" si="18"/>
        <v>0.15</v>
      </c>
      <c r="CB7" s="99">
        <f t="shared" si="19"/>
        <v>0.71403862363025816</v>
      </c>
      <c r="CC7" s="97" t="str">
        <f t="shared" si="20"/>
        <v>Aceptable</v>
      </c>
      <c r="CD7" s="99">
        <f t="shared" si="21"/>
        <v>0.19243840264101394</v>
      </c>
      <c r="CE7" s="96">
        <f t="shared" si="22"/>
        <v>0</v>
      </c>
      <c r="CF7" s="96">
        <f t="shared" si="23"/>
        <v>0</v>
      </c>
      <c r="CG7" s="99">
        <f t="shared" si="24"/>
        <v>6.414613421367131E-2</v>
      </c>
      <c r="CH7" s="101" t="str">
        <f t="shared" si="25"/>
        <v>Ninguna</v>
      </c>
      <c r="CI7" s="96">
        <f t="shared" si="26"/>
        <v>0.18691954552322337</v>
      </c>
      <c r="CJ7" s="96">
        <f t="shared" si="27"/>
        <v>1</v>
      </c>
      <c r="CK7" s="96">
        <f t="shared" si="28"/>
        <v>7.9999999999998961E-3</v>
      </c>
      <c r="CL7" s="102">
        <f t="shared" si="29"/>
        <v>0.39830651517440768</v>
      </c>
      <c r="CM7" s="103" t="str">
        <f t="shared" si="30"/>
        <v>Baja</v>
      </c>
      <c r="CN7" s="96">
        <f t="shared" si="31"/>
        <v>0</v>
      </c>
      <c r="CO7" s="96">
        <f t="shared" si="32"/>
        <v>0</v>
      </c>
      <c r="CP7" s="103" t="str">
        <f t="shared" si="33"/>
        <v>Ninguna</v>
      </c>
      <c r="CQ7" s="104">
        <f t="shared" si="34"/>
        <v>2.8902465719636072E-2</v>
      </c>
      <c r="CR7" s="104">
        <f t="shared" si="35"/>
        <v>2.8902465719636072E-2</v>
      </c>
      <c r="CS7" s="103" t="str">
        <f t="shared" si="36"/>
        <v>Ninguna</v>
      </c>
      <c r="CT7" s="105" t="str">
        <f t="shared" si="37"/>
        <v>Eutrofico</v>
      </c>
      <c r="CU7" s="83" t="s">
        <v>1013</v>
      </c>
      <c r="CV7" s="83" t="s">
        <v>1010</v>
      </c>
      <c r="CW7" s="90">
        <v>43788</v>
      </c>
      <c r="CX7" s="106">
        <f t="shared" si="38"/>
        <v>6.0433118834156652</v>
      </c>
    </row>
    <row r="8" spans="1:102" ht="30" hidden="1" customHeight="1" x14ac:dyDescent="0.2">
      <c r="A8" s="83">
        <v>2019</v>
      </c>
      <c r="B8" s="84" t="s">
        <v>1014</v>
      </c>
      <c r="C8" s="84" t="s">
        <v>494</v>
      </c>
      <c r="D8" s="85" t="s">
        <v>1015</v>
      </c>
      <c r="E8" s="86" t="s">
        <v>492</v>
      </c>
      <c r="F8" s="86" t="s">
        <v>78</v>
      </c>
      <c r="G8" s="86" t="s">
        <v>991</v>
      </c>
      <c r="H8" s="87">
        <v>-75.706367418699998</v>
      </c>
      <c r="I8" s="87">
        <v>6.0470026714699996</v>
      </c>
      <c r="J8" s="88">
        <v>819654.4963</v>
      </c>
      <c r="K8" s="88">
        <v>1160705.4578</v>
      </c>
      <c r="L8" s="89">
        <v>1300</v>
      </c>
      <c r="M8" s="86">
        <v>2</v>
      </c>
      <c r="N8" s="86" t="s">
        <v>79</v>
      </c>
      <c r="O8" s="86">
        <v>26</v>
      </c>
      <c r="P8" s="86" t="s">
        <v>80</v>
      </c>
      <c r="Q8" s="86">
        <v>2620</v>
      </c>
      <c r="R8" s="84" t="s">
        <v>81</v>
      </c>
      <c r="S8" s="84" t="s">
        <v>82</v>
      </c>
      <c r="T8" s="84" t="s">
        <v>83</v>
      </c>
      <c r="U8" s="85" t="s">
        <v>493</v>
      </c>
      <c r="V8" s="84" t="s">
        <v>494</v>
      </c>
      <c r="W8" s="84" t="s">
        <v>495</v>
      </c>
      <c r="X8" s="84" t="s">
        <v>494</v>
      </c>
      <c r="Y8" s="90">
        <v>43775</v>
      </c>
      <c r="Z8" s="91">
        <v>960.78</v>
      </c>
      <c r="AA8" s="91">
        <v>7.35</v>
      </c>
      <c r="AB8" s="91">
        <v>385</v>
      </c>
      <c r="AC8" s="91">
        <v>22.2</v>
      </c>
      <c r="AD8" s="91">
        <v>26</v>
      </c>
      <c r="AE8" s="91">
        <v>6.38</v>
      </c>
      <c r="AF8" s="91">
        <v>85.9</v>
      </c>
      <c r="AG8" s="91">
        <v>3.8000000000000007</v>
      </c>
      <c r="AH8" s="91">
        <v>21.8</v>
      </c>
      <c r="AI8" s="91">
        <v>11.5</v>
      </c>
      <c r="AJ8" s="91" t="s">
        <v>88</v>
      </c>
      <c r="AK8" s="91" t="s">
        <v>88</v>
      </c>
      <c r="AL8" s="91">
        <v>1607000</v>
      </c>
      <c r="AM8" s="91">
        <v>3448000</v>
      </c>
      <c r="AN8" s="91">
        <v>1789000</v>
      </c>
      <c r="AO8" s="91">
        <v>2.04</v>
      </c>
      <c r="AP8" s="91">
        <v>3.5917569417900848</v>
      </c>
      <c r="AQ8" s="91">
        <v>5.6000000000000001E-2</v>
      </c>
      <c r="AR8" s="91">
        <v>5</v>
      </c>
      <c r="AS8" s="91">
        <v>1718</v>
      </c>
      <c r="AT8" s="91">
        <v>1831</v>
      </c>
      <c r="AU8" s="91" t="s">
        <v>88</v>
      </c>
      <c r="AV8" s="91">
        <v>1238</v>
      </c>
      <c r="AW8" s="91">
        <v>3</v>
      </c>
      <c r="AX8" s="91">
        <v>5</v>
      </c>
      <c r="AY8" s="91">
        <v>0.98199999999999998</v>
      </c>
      <c r="AZ8" s="91">
        <v>60.5</v>
      </c>
      <c r="BA8" s="91">
        <v>69.8</v>
      </c>
      <c r="BB8" s="91" t="s">
        <v>88</v>
      </c>
      <c r="BC8" s="91" t="s">
        <v>88</v>
      </c>
      <c r="BD8" s="91" t="s">
        <v>88</v>
      </c>
      <c r="BE8" s="93" t="s">
        <v>88</v>
      </c>
      <c r="BF8" s="91" t="s">
        <v>88</v>
      </c>
      <c r="BG8" s="91" t="s">
        <v>88</v>
      </c>
      <c r="BH8" s="91" t="s">
        <v>88</v>
      </c>
      <c r="BI8" s="94">
        <f t="shared" si="0"/>
        <v>92.131832495983232</v>
      </c>
      <c r="BJ8" s="95">
        <f t="shared" si="1"/>
        <v>2</v>
      </c>
      <c r="BK8" s="95">
        <f t="shared" si="2"/>
        <v>93.449873306782564</v>
      </c>
      <c r="BL8" s="95">
        <f t="shared" si="3"/>
        <v>28.807890848125012</v>
      </c>
      <c r="BM8" s="95">
        <f t="shared" si="4"/>
        <v>78.279710452261725</v>
      </c>
      <c r="BN8" s="95">
        <f t="shared" si="5"/>
        <v>25.371221659458101</v>
      </c>
      <c r="BO8" s="95">
        <f t="shared" si="6"/>
        <v>79.306378458376571</v>
      </c>
      <c r="BP8" s="95">
        <f t="shared" si="7"/>
        <v>5</v>
      </c>
      <c r="BQ8" s="95">
        <f t="shared" si="8"/>
        <v>20</v>
      </c>
      <c r="BR8" s="96">
        <f t="shared" si="9"/>
        <v>49.526496638366623</v>
      </c>
      <c r="BS8" s="97" t="str">
        <f t="shared" si="10"/>
        <v>MALO</v>
      </c>
      <c r="BT8" s="98">
        <f t="shared" si="11"/>
        <v>5.0916496945010188</v>
      </c>
      <c r="BU8" s="99">
        <f t="shared" si="12"/>
        <v>0.8590000000000001</v>
      </c>
      <c r="BV8" s="100">
        <f t="shared" si="13"/>
        <v>0.1</v>
      </c>
      <c r="BW8" s="95">
        <f t="shared" si="14"/>
        <v>1</v>
      </c>
      <c r="BX8" s="94">
        <f t="shared" si="15"/>
        <v>0.71</v>
      </c>
      <c r="BY8" s="100">
        <f t="shared" si="16"/>
        <v>0</v>
      </c>
      <c r="BZ8" s="100">
        <f t="shared" si="17"/>
        <v>0</v>
      </c>
      <c r="CA8" s="94">
        <f t="shared" si="18"/>
        <v>0.35</v>
      </c>
      <c r="CB8" s="99">
        <f t="shared" si="19"/>
        <v>0.43984000000000001</v>
      </c>
      <c r="CC8" s="97" t="str">
        <f t="shared" si="20"/>
        <v>Mala</v>
      </c>
      <c r="CD8" s="99">
        <f t="shared" si="21"/>
        <v>1</v>
      </c>
      <c r="CE8" s="96">
        <f t="shared" si="22"/>
        <v>0.10542991576758332</v>
      </c>
      <c r="CF8" s="96">
        <f t="shared" si="23"/>
        <v>5.2499999999999991E-2</v>
      </c>
      <c r="CG8" s="99">
        <f t="shared" si="24"/>
        <v>0.38597663858919445</v>
      </c>
      <c r="CH8" s="101" t="str">
        <f t="shared" si="25"/>
        <v>Baja</v>
      </c>
      <c r="CI8" s="96">
        <f t="shared" si="26"/>
        <v>0.69248848824752807</v>
      </c>
      <c r="CJ8" s="96">
        <f t="shared" si="27"/>
        <v>1</v>
      </c>
      <c r="CK8" s="96">
        <f t="shared" si="28"/>
        <v>0.1409999999999999</v>
      </c>
      <c r="CL8" s="102">
        <f t="shared" si="29"/>
        <v>0.61116282941584277</v>
      </c>
      <c r="CM8" s="103" t="str">
        <f t="shared" si="30"/>
        <v>Alta</v>
      </c>
      <c r="CN8" s="96">
        <f t="shared" si="31"/>
        <v>1</v>
      </c>
      <c r="CO8" s="96">
        <f t="shared" si="32"/>
        <v>1</v>
      </c>
      <c r="CP8" s="103" t="str">
        <f t="shared" si="33"/>
        <v>Muy Alta</v>
      </c>
      <c r="CQ8" s="104">
        <f t="shared" si="34"/>
        <v>3.2608539107789165E-3</v>
      </c>
      <c r="CR8" s="104">
        <f t="shared" si="35"/>
        <v>3.2608539107789165E-3</v>
      </c>
      <c r="CS8" s="103" t="str">
        <f t="shared" si="36"/>
        <v>Ninguna</v>
      </c>
      <c r="CT8" s="105" t="str">
        <f t="shared" si="37"/>
        <v>Eutrofico</v>
      </c>
      <c r="CU8" s="83" t="s">
        <v>1016</v>
      </c>
      <c r="CV8" s="83" t="s">
        <v>1017</v>
      </c>
      <c r="CW8" s="90">
        <v>43790</v>
      </c>
      <c r="CX8" s="106">
        <f t="shared" si="38"/>
        <v>8.6477569417900852</v>
      </c>
    </row>
    <row r="9" spans="1:102" ht="30" hidden="1" customHeight="1" x14ac:dyDescent="0.2">
      <c r="A9" s="83">
        <v>2019</v>
      </c>
      <c r="B9" s="84" t="s">
        <v>1018</v>
      </c>
      <c r="C9" s="84" t="s">
        <v>494</v>
      </c>
      <c r="D9" s="85" t="s">
        <v>1019</v>
      </c>
      <c r="E9" s="86" t="s">
        <v>492</v>
      </c>
      <c r="F9" s="86" t="s">
        <v>78</v>
      </c>
      <c r="G9" s="86" t="s">
        <v>991</v>
      </c>
      <c r="H9" s="87">
        <v>-75.705064666599995</v>
      </c>
      <c r="I9" s="87">
        <v>6.0457675072999999</v>
      </c>
      <c r="J9" s="88">
        <v>819798.36479999998</v>
      </c>
      <c r="K9" s="88">
        <v>1160568.3788999999</v>
      </c>
      <c r="L9" s="89">
        <v>1290</v>
      </c>
      <c r="M9" s="86">
        <v>2</v>
      </c>
      <c r="N9" s="86" t="s">
        <v>79</v>
      </c>
      <c r="O9" s="86">
        <v>26</v>
      </c>
      <c r="P9" s="86" t="s">
        <v>80</v>
      </c>
      <c r="Q9" s="86">
        <v>2620</v>
      </c>
      <c r="R9" s="84" t="s">
        <v>81</v>
      </c>
      <c r="S9" s="84" t="s">
        <v>82</v>
      </c>
      <c r="T9" s="84" t="s">
        <v>83</v>
      </c>
      <c r="U9" s="85" t="s">
        <v>493</v>
      </c>
      <c r="V9" s="84" t="s">
        <v>494</v>
      </c>
      <c r="W9" s="84" t="s">
        <v>495</v>
      </c>
      <c r="X9" s="84" t="s">
        <v>494</v>
      </c>
      <c r="Y9" s="90">
        <v>43775</v>
      </c>
      <c r="Z9" s="91">
        <v>991.03</v>
      </c>
      <c r="AA9" s="91">
        <v>7.71</v>
      </c>
      <c r="AB9" s="91">
        <v>334</v>
      </c>
      <c r="AC9" s="91">
        <v>22.8</v>
      </c>
      <c r="AD9" s="91">
        <v>26</v>
      </c>
      <c r="AE9" s="91">
        <v>6.25</v>
      </c>
      <c r="AF9" s="91">
        <v>90.7</v>
      </c>
      <c r="AG9" s="91">
        <v>3.1999999999999993</v>
      </c>
      <c r="AH9" s="91">
        <v>15</v>
      </c>
      <c r="AI9" s="91">
        <v>11.3</v>
      </c>
      <c r="AJ9" s="91" t="s">
        <v>88</v>
      </c>
      <c r="AK9" s="91" t="s">
        <v>88</v>
      </c>
      <c r="AL9" s="91">
        <v>816400</v>
      </c>
      <c r="AM9" s="91">
        <v>2419600</v>
      </c>
      <c r="AN9" s="91">
        <v>816400</v>
      </c>
      <c r="AO9" s="91">
        <v>0.86</v>
      </c>
      <c r="AP9" s="91">
        <v>3.1625532820793198</v>
      </c>
      <c r="AQ9" s="91">
        <v>6.8000000000000005E-2</v>
      </c>
      <c r="AR9" s="91">
        <v>5</v>
      </c>
      <c r="AS9" s="91">
        <v>2413</v>
      </c>
      <c r="AT9" s="91">
        <v>1708</v>
      </c>
      <c r="AU9" s="91" t="s">
        <v>88</v>
      </c>
      <c r="AV9" s="91">
        <v>1335</v>
      </c>
      <c r="AW9" s="91">
        <v>2.5</v>
      </c>
      <c r="AX9" s="91">
        <v>5</v>
      </c>
      <c r="AY9" s="91">
        <v>0.53600000000000003</v>
      </c>
      <c r="AZ9" s="91">
        <v>59.9</v>
      </c>
      <c r="BA9" s="91">
        <v>68.599999999999994</v>
      </c>
      <c r="BB9" s="91" t="s">
        <v>88</v>
      </c>
      <c r="BC9" s="91" t="s">
        <v>88</v>
      </c>
      <c r="BD9" s="91" t="s">
        <v>88</v>
      </c>
      <c r="BE9" s="93" t="s">
        <v>88</v>
      </c>
      <c r="BF9" s="91" t="s">
        <v>88</v>
      </c>
      <c r="BG9" s="91" t="s">
        <v>88</v>
      </c>
      <c r="BH9" s="91" t="s">
        <v>88</v>
      </c>
      <c r="BI9" s="94">
        <f t="shared" si="0"/>
        <v>95.577501096090899</v>
      </c>
      <c r="BJ9" s="95">
        <f t="shared" si="1"/>
        <v>2</v>
      </c>
      <c r="BK9" s="95">
        <f t="shared" si="2"/>
        <v>91.071583149183425</v>
      </c>
      <c r="BL9" s="95">
        <f t="shared" si="3"/>
        <v>29.393110306397006</v>
      </c>
      <c r="BM9" s="95">
        <f t="shared" si="4"/>
        <v>80.573118093134951</v>
      </c>
      <c r="BN9" s="95">
        <f t="shared" si="5"/>
        <v>45.339000395819852</v>
      </c>
      <c r="BO9" s="95">
        <f t="shared" si="6"/>
        <v>82.0146650993197</v>
      </c>
      <c r="BP9" s="95">
        <f t="shared" si="7"/>
        <v>5</v>
      </c>
      <c r="BQ9" s="95">
        <f t="shared" si="8"/>
        <v>20</v>
      </c>
      <c r="BR9" s="96">
        <f t="shared" si="9"/>
        <v>52.411969825276749</v>
      </c>
      <c r="BS9" s="97" t="str">
        <f t="shared" si="10"/>
        <v>MEDIA</v>
      </c>
      <c r="BT9" s="98">
        <f t="shared" si="11"/>
        <v>9.3283582089552226</v>
      </c>
      <c r="BU9" s="99">
        <f t="shared" si="12"/>
        <v>0.90700000000000003</v>
      </c>
      <c r="BV9" s="100">
        <f t="shared" si="13"/>
        <v>0.1</v>
      </c>
      <c r="BW9" s="95">
        <f t="shared" si="14"/>
        <v>1</v>
      </c>
      <c r="BX9" s="94">
        <f t="shared" si="15"/>
        <v>0.91</v>
      </c>
      <c r="BY9" s="100">
        <f t="shared" si="16"/>
        <v>0</v>
      </c>
      <c r="BZ9" s="100">
        <f t="shared" si="17"/>
        <v>0</v>
      </c>
      <c r="CA9" s="94">
        <f t="shared" si="18"/>
        <v>0.35</v>
      </c>
      <c r="CB9" s="99">
        <f t="shared" si="19"/>
        <v>0.47552000000000005</v>
      </c>
      <c r="CC9" s="97" t="str">
        <f t="shared" si="20"/>
        <v>Mala</v>
      </c>
      <c r="CD9" s="99">
        <f t="shared" si="21"/>
        <v>1</v>
      </c>
      <c r="CE9" s="96">
        <f t="shared" si="22"/>
        <v>9.7684601489263459E-2</v>
      </c>
      <c r="CF9" s="96">
        <f t="shared" si="23"/>
        <v>4.9499999999999988E-2</v>
      </c>
      <c r="CG9" s="99">
        <f t="shared" si="24"/>
        <v>0.38239486716308785</v>
      </c>
      <c r="CH9" s="101" t="str">
        <f t="shared" si="25"/>
        <v>Baja</v>
      </c>
      <c r="CI9" s="96">
        <f t="shared" si="26"/>
        <v>0.68715491043839372</v>
      </c>
      <c r="CJ9" s="96">
        <f t="shared" si="27"/>
        <v>1</v>
      </c>
      <c r="CK9" s="96">
        <f t="shared" si="28"/>
        <v>9.2999999999999972E-2</v>
      </c>
      <c r="CL9" s="102">
        <f t="shared" si="29"/>
        <v>0.59338497014613123</v>
      </c>
      <c r="CM9" s="103" t="str">
        <f t="shared" si="30"/>
        <v>Media</v>
      </c>
      <c r="CN9" s="96">
        <f t="shared" si="31"/>
        <v>1</v>
      </c>
      <c r="CO9" s="96">
        <f t="shared" si="32"/>
        <v>1</v>
      </c>
      <c r="CP9" s="103" t="str">
        <f t="shared" si="33"/>
        <v>Muy Alta</v>
      </c>
      <c r="CQ9" s="104">
        <f t="shared" si="34"/>
        <v>1.1200867264296642E-2</v>
      </c>
      <c r="CR9" s="104">
        <f t="shared" si="35"/>
        <v>1.1200867264296642E-2</v>
      </c>
      <c r="CS9" s="103" t="str">
        <f t="shared" si="36"/>
        <v>Ninguna</v>
      </c>
      <c r="CT9" s="105" t="str">
        <f t="shared" si="37"/>
        <v>Eutrofico</v>
      </c>
      <c r="CU9" s="83" t="s">
        <v>1020</v>
      </c>
      <c r="CV9" s="83" t="s">
        <v>1017</v>
      </c>
      <c r="CW9" s="90">
        <v>43790</v>
      </c>
      <c r="CX9" s="106">
        <f t="shared" si="38"/>
        <v>8.2305532820793204</v>
      </c>
    </row>
    <row r="10" spans="1:102" ht="30" hidden="1" customHeight="1" x14ac:dyDescent="0.2">
      <c r="A10" s="83">
        <v>2019</v>
      </c>
      <c r="B10" s="84" t="s">
        <v>1021</v>
      </c>
      <c r="C10" s="84" t="s">
        <v>176</v>
      </c>
      <c r="D10" s="85" t="s">
        <v>1022</v>
      </c>
      <c r="E10" s="84" t="s">
        <v>1023</v>
      </c>
      <c r="F10" s="86" t="s">
        <v>78</v>
      </c>
      <c r="G10" s="86" t="s">
        <v>991</v>
      </c>
      <c r="H10" s="87">
        <v>-75.710751846299999</v>
      </c>
      <c r="I10" s="87">
        <v>6.1068936235600004</v>
      </c>
      <c r="J10" s="88">
        <v>819188.92830000003</v>
      </c>
      <c r="K10" s="88">
        <v>1167332.7075</v>
      </c>
      <c r="L10" s="89">
        <v>1840</v>
      </c>
      <c r="M10" s="86">
        <v>2</v>
      </c>
      <c r="N10" s="86" t="s">
        <v>79</v>
      </c>
      <c r="O10" s="86">
        <v>26</v>
      </c>
      <c r="P10" s="86" t="s">
        <v>80</v>
      </c>
      <c r="Q10" s="86">
        <v>2620</v>
      </c>
      <c r="R10" s="84" t="s">
        <v>81</v>
      </c>
      <c r="S10" s="84" t="s">
        <v>82</v>
      </c>
      <c r="T10" s="84" t="s">
        <v>83</v>
      </c>
      <c r="U10" s="85" t="s">
        <v>493</v>
      </c>
      <c r="V10" s="84" t="s">
        <v>494</v>
      </c>
      <c r="W10" s="84" t="s">
        <v>1024</v>
      </c>
      <c r="X10" s="84" t="s">
        <v>176</v>
      </c>
      <c r="Y10" s="90">
        <v>43773</v>
      </c>
      <c r="Z10" s="91">
        <v>9.41</v>
      </c>
      <c r="AA10" s="91">
        <v>7.51</v>
      </c>
      <c r="AB10" s="91">
        <v>694</v>
      </c>
      <c r="AC10" s="91">
        <v>23.4</v>
      </c>
      <c r="AD10" s="91">
        <v>23</v>
      </c>
      <c r="AE10" s="91">
        <v>1.25</v>
      </c>
      <c r="AF10" s="91">
        <v>18.3</v>
      </c>
      <c r="AG10" s="91">
        <v>-0.39999999999999858</v>
      </c>
      <c r="AH10" s="91">
        <v>296</v>
      </c>
      <c r="AI10" s="91">
        <v>131</v>
      </c>
      <c r="AJ10" s="91" t="s">
        <v>88</v>
      </c>
      <c r="AK10" s="91" t="s">
        <v>88</v>
      </c>
      <c r="AL10" s="91">
        <v>4950000</v>
      </c>
      <c r="AM10" s="91">
        <v>13760000</v>
      </c>
      <c r="AN10" s="91">
        <v>8664000</v>
      </c>
      <c r="AO10" s="91">
        <v>23.3</v>
      </c>
      <c r="AP10" s="91">
        <v>20.308110004209347</v>
      </c>
      <c r="AQ10" s="91">
        <v>0.02</v>
      </c>
      <c r="AR10" s="91">
        <v>26.3</v>
      </c>
      <c r="AS10" s="91">
        <v>78.900000000000006</v>
      </c>
      <c r="AT10" s="91">
        <v>463</v>
      </c>
      <c r="AU10" s="91" t="s">
        <v>88</v>
      </c>
      <c r="AV10" s="91">
        <v>73</v>
      </c>
      <c r="AW10" s="91">
        <v>0.1</v>
      </c>
      <c r="AX10" s="91">
        <v>41.3</v>
      </c>
      <c r="AY10" s="91">
        <v>7.95</v>
      </c>
      <c r="AZ10" s="91">
        <v>213</v>
      </c>
      <c r="BA10" s="91">
        <v>86.2</v>
      </c>
      <c r="BB10" s="91" t="s">
        <v>88</v>
      </c>
      <c r="BC10" s="91" t="s">
        <v>88</v>
      </c>
      <c r="BD10" s="91" t="s">
        <v>88</v>
      </c>
      <c r="BE10" s="93" t="s">
        <v>88</v>
      </c>
      <c r="BF10" s="91" t="s">
        <v>88</v>
      </c>
      <c r="BG10" s="91" t="s">
        <v>88</v>
      </c>
      <c r="BH10" s="91" t="s">
        <v>88</v>
      </c>
      <c r="BI10" s="94">
        <f t="shared" si="0"/>
        <v>11.292248157617959</v>
      </c>
      <c r="BJ10" s="95">
        <f t="shared" si="1"/>
        <v>2</v>
      </c>
      <c r="BK10" s="95">
        <f t="shared" si="2"/>
        <v>92.951374527176085</v>
      </c>
      <c r="BL10" s="95">
        <f t="shared" si="3"/>
        <v>2</v>
      </c>
      <c r="BM10" s="95">
        <f t="shared" si="4"/>
        <v>36.163511706735278</v>
      </c>
      <c r="BN10" s="95">
        <f t="shared" si="5"/>
        <v>2</v>
      </c>
      <c r="BO10" s="95">
        <f t="shared" si="6"/>
        <v>90.551175090429538</v>
      </c>
      <c r="BP10" s="95">
        <f t="shared" si="7"/>
        <v>24.582208712590969</v>
      </c>
      <c r="BQ10" s="95">
        <f t="shared" si="8"/>
        <v>6.4824481717470945</v>
      </c>
      <c r="BR10" s="96">
        <f t="shared" si="9"/>
        <v>27.976150133530474</v>
      </c>
      <c r="BS10" s="97" t="str">
        <f t="shared" si="10"/>
        <v>MALO</v>
      </c>
      <c r="BT10" s="98">
        <f t="shared" si="11"/>
        <v>5.1949685534591188</v>
      </c>
      <c r="BU10" s="99">
        <f t="shared" si="12"/>
        <v>0.18300000000000005</v>
      </c>
      <c r="BV10" s="100">
        <f t="shared" si="13"/>
        <v>0.1</v>
      </c>
      <c r="BW10" s="95">
        <f t="shared" si="14"/>
        <v>1</v>
      </c>
      <c r="BX10" s="94">
        <f t="shared" si="15"/>
        <v>0.125</v>
      </c>
      <c r="BY10" s="100">
        <f t="shared" si="16"/>
        <v>0.80099999999999993</v>
      </c>
      <c r="BZ10" s="100">
        <f t="shared" si="17"/>
        <v>0</v>
      </c>
      <c r="CA10" s="94">
        <f t="shared" si="18"/>
        <v>0.35</v>
      </c>
      <c r="CB10" s="99">
        <f t="shared" si="19"/>
        <v>0.36192000000000002</v>
      </c>
      <c r="CC10" s="97" t="str">
        <f t="shared" si="20"/>
        <v>Mala</v>
      </c>
      <c r="CD10" s="99">
        <f t="shared" si="21"/>
        <v>1</v>
      </c>
      <c r="CE10" s="96">
        <f t="shared" si="22"/>
        <v>0.26682834937190131</v>
      </c>
      <c r="CF10" s="96">
        <f t="shared" si="23"/>
        <v>0.81499999999999995</v>
      </c>
      <c r="CG10" s="99">
        <f t="shared" si="24"/>
        <v>0.69394278312396696</v>
      </c>
      <c r="CH10" s="101" t="str">
        <f t="shared" si="25"/>
        <v>Alta</v>
      </c>
      <c r="CI10" s="96">
        <f t="shared" si="26"/>
        <v>1</v>
      </c>
      <c r="CJ10" s="96">
        <f t="shared" si="27"/>
        <v>1</v>
      </c>
      <c r="CK10" s="96">
        <f t="shared" si="28"/>
        <v>0.81699999999999995</v>
      </c>
      <c r="CL10" s="102">
        <f t="shared" si="29"/>
        <v>0.93900000000000006</v>
      </c>
      <c r="CM10" s="103" t="str">
        <f t="shared" si="30"/>
        <v>Muy Alta</v>
      </c>
      <c r="CN10" s="96">
        <f t="shared" si="31"/>
        <v>0.19900000000000001</v>
      </c>
      <c r="CO10" s="96">
        <f t="shared" si="32"/>
        <v>0.19900000000000001</v>
      </c>
      <c r="CP10" s="103" t="str">
        <f t="shared" si="33"/>
        <v>Ninguna</v>
      </c>
      <c r="CQ10" s="104">
        <f t="shared" si="34"/>
        <v>5.6496276021897407E-3</v>
      </c>
      <c r="CR10" s="104">
        <f t="shared" si="35"/>
        <v>5.6496276021897407E-3</v>
      </c>
      <c r="CS10" s="103" t="str">
        <f t="shared" si="36"/>
        <v>Ninguna</v>
      </c>
      <c r="CT10" s="105" t="str">
        <f t="shared" si="37"/>
        <v>Hipereutrofico</v>
      </c>
      <c r="CU10" s="83" t="s">
        <v>1025</v>
      </c>
      <c r="CV10" s="83" t="s">
        <v>1026</v>
      </c>
      <c r="CW10" s="90">
        <v>43788</v>
      </c>
      <c r="CX10" s="106">
        <f t="shared" si="38"/>
        <v>61.628110004209347</v>
      </c>
    </row>
    <row r="11" spans="1:102" ht="30" hidden="1" customHeight="1" x14ac:dyDescent="0.2">
      <c r="A11" s="83">
        <v>2019</v>
      </c>
      <c r="B11" s="84" t="s">
        <v>1027</v>
      </c>
      <c r="C11" s="84" t="s">
        <v>176</v>
      </c>
      <c r="D11" s="85" t="s">
        <v>1028</v>
      </c>
      <c r="E11" s="84" t="s">
        <v>1023</v>
      </c>
      <c r="F11" s="86" t="s">
        <v>78</v>
      </c>
      <c r="G11" s="86" t="s">
        <v>991</v>
      </c>
      <c r="H11" s="87">
        <v>-75.710697740900002</v>
      </c>
      <c r="I11" s="87">
        <v>6.1058489745699998</v>
      </c>
      <c r="J11" s="88">
        <v>819194.56920000003</v>
      </c>
      <c r="K11" s="88">
        <v>1167217.1187</v>
      </c>
      <c r="L11" s="89">
        <v>1820</v>
      </c>
      <c r="M11" s="86">
        <v>2</v>
      </c>
      <c r="N11" s="86" t="s">
        <v>79</v>
      </c>
      <c r="O11" s="86">
        <v>26</v>
      </c>
      <c r="P11" s="86" t="s">
        <v>80</v>
      </c>
      <c r="Q11" s="86">
        <v>2620</v>
      </c>
      <c r="R11" s="84" t="s">
        <v>81</v>
      </c>
      <c r="S11" s="84" t="s">
        <v>82</v>
      </c>
      <c r="T11" s="84" t="s">
        <v>83</v>
      </c>
      <c r="U11" s="85" t="s">
        <v>493</v>
      </c>
      <c r="V11" s="84" t="s">
        <v>494</v>
      </c>
      <c r="W11" s="84" t="s">
        <v>1024</v>
      </c>
      <c r="X11" s="84" t="s">
        <v>176</v>
      </c>
      <c r="Y11" s="90">
        <v>43773</v>
      </c>
      <c r="Z11" s="91">
        <v>15.9</v>
      </c>
      <c r="AA11" s="91">
        <v>7.54</v>
      </c>
      <c r="AB11" s="91">
        <v>787</v>
      </c>
      <c r="AC11" s="91">
        <v>20.7</v>
      </c>
      <c r="AD11" s="91">
        <v>22</v>
      </c>
      <c r="AE11" s="91">
        <v>1.94</v>
      </c>
      <c r="AF11" s="91">
        <v>27</v>
      </c>
      <c r="AG11" s="91">
        <v>1.3000000000000007</v>
      </c>
      <c r="AH11" s="91">
        <v>454</v>
      </c>
      <c r="AI11" s="91">
        <v>193</v>
      </c>
      <c r="AJ11" s="91" t="s">
        <v>88</v>
      </c>
      <c r="AK11" s="91" t="s">
        <v>88</v>
      </c>
      <c r="AL11" s="91">
        <v>22800000</v>
      </c>
      <c r="AM11" s="91">
        <v>5560000</v>
      </c>
      <c r="AN11" s="91">
        <v>2310000</v>
      </c>
      <c r="AO11" s="91">
        <v>39.200000000000003</v>
      </c>
      <c r="AP11" s="91">
        <v>35.91756941790085</v>
      </c>
      <c r="AQ11" s="91">
        <v>0.02</v>
      </c>
      <c r="AR11" s="91">
        <v>39.5</v>
      </c>
      <c r="AS11" s="91">
        <v>225</v>
      </c>
      <c r="AT11" s="91">
        <v>820</v>
      </c>
      <c r="AU11" s="91" t="s">
        <v>88</v>
      </c>
      <c r="AV11" s="91">
        <v>156</v>
      </c>
      <c r="AW11" s="91">
        <v>0.5</v>
      </c>
      <c r="AX11" s="91">
        <v>65.8</v>
      </c>
      <c r="AY11" s="91">
        <v>14.1</v>
      </c>
      <c r="AZ11" s="91">
        <v>276</v>
      </c>
      <c r="BA11" s="91">
        <v>119</v>
      </c>
      <c r="BB11" s="91" t="s">
        <v>88</v>
      </c>
      <c r="BC11" s="91" t="s">
        <v>88</v>
      </c>
      <c r="BD11" s="91" t="s">
        <v>88</v>
      </c>
      <c r="BE11" s="93" t="s">
        <v>88</v>
      </c>
      <c r="BF11" s="91" t="s">
        <v>88</v>
      </c>
      <c r="BG11" s="91" t="s">
        <v>88</v>
      </c>
      <c r="BH11" s="91" t="s">
        <v>88</v>
      </c>
      <c r="BI11" s="94">
        <f t="shared" si="0"/>
        <v>17.343116430804997</v>
      </c>
      <c r="BJ11" s="95">
        <f t="shared" si="1"/>
        <v>2</v>
      </c>
      <c r="BK11" s="95">
        <f t="shared" si="2"/>
        <v>92.814199114895018</v>
      </c>
      <c r="BL11" s="95">
        <f t="shared" si="3"/>
        <v>2</v>
      </c>
      <c r="BM11" s="95">
        <f t="shared" si="4"/>
        <v>21.653245564585418</v>
      </c>
      <c r="BN11" s="95">
        <f t="shared" si="5"/>
        <v>2</v>
      </c>
      <c r="BO11" s="95">
        <f t="shared" si="6"/>
        <v>88.410679186051368</v>
      </c>
      <c r="BP11" s="95">
        <f t="shared" si="7"/>
        <v>5</v>
      </c>
      <c r="BQ11" s="95">
        <f t="shared" si="8"/>
        <v>20</v>
      </c>
      <c r="BR11" s="96">
        <f t="shared" si="9"/>
        <v>26.70428417093898</v>
      </c>
      <c r="BS11" s="97" t="str">
        <f t="shared" si="10"/>
        <v>MALO</v>
      </c>
      <c r="BT11" s="98">
        <f t="shared" si="11"/>
        <v>4.666666666666667</v>
      </c>
      <c r="BU11" s="99">
        <f t="shared" si="12"/>
        <v>0.27</v>
      </c>
      <c r="BV11" s="100">
        <f t="shared" si="13"/>
        <v>0.1</v>
      </c>
      <c r="BW11" s="95">
        <f t="shared" si="14"/>
        <v>1</v>
      </c>
      <c r="BX11" s="94">
        <f t="shared" si="15"/>
        <v>0.125</v>
      </c>
      <c r="BY11" s="100">
        <f t="shared" si="16"/>
        <v>0.55200000000000005</v>
      </c>
      <c r="BZ11" s="100">
        <f t="shared" si="17"/>
        <v>0</v>
      </c>
      <c r="CA11" s="94">
        <f t="shared" si="18"/>
        <v>0.15</v>
      </c>
      <c r="CB11" s="99">
        <f t="shared" si="19"/>
        <v>0.31298000000000004</v>
      </c>
      <c r="CC11" s="97" t="str">
        <f t="shared" si="20"/>
        <v>Mala</v>
      </c>
      <c r="CD11" s="99">
        <f t="shared" si="21"/>
        <v>1</v>
      </c>
      <c r="CE11" s="96">
        <f t="shared" si="22"/>
        <v>1</v>
      </c>
      <c r="CF11" s="96">
        <f t="shared" si="23"/>
        <v>1</v>
      </c>
      <c r="CG11" s="99">
        <f t="shared" si="24"/>
        <v>1</v>
      </c>
      <c r="CH11" s="101" t="str">
        <f t="shared" si="25"/>
        <v>Muy Alta</v>
      </c>
      <c r="CI11" s="96">
        <f t="shared" si="26"/>
        <v>1</v>
      </c>
      <c r="CJ11" s="96">
        <f t="shared" si="27"/>
        <v>1</v>
      </c>
      <c r="CK11" s="96">
        <f t="shared" si="28"/>
        <v>0.73</v>
      </c>
      <c r="CL11" s="102">
        <f t="shared" si="29"/>
        <v>0.91</v>
      </c>
      <c r="CM11" s="103" t="str">
        <f t="shared" si="30"/>
        <v>Muy Alta</v>
      </c>
      <c r="CN11" s="96">
        <f t="shared" si="31"/>
        <v>0.44800000000000001</v>
      </c>
      <c r="CO11" s="96">
        <f t="shared" si="32"/>
        <v>0.44800000000000001</v>
      </c>
      <c r="CP11" s="103" t="str">
        <f t="shared" si="33"/>
        <v>Media</v>
      </c>
      <c r="CQ11" s="104">
        <f t="shared" si="34"/>
        <v>6.2618380074930284E-3</v>
      </c>
      <c r="CR11" s="104">
        <f t="shared" si="35"/>
        <v>6.2618380074930284E-3</v>
      </c>
      <c r="CS11" s="103" t="str">
        <f t="shared" si="36"/>
        <v>Ninguna</v>
      </c>
      <c r="CT11" s="105" t="str">
        <f t="shared" si="37"/>
        <v>Hipereutrofico</v>
      </c>
      <c r="CU11" s="83" t="s">
        <v>1029</v>
      </c>
      <c r="CV11" s="83" t="s">
        <v>1026</v>
      </c>
      <c r="CW11" s="90">
        <v>43788</v>
      </c>
      <c r="CX11" s="106">
        <f t="shared" si="38"/>
        <v>101.73756941790086</v>
      </c>
    </row>
    <row r="12" spans="1:102" ht="30" hidden="1" customHeight="1" x14ac:dyDescent="0.2">
      <c r="A12" s="83">
        <v>2019</v>
      </c>
      <c r="B12" s="84" t="s">
        <v>1030</v>
      </c>
      <c r="C12" s="84" t="s">
        <v>1031</v>
      </c>
      <c r="D12" s="85" t="s">
        <v>1032</v>
      </c>
      <c r="E12" s="84" t="s">
        <v>122</v>
      </c>
      <c r="F12" s="86" t="s">
        <v>107</v>
      </c>
      <c r="G12" s="86" t="s">
        <v>991</v>
      </c>
      <c r="H12" s="87">
        <v>-75.579517524600007</v>
      </c>
      <c r="I12" s="87">
        <v>5.8755925940299996</v>
      </c>
      <c r="J12" s="88">
        <v>833650.83829999994</v>
      </c>
      <c r="K12" s="88">
        <v>1141702.9983999999</v>
      </c>
      <c r="L12" s="89">
        <v>1690</v>
      </c>
      <c r="M12" s="86">
        <v>2</v>
      </c>
      <c r="N12" s="86" t="s">
        <v>79</v>
      </c>
      <c r="O12" s="86">
        <v>26</v>
      </c>
      <c r="P12" s="86" t="s">
        <v>80</v>
      </c>
      <c r="Q12" s="86">
        <v>2620</v>
      </c>
      <c r="R12" s="84" t="s">
        <v>81</v>
      </c>
      <c r="S12" s="84" t="s">
        <v>82</v>
      </c>
      <c r="T12" s="84" t="s">
        <v>83</v>
      </c>
      <c r="U12" s="85" t="s">
        <v>108</v>
      </c>
      <c r="V12" s="84" t="s">
        <v>109</v>
      </c>
      <c r="W12" s="84" t="s">
        <v>1033</v>
      </c>
      <c r="X12" s="84" t="s">
        <v>1031</v>
      </c>
      <c r="Y12" s="90">
        <v>43721</v>
      </c>
      <c r="Z12" s="91">
        <v>1.57</v>
      </c>
      <c r="AA12" s="91">
        <v>7.87</v>
      </c>
      <c r="AB12" s="91">
        <v>488</v>
      </c>
      <c r="AC12" s="91">
        <v>19.600000000000001</v>
      </c>
      <c r="AD12" s="91">
        <v>21.5</v>
      </c>
      <c r="AE12" s="91">
        <v>6.64</v>
      </c>
      <c r="AF12" s="91">
        <v>73.5</v>
      </c>
      <c r="AG12" s="91">
        <v>1.8999999999999986</v>
      </c>
      <c r="AH12" s="91">
        <v>144</v>
      </c>
      <c r="AI12" s="91">
        <v>69.2</v>
      </c>
      <c r="AJ12" s="91" t="s">
        <v>88</v>
      </c>
      <c r="AK12" s="91" t="s">
        <v>88</v>
      </c>
      <c r="AL12" s="91">
        <v>11199000</v>
      </c>
      <c r="AM12" s="91">
        <v>24196000</v>
      </c>
      <c r="AN12" s="91">
        <v>12033000</v>
      </c>
      <c r="AO12" s="91">
        <v>8.3000000000000007</v>
      </c>
      <c r="AP12" s="91">
        <v>2.1008389659526912</v>
      </c>
      <c r="AQ12" s="91">
        <v>0.121</v>
      </c>
      <c r="AR12" s="91">
        <v>29.7</v>
      </c>
      <c r="AS12" s="91">
        <v>26.8</v>
      </c>
      <c r="AT12" s="91">
        <v>289</v>
      </c>
      <c r="AU12" s="91" t="s">
        <v>88</v>
      </c>
      <c r="AV12" s="91">
        <v>21</v>
      </c>
      <c r="AW12" s="91">
        <v>0.1</v>
      </c>
      <c r="AX12" s="91">
        <v>34.6</v>
      </c>
      <c r="AY12" s="91">
        <v>8.3000000000000007</v>
      </c>
      <c r="AZ12" s="91">
        <v>245</v>
      </c>
      <c r="BA12" s="91">
        <v>126</v>
      </c>
      <c r="BB12" s="91" t="s">
        <v>88</v>
      </c>
      <c r="BC12" s="91" t="s">
        <v>88</v>
      </c>
      <c r="BD12" s="91" t="s">
        <v>88</v>
      </c>
      <c r="BE12" s="93" t="s">
        <v>88</v>
      </c>
      <c r="BF12" s="91" t="s">
        <v>88</v>
      </c>
      <c r="BG12" s="91" t="s">
        <v>88</v>
      </c>
      <c r="BH12" s="91" t="s">
        <v>88</v>
      </c>
      <c r="BI12" s="94">
        <f t="shared" si="0"/>
        <v>78.503878370493879</v>
      </c>
      <c r="BJ12" s="95">
        <f t="shared" si="1"/>
        <v>2</v>
      </c>
      <c r="BK12" s="95">
        <f t="shared" si="2"/>
        <v>88.129718104348285</v>
      </c>
      <c r="BL12" s="95">
        <f t="shared" si="3"/>
        <v>2</v>
      </c>
      <c r="BM12" s="95">
        <f t="shared" si="4"/>
        <v>86.699978139129755</v>
      </c>
      <c r="BN12" s="95">
        <f t="shared" si="5"/>
        <v>6.2065884849114497</v>
      </c>
      <c r="BO12" s="95">
        <f t="shared" si="6"/>
        <v>86.798069921350333</v>
      </c>
      <c r="BP12" s="95">
        <f t="shared" si="7"/>
        <v>54.299144368944646</v>
      </c>
      <c r="BQ12" s="95">
        <f t="shared" si="8"/>
        <v>53.15874261955512</v>
      </c>
      <c r="BR12" s="96">
        <f t="shared" si="9"/>
        <v>49.615435501885862</v>
      </c>
      <c r="BS12" s="97" t="str">
        <f t="shared" si="10"/>
        <v>MALO</v>
      </c>
      <c r="BT12" s="98">
        <f t="shared" si="11"/>
        <v>4.1686746987951802</v>
      </c>
      <c r="BU12" s="99">
        <f t="shared" si="12"/>
        <v>0.73499999999999999</v>
      </c>
      <c r="BV12" s="100">
        <f t="shared" si="13"/>
        <v>0.1</v>
      </c>
      <c r="BW12" s="95">
        <f t="shared" si="14"/>
        <v>1</v>
      </c>
      <c r="BX12" s="94">
        <f t="shared" si="15"/>
        <v>0.125</v>
      </c>
      <c r="BY12" s="100">
        <f t="shared" si="16"/>
        <v>0.95699999999999996</v>
      </c>
      <c r="BZ12" s="100">
        <f t="shared" si="17"/>
        <v>0</v>
      </c>
      <c r="CA12" s="94">
        <f t="shared" si="18"/>
        <v>0.15</v>
      </c>
      <c r="CB12" s="99">
        <f t="shared" si="19"/>
        <v>0.44408000000000003</v>
      </c>
      <c r="CC12" s="97" t="str">
        <f t="shared" si="20"/>
        <v>Mala</v>
      </c>
      <c r="CD12" s="99">
        <f t="shared" si="21"/>
        <v>1</v>
      </c>
      <c r="CE12" s="96">
        <f t="shared" si="22"/>
        <v>1</v>
      </c>
      <c r="CF12" s="96">
        <f t="shared" si="23"/>
        <v>0.97500000000000009</v>
      </c>
      <c r="CG12" s="99">
        <f t="shared" si="24"/>
        <v>0.9916666666666667</v>
      </c>
      <c r="CH12" s="101" t="str">
        <f t="shared" si="25"/>
        <v>Muy Alta</v>
      </c>
      <c r="CI12" s="96">
        <f t="shared" si="26"/>
        <v>1</v>
      </c>
      <c r="CJ12" s="96">
        <f t="shared" si="27"/>
        <v>1</v>
      </c>
      <c r="CK12" s="96">
        <f t="shared" si="28"/>
        <v>0.26500000000000001</v>
      </c>
      <c r="CL12" s="102">
        <f t="shared" si="29"/>
        <v>0.755</v>
      </c>
      <c r="CM12" s="103" t="str">
        <f t="shared" si="30"/>
        <v>Alta</v>
      </c>
      <c r="CN12" s="96">
        <f t="shared" si="31"/>
        <v>4.2999999999999997E-2</v>
      </c>
      <c r="CO12" s="96">
        <f t="shared" si="32"/>
        <v>4.2999999999999997E-2</v>
      </c>
      <c r="CP12" s="103" t="str">
        <f t="shared" si="33"/>
        <v>Ninguna</v>
      </c>
      <c r="CQ12" s="104">
        <f t="shared" si="34"/>
        <v>1.9293594203028994E-2</v>
      </c>
      <c r="CR12" s="104">
        <f t="shared" si="35"/>
        <v>1.9293594203028994E-2</v>
      </c>
      <c r="CS12" s="103" t="str">
        <f t="shared" si="36"/>
        <v>Ninguna</v>
      </c>
      <c r="CT12" s="105" t="str">
        <f t="shared" si="37"/>
        <v>Hipereutrofico</v>
      </c>
      <c r="CU12" s="83" t="s">
        <v>1034</v>
      </c>
      <c r="CV12" s="83" t="s">
        <v>1035</v>
      </c>
      <c r="CW12" s="90">
        <v>43736</v>
      </c>
      <c r="CX12" s="106">
        <f t="shared" si="38"/>
        <v>36.821838965952693</v>
      </c>
    </row>
    <row r="13" spans="1:102" ht="30" hidden="1" customHeight="1" x14ac:dyDescent="0.2">
      <c r="A13" s="83">
        <v>2019</v>
      </c>
      <c r="B13" s="84" t="s">
        <v>1036</v>
      </c>
      <c r="C13" s="84" t="s">
        <v>1031</v>
      </c>
      <c r="D13" s="85" t="s">
        <v>1037</v>
      </c>
      <c r="E13" s="84" t="s">
        <v>122</v>
      </c>
      <c r="F13" s="86" t="s">
        <v>107</v>
      </c>
      <c r="G13" s="86" t="s">
        <v>991</v>
      </c>
      <c r="H13" s="87">
        <v>-75.580013915600006</v>
      </c>
      <c r="I13" s="87">
        <v>5.8722673089399997</v>
      </c>
      <c r="J13" s="88">
        <v>833594.86259999999</v>
      </c>
      <c r="K13" s="88">
        <v>1141335.2916999999</v>
      </c>
      <c r="L13" s="89">
        <v>1660</v>
      </c>
      <c r="M13" s="86">
        <v>2</v>
      </c>
      <c r="N13" s="86" t="s">
        <v>79</v>
      </c>
      <c r="O13" s="86">
        <v>26</v>
      </c>
      <c r="P13" s="86" t="s">
        <v>80</v>
      </c>
      <c r="Q13" s="86">
        <v>2620</v>
      </c>
      <c r="R13" s="84" t="s">
        <v>81</v>
      </c>
      <c r="S13" s="84" t="s">
        <v>82</v>
      </c>
      <c r="T13" s="84" t="s">
        <v>83</v>
      </c>
      <c r="U13" s="85" t="s">
        <v>108</v>
      </c>
      <c r="V13" s="84" t="s">
        <v>109</v>
      </c>
      <c r="W13" s="84" t="s">
        <v>1033</v>
      </c>
      <c r="X13" s="84" t="s">
        <v>1031</v>
      </c>
      <c r="Y13" s="90">
        <v>43721</v>
      </c>
      <c r="Z13" s="91">
        <v>3.61</v>
      </c>
      <c r="AA13" s="91">
        <v>8.14</v>
      </c>
      <c r="AB13" s="91">
        <v>629</v>
      </c>
      <c r="AC13" s="91">
        <v>21.1</v>
      </c>
      <c r="AD13" s="91">
        <v>21.5</v>
      </c>
      <c r="AE13" s="91">
        <v>5.85</v>
      </c>
      <c r="AF13" s="91">
        <v>72</v>
      </c>
      <c r="AG13" s="91">
        <v>0.39999999999999858</v>
      </c>
      <c r="AH13" s="91">
        <v>199</v>
      </c>
      <c r="AI13" s="91">
        <v>75.8</v>
      </c>
      <c r="AJ13" s="91" t="s">
        <v>88</v>
      </c>
      <c r="AK13" s="91" t="s">
        <v>88</v>
      </c>
      <c r="AL13" s="91">
        <v>7165000</v>
      </c>
      <c r="AM13" s="91">
        <v>19710000</v>
      </c>
      <c r="AN13" s="91">
        <v>7630000</v>
      </c>
      <c r="AO13" s="91">
        <v>13.4</v>
      </c>
      <c r="AP13" s="91">
        <v>14.231489769356939</v>
      </c>
      <c r="AQ13" s="91">
        <v>0.02</v>
      </c>
      <c r="AR13" s="91">
        <v>44.4</v>
      </c>
      <c r="AS13" s="91">
        <v>50.8</v>
      </c>
      <c r="AT13" s="91">
        <v>388</v>
      </c>
      <c r="AU13" s="91" t="s">
        <v>88</v>
      </c>
      <c r="AV13" s="91">
        <v>46</v>
      </c>
      <c r="AW13" s="91">
        <v>0.1</v>
      </c>
      <c r="AX13" s="91">
        <v>48.2</v>
      </c>
      <c r="AY13" s="91">
        <v>13.4</v>
      </c>
      <c r="AZ13" s="91">
        <v>327</v>
      </c>
      <c r="BA13" s="91">
        <v>102</v>
      </c>
      <c r="BB13" s="91" t="s">
        <v>88</v>
      </c>
      <c r="BC13" s="91" t="s">
        <v>88</v>
      </c>
      <c r="BD13" s="91" t="s">
        <v>88</v>
      </c>
      <c r="BE13" s="93" t="s">
        <v>88</v>
      </c>
      <c r="BF13" s="91" t="s">
        <v>88</v>
      </c>
      <c r="BG13" s="91" t="s">
        <v>88</v>
      </c>
      <c r="BH13" s="91" t="s">
        <v>88</v>
      </c>
      <c r="BI13" s="94">
        <f t="shared" si="0"/>
        <v>76.493581511679963</v>
      </c>
      <c r="BJ13" s="95">
        <f t="shared" si="1"/>
        <v>2</v>
      </c>
      <c r="BK13" s="95">
        <f t="shared" si="2"/>
        <v>80.977024032908957</v>
      </c>
      <c r="BL13" s="95">
        <f t="shared" si="3"/>
        <v>2</v>
      </c>
      <c r="BM13" s="95">
        <f t="shared" si="4"/>
        <v>44.626727330236463</v>
      </c>
      <c r="BN13" s="95">
        <f t="shared" si="5"/>
        <v>2</v>
      </c>
      <c r="BO13" s="95">
        <f t="shared" si="6"/>
        <v>90.015511174602338</v>
      </c>
      <c r="BP13" s="95">
        <f t="shared" si="7"/>
        <v>38.471746648061455</v>
      </c>
      <c r="BQ13" s="95">
        <f t="shared" si="8"/>
        <v>30.529617249049608</v>
      </c>
      <c r="BR13" s="96">
        <f t="shared" si="9"/>
        <v>41.330418290367845</v>
      </c>
      <c r="BS13" s="97" t="str">
        <f t="shared" si="10"/>
        <v>MALO</v>
      </c>
      <c r="BT13" s="98">
        <f t="shared" si="11"/>
        <v>3.5970149253731343</v>
      </c>
      <c r="BU13" s="99">
        <f t="shared" si="12"/>
        <v>0.72</v>
      </c>
      <c r="BV13" s="100">
        <f t="shared" si="13"/>
        <v>0.1</v>
      </c>
      <c r="BW13" s="95">
        <f t="shared" si="14"/>
        <v>0.92994634504422735</v>
      </c>
      <c r="BX13" s="94">
        <f t="shared" si="15"/>
        <v>0.125</v>
      </c>
      <c r="BY13" s="100">
        <f t="shared" si="16"/>
        <v>0.88200000000000001</v>
      </c>
      <c r="BZ13" s="100">
        <f t="shared" si="17"/>
        <v>0</v>
      </c>
      <c r="CA13" s="94">
        <f t="shared" si="18"/>
        <v>0.15</v>
      </c>
      <c r="CB13" s="99">
        <f t="shared" si="19"/>
        <v>0.42137248830619189</v>
      </c>
      <c r="CC13" s="97" t="str">
        <f t="shared" si="20"/>
        <v>Mala</v>
      </c>
      <c r="CD13" s="99">
        <f t="shared" si="21"/>
        <v>1</v>
      </c>
      <c r="CE13" s="96">
        <f t="shared" si="22"/>
        <v>0.55955239088001585</v>
      </c>
      <c r="CF13" s="96">
        <f t="shared" si="23"/>
        <v>1</v>
      </c>
      <c r="CG13" s="99">
        <f t="shared" si="24"/>
        <v>0.85318413029333862</v>
      </c>
      <c r="CH13" s="101" t="str">
        <f t="shared" si="25"/>
        <v>Muy Alta</v>
      </c>
      <c r="CI13" s="96">
        <f t="shared" si="26"/>
        <v>1</v>
      </c>
      <c r="CJ13" s="96">
        <f t="shared" si="27"/>
        <v>1</v>
      </c>
      <c r="CK13" s="96">
        <f t="shared" si="28"/>
        <v>0.28000000000000003</v>
      </c>
      <c r="CL13" s="102">
        <f t="shared" si="29"/>
        <v>0.76000000000000012</v>
      </c>
      <c r="CM13" s="103" t="str">
        <f t="shared" si="30"/>
        <v>Alta</v>
      </c>
      <c r="CN13" s="96">
        <f t="shared" si="31"/>
        <v>0.11800000000000001</v>
      </c>
      <c r="CO13" s="96">
        <f t="shared" si="32"/>
        <v>0.11800000000000001</v>
      </c>
      <c r="CP13" s="103" t="str">
        <f t="shared" si="33"/>
        <v>Ninguna</v>
      </c>
      <c r="CQ13" s="104">
        <f t="shared" si="34"/>
        <v>4.7561587317098683E-2</v>
      </c>
      <c r="CR13" s="104">
        <f t="shared" si="35"/>
        <v>4.7561587317098683E-2</v>
      </c>
      <c r="CS13" s="103" t="str">
        <f t="shared" si="36"/>
        <v>Ninguna</v>
      </c>
      <c r="CT13" s="105" t="str">
        <f t="shared" si="37"/>
        <v>Hipereutrofico</v>
      </c>
      <c r="CU13" s="83" t="s">
        <v>1038</v>
      </c>
      <c r="CV13" s="83" t="s">
        <v>1035</v>
      </c>
      <c r="CW13" s="90">
        <v>43736</v>
      </c>
      <c r="CX13" s="106">
        <f t="shared" si="38"/>
        <v>62.45148976935694</v>
      </c>
    </row>
    <row r="14" spans="1:102" ht="30" hidden="1" customHeight="1" x14ac:dyDescent="0.2">
      <c r="A14" s="83">
        <v>2019</v>
      </c>
      <c r="B14" s="84" t="s">
        <v>1039</v>
      </c>
      <c r="C14" s="84" t="s">
        <v>503</v>
      </c>
      <c r="D14" s="85" t="s">
        <v>1040</v>
      </c>
      <c r="E14" s="84" t="s">
        <v>499</v>
      </c>
      <c r="F14" s="86" t="s">
        <v>107</v>
      </c>
      <c r="G14" s="86" t="s">
        <v>991</v>
      </c>
      <c r="H14" s="87">
        <v>-75.643099387600003</v>
      </c>
      <c r="I14" s="87">
        <v>5.5459711782600003</v>
      </c>
      <c r="J14" s="88">
        <v>826508.21400000004</v>
      </c>
      <c r="K14" s="88">
        <v>1105257.598</v>
      </c>
      <c r="L14" s="89">
        <v>2040</v>
      </c>
      <c r="M14" s="86">
        <v>2</v>
      </c>
      <c r="N14" s="86" t="s">
        <v>79</v>
      </c>
      <c r="O14" s="86">
        <v>26</v>
      </c>
      <c r="P14" s="86" t="s">
        <v>80</v>
      </c>
      <c r="Q14" s="86">
        <v>2617</v>
      </c>
      <c r="R14" s="84" t="s">
        <v>114</v>
      </c>
      <c r="S14" s="84" t="s">
        <v>115</v>
      </c>
      <c r="T14" s="84" t="s">
        <v>116</v>
      </c>
      <c r="U14" s="85" t="s">
        <v>500</v>
      </c>
      <c r="V14" s="84" t="s">
        <v>501</v>
      </c>
      <c r="W14" s="84" t="s">
        <v>502</v>
      </c>
      <c r="X14" s="84" t="s">
        <v>503</v>
      </c>
      <c r="Y14" s="90">
        <v>43758</v>
      </c>
      <c r="Z14" s="91">
        <v>42.19</v>
      </c>
      <c r="AA14" s="91">
        <v>7.58</v>
      </c>
      <c r="AB14" s="91">
        <v>70.5</v>
      </c>
      <c r="AC14" s="91">
        <v>10.8</v>
      </c>
      <c r="AD14" s="91">
        <v>21.1</v>
      </c>
      <c r="AE14" s="91">
        <v>7.17</v>
      </c>
      <c r="AF14" s="91">
        <v>95.3</v>
      </c>
      <c r="AG14" s="91">
        <v>10.3</v>
      </c>
      <c r="AH14" s="91">
        <v>16.899999999999999</v>
      </c>
      <c r="AI14" s="91">
        <v>2</v>
      </c>
      <c r="AJ14" s="91" t="s">
        <v>88</v>
      </c>
      <c r="AK14" s="91" t="s">
        <v>88</v>
      </c>
      <c r="AL14" s="91">
        <v>22470</v>
      </c>
      <c r="AM14" s="91">
        <v>57940</v>
      </c>
      <c r="AN14" s="91">
        <v>26130</v>
      </c>
      <c r="AO14" s="91">
        <v>0.153</v>
      </c>
      <c r="AP14" s="91">
        <v>2.2318590304959773</v>
      </c>
      <c r="AQ14" s="91">
        <v>0.02</v>
      </c>
      <c r="AR14" s="91">
        <v>5</v>
      </c>
      <c r="AS14" s="91">
        <v>11.5</v>
      </c>
      <c r="AT14" s="91">
        <v>66</v>
      </c>
      <c r="AU14" s="91" t="s">
        <v>88</v>
      </c>
      <c r="AV14" s="91">
        <v>8</v>
      </c>
      <c r="AW14" s="91">
        <v>0.1</v>
      </c>
      <c r="AX14" s="91">
        <v>5</v>
      </c>
      <c r="AY14" s="91">
        <v>6.5000000000000002E-2</v>
      </c>
      <c r="AZ14" s="91">
        <v>23.1</v>
      </c>
      <c r="BA14" s="91">
        <v>20.3</v>
      </c>
      <c r="BB14" s="91" t="s">
        <v>88</v>
      </c>
      <c r="BC14" s="91" t="s">
        <v>88</v>
      </c>
      <c r="BD14" s="91" t="s">
        <v>88</v>
      </c>
      <c r="BE14" s="93" t="s">
        <v>88</v>
      </c>
      <c r="BF14" s="91" t="s">
        <v>88</v>
      </c>
      <c r="BG14" s="91" t="s">
        <v>88</v>
      </c>
      <c r="BH14" s="91" t="s">
        <v>88</v>
      </c>
      <c r="BI14" s="94">
        <f t="shared" si="0"/>
        <v>97.742317062514289</v>
      </c>
      <c r="BJ14" s="95">
        <f t="shared" si="1"/>
        <v>6.9494393182400733</v>
      </c>
      <c r="BK14" s="95">
        <f t="shared" si="2"/>
        <v>92.547908693515637</v>
      </c>
      <c r="BL14" s="95">
        <f t="shared" si="3"/>
        <v>80.14150832</v>
      </c>
      <c r="BM14" s="95">
        <f t="shared" si="4"/>
        <v>85.907457559159639</v>
      </c>
      <c r="BN14" s="95">
        <f t="shared" si="5"/>
        <v>85.756210881875944</v>
      </c>
      <c r="BO14" s="95">
        <f t="shared" si="6"/>
        <v>43.519711822515028</v>
      </c>
      <c r="BP14" s="95">
        <f t="shared" si="7"/>
        <v>73.640824536868749</v>
      </c>
      <c r="BQ14" s="95">
        <f t="shared" si="8"/>
        <v>85.849159591729602</v>
      </c>
      <c r="BR14" s="96">
        <f t="shared" si="9"/>
        <v>70.142985223758188</v>
      </c>
      <c r="BS14" s="97" t="str">
        <f t="shared" si="10"/>
        <v>BUENA</v>
      </c>
      <c r="BT14" s="98">
        <f t="shared" si="11"/>
        <v>76.92307692307692</v>
      </c>
      <c r="BU14" s="99">
        <f t="shared" si="12"/>
        <v>0.95299999999999996</v>
      </c>
      <c r="BV14" s="100">
        <f t="shared" si="13"/>
        <v>0.1</v>
      </c>
      <c r="BW14" s="95">
        <f t="shared" si="14"/>
        <v>1</v>
      </c>
      <c r="BX14" s="94">
        <f t="shared" si="15"/>
        <v>0.91</v>
      </c>
      <c r="BY14" s="100">
        <f t="shared" si="16"/>
        <v>0.996</v>
      </c>
      <c r="BZ14" s="100">
        <f t="shared" si="17"/>
        <v>0.83534557115911778</v>
      </c>
      <c r="CA14" s="94">
        <f t="shared" si="18"/>
        <v>0.15</v>
      </c>
      <c r="CB14" s="99">
        <f t="shared" si="19"/>
        <v>0.71126837996227654</v>
      </c>
      <c r="CC14" s="97" t="str">
        <f t="shared" si="20"/>
        <v>Aceptable</v>
      </c>
      <c r="CD14" s="99">
        <f t="shared" si="21"/>
        <v>0.16465442884088219</v>
      </c>
      <c r="CE14" s="96">
        <f t="shared" si="22"/>
        <v>0</v>
      </c>
      <c r="CF14" s="96">
        <f t="shared" si="23"/>
        <v>0</v>
      </c>
      <c r="CG14" s="99">
        <f t="shared" si="24"/>
        <v>5.4884809613627399E-2</v>
      </c>
      <c r="CH14" s="101" t="str">
        <f t="shared" si="25"/>
        <v>Ninguna</v>
      </c>
      <c r="CI14" s="96">
        <f t="shared" si="26"/>
        <v>0</v>
      </c>
      <c r="CJ14" s="96">
        <f t="shared" si="27"/>
        <v>1</v>
      </c>
      <c r="CK14" s="96">
        <f t="shared" si="28"/>
        <v>4.7000000000000042E-2</v>
      </c>
      <c r="CL14" s="102">
        <f t="shared" si="29"/>
        <v>0.34900000000000003</v>
      </c>
      <c r="CM14" s="103" t="str">
        <f t="shared" si="30"/>
        <v>Baja</v>
      </c>
      <c r="CN14" s="96">
        <f t="shared" si="31"/>
        <v>0</v>
      </c>
      <c r="CO14" s="96">
        <f t="shared" si="32"/>
        <v>0</v>
      </c>
      <c r="CP14" s="103" t="str">
        <f t="shared" si="33"/>
        <v>Ninguna</v>
      </c>
      <c r="CQ14" s="104">
        <f t="shared" si="34"/>
        <v>7.181782300621063E-3</v>
      </c>
      <c r="CR14" s="104">
        <f t="shared" si="35"/>
        <v>7.181782300621063E-3</v>
      </c>
      <c r="CS14" s="103" t="str">
        <f t="shared" si="36"/>
        <v>Ninguna</v>
      </c>
      <c r="CT14" s="105" t="str">
        <f t="shared" si="37"/>
        <v>Eutrofico</v>
      </c>
      <c r="CU14" s="83" t="s">
        <v>1041</v>
      </c>
      <c r="CV14" s="83" t="s">
        <v>1042</v>
      </c>
      <c r="CW14" s="90">
        <v>43773</v>
      </c>
      <c r="CX14" s="106">
        <f t="shared" si="38"/>
        <v>7.2518590304959769</v>
      </c>
    </row>
    <row r="15" spans="1:102" ht="30" hidden="1" customHeight="1" x14ac:dyDescent="0.2">
      <c r="A15" s="83">
        <v>2019</v>
      </c>
      <c r="B15" s="84" t="s">
        <v>1043</v>
      </c>
      <c r="C15" s="84" t="s">
        <v>503</v>
      </c>
      <c r="D15" s="85" t="s">
        <v>1044</v>
      </c>
      <c r="E15" s="84" t="s">
        <v>499</v>
      </c>
      <c r="F15" s="86" t="s">
        <v>107</v>
      </c>
      <c r="G15" s="86" t="s">
        <v>991</v>
      </c>
      <c r="H15" s="87">
        <v>-75.642570958600004</v>
      </c>
      <c r="I15" s="87">
        <v>5.5443697966099998</v>
      </c>
      <c r="J15" s="88">
        <v>826566.31880000001</v>
      </c>
      <c r="K15" s="88">
        <v>1105080.2897999999</v>
      </c>
      <c r="L15" s="89">
        <v>2020</v>
      </c>
      <c r="M15" s="86">
        <v>2</v>
      </c>
      <c r="N15" s="86" t="s">
        <v>79</v>
      </c>
      <c r="O15" s="86">
        <v>26</v>
      </c>
      <c r="P15" s="86" t="s">
        <v>80</v>
      </c>
      <c r="Q15" s="86">
        <v>2617</v>
      </c>
      <c r="R15" s="84" t="s">
        <v>114</v>
      </c>
      <c r="S15" s="84" t="s">
        <v>115</v>
      </c>
      <c r="T15" s="84" t="s">
        <v>116</v>
      </c>
      <c r="U15" s="85" t="s">
        <v>500</v>
      </c>
      <c r="V15" s="84" t="s">
        <v>501</v>
      </c>
      <c r="W15" s="84" t="s">
        <v>502</v>
      </c>
      <c r="X15" s="84" t="s">
        <v>503</v>
      </c>
      <c r="Y15" s="90">
        <v>43758</v>
      </c>
      <c r="Z15" s="91">
        <v>47.72</v>
      </c>
      <c r="AA15" s="91">
        <v>7.61</v>
      </c>
      <c r="AB15" s="91">
        <v>786.2</v>
      </c>
      <c r="AC15" s="91">
        <v>18.3</v>
      </c>
      <c r="AD15" s="91">
        <v>20.100000000000001</v>
      </c>
      <c r="AE15" s="91">
        <v>6.85</v>
      </c>
      <c r="AF15" s="91">
        <v>92.4</v>
      </c>
      <c r="AG15" s="91">
        <v>1.8000000000000007</v>
      </c>
      <c r="AH15" s="91">
        <v>70.900000000000006</v>
      </c>
      <c r="AI15" s="91">
        <v>22.3</v>
      </c>
      <c r="AJ15" s="91" t="s">
        <v>88</v>
      </c>
      <c r="AK15" s="91" t="s">
        <v>88</v>
      </c>
      <c r="AL15" s="91">
        <v>5794000</v>
      </c>
      <c r="AM15" s="91">
        <v>19863000</v>
      </c>
      <c r="AN15" s="91">
        <v>6131000</v>
      </c>
      <c r="AO15" s="91">
        <v>1.47</v>
      </c>
      <c r="AP15" s="91">
        <v>2.7107599560679883</v>
      </c>
      <c r="AQ15" s="91">
        <v>4.4999999999999998E-2</v>
      </c>
      <c r="AR15" s="91">
        <v>6.32</v>
      </c>
      <c r="AS15" s="91">
        <v>24.2</v>
      </c>
      <c r="AT15" s="91">
        <v>1200</v>
      </c>
      <c r="AU15" s="91" t="s">
        <v>88</v>
      </c>
      <c r="AV15" s="91">
        <v>23</v>
      </c>
      <c r="AW15" s="91">
        <v>0.1</v>
      </c>
      <c r="AX15" s="91">
        <v>7.78</v>
      </c>
      <c r="AY15" s="91">
        <v>0.65600000000000003</v>
      </c>
      <c r="AZ15" s="91">
        <v>56.7</v>
      </c>
      <c r="BA15" s="91">
        <v>22.7</v>
      </c>
      <c r="BB15" s="91" t="s">
        <v>88</v>
      </c>
      <c r="BC15" s="91" t="s">
        <v>88</v>
      </c>
      <c r="BD15" s="91" t="s">
        <v>88</v>
      </c>
      <c r="BE15" s="93" t="s">
        <v>88</v>
      </c>
      <c r="BF15" s="91" t="s">
        <v>88</v>
      </c>
      <c r="BG15" s="91" t="s">
        <v>88</v>
      </c>
      <c r="BH15" s="91" t="s">
        <v>88</v>
      </c>
      <c r="BI15" s="94">
        <f t="shared" si="0"/>
        <v>96.511152227214055</v>
      </c>
      <c r="BJ15" s="95">
        <f t="shared" si="1"/>
        <v>2</v>
      </c>
      <c r="BK15" s="95">
        <f t="shared" si="2"/>
        <v>92.28791928571809</v>
      </c>
      <c r="BL15" s="95">
        <f t="shared" si="3"/>
        <v>9.9988336525569821</v>
      </c>
      <c r="BM15" s="95">
        <f t="shared" si="4"/>
        <v>83.099148560837591</v>
      </c>
      <c r="BN15" s="95">
        <f t="shared" si="5"/>
        <v>30.867481537368306</v>
      </c>
      <c r="BO15" s="95">
        <f t="shared" si="6"/>
        <v>87.095109653907059</v>
      </c>
      <c r="BP15" s="95">
        <f t="shared" si="7"/>
        <v>56.827720418601437</v>
      </c>
      <c r="BQ15" s="95">
        <f t="shared" si="8"/>
        <v>20</v>
      </c>
      <c r="BR15" s="96">
        <f t="shared" si="9"/>
        <v>54.030830310536054</v>
      </c>
      <c r="BS15" s="97" t="str">
        <f t="shared" si="10"/>
        <v>MEDIA</v>
      </c>
      <c r="BT15" s="98">
        <f t="shared" si="11"/>
        <v>11.859756097560975</v>
      </c>
      <c r="BU15" s="99">
        <f t="shared" si="12"/>
        <v>0.92400000000000004</v>
      </c>
      <c r="BV15" s="100">
        <f t="shared" si="13"/>
        <v>0.1</v>
      </c>
      <c r="BW15" s="95">
        <f t="shared" si="14"/>
        <v>1</v>
      </c>
      <c r="BX15" s="94">
        <f t="shared" si="15"/>
        <v>0.26</v>
      </c>
      <c r="BY15" s="100">
        <f t="shared" si="16"/>
        <v>0.95099999999999996</v>
      </c>
      <c r="BZ15" s="100">
        <f t="shared" si="17"/>
        <v>0</v>
      </c>
      <c r="CA15" s="94">
        <f t="shared" si="18"/>
        <v>0.6</v>
      </c>
      <c r="CB15" s="99">
        <f t="shared" si="19"/>
        <v>0.55537999999999998</v>
      </c>
      <c r="CC15" s="97" t="str">
        <f t="shared" si="20"/>
        <v>Regular</v>
      </c>
      <c r="CD15" s="99">
        <f t="shared" si="21"/>
        <v>1</v>
      </c>
      <c r="CE15" s="96">
        <f t="shared" si="22"/>
        <v>0</v>
      </c>
      <c r="CF15" s="96">
        <f t="shared" si="23"/>
        <v>3.350000000000003E-2</v>
      </c>
      <c r="CG15" s="99">
        <f t="shared" si="24"/>
        <v>0.34450000000000003</v>
      </c>
      <c r="CH15" s="101" t="str">
        <f t="shared" si="25"/>
        <v>Baja</v>
      </c>
      <c r="CI15" s="96">
        <f t="shared" si="26"/>
        <v>0.89381340413371235</v>
      </c>
      <c r="CJ15" s="96">
        <f t="shared" si="27"/>
        <v>1</v>
      </c>
      <c r="CK15" s="96">
        <f t="shared" si="28"/>
        <v>7.5999999999999956E-2</v>
      </c>
      <c r="CL15" s="102">
        <f t="shared" si="29"/>
        <v>0.65660446804457084</v>
      </c>
      <c r="CM15" s="103" t="str">
        <f t="shared" si="30"/>
        <v>Alta</v>
      </c>
      <c r="CN15" s="96">
        <f t="shared" si="31"/>
        <v>4.9000000000000002E-2</v>
      </c>
      <c r="CO15" s="96">
        <f t="shared" si="32"/>
        <v>4.9000000000000002E-2</v>
      </c>
      <c r="CP15" s="103" t="str">
        <f t="shared" si="33"/>
        <v>Ninguna</v>
      </c>
      <c r="CQ15" s="104">
        <f t="shared" si="34"/>
        <v>7.9586926537427334E-3</v>
      </c>
      <c r="CR15" s="104">
        <f t="shared" si="35"/>
        <v>7.9586926537427334E-3</v>
      </c>
      <c r="CS15" s="103" t="str">
        <f t="shared" si="36"/>
        <v>Ninguna</v>
      </c>
      <c r="CT15" s="105" t="str">
        <f t="shared" si="37"/>
        <v>Eutrofico</v>
      </c>
      <c r="CU15" s="83" t="s">
        <v>1045</v>
      </c>
      <c r="CV15" s="83" t="s">
        <v>1042</v>
      </c>
      <c r="CW15" s="90">
        <v>43773</v>
      </c>
      <c r="CX15" s="106">
        <f t="shared" si="38"/>
        <v>10.535759956067988</v>
      </c>
    </row>
    <row r="16" spans="1:102" ht="30" hidden="1" customHeight="1" x14ac:dyDescent="0.2">
      <c r="A16" s="83">
        <v>2019</v>
      </c>
      <c r="B16" s="84" t="s">
        <v>1046</v>
      </c>
      <c r="C16" s="84" t="s">
        <v>503</v>
      </c>
      <c r="D16" s="85" t="s">
        <v>1047</v>
      </c>
      <c r="E16" s="84" t="s">
        <v>499</v>
      </c>
      <c r="F16" s="86" t="s">
        <v>107</v>
      </c>
      <c r="G16" s="86" t="s">
        <v>991</v>
      </c>
      <c r="H16" s="87">
        <v>-75.645332879600005</v>
      </c>
      <c r="I16" s="87">
        <v>5.5513644972999998</v>
      </c>
      <c r="J16" s="88">
        <v>826262.22649999999</v>
      </c>
      <c r="K16" s="88">
        <v>1105854.8914000001</v>
      </c>
      <c r="L16" s="89">
        <v>2110</v>
      </c>
      <c r="M16" s="86">
        <v>2</v>
      </c>
      <c r="N16" s="86" t="s">
        <v>79</v>
      </c>
      <c r="O16" s="86">
        <v>26</v>
      </c>
      <c r="P16" s="86" t="s">
        <v>80</v>
      </c>
      <c r="Q16" s="86">
        <v>2617</v>
      </c>
      <c r="R16" s="84" t="s">
        <v>114</v>
      </c>
      <c r="S16" s="84" t="s">
        <v>115</v>
      </c>
      <c r="T16" s="84" t="s">
        <v>116</v>
      </c>
      <c r="U16" s="85" t="s">
        <v>500</v>
      </c>
      <c r="V16" s="84" t="s">
        <v>501</v>
      </c>
      <c r="W16" s="84" t="s">
        <v>502</v>
      </c>
      <c r="X16" s="84" t="s">
        <v>503</v>
      </c>
      <c r="Y16" s="90">
        <v>43760</v>
      </c>
      <c r="Z16" s="91">
        <v>33.64</v>
      </c>
      <c r="AA16" s="91">
        <v>7.18</v>
      </c>
      <c r="AB16" s="91">
        <v>86.4</v>
      </c>
      <c r="AC16" s="91">
        <v>16.5</v>
      </c>
      <c r="AD16" s="91">
        <v>20.5</v>
      </c>
      <c r="AE16" s="91">
        <v>7.18</v>
      </c>
      <c r="AF16" s="91">
        <v>95.7</v>
      </c>
      <c r="AG16" s="91">
        <v>4</v>
      </c>
      <c r="AH16" s="91">
        <v>14.3</v>
      </c>
      <c r="AI16" s="91">
        <v>2</v>
      </c>
      <c r="AJ16" s="91" t="s">
        <v>88</v>
      </c>
      <c r="AK16" s="91" t="s">
        <v>88</v>
      </c>
      <c r="AL16" s="91">
        <v>30</v>
      </c>
      <c r="AM16" s="91">
        <v>5120</v>
      </c>
      <c r="AN16" s="91">
        <v>189</v>
      </c>
      <c r="AO16" s="91">
        <v>0.153</v>
      </c>
      <c r="AP16" s="91">
        <v>0.67994895564705371</v>
      </c>
      <c r="AQ16" s="91">
        <v>0.02</v>
      </c>
      <c r="AR16" s="91">
        <v>5</v>
      </c>
      <c r="AS16" s="91">
        <v>1.8</v>
      </c>
      <c r="AT16" s="91">
        <v>49</v>
      </c>
      <c r="AU16" s="91" t="s">
        <v>88</v>
      </c>
      <c r="AV16" s="91">
        <v>7</v>
      </c>
      <c r="AW16" s="91">
        <v>0.1</v>
      </c>
      <c r="AX16" s="91">
        <v>5</v>
      </c>
      <c r="AY16" s="91">
        <v>0.05</v>
      </c>
      <c r="AZ16" s="91">
        <v>33</v>
      </c>
      <c r="BA16" s="91">
        <v>27.5</v>
      </c>
      <c r="BB16" s="91" t="s">
        <v>88</v>
      </c>
      <c r="BC16" s="91" t="s">
        <v>88</v>
      </c>
      <c r="BD16" s="91" t="s">
        <v>88</v>
      </c>
      <c r="BE16" s="93" t="s">
        <v>88</v>
      </c>
      <c r="BF16" s="91" t="s">
        <v>88</v>
      </c>
      <c r="BG16" s="91" t="s">
        <v>88</v>
      </c>
      <c r="BH16" s="91" t="s">
        <v>88</v>
      </c>
      <c r="BI16" s="94">
        <f t="shared" si="0"/>
        <v>97.875820907911162</v>
      </c>
      <c r="BJ16" s="95">
        <f t="shared" si="1"/>
        <v>37.239440696193839</v>
      </c>
      <c r="BK16" s="95">
        <f t="shared" si="2"/>
        <v>91.864041684220155</v>
      </c>
      <c r="BL16" s="95">
        <f t="shared" si="3"/>
        <v>80.14150832</v>
      </c>
      <c r="BM16" s="95">
        <f t="shared" si="4"/>
        <v>96.005244772659509</v>
      </c>
      <c r="BN16" s="95">
        <f t="shared" si="5"/>
        <v>85.756210881875944</v>
      </c>
      <c r="BO16" s="95">
        <f t="shared" si="6"/>
        <v>78.345281382400003</v>
      </c>
      <c r="BP16" s="95">
        <f t="shared" si="7"/>
        <v>93.523129583964632</v>
      </c>
      <c r="BQ16" s="95">
        <f t="shared" si="8"/>
        <v>85.722507022851104</v>
      </c>
      <c r="BR16" s="96">
        <f t="shared" si="9"/>
        <v>81.010910128210412</v>
      </c>
      <c r="BS16" s="97" t="str">
        <f t="shared" si="10"/>
        <v>BUENA</v>
      </c>
      <c r="BT16" s="98">
        <f t="shared" si="11"/>
        <v>100</v>
      </c>
      <c r="BU16" s="99">
        <f t="shared" si="12"/>
        <v>0.95700000000000007</v>
      </c>
      <c r="BV16" s="100">
        <f t="shared" si="13"/>
        <v>0.85379898973385515</v>
      </c>
      <c r="BW16" s="95">
        <f t="shared" si="14"/>
        <v>1</v>
      </c>
      <c r="BX16" s="94">
        <f t="shared" si="15"/>
        <v>0.91</v>
      </c>
      <c r="BY16" s="100">
        <f t="shared" si="16"/>
        <v>0.999</v>
      </c>
      <c r="BZ16" s="100">
        <f t="shared" si="17"/>
        <v>0.78376379293769505</v>
      </c>
      <c r="CA16" s="94">
        <f t="shared" si="18"/>
        <v>0.15</v>
      </c>
      <c r="CB16" s="99">
        <f t="shared" si="19"/>
        <v>0.81063878957401714</v>
      </c>
      <c r="CC16" s="97" t="str">
        <f t="shared" si="20"/>
        <v>Aceptable</v>
      </c>
      <c r="CD16" s="99">
        <f t="shared" si="21"/>
        <v>0.21623620706230495</v>
      </c>
      <c r="CE16" s="96">
        <f t="shared" si="22"/>
        <v>0</v>
      </c>
      <c r="CF16" s="96">
        <f t="shared" si="23"/>
        <v>0</v>
      </c>
      <c r="CG16" s="99">
        <f t="shared" si="24"/>
        <v>7.2078735687434989E-2</v>
      </c>
      <c r="CH16" s="101" t="str">
        <f t="shared" si="25"/>
        <v>Ninguna</v>
      </c>
      <c r="CI16" s="96">
        <f t="shared" si="26"/>
        <v>0</v>
      </c>
      <c r="CJ16" s="96">
        <f t="shared" si="27"/>
        <v>0.63719117814646564</v>
      </c>
      <c r="CK16" s="96">
        <f t="shared" si="28"/>
        <v>4.2999999999999927E-2</v>
      </c>
      <c r="CL16" s="102">
        <f t="shared" si="29"/>
        <v>0.22673039271548853</v>
      </c>
      <c r="CM16" s="103" t="str">
        <f t="shared" si="30"/>
        <v>Baja</v>
      </c>
      <c r="CN16" s="96">
        <f t="shared" si="31"/>
        <v>0</v>
      </c>
      <c r="CO16" s="96">
        <f t="shared" si="32"/>
        <v>0</v>
      </c>
      <c r="CP16" s="103" t="str">
        <f t="shared" si="33"/>
        <v>Ninguna</v>
      </c>
      <c r="CQ16" s="104">
        <f t="shared" si="34"/>
        <v>1.8165463359564131E-3</v>
      </c>
      <c r="CR16" s="104">
        <f t="shared" si="35"/>
        <v>1.8165463359564131E-3</v>
      </c>
      <c r="CS16" s="103" t="str">
        <f t="shared" si="36"/>
        <v>Ninguna</v>
      </c>
      <c r="CT16" s="105" t="str">
        <f t="shared" si="37"/>
        <v>Eutrofico</v>
      </c>
      <c r="CU16" s="83" t="s">
        <v>1048</v>
      </c>
      <c r="CV16" s="83" t="s">
        <v>1049</v>
      </c>
      <c r="CW16" s="90">
        <v>43775</v>
      </c>
      <c r="CX16" s="106">
        <f t="shared" si="38"/>
        <v>5.6999489556470539</v>
      </c>
    </row>
    <row r="17" spans="1:102" ht="30" hidden="1" customHeight="1" x14ac:dyDescent="0.2">
      <c r="A17" s="83">
        <v>2019</v>
      </c>
      <c r="B17" s="84" t="s">
        <v>1050</v>
      </c>
      <c r="C17" s="84" t="s">
        <v>503</v>
      </c>
      <c r="D17" s="85" t="s">
        <v>1051</v>
      </c>
      <c r="E17" s="84" t="s">
        <v>499</v>
      </c>
      <c r="F17" s="86" t="s">
        <v>107</v>
      </c>
      <c r="G17" s="86" t="s">
        <v>991</v>
      </c>
      <c r="H17" s="87">
        <v>-75.646247469599999</v>
      </c>
      <c r="I17" s="87">
        <v>5.5499926253099998</v>
      </c>
      <c r="J17" s="88">
        <v>826160.44960000005</v>
      </c>
      <c r="K17" s="88">
        <v>1105703.3957</v>
      </c>
      <c r="L17" s="89">
        <v>2100</v>
      </c>
      <c r="M17" s="86">
        <v>2</v>
      </c>
      <c r="N17" s="86" t="s">
        <v>79</v>
      </c>
      <c r="O17" s="86">
        <v>26</v>
      </c>
      <c r="P17" s="86" t="s">
        <v>80</v>
      </c>
      <c r="Q17" s="86">
        <v>2617</v>
      </c>
      <c r="R17" s="84" t="s">
        <v>114</v>
      </c>
      <c r="S17" s="84" t="s">
        <v>115</v>
      </c>
      <c r="T17" s="84" t="s">
        <v>116</v>
      </c>
      <c r="U17" s="85" t="s">
        <v>500</v>
      </c>
      <c r="V17" s="84" t="s">
        <v>501</v>
      </c>
      <c r="W17" s="84" t="s">
        <v>502</v>
      </c>
      <c r="X17" s="84" t="s">
        <v>503</v>
      </c>
      <c r="Y17" s="90">
        <v>43760</v>
      </c>
      <c r="Z17" s="91">
        <v>38.06</v>
      </c>
      <c r="AA17" s="91">
        <v>6.99</v>
      </c>
      <c r="AB17" s="91">
        <v>94.4</v>
      </c>
      <c r="AC17" s="91">
        <v>16.7</v>
      </c>
      <c r="AD17" s="91">
        <v>20.5</v>
      </c>
      <c r="AE17" s="91">
        <v>6.97</v>
      </c>
      <c r="AF17" s="91">
        <v>92.7</v>
      </c>
      <c r="AG17" s="91">
        <v>3.8000000000000007</v>
      </c>
      <c r="AH17" s="91">
        <v>17.3</v>
      </c>
      <c r="AI17" s="91">
        <v>2</v>
      </c>
      <c r="AJ17" s="91" t="s">
        <v>88</v>
      </c>
      <c r="AK17" s="91" t="s">
        <v>88</v>
      </c>
      <c r="AL17" s="91">
        <v>198900</v>
      </c>
      <c r="AM17" s="91">
        <v>770100</v>
      </c>
      <c r="AN17" s="91">
        <v>241960</v>
      </c>
      <c r="AO17" s="91">
        <v>0.153</v>
      </c>
      <c r="AP17" s="91">
        <v>0.77934348736954662</v>
      </c>
      <c r="AQ17" s="91">
        <v>0.02</v>
      </c>
      <c r="AR17" s="91">
        <v>5</v>
      </c>
      <c r="AS17" s="91">
        <v>2.0299999999999998</v>
      </c>
      <c r="AT17" s="91">
        <v>60</v>
      </c>
      <c r="AU17" s="91" t="s">
        <v>88</v>
      </c>
      <c r="AV17" s="91">
        <v>7</v>
      </c>
      <c r="AW17" s="91">
        <v>0.1</v>
      </c>
      <c r="AX17" s="91">
        <v>5</v>
      </c>
      <c r="AY17" s="91">
        <v>6.0999999999999999E-2</v>
      </c>
      <c r="AZ17" s="91">
        <v>33.4</v>
      </c>
      <c r="BA17" s="91">
        <v>25.7</v>
      </c>
      <c r="BB17" s="91" t="s">
        <v>88</v>
      </c>
      <c r="BC17" s="91" t="s">
        <v>88</v>
      </c>
      <c r="BD17" s="91" t="s">
        <v>88</v>
      </c>
      <c r="BE17" s="93" t="s">
        <v>88</v>
      </c>
      <c r="BF17" s="91" t="s">
        <v>88</v>
      </c>
      <c r="BG17" s="91" t="s">
        <v>88</v>
      </c>
      <c r="BH17" s="91" t="s">
        <v>88</v>
      </c>
      <c r="BI17" s="94">
        <f t="shared" si="0"/>
        <v>96.659801292850247</v>
      </c>
      <c r="BJ17" s="95">
        <f t="shared" si="1"/>
        <v>2</v>
      </c>
      <c r="BK17" s="95">
        <f t="shared" si="2"/>
        <v>88.292989623735338</v>
      </c>
      <c r="BL17" s="95">
        <f t="shared" si="3"/>
        <v>80.14150832</v>
      </c>
      <c r="BM17" s="95">
        <f t="shared" si="4"/>
        <v>95.310131246968126</v>
      </c>
      <c r="BN17" s="95">
        <f t="shared" si="5"/>
        <v>85.756210881875944</v>
      </c>
      <c r="BO17" s="95">
        <f t="shared" si="6"/>
        <v>79.306378458376571</v>
      </c>
      <c r="BP17" s="95">
        <f t="shared" si="7"/>
        <v>92.960612666510514</v>
      </c>
      <c r="BQ17" s="95">
        <f t="shared" si="8"/>
        <v>85.886041456000001</v>
      </c>
      <c r="BR17" s="96">
        <f t="shared" si="9"/>
        <v>74.766104967558348</v>
      </c>
      <c r="BS17" s="97" t="str">
        <f t="shared" si="10"/>
        <v>BUENA</v>
      </c>
      <c r="BT17" s="98">
        <f t="shared" si="11"/>
        <v>81.967213114754102</v>
      </c>
      <c r="BU17" s="99">
        <f t="shared" si="12"/>
        <v>0.92700000000000005</v>
      </c>
      <c r="BV17" s="100">
        <f t="shared" si="13"/>
        <v>0.1</v>
      </c>
      <c r="BW17" s="95">
        <f t="shared" si="14"/>
        <v>0.99619434867565959</v>
      </c>
      <c r="BX17" s="94">
        <f t="shared" si="15"/>
        <v>0.91</v>
      </c>
      <c r="BY17" s="100">
        <f t="shared" si="16"/>
        <v>0.999</v>
      </c>
      <c r="BZ17" s="100">
        <f t="shared" si="17"/>
        <v>0.75652046012349794</v>
      </c>
      <c r="CA17" s="94">
        <f t="shared" si="18"/>
        <v>0.15</v>
      </c>
      <c r="CB17" s="99">
        <f t="shared" si="19"/>
        <v>0.69596007323188214</v>
      </c>
      <c r="CC17" s="97" t="str">
        <f t="shared" si="20"/>
        <v>Regular</v>
      </c>
      <c r="CD17" s="99">
        <f t="shared" si="21"/>
        <v>0.24347953987650206</v>
      </c>
      <c r="CE17" s="96">
        <f t="shared" si="22"/>
        <v>0</v>
      </c>
      <c r="CF17" s="96">
        <f t="shared" si="23"/>
        <v>0</v>
      </c>
      <c r="CG17" s="99">
        <f t="shared" si="24"/>
        <v>8.1159846625500687E-2</v>
      </c>
      <c r="CH17" s="101" t="str">
        <f t="shared" si="25"/>
        <v>Ninguna</v>
      </c>
      <c r="CI17" s="96">
        <f t="shared" si="26"/>
        <v>0</v>
      </c>
      <c r="CJ17" s="96">
        <f t="shared" si="27"/>
        <v>1</v>
      </c>
      <c r="CK17" s="96">
        <f t="shared" si="28"/>
        <v>7.2999999999999954E-2</v>
      </c>
      <c r="CL17" s="102">
        <f t="shared" si="29"/>
        <v>0.35766666666666663</v>
      </c>
      <c r="CM17" s="103" t="str">
        <f t="shared" si="30"/>
        <v>Baja</v>
      </c>
      <c r="CN17" s="96">
        <f t="shared" si="31"/>
        <v>0</v>
      </c>
      <c r="CO17" s="96">
        <f t="shared" si="32"/>
        <v>0</v>
      </c>
      <c r="CP17" s="103" t="str">
        <f t="shared" si="33"/>
        <v>Ninguna</v>
      </c>
      <c r="CQ17" s="104">
        <f t="shared" si="34"/>
        <v>9.4394336420955513E-4</v>
      </c>
      <c r="CR17" s="104">
        <f t="shared" si="35"/>
        <v>9.4394336420955513E-4</v>
      </c>
      <c r="CS17" s="103" t="str">
        <f t="shared" si="36"/>
        <v>Ninguna</v>
      </c>
      <c r="CT17" s="105" t="str">
        <f t="shared" si="37"/>
        <v>Eutrofico</v>
      </c>
      <c r="CU17" s="83" t="s">
        <v>1052</v>
      </c>
      <c r="CV17" s="83" t="s">
        <v>1049</v>
      </c>
      <c r="CW17" s="90">
        <v>43775</v>
      </c>
      <c r="CX17" s="106">
        <f t="shared" si="38"/>
        <v>5.7993434873695469</v>
      </c>
    </row>
    <row r="18" spans="1:102" s="107" customFormat="1" ht="30" hidden="1" customHeight="1" x14ac:dyDescent="0.2">
      <c r="A18" s="83">
        <v>2019</v>
      </c>
      <c r="B18" s="84" t="s">
        <v>1053</v>
      </c>
      <c r="C18" s="84" t="s">
        <v>1054</v>
      </c>
      <c r="D18" s="85" t="s">
        <v>1055</v>
      </c>
      <c r="E18" s="84" t="s">
        <v>1056</v>
      </c>
      <c r="F18" s="86" t="s">
        <v>107</v>
      </c>
      <c r="G18" s="86" t="s">
        <v>991</v>
      </c>
      <c r="H18" s="87">
        <v>-75.621112462400006</v>
      </c>
      <c r="I18" s="87">
        <v>5.6133817340199998</v>
      </c>
      <c r="J18" s="88">
        <v>828964.83140000002</v>
      </c>
      <c r="K18" s="88">
        <v>1112708.4597</v>
      </c>
      <c r="L18" s="89">
        <v>1330</v>
      </c>
      <c r="M18" s="86">
        <v>2</v>
      </c>
      <c r="N18" s="86" t="s">
        <v>79</v>
      </c>
      <c r="O18" s="86">
        <v>26</v>
      </c>
      <c r="P18" s="86" t="s">
        <v>80</v>
      </c>
      <c r="Q18" s="86">
        <v>2617</v>
      </c>
      <c r="R18" s="84" t="s">
        <v>114</v>
      </c>
      <c r="S18" s="84" t="s">
        <v>115</v>
      </c>
      <c r="T18" s="84" t="s">
        <v>116</v>
      </c>
      <c r="U18" s="85" t="s">
        <v>1057</v>
      </c>
      <c r="V18" s="84" t="s">
        <v>1058</v>
      </c>
      <c r="W18" s="84" t="s">
        <v>1059</v>
      </c>
      <c r="X18" s="84" t="s">
        <v>1054</v>
      </c>
      <c r="Y18" s="90">
        <v>43723</v>
      </c>
      <c r="Z18" s="91">
        <v>25.4</v>
      </c>
      <c r="AA18" s="91">
        <v>7.41</v>
      </c>
      <c r="AB18" s="91">
        <v>84.8</v>
      </c>
      <c r="AC18" s="91">
        <v>21</v>
      </c>
      <c r="AD18" s="91">
        <v>26.7</v>
      </c>
      <c r="AE18" s="91">
        <v>6.89</v>
      </c>
      <c r="AF18" s="91">
        <v>90.2</v>
      </c>
      <c r="AG18" s="91">
        <v>5.6999999999999993</v>
      </c>
      <c r="AH18" s="91">
        <v>12</v>
      </c>
      <c r="AI18" s="91">
        <v>3.82</v>
      </c>
      <c r="AJ18" s="91" t="s">
        <v>88</v>
      </c>
      <c r="AK18" s="91" t="s">
        <v>88</v>
      </c>
      <c r="AL18" s="91">
        <v>1100</v>
      </c>
      <c r="AM18" s="91">
        <v>11620</v>
      </c>
      <c r="AN18" s="91">
        <v>2310</v>
      </c>
      <c r="AO18" s="91">
        <v>0.153</v>
      </c>
      <c r="AP18" s="91">
        <v>0.4789009255720113</v>
      </c>
      <c r="AQ18" s="91">
        <v>2.7E-2</v>
      </c>
      <c r="AR18" s="91">
        <v>5</v>
      </c>
      <c r="AS18" s="91">
        <v>17.100000000000001</v>
      </c>
      <c r="AT18" s="91">
        <v>93</v>
      </c>
      <c r="AU18" s="91" t="s">
        <v>88</v>
      </c>
      <c r="AV18" s="91">
        <v>17</v>
      </c>
      <c r="AW18" s="91">
        <v>0.1</v>
      </c>
      <c r="AX18" s="91">
        <v>5</v>
      </c>
      <c r="AY18" s="91">
        <v>0.50800000000000001</v>
      </c>
      <c r="AZ18" s="91">
        <v>49.9</v>
      </c>
      <c r="BA18" s="91">
        <v>39.6</v>
      </c>
      <c r="BB18" s="91" t="s">
        <v>88</v>
      </c>
      <c r="BC18" s="91" t="s">
        <v>88</v>
      </c>
      <c r="BD18" s="91" t="s">
        <v>88</v>
      </c>
      <c r="BE18" s="93" t="s">
        <v>88</v>
      </c>
      <c r="BF18" s="91" t="s">
        <v>88</v>
      </c>
      <c r="BG18" s="91" t="s">
        <v>88</v>
      </c>
      <c r="BH18" s="91" t="s">
        <v>88</v>
      </c>
      <c r="BI18" s="94">
        <f t="shared" si="0"/>
        <v>95.273678446086478</v>
      </c>
      <c r="BJ18" s="95">
        <f t="shared" si="1"/>
        <v>17.411539253476512</v>
      </c>
      <c r="BK18" s="95">
        <f t="shared" si="2"/>
        <v>93.563403057402155</v>
      </c>
      <c r="BL18" s="95">
        <f t="shared" si="3"/>
        <v>65.405284706669434</v>
      </c>
      <c r="BM18" s="95">
        <f t="shared" si="4"/>
        <v>97.432575461517501</v>
      </c>
      <c r="BN18" s="95">
        <f t="shared" si="5"/>
        <v>85.756210881875944</v>
      </c>
      <c r="BO18" s="95">
        <f t="shared" si="6"/>
        <v>69.297301164543015</v>
      </c>
      <c r="BP18" s="95">
        <f t="shared" si="7"/>
        <v>65.179684285760587</v>
      </c>
      <c r="BQ18" s="95">
        <f t="shared" si="8"/>
        <v>84.7175893952911</v>
      </c>
      <c r="BR18" s="96">
        <f t="shared" si="9"/>
        <v>72.862142021763688</v>
      </c>
      <c r="BS18" s="97" t="str">
        <f t="shared" si="10"/>
        <v>BUENA</v>
      </c>
      <c r="BT18" s="98">
        <f t="shared" si="11"/>
        <v>9.8425196850393704</v>
      </c>
      <c r="BU18" s="99">
        <f t="shared" si="12"/>
        <v>0.90200000000000002</v>
      </c>
      <c r="BV18" s="100">
        <f t="shared" si="13"/>
        <v>0.1</v>
      </c>
      <c r="BW18" s="95">
        <f t="shared" si="14"/>
        <v>1</v>
      </c>
      <c r="BX18" s="94">
        <f t="shared" si="15"/>
        <v>0.91</v>
      </c>
      <c r="BY18" s="100">
        <f t="shared" si="16"/>
        <v>0.96899999999999997</v>
      </c>
      <c r="BZ18" s="100">
        <f t="shared" si="17"/>
        <v>0.78911269248988525</v>
      </c>
      <c r="CA18" s="94">
        <f t="shared" si="18"/>
        <v>0.35</v>
      </c>
      <c r="CB18" s="99">
        <f t="shared" si="19"/>
        <v>0.72085577694858394</v>
      </c>
      <c r="CC18" s="97" t="str">
        <f t="shared" si="20"/>
        <v>Aceptable</v>
      </c>
      <c r="CD18" s="99">
        <f t="shared" si="21"/>
        <v>0.21088730751011472</v>
      </c>
      <c r="CE18" s="96">
        <f t="shared" si="22"/>
        <v>8.7068050016543223E-3</v>
      </c>
      <c r="CF18" s="96">
        <f t="shared" si="23"/>
        <v>0</v>
      </c>
      <c r="CG18" s="99">
        <f t="shared" si="24"/>
        <v>7.3198037503923022E-2</v>
      </c>
      <c r="CH18" s="101" t="str">
        <f t="shared" si="25"/>
        <v>Ninguna</v>
      </c>
      <c r="CI18" s="96">
        <f t="shared" si="26"/>
        <v>0.35744435403819608</v>
      </c>
      <c r="CJ18" s="96">
        <f t="shared" si="27"/>
        <v>0.83651543171041487</v>
      </c>
      <c r="CK18" s="96">
        <f t="shared" si="28"/>
        <v>9.7999999999999976E-2</v>
      </c>
      <c r="CL18" s="102">
        <f t="shared" si="29"/>
        <v>0.43065326191620362</v>
      </c>
      <c r="CM18" s="103" t="str">
        <f t="shared" si="30"/>
        <v>Media</v>
      </c>
      <c r="CN18" s="96">
        <f t="shared" si="31"/>
        <v>3.1000000000000003E-2</v>
      </c>
      <c r="CO18" s="96">
        <f t="shared" si="32"/>
        <v>3.1000000000000003E-2</v>
      </c>
      <c r="CP18" s="103" t="str">
        <f t="shared" si="33"/>
        <v>Ninguna</v>
      </c>
      <c r="CQ18" s="104">
        <f t="shared" si="34"/>
        <v>4.0077878806669036E-3</v>
      </c>
      <c r="CR18" s="104">
        <f t="shared" si="35"/>
        <v>4.0077878806669036E-3</v>
      </c>
      <c r="CS18" s="103" t="str">
        <f t="shared" si="36"/>
        <v>Ninguna</v>
      </c>
      <c r="CT18" s="105" t="str">
        <f t="shared" si="37"/>
        <v>Eutrofico</v>
      </c>
      <c r="CU18" s="83" t="s">
        <v>1060</v>
      </c>
      <c r="CV18" s="83" t="s">
        <v>1061</v>
      </c>
      <c r="CW18" s="90">
        <v>43738</v>
      </c>
      <c r="CX18" s="106">
        <f t="shared" si="38"/>
        <v>5.5059009255720115</v>
      </c>
    </row>
    <row r="19" spans="1:102" s="107" customFormat="1" ht="30" hidden="1" customHeight="1" x14ac:dyDescent="0.2">
      <c r="A19" s="83">
        <v>2019</v>
      </c>
      <c r="B19" s="84" t="s">
        <v>1062</v>
      </c>
      <c r="C19" s="84" t="s">
        <v>1054</v>
      </c>
      <c r="D19" s="85" t="s">
        <v>1063</v>
      </c>
      <c r="E19" s="84" t="s">
        <v>1056</v>
      </c>
      <c r="F19" s="86" t="s">
        <v>107</v>
      </c>
      <c r="G19" s="86" t="s">
        <v>991</v>
      </c>
      <c r="H19" s="87">
        <v>-75.620091706699995</v>
      </c>
      <c r="I19" s="87">
        <v>5.6160665833500003</v>
      </c>
      <c r="J19" s="88">
        <v>829078.74320000003</v>
      </c>
      <c r="K19" s="88">
        <v>1113005.1717000001</v>
      </c>
      <c r="L19" s="89">
        <v>1320</v>
      </c>
      <c r="M19" s="86">
        <v>2</v>
      </c>
      <c r="N19" s="86" t="s">
        <v>79</v>
      </c>
      <c r="O19" s="86">
        <v>26</v>
      </c>
      <c r="P19" s="86" t="s">
        <v>80</v>
      </c>
      <c r="Q19" s="86">
        <v>2617</v>
      </c>
      <c r="R19" s="84" t="s">
        <v>114</v>
      </c>
      <c r="S19" s="84" t="s">
        <v>115</v>
      </c>
      <c r="T19" s="84" t="s">
        <v>116</v>
      </c>
      <c r="U19" s="85" t="s">
        <v>1057</v>
      </c>
      <c r="V19" s="84" t="s">
        <v>1058</v>
      </c>
      <c r="W19" s="84" t="s">
        <v>1059</v>
      </c>
      <c r="X19" s="84" t="s">
        <v>1054</v>
      </c>
      <c r="Y19" s="90">
        <v>43723</v>
      </c>
      <c r="Z19" s="91">
        <v>29.8</v>
      </c>
      <c r="AA19" s="91">
        <v>7.5</v>
      </c>
      <c r="AB19" s="91">
        <v>136.4</v>
      </c>
      <c r="AC19" s="91">
        <v>20.3</v>
      </c>
      <c r="AD19" s="91">
        <v>26.7</v>
      </c>
      <c r="AE19" s="91">
        <v>6.87</v>
      </c>
      <c r="AF19" s="91">
        <v>90</v>
      </c>
      <c r="AG19" s="91">
        <v>6.3999999999999986</v>
      </c>
      <c r="AH19" s="91">
        <v>27.1</v>
      </c>
      <c r="AI19" s="91">
        <v>10</v>
      </c>
      <c r="AJ19" s="91" t="s">
        <v>88</v>
      </c>
      <c r="AK19" s="91" t="s">
        <v>88</v>
      </c>
      <c r="AL19" s="91">
        <v>487000</v>
      </c>
      <c r="AM19" s="91">
        <v>1607000</v>
      </c>
      <c r="AN19" s="91">
        <v>520000</v>
      </c>
      <c r="AO19" s="91">
        <v>1.33</v>
      </c>
      <c r="AP19" s="91">
        <v>0.66187722260660042</v>
      </c>
      <c r="AQ19" s="91">
        <v>4.9000000000000002E-2</v>
      </c>
      <c r="AR19" s="91">
        <v>5</v>
      </c>
      <c r="AS19" s="91">
        <v>8.91</v>
      </c>
      <c r="AT19" s="91">
        <v>107</v>
      </c>
      <c r="AU19" s="91" t="s">
        <v>88</v>
      </c>
      <c r="AV19" s="91">
        <v>9</v>
      </c>
      <c r="AW19" s="91">
        <v>0.2</v>
      </c>
      <c r="AX19" s="91">
        <v>5</v>
      </c>
      <c r="AY19" s="91">
        <v>0.54400000000000004</v>
      </c>
      <c r="AZ19" s="91">
        <v>74.2</v>
      </c>
      <c r="BA19" s="91">
        <v>39.1</v>
      </c>
      <c r="BB19" s="91" t="s">
        <v>88</v>
      </c>
      <c r="BC19" s="91" t="s">
        <v>88</v>
      </c>
      <c r="BD19" s="91" t="s">
        <v>88</v>
      </c>
      <c r="BE19" s="93" t="s">
        <v>88</v>
      </c>
      <c r="BF19" s="91" t="s">
        <v>88</v>
      </c>
      <c r="BG19" s="91" t="s">
        <v>88</v>
      </c>
      <c r="BH19" s="91" t="s">
        <v>88</v>
      </c>
      <c r="BI19" s="94">
        <f t="shared" si="0"/>
        <v>95.148473499999994</v>
      </c>
      <c r="BJ19" s="95">
        <f t="shared" si="1"/>
        <v>2</v>
      </c>
      <c r="BK19" s="95">
        <f t="shared" si="2"/>
        <v>93.229140624999872</v>
      </c>
      <c r="BL19" s="95">
        <f t="shared" si="3"/>
        <v>33.558700000000002</v>
      </c>
      <c r="BM19" s="95">
        <f t="shared" si="4"/>
        <v>96.132373823568045</v>
      </c>
      <c r="BN19" s="95">
        <f t="shared" si="5"/>
        <v>33.145162446567198</v>
      </c>
      <c r="BO19" s="95">
        <f t="shared" si="6"/>
        <v>65.276386891654766</v>
      </c>
      <c r="BP19" s="95">
        <f t="shared" si="7"/>
        <v>78.237013220854664</v>
      </c>
      <c r="BQ19" s="95">
        <f t="shared" si="8"/>
        <v>83.59528560513111</v>
      </c>
      <c r="BR19" s="96">
        <f t="shared" si="9"/>
        <v>62.007926329956547</v>
      </c>
      <c r="BS19" s="97" t="str">
        <f t="shared" si="10"/>
        <v>MEDIA</v>
      </c>
      <c r="BT19" s="98">
        <f t="shared" si="11"/>
        <v>9.1911764705882355</v>
      </c>
      <c r="BU19" s="99">
        <f t="shared" si="12"/>
        <v>0.9</v>
      </c>
      <c r="BV19" s="100">
        <f t="shared" si="13"/>
        <v>0.1</v>
      </c>
      <c r="BW19" s="95">
        <f t="shared" si="14"/>
        <v>1</v>
      </c>
      <c r="BX19" s="94">
        <f t="shared" si="15"/>
        <v>0.51</v>
      </c>
      <c r="BY19" s="100">
        <f t="shared" si="16"/>
        <v>0.99299999999999999</v>
      </c>
      <c r="BZ19" s="100">
        <f t="shared" si="17"/>
        <v>0.60129539088861272</v>
      </c>
      <c r="CA19" s="94">
        <f t="shared" si="18"/>
        <v>0.35</v>
      </c>
      <c r="CB19" s="99">
        <f t="shared" si="19"/>
        <v>0.64160135472440594</v>
      </c>
      <c r="CC19" s="97" t="str">
        <f t="shared" si="20"/>
        <v>Regular</v>
      </c>
      <c r="CD19" s="99">
        <f t="shared" si="21"/>
        <v>0.39870460911138728</v>
      </c>
      <c r="CE19" s="96">
        <f t="shared" si="22"/>
        <v>8.2333718939294823E-3</v>
      </c>
      <c r="CF19" s="96">
        <f t="shared" si="23"/>
        <v>0.121</v>
      </c>
      <c r="CG19" s="99">
        <f t="shared" si="24"/>
        <v>0.17597932700177224</v>
      </c>
      <c r="CH19" s="101" t="str">
        <f t="shared" si="25"/>
        <v>Ninguna</v>
      </c>
      <c r="CI19" s="96">
        <f t="shared" si="26"/>
        <v>0.64999999999999991</v>
      </c>
      <c r="CJ19" s="96">
        <f t="shared" si="27"/>
        <v>1</v>
      </c>
      <c r="CK19" s="96">
        <f t="shared" si="28"/>
        <v>9.9999999999999978E-2</v>
      </c>
      <c r="CL19" s="102">
        <f t="shared" si="29"/>
        <v>0.58333333333333337</v>
      </c>
      <c r="CM19" s="103" t="str">
        <f t="shared" si="30"/>
        <v>Media</v>
      </c>
      <c r="CN19" s="96">
        <f t="shared" si="31"/>
        <v>0</v>
      </c>
      <c r="CO19" s="96">
        <f t="shared" si="32"/>
        <v>0</v>
      </c>
      <c r="CP19" s="103" t="str">
        <f t="shared" si="33"/>
        <v>Ninguna</v>
      </c>
      <c r="CQ19" s="104">
        <f t="shared" si="34"/>
        <v>5.4590852466471608E-3</v>
      </c>
      <c r="CR19" s="104">
        <f t="shared" si="35"/>
        <v>5.4590852466471608E-3</v>
      </c>
      <c r="CS19" s="103" t="str">
        <f t="shared" si="36"/>
        <v>Ninguna</v>
      </c>
      <c r="CT19" s="105" t="str">
        <f t="shared" si="37"/>
        <v>Eutrofico</v>
      </c>
      <c r="CU19" s="83" t="s">
        <v>1064</v>
      </c>
      <c r="CV19" s="83" t="s">
        <v>1061</v>
      </c>
      <c r="CW19" s="90">
        <v>43738</v>
      </c>
      <c r="CX19" s="106">
        <f t="shared" si="38"/>
        <v>5.7108772226066007</v>
      </c>
    </row>
    <row r="20" spans="1:102" ht="30" hidden="1" customHeight="1" x14ac:dyDescent="0.2">
      <c r="A20" s="83">
        <v>2019</v>
      </c>
      <c r="B20" s="84" t="s">
        <v>1065</v>
      </c>
      <c r="C20" s="84" t="s">
        <v>471</v>
      </c>
      <c r="D20" s="85" t="s">
        <v>1066</v>
      </c>
      <c r="E20" s="84" t="s">
        <v>1067</v>
      </c>
      <c r="F20" s="86" t="s">
        <v>107</v>
      </c>
      <c r="G20" s="86" t="s">
        <v>991</v>
      </c>
      <c r="H20" s="87">
        <v>-75.712395252999997</v>
      </c>
      <c r="I20" s="87">
        <v>5.66759885976</v>
      </c>
      <c r="J20" s="88">
        <v>818864.66489999997</v>
      </c>
      <c r="K20" s="88">
        <v>1118733.9275</v>
      </c>
      <c r="L20" s="89">
        <v>1570</v>
      </c>
      <c r="M20" s="86">
        <v>2</v>
      </c>
      <c r="N20" s="86" t="s">
        <v>79</v>
      </c>
      <c r="O20" s="86">
        <v>26</v>
      </c>
      <c r="P20" s="86" t="s">
        <v>80</v>
      </c>
      <c r="Q20" s="86">
        <v>2617</v>
      </c>
      <c r="R20" s="84" t="s">
        <v>114</v>
      </c>
      <c r="S20" s="84" t="s">
        <v>115</v>
      </c>
      <c r="T20" s="84" t="s">
        <v>116</v>
      </c>
      <c r="U20" s="85" t="s">
        <v>468</v>
      </c>
      <c r="V20" s="84" t="s">
        <v>469</v>
      </c>
      <c r="W20" s="84" t="s">
        <v>470</v>
      </c>
      <c r="X20" s="84" t="s">
        <v>471</v>
      </c>
      <c r="Y20" s="90">
        <v>43755</v>
      </c>
      <c r="Z20" s="91">
        <v>67.06</v>
      </c>
      <c r="AA20" s="91">
        <v>7.72</v>
      </c>
      <c r="AB20" s="91">
        <v>81.7</v>
      </c>
      <c r="AC20" s="91">
        <v>19.2</v>
      </c>
      <c r="AD20" s="91">
        <v>25.8</v>
      </c>
      <c r="AE20" s="91">
        <v>7.21</v>
      </c>
      <c r="AF20" s="91">
        <v>95.3</v>
      </c>
      <c r="AG20" s="91">
        <v>6.6000000000000014</v>
      </c>
      <c r="AH20" s="91">
        <v>39.9</v>
      </c>
      <c r="AI20" s="91">
        <v>13.8</v>
      </c>
      <c r="AJ20" s="91" t="s">
        <v>88</v>
      </c>
      <c r="AK20" s="91" t="s">
        <v>88</v>
      </c>
      <c r="AL20" s="91">
        <v>336000</v>
      </c>
      <c r="AM20" s="91">
        <v>1607000</v>
      </c>
      <c r="AN20" s="91">
        <v>557000</v>
      </c>
      <c r="AO20" s="91">
        <v>0.502</v>
      </c>
      <c r="AP20" s="91">
        <v>1.7868426043748156</v>
      </c>
      <c r="AQ20" s="91">
        <v>0.09</v>
      </c>
      <c r="AR20" s="91">
        <v>5</v>
      </c>
      <c r="AS20" s="91">
        <v>11.5</v>
      </c>
      <c r="AT20" s="91">
        <v>78</v>
      </c>
      <c r="AU20" s="91" t="s">
        <v>88</v>
      </c>
      <c r="AV20" s="91">
        <v>16</v>
      </c>
      <c r="AW20" s="91">
        <v>0.1</v>
      </c>
      <c r="AX20" s="91">
        <v>5</v>
      </c>
      <c r="AY20" s="91">
        <v>0.502</v>
      </c>
      <c r="AZ20" s="91">
        <v>25.8</v>
      </c>
      <c r="BA20" s="91">
        <v>19.100000000000001</v>
      </c>
      <c r="BB20" s="91" t="s">
        <v>88</v>
      </c>
      <c r="BC20" s="91" t="s">
        <v>88</v>
      </c>
      <c r="BD20" s="91" t="s">
        <v>88</v>
      </c>
      <c r="BE20" s="93" t="s">
        <v>88</v>
      </c>
      <c r="BF20" s="91" t="s">
        <v>88</v>
      </c>
      <c r="BG20" s="91" t="s">
        <v>88</v>
      </c>
      <c r="BH20" s="91" t="s">
        <v>88</v>
      </c>
      <c r="BI20" s="94">
        <f t="shared" si="0"/>
        <v>97.742317062514289</v>
      </c>
      <c r="BJ20" s="95">
        <f t="shared" si="1"/>
        <v>2</v>
      </c>
      <c r="BK20" s="95">
        <f t="shared" si="2"/>
        <v>90.921959185176092</v>
      </c>
      <c r="BL20" s="95">
        <f t="shared" si="3"/>
        <v>22.971443222671994</v>
      </c>
      <c r="BM20" s="95">
        <f t="shared" si="4"/>
        <v>88.642830513621817</v>
      </c>
      <c r="BN20" s="95">
        <f t="shared" si="5"/>
        <v>61.496028376405675</v>
      </c>
      <c r="BO20" s="95">
        <f t="shared" si="6"/>
        <v>64.112884386289977</v>
      </c>
      <c r="BP20" s="95">
        <f t="shared" si="7"/>
        <v>73.640824536868749</v>
      </c>
      <c r="BQ20" s="95">
        <f t="shared" si="8"/>
        <v>85.530506418481608</v>
      </c>
      <c r="BR20" s="96">
        <f t="shared" si="9"/>
        <v>62.76804390536568</v>
      </c>
      <c r="BS20" s="97" t="str">
        <f t="shared" si="10"/>
        <v>MEDIA</v>
      </c>
      <c r="BT20" s="98">
        <f t="shared" si="11"/>
        <v>9.9601593625498008</v>
      </c>
      <c r="BU20" s="99">
        <f t="shared" si="12"/>
        <v>0.95299999999999996</v>
      </c>
      <c r="BV20" s="100">
        <f t="shared" si="13"/>
        <v>0.1</v>
      </c>
      <c r="BW20" s="95">
        <f t="shared" si="14"/>
        <v>1</v>
      </c>
      <c r="BX20" s="94">
        <f t="shared" si="15"/>
        <v>0.51</v>
      </c>
      <c r="BY20" s="100">
        <f t="shared" si="16"/>
        <v>0.97199999999999998</v>
      </c>
      <c r="BZ20" s="100">
        <f t="shared" si="17"/>
        <v>0.79937846186732797</v>
      </c>
      <c r="CA20" s="94">
        <f t="shared" si="18"/>
        <v>0.35</v>
      </c>
      <c r="CB20" s="99">
        <f t="shared" si="19"/>
        <v>0.67487298466142609</v>
      </c>
      <c r="CC20" s="97" t="str">
        <f t="shared" si="20"/>
        <v>Regular</v>
      </c>
      <c r="CD20" s="99">
        <f t="shared" si="21"/>
        <v>0.200621538132672</v>
      </c>
      <c r="CE20" s="96">
        <f t="shared" si="22"/>
        <v>0</v>
      </c>
      <c r="CF20" s="96">
        <f t="shared" si="23"/>
        <v>0</v>
      </c>
      <c r="CG20" s="99">
        <f t="shared" si="24"/>
        <v>6.6873846044224E-2</v>
      </c>
      <c r="CH20" s="101" t="str">
        <f t="shared" si="25"/>
        <v>Ninguna</v>
      </c>
      <c r="CI20" s="96">
        <f t="shared" si="26"/>
        <v>0.74791536048086549</v>
      </c>
      <c r="CJ20" s="96">
        <f t="shared" si="27"/>
        <v>1</v>
      </c>
      <c r="CK20" s="96">
        <f t="shared" si="28"/>
        <v>4.7000000000000042E-2</v>
      </c>
      <c r="CL20" s="102">
        <f t="shared" si="29"/>
        <v>0.59830512016028858</v>
      </c>
      <c r="CM20" s="103" t="str">
        <f t="shared" si="30"/>
        <v>Media</v>
      </c>
      <c r="CN20" s="96">
        <f t="shared" si="31"/>
        <v>2.8000000000000001E-2</v>
      </c>
      <c r="CO20" s="96">
        <f t="shared" si="32"/>
        <v>2.8000000000000001E-2</v>
      </c>
      <c r="CP20" s="103" t="str">
        <f t="shared" si="33"/>
        <v>Ninguna</v>
      </c>
      <c r="CQ20" s="104">
        <f t="shared" si="34"/>
        <v>1.1589483750889583E-2</v>
      </c>
      <c r="CR20" s="104">
        <f t="shared" si="35"/>
        <v>1.1589483750889583E-2</v>
      </c>
      <c r="CS20" s="103" t="str">
        <f t="shared" si="36"/>
        <v>Ninguna</v>
      </c>
      <c r="CT20" s="105" t="str">
        <f t="shared" si="37"/>
        <v>Eutrofico</v>
      </c>
      <c r="CU20" s="83" t="s">
        <v>1068</v>
      </c>
      <c r="CV20" s="83" t="s">
        <v>1069</v>
      </c>
      <c r="CW20" s="90">
        <v>43770</v>
      </c>
      <c r="CX20" s="106">
        <f t="shared" si="38"/>
        <v>6.8768426043748159</v>
      </c>
    </row>
    <row r="21" spans="1:102" ht="30" hidden="1" customHeight="1" x14ac:dyDescent="0.2">
      <c r="A21" s="83">
        <v>2019</v>
      </c>
      <c r="B21" s="84" t="s">
        <v>1070</v>
      </c>
      <c r="C21" s="84" t="s">
        <v>471</v>
      </c>
      <c r="D21" s="85" t="s">
        <v>1071</v>
      </c>
      <c r="E21" s="84" t="s">
        <v>1067</v>
      </c>
      <c r="F21" s="86" t="s">
        <v>107</v>
      </c>
      <c r="G21" s="86" t="s">
        <v>991</v>
      </c>
      <c r="H21" s="87">
        <v>-75.709364920400006</v>
      </c>
      <c r="I21" s="87">
        <v>5.6660645843199999</v>
      </c>
      <c r="J21" s="88">
        <v>819200.01910000003</v>
      </c>
      <c r="K21" s="88">
        <v>1118563.2457999999</v>
      </c>
      <c r="L21" s="89">
        <v>1530</v>
      </c>
      <c r="M21" s="86">
        <v>2</v>
      </c>
      <c r="N21" s="86" t="s">
        <v>79</v>
      </c>
      <c r="O21" s="86">
        <v>26</v>
      </c>
      <c r="P21" s="86" t="s">
        <v>80</v>
      </c>
      <c r="Q21" s="86">
        <v>2617</v>
      </c>
      <c r="R21" s="84" t="s">
        <v>114</v>
      </c>
      <c r="S21" s="84" t="s">
        <v>115</v>
      </c>
      <c r="T21" s="84" t="s">
        <v>116</v>
      </c>
      <c r="U21" s="85" t="s">
        <v>468</v>
      </c>
      <c r="V21" s="84" t="s">
        <v>469</v>
      </c>
      <c r="W21" s="84" t="s">
        <v>470</v>
      </c>
      <c r="X21" s="84" t="s">
        <v>471</v>
      </c>
      <c r="Y21" s="90">
        <v>43755</v>
      </c>
      <c r="Z21" s="91">
        <v>135.26</v>
      </c>
      <c r="AA21" s="91">
        <v>7.61</v>
      </c>
      <c r="AB21" s="91">
        <v>121.1</v>
      </c>
      <c r="AC21" s="91">
        <v>20.100000000000001</v>
      </c>
      <c r="AD21" s="91">
        <v>26.6</v>
      </c>
      <c r="AE21" s="91">
        <v>6.99</v>
      </c>
      <c r="AF21" s="91">
        <v>99.4</v>
      </c>
      <c r="AG21" s="91">
        <v>6.5</v>
      </c>
      <c r="AH21" s="91">
        <v>58.3</v>
      </c>
      <c r="AI21" s="91">
        <v>19.399999999999999</v>
      </c>
      <c r="AJ21" s="91" t="s">
        <v>88</v>
      </c>
      <c r="AK21" s="91" t="s">
        <v>88</v>
      </c>
      <c r="AL21" s="91">
        <v>3110000</v>
      </c>
      <c r="AM21" s="91">
        <v>9850000</v>
      </c>
      <c r="AN21" s="91">
        <v>3640000</v>
      </c>
      <c r="AO21" s="91">
        <v>1</v>
      </c>
      <c r="AP21" s="91">
        <v>1.8704243696869118</v>
      </c>
      <c r="AQ21" s="91">
        <v>9.0999999999999998E-2</v>
      </c>
      <c r="AR21" s="91">
        <v>5</v>
      </c>
      <c r="AS21" s="91">
        <v>19.5</v>
      </c>
      <c r="AT21" s="91">
        <v>100</v>
      </c>
      <c r="AU21" s="91" t="s">
        <v>88</v>
      </c>
      <c r="AV21" s="91">
        <v>23</v>
      </c>
      <c r="AW21" s="91">
        <v>0.1</v>
      </c>
      <c r="AX21" s="91">
        <v>7.76</v>
      </c>
      <c r="AY21" s="91">
        <v>1</v>
      </c>
      <c r="AZ21" s="91">
        <v>38.299999999999997</v>
      </c>
      <c r="BA21" s="91">
        <v>21.2</v>
      </c>
      <c r="BB21" s="91" t="s">
        <v>88</v>
      </c>
      <c r="BC21" s="91" t="s">
        <v>88</v>
      </c>
      <c r="BD21" s="91" t="s">
        <v>88</v>
      </c>
      <c r="BE21" s="93" t="s">
        <v>88</v>
      </c>
      <c r="BF21" s="91" t="s">
        <v>88</v>
      </c>
      <c r="BG21" s="91" t="s">
        <v>88</v>
      </c>
      <c r="BH21" s="91" t="s">
        <v>88</v>
      </c>
      <c r="BI21" s="94">
        <f t="shared" si="0"/>
        <v>98.689072970795294</v>
      </c>
      <c r="BJ21" s="95">
        <f t="shared" si="1"/>
        <v>2</v>
      </c>
      <c r="BK21" s="95">
        <f t="shared" si="2"/>
        <v>92.28791928571809</v>
      </c>
      <c r="BL21" s="95">
        <f t="shared" si="3"/>
        <v>13.430136539791988</v>
      </c>
      <c r="BM21" s="95">
        <f t="shared" si="4"/>
        <v>88.119602411431941</v>
      </c>
      <c r="BN21" s="95">
        <f t="shared" si="5"/>
        <v>40.825653200000005</v>
      </c>
      <c r="BO21" s="95">
        <f t="shared" si="6"/>
        <v>64.695170167767188</v>
      </c>
      <c r="BP21" s="95">
        <f t="shared" si="7"/>
        <v>62.092021746868753</v>
      </c>
      <c r="BQ21" s="95">
        <f t="shared" si="8"/>
        <v>84.197110000000009</v>
      </c>
      <c r="BR21" s="96">
        <f t="shared" si="9"/>
        <v>58.951330563510723</v>
      </c>
      <c r="BS21" s="97" t="str">
        <f t="shared" si="10"/>
        <v>MEDIA</v>
      </c>
      <c r="BT21" s="98">
        <f t="shared" si="11"/>
        <v>7.76</v>
      </c>
      <c r="BU21" s="99">
        <f t="shared" si="12"/>
        <v>0.99400000000000011</v>
      </c>
      <c r="BV21" s="100">
        <f t="shared" si="13"/>
        <v>0.1</v>
      </c>
      <c r="BW21" s="95">
        <f t="shared" si="14"/>
        <v>1</v>
      </c>
      <c r="BX21" s="94">
        <f t="shared" si="15"/>
        <v>0.26</v>
      </c>
      <c r="BY21" s="100">
        <f t="shared" si="16"/>
        <v>0.95099999999999996</v>
      </c>
      <c r="BZ21" s="100">
        <f t="shared" si="17"/>
        <v>0.66005148231535915</v>
      </c>
      <c r="CA21" s="94">
        <f t="shared" si="18"/>
        <v>0.35</v>
      </c>
      <c r="CB21" s="99">
        <f t="shared" si="19"/>
        <v>0.62398720752415038</v>
      </c>
      <c r="CC21" s="97" t="str">
        <f t="shared" si="20"/>
        <v>Regular</v>
      </c>
      <c r="CD21" s="99">
        <f t="shared" si="21"/>
        <v>0.33994851768464079</v>
      </c>
      <c r="CE21" s="96">
        <f t="shared" si="22"/>
        <v>0</v>
      </c>
      <c r="CF21" s="96">
        <f t="shared" si="23"/>
        <v>0</v>
      </c>
      <c r="CG21" s="99">
        <f t="shared" si="24"/>
        <v>0.11331617256154693</v>
      </c>
      <c r="CH21" s="101" t="str">
        <f t="shared" si="25"/>
        <v>Ninguna</v>
      </c>
      <c r="CI21" s="96">
        <f t="shared" si="26"/>
        <v>0.85146121095115812</v>
      </c>
      <c r="CJ21" s="96">
        <f t="shared" si="27"/>
        <v>1</v>
      </c>
      <c r="CK21" s="96">
        <f t="shared" si="28"/>
        <v>5.9999999999998943E-3</v>
      </c>
      <c r="CL21" s="102">
        <f t="shared" si="29"/>
        <v>0.61915373698371934</v>
      </c>
      <c r="CM21" s="103" t="str">
        <f t="shared" si="30"/>
        <v>Alta</v>
      </c>
      <c r="CN21" s="96">
        <f t="shared" si="31"/>
        <v>4.9000000000000002E-2</v>
      </c>
      <c r="CO21" s="96">
        <f t="shared" si="32"/>
        <v>4.9000000000000002E-2</v>
      </c>
      <c r="CP21" s="103" t="str">
        <f t="shared" si="33"/>
        <v>Ninguna</v>
      </c>
      <c r="CQ21" s="104">
        <f t="shared" si="34"/>
        <v>7.9586926537427334E-3</v>
      </c>
      <c r="CR21" s="104">
        <f t="shared" si="35"/>
        <v>7.9586926537427334E-3</v>
      </c>
      <c r="CS21" s="103" t="str">
        <f t="shared" si="36"/>
        <v>Ninguna</v>
      </c>
      <c r="CT21" s="105" t="str">
        <f t="shared" si="37"/>
        <v>Eutrofico</v>
      </c>
      <c r="CU21" s="83" t="s">
        <v>1072</v>
      </c>
      <c r="CV21" s="83" t="s">
        <v>1069</v>
      </c>
      <c r="CW21" s="90">
        <v>43770</v>
      </c>
      <c r="CX21" s="106">
        <f t="shared" si="38"/>
        <v>9.7214243696869111</v>
      </c>
    </row>
    <row r="22" spans="1:102" ht="30" hidden="1" customHeight="1" x14ac:dyDescent="0.2">
      <c r="A22" s="83">
        <v>2019</v>
      </c>
      <c r="B22" s="84" t="s">
        <v>1073</v>
      </c>
      <c r="C22" s="84" t="s">
        <v>127</v>
      </c>
      <c r="D22" s="85" t="s">
        <v>1074</v>
      </c>
      <c r="E22" s="84" t="s">
        <v>459</v>
      </c>
      <c r="F22" s="86" t="s">
        <v>107</v>
      </c>
      <c r="G22" s="86" t="s">
        <v>991</v>
      </c>
      <c r="H22" s="87">
        <v>-75.581407774499993</v>
      </c>
      <c r="I22" s="87">
        <v>5.9756391278900001</v>
      </c>
      <c r="J22" s="88">
        <v>833471.4412</v>
      </c>
      <c r="K22" s="88">
        <v>1152771.0741000001</v>
      </c>
      <c r="L22" s="89">
        <v>2160</v>
      </c>
      <c r="M22" s="86">
        <v>2</v>
      </c>
      <c r="N22" s="86" t="s">
        <v>79</v>
      </c>
      <c r="O22" s="86">
        <v>26</v>
      </c>
      <c r="P22" s="86" t="s">
        <v>80</v>
      </c>
      <c r="Q22" s="86">
        <v>2618</v>
      </c>
      <c r="R22" s="84" t="s">
        <v>123</v>
      </c>
      <c r="S22" s="108">
        <v>2618</v>
      </c>
      <c r="T22" s="84" t="s">
        <v>125</v>
      </c>
      <c r="U22" s="85" t="s">
        <v>126</v>
      </c>
      <c r="V22" s="84" t="s">
        <v>127</v>
      </c>
      <c r="W22" s="84" t="s">
        <v>126</v>
      </c>
      <c r="X22" s="84" t="s">
        <v>127</v>
      </c>
      <c r="Y22" s="90">
        <v>43718</v>
      </c>
      <c r="Z22" s="91">
        <v>7.57</v>
      </c>
      <c r="AA22" s="91">
        <v>7.25</v>
      </c>
      <c r="AB22" s="91">
        <v>24.4</v>
      </c>
      <c r="AC22" s="91">
        <v>22.4</v>
      </c>
      <c r="AD22" s="91">
        <v>22.1</v>
      </c>
      <c r="AE22" s="91">
        <v>6.78</v>
      </c>
      <c r="AF22" s="91">
        <v>101.4</v>
      </c>
      <c r="AG22" s="91">
        <v>-0.29999999999999716</v>
      </c>
      <c r="AH22" s="91">
        <v>12</v>
      </c>
      <c r="AI22" s="91">
        <v>2</v>
      </c>
      <c r="AJ22" s="91" t="s">
        <v>88</v>
      </c>
      <c r="AK22" s="91" t="s">
        <v>88</v>
      </c>
      <c r="AL22" s="91">
        <v>100</v>
      </c>
      <c r="AM22" s="91">
        <v>6130</v>
      </c>
      <c r="AN22" s="91">
        <v>200</v>
      </c>
      <c r="AO22" s="91">
        <v>0.153</v>
      </c>
      <c r="AP22" s="91">
        <v>0.22589666300566569</v>
      </c>
      <c r="AQ22" s="91">
        <v>0.02</v>
      </c>
      <c r="AR22" s="91">
        <v>5</v>
      </c>
      <c r="AS22" s="91">
        <v>2.11</v>
      </c>
      <c r="AT22" s="91">
        <v>43</v>
      </c>
      <c r="AU22" s="91" t="s">
        <v>88</v>
      </c>
      <c r="AV22" s="91">
        <v>8</v>
      </c>
      <c r="AW22" s="91">
        <v>0.1</v>
      </c>
      <c r="AX22" s="91">
        <v>5</v>
      </c>
      <c r="AY22" s="91">
        <v>0.05</v>
      </c>
      <c r="AZ22" s="91">
        <v>24.2</v>
      </c>
      <c r="BA22" s="91">
        <v>12.1</v>
      </c>
      <c r="BB22" s="91" t="s">
        <v>88</v>
      </c>
      <c r="BC22" s="91" t="s">
        <v>88</v>
      </c>
      <c r="BD22" s="91" t="s">
        <v>88</v>
      </c>
      <c r="BE22" s="93" t="s">
        <v>88</v>
      </c>
      <c r="BF22" s="91" t="s">
        <v>88</v>
      </c>
      <c r="BG22" s="91" t="s">
        <v>88</v>
      </c>
      <c r="BH22" s="91" t="s">
        <v>88</v>
      </c>
      <c r="BI22" s="94">
        <f t="shared" si="0"/>
        <v>98.812085372278574</v>
      </c>
      <c r="BJ22" s="95">
        <f t="shared" si="1"/>
        <v>36.682211115561131</v>
      </c>
      <c r="BK22" s="95">
        <f t="shared" si="2"/>
        <v>92.726477246093708</v>
      </c>
      <c r="BL22" s="95">
        <f t="shared" si="3"/>
        <v>80.14150832</v>
      </c>
      <c r="BM22" s="95">
        <f t="shared" si="4"/>
        <v>99.269944328661239</v>
      </c>
      <c r="BN22" s="95">
        <f t="shared" si="5"/>
        <v>85.756210881875944</v>
      </c>
      <c r="BO22" s="95">
        <f t="shared" si="6"/>
        <v>90.532060780235426</v>
      </c>
      <c r="BP22" s="95">
        <f t="shared" si="7"/>
        <v>92.766100270140072</v>
      </c>
      <c r="BQ22" s="95">
        <f t="shared" si="8"/>
        <v>85.498580122251099</v>
      </c>
      <c r="BR22" s="96">
        <f t="shared" si="9"/>
        <v>82.644696933293488</v>
      </c>
      <c r="BS22" s="97" t="str">
        <f t="shared" si="10"/>
        <v>BUENA</v>
      </c>
      <c r="BT22" s="98">
        <f t="shared" si="11"/>
        <v>100</v>
      </c>
      <c r="BU22" s="99">
        <f t="shared" si="12"/>
        <v>0.98599999999999999</v>
      </c>
      <c r="BV22" s="100">
        <f t="shared" si="13"/>
        <v>0.84453506894257735</v>
      </c>
      <c r="BW22" s="95">
        <f t="shared" si="14"/>
        <v>1</v>
      </c>
      <c r="BX22" s="94">
        <f t="shared" si="15"/>
        <v>0.91</v>
      </c>
      <c r="BY22" s="100">
        <f t="shared" si="16"/>
        <v>0.996</v>
      </c>
      <c r="BZ22" s="100">
        <f t="shared" si="17"/>
        <v>0.96027148177121524</v>
      </c>
      <c r="CA22" s="94">
        <f t="shared" si="18"/>
        <v>0.15</v>
      </c>
      <c r="CB22" s="99">
        <f t="shared" si="19"/>
        <v>0.83827291709993101</v>
      </c>
      <c r="CC22" s="97" t="str">
        <f t="shared" si="20"/>
        <v>Aceptable</v>
      </c>
      <c r="CD22" s="99">
        <f t="shared" si="21"/>
        <v>3.9728518228784704E-2</v>
      </c>
      <c r="CE22" s="96">
        <f t="shared" si="22"/>
        <v>0</v>
      </c>
      <c r="CF22" s="96">
        <f t="shared" si="23"/>
        <v>0</v>
      </c>
      <c r="CG22" s="99">
        <f t="shared" si="24"/>
        <v>1.3242839409594901E-2</v>
      </c>
      <c r="CH22" s="101" t="str">
        <f t="shared" si="25"/>
        <v>Ninguna</v>
      </c>
      <c r="CI22" s="96">
        <f t="shared" si="26"/>
        <v>0</v>
      </c>
      <c r="CJ22" s="96">
        <f t="shared" si="27"/>
        <v>0.68097786573031271</v>
      </c>
      <c r="CK22" s="96">
        <f t="shared" si="28"/>
        <v>0</v>
      </c>
      <c r="CL22" s="102">
        <f t="shared" si="29"/>
        <v>0.22699262191010425</v>
      </c>
      <c r="CM22" s="103" t="str">
        <f t="shared" si="30"/>
        <v>Baja</v>
      </c>
      <c r="CN22" s="96">
        <f t="shared" si="31"/>
        <v>0</v>
      </c>
      <c r="CO22" s="96">
        <f t="shared" si="32"/>
        <v>0</v>
      </c>
      <c r="CP22" s="103" t="str">
        <f t="shared" si="33"/>
        <v>Ninguna</v>
      </c>
      <c r="CQ22" s="104">
        <f t="shared" si="34"/>
        <v>2.3116024853360811E-3</v>
      </c>
      <c r="CR22" s="104">
        <f t="shared" si="35"/>
        <v>2.3116024853360811E-3</v>
      </c>
      <c r="CS22" s="103" t="str">
        <f t="shared" si="36"/>
        <v>Ninguna</v>
      </c>
      <c r="CT22" s="105" t="str">
        <f t="shared" si="37"/>
        <v>Eutrofico</v>
      </c>
      <c r="CU22" s="83" t="s">
        <v>1075</v>
      </c>
      <c r="CV22" s="83" t="s">
        <v>1076</v>
      </c>
      <c r="CW22" s="90">
        <v>43733</v>
      </c>
      <c r="CX22" s="106">
        <f t="shared" si="38"/>
        <v>5.2458966630056656</v>
      </c>
    </row>
    <row r="23" spans="1:102" ht="30" hidden="1" customHeight="1" x14ac:dyDescent="0.2">
      <c r="A23" s="83">
        <v>2019</v>
      </c>
      <c r="B23" s="84" t="s">
        <v>1077</v>
      </c>
      <c r="C23" s="84" t="s">
        <v>127</v>
      </c>
      <c r="D23" s="85" t="s">
        <v>1078</v>
      </c>
      <c r="E23" s="84" t="s">
        <v>459</v>
      </c>
      <c r="F23" s="86" t="s">
        <v>107</v>
      </c>
      <c r="G23" s="86" t="s">
        <v>991</v>
      </c>
      <c r="H23" s="87">
        <v>-75.581253056600005</v>
      </c>
      <c r="I23" s="87">
        <v>5.9737294067500004</v>
      </c>
      <c r="J23" s="88">
        <v>833487.99990000005</v>
      </c>
      <c r="K23" s="88">
        <v>1152559.7666</v>
      </c>
      <c r="L23" s="89">
        <v>2170</v>
      </c>
      <c r="M23" s="86">
        <v>2</v>
      </c>
      <c r="N23" s="86" t="s">
        <v>79</v>
      </c>
      <c r="O23" s="86">
        <v>26</v>
      </c>
      <c r="P23" s="86" t="s">
        <v>80</v>
      </c>
      <c r="Q23" s="86">
        <v>2618</v>
      </c>
      <c r="R23" s="84" t="s">
        <v>123</v>
      </c>
      <c r="S23" s="108">
        <v>2618</v>
      </c>
      <c r="T23" s="84" t="s">
        <v>125</v>
      </c>
      <c r="U23" s="85" t="s">
        <v>126</v>
      </c>
      <c r="V23" s="84" t="s">
        <v>127</v>
      </c>
      <c r="W23" s="84" t="s">
        <v>126</v>
      </c>
      <c r="X23" s="84" t="s">
        <v>127</v>
      </c>
      <c r="Y23" s="90">
        <v>43718</v>
      </c>
      <c r="Z23" s="91">
        <v>11.51</v>
      </c>
      <c r="AA23" s="91">
        <v>7.05</v>
      </c>
      <c r="AB23" s="91">
        <v>49.4</v>
      </c>
      <c r="AC23" s="91">
        <v>21.8</v>
      </c>
      <c r="AD23" s="91">
        <v>24</v>
      </c>
      <c r="AE23" s="91">
        <v>4.05</v>
      </c>
      <c r="AF23" s="91">
        <v>62.9</v>
      </c>
      <c r="AG23" s="91">
        <v>2.1999999999999993</v>
      </c>
      <c r="AH23" s="91">
        <v>19.2</v>
      </c>
      <c r="AI23" s="91">
        <v>2</v>
      </c>
      <c r="AJ23" s="91" t="s">
        <v>88</v>
      </c>
      <c r="AK23" s="91" t="s">
        <v>88</v>
      </c>
      <c r="AL23" s="91">
        <v>39730</v>
      </c>
      <c r="AM23" s="91">
        <v>139480</v>
      </c>
      <c r="AN23" s="91">
        <v>41060</v>
      </c>
      <c r="AO23" s="91">
        <v>0.32100000000000001</v>
      </c>
      <c r="AP23" s="91">
        <v>0.22589666300566569</v>
      </c>
      <c r="AQ23" s="91">
        <v>2.5999999999999999E-2</v>
      </c>
      <c r="AR23" s="91">
        <v>5</v>
      </c>
      <c r="AS23" s="91">
        <v>1.86</v>
      </c>
      <c r="AT23" s="91">
        <v>56</v>
      </c>
      <c r="AU23" s="91" t="s">
        <v>88</v>
      </c>
      <c r="AV23" s="91">
        <v>7</v>
      </c>
      <c r="AW23" s="91">
        <v>0.1</v>
      </c>
      <c r="AX23" s="91">
        <v>5</v>
      </c>
      <c r="AY23" s="91">
        <v>0.14399999999999999</v>
      </c>
      <c r="AZ23" s="91">
        <v>31.5</v>
      </c>
      <c r="BA23" s="91">
        <v>9.94</v>
      </c>
      <c r="BB23" s="91" t="s">
        <v>88</v>
      </c>
      <c r="BC23" s="91" t="s">
        <v>88</v>
      </c>
      <c r="BD23" s="91" t="s">
        <v>88</v>
      </c>
      <c r="BE23" s="93" t="s">
        <v>88</v>
      </c>
      <c r="BF23" s="91" t="s">
        <v>88</v>
      </c>
      <c r="BG23" s="91" t="s">
        <v>88</v>
      </c>
      <c r="BH23" s="91" t="s">
        <v>88</v>
      </c>
      <c r="BI23" s="94">
        <f t="shared" si="0"/>
        <v>63.3101912243418</v>
      </c>
      <c r="BJ23" s="95">
        <f t="shared" si="1"/>
        <v>5.7418060952396806</v>
      </c>
      <c r="BK23" s="95">
        <f t="shared" si="2"/>
        <v>89.594400467218946</v>
      </c>
      <c r="BL23" s="95">
        <f t="shared" si="3"/>
        <v>80.14150832</v>
      </c>
      <c r="BM23" s="95">
        <f t="shared" si="4"/>
        <v>99.269944328661239</v>
      </c>
      <c r="BN23" s="95">
        <f t="shared" si="5"/>
        <v>72.843224275321774</v>
      </c>
      <c r="BO23" s="95">
        <f t="shared" si="6"/>
        <v>85.842310056788861</v>
      </c>
      <c r="BP23" s="95">
        <f t="shared" si="7"/>
        <v>93.375913604787712</v>
      </c>
      <c r="BQ23" s="95">
        <f t="shared" si="8"/>
        <v>85.862200800665605</v>
      </c>
      <c r="BR23" s="96">
        <f t="shared" si="9"/>
        <v>69.628346460477346</v>
      </c>
      <c r="BS23" s="97" t="str">
        <f t="shared" si="10"/>
        <v>MEDIA</v>
      </c>
      <c r="BT23" s="98">
        <f t="shared" si="11"/>
        <v>34.722222222222221</v>
      </c>
      <c r="BU23" s="99">
        <f t="shared" si="12"/>
        <v>0.629</v>
      </c>
      <c r="BV23" s="100">
        <f t="shared" si="13"/>
        <v>0.1</v>
      </c>
      <c r="BW23" s="95">
        <f t="shared" si="14"/>
        <v>1</v>
      </c>
      <c r="BX23" s="94">
        <f t="shared" si="15"/>
        <v>0.91</v>
      </c>
      <c r="BY23" s="100">
        <f t="shared" si="16"/>
        <v>0.999</v>
      </c>
      <c r="BZ23" s="100">
        <f t="shared" si="17"/>
        <v>0.89776629230906058</v>
      </c>
      <c r="CA23" s="94">
        <f t="shared" si="18"/>
        <v>0.15</v>
      </c>
      <c r="CB23" s="99">
        <f t="shared" si="19"/>
        <v>0.66858728092326858</v>
      </c>
      <c r="CC23" s="97" t="str">
        <f t="shared" si="20"/>
        <v>Regular</v>
      </c>
      <c r="CD23" s="99">
        <f t="shared" si="21"/>
        <v>0.1022337076909394</v>
      </c>
      <c r="CE23" s="96">
        <f t="shared" si="22"/>
        <v>0</v>
      </c>
      <c r="CF23" s="96">
        <f t="shared" si="23"/>
        <v>0</v>
      </c>
      <c r="CG23" s="99">
        <f t="shared" si="24"/>
        <v>3.4077902563646463E-2</v>
      </c>
      <c r="CH23" s="101" t="str">
        <f t="shared" si="25"/>
        <v>Ninguna</v>
      </c>
      <c r="CI23" s="96">
        <f t="shared" si="26"/>
        <v>0</v>
      </c>
      <c r="CJ23" s="96">
        <f t="shared" si="27"/>
        <v>1</v>
      </c>
      <c r="CK23" s="96">
        <f t="shared" si="28"/>
        <v>0.371</v>
      </c>
      <c r="CL23" s="102">
        <f t="shared" si="29"/>
        <v>0.45700000000000002</v>
      </c>
      <c r="CM23" s="103" t="str">
        <f t="shared" si="30"/>
        <v>Media</v>
      </c>
      <c r="CN23" s="96">
        <f t="shared" si="31"/>
        <v>0</v>
      </c>
      <c r="CO23" s="96">
        <f t="shared" si="32"/>
        <v>0</v>
      </c>
      <c r="CP23" s="103" t="str">
        <f t="shared" si="33"/>
        <v>Ninguna</v>
      </c>
      <c r="CQ23" s="104">
        <f t="shared" si="34"/>
        <v>1.1607818919783881E-3</v>
      </c>
      <c r="CR23" s="104">
        <f t="shared" si="35"/>
        <v>1.1607818919783881E-3</v>
      </c>
      <c r="CS23" s="103" t="str">
        <f t="shared" si="36"/>
        <v>Ninguna</v>
      </c>
      <c r="CT23" s="105" t="str">
        <f t="shared" si="37"/>
        <v>Eutrofico</v>
      </c>
      <c r="CU23" s="83" t="s">
        <v>1079</v>
      </c>
      <c r="CV23" s="83" t="s">
        <v>1076</v>
      </c>
      <c r="CW23" s="90">
        <v>43733</v>
      </c>
      <c r="CX23" s="106">
        <f t="shared" si="38"/>
        <v>5.2518966630056658</v>
      </c>
    </row>
    <row r="24" spans="1:102" ht="30" hidden="1" customHeight="1" x14ac:dyDescent="0.2">
      <c r="A24" s="83">
        <v>2019</v>
      </c>
      <c r="B24" s="84" t="s">
        <v>1080</v>
      </c>
      <c r="C24" s="84" t="s">
        <v>127</v>
      </c>
      <c r="D24" s="85" t="s">
        <v>1081</v>
      </c>
      <c r="E24" s="84" t="s">
        <v>459</v>
      </c>
      <c r="F24" s="86" t="s">
        <v>107</v>
      </c>
      <c r="G24" s="86" t="s">
        <v>991</v>
      </c>
      <c r="H24" s="87">
        <v>-75.550818406999994</v>
      </c>
      <c r="I24" s="87">
        <v>5.9179686546800001</v>
      </c>
      <c r="J24" s="88">
        <v>836842.38020000001</v>
      </c>
      <c r="K24" s="88">
        <v>1146382.2725</v>
      </c>
      <c r="L24" s="89">
        <v>1230</v>
      </c>
      <c r="M24" s="86">
        <v>2</v>
      </c>
      <c r="N24" s="86" t="s">
        <v>79</v>
      </c>
      <c r="O24" s="86">
        <v>26</v>
      </c>
      <c r="P24" s="86" t="s">
        <v>80</v>
      </c>
      <c r="Q24" s="86">
        <v>2618</v>
      </c>
      <c r="R24" s="84" t="s">
        <v>123</v>
      </c>
      <c r="S24" s="108">
        <v>2618</v>
      </c>
      <c r="T24" s="84" t="s">
        <v>125</v>
      </c>
      <c r="U24" s="85" t="s">
        <v>126</v>
      </c>
      <c r="V24" s="84" t="s">
        <v>127</v>
      </c>
      <c r="W24" s="84" t="s">
        <v>126</v>
      </c>
      <c r="X24" s="84" t="s">
        <v>127</v>
      </c>
      <c r="Y24" s="90">
        <v>43720</v>
      </c>
      <c r="Z24" s="91">
        <v>10.130000000000001</v>
      </c>
      <c r="AA24" s="91">
        <v>7.86</v>
      </c>
      <c r="AB24" s="91">
        <v>194.7</v>
      </c>
      <c r="AC24" s="91">
        <v>22.8</v>
      </c>
      <c r="AD24" s="91">
        <v>25.6</v>
      </c>
      <c r="AE24" s="91">
        <v>6.35</v>
      </c>
      <c r="AF24" s="91">
        <v>87.2</v>
      </c>
      <c r="AG24" s="91">
        <v>2.8000000000000007</v>
      </c>
      <c r="AH24" s="91">
        <v>25.6</v>
      </c>
      <c r="AI24" s="91">
        <v>2</v>
      </c>
      <c r="AJ24" s="91" t="s">
        <v>88</v>
      </c>
      <c r="AK24" s="91" t="s">
        <v>88</v>
      </c>
      <c r="AL24" s="91">
        <v>200</v>
      </c>
      <c r="AM24" s="91">
        <v>48840</v>
      </c>
      <c r="AN24" s="91">
        <v>384</v>
      </c>
      <c r="AO24" s="91">
        <v>0.153</v>
      </c>
      <c r="AP24" s="91">
        <v>0.44727539275121808</v>
      </c>
      <c r="AQ24" s="91">
        <v>0.02</v>
      </c>
      <c r="AR24" s="91">
        <v>5</v>
      </c>
      <c r="AS24" s="91">
        <v>1.83</v>
      </c>
      <c r="AT24" s="91">
        <v>123</v>
      </c>
      <c r="AU24" s="91" t="s">
        <v>88</v>
      </c>
      <c r="AV24" s="91">
        <v>7</v>
      </c>
      <c r="AW24" s="91">
        <v>0.1</v>
      </c>
      <c r="AX24" s="91">
        <v>5</v>
      </c>
      <c r="AY24" s="91">
        <v>6.3E-2</v>
      </c>
      <c r="AZ24" s="91">
        <v>107</v>
      </c>
      <c r="BA24" s="91">
        <v>76</v>
      </c>
      <c r="BB24" s="91" t="s">
        <v>88</v>
      </c>
      <c r="BC24" s="91" t="s">
        <v>88</v>
      </c>
      <c r="BD24" s="91" t="s">
        <v>88</v>
      </c>
      <c r="BE24" s="93" t="s">
        <v>88</v>
      </c>
      <c r="BF24" s="91" t="s">
        <v>88</v>
      </c>
      <c r="BG24" s="91" t="s">
        <v>88</v>
      </c>
      <c r="BH24" s="91" t="s">
        <v>88</v>
      </c>
      <c r="BI24" s="94">
        <f t="shared" si="0"/>
        <v>93.179410781924418</v>
      </c>
      <c r="BJ24" s="95">
        <f t="shared" si="1"/>
        <v>30.612623772523119</v>
      </c>
      <c r="BK24" s="95">
        <f t="shared" si="2"/>
        <v>88.345771739786869</v>
      </c>
      <c r="BL24" s="95">
        <f t="shared" si="3"/>
        <v>80.14150832</v>
      </c>
      <c r="BM24" s="95">
        <f t="shared" si="4"/>
        <v>97.659720061117284</v>
      </c>
      <c r="BN24" s="95">
        <f t="shared" si="5"/>
        <v>85.756210881875944</v>
      </c>
      <c r="BO24" s="95">
        <f t="shared" si="6"/>
        <v>83.657026035192217</v>
      </c>
      <c r="BP24" s="95">
        <f t="shared" si="7"/>
        <v>93.449479821559464</v>
      </c>
      <c r="BQ24" s="95">
        <f t="shared" si="8"/>
        <v>81.944881605675107</v>
      </c>
      <c r="BR24" s="96">
        <f t="shared" si="9"/>
        <v>79.191516239047971</v>
      </c>
      <c r="BS24" s="97" t="str">
        <f t="shared" si="10"/>
        <v>BUENA</v>
      </c>
      <c r="BT24" s="98">
        <f t="shared" si="11"/>
        <v>79.365079365079367</v>
      </c>
      <c r="BU24" s="99">
        <f t="shared" si="12"/>
        <v>0.872</v>
      </c>
      <c r="BV24" s="100">
        <f t="shared" si="13"/>
        <v>0.70366302793440227</v>
      </c>
      <c r="BW24" s="95">
        <f t="shared" si="14"/>
        <v>1</v>
      </c>
      <c r="BX24" s="94">
        <f t="shared" si="15"/>
        <v>0.51</v>
      </c>
      <c r="BY24" s="100">
        <f t="shared" si="16"/>
        <v>0.999</v>
      </c>
      <c r="BZ24" s="100">
        <f t="shared" si="17"/>
        <v>0.35768158233291503</v>
      </c>
      <c r="CA24" s="94">
        <f t="shared" si="18"/>
        <v>0.15</v>
      </c>
      <c r="CB24" s="99">
        <f t="shared" si="19"/>
        <v>0.66036824543742456</v>
      </c>
      <c r="CC24" s="97" t="str">
        <f t="shared" si="20"/>
        <v>Regular</v>
      </c>
      <c r="CD24" s="99">
        <f t="shared" si="21"/>
        <v>0.64231841766708497</v>
      </c>
      <c r="CE24" s="96">
        <f t="shared" si="22"/>
        <v>0.15331329092703269</v>
      </c>
      <c r="CF24" s="96">
        <f t="shared" si="23"/>
        <v>0.28500000000000003</v>
      </c>
      <c r="CG24" s="99">
        <f t="shared" si="24"/>
        <v>0.36021056953137259</v>
      </c>
      <c r="CH24" s="101" t="str">
        <f t="shared" si="25"/>
        <v>Baja</v>
      </c>
      <c r="CI24" s="96">
        <f t="shared" si="26"/>
        <v>0</v>
      </c>
      <c r="CJ24" s="96">
        <f t="shared" si="27"/>
        <v>1</v>
      </c>
      <c r="CK24" s="96">
        <f t="shared" si="28"/>
        <v>0.128</v>
      </c>
      <c r="CL24" s="102">
        <f t="shared" si="29"/>
        <v>0.37600000000000006</v>
      </c>
      <c r="CM24" s="103" t="str">
        <f t="shared" si="30"/>
        <v>Baja</v>
      </c>
      <c r="CN24" s="96">
        <f t="shared" si="31"/>
        <v>0</v>
      </c>
      <c r="CO24" s="96">
        <f t="shared" si="32"/>
        <v>0</v>
      </c>
      <c r="CP24" s="103" t="str">
        <f t="shared" si="33"/>
        <v>Ninguna</v>
      </c>
      <c r="CQ24" s="104">
        <f t="shared" si="34"/>
        <v>1.8651519665682178E-2</v>
      </c>
      <c r="CR24" s="104">
        <f t="shared" si="35"/>
        <v>1.8651519665682178E-2</v>
      </c>
      <c r="CS24" s="103" t="str">
        <f t="shared" si="36"/>
        <v>Ninguna</v>
      </c>
      <c r="CT24" s="105" t="str">
        <f t="shared" si="37"/>
        <v>Eutrofico</v>
      </c>
      <c r="CU24" s="83" t="s">
        <v>1082</v>
      </c>
      <c r="CV24" s="83" t="s">
        <v>1083</v>
      </c>
      <c r="CW24" s="90">
        <v>43735</v>
      </c>
      <c r="CX24" s="106">
        <f t="shared" si="38"/>
        <v>5.4672753927512181</v>
      </c>
    </row>
    <row r="25" spans="1:102" ht="30" hidden="1" customHeight="1" x14ac:dyDescent="0.2">
      <c r="A25" s="83">
        <v>2019</v>
      </c>
      <c r="B25" s="84" t="s">
        <v>1084</v>
      </c>
      <c r="C25" s="84" t="s">
        <v>127</v>
      </c>
      <c r="D25" s="85" t="s">
        <v>1085</v>
      </c>
      <c r="E25" s="84" t="s">
        <v>459</v>
      </c>
      <c r="F25" s="86" t="s">
        <v>107</v>
      </c>
      <c r="G25" s="86" t="s">
        <v>991</v>
      </c>
      <c r="H25" s="87">
        <v>-75.550590029800006</v>
      </c>
      <c r="I25" s="87">
        <v>5.9163469866599998</v>
      </c>
      <c r="J25" s="88">
        <v>836867.20109999995</v>
      </c>
      <c r="K25" s="88">
        <v>1146202.8130999999</v>
      </c>
      <c r="L25" s="89">
        <v>2210</v>
      </c>
      <c r="M25" s="86">
        <v>2</v>
      </c>
      <c r="N25" s="86" t="s">
        <v>79</v>
      </c>
      <c r="O25" s="86">
        <v>26</v>
      </c>
      <c r="P25" s="86" t="s">
        <v>80</v>
      </c>
      <c r="Q25" s="86">
        <v>2618</v>
      </c>
      <c r="R25" s="84" t="s">
        <v>123</v>
      </c>
      <c r="S25" s="108">
        <v>2618</v>
      </c>
      <c r="T25" s="84" t="s">
        <v>125</v>
      </c>
      <c r="U25" s="85" t="s">
        <v>126</v>
      </c>
      <c r="V25" s="84" t="s">
        <v>127</v>
      </c>
      <c r="W25" s="84" t="s">
        <v>126</v>
      </c>
      <c r="X25" s="84" t="s">
        <v>127</v>
      </c>
      <c r="Y25" s="90">
        <v>43720</v>
      </c>
      <c r="Z25" s="91">
        <v>11.06</v>
      </c>
      <c r="AA25" s="91">
        <v>7.6</v>
      </c>
      <c r="AB25" s="91">
        <v>197</v>
      </c>
      <c r="AC25" s="91">
        <v>23.4</v>
      </c>
      <c r="AD25" s="91">
        <v>31.5</v>
      </c>
      <c r="AE25" s="91">
        <v>5.98</v>
      </c>
      <c r="AF25" s="91">
        <v>83.8</v>
      </c>
      <c r="AG25" s="91">
        <v>8.1000000000000014</v>
      </c>
      <c r="AH25" s="91">
        <v>26.6</v>
      </c>
      <c r="AI25" s="91">
        <v>2</v>
      </c>
      <c r="AJ25" s="91" t="s">
        <v>88</v>
      </c>
      <c r="AK25" s="91" t="s">
        <v>88</v>
      </c>
      <c r="AL25" s="91">
        <v>5635</v>
      </c>
      <c r="AM25" s="91">
        <v>59815</v>
      </c>
      <c r="AN25" s="91">
        <v>8119</v>
      </c>
      <c r="AO25" s="91">
        <v>0.153</v>
      </c>
      <c r="AP25" s="91">
        <v>0.50826749176274777</v>
      </c>
      <c r="AQ25" s="91">
        <v>0.02</v>
      </c>
      <c r="AR25" s="91">
        <v>5</v>
      </c>
      <c r="AS25" s="91">
        <v>2.7</v>
      </c>
      <c r="AT25" s="91">
        <v>142</v>
      </c>
      <c r="AU25" s="91" t="s">
        <v>88</v>
      </c>
      <c r="AV25" s="91">
        <v>7</v>
      </c>
      <c r="AW25" s="91">
        <v>0.1</v>
      </c>
      <c r="AX25" s="91">
        <v>5</v>
      </c>
      <c r="AY25" s="91">
        <v>0.05</v>
      </c>
      <c r="AZ25" s="91">
        <v>108</v>
      </c>
      <c r="BA25" s="91">
        <v>76</v>
      </c>
      <c r="BB25" s="91" t="s">
        <v>88</v>
      </c>
      <c r="BC25" s="91" t="s">
        <v>88</v>
      </c>
      <c r="BD25" s="91" t="s">
        <v>88</v>
      </c>
      <c r="BE25" s="93" t="s">
        <v>88</v>
      </c>
      <c r="BF25" s="91" t="s">
        <v>88</v>
      </c>
      <c r="BG25" s="91" t="s">
        <v>88</v>
      </c>
      <c r="BH25" s="91" t="s">
        <v>88</v>
      </c>
      <c r="BI25" s="94">
        <f t="shared" si="0"/>
        <v>90.269282606009639</v>
      </c>
      <c r="BJ25" s="95">
        <f t="shared" si="1"/>
        <v>11.062427692170692</v>
      </c>
      <c r="BK25" s="95">
        <f t="shared" si="2"/>
        <v>92.380194015993766</v>
      </c>
      <c r="BL25" s="95">
        <f t="shared" si="3"/>
        <v>80.14150832</v>
      </c>
      <c r="BM25" s="95">
        <f t="shared" si="4"/>
        <v>97.222296562367447</v>
      </c>
      <c r="BN25" s="95">
        <f t="shared" si="5"/>
        <v>85.756210881875944</v>
      </c>
      <c r="BO25" s="95">
        <f t="shared" si="6"/>
        <v>55.385994564745658</v>
      </c>
      <c r="BP25" s="95">
        <f t="shared" si="7"/>
        <v>91.349660785750984</v>
      </c>
      <c r="BQ25" s="95">
        <f t="shared" si="8"/>
        <v>79.559924096305608</v>
      </c>
      <c r="BR25" s="96">
        <f t="shared" si="9"/>
        <v>72.806771481228651</v>
      </c>
      <c r="BS25" s="97" t="str">
        <f t="shared" si="10"/>
        <v>BUENA</v>
      </c>
      <c r="BT25" s="98">
        <f t="shared" si="11"/>
        <v>100</v>
      </c>
      <c r="BU25" s="99">
        <f t="shared" si="12"/>
        <v>0.83799999999999997</v>
      </c>
      <c r="BV25" s="100">
        <f t="shared" si="13"/>
        <v>0.1</v>
      </c>
      <c r="BW25" s="95">
        <f t="shared" si="14"/>
        <v>1</v>
      </c>
      <c r="BX25" s="94">
        <f t="shared" si="15"/>
        <v>0.51</v>
      </c>
      <c r="BY25" s="100">
        <f t="shared" si="16"/>
        <v>0.999</v>
      </c>
      <c r="BZ25" s="100">
        <f t="shared" si="17"/>
        <v>0.3474936490994156</v>
      </c>
      <c r="CA25" s="94">
        <f t="shared" si="18"/>
        <v>0.15</v>
      </c>
      <c r="CB25" s="99">
        <f t="shared" si="19"/>
        <v>0.56898911087391824</v>
      </c>
      <c r="CC25" s="97" t="str">
        <f t="shared" si="20"/>
        <v>Regular</v>
      </c>
      <c r="CD25" s="99">
        <f t="shared" si="21"/>
        <v>0.6525063509005844</v>
      </c>
      <c r="CE25" s="96">
        <f t="shared" si="22"/>
        <v>0.15331329092703269</v>
      </c>
      <c r="CF25" s="96">
        <f t="shared" si="23"/>
        <v>0.29000000000000004</v>
      </c>
      <c r="CG25" s="99">
        <f t="shared" si="24"/>
        <v>0.36527321394253903</v>
      </c>
      <c r="CH25" s="101" t="str">
        <f t="shared" si="25"/>
        <v>Baja</v>
      </c>
      <c r="CI25" s="96">
        <f t="shared" si="26"/>
        <v>0</v>
      </c>
      <c r="CJ25" s="96">
        <f t="shared" si="27"/>
        <v>1</v>
      </c>
      <c r="CK25" s="96">
        <f t="shared" si="28"/>
        <v>0.16200000000000003</v>
      </c>
      <c r="CL25" s="102">
        <f t="shared" si="29"/>
        <v>0.38733333333333331</v>
      </c>
      <c r="CM25" s="103" t="str">
        <f t="shared" si="30"/>
        <v>Baja</v>
      </c>
      <c r="CN25" s="96">
        <f t="shared" si="31"/>
        <v>0</v>
      </c>
      <c r="CO25" s="96">
        <f t="shared" si="32"/>
        <v>0</v>
      </c>
      <c r="CP25" s="103" t="str">
        <f t="shared" si="33"/>
        <v>Ninguna</v>
      </c>
      <c r="CQ25" s="104">
        <f t="shared" si="34"/>
        <v>7.6908758815083375E-3</v>
      </c>
      <c r="CR25" s="104">
        <f t="shared" si="35"/>
        <v>7.6908758815083375E-3</v>
      </c>
      <c r="CS25" s="103" t="str">
        <f t="shared" si="36"/>
        <v>Ninguna</v>
      </c>
      <c r="CT25" s="105" t="str">
        <f t="shared" si="37"/>
        <v>Eutrofico</v>
      </c>
      <c r="CU25" s="83" t="s">
        <v>1086</v>
      </c>
      <c r="CV25" s="83" t="s">
        <v>1083</v>
      </c>
      <c r="CW25" s="90">
        <v>43735</v>
      </c>
      <c r="CX25" s="106">
        <f t="shared" si="38"/>
        <v>5.5282674917627475</v>
      </c>
    </row>
    <row r="26" spans="1:102" ht="30" hidden="1" customHeight="1" x14ac:dyDescent="0.2">
      <c r="A26" s="83">
        <v>2019</v>
      </c>
      <c r="B26" s="84" t="s">
        <v>1087</v>
      </c>
      <c r="C26" s="84" t="s">
        <v>127</v>
      </c>
      <c r="D26" s="85" t="s">
        <v>1088</v>
      </c>
      <c r="E26" s="84" t="s">
        <v>122</v>
      </c>
      <c r="F26" s="86" t="s">
        <v>107</v>
      </c>
      <c r="G26" s="86" t="s">
        <v>991</v>
      </c>
      <c r="H26" s="87">
        <v>-75.555465635700003</v>
      </c>
      <c r="I26" s="87">
        <v>5.8635860186600004</v>
      </c>
      <c r="J26" s="88">
        <v>836311.69330000004</v>
      </c>
      <c r="K26" s="88">
        <v>1140367.7106000001</v>
      </c>
      <c r="L26" s="89">
        <v>1510</v>
      </c>
      <c r="M26" s="86">
        <v>2</v>
      </c>
      <c r="N26" s="86" t="s">
        <v>79</v>
      </c>
      <c r="O26" s="86">
        <v>26</v>
      </c>
      <c r="P26" s="86" t="s">
        <v>80</v>
      </c>
      <c r="Q26" s="86">
        <v>2618</v>
      </c>
      <c r="R26" s="84" t="s">
        <v>123</v>
      </c>
      <c r="S26" s="108">
        <v>2618</v>
      </c>
      <c r="T26" s="84" t="s">
        <v>125</v>
      </c>
      <c r="U26" s="85" t="s">
        <v>126</v>
      </c>
      <c r="V26" s="84" t="s">
        <v>127</v>
      </c>
      <c r="W26" s="84" t="s">
        <v>126</v>
      </c>
      <c r="X26" s="84" t="s">
        <v>127</v>
      </c>
      <c r="Y26" s="90">
        <v>43719</v>
      </c>
      <c r="Z26" s="91">
        <v>0.49</v>
      </c>
      <c r="AA26" s="91">
        <v>7.57</v>
      </c>
      <c r="AB26" s="91">
        <v>219</v>
      </c>
      <c r="AC26" s="91">
        <v>20.7</v>
      </c>
      <c r="AD26" s="91">
        <v>29</v>
      </c>
      <c r="AE26" s="91">
        <v>5.92</v>
      </c>
      <c r="AF26" s="91">
        <v>78.599999999999994</v>
      </c>
      <c r="AG26" s="91">
        <v>8.3000000000000007</v>
      </c>
      <c r="AH26" s="91">
        <v>13.1</v>
      </c>
      <c r="AI26" s="91">
        <v>2</v>
      </c>
      <c r="AJ26" s="91" t="s">
        <v>88</v>
      </c>
      <c r="AK26" s="91" t="s">
        <v>88</v>
      </c>
      <c r="AL26" s="91">
        <v>630</v>
      </c>
      <c r="AM26" s="91">
        <v>92080</v>
      </c>
      <c r="AN26" s="91">
        <v>657</v>
      </c>
      <c r="AO26" s="91">
        <v>0.36099999999999999</v>
      </c>
      <c r="AP26" s="91">
        <v>0.87196111920186958</v>
      </c>
      <c r="AQ26" s="91">
        <v>0.02</v>
      </c>
      <c r="AR26" s="91">
        <v>5</v>
      </c>
      <c r="AS26" s="91">
        <v>2.91</v>
      </c>
      <c r="AT26" s="91">
        <v>194</v>
      </c>
      <c r="AU26" s="91" t="s">
        <v>88</v>
      </c>
      <c r="AV26" s="91">
        <v>7</v>
      </c>
      <c r="AW26" s="91">
        <v>0.1</v>
      </c>
      <c r="AX26" s="91">
        <v>5</v>
      </c>
      <c r="AY26" s="91">
        <v>0.11899999999999999</v>
      </c>
      <c r="AZ26" s="91">
        <v>114</v>
      </c>
      <c r="BA26" s="91">
        <v>118</v>
      </c>
      <c r="BB26" s="91" t="s">
        <v>88</v>
      </c>
      <c r="BC26" s="91" t="s">
        <v>88</v>
      </c>
      <c r="BD26" s="91" t="s">
        <v>88</v>
      </c>
      <c r="BE26" s="93" t="s">
        <v>88</v>
      </c>
      <c r="BF26" s="91" t="s">
        <v>88</v>
      </c>
      <c r="BG26" s="91" t="s">
        <v>88</v>
      </c>
      <c r="BH26" s="91" t="s">
        <v>88</v>
      </c>
      <c r="BI26" s="94">
        <f t="shared" si="0"/>
        <v>84.825126561074143</v>
      </c>
      <c r="BJ26" s="95">
        <f t="shared" si="1"/>
        <v>26.12233044642208</v>
      </c>
      <c r="BK26" s="95">
        <f t="shared" si="2"/>
        <v>92.623220484652848</v>
      </c>
      <c r="BL26" s="95">
        <f t="shared" si="3"/>
        <v>80.14150832</v>
      </c>
      <c r="BM26" s="95">
        <f t="shared" si="4"/>
        <v>94.668612934341112</v>
      </c>
      <c r="BN26" s="95">
        <f t="shared" si="5"/>
        <v>70.120950862569288</v>
      </c>
      <c r="BO26" s="95">
        <f t="shared" si="6"/>
        <v>54.242761195307438</v>
      </c>
      <c r="BP26" s="95">
        <f t="shared" si="7"/>
        <v>90.853121151899458</v>
      </c>
      <c r="BQ26" s="95">
        <f t="shared" si="8"/>
        <v>71.360970678065598</v>
      </c>
      <c r="BR26" s="96">
        <f t="shared" si="9"/>
        <v>71.77071469416029</v>
      </c>
      <c r="BS26" s="97" t="str">
        <f t="shared" si="10"/>
        <v>BUENA</v>
      </c>
      <c r="BT26" s="98">
        <f t="shared" si="11"/>
        <v>42.016806722689076</v>
      </c>
      <c r="BU26" s="99">
        <f t="shared" si="12"/>
        <v>0.78599999999999992</v>
      </c>
      <c r="BV26" s="100">
        <f t="shared" si="13"/>
        <v>0.5367566917607125</v>
      </c>
      <c r="BW26" s="95">
        <f t="shared" si="14"/>
        <v>1</v>
      </c>
      <c r="BX26" s="94">
        <f t="shared" si="15"/>
        <v>0.91</v>
      </c>
      <c r="BY26" s="100">
        <f t="shared" si="16"/>
        <v>0.999</v>
      </c>
      <c r="BZ26" s="100">
        <f t="shared" si="17"/>
        <v>0.24803935126134469</v>
      </c>
      <c r="CA26" s="94">
        <f t="shared" si="18"/>
        <v>0.15</v>
      </c>
      <c r="CB26" s="99">
        <f t="shared" si="19"/>
        <v>0.66389144602308803</v>
      </c>
      <c r="CC26" s="97" t="str">
        <f t="shared" si="20"/>
        <v>Regular</v>
      </c>
      <c r="CD26" s="99">
        <f t="shared" si="21"/>
        <v>0.75196064873865531</v>
      </c>
      <c r="CE26" s="96">
        <f t="shared" si="22"/>
        <v>1</v>
      </c>
      <c r="CF26" s="96">
        <f t="shared" si="23"/>
        <v>0.32000000000000006</v>
      </c>
      <c r="CG26" s="99">
        <f t="shared" si="24"/>
        <v>0.69065354957955183</v>
      </c>
      <c r="CH26" s="101" t="str">
        <f t="shared" si="25"/>
        <v>Alta</v>
      </c>
      <c r="CI26" s="96">
        <f t="shared" si="26"/>
        <v>0</v>
      </c>
      <c r="CJ26" s="96">
        <f t="shared" si="27"/>
        <v>1</v>
      </c>
      <c r="CK26" s="96">
        <f t="shared" si="28"/>
        <v>0.21400000000000008</v>
      </c>
      <c r="CL26" s="102">
        <f t="shared" si="29"/>
        <v>0.40466666666666667</v>
      </c>
      <c r="CM26" s="103" t="str">
        <f t="shared" si="30"/>
        <v>Media</v>
      </c>
      <c r="CN26" s="96">
        <f t="shared" si="31"/>
        <v>0</v>
      </c>
      <c r="CO26" s="96">
        <f t="shared" si="32"/>
        <v>0</v>
      </c>
      <c r="CP26" s="103" t="str">
        <f t="shared" si="33"/>
        <v>Ninguna</v>
      </c>
      <c r="CQ26" s="104">
        <f t="shared" si="34"/>
        <v>6.939926331218137E-3</v>
      </c>
      <c r="CR26" s="104">
        <f t="shared" si="35"/>
        <v>6.939926331218137E-3</v>
      </c>
      <c r="CS26" s="103" t="str">
        <f t="shared" si="36"/>
        <v>Ninguna</v>
      </c>
      <c r="CT26" s="105" t="str">
        <f t="shared" si="37"/>
        <v>Eutrofico</v>
      </c>
      <c r="CU26" s="83" t="s">
        <v>1089</v>
      </c>
      <c r="CV26" s="83" t="s">
        <v>1090</v>
      </c>
      <c r="CW26" s="90">
        <v>43734</v>
      </c>
      <c r="CX26" s="106">
        <f t="shared" si="38"/>
        <v>5.8919611192018699</v>
      </c>
    </row>
    <row r="27" spans="1:102" ht="30" hidden="1" customHeight="1" x14ac:dyDescent="0.2">
      <c r="A27" s="83">
        <v>2019</v>
      </c>
      <c r="B27" s="84" t="s">
        <v>1091</v>
      </c>
      <c r="C27" s="84" t="s">
        <v>127</v>
      </c>
      <c r="D27" s="85" t="s">
        <v>1092</v>
      </c>
      <c r="E27" s="84" t="s">
        <v>122</v>
      </c>
      <c r="F27" s="86" t="s">
        <v>107</v>
      </c>
      <c r="G27" s="86" t="s">
        <v>991</v>
      </c>
      <c r="H27" s="87">
        <v>-75.552019385400001</v>
      </c>
      <c r="I27" s="87">
        <v>5.8628353531600004</v>
      </c>
      <c r="J27" s="88">
        <v>836693.24080000003</v>
      </c>
      <c r="K27" s="88">
        <v>1140283.6654000001</v>
      </c>
      <c r="L27" s="89">
        <v>1500</v>
      </c>
      <c r="M27" s="86">
        <v>2</v>
      </c>
      <c r="N27" s="86" t="s">
        <v>79</v>
      </c>
      <c r="O27" s="86">
        <v>26</v>
      </c>
      <c r="P27" s="86" t="s">
        <v>80</v>
      </c>
      <c r="Q27" s="86">
        <v>2618</v>
      </c>
      <c r="R27" s="84" t="s">
        <v>123</v>
      </c>
      <c r="S27" s="108">
        <v>2618</v>
      </c>
      <c r="T27" s="84" t="s">
        <v>125</v>
      </c>
      <c r="U27" s="85" t="s">
        <v>126</v>
      </c>
      <c r="V27" s="84" t="s">
        <v>127</v>
      </c>
      <c r="W27" s="84" t="s">
        <v>126</v>
      </c>
      <c r="X27" s="84" t="s">
        <v>127</v>
      </c>
      <c r="Y27" s="90">
        <v>43719</v>
      </c>
      <c r="Z27" s="91">
        <v>0.76</v>
      </c>
      <c r="AA27" s="91">
        <v>7.54</v>
      </c>
      <c r="AB27" s="91">
        <v>225</v>
      </c>
      <c r="AC27" s="91">
        <v>20.399999999999999</v>
      </c>
      <c r="AD27" s="91">
        <v>29</v>
      </c>
      <c r="AE27" s="91">
        <v>5.96</v>
      </c>
      <c r="AF27" s="91">
        <v>82.6</v>
      </c>
      <c r="AG27" s="91">
        <v>8.6000000000000014</v>
      </c>
      <c r="AH27" s="91">
        <v>14.6</v>
      </c>
      <c r="AI27" s="91">
        <v>2</v>
      </c>
      <c r="AJ27" s="91" t="s">
        <v>88</v>
      </c>
      <c r="AK27" s="91" t="s">
        <v>88</v>
      </c>
      <c r="AL27" s="91">
        <v>100</v>
      </c>
      <c r="AM27" s="91">
        <v>104620</v>
      </c>
      <c r="AN27" s="91">
        <v>277</v>
      </c>
      <c r="AO27" s="91">
        <v>0.37</v>
      </c>
      <c r="AP27" s="91">
        <v>0.83129971986084972</v>
      </c>
      <c r="AQ27" s="91">
        <v>0.02</v>
      </c>
      <c r="AR27" s="91">
        <v>5</v>
      </c>
      <c r="AS27" s="91">
        <v>3.36</v>
      </c>
      <c r="AT27" s="91">
        <v>206</v>
      </c>
      <c r="AU27" s="91" t="s">
        <v>88</v>
      </c>
      <c r="AV27" s="91">
        <v>11</v>
      </c>
      <c r="AW27" s="91">
        <v>0.1</v>
      </c>
      <c r="AX27" s="91">
        <v>5</v>
      </c>
      <c r="AY27" s="91">
        <v>0.123</v>
      </c>
      <c r="AZ27" s="91">
        <v>124</v>
      </c>
      <c r="BA27" s="91">
        <v>116</v>
      </c>
      <c r="BB27" s="91" t="s">
        <v>88</v>
      </c>
      <c r="BC27" s="91" t="s">
        <v>88</v>
      </c>
      <c r="BD27" s="91" t="s">
        <v>88</v>
      </c>
      <c r="BE27" s="93" t="s">
        <v>88</v>
      </c>
      <c r="BF27" s="91" t="s">
        <v>88</v>
      </c>
      <c r="BG27" s="91" t="s">
        <v>88</v>
      </c>
      <c r="BH27" s="91" t="s">
        <v>88</v>
      </c>
      <c r="BI27" s="94">
        <f t="shared" si="0"/>
        <v>89.11439065175621</v>
      </c>
      <c r="BJ27" s="95">
        <f t="shared" si="1"/>
        <v>33.568812310040869</v>
      </c>
      <c r="BK27" s="95">
        <f t="shared" si="2"/>
        <v>92.814199114895018</v>
      </c>
      <c r="BL27" s="95">
        <f t="shared" si="3"/>
        <v>80.14150832</v>
      </c>
      <c r="BM27" s="95">
        <f t="shared" si="4"/>
        <v>94.949521717914138</v>
      </c>
      <c r="BN27" s="95">
        <f t="shared" si="5"/>
        <v>69.525910219779348</v>
      </c>
      <c r="BO27" s="95">
        <f t="shared" si="6"/>
        <v>52.545712082126904</v>
      </c>
      <c r="BP27" s="95">
        <f t="shared" si="7"/>
        <v>89.802395433126065</v>
      </c>
      <c r="BQ27" s="95">
        <f t="shared" si="8"/>
        <v>69.229831250225601</v>
      </c>
      <c r="BR27" s="96">
        <f t="shared" si="9"/>
        <v>73.277978422391456</v>
      </c>
      <c r="BS27" s="97" t="str">
        <f t="shared" si="10"/>
        <v>BUENA</v>
      </c>
      <c r="BT27" s="98">
        <f t="shared" si="11"/>
        <v>40.650406504065039</v>
      </c>
      <c r="BU27" s="99">
        <f t="shared" si="12"/>
        <v>0.82599999999999996</v>
      </c>
      <c r="BV27" s="100">
        <f t="shared" si="13"/>
        <v>0.78244181033857607</v>
      </c>
      <c r="BW27" s="95">
        <f t="shared" si="14"/>
        <v>1</v>
      </c>
      <c r="BX27" s="94">
        <f t="shared" si="15"/>
        <v>0.91</v>
      </c>
      <c r="BY27" s="100">
        <f t="shared" si="16"/>
        <v>0.98699999999999999</v>
      </c>
      <c r="BZ27" s="100">
        <f t="shared" si="17"/>
        <v>0.22030531405849274</v>
      </c>
      <c r="CA27" s="94">
        <f t="shared" si="18"/>
        <v>0.15</v>
      </c>
      <c r="CB27" s="99">
        <f t="shared" si="19"/>
        <v>0.69912459741558974</v>
      </c>
      <c r="CC27" s="97" t="str">
        <f t="shared" si="20"/>
        <v>Regular</v>
      </c>
      <c r="CD27" s="99">
        <f t="shared" si="21"/>
        <v>0.77969468594150726</v>
      </c>
      <c r="CE27" s="96">
        <f t="shared" si="22"/>
        <v>1</v>
      </c>
      <c r="CF27" s="96">
        <f t="shared" si="23"/>
        <v>0.37</v>
      </c>
      <c r="CG27" s="99">
        <f t="shared" si="24"/>
        <v>0.71656489531383583</v>
      </c>
      <c r="CH27" s="101" t="str">
        <f t="shared" si="25"/>
        <v>Alta</v>
      </c>
      <c r="CI27" s="96">
        <f t="shared" si="26"/>
        <v>0</v>
      </c>
      <c r="CJ27" s="96">
        <f t="shared" si="27"/>
        <v>1</v>
      </c>
      <c r="CK27" s="96">
        <f t="shared" si="28"/>
        <v>0.17400000000000004</v>
      </c>
      <c r="CL27" s="102">
        <f t="shared" si="29"/>
        <v>0.39133333333333331</v>
      </c>
      <c r="CM27" s="103" t="str">
        <f t="shared" si="30"/>
        <v>Baja</v>
      </c>
      <c r="CN27" s="96">
        <f t="shared" si="31"/>
        <v>1.3000000000000001E-2</v>
      </c>
      <c r="CO27" s="96">
        <f t="shared" si="32"/>
        <v>1.3000000000000001E-2</v>
      </c>
      <c r="CP27" s="103" t="str">
        <f t="shared" si="33"/>
        <v>Ninguna</v>
      </c>
      <c r="CQ27" s="104">
        <f t="shared" si="34"/>
        <v>6.2618380074930284E-3</v>
      </c>
      <c r="CR27" s="104">
        <f t="shared" si="35"/>
        <v>6.2618380074930284E-3</v>
      </c>
      <c r="CS27" s="103" t="str">
        <f t="shared" si="36"/>
        <v>Ninguna</v>
      </c>
      <c r="CT27" s="105" t="str">
        <f t="shared" si="37"/>
        <v>Eutrofico</v>
      </c>
      <c r="CU27" s="83" t="s">
        <v>1093</v>
      </c>
      <c r="CV27" s="83" t="s">
        <v>1090</v>
      </c>
      <c r="CW27" s="90">
        <v>43734</v>
      </c>
      <c r="CX27" s="106">
        <f t="shared" si="38"/>
        <v>5.8512997198608501</v>
      </c>
    </row>
    <row r="28" spans="1:102" ht="30" hidden="1" customHeight="1" x14ac:dyDescent="0.2">
      <c r="A28" s="83">
        <v>2019</v>
      </c>
      <c r="B28" s="84" t="s">
        <v>1094</v>
      </c>
      <c r="C28" s="84" t="s">
        <v>1095</v>
      </c>
      <c r="D28" s="85" t="s">
        <v>1096</v>
      </c>
      <c r="E28" s="84" t="s">
        <v>122</v>
      </c>
      <c r="F28" s="86" t="s">
        <v>107</v>
      </c>
      <c r="G28" s="86" t="s">
        <v>991</v>
      </c>
      <c r="H28" s="87">
        <v>-75.571996847700007</v>
      </c>
      <c r="I28" s="87">
        <v>5.7920808020100001</v>
      </c>
      <c r="J28" s="88">
        <v>834459.44920000003</v>
      </c>
      <c r="K28" s="88">
        <v>1132462.4554000001</v>
      </c>
      <c r="L28" s="89">
        <v>1140</v>
      </c>
      <c r="M28" s="86">
        <v>2</v>
      </c>
      <c r="N28" s="86" t="s">
        <v>79</v>
      </c>
      <c r="O28" s="86">
        <v>26</v>
      </c>
      <c r="P28" s="86" t="s">
        <v>80</v>
      </c>
      <c r="Q28" s="86">
        <v>2618</v>
      </c>
      <c r="R28" s="84" t="s">
        <v>123</v>
      </c>
      <c r="S28" s="108">
        <v>2618</v>
      </c>
      <c r="T28" s="84" t="s">
        <v>125</v>
      </c>
      <c r="U28" s="85" t="s">
        <v>1097</v>
      </c>
      <c r="V28" s="84" t="s">
        <v>1098</v>
      </c>
      <c r="W28" s="84" t="s">
        <v>1099</v>
      </c>
      <c r="X28" s="84" t="s">
        <v>1095</v>
      </c>
      <c r="Y28" s="90">
        <v>43719</v>
      </c>
      <c r="Z28" s="91">
        <v>1</v>
      </c>
      <c r="AA28" s="91">
        <v>6.2</v>
      </c>
      <c r="AB28" s="91">
        <v>185.5</v>
      </c>
      <c r="AC28" s="91">
        <v>25.1</v>
      </c>
      <c r="AD28" s="91">
        <v>28.4</v>
      </c>
      <c r="AE28" s="91">
        <v>4.2300000000000004</v>
      </c>
      <c r="AF28" s="91">
        <v>60.8</v>
      </c>
      <c r="AG28" s="91">
        <v>3.2999999999999972</v>
      </c>
      <c r="AH28" s="91">
        <v>12</v>
      </c>
      <c r="AI28" s="91">
        <v>2</v>
      </c>
      <c r="AJ28" s="91" t="s">
        <v>88</v>
      </c>
      <c r="AK28" s="91" t="s">
        <v>88</v>
      </c>
      <c r="AL28" s="91">
        <v>3050</v>
      </c>
      <c r="AM28" s="91">
        <v>81640</v>
      </c>
      <c r="AN28" s="91">
        <v>4710</v>
      </c>
      <c r="AO28" s="91">
        <v>0.153</v>
      </c>
      <c r="AP28" s="91">
        <v>0.67091308912682712</v>
      </c>
      <c r="AQ28" s="91">
        <v>0.02</v>
      </c>
      <c r="AR28" s="91">
        <v>5</v>
      </c>
      <c r="AS28" s="91">
        <v>2.08</v>
      </c>
      <c r="AT28" s="91">
        <v>161</v>
      </c>
      <c r="AU28" s="91" t="s">
        <v>88</v>
      </c>
      <c r="AV28" s="91">
        <v>17</v>
      </c>
      <c r="AW28" s="91">
        <v>0.1</v>
      </c>
      <c r="AX28" s="91">
        <v>5</v>
      </c>
      <c r="AY28" s="91">
        <v>2.97</v>
      </c>
      <c r="AZ28" s="91">
        <v>66</v>
      </c>
      <c r="BA28" s="91">
        <v>58.4</v>
      </c>
      <c r="BB28" s="91" t="s">
        <v>88</v>
      </c>
      <c r="BC28" s="91" t="s">
        <v>88</v>
      </c>
      <c r="BD28" s="91" t="s">
        <v>88</v>
      </c>
      <c r="BE28" s="93" t="s">
        <v>88</v>
      </c>
      <c r="BF28" s="91" t="s">
        <v>88</v>
      </c>
      <c r="BG28" s="91" t="s">
        <v>88</v>
      </c>
      <c r="BH28" s="91" t="s">
        <v>88</v>
      </c>
      <c r="BI28" s="94">
        <f t="shared" si="0"/>
        <v>60.126345418052374</v>
      </c>
      <c r="BJ28" s="95">
        <f t="shared" si="1"/>
        <v>13.543990470648193</v>
      </c>
      <c r="BK28" s="95">
        <f t="shared" si="2"/>
        <v>63.196559072000554</v>
      </c>
      <c r="BL28" s="95">
        <f t="shared" si="3"/>
        <v>80.14150832</v>
      </c>
      <c r="BM28" s="95">
        <f t="shared" si="4"/>
        <v>96.068780562274966</v>
      </c>
      <c r="BN28" s="95">
        <f t="shared" si="5"/>
        <v>85.756210881875944</v>
      </c>
      <c r="BO28" s="95">
        <f t="shared" si="6"/>
        <v>81.582786606903184</v>
      </c>
      <c r="BP28" s="95">
        <f t="shared" si="7"/>
        <v>92.838973328090987</v>
      </c>
      <c r="BQ28" s="95">
        <f t="shared" si="8"/>
        <v>76.802685430435105</v>
      </c>
      <c r="BR28" s="96">
        <f t="shared" si="9"/>
        <v>67.299788260975831</v>
      </c>
      <c r="BS28" s="97" t="str">
        <f t="shared" si="10"/>
        <v>MEDIA</v>
      </c>
      <c r="BT28" s="98">
        <f t="shared" si="11"/>
        <v>1.6835016835016834</v>
      </c>
      <c r="BU28" s="99">
        <f t="shared" si="12"/>
        <v>0.60799999999999998</v>
      </c>
      <c r="BV28" s="100">
        <f t="shared" si="13"/>
        <v>0.1</v>
      </c>
      <c r="BW28" s="95">
        <f t="shared" si="14"/>
        <v>0.66058289384253055</v>
      </c>
      <c r="BX28" s="94">
        <f t="shared" si="15"/>
        <v>0.91</v>
      </c>
      <c r="BY28" s="100">
        <f t="shared" si="16"/>
        <v>0.96899999999999997</v>
      </c>
      <c r="BZ28" s="100">
        <f t="shared" si="17"/>
        <v>0.3980216881905797</v>
      </c>
      <c r="CA28" s="94">
        <f t="shared" si="18"/>
        <v>0.15</v>
      </c>
      <c r="CB28" s="99">
        <f t="shared" si="19"/>
        <v>0.54354464148463544</v>
      </c>
      <c r="CC28" s="97" t="str">
        <f t="shared" si="20"/>
        <v>Regular</v>
      </c>
      <c r="CD28" s="99">
        <f t="shared" si="21"/>
        <v>0.6019783118094203</v>
      </c>
      <c r="CE28" s="96">
        <f t="shared" si="22"/>
        <v>4.8107914150787329E-2</v>
      </c>
      <c r="CF28" s="96">
        <f t="shared" si="23"/>
        <v>8.0000000000000016E-2</v>
      </c>
      <c r="CG28" s="99">
        <f t="shared" si="24"/>
        <v>0.24336207532006923</v>
      </c>
      <c r="CH28" s="101" t="str">
        <f t="shared" si="25"/>
        <v>Baja</v>
      </c>
      <c r="CI28" s="96">
        <f t="shared" si="26"/>
        <v>0</v>
      </c>
      <c r="CJ28" s="96">
        <f t="shared" si="27"/>
        <v>1</v>
      </c>
      <c r="CK28" s="96">
        <f t="shared" si="28"/>
        <v>0.39200000000000002</v>
      </c>
      <c r="CL28" s="102">
        <f t="shared" si="29"/>
        <v>0.46399999999999997</v>
      </c>
      <c r="CM28" s="103" t="str">
        <f t="shared" si="30"/>
        <v>Media</v>
      </c>
      <c r="CN28" s="96">
        <f t="shared" si="31"/>
        <v>3.1000000000000003E-2</v>
      </c>
      <c r="CO28" s="96">
        <f t="shared" si="32"/>
        <v>3.1000000000000003E-2</v>
      </c>
      <c r="CP28" s="103" t="str">
        <f t="shared" si="33"/>
        <v>Ninguna</v>
      </c>
      <c r="CQ28" s="104">
        <f t="shared" si="34"/>
        <v>6.1895573118896731E-5</v>
      </c>
      <c r="CR28" s="104">
        <f t="shared" si="35"/>
        <v>6.1895573118896731E-5</v>
      </c>
      <c r="CS28" s="103" t="str">
        <f t="shared" si="36"/>
        <v>Ninguna</v>
      </c>
      <c r="CT28" s="105" t="str">
        <f t="shared" si="37"/>
        <v>Hipereutrofico</v>
      </c>
      <c r="CU28" s="83" t="s">
        <v>1100</v>
      </c>
      <c r="CV28" s="83" t="s">
        <v>1101</v>
      </c>
      <c r="CW28" s="90">
        <v>43734</v>
      </c>
      <c r="CX28" s="106">
        <f t="shared" si="38"/>
        <v>5.6909130891268269</v>
      </c>
    </row>
    <row r="29" spans="1:102" ht="30" hidden="1" customHeight="1" x14ac:dyDescent="0.2">
      <c r="A29" s="83">
        <v>2019</v>
      </c>
      <c r="B29" s="84" t="s">
        <v>1102</v>
      </c>
      <c r="C29" s="84" t="s">
        <v>1095</v>
      </c>
      <c r="D29" s="85" t="s">
        <v>1103</v>
      </c>
      <c r="E29" s="84" t="s">
        <v>122</v>
      </c>
      <c r="F29" s="86" t="s">
        <v>107</v>
      </c>
      <c r="G29" s="86" t="s">
        <v>991</v>
      </c>
      <c r="H29" s="87">
        <v>-75.569810968200002</v>
      </c>
      <c r="I29" s="87">
        <v>5.7891956883600004</v>
      </c>
      <c r="J29" s="88">
        <v>834700.78839999996</v>
      </c>
      <c r="K29" s="88">
        <v>1132142.6595000001</v>
      </c>
      <c r="L29" s="89">
        <v>1130</v>
      </c>
      <c r="M29" s="86">
        <v>2</v>
      </c>
      <c r="N29" s="86" t="s">
        <v>79</v>
      </c>
      <c r="O29" s="86">
        <v>26</v>
      </c>
      <c r="P29" s="86" t="s">
        <v>80</v>
      </c>
      <c r="Q29" s="86">
        <v>2618</v>
      </c>
      <c r="R29" s="84" t="s">
        <v>123</v>
      </c>
      <c r="S29" s="108">
        <v>2618</v>
      </c>
      <c r="T29" s="84" t="s">
        <v>125</v>
      </c>
      <c r="U29" s="85" t="s">
        <v>1097</v>
      </c>
      <c r="V29" s="84" t="s">
        <v>1098</v>
      </c>
      <c r="W29" s="84" t="s">
        <v>1099</v>
      </c>
      <c r="X29" s="84" t="s">
        <v>1095</v>
      </c>
      <c r="Y29" s="90">
        <v>43719</v>
      </c>
      <c r="Z29" s="91">
        <v>1.68</v>
      </c>
      <c r="AA29" s="91">
        <v>6.86</v>
      </c>
      <c r="AB29" s="91">
        <v>295</v>
      </c>
      <c r="AC29" s="91">
        <v>26.4</v>
      </c>
      <c r="AD29" s="91">
        <v>28.4</v>
      </c>
      <c r="AE29" s="91">
        <v>1.38</v>
      </c>
      <c r="AF29" s="91">
        <v>20</v>
      </c>
      <c r="AG29" s="91">
        <v>2</v>
      </c>
      <c r="AH29" s="91">
        <v>81.099999999999994</v>
      </c>
      <c r="AI29" s="91">
        <v>24.5</v>
      </c>
      <c r="AJ29" s="91" t="s">
        <v>88</v>
      </c>
      <c r="AK29" s="91" t="s">
        <v>88</v>
      </c>
      <c r="AL29" s="91">
        <v>2176500</v>
      </c>
      <c r="AM29" s="91">
        <v>3564000</v>
      </c>
      <c r="AN29" s="91">
        <v>2755000</v>
      </c>
      <c r="AO29" s="91">
        <v>2.79</v>
      </c>
      <c r="AP29" s="91">
        <v>1.3802286109646174</v>
      </c>
      <c r="AQ29" s="91">
        <v>0.02</v>
      </c>
      <c r="AR29" s="91">
        <v>6.99</v>
      </c>
      <c r="AS29" s="91">
        <v>22.9</v>
      </c>
      <c r="AT29" s="91">
        <v>248</v>
      </c>
      <c r="AU29" s="91" t="s">
        <v>88</v>
      </c>
      <c r="AV29" s="91">
        <v>50</v>
      </c>
      <c r="AW29" s="91">
        <v>1</v>
      </c>
      <c r="AX29" s="91">
        <v>7.76</v>
      </c>
      <c r="AY29" s="91">
        <v>6.11</v>
      </c>
      <c r="AZ29" s="91">
        <v>105</v>
      </c>
      <c r="BA29" s="91">
        <v>96.2</v>
      </c>
      <c r="BB29" s="91" t="s">
        <v>88</v>
      </c>
      <c r="BC29" s="91" t="s">
        <v>88</v>
      </c>
      <c r="BD29" s="91" t="s">
        <v>88</v>
      </c>
      <c r="BE29" s="93" t="s">
        <v>88</v>
      </c>
      <c r="BF29" s="91" t="s">
        <v>88</v>
      </c>
      <c r="BG29" s="91" t="s">
        <v>88</v>
      </c>
      <c r="BH29" s="91" t="s">
        <v>88</v>
      </c>
      <c r="BI29" s="94">
        <f t="shared" si="0"/>
        <v>12.334928000000001</v>
      </c>
      <c r="BJ29" s="95">
        <f t="shared" si="1"/>
        <v>2</v>
      </c>
      <c r="BK29" s="95">
        <f t="shared" si="2"/>
        <v>85.019385969144395</v>
      </c>
      <c r="BL29" s="95">
        <f t="shared" si="3"/>
        <v>7.8820657981249838</v>
      </c>
      <c r="BM29" s="95">
        <f t="shared" si="4"/>
        <v>91.252420668109153</v>
      </c>
      <c r="BN29" s="95">
        <f t="shared" si="5"/>
        <v>22.286191966029108</v>
      </c>
      <c r="BO29" s="95">
        <f t="shared" si="6"/>
        <v>86.490133881600002</v>
      </c>
      <c r="BP29" s="95">
        <f t="shared" si="7"/>
        <v>58.18891466933659</v>
      </c>
      <c r="BQ29" s="95">
        <f t="shared" si="8"/>
        <v>61.341580285337606</v>
      </c>
      <c r="BR29" s="96">
        <f t="shared" si="9"/>
        <v>41.587995899494011</v>
      </c>
      <c r="BS29" s="97" t="str">
        <f t="shared" si="10"/>
        <v>MALO</v>
      </c>
      <c r="BT29" s="98">
        <f t="shared" si="11"/>
        <v>1.2700490998363339</v>
      </c>
      <c r="BU29" s="99">
        <f t="shared" si="12"/>
        <v>0.19999999999999996</v>
      </c>
      <c r="BV29" s="100">
        <f t="shared" si="13"/>
        <v>0.1</v>
      </c>
      <c r="BW29" s="95">
        <f t="shared" si="14"/>
        <v>0.93107433444007737</v>
      </c>
      <c r="BX29" s="94">
        <f t="shared" si="15"/>
        <v>0.125</v>
      </c>
      <c r="BY29" s="100">
        <f t="shared" si="16"/>
        <v>0.87</v>
      </c>
      <c r="BZ29" s="100">
        <f t="shared" si="17"/>
        <v>0</v>
      </c>
      <c r="CA29" s="94">
        <f t="shared" si="18"/>
        <v>0.15</v>
      </c>
      <c r="CB29" s="99">
        <f t="shared" si="19"/>
        <v>0.3366504068216109</v>
      </c>
      <c r="CC29" s="97" t="str">
        <f t="shared" si="20"/>
        <v>Mala</v>
      </c>
      <c r="CD29" s="99">
        <f t="shared" si="21"/>
        <v>1</v>
      </c>
      <c r="CE29" s="96">
        <f t="shared" si="22"/>
        <v>0.43248427071499784</v>
      </c>
      <c r="CF29" s="96">
        <f t="shared" si="23"/>
        <v>0.27500000000000002</v>
      </c>
      <c r="CG29" s="99">
        <f t="shared" si="24"/>
        <v>0.56916142357166599</v>
      </c>
      <c r="CH29" s="101" t="str">
        <f t="shared" si="25"/>
        <v>Media</v>
      </c>
      <c r="CI29" s="96">
        <f t="shared" si="26"/>
        <v>0.92241625905517255</v>
      </c>
      <c r="CJ29" s="96">
        <f t="shared" si="27"/>
        <v>1</v>
      </c>
      <c r="CK29" s="96">
        <f t="shared" si="28"/>
        <v>0.8</v>
      </c>
      <c r="CL29" s="102">
        <f t="shared" si="29"/>
        <v>0.90747208635172427</v>
      </c>
      <c r="CM29" s="103" t="str">
        <f t="shared" si="30"/>
        <v>Muy Alta</v>
      </c>
      <c r="CN29" s="96">
        <f t="shared" si="31"/>
        <v>0.13</v>
      </c>
      <c r="CO29" s="96">
        <f t="shared" si="32"/>
        <v>0.13</v>
      </c>
      <c r="CP29" s="103" t="str">
        <f t="shared" si="33"/>
        <v>Ninguna</v>
      </c>
      <c r="CQ29" s="104">
        <f t="shared" si="34"/>
        <v>6.0299408175366138E-4</v>
      </c>
      <c r="CR29" s="104">
        <f t="shared" si="35"/>
        <v>6.0299408175366138E-4</v>
      </c>
      <c r="CS29" s="103" t="str">
        <f t="shared" si="36"/>
        <v>Ninguna</v>
      </c>
      <c r="CT29" s="105" t="str">
        <f t="shared" si="37"/>
        <v>Hipereutrofico</v>
      </c>
      <c r="CU29" s="83" t="s">
        <v>1104</v>
      </c>
      <c r="CV29" s="83" t="s">
        <v>1101</v>
      </c>
      <c r="CW29" s="90">
        <v>43734</v>
      </c>
      <c r="CX29" s="106">
        <f t="shared" si="38"/>
        <v>9.1602286109646176</v>
      </c>
    </row>
    <row r="30" spans="1:102" ht="30" hidden="1" customHeight="1" x14ac:dyDescent="0.2">
      <c r="A30" s="83">
        <v>2019</v>
      </c>
      <c r="B30" s="84" t="s">
        <v>1105</v>
      </c>
      <c r="C30" s="84" t="s">
        <v>1106</v>
      </c>
      <c r="D30" s="85" t="s">
        <v>1107</v>
      </c>
      <c r="E30" s="84" t="s">
        <v>472</v>
      </c>
      <c r="F30" s="86" t="s">
        <v>107</v>
      </c>
      <c r="G30" s="86" t="s">
        <v>991</v>
      </c>
      <c r="H30" s="87">
        <v>-75.818614979800003</v>
      </c>
      <c r="I30" s="87">
        <v>5.8696967526600003</v>
      </c>
      <c r="J30" s="88">
        <v>807161.02769999998</v>
      </c>
      <c r="K30" s="88">
        <v>1141127.466</v>
      </c>
      <c r="L30" s="89">
        <v>1270</v>
      </c>
      <c r="M30" s="86">
        <v>2</v>
      </c>
      <c r="N30" s="86" t="s">
        <v>79</v>
      </c>
      <c r="O30" s="86">
        <v>26</v>
      </c>
      <c r="P30" s="86" t="s">
        <v>80</v>
      </c>
      <c r="Q30" s="86">
        <v>2617</v>
      </c>
      <c r="R30" s="84" t="s">
        <v>114</v>
      </c>
      <c r="S30" s="84" t="s">
        <v>115</v>
      </c>
      <c r="T30" s="84" t="s">
        <v>116</v>
      </c>
      <c r="U30" s="85" t="s">
        <v>473</v>
      </c>
      <c r="V30" s="84" t="s">
        <v>474</v>
      </c>
      <c r="W30" s="84" t="s">
        <v>1108</v>
      </c>
      <c r="X30" s="84" t="s">
        <v>1106</v>
      </c>
      <c r="Y30" s="90">
        <v>43758</v>
      </c>
      <c r="Z30" s="91">
        <v>6.04</v>
      </c>
      <c r="AA30" s="91">
        <v>7.15</v>
      </c>
      <c r="AB30" s="91">
        <v>102.6</v>
      </c>
      <c r="AC30" s="91">
        <v>22.3</v>
      </c>
      <c r="AD30" s="91">
        <v>23.5</v>
      </c>
      <c r="AE30" s="91">
        <v>6.35</v>
      </c>
      <c r="AF30" s="91">
        <v>85.4</v>
      </c>
      <c r="AG30" s="91">
        <v>1.1999999999999993</v>
      </c>
      <c r="AH30" s="91">
        <v>19.899999999999999</v>
      </c>
      <c r="AI30" s="91">
        <v>2</v>
      </c>
      <c r="AJ30" s="91" t="s">
        <v>88</v>
      </c>
      <c r="AK30" s="91" t="s">
        <v>88</v>
      </c>
      <c r="AL30" s="91">
        <v>6800</v>
      </c>
      <c r="AM30" s="91">
        <v>61710</v>
      </c>
      <c r="AN30" s="91">
        <v>19863</v>
      </c>
      <c r="AO30" s="91">
        <v>0.153</v>
      </c>
      <c r="AP30" s="91">
        <v>3.9080122699980162</v>
      </c>
      <c r="AQ30" s="91">
        <v>0.03</v>
      </c>
      <c r="AR30" s="91">
        <v>5</v>
      </c>
      <c r="AS30" s="91">
        <v>6.72</v>
      </c>
      <c r="AT30" s="91">
        <v>93</v>
      </c>
      <c r="AU30" s="91" t="s">
        <v>88</v>
      </c>
      <c r="AV30" s="91">
        <v>7</v>
      </c>
      <c r="AW30" s="91">
        <v>0.1</v>
      </c>
      <c r="AX30" s="91">
        <v>5</v>
      </c>
      <c r="AY30" s="91">
        <v>8.5999999999999993E-2</v>
      </c>
      <c r="AZ30" s="91">
        <v>35.4</v>
      </c>
      <c r="BA30" s="91">
        <v>35.5</v>
      </c>
      <c r="BB30" s="91" t="s">
        <v>88</v>
      </c>
      <c r="BC30" s="91" t="s">
        <v>88</v>
      </c>
      <c r="BD30" s="91" t="s">
        <v>88</v>
      </c>
      <c r="BE30" s="93" t="s">
        <v>88</v>
      </c>
      <c r="BF30" s="91" t="s">
        <v>88</v>
      </c>
      <c r="BG30" s="91" t="s">
        <v>88</v>
      </c>
      <c r="BH30" s="91" t="s">
        <v>88</v>
      </c>
      <c r="BI30" s="94">
        <f t="shared" si="0"/>
        <v>91.707156360257486</v>
      </c>
      <c r="BJ30" s="95">
        <f t="shared" si="1"/>
        <v>7.7792257463368228</v>
      </c>
      <c r="BK30" s="95">
        <f t="shared" si="2"/>
        <v>91.413281487905095</v>
      </c>
      <c r="BL30" s="95">
        <f t="shared" si="3"/>
        <v>80.14150832</v>
      </c>
      <c r="BM30" s="95">
        <f t="shared" si="4"/>
        <v>76.653677455127593</v>
      </c>
      <c r="BN30" s="95">
        <f t="shared" si="5"/>
        <v>85.756210881875944</v>
      </c>
      <c r="BO30" s="95">
        <f t="shared" si="6"/>
        <v>88.638681616077207</v>
      </c>
      <c r="BP30" s="95">
        <f t="shared" si="7"/>
        <v>82.505548271037256</v>
      </c>
      <c r="BQ30" s="95">
        <f t="shared" si="8"/>
        <v>84.7175893952911</v>
      </c>
      <c r="BR30" s="96">
        <f t="shared" si="9"/>
        <v>73.341451694188649</v>
      </c>
      <c r="BS30" s="97" t="str">
        <f t="shared" si="10"/>
        <v>BUENA</v>
      </c>
      <c r="BT30" s="98">
        <f t="shared" si="11"/>
        <v>58.139534883720934</v>
      </c>
      <c r="BU30" s="99">
        <f t="shared" si="12"/>
        <v>0.85400000000000009</v>
      </c>
      <c r="BV30" s="100">
        <f t="shared" si="13"/>
        <v>0.1</v>
      </c>
      <c r="BW30" s="95">
        <f t="shared" si="14"/>
        <v>1</v>
      </c>
      <c r="BX30" s="94">
        <f t="shared" si="15"/>
        <v>0.91</v>
      </c>
      <c r="BY30" s="100">
        <f t="shared" si="16"/>
        <v>0.999</v>
      </c>
      <c r="BZ30" s="100">
        <f t="shared" si="17"/>
        <v>0.72776907211179664</v>
      </c>
      <c r="CA30" s="94">
        <f t="shared" si="18"/>
        <v>0.15</v>
      </c>
      <c r="CB30" s="99">
        <f t="shared" si="19"/>
        <v>0.68078767009565166</v>
      </c>
      <c r="CC30" s="97" t="str">
        <f t="shared" si="20"/>
        <v>Regular</v>
      </c>
      <c r="CD30" s="99">
        <f t="shared" si="21"/>
        <v>0.2722309278882033</v>
      </c>
      <c r="CE30" s="96">
        <f t="shared" si="22"/>
        <v>5.3827567402199182E-3</v>
      </c>
      <c r="CF30" s="96">
        <f t="shared" si="23"/>
        <v>0</v>
      </c>
      <c r="CG30" s="99">
        <f t="shared" si="24"/>
        <v>9.2537894876141072E-2</v>
      </c>
      <c r="CH30" s="101" t="str">
        <f t="shared" si="25"/>
        <v>Ninguna</v>
      </c>
      <c r="CI30" s="96">
        <f t="shared" si="26"/>
        <v>0</v>
      </c>
      <c r="CJ30" s="96">
        <f t="shared" si="27"/>
        <v>1</v>
      </c>
      <c r="CK30" s="96">
        <f t="shared" si="28"/>
        <v>0.14599999999999991</v>
      </c>
      <c r="CL30" s="102">
        <f t="shared" si="29"/>
        <v>0.38199999999999995</v>
      </c>
      <c r="CM30" s="103" t="str">
        <f t="shared" si="30"/>
        <v>Baja</v>
      </c>
      <c r="CN30" s="96">
        <f t="shared" si="31"/>
        <v>0</v>
      </c>
      <c r="CO30" s="96">
        <f t="shared" si="32"/>
        <v>0</v>
      </c>
      <c r="CP30" s="103" t="str">
        <f t="shared" si="33"/>
        <v>Ninguna</v>
      </c>
      <c r="CQ30" s="104">
        <f t="shared" si="34"/>
        <v>1.6382288794909573E-3</v>
      </c>
      <c r="CR30" s="104">
        <f t="shared" si="35"/>
        <v>1.6382288794909573E-3</v>
      </c>
      <c r="CS30" s="103" t="str">
        <f t="shared" si="36"/>
        <v>Ninguna</v>
      </c>
      <c r="CT30" s="105" t="str">
        <f t="shared" si="37"/>
        <v>Eutrofico</v>
      </c>
      <c r="CU30" s="83" t="s">
        <v>1109</v>
      </c>
      <c r="CV30" s="83" t="s">
        <v>1110</v>
      </c>
      <c r="CW30" s="90">
        <v>43773</v>
      </c>
      <c r="CX30" s="106">
        <f t="shared" si="38"/>
        <v>8.9380122699980156</v>
      </c>
    </row>
    <row r="31" spans="1:102" ht="30" hidden="1" customHeight="1" x14ac:dyDescent="0.2">
      <c r="A31" s="83">
        <v>2019</v>
      </c>
      <c r="B31" s="84" t="s">
        <v>1111</v>
      </c>
      <c r="C31" s="84" t="s">
        <v>1106</v>
      </c>
      <c r="D31" s="85" t="s">
        <v>1112</v>
      </c>
      <c r="E31" s="84" t="s">
        <v>472</v>
      </c>
      <c r="F31" s="86" t="s">
        <v>107</v>
      </c>
      <c r="G31" s="86" t="s">
        <v>991</v>
      </c>
      <c r="H31" s="87">
        <v>-75.817327658599993</v>
      </c>
      <c r="I31" s="87">
        <v>5.8743014755000003</v>
      </c>
      <c r="J31" s="88">
        <v>807305.23329999996</v>
      </c>
      <c r="K31" s="88">
        <v>1141636.4717000001</v>
      </c>
      <c r="L31" s="89">
        <v>1250</v>
      </c>
      <c r="M31" s="86">
        <v>2</v>
      </c>
      <c r="N31" s="86" t="s">
        <v>79</v>
      </c>
      <c r="O31" s="86">
        <v>26</v>
      </c>
      <c r="P31" s="86" t="s">
        <v>80</v>
      </c>
      <c r="Q31" s="86">
        <v>2617</v>
      </c>
      <c r="R31" s="84" t="s">
        <v>114</v>
      </c>
      <c r="S31" s="84" t="s">
        <v>115</v>
      </c>
      <c r="T31" s="84" t="s">
        <v>116</v>
      </c>
      <c r="U31" s="85" t="s">
        <v>473</v>
      </c>
      <c r="V31" s="84" t="s">
        <v>474</v>
      </c>
      <c r="W31" s="84" t="s">
        <v>1108</v>
      </c>
      <c r="X31" s="84" t="s">
        <v>1106</v>
      </c>
      <c r="Y31" s="90">
        <v>43758</v>
      </c>
      <c r="Z31" s="91">
        <v>22.32</v>
      </c>
      <c r="AA31" s="91">
        <v>1.65</v>
      </c>
      <c r="AB31" s="91">
        <v>358</v>
      </c>
      <c r="AC31" s="91">
        <v>22</v>
      </c>
      <c r="AD31" s="91">
        <v>23.3</v>
      </c>
      <c r="AE31" s="91">
        <v>6.54</v>
      </c>
      <c r="AF31" s="91">
        <v>88.2</v>
      </c>
      <c r="AG31" s="91">
        <v>1.3000000000000007</v>
      </c>
      <c r="AH31" s="91">
        <v>202</v>
      </c>
      <c r="AI31" s="91">
        <v>71.900000000000006</v>
      </c>
      <c r="AJ31" s="91" t="s">
        <v>88</v>
      </c>
      <c r="AK31" s="91" t="s">
        <v>88</v>
      </c>
      <c r="AL31" s="91">
        <v>1417000</v>
      </c>
      <c r="AM31" s="91">
        <v>4611000</v>
      </c>
      <c r="AN31" s="91">
        <v>2613000</v>
      </c>
      <c r="AO31" s="91">
        <v>5.91</v>
      </c>
      <c r="AP31" s="91">
        <v>17.032608390627193</v>
      </c>
      <c r="AQ31" s="91">
        <v>0.02</v>
      </c>
      <c r="AR31" s="91">
        <v>19.2</v>
      </c>
      <c r="AS31" s="91">
        <v>63.2</v>
      </c>
      <c r="AT31" s="91">
        <v>265</v>
      </c>
      <c r="AU31" s="91" t="s">
        <v>88</v>
      </c>
      <c r="AV31" s="91">
        <v>62</v>
      </c>
      <c r="AW31" s="91">
        <v>0.2</v>
      </c>
      <c r="AX31" s="91">
        <v>22.9</v>
      </c>
      <c r="AY31" s="91">
        <v>1.98</v>
      </c>
      <c r="AZ31" s="91">
        <v>108</v>
      </c>
      <c r="BA31" s="91">
        <v>31.2</v>
      </c>
      <c r="BB31" s="91" t="s">
        <v>88</v>
      </c>
      <c r="BC31" s="91" t="s">
        <v>88</v>
      </c>
      <c r="BD31" s="91" t="s">
        <v>88</v>
      </c>
      <c r="BE31" s="93" t="s">
        <v>88</v>
      </c>
      <c r="BF31" s="91" t="s">
        <v>88</v>
      </c>
      <c r="BG31" s="91" t="s">
        <v>88</v>
      </c>
      <c r="BH31" s="91" t="s">
        <v>88</v>
      </c>
      <c r="BI31" s="94">
        <f t="shared" si="0"/>
        <v>93.928406547873479</v>
      </c>
      <c r="BJ31" s="95">
        <f t="shared" si="1"/>
        <v>2</v>
      </c>
      <c r="BK31" s="95">
        <f t="shared" si="2"/>
        <v>0</v>
      </c>
      <c r="BL31" s="95">
        <f t="shared" si="3"/>
        <v>2</v>
      </c>
      <c r="BM31" s="95">
        <f t="shared" si="4"/>
        <v>40.239658029055065</v>
      </c>
      <c r="BN31" s="95">
        <f t="shared" si="5"/>
        <v>9.6150059964113694</v>
      </c>
      <c r="BO31" s="95">
        <f t="shared" si="6"/>
        <v>88.410679186051368</v>
      </c>
      <c r="BP31" s="95">
        <f t="shared" si="7"/>
        <v>32.315821104496663</v>
      </c>
      <c r="BQ31" s="95">
        <f t="shared" si="8"/>
        <v>58.00206418693751</v>
      </c>
      <c r="BR31" s="96">
        <f t="shared" si="9"/>
        <v>36.979773615735631</v>
      </c>
      <c r="BS31" s="97" t="str">
        <f t="shared" si="10"/>
        <v>MALO</v>
      </c>
      <c r="BT31" s="98">
        <f t="shared" si="11"/>
        <v>11.565656565656566</v>
      </c>
      <c r="BU31" s="99">
        <f t="shared" si="12"/>
        <v>0.88200000000000001</v>
      </c>
      <c r="BV31" s="100">
        <f t="shared" si="13"/>
        <v>0.1</v>
      </c>
      <c r="BW31" s="95">
        <f t="shared" si="14"/>
        <v>0.1</v>
      </c>
      <c r="BX31" s="94">
        <f t="shared" si="15"/>
        <v>0.125</v>
      </c>
      <c r="BY31" s="100">
        <f t="shared" si="16"/>
        <v>0.83399999999999996</v>
      </c>
      <c r="BZ31" s="100">
        <f t="shared" si="17"/>
        <v>0</v>
      </c>
      <c r="CA31" s="94">
        <f t="shared" si="18"/>
        <v>0.6</v>
      </c>
      <c r="CB31" s="99">
        <f t="shared" si="19"/>
        <v>0.38738</v>
      </c>
      <c r="CC31" s="97" t="str">
        <f t="shared" si="20"/>
        <v>Mala</v>
      </c>
      <c r="CD31" s="99">
        <f t="shared" si="21"/>
        <v>1</v>
      </c>
      <c r="CE31" s="96">
        <f t="shared" si="22"/>
        <v>3.0498621743305161E-3</v>
      </c>
      <c r="CF31" s="96">
        <f t="shared" si="23"/>
        <v>0.29000000000000004</v>
      </c>
      <c r="CG31" s="99">
        <f t="shared" si="24"/>
        <v>0.43101662072477681</v>
      </c>
      <c r="CH31" s="101" t="str">
        <f t="shared" si="25"/>
        <v>Media</v>
      </c>
      <c r="CI31" s="96">
        <f t="shared" si="26"/>
        <v>1</v>
      </c>
      <c r="CJ31" s="96">
        <f t="shared" si="27"/>
        <v>1</v>
      </c>
      <c r="CK31" s="96">
        <f t="shared" si="28"/>
        <v>0.11799999999999999</v>
      </c>
      <c r="CL31" s="102">
        <f t="shared" si="29"/>
        <v>0.70599999999999996</v>
      </c>
      <c r="CM31" s="103" t="str">
        <f t="shared" si="30"/>
        <v>Alta</v>
      </c>
      <c r="CN31" s="96">
        <f t="shared" si="31"/>
        <v>0.16600000000000001</v>
      </c>
      <c r="CO31" s="96">
        <f t="shared" si="32"/>
        <v>0.16600000000000001</v>
      </c>
      <c r="CP31" s="103" t="str">
        <f t="shared" si="33"/>
        <v>Ninguna</v>
      </c>
      <c r="CQ31" s="104">
        <f t="shared" si="34"/>
        <v>9.4264645946473817E-12</v>
      </c>
      <c r="CR31" s="104">
        <f t="shared" si="35"/>
        <v>9.4264645946473817E-12</v>
      </c>
      <c r="CS31" s="103" t="str">
        <f t="shared" si="36"/>
        <v>Ninguna</v>
      </c>
      <c r="CT31" s="105" t="str">
        <f t="shared" si="37"/>
        <v>Hipereutrofico</v>
      </c>
      <c r="CU31" s="83" t="s">
        <v>1113</v>
      </c>
      <c r="CV31" s="83" t="s">
        <v>1110</v>
      </c>
      <c r="CW31" s="90">
        <v>43773</v>
      </c>
      <c r="CX31" s="106">
        <f t="shared" si="38"/>
        <v>39.952608390627191</v>
      </c>
    </row>
    <row r="32" spans="1:102" ht="30" hidden="1" customHeight="1" x14ac:dyDescent="0.2">
      <c r="A32" s="83">
        <v>2019</v>
      </c>
      <c r="B32" s="84" t="s">
        <v>1114</v>
      </c>
      <c r="C32" s="84" t="s">
        <v>1115</v>
      </c>
      <c r="D32" s="85" t="s">
        <v>1116</v>
      </c>
      <c r="E32" s="84" t="s">
        <v>1117</v>
      </c>
      <c r="F32" s="86" t="s">
        <v>107</v>
      </c>
      <c r="G32" s="86" t="s">
        <v>991</v>
      </c>
      <c r="H32" s="87">
        <v>-75.844345341799993</v>
      </c>
      <c r="I32" s="87">
        <v>5.7877264983299996</v>
      </c>
      <c r="J32" s="88">
        <v>804281.92779999995</v>
      </c>
      <c r="K32" s="88">
        <v>1132067.4018999999</v>
      </c>
      <c r="L32" s="89">
        <v>1730</v>
      </c>
      <c r="M32" s="86">
        <v>2</v>
      </c>
      <c r="N32" s="86" t="s">
        <v>79</v>
      </c>
      <c r="O32" s="86">
        <v>26</v>
      </c>
      <c r="P32" s="86" t="s">
        <v>80</v>
      </c>
      <c r="Q32" s="86">
        <v>2617</v>
      </c>
      <c r="R32" s="84" t="s">
        <v>114</v>
      </c>
      <c r="S32" s="84" t="s">
        <v>115</v>
      </c>
      <c r="T32" s="84" t="s">
        <v>116</v>
      </c>
      <c r="U32" s="85" t="s">
        <v>1118</v>
      </c>
      <c r="V32" s="84" t="s">
        <v>1119</v>
      </c>
      <c r="W32" s="84" t="s">
        <v>1120</v>
      </c>
      <c r="X32" s="84" t="s">
        <v>1115</v>
      </c>
      <c r="Y32" s="90">
        <v>43760</v>
      </c>
      <c r="Z32" s="91">
        <v>12.51</v>
      </c>
      <c r="AA32" s="91">
        <v>6.97</v>
      </c>
      <c r="AB32" s="91">
        <v>44.9</v>
      </c>
      <c r="AC32" s="91">
        <v>19.7</v>
      </c>
      <c r="AD32" s="91">
        <v>25.5</v>
      </c>
      <c r="AE32" s="91">
        <v>7.19</v>
      </c>
      <c r="AF32" s="91">
        <v>97.9</v>
      </c>
      <c r="AG32" s="91">
        <v>5.8000000000000007</v>
      </c>
      <c r="AH32" s="91">
        <v>12.8</v>
      </c>
      <c r="AI32" s="91">
        <v>2</v>
      </c>
      <c r="AJ32" s="91" t="s">
        <v>88</v>
      </c>
      <c r="AK32" s="91" t="s">
        <v>88</v>
      </c>
      <c r="AL32" s="91">
        <v>14300</v>
      </c>
      <c r="AM32" s="91">
        <v>64880</v>
      </c>
      <c r="AN32" s="91">
        <v>17230</v>
      </c>
      <c r="AO32" s="91">
        <v>0.153</v>
      </c>
      <c r="AP32" s="91">
        <v>0.78837935388977332</v>
      </c>
      <c r="AQ32" s="91">
        <v>2.1000000000000001E-2</v>
      </c>
      <c r="AR32" s="91">
        <v>5</v>
      </c>
      <c r="AS32" s="91">
        <v>7.43</v>
      </c>
      <c r="AT32" s="91">
        <v>29</v>
      </c>
      <c r="AU32" s="91" t="s">
        <v>88</v>
      </c>
      <c r="AV32" s="91">
        <v>9</v>
      </c>
      <c r="AW32" s="91">
        <v>0.1</v>
      </c>
      <c r="AX32" s="91">
        <v>5</v>
      </c>
      <c r="AY32" s="91">
        <v>0.05</v>
      </c>
      <c r="AZ32" s="91">
        <v>8.61</v>
      </c>
      <c r="BA32" s="91">
        <v>10</v>
      </c>
      <c r="BB32" s="91" t="s">
        <v>88</v>
      </c>
      <c r="BC32" s="91" t="s">
        <v>88</v>
      </c>
      <c r="BD32" s="91" t="s">
        <v>88</v>
      </c>
      <c r="BE32" s="93" t="s">
        <v>88</v>
      </c>
      <c r="BF32" s="91" t="s">
        <v>88</v>
      </c>
      <c r="BG32" s="91" t="s">
        <v>88</v>
      </c>
      <c r="BH32" s="91" t="s">
        <v>88</v>
      </c>
      <c r="BI32" s="94">
        <f t="shared" si="0"/>
        <v>98.451221713929655</v>
      </c>
      <c r="BJ32" s="95">
        <f t="shared" si="1"/>
        <v>8.2404081309368369</v>
      </c>
      <c r="BK32" s="95">
        <f t="shared" si="2"/>
        <v>87.827734271825165</v>
      </c>
      <c r="BL32" s="95">
        <f t="shared" si="3"/>
        <v>80.14150832</v>
      </c>
      <c r="BM32" s="95">
        <f t="shared" si="4"/>
        <v>95.247281582336782</v>
      </c>
      <c r="BN32" s="95">
        <f t="shared" si="5"/>
        <v>85.756210881875944</v>
      </c>
      <c r="BO32" s="95">
        <f t="shared" si="6"/>
        <v>68.729477936746861</v>
      </c>
      <c r="BP32" s="95">
        <f t="shared" si="7"/>
        <v>81.08146578832168</v>
      </c>
      <c r="BQ32" s="95">
        <f t="shared" si="8"/>
        <v>84.572843273179103</v>
      </c>
      <c r="BR32" s="96">
        <f t="shared" si="9"/>
        <v>73.911703009702933</v>
      </c>
      <c r="BS32" s="97" t="str">
        <f t="shared" si="10"/>
        <v>BUENA</v>
      </c>
      <c r="BT32" s="98">
        <f t="shared" si="11"/>
        <v>100</v>
      </c>
      <c r="BU32" s="99">
        <f t="shared" si="12"/>
        <v>0.97900000000000009</v>
      </c>
      <c r="BV32" s="100">
        <f t="shared" si="13"/>
        <v>0.1</v>
      </c>
      <c r="BW32" s="95">
        <f t="shared" si="14"/>
        <v>0.98588712241684229</v>
      </c>
      <c r="BX32" s="94">
        <f t="shared" si="15"/>
        <v>0.91</v>
      </c>
      <c r="BY32" s="100">
        <f t="shared" si="16"/>
        <v>0.99299999999999999</v>
      </c>
      <c r="BZ32" s="100">
        <f t="shared" si="17"/>
        <v>0.91004815057412236</v>
      </c>
      <c r="CA32" s="94">
        <f t="shared" si="18"/>
        <v>0.15</v>
      </c>
      <c r="CB32" s="99">
        <f t="shared" si="19"/>
        <v>0.72349093821873522</v>
      </c>
      <c r="CC32" s="97" t="str">
        <f t="shared" si="20"/>
        <v>Aceptable</v>
      </c>
      <c r="CD32" s="99">
        <f t="shared" si="21"/>
        <v>8.9951849425877611E-2</v>
      </c>
      <c r="CE32" s="96">
        <f t="shared" si="22"/>
        <v>0</v>
      </c>
      <c r="CF32" s="96">
        <f t="shared" si="23"/>
        <v>0</v>
      </c>
      <c r="CG32" s="99">
        <f t="shared" si="24"/>
        <v>2.998394980862587E-2</v>
      </c>
      <c r="CH32" s="101" t="str">
        <f t="shared" si="25"/>
        <v>Ninguna</v>
      </c>
      <c r="CI32" s="96">
        <f t="shared" si="26"/>
        <v>0</v>
      </c>
      <c r="CJ32" s="96">
        <f t="shared" si="27"/>
        <v>1</v>
      </c>
      <c r="CK32" s="96">
        <f t="shared" si="28"/>
        <v>2.0999999999999908E-2</v>
      </c>
      <c r="CL32" s="102">
        <f t="shared" si="29"/>
        <v>0.34033333333333332</v>
      </c>
      <c r="CM32" s="103" t="str">
        <f t="shared" si="30"/>
        <v>Baja</v>
      </c>
      <c r="CN32" s="96">
        <f t="shared" si="31"/>
        <v>0</v>
      </c>
      <c r="CO32" s="96">
        <f t="shared" si="32"/>
        <v>0</v>
      </c>
      <c r="CP32" s="103" t="str">
        <f t="shared" si="33"/>
        <v>Ninguna</v>
      </c>
      <c r="CQ32" s="104">
        <f t="shared" si="34"/>
        <v>8.8106297673624619E-4</v>
      </c>
      <c r="CR32" s="104">
        <f t="shared" si="35"/>
        <v>8.8106297673624619E-4</v>
      </c>
      <c r="CS32" s="103" t="str">
        <f t="shared" si="36"/>
        <v>Ninguna</v>
      </c>
      <c r="CT32" s="105" t="str">
        <f t="shared" si="37"/>
        <v>Eutrofico</v>
      </c>
      <c r="CU32" s="83" t="s">
        <v>1121</v>
      </c>
      <c r="CV32" s="83" t="s">
        <v>1122</v>
      </c>
      <c r="CW32" s="90">
        <v>43775</v>
      </c>
      <c r="CX32" s="106">
        <f t="shared" si="38"/>
        <v>5.8093793538897733</v>
      </c>
    </row>
    <row r="33" spans="1:102" ht="30" hidden="1" customHeight="1" x14ac:dyDescent="0.2">
      <c r="A33" s="83">
        <v>2019</v>
      </c>
      <c r="B33" s="84" t="s">
        <v>1123</v>
      </c>
      <c r="C33" s="84" t="s">
        <v>1115</v>
      </c>
      <c r="D33" s="85" t="s">
        <v>1124</v>
      </c>
      <c r="E33" s="84" t="s">
        <v>1117</v>
      </c>
      <c r="F33" s="86" t="s">
        <v>107</v>
      </c>
      <c r="G33" s="86" t="s">
        <v>991</v>
      </c>
      <c r="H33" s="87">
        <v>-75.844688214599998</v>
      </c>
      <c r="I33" s="87">
        <v>5.78580962774</v>
      </c>
      <c r="J33" s="88">
        <v>804243.27509999997</v>
      </c>
      <c r="K33" s="88">
        <v>1131855.4424000001</v>
      </c>
      <c r="L33" s="89">
        <v>1700</v>
      </c>
      <c r="M33" s="86">
        <v>2</v>
      </c>
      <c r="N33" s="86" t="s">
        <v>79</v>
      </c>
      <c r="O33" s="86">
        <v>26</v>
      </c>
      <c r="P33" s="86" t="s">
        <v>80</v>
      </c>
      <c r="Q33" s="86">
        <v>2617</v>
      </c>
      <c r="R33" s="84" t="s">
        <v>114</v>
      </c>
      <c r="S33" s="84" t="s">
        <v>115</v>
      </c>
      <c r="T33" s="84" t="s">
        <v>116</v>
      </c>
      <c r="U33" s="85" t="s">
        <v>1118</v>
      </c>
      <c r="V33" s="84" t="s">
        <v>1119</v>
      </c>
      <c r="W33" s="84" t="s">
        <v>1120</v>
      </c>
      <c r="X33" s="84" t="s">
        <v>1115</v>
      </c>
      <c r="Y33" s="90">
        <v>43760</v>
      </c>
      <c r="Z33" s="91">
        <v>24.35</v>
      </c>
      <c r="AA33" s="91">
        <v>7.53</v>
      </c>
      <c r="AB33" s="91">
        <v>226</v>
      </c>
      <c r="AC33" s="91">
        <v>20.3</v>
      </c>
      <c r="AD33" s="91">
        <v>21.6</v>
      </c>
      <c r="AE33" s="91">
        <v>6.71</v>
      </c>
      <c r="AF33" s="91">
        <v>92.4</v>
      </c>
      <c r="AG33" s="91">
        <v>1.3000000000000007</v>
      </c>
      <c r="AH33" s="91">
        <v>124</v>
      </c>
      <c r="AI33" s="91">
        <v>32.299999999999997</v>
      </c>
      <c r="AJ33" s="91" t="s">
        <v>88</v>
      </c>
      <c r="AK33" s="91" t="s">
        <v>88</v>
      </c>
      <c r="AL33" s="91">
        <v>4100000</v>
      </c>
      <c r="AM33" s="91">
        <v>23590000</v>
      </c>
      <c r="AN33" s="91">
        <v>7701000</v>
      </c>
      <c r="AO33" s="91">
        <v>1.78</v>
      </c>
      <c r="AP33" s="91">
        <v>1.2695392460918413</v>
      </c>
      <c r="AQ33" s="91">
        <v>0.02</v>
      </c>
      <c r="AR33" s="91">
        <v>9.77</v>
      </c>
      <c r="AS33" s="91">
        <v>42.4</v>
      </c>
      <c r="AT33" s="91">
        <v>184</v>
      </c>
      <c r="AU33" s="91" t="s">
        <v>88</v>
      </c>
      <c r="AV33" s="91">
        <v>76</v>
      </c>
      <c r="AW33" s="91">
        <v>0.2</v>
      </c>
      <c r="AX33" s="91">
        <v>12</v>
      </c>
      <c r="AY33" s="91">
        <v>1.41</v>
      </c>
      <c r="AZ33" s="91">
        <v>64.900000000000006</v>
      </c>
      <c r="BA33" s="91">
        <v>20.3</v>
      </c>
      <c r="BB33" s="91" t="s">
        <v>88</v>
      </c>
      <c r="BC33" s="91" t="s">
        <v>88</v>
      </c>
      <c r="BD33" s="91" t="s">
        <v>88</v>
      </c>
      <c r="BE33" s="93" t="s">
        <v>88</v>
      </c>
      <c r="BF33" s="91" t="s">
        <v>88</v>
      </c>
      <c r="BG33" s="91" t="s">
        <v>88</v>
      </c>
      <c r="BH33" s="91" t="s">
        <v>88</v>
      </c>
      <c r="BI33" s="94">
        <f t="shared" si="0"/>
        <v>96.511152227214055</v>
      </c>
      <c r="BJ33" s="95">
        <f t="shared" si="1"/>
        <v>2</v>
      </c>
      <c r="BK33" s="95">
        <f t="shared" si="2"/>
        <v>92.865989697063924</v>
      </c>
      <c r="BL33" s="95">
        <f t="shared" si="3"/>
        <v>2</v>
      </c>
      <c r="BM33" s="95">
        <f t="shared" si="4"/>
        <v>91.981573329820449</v>
      </c>
      <c r="BN33" s="95">
        <f t="shared" si="5"/>
        <v>27.288119963059373</v>
      </c>
      <c r="BO33" s="95">
        <f t="shared" si="6"/>
        <v>88.410679186051368</v>
      </c>
      <c r="BP33" s="95">
        <f t="shared" si="7"/>
        <v>43.008887287152646</v>
      </c>
      <c r="BQ33" s="95">
        <f t="shared" si="8"/>
        <v>73.081691551129609</v>
      </c>
      <c r="BR33" s="96">
        <f t="shared" si="9"/>
        <v>56.486621384747814</v>
      </c>
      <c r="BS33" s="97" t="str">
        <f t="shared" si="10"/>
        <v>MEDIA</v>
      </c>
      <c r="BT33" s="98">
        <f t="shared" si="11"/>
        <v>8.5106382978723403</v>
      </c>
      <c r="BU33" s="99">
        <f t="shared" si="12"/>
        <v>0.92400000000000004</v>
      </c>
      <c r="BV33" s="100">
        <f t="shared" si="13"/>
        <v>0.1</v>
      </c>
      <c r="BW33" s="95">
        <f t="shared" si="14"/>
        <v>1</v>
      </c>
      <c r="BX33" s="94">
        <f t="shared" si="15"/>
        <v>0.125</v>
      </c>
      <c r="BY33" s="100">
        <f t="shared" si="16"/>
        <v>0.79200000000000004</v>
      </c>
      <c r="BZ33" s="100">
        <f t="shared" si="17"/>
        <v>0.2156582940305839</v>
      </c>
      <c r="CA33" s="94">
        <f t="shared" si="18"/>
        <v>0.35</v>
      </c>
      <c r="CB33" s="99">
        <f t="shared" si="19"/>
        <v>0.50941216116428178</v>
      </c>
      <c r="CC33" s="97" t="str">
        <f t="shared" si="20"/>
        <v>Regular</v>
      </c>
      <c r="CD33" s="99">
        <f t="shared" si="21"/>
        <v>0.7843417059694161</v>
      </c>
      <c r="CE33" s="96">
        <f t="shared" si="22"/>
        <v>0</v>
      </c>
      <c r="CF33" s="96">
        <f t="shared" si="23"/>
        <v>7.4500000000000011E-2</v>
      </c>
      <c r="CG33" s="99">
        <f t="shared" si="24"/>
        <v>0.28628056865647206</v>
      </c>
      <c r="CH33" s="101" t="str">
        <f t="shared" si="25"/>
        <v>Baja</v>
      </c>
      <c r="CI33" s="96">
        <f t="shared" si="26"/>
        <v>1</v>
      </c>
      <c r="CJ33" s="96">
        <f t="shared" si="27"/>
        <v>1</v>
      </c>
      <c r="CK33" s="96">
        <f t="shared" si="28"/>
        <v>7.5999999999999956E-2</v>
      </c>
      <c r="CL33" s="102">
        <f t="shared" si="29"/>
        <v>0.69200000000000006</v>
      </c>
      <c r="CM33" s="103" t="str">
        <f t="shared" si="30"/>
        <v>Alta</v>
      </c>
      <c r="CN33" s="96">
        <f t="shared" si="31"/>
        <v>0.20800000000000002</v>
      </c>
      <c r="CO33" s="96">
        <f t="shared" si="32"/>
        <v>0.20800000000000002</v>
      </c>
      <c r="CP33" s="103" t="str">
        <f t="shared" si="33"/>
        <v>Baja</v>
      </c>
      <c r="CQ33" s="104">
        <f t="shared" si="34"/>
        <v>6.0507735617168906E-3</v>
      </c>
      <c r="CR33" s="104">
        <f t="shared" si="35"/>
        <v>6.0507735617168906E-3</v>
      </c>
      <c r="CS33" s="103" t="str">
        <f t="shared" si="36"/>
        <v>Ninguna</v>
      </c>
      <c r="CT33" s="105" t="str">
        <f t="shared" si="37"/>
        <v>Hipereutrofico</v>
      </c>
      <c r="CU33" s="83" t="s">
        <v>1125</v>
      </c>
      <c r="CV33" s="83" t="s">
        <v>1122</v>
      </c>
      <c r="CW33" s="90">
        <v>43775</v>
      </c>
      <c r="CX33" s="106">
        <f t="shared" si="38"/>
        <v>13.289539246091842</v>
      </c>
    </row>
    <row r="34" spans="1:102" ht="30" hidden="1" customHeight="1" x14ac:dyDescent="0.2">
      <c r="A34" s="83">
        <v>2019</v>
      </c>
      <c r="B34" s="84" t="s">
        <v>1126</v>
      </c>
      <c r="C34" s="84" t="s">
        <v>109</v>
      </c>
      <c r="D34" s="85" t="s">
        <v>1127</v>
      </c>
      <c r="E34" s="84" t="s">
        <v>106</v>
      </c>
      <c r="F34" s="86" t="s">
        <v>107</v>
      </c>
      <c r="G34" s="86" t="s">
        <v>991</v>
      </c>
      <c r="H34" s="87">
        <v>-75.663434519500001</v>
      </c>
      <c r="I34" s="87">
        <v>5.9215974778099998</v>
      </c>
      <c r="J34" s="88">
        <v>824369.14480000001</v>
      </c>
      <c r="K34" s="88">
        <v>1146818.0663000001</v>
      </c>
      <c r="L34" s="89">
        <v>1730</v>
      </c>
      <c r="M34" s="86">
        <v>2</v>
      </c>
      <c r="N34" s="86" t="s">
        <v>79</v>
      </c>
      <c r="O34" s="86">
        <v>26</v>
      </c>
      <c r="P34" s="86" t="s">
        <v>80</v>
      </c>
      <c r="Q34" s="86">
        <v>2620</v>
      </c>
      <c r="R34" s="84" t="s">
        <v>81</v>
      </c>
      <c r="S34" s="84" t="s">
        <v>82</v>
      </c>
      <c r="T34" s="84" t="s">
        <v>83</v>
      </c>
      <c r="U34" s="85" t="s">
        <v>108</v>
      </c>
      <c r="V34" s="84" t="s">
        <v>109</v>
      </c>
      <c r="W34" s="84" t="s">
        <v>775</v>
      </c>
      <c r="X34" s="84" t="s">
        <v>109</v>
      </c>
      <c r="Y34" s="90">
        <v>43760</v>
      </c>
      <c r="Z34" s="91">
        <v>0.52</v>
      </c>
      <c r="AA34" s="91">
        <v>7.99</v>
      </c>
      <c r="AB34" s="91">
        <v>104.9</v>
      </c>
      <c r="AC34" s="91">
        <v>19.3</v>
      </c>
      <c r="AD34" s="91">
        <v>18.5</v>
      </c>
      <c r="AE34" s="91">
        <v>6.71</v>
      </c>
      <c r="AF34" s="91">
        <v>88.7</v>
      </c>
      <c r="AG34" s="91">
        <v>-0.80000000000000071</v>
      </c>
      <c r="AH34" s="91">
        <v>20.7</v>
      </c>
      <c r="AI34" s="91">
        <v>2</v>
      </c>
      <c r="AJ34" s="91" t="s">
        <v>88</v>
      </c>
      <c r="AK34" s="91" t="s">
        <v>88</v>
      </c>
      <c r="AL34" s="91">
        <v>2000</v>
      </c>
      <c r="AM34" s="91">
        <v>14100</v>
      </c>
      <c r="AN34" s="91">
        <v>3310</v>
      </c>
      <c r="AO34" s="91">
        <v>0.153</v>
      </c>
      <c r="AP34" s="91">
        <v>1.8071733040453255</v>
      </c>
      <c r="AQ34" s="91">
        <v>0.02</v>
      </c>
      <c r="AR34" s="91">
        <v>5</v>
      </c>
      <c r="AS34" s="91">
        <v>102</v>
      </c>
      <c r="AT34" s="91">
        <v>237</v>
      </c>
      <c r="AU34" s="91" t="s">
        <v>88</v>
      </c>
      <c r="AV34" s="91">
        <v>150</v>
      </c>
      <c r="AW34" s="91">
        <v>0.4</v>
      </c>
      <c r="AX34" s="91">
        <v>5</v>
      </c>
      <c r="AY34" s="91">
        <v>0.108</v>
      </c>
      <c r="AZ34" s="91">
        <v>37.9</v>
      </c>
      <c r="BA34" s="91">
        <v>40.5</v>
      </c>
      <c r="BB34" s="91" t="s">
        <v>88</v>
      </c>
      <c r="BC34" s="91" t="s">
        <v>88</v>
      </c>
      <c r="BD34" s="91" t="s">
        <v>88</v>
      </c>
      <c r="BE34" s="93" t="s">
        <v>88</v>
      </c>
      <c r="BF34" s="91" t="s">
        <v>88</v>
      </c>
      <c r="BG34" s="91" t="s">
        <v>88</v>
      </c>
      <c r="BH34" s="91" t="s">
        <v>88</v>
      </c>
      <c r="BI34" s="94">
        <f t="shared" si="0"/>
        <v>94.283997478807123</v>
      </c>
      <c r="BJ34" s="95">
        <f t="shared" si="1"/>
        <v>15.36726354513447</v>
      </c>
      <c r="BK34" s="95">
        <f t="shared" si="2"/>
        <v>85.243769848613738</v>
      </c>
      <c r="BL34" s="95">
        <f t="shared" si="3"/>
        <v>80.14150832</v>
      </c>
      <c r="BM34" s="95">
        <f t="shared" si="4"/>
        <v>88.515150182435306</v>
      </c>
      <c r="BN34" s="95">
        <f t="shared" si="5"/>
        <v>85.756210881875944</v>
      </c>
      <c r="BO34" s="95">
        <f t="shared" si="6"/>
        <v>90.487962887215502</v>
      </c>
      <c r="BP34" s="95">
        <f t="shared" si="7"/>
        <v>5</v>
      </c>
      <c r="BQ34" s="95">
        <f t="shared" si="8"/>
        <v>63.461381436987104</v>
      </c>
      <c r="BR34" s="96">
        <f t="shared" si="9"/>
        <v>67.997651432908029</v>
      </c>
      <c r="BS34" s="97" t="str">
        <f t="shared" si="10"/>
        <v>MEDIA</v>
      </c>
      <c r="BT34" s="98">
        <f t="shared" si="11"/>
        <v>46.296296296296298</v>
      </c>
      <c r="BU34" s="99">
        <f t="shared" si="12"/>
        <v>0.88700000000000001</v>
      </c>
      <c r="BV34" s="100">
        <f t="shared" si="13"/>
        <v>0.1</v>
      </c>
      <c r="BW34" s="95">
        <f t="shared" si="14"/>
        <v>1</v>
      </c>
      <c r="BX34" s="94">
        <f t="shared" si="15"/>
        <v>0.71</v>
      </c>
      <c r="BY34" s="100">
        <f t="shared" si="16"/>
        <v>0.57000000000000006</v>
      </c>
      <c r="BZ34" s="100">
        <f t="shared" si="17"/>
        <v>0.71956051934024168</v>
      </c>
      <c r="CA34" s="94">
        <f t="shared" si="18"/>
        <v>0.15</v>
      </c>
      <c r="CB34" s="99">
        <f t="shared" si="19"/>
        <v>0.59685847270763392</v>
      </c>
      <c r="CC34" s="97" t="str">
        <f t="shared" si="20"/>
        <v>Regular</v>
      </c>
      <c r="CD34" s="99">
        <f t="shared" si="21"/>
        <v>0.28043948065975827</v>
      </c>
      <c r="CE34" s="96">
        <f t="shared" si="22"/>
        <v>9.6117419394021845E-3</v>
      </c>
      <c r="CF34" s="96">
        <f t="shared" si="23"/>
        <v>0</v>
      </c>
      <c r="CG34" s="99">
        <f t="shared" si="24"/>
        <v>9.6683740866386814E-2</v>
      </c>
      <c r="CH34" s="101" t="str">
        <f t="shared" si="25"/>
        <v>Ninguna</v>
      </c>
      <c r="CI34" s="96">
        <f t="shared" si="26"/>
        <v>0</v>
      </c>
      <c r="CJ34" s="96">
        <f t="shared" si="27"/>
        <v>0.88356270308701301</v>
      </c>
      <c r="CK34" s="96">
        <f t="shared" si="28"/>
        <v>0.11299999999999999</v>
      </c>
      <c r="CL34" s="102">
        <f t="shared" si="29"/>
        <v>0.33218756769567098</v>
      </c>
      <c r="CM34" s="103" t="str">
        <f t="shared" si="30"/>
        <v>Baja</v>
      </c>
      <c r="CN34" s="96">
        <f t="shared" si="31"/>
        <v>0.43</v>
      </c>
      <c r="CO34" s="96">
        <f t="shared" si="32"/>
        <v>0.43</v>
      </c>
      <c r="CP34" s="103" t="str">
        <f t="shared" si="33"/>
        <v>Media</v>
      </c>
      <c r="CQ34" s="104">
        <f t="shared" si="34"/>
        <v>2.8902465719636072E-2</v>
      </c>
      <c r="CR34" s="104">
        <f t="shared" si="35"/>
        <v>2.8902465719636072E-2</v>
      </c>
      <c r="CS34" s="103" t="str">
        <f t="shared" si="36"/>
        <v>Ninguna</v>
      </c>
      <c r="CT34" s="105" t="str">
        <f t="shared" si="37"/>
        <v>Eutrofico</v>
      </c>
      <c r="CU34" s="83" t="s">
        <v>1128</v>
      </c>
      <c r="CV34" s="83" t="s">
        <v>1129</v>
      </c>
      <c r="CW34" s="90">
        <v>43775</v>
      </c>
      <c r="CX34" s="106">
        <f t="shared" si="38"/>
        <v>6.827173304045326</v>
      </c>
    </row>
    <row r="35" spans="1:102" ht="30" hidden="1" customHeight="1" x14ac:dyDescent="0.2">
      <c r="A35" s="83">
        <v>2019</v>
      </c>
      <c r="B35" s="84" t="s">
        <v>1130</v>
      </c>
      <c r="C35" s="84" t="s">
        <v>109</v>
      </c>
      <c r="D35" s="85" t="s">
        <v>1131</v>
      </c>
      <c r="E35" s="84" t="s">
        <v>106</v>
      </c>
      <c r="F35" s="86" t="s">
        <v>107</v>
      </c>
      <c r="G35" s="86" t="s">
        <v>991</v>
      </c>
      <c r="H35" s="87">
        <v>-75.659748453199995</v>
      </c>
      <c r="I35" s="87">
        <v>5.9199361321700001</v>
      </c>
      <c r="J35" s="88">
        <v>824776.93090000004</v>
      </c>
      <c r="K35" s="88">
        <v>1146633.1106</v>
      </c>
      <c r="L35" s="89">
        <v>1720</v>
      </c>
      <c r="M35" s="86">
        <v>2</v>
      </c>
      <c r="N35" s="86" t="s">
        <v>79</v>
      </c>
      <c r="O35" s="86">
        <v>26</v>
      </c>
      <c r="P35" s="86" t="s">
        <v>80</v>
      </c>
      <c r="Q35" s="86">
        <v>2620</v>
      </c>
      <c r="R35" s="84" t="s">
        <v>81</v>
      </c>
      <c r="S35" s="84" t="s">
        <v>82</v>
      </c>
      <c r="T35" s="84" t="s">
        <v>83</v>
      </c>
      <c r="U35" s="85" t="s">
        <v>108</v>
      </c>
      <c r="V35" s="84" t="s">
        <v>109</v>
      </c>
      <c r="W35" s="84" t="s">
        <v>775</v>
      </c>
      <c r="X35" s="84" t="s">
        <v>109</v>
      </c>
      <c r="Y35" s="90">
        <v>43760</v>
      </c>
      <c r="Z35" s="91">
        <v>2.73</v>
      </c>
      <c r="AA35" s="91">
        <v>7.66</v>
      </c>
      <c r="AB35" s="91">
        <v>434</v>
      </c>
      <c r="AC35" s="91">
        <v>19.8</v>
      </c>
      <c r="AD35" s="91">
        <v>18.5</v>
      </c>
      <c r="AE35" s="91">
        <v>4.8499999999999996</v>
      </c>
      <c r="AF35" s="91">
        <v>64.8</v>
      </c>
      <c r="AG35" s="91">
        <v>-1.3000000000000007</v>
      </c>
      <c r="AH35" s="91">
        <v>179</v>
      </c>
      <c r="AI35" s="91">
        <v>66.7</v>
      </c>
      <c r="AJ35" s="91" t="s">
        <v>88</v>
      </c>
      <c r="AK35" s="91" t="s">
        <v>88</v>
      </c>
      <c r="AL35" s="91">
        <v>6867000</v>
      </c>
      <c r="AM35" s="91">
        <v>24196000</v>
      </c>
      <c r="AN35" s="91">
        <v>7701000</v>
      </c>
      <c r="AO35" s="91">
        <v>4.4400000000000004</v>
      </c>
      <c r="AP35" s="91">
        <v>21.527951984439941</v>
      </c>
      <c r="AQ35" s="91">
        <v>0.02</v>
      </c>
      <c r="AR35" s="91">
        <v>24.2</v>
      </c>
      <c r="AS35" s="91">
        <v>67.099999999999994</v>
      </c>
      <c r="AT35" s="91">
        <v>286</v>
      </c>
      <c r="AU35" s="91" t="s">
        <v>88</v>
      </c>
      <c r="AV35" s="91">
        <v>68</v>
      </c>
      <c r="AW35" s="91">
        <v>0.1</v>
      </c>
      <c r="AX35" s="91">
        <v>27</v>
      </c>
      <c r="AY35" s="91">
        <v>1.64</v>
      </c>
      <c r="AZ35" s="91">
        <v>147</v>
      </c>
      <c r="BA35" s="91">
        <v>57.4</v>
      </c>
      <c r="BB35" s="91" t="s">
        <v>88</v>
      </c>
      <c r="BC35" s="91" t="s">
        <v>88</v>
      </c>
      <c r="BD35" s="91" t="s">
        <v>88</v>
      </c>
      <c r="BE35" s="93" t="s">
        <v>88</v>
      </c>
      <c r="BF35" s="91" t="s">
        <v>88</v>
      </c>
      <c r="BG35" s="91" t="s">
        <v>88</v>
      </c>
      <c r="BH35" s="91" t="s">
        <v>88</v>
      </c>
      <c r="BI35" s="94">
        <f t="shared" si="0"/>
        <v>66.163391697343243</v>
      </c>
      <c r="BJ35" s="95">
        <f t="shared" si="1"/>
        <v>2</v>
      </c>
      <c r="BK35" s="95">
        <f t="shared" si="2"/>
        <v>91.744910772620642</v>
      </c>
      <c r="BL35" s="95">
        <f t="shared" si="3"/>
        <v>2</v>
      </c>
      <c r="BM35" s="95">
        <f t="shared" si="4"/>
        <v>34.836992147582706</v>
      </c>
      <c r="BN35" s="95">
        <f t="shared" si="5"/>
        <v>15.450233289465146</v>
      </c>
      <c r="BO35" s="95">
        <f t="shared" si="6"/>
        <v>90.091361321141775</v>
      </c>
      <c r="BP35" s="95">
        <f t="shared" si="7"/>
        <v>30.393668363340609</v>
      </c>
      <c r="BQ35" s="95">
        <f t="shared" si="8"/>
        <v>53.772802165297612</v>
      </c>
      <c r="BR35" s="96">
        <f t="shared" si="9"/>
        <v>42.113165069993663</v>
      </c>
      <c r="BS35" s="97" t="str">
        <f t="shared" si="10"/>
        <v>MALO</v>
      </c>
      <c r="BT35" s="98">
        <f t="shared" si="11"/>
        <v>16.463414634146343</v>
      </c>
      <c r="BU35" s="99">
        <f t="shared" si="12"/>
        <v>0.64800000000000002</v>
      </c>
      <c r="BV35" s="100">
        <f t="shared" si="13"/>
        <v>0.1</v>
      </c>
      <c r="BW35" s="95">
        <f t="shared" si="14"/>
        <v>1</v>
      </c>
      <c r="BX35" s="94">
        <f t="shared" si="15"/>
        <v>0.125</v>
      </c>
      <c r="BY35" s="100">
        <f t="shared" si="16"/>
        <v>0.81599999999999995</v>
      </c>
      <c r="BZ35" s="100">
        <f t="shared" si="17"/>
        <v>0</v>
      </c>
      <c r="CA35" s="94">
        <f t="shared" si="18"/>
        <v>0.8</v>
      </c>
      <c r="CB35" s="99">
        <f t="shared" si="19"/>
        <v>0.50142000000000009</v>
      </c>
      <c r="CC35" s="97" t="str">
        <f t="shared" si="20"/>
        <v>Regular</v>
      </c>
      <c r="CD35" s="99">
        <f t="shared" si="21"/>
        <v>1</v>
      </c>
      <c r="CE35" s="96">
        <f t="shared" si="22"/>
        <v>4.4587418298543686E-2</v>
      </c>
      <c r="CF35" s="96">
        <f t="shared" si="23"/>
        <v>0.48499999999999999</v>
      </c>
      <c r="CG35" s="99">
        <f t="shared" si="24"/>
        <v>0.50986247276618124</v>
      </c>
      <c r="CH35" s="101" t="str">
        <f t="shared" si="25"/>
        <v>Media</v>
      </c>
      <c r="CI35" s="96">
        <f t="shared" si="26"/>
        <v>1</v>
      </c>
      <c r="CJ35" s="96">
        <f t="shared" si="27"/>
        <v>1</v>
      </c>
      <c r="CK35" s="96">
        <f t="shared" si="28"/>
        <v>0.35199999999999998</v>
      </c>
      <c r="CL35" s="102">
        <f t="shared" si="29"/>
        <v>0.78399999999999992</v>
      </c>
      <c r="CM35" s="103" t="str">
        <f t="shared" si="30"/>
        <v>Alta</v>
      </c>
      <c r="CN35" s="96">
        <f t="shared" si="31"/>
        <v>0.18400000000000002</v>
      </c>
      <c r="CO35" s="96">
        <f t="shared" si="32"/>
        <v>0.18400000000000002</v>
      </c>
      <c r="CP35" s="103" t="str">
        <f t="shared" si="33"/>
        <v>Ninguna</v>
      </c>
      <c r="CQ35" s="104">
        <f t="shared" si="34"/>
        <v>9.4429409297708284E-3</v>
      </c>
      <c r="CR35" s="104">
        <f t="shared" si="35"/>
        <v>9.4429409297708284E-3</v>
      </c>
      <c r="CS35" s="103" t="str">
        <f t="shared" si="36"/>
        <v>Ninguna</v>
      </c>
      <c r="CT35" s="105" t="str">
        <f t="shared" si="37"/>
        <v>Hipereutrofico</v>
      </c>
      <c r="CU35" s="83" t="s">
        <v>1132</v>
      </c>
      <c r="CV35" s="83" t="s">
        <v>1129</v>
      </c>
      <c r="CW35" s="90">
        <v>43775</v>
      </c>
      <c r="CX35" s="106">
        <f t="shared" si="38"/>
        <v>48.547951984439941</v>
      </c>
    </row>
    <row r="36" spans="1:102" ht="30" hidden="1" customHeight="1" x14ac:dyDescent="0.2">
      <c r="A36" s="83">
        <v>2019</v>
      </c>
      <c r="B36" s="84" t="s">
        <v>1133</v>
      </c>
      <c r="C36" s="84" t="s">
        <v>1134</v>
      </c>
      <c r="D36" s="85" t="s">
        <v>1135</v>
      </c>
      <c r="E36" s="84" t="s">
        <v>1136</v>
      </c>
      <c r="F36" s="86" t="s">
        <v>107</v>
      </c>
      <c r="G36" s="86" t="s">
        <v>991</v>
      </c>
      <c r="H36" s="87">
        <v>-75.791929386299998</v>
      </c>
      <c r="I36" s="87">
        <v>5.7810462753999996</v>
      </c>
      <c r="J36" s="88">
        <v>810087.71230000001</v>
      </c>
      <c r="K36" s="88">
        <v>1131310.5404999999</v>
      </c>
      <c r="L36" s="89">
        <v>2050</v>
      </c>
      <c r="M36" s="86">
        <v>2</v>
      </c>
      <c r="N36" s="86" t="s">
        <v>79</v>
      </c>
      <c r="O36" s="86">
        <v>26</v>
      </c>
      <c r="P36" s="86" t="s">
        <v>80</v>
      </c>
      <c r="Q36" s="86">
        <v>2617</v>
      </c>
      <c r="R36" s="84" t="s">
        <v>114</v>
      </c>
      <c r="S36" s="84" t="s">
        <v>115</v>
      </c>
      <c r="T36" s="84" t="s">
        <v>116</v>
      </c>
      <c r="U36" s="85" t="s">
        <v>452</v>
      </c>
      <c r="V36" s="84" t="s">
        <v>453</v>
      </c>
      <c r="W36" s="84" t="s">
        <v>1137</v>
      </c>
      <c r="X36" s="84" t="s">
        <v>1134</v>
      </c>
      <c r="Y36" s="90">
        <v>43795</v>
      </c>
      <c r="Z36" s="91">
        <v>1.36</v>
      </c>
      <c r="AA36" s="91">
        <v>6.37</v>
      </c>
      <c r="AB36" s="91">
        <v>33</v>
      </c>
      <c r="AC36" s="91">
        <v>22.2</v>
      </c>
      <c r="AD36" s="91">
        <v>24</v>
      </c>
      <c r="AE36" s="91">
        <v>6.12</v>
      </c>
      <c r="AF36" s="91">
        <v>93.3</v>
      </c>
      <c r="AG36" s="91">
        <v>1.8000000000000007</v>
      </c>
      <c r="AH36" s="91">
        <v>12</v>
      </c>
      <c r="AI36" s="91">
        <v>2</v>
      </c>
      <c r="AJ36" s="91" t="s">
        <v>88</v>
      </c>
      <c r="AK36" s="91" t="s">
        <v>88</v>
      </c>
      <c r="AL36" s="91">
        <v>88</v>
      </c>
      <c r="AM36" s="91">
        <v>4251</v>
      </c>
      <c r="AN36" s="91">
        <v>97</v>
      </c>
      <c r="AO36" s="91">
        <v>0.153</v>
      </c>
      <c r="AP36" s="91">
        <v>0.58281339055461756</v>
      </c>
      <c r="AQ36" s="91">
        <v>0.02</v>
      </c>
      <c r="AR36" s="91">
        <v>5</v>
      </c>
      <c r="AS36" s="91">
        <v>5.96</v>
      </c>
      <c r="AT36" s="91">
        <v>81</v>
      </c>
      <c r="AU36" s="91" t="s">
        <v>88</v>
      </c>
      <c r="AV36" s="91">
        <v>7</v>
      </c>
      <c r="AW36" s="91">
        <v>0.1</v>
      </c>
      <c r="AX36" s="91">
        <v>5</v>
      </c>
      <c r="AY36" s="91">
        <v>0.05</v>
      </c>
      <c r="AZ36" s="91">
        <v>11.7</v>
      </c>
      <c r="BA36" s="91">
        <v>10.199999999999999</v>
      </c>
      <c r="BB36" s="91" t="s">
        <v>88</v>
      </c>
      <c r="BC36" s="91" t="s">
        <v>88</v>
      </c>
      <c r="BD36" s="91" t="s">
        <v>88</v>
      </c>
      <c r="BE36" s="93" t="s">
        <v>88</v>
      </c>
      <c r="BF36" s="91" t="s">
        <v>88</v>
      </c>
      <c r="BG36" s="91" t="s">
        <v>88</v>
      </c>
      <c r="BH36" s="91" t="s">
        <v>88</v>
      </c>
      <c r="BI36" s="94">
        <f t="shared" si="0"/>
        <v>96.942452314889792</v>
      </c>
      <c r="BJ36" s="95">
        <f t="shared" si="1"/>
        <v>44.159272110372818</v>
      </c>
      <c r="BK36" s="95">
        <f t="shared" si="2"/>
        <v>69.215712788191667</v>
      </c>
      <c r="BL36" s="95">
        <f t="shared" si="3"/>
        <v>80.14150832</v>
      </c>
      <c r="BM36" s="95">
        <f t="shared" si="4"/>
        <v>96.691273339287079</v>
      </c>
      <c r="BN36" s="95">
        <f t="shared" si="5"/>
        <v>85.756210881875944</v>
      </c>
      <c r="BO36" s="95">
        <f t="shared" si="6"/>
        <v>87.095109653907059</v>
      </c>
      <c r="BP36" s="95">
        <f t="shared" si="7"/>
        <v>84.074144064710538</v>
      </c>
      <c r="BQ36" s="95">
        <f t="shared" si="8"/>
        <v>85.403025927363103</v>
      </c>
      <c r="BR36" s="96">
        <f t="shared" si="9"/>
        <v>79.633397480691272</v>
      </c>
      <c r="BS36" s="97" t="str">
        <f t="shared" si="10"/>
        <v>BUENA</v>
      </c>
      <c r="BT36" s="98">
        <f t="shared" si="11"/>
        <v>100</v>
      </c>
      <c r="BU36" s="99">
        <f t="shared" si="12"/>
        <v>0.93299999999999994</v>
      </c>
      <c r="BV36" s="100">
        <f t="shared" si="13"/>
        <v>0.93536715173540352</v>
      </c>
      <c r="BW36" s="95">
        <f t="shared" si="14"/>
        <v>0.72164033784104109</v>
      </c>
      <c r="BX36" s="94">
        <f t="shared" si="15"/>
        <v>0.91</v>
      </c>
      <c r="BY36" s="100">
        <f t="shared" si="16"/>
        <v>0.999</v>
      </c>
      <c r="BZ36" s="100">
        <f t="shared" si="17"/>
        <v>0.94046002068425183</v>
      </c>
      <c r="CA36" s="94">
        <f t="shared" si="18"/>
        <v>0.15</v>
      </c>
      <c r="CB36" s="99">
        <f t="shared" si="19"/>
        <v>0.80118545143649766</v>
      </c>
      <c r="CC36" s="97" t="str">
        <f t="shared" si="20"/>
        <v>Aceptable</v>
      </c>
      <c r="CD36" s="99">
        <f t="shared" si="21"/>
        <v>5.9539979315748177E-2</v>
      </c>
      <c r="CE36" s="96">
        <f t="shared" si="22"/>
        <v>0</v>
      </c>
      <c r="CF36" s="96">
        <f t="shared" si="23"/>
        <v>0</v>
      </c>
      <c r="CG36" s="99">
        <f t="shared" si="24"/>
        <v>1.9846659771916058E-2</v>
      </c>
      <c r="CH36" s="101" t="str">
        <f t="shared" si="25"/>
        <v>Ninguna</v>
      </c>
      <c r="CI36" s="96">
        <f t="shared" si="26"/>
        <v>0</v>
      </c>
      <c r="CJ36" s="96">
        <f t="shared" si="27"/>
        <v>0.59195501878158918</v>
      </c>
      <c r="CK36" s="96">
        <f t="shared" si="28"/>
        <v>6.700000000000006E-2</v>
      </c>
      <c r="CL36" s="102">
        <f t="shared" si="29"/>
        <v>0.21965167292719642</v>
      </c>
      <c r="CM36" s="103" t="str">
        <f t="shared" si="30"/>
        <v>Baja</v>
      </c>
      <c r="CN36" s="96">
        <f t="shared" si="31"/>
        <v>0</v>
      </c>
      <c r="CO36" s="96">
        <f t="shared" si="32"/>
        <v>0</v>
      </c>
      <c r="CP36" s="103" t="str">
        <f t="shared" si="33"/>
        <v>Ninguna</v>
      </c>
      <c r="CQ36" s="104">
        <f t="shared" si="34"/>
        <v>1.1126328042112008E-4</v>
      </c>
      <c r="CR36" s="104">
        <f t="shared" si="35"/>
        <v>1.1126328042112008E-4</v>
      </c>
      <c r="CS36" s="103" t="str">
        <f t="shared" si="36"/>
        <v>Ninguna</v>
      </c>
      <c r="CT36" s="105" t="str">
        <f t="shared" si="37"/>
        <v>Eutrofico</v>
      </c>
      <c r="CU36" s="83" t="s">
        <v>1138</v>
      </c>
      <c r="CV36" s="83" t="s">
        <v>1139</v>
      </c>
      <c r="CW36" s="90">
        <v>43810</v>
      </c>
      <c r="CX36" s="106">
        <f t="shared" si="38"/>
        <v>5.6028133905546174</v>
      </c>
    </row>
    <row r="37" spans="1:102" ht="30" hidden="1" customHeight="1" x14ac:dyDescent="0.2">
      <c r="A37" s="83">
        <v>2019</v>
      </c>
      <c r="B37" s="84" t="s">
        <v>1140</v>
      </c>
      <c r="C37" s="84" t="s">
        <v>1134</v>
      </c>
      <c r="D37" s="85" t="s">
        <v>1141</v>
      </c>
      <c r="E37" s="84" t="s">
        <v>1136</v>
      </c>
      <c r="F37" s="86" t="s">
        <v>107</v>
      </c>
      <c r="G37" s="86" t="s">
        <v>991</v>
      </c>
      <c r="H37" s="87">
        <v>-75.790992366300003</v>
      </c>
      <c r="I37" s="87">
        <v>5.7780757602300001</v>
      </c>
      <c r="J37" s="88">
        <v>810190.54969999997</v>
      </c>
      <c r="K37" s="88">
        <v>1130981.5866</v>
      </c>
      <c r="L37" s="89">
        <v>1940</v>
      </c>
      <c r="M37" s="86">
        <v>2</v>
      </c>
      <c r="N37" s="86" t="s">
        <v>79</v>
      </c>
      <c r="O37" s="86">
        <v>26</v>
      </c>
      <c r="P37" s="86" t="s">
        <v>80</v>
      </c>
      <c r="Q37" s="86">
        <v>2617</v>
      </c>
      <c r="R37" s="84" t="s">
        <v>114</v>
      </c>
      <c r="S37" s="84" t="s">
        <v>115</v>
      </c>
      <c r="T37" s="84" t="s">
        <v>116</v>
      </c>
      <c r="U37" s="85" t="s">
        <v>452</v>
      </c>
      <c r="V37" s="84" t="s">
        <v>453</v>
      </c>
      <c r="W37" s="84" t="s">
        <v>1137</v>
      </c>
      <c r="X37" s="84" t="s">
        <v>1134</v>
      </c>
      <c r="Y37" s="90">
        <v>43795</v>
      </c>
      <c r="Z37" s="91">
        <v>5.33</v>
      </c>
      <c r="AA37" s="91">
        <v>6.34</v>
      </c>
      <c r="AB37" s="91">
        <v>72.099999999999994</v>
      </c>
      <c r="AC37" s="91">
        <v>21.5</v>
      </c>
      <c r="AD37" s="91">
        <v>24</v>
      </c>
      <c r="AE37" s="91">
        <v>5.09</v>
      </c>
      <c r="AF37" s="91">
        <v>67.8</v>
      </c>
      <c r="AG37" s="91">
        <v>2.5</v>
      </c>
      <c r="AH37" s="91">
        <v>76.2</v>
      </c>
      <c r="AI37" s="91">
        <v>31.5</v>
      </c>
      <c r="AJ37" s="91" t="s">
        <v>88</v>
      </c>
      <c r="AK37" s="91" t="s">
        <v>88</v>
      </c>
      <c r="AL37" s="91">
        <v>341000</v>
      </c>
      <c r="AM37" s="91">
        <v>5475000</v>
      </c>
      <c r="AN37" s="91">
        <v>345000</v>
      </c>
      <c r="AO37" s="91">
        <v>0.153</v>
      </c>
      <c r="AP37" s="91">
        <v>11.114115819878753</v>
      </c>
      <c r="AQ37" s="91">
        <v>0.02</v>
      </c>
      <c r="AR37" s="91">
        <v>5</v>
      </c>
      <c r="AS37" s="91">
        <v>30.8</v>
      </c>
      <c r="AT37" s="91">
        <v>153</v>
      </c>
      <c r="AU37" s="91" t="s">
        <v>88</v>
      </c>
      <c r="AV37" s="91">
        <v>29</v>
      </c>
      <c r="AW37" s="91">
        <v>0.2</v>
      </c>
      <c r="AX37" s="91">
        <v>6.99</v>
      </c>
      <c r="AY37" s="91">
        <v>0.52200000000000002</v>
      </c>
      <c r="AZ37" s="91">
        <v>27.4</v>
      </c>
      <c r="BA37" s="91">
        <v>16.3</v>
      </c>
      <c r="BB37" s="91" t="s">
        <v>88</v>
      </c>
      <c r="BC37" s="91" t="s">
        <v>88</v>
      </c>
      <c r="BD37" s="91" t="s">
        <v>88</v>
      </c>
      <c r="BE37" s="93" t="s">
        <v>88</v>
      </c>
      <c r="BF37" s="91" t="s">
        <v>88</v>
      </c>
      <c r="BG37" s="91" t="s">
        <v>88</v>
      </c>
      <c r="BH37" s="91" t="s">
        <v>88</v>
      </c>
      <c r="BI37" s="94">
        <f t="shared" si="0"/>
        <v>70.580943170897172</v>
      </c>
      <c r="BJ37" s="95">
        <f t="shared" si="1"/>
        <v>2</v>
      </c>
      <c r="BK37" s="95">
        <f t="shared" si="2"/>
        <v>68.158202027496344</v>
      </c>
      <c r="BL37" s="95">
        <f t="shared" si="3"/>
        <v>2</v>
      </c>
      <c r="BM37" s="95">
        <f t="shared" si="4"/>
        <v>51.037742976198061</v>
      </c>
      <c r="BN37" s="95">
        <f t="shared" si="5"/>
        <v>85.756210881875944</v>
      </c>
      <c r="BO37" s="95">
        <f t="shared" si="6"/>
        <v>84.793539135742179</v>
      </c>
      <c r="BP37" s="95">
        <f t="shared" si="7"/>
        <v>50.850824440317432</v>
      </c>
      <c r="BQ37" s="95">
        <f t="shared" si="8"/>
        <v>78.003496854579097</v>
      </c>
      <c r="BR37" s="96">
        <f t="shared" si="9"/>
        <v>51.723222596504662</v>
      </c>
      <c r="BS37" s="97" t="str">
        <f t="shared" si="10"/>
        <v>MEDIA</v>
      </c>
      <c r="BT37" s="98">
        <f t="shared" si="11"/>
        <v>13.39080459770115</v>
      </c>
      <c r="BU37" s="99">
        <f t="shared" si="12"/>
        <v>0.67799999999999994</v>
      </c>
      <c r="BV37" s="100">
        <f t="shared" si="13"/>
        <v>0.1</v>
      </c>
      <c r="BW37" s="95">
        <f t="shared" si="14"/>
        <v>0.71046957008206013</v>
      </c>
      <c r="BX37" s="94">
        <f t="shared" si="15"/>
        <v>0.26</v>
      </c>
      <c r="BY37" s="100">
        <f t="shared" si="16"/>
        <v>0.93300000000000005</v>
      </c>
      <c r="BZ37" s="100">
        <f t="shared" si="17"/>
        <v>0.83031898447659547</v>
      </c>
      <c r="CA37" s="94">
        <f t="shared" si="18"/>
        <v>0.6</v>
      </c>
      <c r="CB37" s="99">
        <f t="shared" si="19"/>
        <v>0.5892103976382117</v>
      </c>
      <c r="CC37" s="97" t="str">
        <f t="shared" si="20"/>
        <v>Regular</v>
      </c>
      <c r="CD37" s="99">
        <f t="shared" si="21"/>
        <v>0.16968101552340448</v>
      </c>
      <c r="CE37" s="96">
        <f t="shared" si="22"/>
        <v>0</v>
      </c>
      <c r="CF37" s="96">
        <f t="shared" si="23"/>
        <v>0</v>
      </c>
      <c r="CG37" s="99">
        <f t="shared" si="24"/>
        <v>5.656033850780149E-2</v>
      </c>
      <c r="CH37" s="101" t="str">
        <f t="shared" si="25"/>
        <v>Ninguna</v>
      </c>
      <c r="CI37" s="96">
        <f t="shared" si="26"/>
        <v>1</v>
      </c>
      <c r="CJ37" s="96">
        <f t="shared" si="27"/>
        <v>1</v>
      </c>
      <c r="CK37" s="96">
        <f t="shared" si="28"/>
        <v>0.32200000000000006</v>
      </c>
      <c r="CL37" s="102">
        <f t="shared" si="29"/>
        <v>0.77400000000000002</v>
      </c>
      <c r="CM37" s="103" t="str">
        <f t="shared" si="30"/>
        <v>Alta</v>
      </c>
      <c r="CN37" s="96">
        <f t="shared" si="31"/>
        <v>6.7000000000000004E-2</v>
      </c>
      <c r="CO37" s="96">
        <f t="shared" si="32"/>
        <v>6.7000000000000004E-2</v>
      </c>
      <c r="CP37" s="103" t="str">
        <f t="shared" si="33"/>
        <v>Ninguna</v>
      </c>
      <c r="CQ37" s="104">
        <f t="shared" si="34"/>
        <v>1.0032452970245835E-4</v>
      </c>
      <c r="CR37" s="104">
        <f t="shared" si="35"/>
        <v>1.0032452970245835E-4</v>
      </c>
      <c r="CS37" s="103" t="str">
        <f t="shared" si="36"/>
        <v>Ninguna</v>
      </c>
      <c r="CT37" s="105" t="str">
        <f t="shared" si="37"/>
        <v>Eutrofico</v>
      </c>
      <c r="CU37" s="83" t="s">
        <v>1142</v>
      </c>
      <c r="CV37" s="83" t="s">
        <v>1139</v>
      </c>
      <c r="CW37" s="90">
        <v>43810</v>
      </c>
      <c r="CX37" s="106">
        <f t="shared" si="38"/>
        <v>18.124115819878753</v>
      </c>
    </row>
    <row r="38" spans="1:102" ht="30" hidden="1" customHeight="1" x14ac:dyDescent="0.2">
      <c r="A38" s="83">
        <v>2019</v>
      </c>
      <c r="B38" s="84" t="s">
        <v>1143</v>
      </c>
      <c r="C38" s="84" t="s">
        <v>503</v>
      </c>
      <c r="D38" s="85" t="s">
        <v>1144</v>
      </c>
      <c r="E38" s="84" t="s">
        <v>499</v>
      </c>
      <c r="F38" s="86" t="s">
        <v>107</v>
      </c>
      <c r="G38" s="86" t="s">
        <v>991</v>
      </c>
      <c r="H38" s="87">
        <v>-75.649861196499998</v>
      </c>
      <c r="I38" s="87">
        <v>5.5473051795300004</v>
      </c>
      <c r="J38" s="88">
        <v>825759.10690000001</v>
      </c>
      <c r="K38" s="88">
        <v>1105407.1569999999</v>
      </c>
      <c r="L38" s="89">
        <v>2055</v>
      </c>
      <c r="M38" s="86">
        <v>2</v>
      </c>
      <c r="N38" s="86" t="s">
        <v>79</v>
      </c>
      <c r="O38" s="86">
        <v>26</v>
      </c>
      <c r="P38" s="86" t="s">
        <v>80</v>
      </c>
      <c r="Q38" s="86">
        <v>2617</v>
      </c>
      <c r="R38" s="84" t="s">
        <v>114</v>
      </c>
      <c r="S38" s="84" t="s">
        <v>115</v>
      </c>
      <c r="T38" s="84" t="s">
        <v>116</v>
      </c>
      <c r="U38" s="85" t="s">
        <v>500</v>
      </c>
      <c r="V38" s="84" t="s">
        <v>501</v>
      </c>
      <c r="W38" s="84" t="s">
        <v>502</v>
      </c>
      <c r="X38" s="84" t="s">
        <v>503</v>
      </c>
      <c r="Y38" s="90">
        <v>43800</v>
      </c>
      <c r="Z38" s="91">
        <v>0.86</v>
      </c>
      <c r="AA38" s="91">
        <v>5.67</v>
      </c>
      <c r="AB38" s="91">
        <v>68.900000000000006</v>
      </c>
      <c r="AC38" s="91">
        <v>19.899999999999999</v>
      </c>
      <c r="AD38" s="91">
        <v>22</v>
      </c>
      <c r="AE38" s="91">
        <v>5.68</v>
      </c>
      <c r="AF38" s="91">
        <v>81.5</v>
      </c>
      <c r="AG38" s="91">
        <v>2.1000000000000014</v>
      </c>
      <c r="AH38" s="91">
        <v>12</v>
      </c>
      <c r="AI38" s="91">
        <v>2</v>
      </c>
      <c r="AJ38" s="91" t="s">
        <v>88</v>
      </c>
      <c r="AK38" s="91" t="s">
        <v>88</v>
      </c>
      <c r="AL38" s="91">
        <v>2720</v>
      </c>
      <c r="AM38" s="91">
        <v>64880</v>
      </c>
      <c r="AN38" s="91">
        <v>3690</v>
      </c>
      <c r="AO38" s="91">
        <v>0.16</v>
      </c>
      <c r="AP38" s="91">
        <v>0.65284135608637384</v>
      </c>
      <c r="AQ38" s="91">
        <v>0.02</v>
      </c>
      <c r="AR38" s="91">
        <v>5</v>
      </c>
      <c r="AS38" s="91">
        <v>6.16</v>
      </c>
      <c r="AT38" s="91">
        <v>92</v>
      </c>
      <c r="AU38" s="91" t="s">
        <v>88</v>
      </c>
      <c r="AV38" s="91">
        <v>7</v>
      </c>
      <c r="AW38" s="91">
        <v>0.1</v>
      </c>
      <c r="AX38" s="91">
        <v>5</v>
      </c>
      <c r="AY38" s="91">
        <v>0.05</v>
      </c>
      <c r="AZ38" s="91">
        <v>21.8</v>
      </c>
      <c r="BA38" s="91">
        <v>18.2</v>
      </c>
      <c r="BB38" s="91" t="s">
        <v>88</v>
      </c>
      <c r="BC38" s="91" t="s">
        <v>88</v>
      </c>
      <c r="BD38" s="91" t="s">
        <v>88</v>
      </c>
      <c r="BE38" s="93" t="s">
        <v>88</v>
      </c>
      <c r="BF38" s="91" t="s">
        <v>88</v>
      </c>
      <c r="BG38" s="91" t="s">
        <v>88</v>
      </c>
      <c r="BH38" s="91" t="s">
        <v>88</v>
      </c>
      <c r="BI38" s="94">
        <f t="shared" si="0"/>
        <v>88.000431716451345</v>
      </c>
      <c r="BJ38" s="95">
        <f t="shared" si="1"/>
        <v>14.786742467065991</v>
      </c>
      <c r="BK38" s="95">
        <f t="shared" si="2"/>
        <v>45.225224282882408</v>
      </c>
      <c r="BL38" s="95">
        <f t="shared" si="3"/>
        <v>80.14150832</v>
      </c>
      <c r="BM38" s="95">
        <f t="shared" si="4"/>
        <v>96.196024601979204</v>
      </c>
      <c r="BN38" s="95">
        <f t="shared" si="5"/>
        <v>85.167520459067106</v>
      </c>
      <c r="BO38" s="95">
        <f t="shared" si="6"/>
        <v>86.17148504139638</v>
      </c>
      <c r="BP38" s="95">
        <f t="shared" si="7"/>
        <v>83.656858071904253</v>
      </c>
      <c r="BQ38" s="95">
        <f t="shared" si="8"/>
        <v>84.784953521945596</v>
      </c>
      <c r="BR38" s="96">
        <f t="shared" si="9"/>
        <v>70.497291175377157</v>
      </c>
      <c r="BS38" s="97" t="str">
        <f t="shared" si="10"/>
        <v>BUENA</v>
      </c>
      <c r="BT38" s="98">
        <f t="shared" si="11"/>
        <v>100</v>
      </c>
      <c r="BU38" s="99">
        <f t="shared" si="12"/>
        <v>0.81500000000000006</v>
      </c>
      <c r="BV38" s="100">
        <f t="shared" si="13"/>
        <v>0.1</v>
      </c>
      <c r="BW38" s="95">
        <f t="shared" si="14"/>
        <v>0.5014527410372851</v>
      </c>
      <c r="BX38" s="94">
        <f t="shared" si="15"/>
        <v>0.91</v>
      </c>
      <c r="BY38" s="100">
        <f t="shared" si="16"/>
        <v>0.999</v>
      </c>
      <c r="BZ38" s="100">
        <f t="shared" si="17"/>
        <v>0.84033351764843134</v>
      </c>
      <c r="CA38" s="94">
        <f t="shared" si="18"/>
        <v>0.15</v>
      </c>
      <c r="CB38" s="99">
        <f t="shared" si="19"/>
        <v>0.62051007621600041</v>
      </c>
      <c r="CC38" s="97" t="str">
        <f t="shared" si="20"/>
        <v>Regular</v>
      </c>
      <c r="CD38" s="99">
        <f t="shared" si="21"/>
        <v>0.15966648235156863</v>
      </c>
      <c r="CE38" s="96">
        <f t="shared" si="22"/>
        <v>0</v>
      </c>
      <c r="CF38" s="96">
        <f t="shared" si="23"/>
        <v>0</v>
      </c>
      <c r="CG38" s="99">
        <f t="shared" si="24"/>
        <v>5.3222160783856214E-2</v>
      </c>
      <c r="CH38" s="101" t="str">
        <f t="shared" si="25"/>
        <v>Ninguna</v>
      </c>
      <c r="CI38" s="96">
        <f t="shared" si="26"/>
        <v>0</v>
      </c>
      <c r="CJ38" s="96">
        <f t="shared" si="27"/>
        <v>1</v>
      </c>
      <c r="CK38" s="96">
        <f t="shared" si="28"/>
        <v>0.18499999999999994</v>
      </c>
      <c r="CL38" s="102">
        <f t="shared" si="29"/>
        <v>0.39500000000000002</v>
      </c>
      <c r="CM38" s="103" t="str">
        <f t="shared" si="30"/>
        <v>Baja</v>
      </c>
      <c r="CN38" s="96">
        <f t="shared" si="31"/>
        <v>0</v>
      </c>
      <c r="CO38" s="96">
        <f t="shared" si="32"/>
        <v>0</v>
      </c>
      <c r="CP38" s="103" t="str">
        <f t="shared" si="33"/>
        <v>Ninguna</v>
      </c>
      <c r="CQ38" s="104">
        <f t="shared" si="34"/>
        <v>9.9443108482880363E-6</v>
      </c>
      <c r="CR38" s="104">
        <f t="shared" si="35"/>
        <v>9.9443108482880363E-6</v>
      </c>
      <c r="CS38" s="103" t="str">
        <f t="shared" si="36"/>
        <v>Ninguna</v>
      </c>
      <c r="CT38" s="105" t="str">
        <f t="shared" si="37"/>
        <v>Eutrofico</v>
      </c>
      <c r="CU38" s="83" t="s">
        <v>1145</v>
      </c>
      <c r="CV38" s="83" t="s">
        <v>1146</v>
      </c>
      <c r="CW38" s="90">
        <v>43815</v>
      </c>
      <c r="CX38" s="106">
        <f t="shared" si="38"/>
        <v>5.6728413560863737</v>
      </c>
    </row>
    <row r="39" spans="1:102" ht="30" hidden="1" customHeight="1" x14ac:dyDescent="0.2">
      <c r="A39" s="83">
        <v>2019</v>
      </c>
      <c r="B39" s="84" t="s">
        <v>1147</v>
      </c>
      <c r="C39" s="84" t="s">
        <v>503</v>
      </c>
      <c r="D39" s="85" t="s">
        <v>1148</v>
      </c>
      <c r="E39" s="84" t="s">
        <v>499</v>
      </c>
      <c r="F39" s="86" t="s">
        <v>107</v>
      </c>
      <c r="G39" s="86" t="s">
        <v>991</v>
      </c>
      <c r="H39" s="87">
        <v>-75.650031008900001</v>
      </c>
      <c r="I39" s="87">
        <v>5.5486909993999998</v>
      </c>
      <c r="J39" s="88">
        <v>825740.69129999995</v>
      </c>
      <c r="K39" s="88">
        <v>1105560.5144</v>
      </c>
      <c r="L39" s="89">
        <v>2052</v>
      </c>
      <c r="M39" s="86">
        <v>2</v>
      </c>
      <c r="N39" s="86" t="s">
        <v>79</v>
      </c>
      <c r="O39" s="86">
        <v>26</v>
      </c>
      <c r="P39" s="86" t="s">
        <v>80</v>
      </c>
      <c r="Q39" s="86">
        <v>2617</v>
      </c>
      <c r="R39" s="84" t="s">
        <v>114</v>
      </c>
      <c r="S39" s="84" t="s">
        <v>115</v>
      </c>
      <c r="T39" s="84" t="s">
        <v>116</v>
      </c>
      <c r="U39" s="85" t="s">
        <v>500</v>
      </c>
      <c r="V39" s="84" t="s">
        <v>501</v>
      </c>
      <c r="W39" s="84" t="s">
        <v>502</v>
      </c>
      <c r="X39" s="84" t="s">
        <v>503</v>
      </c>
      <c r="Y39" s="90">
        <v>43800</v>
      </c>
      <c r="Z39" s="91">
        <v>1.79</v>
      </c>
      <c r="AA39" s="91">
        <v>6.57</v>
      </c>
      <c r="AB39" s="91">
        <v>234</v>
      </c>
      <c r="AC39" s="91">
        <v>20.2</v>
      </c>
      <c r="AD39" s="91">
        <v>22</v>
      </c>
      <c r="AE39" s="91">
        <v>1.65</v>
      </c>
      <c r="AF39" s="91">
        <v>23.6</v>
      </c>
      <c r="AG39" s="91">
        <v>1.8000000000000007</v>
      </c>
      <c r="AH39" s="91">
        <v>67.900000000000006</v>
      </c>
      <c r="AI39" s="91">
        <v>12.7</v>
      </c>
      <c r="AJ39" s="91" t="s">
        <v>88</v>
      </c>
      <c r="AK39" s="91" t="s">
        <v>88</v>
      </c>
      <c r="AL39" s="91">
        <v>101900</v>
      </c>
      <c r="AM39" s="91">
        <v>770100</v>
      </c>
      <c r="AN39" s="91">
        <v>135400</v>
      </c>
      <c r="AO39" s="91">
        <v>5.12</v>
      </c>
      <c r="AP39" s="91">
        <v>6.3025168978580721</v>
      </c>
      <c r="AQ39" s="91">
        <v>0.02</v>
      </c>
      <c r="AR39" s="91">
        <v>10.4</v>
      </c>
      <c r="AS39" s="91">
        <v>23.5</v>
      </c>
      <c r="AT39" s="91">
        <v>199</v>
      </c>
      <c r="AU39" s="91" t="s">
        <v>88</v>
      </c>
      <c r="AV39" s="91">
        <v>43</v>
      </c>
      <c r="AW39" s="91">
        <v>0.2</v>
      </c>
      <c r="AX39" s="91">
        <v>13.1</v>
      </c>
      <c r="AY39" s="91">
        <v>1.1000000000000001</v>
      </c>
      <c r="AZ39" s="91">
        <v>77.2</v>
      </c>
      <c r="BA39" s="91">
        <v>30.9</v>
      </c>
      <c r="BB39" s="91" t="s">
        <v>88</v>
      </c>
      <c r="BC39" s="91" t="s">
        <v>88</v>
      </c>
      <c r="BD39" s="91" t="s">
        <v>88</v>
      </c>
      <c r="BE39" s="93" t="s">
        <v>88</v>
      </c>
      <c r="BF39" s="91" t="s">
        <v>88</v>
      </c>
      <c r="BG39" s="91" t="s">
        <v>88</v>
      </c>
      <c r="BH39" s="91" t="s">
        <v>88</v>
      </c>
      <c r="BI39" s="94">
        <f t="shared" si="0"/>
        <v>14.750785976093542</v>
      </c>
      <c r="BJ39" s="95">
        <f t="shared" si="1"/>
        <v>2</v>
      </c>
      <c r="BK39" s="95">
        <f t="shared" si="2"/>
        <v>76.104359614761933</v>
      </c>
      <c r="BL39" s="95">
        <f t="shared" si="3"/>
        <v>25.571342314957008</v>
      </c>
      <c r="BM39" s="95">
        <f t="shared" si="4"/>
        <v>65.933915861948762</v>
      </c>
      <c r="BN39" s="95">
        <f t="shared" si="5"/>
        <v>12.299017040955917</v>
      </c>
      <c r="BO39" s="95">
        <f t="shared" si="6"/>
        <v>87.095109653907059</v>
      </c>
      <c r="BP39" s="95">
        <f t="shared" si="7"/>
        <v>57.552206907868751</v>
      </c>
      <c r="BQ39" s="95">
        <f t="shared" si="8"/>
        <v>70.4811616526911</v>
      </c>
      <c r="BR39" s="96">
        <f t="shared" si="9"/>
        <v>40.082622952204034</v>
      </c>
      <c r="BS39" s="97" t="str">
        <f t="shared" si="10"/>
        <v>MALO</v>
      </c>
      <c r="BT39" s="98">
        <f t="shared" si="11"/>
        <v>11.909090909090908</v>
      </c>
      <c r="BU39" s="99">
        <f t="shared" si="12"/>
        <v>0.23599999999999999</v>
      </c>
      <c r="BV39" s="100">
        <f t="shared" si="13"/>
        <v>0.1</v>
      </c>
      <c r="BW39" s="95">
        <f t="shared" si="14"/>
        <v>0.80073645082609901</v>
      </c>
      <c r="BX39" s="94">
        <f t="shared" si="15"/>
        <v>0.26</v>
      </c>
      <c r="BY39" s="100">
        <f t="shared" si="16"/>
        <v>0.89100000000000001</v>
      </c>
      <c r="BZ39" s="100">
        <f t="shared" si="17"/>
        <v>0.17823195593328389</v>
      </c>
      <c r="CA39" s="94">
        <f t="shared" si="18"/>
        <v>0.6</v>
      </c>
      <c r="CB39" s="99">
        <f t="shared" si="19"/>
        <v>0.43395557694631365</v>
      </c>
      <c r="CC39" s="97" t="str">
        <f t="shared" si="20"/>
        <v>Mala</v>
      </c>
      <c r="CD39" s="99">
        <f t="shared" si="21"/>
        <v>0.82176804406671611</v>
      </c>
      <c r="CE39" s="96">
        <f t="shared" si="22"/>
        <v>2.9229225611491706E-3</v>
      </c>
      <c r="CF39" s="96">
        <f t="shared" si="23"/>
        <v>0.13600000000000001</v>
      </c>
      <c r="CG39" s="99">
        <f t="shared" si="24"/>
        <v>0.32023032220928843</v>
      </c>
      <c r="CH39" s="101" t="str">
        <f t="shared" si="25"/>
        <v>Baja</v>
      </c>
      <c r="CI39" s="96">
        <f t="shared" si="26"/>
        <v>0.72266260466916965</v>
      </c>
      <c r="CJ39" s="96">
        <f t="shared" si="27"/>
        <v>1</v>
      </c>
      <c r="CK39" s="96">
        <f t="shared" si="28"/>
        <v>0.76400000000000001</v>
      </c>
      <c r="CL39" s="102">
        <f t="shared" si="29"/>
        <v>0.82888753488972322</v>
      </c>
      <c r="CM39" s="103" t="str">
        <f t="shared" si="30"/>
        <v>Muy Alta</v>
      </c>
      <c r="CN39" s="96">
        <f t="shared" si="31"/>
        <v>0.109</v>
      </c>
      <c r="CO39" s="96">
        <f t="shared" si="32"/>
        <v>0.109</v>
      </c>
      <c r="CP39" s="103" t="str">
        <f t="shared" si="33"/>
        <v>Ninguna</v>
      </c>
      <c r="CQ39" s="104">
        <f t="shared" si="34"/>
        <v>2.2180280703851317E-4</v>
      </c>
      <c r="CR39" s="104">
        <f t="shared" si="35"/>
        <v>2.2180280703851317E-4</v>
      </c>
      <c r="CS39" s="103" t="str">
        <f t="shared" si="36"/>
        <v>Ninguna</v>
      </c>
      <c r="CT39" s="105" t="str">
        <f t="shared" si="37"/>
        <v>Hipereutrofico</v>
      </c>
      <c r="CU39" s="83" t="s">
        <v>1149</v>
      </c>
      <c r="CV39" s="83" t="s">
        <v>1146</v>
      </c>
      <c r="CW39" s="90">
        <v>43815</v>
      </c>
      <c r="CX39" s="106">
        <f t="shared" si="38"/>
        <v>19.42251689785807</v>
      </c>
    </row>
    <row r="40" spans="1:102" ht="30" hidden="1" customHeight="1" x14ac:dyDescent="0.2">
      <c r="A40" s="83">
        <v>2019</v>
      </c>
      <c r="B40" s="84" t="s">
        <v>1046</v>
      </c>
      <c r="C40" s="84" t="s">
        <v>1150</v>
      </c>
      <c r="D40" s="85" t="s">
        <v>1151</v>
      </c>
      <c r="E40" s="84" t="s">
        <v>1136</v>
      </c>
      <c r="F40" s="86" t="s">
        <v>107</v>
      </c>
      <c r="G40" s="86" t="s">
        <v>991</v>
      </c>
      <c r="H40" s="87">
        <v>-75.783888888899995</v>
      </c>
      <c r="I40" s="87">
        <v>5.7850555557899996</v>
      </c>
      <c r="J40" s="88">
        <v>810979.97739999997</v>
      </c>
      <c r="K40" s="88">
        <v>1131751.4232000001</v>
      </c>
      <c r="L40" s="89">
        <v>2040</v>
      </c>
      <c r="M40" s="86">
        <v>2</v>
      </c>
      <c r="N40" s="86" t="s">
        <v>79</v>
      </c>
      <c r="O40" s="86">
        <v>26</v>
      </c>
      <c r="P40" s="86" t="s">
        <v>80</v>
      </c>
      <c r="Q40" s="86">
        <v>2617</v>
      </c>
      <c r="R40" s="84" t="s">
        <v>114</v>
      </c>
      <c r="S40" s="84" t="s">
        <v>115</v>
      </c>
      <c r="T40" s="84" t="s">
        <v>116</v>
      </c>
      <c r="U40" s="85" t="s">
        <v>452</v>
      </c>
      <c r="V40" s="84" t="s">
        <v>453</v>
      </c>
      <c r="W40" s="84" t="s">
        <v>1152</v>
      </c>
      <c r="X40" s="84" t="s">
        <v>1150</v>
      </c>
      <c r="Y40" s="90">
        <v>43793</v>
      </c>
      <c r="Z40" s="91">
        <v>33.64</v>
      </c>
      <c r="AA40" s="91">
        <v>6.79</v>
      </c>
      <c r="AB40" s="91">
        <v>160.80000000000001</v>
      </c>
      <c r="AC40" s="91">
        <v>19.5</v>
      </c>
      <c r="AD40" s="91">
        <v>22</v>
      </c>
      <c r="AE40" s="91">
        <v>6.44</v>
      </c>
      <c r="AF40" s="91">
        <v>87.5</v>
      </c>
      <c r="AG40" s="91">
        <v>2.5</v>
      </c>
      <c r="AH40" s="91">
        <v>58.1</v>
      </c>
      <c r="AI40" s="91">
        <v>16.600000000000001</v>
      </c>
      <c r="AJ40" s="91" t="s">
        <v>88</v>
      </c>
      <c r="AK40" s="91" t="s">
        <v>88</v>
      </c>
      <c r="AL40" s="91">
        <v>1585000</v>
      </c>
      <c r="AM40" s="91">
        <v>3255000</v>
      </c>
      <c r="AN40" s="91">
        <v>1872000</v>
      </c>
      <c r="AO40" s="91">
        <v>1.1399999999999999</v>
      </c>
      <c r="AP40" s="91">
        <v>7.2512828824818696</v>
      </c>
      <c r="AQ40" s="91">
        <v>0.02</v>
      </c>
      <c r="AR40" s="91">
        <v>5</v>
      </c>
      <c r="AS40" s="91">
        <v>39.5</v>
      </c>
      <c r="AT40" s="91">
        <v>176</v>
      </c>
      <c r="AU40" s="91" t="s">
        <v>88</v>
      </c>
      <c r="AV40" s="91">
        <v>40</v>
      </c>
      <c r="AW40" s="91">
        <v>0.3</v>
      </c>
      <c r="AX40" s="91">
        <v>10.7</v>
      </c>
      <c r="AY40" s="91">
        <v>0.59899999999999998</v>
      </c>
      <c r="AZ40" s="91">
        <v>49.7</v>
      </c>
      <c r="BA40" s="91">
        <v>26.3</v>
      </c>
      <c r="BB40" s="91" t="s">
        <v>88</v>
      </c>
      <c r="BC40" s="91" t="s">
        <v>88</v>
      </c>
      <c r="BD40" s="91" t="s">
        <v>88</v>
      </c>
      <c r="BE40" s="93" t="s">
        <v>88</v>
      </c>
      <c r="BF40" s="91" t="s">
        <v>88</v>
      </c>
      <c r="BG40" s="91" t="s">
        <v>88</v>
      </c>
      <c r="BH40" s="91" t="s">
        <v>88</v>
      </c>
      <c r="BI40" s="94">
        <f t="shared" si="0"/>
        <v>93.409359973144547</v>
      </c>
      <c r="BJ40" s="95">
        <f t="shared" si="1"/>
        <v>2</v>
      </c>
      <c r="BK40" s="95">
        <f t="shared" si="2"/>
        <v>83.040248922442942</v>
      </c>
      <c r="BL40" s="95">
        <f t="shared" si="3"/>
        <v>17.579898541072026</v>
      </c>
      <c r="BM40" s="95">
        <f t="shared" si="4"/>
        <v>62.375961028890245</v>
      </c>
      <c r="BN40" s="95">
        <f t="shared" si="5"/>
        <v>37.114179897881584</v>
      </c>
      <c r="BO40" s="95">
        <f t="shared" si="6"/>
        <v>84.793539135742179</v>
      </c>
      <c r="BP40" s="95">
        <f t="shared" si="7"/>
        <v>44.743839727868746</v>
      </c>
      <c r="BQ40" s="95">
        <f t="shared" si="8"/>
        <v>74.416571552153613</v>
      </c>
      <c r="BR40" s="96">
        <f t="shared" si="9"/>
        <v>54.484842609552878</v>
      </c>
      <c r="BS40" s="97" t="str">
        <f t="shared" si="10"/>
        <v>MEDIA</v>
      </c>
      <c r="BT40" s="98">
        <f t="shared" si="11"/>
        <v>17.863105175292151</v>
      </c>
      <c r="BU40" s="99">
        <f t="shared" si="12"/>
        <v>0.875</v>
      </c>
      <c r="BV40" s="100">
        <f t="shared" si="13"/>
        <v>0.1</v>
      </c>
      <c r="BW40" s="95">
        <f t="shared" si="14"/>
        <v>0.89779105920802604</v>
      </c>
      <c r="BX40" s="94">
        <f t="shared" si="15"/>
        <v>0.26</v>
      </c>
      <c r="BY40" s="100">
        <f t="shared" si="16"/>
        <v>0.9</v>
      </c>
      <c r="BZ40" s="100">
        <f t="shared" si="17"/>
        <v>0.50292342242285237</v>
      </c>
      <c r="CA40" s="94">
        <f t="shared" si="18"/>
        <v>0.8</v>
      </c>
      <c r="CB40" s="99">
        <f t="shared" si="19"/>
        <v>0.624500027428323</v>
      </c>
      <c r="CC40" s="97" t="str">
        <f t="shared" si="20"/>
        <v>Regular</v>
      </c>
      <c r="CD40" s="99">
        <f t="shared" si="21"/>
        <v>0.49707657757714763</v>
      </c>
      <c r="CE40" s="96">
        <f t="shared" si="22"/>
        <v>0</v>
      </c>
      <c r="CF40" s="96">
        <f t="shared" si="23"/>
        <v>0</v>
      </c>
      <c r="CG40" s="99">
        <f t="shared" si="24"/>
        <v>0.16569219252571588</v>
      </c>
      <c r="CH40" s="101" t="str">
        <f t="shared" si="25"/>
        <v>Ninguna</v>
      </c>
      <c r="CI40" s="96">
        <f t="shared" si="26"/>
        <v>0.80407566162803856</v>
      </c>
      <c r="CJ40" s="96">
        <f t="shared" si="27"/>
        <v>1</v>
      </c>
      <c r="CK40" s="96">
        <f t="shared" si="28"/>
        <v>0.125</v>
      </c>
      <c r="CL40" s="102">
        <f t="shared" si="29"/>
        <v>0.64302522054267952</v>
      </c>
      <c r="CM40" s="103" t="str">
        <f t="shared" si="30"/>
        <v>Alta</v>
      </c>
      <c r="CN40" s="96">
        <f t="shared" si="31"/>
        <v>9.9999999999999992E-2</v>
      </c>
      <c r="CO40" s="96">
        <f t="shared" si="32"/>
        <v>9.9999999999999992E-2</v>
      </c>
      <c r="CP40" s="103" t="str">
        <f t="shared" si="33"/>
        <v>Ninguna</v>
      </c>
      <c r="CQ40" s="104">
        <f t="shared" si="34"/>
        <v>4.7368226194862811E-4</v>
      </c>
      <c r="CR40" s="104">
        <f t="shared" si="35"/>
        <v>4.7368226194862811E-4</v>
      </c>
      <c r="CS40" s="103" t="str">
        <f t="shared" si="36"/>
        <v>Ninguna</v>
      </c>
      <c r="CT40" s="105" t="str">
        <f t="shared" si="37"/>
        <v>Eutrofico</v>
      </c>
      <c r="CU40" s="83" t="s">
        <v>1153</v>
      </c>
      <c r="CV40" s="83" t="s">
        <v>1154</v>
      </c>
      <c r="CW40" s="90">
        <v>43808</v>
      </c>
      <c r="CX40" s="106">
        <f t="shared" si="38"/>
        <v>17.971282882481869</v>
      </c>
    </row>
    <row r="41" spans="1:102" ht="30" hidden="1" customHeight="1" x14ac:dyDescent="0.2">
      <c r="A41" s="83">
        <v>2019</v>
      </c>
      <c r="B41" s="84" t="s">
        <v>1050</v>
      </c>
      <c r="C41" s="84" t="s">
        <v>1150</v>
      </c>
      <c r="D41" s="85" t="s">
        <v>1155</v>
      </c>
      <c r="E41" s="84" t="s">
        <v>1136</v>
      </c>
      <c r="F41" s="86" t="s">
        <v>107</v>
      </c>
      <c r="G41" s="86" t="s">
        <v>991</v>
      </c>
      <c r="H41" s="87">
        <v>-75.784277778100005</v>
      </c>
      <c r="I41" s="87">
        <v>5.7841944440299997</v>
      </c>
      <c r="J41" s="88">
        <v>810936.60049999994</v>
      </c>
      <c r="K41" s="88">
        <v>1131656.2844</v>
      </c>
      <c r="L41" s="89">
        <v>1880</v>
      </c>
      <c r="M41" s="86">
        <v>2</v>
      </c>
      <c r="N41" s="86" t="s">
        <v>79</v>
      </c>
      <c r="O41" s="86">
        <v>26</v>
      </c>
      <c r="P41" s="86" t="s">
        <v>80</v>
      </c>
      <c r="Q41" s="86">
        <v>2617</v>
      </c>
      <c r="R41" s="84" t="s">
        <v>114</v>
      </c>
      <c r="S41" s="84" t="s">
        <v>115</v>
      </c>
      <c r="T41" s="84" t="s">
        <v>116</v>
      </c>
      <c r="U41" s="85" t="s">
        <v>452</v>
      </c>
      <c r="V41" s="84" t="s">
        <v>453</v>
      </c>
      <c r="W41" s="84" t="s">
        <v>1152</v>
      </c>
      <c r="X41" s="84" t="s">
        <v>1150</v>
      </c>
      <c r="Y41" s="90">
        <v>43793</v>
      </c>
      <c r="Z41" s="91">
        <v>38.06</v>
      </c>
      <c r="AA41" s="91">
        <v>7.2</v>
      </c>
      <c r="AB41" s="91">
        <v>176.5</v>
      </c>
      <c r="AC41" s="91">
        <v>19.5</v>
      </c>
      <c r="AD41" s="91">
        <v>22</v>
      </c>
      <c r="AE41" s="91">
        <v>6.13</v>
      </c>
      <c r="AF41" s="91">
        <v>83.9</v>
      </c>
      <c r="AG41" s="91">
        <v>2.5</v>
      </c>
      <c r="AH41" s="91">
        <v>58.8</v>
      </c>
      <c r="AI41" s="91">
        <v>19.2</v>
      </c>
      <c r="AJ41" s="91" t="s">
        <v>88</v>
      </c>
      <c r="AK41" s="91" t="s">
        <v>88</v>
      </c>
      <c r="AL41" s="91">
        <v>1259000</v>
      </c>
      <c r="AM41" s="91">
        <v>2909000</v>
      </c>
      <c r="AN41" s="91">
        <v>1284000</v>
      </c>
      <c r="AO41" s="91">
        <v>2.63</v>
      </c>
      <c r="AP41" s="91">
        <v>14.186310436755805</v>
      </c>
      <c r="AQ41" s="91">
        <v>0.107</v>
      </c>
      <c r="AR41" s="91">
        <v>5</v>
      </c>
      <c r="AS41" s="91">
        <v>30.7</v>
      </c>
      <c r="AT41" s="91">
        <v>153</v>
      </c>
      <c r="AU41" s="91" t="s">
        <v>88</v>
      </c>
      <c r="AV41" s="91">
        <v>30</v>
      </c>
      <c r="AW41" s="91">
        <v>0.2</v>
      </c>
      <c r="AX41" s="91">
        <v>12.6</v>
      </c>
      <c r="AY41" s="91">
        <v>0.89300000000000002</v>
      </c>
      <c r="AZ41" s="91">
        <v>56.8</v>
      </c>
      <c r="BA41" s="91">
        <v>29.4</v>
      </c>
      <c r="BB41" s="91" t="s">
        <v>88</v>
      </c>
      <c r="BC41" s="91" t="s">
        <v>88</v>
      </c>
      <c r="BD41" s="91" t="s">
        <v>88</v>
      </c>
      <c r="BE41" s="93" t="s">
        <v>88</v>
      </c>
      <c r="BF41" s="91" t="s">
        <v>88</v>
      </c>
      <c r="BG41" s="91" t="s">
        <v>88</v>
      </c>
      <c r="BH41" s="91" t="s">
        <v>88</v>
      </c>
      <c r="BI41" s="94">
        <f t="shared" si="0"/>
        <v>90.362608098182832</v>
      </c>
      <c r="BJ41" s="95">
        <f t="shared" si="1"/>
        <v>2</v>
      </c>
      <c r="BK41" s="95">
        <f t="shared" si="2"/>
        <v>92.138198271999016</v>
      </c>
      <c r="BL41" s="95">
        <f t="shared" si="3"/>
        <v>13.695834401791984</v>
      </c>
      <c r="BM41" s="95">
        <f t="shared" si="4"/>
        <v>44.706658884544609</v>
      </c>
      <c r="BN41" s="95">
        <f t="shared" si="5"/>
        <v>22.814263026146719</v>
      </c>
      <c r="BO41" s="95">
        <f t="shared" si="6"/>
        <v>84.793539135742179</v>
      </c>
      <c r="BP41" s="95">
        <f t="shared" si="7"/>
        <v>50.931231803989391</v>
      </c>
      <c r="BQ41" s="95">
        <f t="shared" si="8"/>
        <v>78.003496854579097</v>
      </c>
      <c r="BR41" s="96">
        <f t="shared" si="9"/>
        <v>52.089576399591131</v>
      </c>
      <c r="BS41" s="97" t="str">
        <f t="shared" si="10"/>
        <v>MEDIA</v>
      </c>
      <c r="BT41" s="98">
        <f t="shared" si="11"/>
        <v>14.109742441209406</v>
      </c>
      <c r="BU41" s="99">
        <f t="shared" si="12"/>
        <v>0.83900000000000008</v>
      </c>
      <c r="BV41" s="100">
        <f t="shared" si="13"/>
        <v>0.1</v>
      </c>
      <c r="BW41" s="95">
        <f t="shared" si="14"/>
        <v>1</v>
      </c>
      <c r="BX41" s="94">
        <f t="shared" si="15"/>
        <v>0.26</v>
      </c>
      <c r="BY41" s="100">
        <f t="shared" si="16"/>
        <v>0.93</v>
      </c>
      <c r="BZ41" s="100">
        <f t="shared" si="17"/>
        <v>0.43683207596345108</v>
      </c>
      <c r="CA41" s="94">
        <f t="shared" si="18"/>
        <v>0.6</v>
      </c>
      <c r="CB41" s="99">
        <f t="shared" si="19"/>
        <v>0.59999649063488314</v>
      </c>
      <c r="CC41" s="97" t="str">
        <f t="shared" si="20"/>
        <v>Regular</v>
      </c>
      <c r="CD41" s="99">
        <f t="shared" si="21"/>
        <v>0.56316792403654892</v>
      </c>
      <c r="CE41" s="96">
        <f t="shared" si="22"/>
        <v>0</v>
      </c>
      <c r="CF41" s="96">
        <f t="shared" si="23"/>
        <v>3.3999999999999975E-2</v>
      </c>
      <c r="CG41" s="99">
        <f t="shared" si="24"/>
        <v>0.19905597467884961</v>
      </c>
      <c r="CH41" s="101" t="str">
        <f t="shared" si="25"/>
        <v>Ninguna</v>
      </c>
      <c r="CI41" s="96">
        <f t="shared" si="26"/>
        <v>0.84831086009248469</v>
      </c>
      <c r="CJ41" s="96">
        <f t="shared" si="27"/>
        <v>1</v>
      </c>
      <c r="CK41" s="96">
        <f t="shared" si="28"/>
        <v>0.16099999999999992</v>
      </c>
      <c r="CL41" s="102">
        <f t="shared" si="29"/>
        <v>0.66977028669749483</v>
      </c>
      <c r="CM41" s="103" t="str">
        <f t="shared" si="30"/>
        <v>Alta</v>
      </c>
      <c r="CN41" s="96">
        <f t="shared" si="31"/>
        <v>6.9999999999999993E-2</v>
      </c>
      <c r="CO41" s="96">
        <f t="shared" si="32"/>
        <v>6.9999999999999993E-2</v>
      </c>
      <c r="CP41" s="103" t="str">
        <f t="shared" si="33"/>
        <v>Ninguna</v>
      </c>
      <c r="CQ41" s="104">
        <f t="shared" si="34"/>
        <v>1.9460609850855683E-3</v>
      </c>
      <c r="CR41" s="104">
        <f t="shared" si="35"/>
        <v>1.9460609850855683E-3</v>
      </c>
      <c r="CS41" s="103" t="str">
        <f t="shared" si="36"/>
        <v>Ninguna</v>
      </c>
      <c r="CT41" s="105" t="str">
        <f t="shared" si="37"/>
        <v>Eutrofico</v>
      </c>
      <c r="CU41" s="83" t="s">
        <v>1156</v>
      </c>
      <c r="CV41" s="83" t="s">
        <v>1154</v>
      </c>
      <c r="CW41" s="90">
        <v>43808</v>
      </c>
      <c r="CX41" s="106">
        <f t="shared" si="38"/>
        <v>26.893310436755804</v>
      </c>
    </row>
    <row r="42" spans="1:102" ht="30" hidden="1" customHeight="1" x14ac:dyDescent="0.2">
      <c r="A42" s="83">
        <v>2019</v>
      </c>
      <c r="B42" s="84" t="s">
        <v>1157</v>
      </c>
      <c r="C42" s="84" t="s">
        <v>433</v>
      </c>
      <c r="D42" s="85" t="s">
        <v>1158</v>
      </c>
      <c r="E42" s="84" t="s">
        <v>779</v>
      </c>
      <c r="F42" s="86" t="s">
        <v>107</v>
      </c>
      <c r="G42" s="86">
        <v>6</v>
      </c>
      <c r="H42" s="87">
        <v>-75.737809115299996</v>
      </c>
      <c r="I42" s="87">
        <v>5.9248972591799998</v>
      </c>
      <c r="J42" s="88">
        <v>816131.52220000001</v>
      </c>
      <c r="K42" s="88">
        <v>1147207.2123</v>
      </c>
      <c r="L42" s="89">
        <v>1720</v>
      </c>
      <c r="M42" s="86">
        <v>2</v>
      </c>
      <c r="N42" s="86" t="s">
        <v>79</v>
      </c>
      <c r="O42" s="86">
        <v>26</v>
      </c>
      <c r="P42" s="86" t="s">
        <v>80</v>
      </c>
      <c r="Q42" s="86">
        <v>2620</v>
      </c>
      <c r="R42" s="84" t="s">
        <v>81</v>
      </c>
      <c r="S42" s="84" t="s">
        <v>82</v>
      </c>
      <c r="T42" s="84" t="s">
        <v>83</v>
      </c>
      <c r="U42" s="85" t="s">
        <v>455</v>
      </c>
      <c r="V42" s="84" t="s">
        <v>456</v>
      </c>
      <c r="W42" s="84" t="s">
        <v>1159</v>
      </c>
      <c r="X42" s="84" t="s">
        <v>433</v>
      </c>
      <c r="Y42" s="90">
        <v>43773</v>
      </c>
      <c r="Z42" s="91">
        <v>206.36</v>
      </c>
      <c r="AA42" s="91">
        <v>7.22</v>
      </c>
      <c r="AB42" s="91">
        <v>128.6</v>
      </c>
      <c r="AC42" s="91">
        <v>20.2</v>
      </c>
      <c r="AD42" s="91">
        <v>22</v>
      </c>
      <c r="AE42" s="91">
        <v>7.34</v>
      </c>
      <c r="AF42" s="91">
        <v>95.1</v>
      </c>
      <c r="AG42" s="91">
        <v>1.8000000000000007</v>
      </c>
      <c r="AH42" s="91">
        <v>12</v>
      </c>
      <c r="AI42" s="91">
        <v>2</v>
      </c>
      <c r="AJ42" s="91" t="s">
        <v>88</v>
      </c>
      <c r="AK42" s="91" t="s">
        <v>88</v>
      </c>
      <c r="AL42" s="91">
        <v>250</v>
      </c>
      <c r="AM42" s="91">
        <v>69160</v>
      </c>
      <c r="AN42" s="91">
        <v>300</v>
      </c>
      <c r="AO42" s="91">
        <v>0.153</v>
      </c>
      <c r="AP42" s="91">
        <v>0.73416415476841346</v>
      </c>
      <c r="AQ42" s="91">
        <v>0.02</v>
      </c>
      <c r="AR42" s="91">
        <v>5</v>
      </c>
      <c r="AS42" s="91">
        <v>16.5</v>
      </c>
      <c r="AT42" s="91">
        <v>123</v>
      </c>
      <c r="AU42" s="91" t="s">
        <v>88</v>
      </c>
      <c r="AV42" s="91">
        <v>29</v>
      </c>
      <c r="AW42" s="91">
        <v>0.2</v>
      </c>
      <c r="AX42" s="91">
        <v>5</v>
      </c>
      <c r="AY42" s="91">
        <v>0.183</v>
      </c>
      <c r="AZ42" s="91">
        <v>41</v>
      </c>
      <c r="BA42" s="91">
        <v>46.2</v>
      </c>
      <c r="BB42" s="91" t="s">
        <v>88</v>
      </c>
      <c r="BC42" s="91" t="s">
        <v>88</v>
      </c>
      <c r="BD42" s="91" t="s">
        <v>88</v>
      </c>
      <c r="BE42" s="93" t="s">
        <v>88</v>
      </c>
      <c r="BF42" s="91" t="s">
        <v>88</v>
      </c>
      <c r="BG42" s="91" t="s">
        <v>88</v>
      </c>
      <c r="BH42" s="91" t="s">
        <v>88</v>
      </c>
      <c r="BI42" s="94">
        <f t="shared" si="0"/>
        <v>97.672244096180393</v>
      </c>
      <c r="BJ42" s="95">
        <f t="shared" si="1"/>
        <v>32.831364008267933</v>
      </c>
      <c r="BK42" s="95">
        <f t="shared" si="2"/>
        <v>92.390497257476426</v>
      </c>
      <c r="BL42" s="95">
        <f t="shared" si="3"/>
        <v>80.14150832</v>
      </c>
      <c r="BM42" s="95">
        <f t="shared" si="4"/>
        <v>95.6252343987193</v>
      </c>
      <c r="BN42" s="95">
        <f t="shared" si="5"/>
        <v>85.756210881875944</v>
      </c>
      <c r="BO42" s="95">
        <f t="shared" si="6"/>
        <v>87.095109653907059</v>
      </c>
      <c r="BP42" s="95">
        <f t="shared" si="7"/>
        <v>65.998694418868752</v>
      </c>
      <c r="BQ42" s="95">
        <f t="shared" si="8"/>
        <v>81.944881605675107</v>
      </c>
      <c r="BR42" s="96">
        <f t="shared" si="9"/>
        <v>78.699513110552942</v>
      </c>
      <c r="BS42" s="97" t="str">
        <f t="shared" si="10"/>
        <v>BUENA</v>
      </c>
      <c r="BT42" s="98">
        <f t="shared" si="11"/>
        <v>27.3224043715847</v>
      </c>
      <c r="BU42" s="99">
        <f t="shared" si="12"/>
        <v>0.95099999999999996</v>
      </c>
      <c r="BV42" s="100">
        <f t="shared" si="13"/>
        <v>0.76479568648465979</v>
      </c>
      <c r="BW42" s="95">
        <f t="shared" si="14"/>
        <v>1</v>
      </c>
      <c r="BX42" s="94">
        <f t="shared" si="15"/>
        <v>0.91</v>
      </c>
      <c r="BY42" s="100">
        <f t="shared" si="16"/>
        <v>0.93300000000000005</v>
      </c>
      <c r="BZ42" s="100">
        <f t="shared" si="17"/>
        <v>0.63154632048324189</v>
      </c>
      <c r="CA42" s="94">
        <f t="shared" si="18"/>
        <v>0.15</v>
      </c>
      <c r="CB42" s="99">
        <f t="shared" si="19"/>
        <v>0.7666678809755062</v>
      </c>
      <c r="CC42" s="97" t="str">
        <f t="shared" si="20"/>
        <v>Aceptable</v>
      </c>
      <c r="CD42" s="99">
        <f t="shared" si="21"/>
        <v>0.36845367951675806</v>
      </c>
      <c r="CE42" s="96">
        <f t="shared" si="22"/>
        <v>1.7156341898425118E-2</v>
      </c>
      <c r="CF42" s="96">
        <f t="shared" si="23"/>
        <v>0</v>
      </c>
      <c r="CG42" s="99">
        <f t="shared" si="24"/>
        <v>0.12853667380506106</v>
      </c>
      <c r="CH42" s="101" t="str">
        <f t="shared" si="25"/>
        <v>Ninguna</v>
      </c>
      <c r="CI42" s="96">
        <f t="shared" si="26"/>
        <v>0</v>
      </c>
      <c r="CJ42" s="96">
        <f t="shared" si="27"/>
        <v>1</v>
      </c>
      <c r="CK42" s="96">
        <f t="shared" si="28"/>
        <v>4.9000000000000044E-2</v>
      </c>
      <c r="CL42" s="102">
        <f t="shared" si="29"/>
        <v>0.34966666666666663</v>
      </c>
      <c r="CM42" s="103" t="str">
        <f t="shared" si="30"/>
        <v>Baja</v>
      </c>
      <c r="CN42" s="96">
        <f t="shared" si="31"/>
        <v>6.7000000000000004E-2</v>
      </c>
      <c r="CO42" s="96">
        <f t="shared" si="32"/>
        <v>6.7000000000000004E-2</v>
      </c>
      <c r="CP42" s="103" t="str">
        <f t="shared" si="33"/>
        <v>Ninguna</v>
      </c>
      <c r="CQ42" s="104">
        <f t="shared" si="34"/>
        <v>2.0847903787002044E-3</v>
      </c>
      <c r="CR42" s="104">
        <f t="shared" si="35"/>
        <v>2.0847903787002044E-3</v>
      </c>
      <c r="CS42" s="103" t="str">
        <f t="shared" si="36"/>
        <v>Ninguna</v>
      </c>
      <c r="CT42" s="105" t="str">
        <f t="shared" si="37"/>
        <v>Eutrofico</v>
      </c>
      <c r="CU42" s="83" t="s">
        <v>1160</v>
      </c>
      <c r="CV42" s="83" t="s">
        <v>1161</v>
      </c>
      <c r="CW42" s="90">
        <v>43788</v>
      </c>
      <c r="CX42" s="106">
        <f t="shared" si="38"/>
        <v>5.7541641547684135</v>
      </c>
    </row>
    <row r="43" spans="1:102" ht="30" hidden="1" customHeight="1" x14ac:dyDescent="0.2">
      <c r="A43" s="83">
        <v>2019</v>
      </c>
      <c r="B43" s="84" t="s">
        <v>1162</v>
      </c>
      <c r="C43" s="84" t="s">
        <v>433</v>
      </c>
      <c r="D43" s="85" t="s">
        <v>1163</v>
      </c>
      <c r="E43" s="84" t="s">
        <v>779</v>
      </c>
      <c r="F43" s="86" t="s">
        <v>107</v>
      </c>
      <c r="G43" s="86">
        <v>6</v>
      </c>
      <c r="H43" s="87">
        <v>-75.738606285299994</v>
      </c>
      <c r="I43" s="87">
        <v>5.9224161939700002</v>
      </c>
      <c r="J43" s="88">
        <v>816042.39450000005</v>
      </c>
      <c r="K43" s="88">
        <v>1146932.9916000001</v>
      </c>
      <c r="L43" s="89">
        <v>1700</v>
      </c>
      <c r="M43" s="86">
        <v>2</v>
      </c>
      <c r="N43" s="86" t="s">
        <v>79</v>
      </c>
      <c r="O43" s="86">
        <v>26</v>
      </c>
      <c r="P43" s="86" t="s">
        <v>80</v>
      </c>
      <c r="Q43" s="86">
        <v>2620</v>
      </c>
      <c r="R43" s="84" t="s">
        <v>81</v>
      </c>
      <c r="S43" s="84" t="s">
        <v>82</v>
      </c>
      <c r="T43" s="84" t="s">
        <v>83</v>
      </c>
      <c r="U43" s="85" t="s">
        <v>455</v>
      </c>
      <c r="V43" s="84" t="s">
        <v>456</v>
      </c>
      <c r="W43" s="84" t="s">
        <v>1159</v>
      </c>
      <c r="X43" s="84" t="s">
        <v>433</v>
      </c>
      <c r="Y43" s="90">
        <v>43773</v>
      </c>
      <c r="Z43" s="91">
        <v>302.83999999999997</v>
      </c>
      <c r="AA43" s="91">
        <v>7.54</v>
      </c>
      <c r="AB43" s="91">
        <v>146.1</v>
      </c>
      <c r="AC43" s="91">
        <v>21.3</v>
      </c>
      <c r="AD43" s="91">
        <v>22</v>
      </c>
      <c r="AE43" s="91">
        <v>7.21</v>
      </c>
      <c r="AF43" s="91">
        <v>93.4</v>
      </c>
      <c r="AG43" s="91">
        <v>0.69999999999999929</v>
      </c>
      <c r="AH43" s="91">
        <v>201</v>
      </c>
      <c r="AI43" s="91">
        <v>95.5</v>
      </c>
      <c r="AJ43" s="91" t="s">
        <v>88</v>
      </c>
      <c r="AK43" s="91" t="s">
        <v>88</v>
      </c>
      <c r="AL43" s="91">
        <v>2495000</v>
      </c>
      <c r="AM43" s="91">
        <v>11199000</v>
      </c>
      <c r="AN43" s="91">
        <v>2613000</v>
      </c>
      <c r="AO43" s="91">
        <v>2.69</v>
      </c>
      <c r="AP43" s="91">
        <v>20.488827334613877</v>
      </c>
      <c r="AQ43" s="91">
        <v>0.02</v>
      </c>
      <c r="AR43" s="91">
        <v>8.76</v>
      </c>
      <c r="AS43" s="91">
        <v>132</v>
      </c>
      <c r="AT43" s="91">
        <v>368</v>
      </c>
      <c r="AU43" s="91" t="s">
        <v>88</v>
      </c>
      <c r="AV43" s="91">
        <v>147</v>
      </c>
      <c r="AW43" s="91">
        <v>0.6</v>
      </c>
      <c r="AX43" s="91">
        <v>8.76</v>
      </c>
      <c r="AY43" s="91">
        <v>1.44</v>
      </c>
      <c r="AZ43" s="91">
        <v>88</v>
      </c>
      <c r="BA43" s="91">
        <v>58.6</v>
      </c>
      <c r="BB43" s="91" t="s">
        <v>88</v>
      </c>
      <c r="BC43" s="91" t="s">
        <v>88</v>
      </c>
      <c r="BD43" s="91" t="s">
        <v>88</v>
      </c>
      <c r="BE43" s="93" t="s">
        <v>88</v>
      </c>
      <c r="BF43" s="91" t="s">
        <v>88</v>
      </c>
      <c r="BG43" s="91" t="s">
        <v>88</v>
      </c>
      <c r="BH43" s="91" t="s">
        <v>88</v>
      </c>
      <c r="BI43" s="94">
        <f t="shared" si="0"/>
        <v>96.987655681013621</v>
      </c>
      <c r="BJ43" s="95">
        <f t="shared" si="1"/>
        <v>2</v>
      </c>
      <c r="BK43" s="95">
        <f t="shared" si="2"/>
        <v>92.814199114895018</v>
      </c>
      <c r="BL43" s="95">
        <f t="shared" si="3"/>
        <v>2</v>
      </c>
      <c r="BM43" s="95">
        <f t="shared" si="4"/>
        <v>35.961763495887809</v>
      </c>
      <c r="BN43" s="95">
        <f t="shared" si="5"/>
        <v>22.614047036115451</v>
      </c>
      <c r="BO43" s="95">
        <f t="shared" si="6"/>
        <v>89.594487526600773</v>
      </c>
      <c r="BP43" s="95">
        <f t="shared" si="7"/>
        <v>5</v>
      </c>
      <c r="BQ43" s="95">
        <f t="shared" si="8"/>
        <v>35.632511218073631</v>
      </c>
      <c r="BR43" s="96">
        <f t="shared" si="9"/>
        <v>44.948768959536324</v>
      </c>
      <c r="BS43" s="97" t="str">
        <f t="shared" si="10"/>
        <v>MALO</v>
      </c>
      <c r="BT43" s="98">
        <f t="shared" si="11"/>
        <v>6.083333333333333</v>
      </c>
      <c r="BU43" s="99">
        <f t="shared" si="12"/>
        <v>0.93400000000000005</v>
      </c>
      <c r="BV43" s="100">
        <f t="shared" si="13"/>
        <v>0.1</v>
      </c>
      <c r="BW43" s="95">
        <f t="shared" si="14"/>
        <v>1</v>
      </c>
      <c r="BX43" s="94">
        <f t="shared" si="15"/>
        <v>0.125</v>
      </c>
      <c r="BY43" s="100">
        <f t="shared" si="16"/>
        <v>0.57899999999999996</v>
      </c>
      <c r="BZ43" s="100">
        <f t="shared" si="17"/>
        <v>0.56284918806806394</v>
      </c>
      <c r="CA43" s="94">
        <f t="shared" si="18"/>
        <v>0.35</v>
      </c>
      <c r="CB43" s="99">
        <f t="shared" si="19"/>
        <v>0.5297988863295291</v>
      </c>
      <c r="CC43" s="97" t="str">
        <f t="shared" si="20"/>
        <v>Regular</v>
      </c>
      <c r="CD43" s="99">
        <f t="shared" si="21"/>
        <v>0.43715081193193606</v>
      </c>
      <c r="CE43" s="96">
        <f t="shared" si="22"/>
        <v>4.883705989064873E-2</v>
      </c>
      <c r="CF43" s="96">
        <f t="shared" si="23"/>
        <v>0.19</v>
      </c>
      <c r="CG43" s="99">
        <f t="shared" si="24"/>
        <v>0.22532929060752827</v>
      </c>
      <c r="CH43" s="101" t="str">
        <f t="shared" si="25"/>
        <v>Baja</v>
      </c>
      <c r="CI43" s="96">
        <f t="shared" si="26"/>
        <v>1</v>
      </c>
      <c r="CJ43" s="96">
        <f t="shared" si="27"/>
        <v>1</v>
      </c>
      <c r="CK43" s="96">
        <f t="shared" si="28"/>
        <v>6.5999999999999948E-2</v>
      </c>
      <c r="CL43" s="102">
        <f t="shared" si="29"/>
        <v>0.68866666666666665</v>
      </c>
      <c r="CM43" s="103" t="str">
        <f t="shared" si="30"/>
        <v>Alta</v>
      </c>
      <c r="CN43" s="96">
        <f t="shared" si="31"/>
        <v>0.42099999999999999</v>
      </c>
      <c r="CO43" s="96">
        <f t="shared" si="32"/>
        <v>0.42099999999999999</v>
      </c>
      <c r="CP43" s="103" t="str">
        <f t="shared" si="33"/>
        <v>Media</v>
      </c>
      <c r="CQ43" s="104">
        <f t="shared" si="34"/>
        <v>6.2618380074930284E-3</v>
      </c>
      <c r="CR43" s="104">
        <f t="shared" si="35"/>
        <v>6.2618380074930284E-3</v>
      </c>
      <c r="CS43" s="103" t="str">
        <f t="shared" si="36"/>
        <v>Ninguna</v>
      </c>
      <c r="CT43" s="105" t="str">
        <f t="shared" si="37"/>
        <v>Hipereutrofico</v>
      </c>
      <c r="CU43" s="83" t="s">
        <v>1164</v>
      </c>
      <c r="CV43" s="83" t="s">
        <v>1161</v>
      </c>
      <c r="CW43" s="90">
        <v>43788</v>
      </c>
      <c r="CX43" s="106">
        <f t="shared" si="38"/>
        <v>29.268827334613874</v>
      </c>
    </row>
    <row r="44" spans="1:102" ht="30" hidden="1" customHeight="1" x14ac:dyDescent="0.2">
      <c r="A44" s="83">
        <v>2019</v>
      </c>
      <c r="B44" s="84" t="s">
        <v>1165</v>
      </c>
      <c r="C44" s="84" t="s">
        <v>1166</v>
      </c>
      <c r="D44" s="85" t="s">
        <v>1167</v>
      </c>
      <c r="E44" s="84" t="s">
        <v>1117</v>
      </c>
      <c r="F44" s="86" t="s">
        <v>107</v>
      </c>
      <c r="G44" s="86" t="s">
        <v>991</v>
      </c>
      <c r="H44" s="87">
        <v>-75.837623797500001</v>
      </c>
      <c r="I44" s="87">
        <v>5.7950374140000003</v>
      </c>
      <c r="J44" s="88">
        <v>805029.23380000005</v>
      </c>
      <c r="K44" s="88">
        <v>1132873.9476999999</v>
      </c>
      <c r="L44" s="89">
        <v>1830</v>
      </c>
      <c r="M44" s="86">
        <v>2</v>
      </c>
      <c r="N44" s="86" t="s">
        <v>79</v>
      </c>
      <c r="O44" s="86">
        <v>26</v>
      </c>
      <c r="P44" s="86" t="s">
        <v>80</v>
      </c>
      <c r="Q44" s="86">
        <v>2617</v>
      </c>
      <c r="R44" s="84" t="s">
        <v>114</v>
      </c>
      <c r="S44" s="84" t="s">
        <v>115</v>
      </c>
      <c r="T44" s="84" t="s">
        <v>116</v>
      </c>
      <c r="U44" s="85" t="s">
        <v>1118</v>
      </c>
      <c r="V44" s="84" t="s">
        <v>1119</v>
      </c>
      <c r="W44" s="84" t="s">
        <v>1168</v>
      </c>
      <c r="X44" s="84" t="s">
        <v>1166</v>
      </c>
      <c r="Y44" s="90">
        <v>43762</v>
      </c>
      <c r="Z44" s="91">
        <v>61.44</v>
      </c>
      <c r="AA44" s="91">
        <v>7.32</v>
      </c>
      <c r="AB44" s="91">
        <v>48.6</v>
      </c>
      <c r="AC44" s="91">
        <v>17.8</v>
      </c>
      <c r="AD44" s="91">
        <v>20.3</v>
      </c>
      <c r="AE44" s="91">
        <v>7.29</v>
      </c>
      <c r="AF44" s="91">
        <v>95.2</v>
      </c>
      <c r="AG44" s="91">
        <v>2.5</v>
      </c>
      <c r="AH44" s="91">
        <v>14.3</v>
      </c>
      <c r="AI44" s="91">
        <v>2</v>
      </c>
      <c r="AJ44" s="91" t="s">
        <v>88</v>
      </c>
      <c r="AK44" s="91" t="s">
        <v>88</v>
      </c>
      <c r="AL44" s="91">
        <v>77010</v>
      </c>
      <c r="AM44" s="91">
        <v>141360</v>
      </c>
      <c r="AN44" s="91">
        <v>77010</v>
      </c>
      <c r="AO44" s="91">
        <v>0.153</v>
      </c>
      <c r="AP44" s="91">
        <v>0.6460644561962039</v>
      </c>
      <c r="AQ44" s="91">
        <v>0.02</v>
      </c>
      <c r="AR44" s="91">
        <v>5</v>
      </c>
      <c r="AS44" s="91">
        <v>4.51</v>
      </c>
      <c r="AT44" s="91">
        <v>72</v>
      </c>
      <c r="AU44" s="91" t="s">
        <v>88</v>
      </c>
      <c r="AV44" s="91">
        <v>10</v>
      </c>
      <c r="AW44" s="91">
        <v>0.1</v>
      </c>
      <c r="AX44" s="91">
        <v>5</v>
      </c>
      <c r="AY44" s="91">
        <v>0.05</v>
      </c>
      <c r="AZ44" s="91">
        <v>24.1</v>
      </c>
      <c r="BA44" s="91">
        <v>20</v>
      </c>
      <c r="BB44" s="91" t="s">
        <v>88</v>
      </c>
      <c r="BC44" s="91" t="s">
        <v>88</v>
      </c>
      <c r="BD44" s="91" t="s">
        <v>88</v>
      </c>
      <c r="BE44" s="93" t="s">
        <v>88</v>
      </c>
      <c r="BF44" s="91" t="s">
        <v>88</v>
      </c>
      <c r="BG44" s="91" t="s">
        <v>88</v>
      </c>
      <c r="BH44" s="91" t="s">
        <v>88</v>
      </c>
      <c r="BI44" s="94">
        <f t="shared" si="0"/>
        <v>97.7075570904709</v>
      </c>
      <c r="BJ44" s="95">
        <f t="shared" si="1"/>
        <v>4.3571452222731661</v>
      </c>
      <c r="BK44" s="95">
        <f t="shared" si="2"/>
        <v>93.300045498604248</v>
      </c>
      <c r="BL44" s="95">
        <f t="shared" si="3"/>
        <v>80.14150832</v>
      </c>
      <c r="BM44" s="95">
        <f t="shared" si="4"/>
        <v>96.243800458745895</v>
      </c>
      <c r="BN44" s="95">
        <f t="shared" si="5"/>
        <v>85.756210881875944</v>
      </c>
      <c r="BO44" s="95">
        <f t="shared" si="6"/>
        <v>84.793539135742179</v>
      </c>
      <c r="BP44" s="95">
        <f t="shared" si="7"/>
        <v>87.197950855612817</v>
      </c>
      <c r="BQ44" s="95">
        <f t="shared" si="8"/>
        <v>85.729167179161607</v>
      </c>
      <c r="BR44" s="96">
        <f t="shared" si="9"/>
        <v>76.042231679616975</v>
      </c>
      <c r="BS44" s="97" t="str">
        <f t="shared" si="10"/>
        <v>BUENA</v>
      </c>
      <c r="BT44" s="98">
        <f t="shared" si="11"/>
        <v>100</v>
      </c>
      <c r="BU44" s="99">
        <f t="shared" si="12"/>
        <v>0.95200000000000007</v>
      </c>
      <c r="BV44" s="100">
        <f t="shared" si="13"/>
        <v>0.1</v>
      </c>
      <c r="BW44" s="95">
        <f t="shared" si="14"/>
        <v>1</v>
      </c>
      <c r="BX44" s="94">
        <f t="shared" si="15"/>
        <v>0.91</v>
      </c>
      <c r="BY44" s="100">
        <f t="shared" si="16"/>
        <v>0.99</v>
      </c>
      <c r="BZ44" s="100">
        <f t="shared" si="17"/>
        <v>0.89997867560186362</v>
      </c>
      <c r="CA44" s="94">
        <f t="shared" si="18"/>
        <v>0.15</v>
      </c>
      <c r="CB44" s="99">
        <f t="shared" si="19"/>
        <v>0.71931701458426101</v>
      </c>
      <c r="CC44" s="97" t="str">
        <f t="shared" si="20"/>
        <v>Aceptable</v>
      </c>
      <c r="CD44" s="99">
        <f t="shared" si="21"/>
        <v>0.10002132439813639</v>
      </c>
      <c r="CE44" s="96">
        <f t="shared" si="22"/>
        <v>0</v>
      </c>
      <c r="CF44" s="96">
        <f t="shared" si="23"/>
        <v>0</v>
      </c>
      <c r="CG44" s="99">
        <f t="shared" si="24"/>
        <v>3.3340441466045465E-2</v>
      </c>
      <c r="CH44" s="101" t="str">
        <f t="shared" si="25"/>
        <v>Ninguna</v>
      </c>
      <c r="CI44" s="96">
        <f t="shared" si="26"/>
        <v>0</v>
      </c>
      <c r="CJ44" s="96">
        <f t="shared" si="27"/>
        <v>1</v>
      </c>
      <c r="CK44" s="96">
        <f t="shared" si="28"/>
        <v>4.7999999999999932E-2</v>
      </c>
      <c r="CL44" s="102">
        <f t="shared" si="29"/>
        <v>0.34933333333333333</v>
      </c>
      <c r="CM44" s="103" t="str">
        <f t="shared" si="30"/>
        <v>Baja</v>
      </c>
      <c r="CN44" s="96">
        <f t="shared" si="31"/>
        <v>0</v>
      </c>
      <c r="CO44" s="96">
        <f t="shared" si="32"/>
        <v>0</v>
      </c>
      <c r="CP44" s="103" t="str">
        <f t="shared" si="33"/>
        <v>Ninguna</v>
      </c>
      <c r="CQ44" s="104">
        <f t="shared" si="34"/>
        <v>2.9411767854842178E-3</v>
      </c>
      <c r="CR44" s="104">
        <f t="shared" si="35"/>
        <v>2.9411767854842178E-3</v>
      </c>
      <c r="CS44" s="103" t="str">
        <f t="shared" si="36"/>
        <v>Ninguna</v>
      </c>
      <c r="CT44" s="105" t="str">
        <f t="shared" si="37"/>
        <v>Eutrofico</v>
      </c>
      <c r="CU44" s="83" t="s">
        <v>1169</v>
      </c>
      <c r="CV44" s="83" t="s">
        <v>1170</v>
      </c>
      <c r="CW44" s="90">
        <v>43777</v>
      </c>
      <c r="CX44" s="106">
        <f t="shared" si="38"/>
        <v>5.6660644561962039</v>
      </c>
    </row>
    <row r="45" spans="1:102" ht="30" hidden="1" customHeight="1" x14ac:dyDescent="0.2">
      <c r="A45" s="83">
        <v>2019</v>
      </c>
      <c r="B45" s="84" t="s">
        <v>1171</v>
      </c>
      <c r="C45" s="84" t="s">
        <v>1166</v>
      </c>
      <c r="D45" s="85" t="s">
        <v>1172</v>
      </c>
      <c r="E45" s="84" t="s">
        <v>1117</v>
      </c>
      <c r="F45" s="86" t="s">
        <v>107</v>
      </c>
      <c r="G45" s="86" t="s">
        <v>991</v>
      </c>
      <c r="H45" s="87">
        <v>-75.837620482999995</v>
      </c>
      <c r="I45" s="87">
        <v>5.7969062462099998</v>
      </c>
      <c r="J45" s="88">
        <v>805030.24269999994</v>
      </c>
      <c r="K45" s="88">
        <v>1133080.7087000001</v>
      </c>
      <c r="L45" s="89">
        <v>1810</v>
      </c>
      <c r="M45" s="86">
        <v>2</v>
      </c>
      <c r="N45" s="86" t="s">
        <v>79</v>
      </c>
      <c r="O45" s="86">
        <v>26</v>
      </c>
      <c r="P45" s="86" t="s">
        <v>80</v>
      </c>
      <c r="Q45" s="86">
        <v>2617</v>
      </c>
      <c r="R45" s="84" t="s">
        <v>114</v>
      </c>
      <c r="S45" s="84" t="s">
        <v>115</v>
      </c>
      <c r="T45" s="84" t="s">
        <v>116</v>
      </c>
      <c r="U45" s="85" t="s">
        <v>1118</v>
      </c>
      <c r="V45" s="84" t="s">
        <v>1119</v>
      </c>
      <c r="W45" s="84" t="s">
        <v>1168</v>
      </c>
      <c r="X45" s="84" t="s">
        <v>1166</v>
      </c>
      <c r="Y45" s="90">
        <v>43762</v>
      </c>
      <c r="Z45" s="91">
        <v>70.58</v>
      </c>
      <c r="AA45" s="91">
        <v>7.32</v>
      </c>
      <c r="AB45" s="91">
        <v>74.2</v>
      </c>
      <c r="AC45" s="91">
        <v>18.100000000000001</v>
      </c>
      <c r="AD45" s="91">
        <v>20.3</v>
      </c>
      <c r="AE45" s="91">
        <v>7.23</v>
      </c>
      <c r="AF45" s="91">
        <v>95</v>
      </c>
      <c r="AG45" s="91">
        <v>2.1999999999999993</v>
      </c>
      <c r="AH45" s="91">
        <v>32.4</v>
      </c>
      <c r="AI45" s="91">
        <v>10.7</v>
      </c>
      <c r="AJ45" s="91" t="s">
        <v>88</v>
      </c>
      <c r="AK45" s="91" t="s">
        <v>88</v>
      </c>
      <c r="AL45" s="91">
        <v>2481000</v>
      </c>
      <c r="AM45" s="91">
        <v>10462000</v>
      </c>
      <c r="AN45" s="91">
        <v>3076000</v>
      </c>
      <c r="AO45" s="91">
        <v>0.84699999999999998</v>
      </c>
      <c r="AP45" s="91">
        <v>0.87647905246198288</v>
      </c>
      <c r="AQ45" s="91">
        <v>2.3E-2</v>
      </c>
      <c r="AR45" s="91">
        <v>5</v>
      </c>
      <c r="AS45" s="91">
        <v>9.41</v>
      </c>
      <c r="AT45" s="91">
        <v>82</v>
      </c>
      <c r="AU45" s="91" t="s">
        <v>88</v>
      </c>
      <c r="AV45" s="91">
        <v>18</v>
      </c>
      <c r="AW45" s="91">
        <v>1.2</v>
      </c>
      <c r="AX45" s="91">
        <v>5</v>
      </c>
      <c r="AY45" s="91">
        <v>0.38700000000000001</v>
      </c>
      <c r="AZ45" s="91">
        <v>31.5</v>
      </c>
      <c r="BA45" s="91">
        <v>22.3</v>
      </c>
      <c r="BB45" s="91" t="s">
        <v>88</v>
      </c>
      <c r="BC45" s="91" t="s">
        <v>88</v>
      </c>
      <c r="BD45" s="91" t="s">
        <v>88</v>
      </c>
      <c r="BE45" s="93" t="s">
        <v>88</v>
      </c>
      <c r="BF45" s="91" t="s">
        <v>88</v>
      </c>
      <c r="BG45" s="91" t="s">
        <v>88</v>
      </c>
      <c r="BH45" s="91" t="s">
        <v>88</v>
      </c>
      <c r="BI45" s="94">
        <f t="shared" si="0"/>
        <v>97.636378390624955</v>
      </c>
      <c r="BJ45" s="95">
        <f t="shared" si="1"/>
        <v>2</v>
      </c>
      <c r="BK45" s="95">
        <f t="shared" si="2"/>
        <v>93.300045498604248</v>
      </c>
      <c r="BL45" s="95">
        <f t="shared" si="3"/>
        <v>31.234940662877008</v>
      </c>
      <c r="BM45" s="95">
        <f t="shared" si="4"/>
        <v>94.637471506052847</v>
      </c>
      <c r="BN45" s="95">
        <f t="shared" si="5"/>
        <v>45.803434499488006</v>
      </c>
      <c r="BO45" s="95">
        <f t="shared" si="6"/>
        <v>85.842310056788861</v>
      </c>
      <c r="BP45" s="95">
        <f t="shared" si="7"/>
        <v>77.312775669873361</v>
      </c>
      <c r="BQ45" s="95">
        <f t="shared" si="8"/>
        <v>85.356492593713597</v>
      </c>
      <c r="BR45" s="96">
        <f t="shared" si="9"/>
        <v>65.405330945551967</v>
      </c>
      <c r="BS45" s="97" t="str">
        <f t="shared" si="10"/>
        <v>MEDIA</v>
      </c>
      <c r="BT45" s="98">
        <f t="shared" si="11"/>
        <v>12.919896640826874</v>
      </c>
      <c r="BU45" s="99">
        <f t="shared" si="12"/>
        <v>0.95000000000000007</v>
      </c>
      <c r="BV45" s="100">
        <f t="shared" si="13"/>
        <v>0.1</v>
      </c>
      <c r="BW45" s="95">
        <f t="shared" si="14"/>
        <v>1</v>
      </c>
      <c r="BX45" s="94">
        <f t="shared" si="15"/>
        <v>0.51</v>
      </c>
      <c r="BY45" s="100">
        <f t="shared" si="16"/>
        <v>0.96599999999999997</v>
      </c>
      <c r="BZ45" s="100">
        <f t="shared" si="17"/>
        <v>0.8236638992936649</v>
      </c>
      <c r="CA45" s="94">
        <f t="shared" si="18"/>
        <v>0.6</v>
      </c>
      <c r="CB45" s="99">
        <f t="shared" si="19"/>
        <v>0.71195294590111313</v>
      </c>
      <c r="CC45" s="97" t="str">
        <f t="shared" si="20"/>
        <v>Aceptable</v>
      </c>
      <c r="CD45" s="99">
        <f t="shared" si="21"/>
        <v>0.17633610070633507</v>
      </c>
      <c r="CE45" s="96">
        <f t="shared" si="22"/>
        <v>0</v>
      </c>
      <c r="CF45" s="96">
        <f t="shared" si="23"/>
        <v>0</v>
      </c>
      <c r="CG45" s="99">
        <f t="shared" si="24"/>
        <v>5.8778700235445021E-2</v>
      </c>
      <c r="CH45" s="101" t="str">
        <f t="shared" si="25"/>
        <v>Ninguna</v>
      </c>
      <c r="CI45" s="96">
        <f t="shared" si="26"/>
        <v>0.67056864437964669</v>
      </c>
      <c r="CJ45" s="96">
        <f t="shared" si="27"/>
        <v>1</v>
      </c>
      <c r="CK45" s="96">
        <f t="shared" si="28"/>
        <v>4.9999999999999933E-2</v>
      </c>
      <c r="CL45" s="102">
        <f t="shared" si="29"/>
        <v>0.57352288145988217</v>
      </c>
      <c r="CM45" s="103" t="str">
        <f t="shared" si="30"/>
        <v>Media</v>
      </c>
      <c r="CN45" s="96">
        <f t="shared" si="31"/>
        <v>3.4000000000000002E-2</v>
      </c>
      <c r="CO45" s="96">
        <f t="shared" si="32"/>
        <v>3.4000000000000002E-2</v>
      </c>
      <c r="CP45" s="103" t="str">
        <f t="shared" si="33"/>
        <v>Ninguna</v>
      </c>
      <c r="CQ45" s="104">
        <f t="shared" si="34"/>
        <v>2.9411767854842178E-3</v>
      </c>
      <c r="CR45" s="104">
        <f t="shared" si="35"/>
        <v>2.9411767854842178E-3</v>
      </c>
      <c r="CS45" s="103" t="str">
        <f t="shared" si="36"/>
        <v>Ninguna</v>
      </c>
      <c r="CT45" s="105" t="str">
        <f t="shared" si="37"/>
        <v>Eutrofico</v>
      </c>
      <c r="CU45" s="83" t="s">
        <v>1173</v>
      </c>
      <c r="CV45" s="83" t="s">
        <v>1170</v>
      </c>
      <c r="CW45" s="90">
        <v>43777</v>
      </c>
      <c r="CX45" s="106">
        <f t="shared" si="38"/>
        <v>5.8994790524619827</v>
      </c>
    </row>
    <row r="46" spans="1:102" ht="30" hidden="1" customHeight="1" x14ac:dyDescent="0.2">
      <c r="A46" s="83">
        <v>2019</v>
      </c>
      <c r="B46" s="84" t="s">
        <v>1174</v>
      </c>
      <c r="C46" s="84" t="s">
        <v>1175</v>
      </c>
      <c r="D46" s="85" t="s">
        <v>1176</v>
      </c>
      <c r="E46" s="84" t="s">
        <v>779</v>
      </c>
      <c r="F46" s="86" t="s">
        <v>107</v>
      </c>
      <c r="G46" s="86" t="s">
        <v>991</v>
      </c>
      <c r="H46" s="87">
        <v>-75.733639220699999</v>
      </c>
      <c r="I46" s="87">
        <v>5.9657951991199996</v>
      </c>
      <c r="J46" s="88">
        <v>816606.99049999996</v>
      </c>
      <c r="K46" s="88">
        <v>1151730.4412</v>
      </c>
      <c r="L46" s="89">
        <v>1240</v>
      </c>
      <c r="M46" s="86">
        <v>2</v>
      </c>
      <c r="N46" s="86" t="s">
        <v>79</v>
      </c>
      <c r="O46" s="86">
        <v>26</v>
      </c>
      <c r="P46" s="86" t="s">
        <v>80</v>
      </c>
      <c r="Q46" s="86">
        <v>2620</v>
      </c>
      <c r="R46" s="84" t="s">
        <v>81</v>
      </c>
      <c r="S46" s="84" t="s">
        <v>82</v>
      </c>
      <c r="T46" s="84" t="s">
        <v>83</v>
      </c>
      <c r="U46" s="85" t="s">
        <v>463</v>
      </c>
      <c r="V46" s="84" t="s">
        <v>464</v>
      </c>
      <c r="W46" s="84" t="s">
        <v>1177</v>
      </c>
      <c r="X46" s="84" t="s">
        <v>1175</v>
      </c>
      <c r="Y46" s="90">
        <v>43775</v>
      </c>
      <c r="Z46" s="91">
        <v>206.33</v>
      </c>
      <c r="AA46" s="91">
        <v>7.22</v>
      </c>
      <c r="AB46" s="91">
        <v>128.6</v>
      </c>
      <c r="AC46" s="91">
        <v>20.2</v>
      </c>
      <c r="AD46" s="91">
        <v>22</v>
      </c>
      <c r="AE46" s="91">
        <v>7.34</v>
      </c>
      <c r="AF46" s="91">
        <v>95.1</v>
      </c>
      <c r="AG46" s="91">
        <v>1.8000000000000007</v>
      </c>
      <c r="AH46" s="91">
        <v>12</v>
      </c>
      <c r="AI46" s="91">
        <v>2</v>
      </c>
      <c r="AJ46" s="91" t="s">
        <v>88</v>
      </c>
      <c r="AK46" s="91" t="s">
        <v>88</v>
      </c>
      <c r="AL46" s="91">
        <v>54555</v>
      </c>
      <c r="AM46" s="91">
        <v>98040</v>
      </c>
      <c r="AN46" s="91">
        <v>68670</v>
      </c>
      <c r="AO46" s="91">
        <v>0.34499999999999997</v>
      </c>
      <c r="AP46" s="91">
        <v>2.575221958264589</v>
      </c>
      <c r="AQ46" s="91">
        <v>2.1999999999999999E-2</v>
      </c>
      <c r="AR46" s="91">
        <v>5</v>
      </c>
      <c r="AS46" s="91">
        <v>3.55</v>
      </c>
      <c r="AT46" s="91">
        <v>97</v>
      </c>
      <c r="AU46" s="91" t="s">
        <v>88</v>
      </c>
      <c r="AV46" s="91">
        <v>7</v>
      </c>
      <c r="AW46" s="91">
        <v>0.1</v>
      </c>
      <c r="AX46" s="91">
        <v>5</v>
      </c>
      <c r="AY46" s="91">
        <v>0.122</v>
      </c>
      <c r="AZ46" s="91">
        <v>63.3</v>
      </c>
      <c r="BA46" s="91">
        <v>56.2</v>
      </c>
      <c r="BB46" s="91" t="s">
        <v>88</v>
      </c>
      <c r="BC46" s="91" t="s">
        <v>88</v>
      </c>
      <c r="BD46" s="91" t="s">
        <v>88</v>
      </c>
      <c r="BE46" s="93" t="s">
        <v>88</v>
      </c>
      <c r="BF46" s="91" t="s">
        <v>88</v>
      </c>
      <c r="BG46" s="91" t="s">
        <v>88</v>
      </c>
      <c r="BH46" s="91" t="s">
        <v>88</v>
      </c>
      <c r="BI46" s="94">
        <f t="shared" si="0"/>
        <v>97.672244096180393</v>
      </c>
      <c r="BJ46" s="95">
        <f t="shared" si="1"/>
        <v>4.5860023325746777</v>
      </c>
      <c r="BK46" s="95">
        <f t="shared" si="2"/>
        <v>92.390497257476426</v>
      </c>
      <c r="BL46" s="95">
        <f t="shared" si="3"/>
        <v>80.14150832</v>
      </c>
      <c r="BM46" s="95">
        <f t="shared" si="4"/>
        <v>83.880057026778104</v>
      </c>
      <c r="BN46" s="95">
        <f t="shared" si="5"/>
        <v>71.194530737617498</v>
      </c>
      <c r="BO46" s="95">
        <f t="shared" si="6"/>
        <v>87.095109653907059</v>
      </c>
      <c r="BP46" s="95">
        <f t="shared" si="7"/>
        <v>89.364146900939033</v>
      </c>
      <c r="BQ46" s="95">
        <f t="shared" si="8"/>
        <v>84.430480217379099</v>
      </c>
      <c r="BR46" s="96">
        <f t="shared" si="9"/>
        <v>73.592797592206949</v>
      </c>
      <c r="BS46" s="97" t="str">
        <f t="shared" si="10"/>
        <v>BUENA</v>
      </c>
      <c r="BT46" s="98">
        <f t="shared" si="11"/>
        <v>40.983606557377051</v>
      </c>
      <c r="BU46" s="99">
        <f t="shared" si="12"/>
        <v>0.95099999999999996</v>
      </c>
      <c r="BV46" s="100">
        <f t="shared" si="13"/>
        <v>0.1</v>
      </c>
      <c r="BW46" s="95">
        <f t="shared" si="14"/>
        <v>1</v>
      </c>
      <c r="BX46" s="94">
        <f t="shared" si="15"/>
        <v>0.91</v>
      </c>
      <c r="BY46" s="100">
        <f t="shared" si="16"/>
        <v>0.999</v>
      </c>
      <c r="BZ46" s="100">
        <f t="shared" si="17"/>
        <v>0.63154632048324189</v>
      </c>
      <c r="CA46" s="94">
        <f t="shared" si="18"/>
        <v>0.15</v>
      </c>
      <c r="CB46" s="99">
        <f t="shared" si="19"/>
        <v>0.68283648486765391</v>
      </c>
      <c r="CC46" s="97" t="str">
        <f t="shared" si="20"/>
        <v>Regular</v>
      </c>
      <c r="CD46" s="99">
        <f t="shared" si="21"/>
        <v>0.36845367951675806</v>
      </c>
      <c r="CE46" s="96">
        <f t="shared" si="22"/>
        <v>4.062934196286732E-2</v>
      </c>
      <c r="CF46" s="96">
        <f t="shared" si="23"/>
        <v>6.6500000000000004E-2</v>
      </c>
      <c r="CG46" s="99">
        <f t="shared" si="24"/>
        <v>0.15852767382654179</v>
      </c>
      <c r="CH46" s="101" t="str">
        <f t="shared" si="25"/>
        <v>Ninguna</v>
      </c>
      <c r="CI46" s="96">
        <f t="shared" si="26"/>
        <v>0</v>
      </c>
      <c r="CJ46" s="96">
        <f t="shared" si="27"/>
        <v>1</v>
      </c>
      <c r="CK46" s="96">
        <f t="shared" si="28"/>
        <v>4.9000000000000044E-2</v>
      </c>
      <c r="CL46" s="102">
        <f t="shared" si="29"/>
        <v>0.34966666666666663</v>
      </c>
      <c r="CM46" s="103" t="str">
        <f t="shared" si="30"/>
        <v>Baja</v>
      </c>
      <c r="CN46" s="96">
        <f t="shared" si="31"/>
        <v>0</v>
      </c>
      <c r="CO46" s="96">
        <f t="shared" si="32"/>
        <v>0</v>
      </c>
      <c r="CP46" s="103" t="str">
        <f t="shared" si="33"/>
        <v>Ninguna</v>
      </c>
      <c r="CQ46" s="104">
        <f t="shared" si="34"/>
        <v>2.0847903787002044E-3</v>
      </c>
      <c r="CR46" s="104">
        <f t="shared" si="35"/>
        <v>2.0847903787002044E-3</v>
      </c>
      <c r="CS46" s="103" t="str">
        <f t="shared" si="36"/>
        <v>Ninguna</v>
      </c>
      <c r="CT46" s="105" t="str">
        <f t="shared" si="37"/>
        <v>Eutrofico</v>
      </c>
      <c r="CU46" s="83" t="s">
        <v>1178</v>
      </c>
      <c r="CV46" s="83" t="s">
        <v>1179</v>
      </c>
      <c r="CW46" s="90">
        <v>43790</v>
      </c>
      <c r="CX46" s="106">
        <f t="shared" si="38"/>
        <v>7.5972219582645888</v>
      </c>
    </row>
    <row r="47" spans="1:102" ht="30" hidden="1" customHeight="1" x14ac:dyDescent="0.2">
      <c r="A47" s="83">
        <v>2019</v>
      </c>
      <c r="B47" s="84" t="s">
        <v>1180</v>
      </c>
      <c r="C47" s="84" t="s">
        <v>1175</v>
      </c>
      <c r="D47" s="85" t="s">
        <v>1181</v>
      </c>
      <c r="E47" s="84" t="s">
        <v>779</v>
      </c>
      <c r="F47" s="86" t="s">
        <v>107</v>
      </c>
      <c r="G47" s="86" t="s">
        <v>991</v>
      </c>
      <c r="H47" s="87">
        <v>-75.733357165699999</v>
      </c>
      <c r="I47" s="87">
        <v>5.9677682332700002</v>
      </c>
      <c r="J47" s="88">
        <v>816638.88859999995</v>
      </c>
      <c r="K47" s="88">
        <v>1151948.6276</v>
      </c>
      <c r="L47" s="89">
        <v>1230</v>
      </c>
      <c r="M47" s="86">
        <v>2</v>
      </c>
      <c r="N47" s="86" t="s">
        <v>79</v>
      </c>
      <c r="O47" s="86">
        <v>26</v>
      </c>
      <c r="P47" s="86" t="s">
        <v>80</v>
      </c>
      <c r="Q47" s="86">
        <v>2620</v>
      </c>
      <c r="R47" s="84" t="s">
        <v>81</v>
      </c>
      <c r="S47" s="84" t="s">
        <v>82</v>
      </c>
      <c r="T47" s="84" t="s">
        <v>83</v>
      </c>
      <c r="U47" s="85" t="s">
        <v>463</v>
      </c>
      <c r="V47" s="84" t="s">
        <v>464</v>
      </c>
      <c r="W47" s="84" t="s">
        <v>1177</v>
      </c>
      <c r="X47" s="84" t="s">
        <v>1175</v>
      </c>
      <c r="Y47" s="90">
        <v>43775</v>
      </c>
      <c r="Z47" s="91">
        <v>302.83999999999997</v>
      </c>
      <c r="AA47" s="91">
        <v>7.54</v>
      </c>
      <c r="AB47" s="91">
        <v>146.1</v>
      </c>
      <c r="AC47" s="91">
        <v>21.3</v>
      </c>
      <c r="AD47" s="91">
        <v>22</v>
      </c>
      <c r="AE47" s="91">
        <v>7.21</v>
      </c>
      <c r="AF47" s="91">
        <v>93.4</v>
      </c>
      <c r="AG47" s="91">
        <v>0.69999999999999929</v>
      </c>
      <c r="AH47" s="91">
        <v>14.6</v>
      </c>
      <c r="AI47" s="91">
        <v>4.62</v>
      </c>
      <c r="AJ47" s="91" t="s">
        <v>88</v>
      </c>
      <c r="AK47" s="91" t="s">
        <v>88</v>
      </c>
      <c r="AL47" s="91">
        <v>214300</v>
      </c>
      <c r="AM47" s="91">
        <v>435200</v>
      </c>
      <c r="AN47" s="91">
        <v>241960</v>
      </c>
      <c r="AO47" s="91">
        <v>0.52700000000000002</v>
      </c>
      <c r="AP47" s="91">
        <v>2.1979745310451269</v>
      </c>
      <c r="AQ47" s="91">
        <v>4.8000000000000001E-2</v>
      </c>
      <c r="AR47" s="91">
        <v>5</v>
      </c>
      <c r="AS47" s="91">
        <v>33</v>
      </c>
      <c r="AT47" s="91">
        <v>143</v>
      </c>
      <c r="AU47" s="91" t="s">
        <v>88</v>
      </c>
      <c r="AV47" s="91">
        <v>41</v>
      </c>
      <c r="AW47" s="91">
        <v>0.1</v>
      </c>
      <c r="AX47" s="91">
        <v>5</v>
      </c>
      <c r="AY47" s="91">
        <v>0.32500000000000001</v>
      </c>
      <c r="AZ47" s="91">
        <v>73.5</v>
      </c>
      <c r="BA47" s="91">
        <v>61.3</v>
      </c>
      <c r="BB47" s="91" t="s">
        <v>88</v>
      </c>
      <c r="BC47" s="91" t="s">
        <v>88</v>
      </c>
      <c r="BD47" s="91" t="s">
        <v>88</v>
      </c>
      <c r="BE47" s="93" t="s">
        <v>88</v>
      </c>
      <c r="BF47" s="91" t="s">
        <v>88</v>
      </c>
      <c r="BG47" s="91" t="s">
        <v>88</v>
      </c>
      <c r="BH47" s="91" t="s">
        <v>88</v>
      </c>
      <c r="BI47" s="94">
        <f t="shared" si="0"/>
        <v>96.987655681013621</v>
      </c>
      <c r="BJ47" s="95">
        <f t="shared" si="1"/>
        <v>2</v>
      </c>
      <c r="BK47" s="95">
        <f t="shared" si="2"/>
        <v>92.814199114895018</v>
      </c>
      <c r="BL47" s="95">
        <f t="shared" si="3"/>
        <v>59.843371806019711</v>
      </c>
      <c r="BM47" s="95">
        <f t="shared" si="4"/>
        <v>86.111407015110188</v>
      </c>
      <c r="BN47" s="95">
        <f t="shared" si="5"/>
        <v>60.114808606095629</v>
      </c>
      <c r="BO47" s="95">
        <f t="shared" si="6"/>
        <v>89.594487526600773</v>
      </c>
      <c r="BP47" s="95">
        <f t="shared" si="7"/>
        <v>49.148661241900001</v>
      </c>
      <c r="BQ47" s="95">
        <f t="shared" si="8"/>
        <v>79.423320735331103</v>
      </c>
      <c r="BR47" s="96">
        <f t="shared" si="9"/>
        <v>66.673829932678785</v>
      </c>
      <c r="BS47" s="97" t="str">
        <f t="shared" si="10"/>
        <v>MEDIA</v>
      </c>
      <c r="BT47" s="98">
        <f t="shared" si="11"/>
        <v>15.384615384615383</v>
      </c>
      <c r="BU47" s="99">
        <f t="shared" si="12"/>
        <v>0.93400000000000005</v>
      </c>
      <c r="BV47" s="100">
        <f t="shared" si="13"/>
        <v>0.1</v>
      </c>
      <c r="BW47" s="95">
        <f t="shared" si="14"/>
        <v>1</v>
      </c>
      <c r="BX47" s="94">
        <f t="shared" si="15"/>
        <v>0.91</v>
      </c>
      <c r="BY47" s="100">
        <f t="shared" si="16"/>
        <v>0.89700000000000002</v>
      </c>
      <c r="BZ47" s="100">
        <f t="shared" si="17"/>
        <v>0.56284918806806394</v>
      </c>
      <c r="CA47" s="94">
        <f t="shared" si="18"/>
        <v>0.8</v>
      </c>
      <c r="CB47" s="99">
        <f t="shared" si="19"/>
        <v>0.74721888632952904</v>
      </c>
      <c r="CC47" s="97" t="str">
        <f t="shared" si="20"/>
        <v>Aceptable</v>
      </c>
      <c r="CD47" s="99">
        <f t="shared" si="21"/>
        <v>0.43715081193193606</v>
      </c>
      <c r="CE47" s="96">
        <f t="shared" si="22"/>
        <v>5.9542365989426985E-2</v>
      </c>
      <c r="CF47" s="96">
        <f t="shared" si="23"/>
        <v>0.11749999999999999</v>
      </c>
      <c r="CG47" s="99">
        <f t="shared" si="24"/>
        <v>0.20473105930712099</v>
      </c>
      <c r="CH47" s="101" t="str">
        <f t="shared" si="25"/>
        <v>Baja</v>
      </c>
      <c r="CI47" s="96">
        <f t="shared" si="26"/>
        <v>0.41524938288928781</v>
      </c>
      <c r="CJ47" s="96">
        <f t="shared" si="27"/>
        <v>1</v>
      </c>
      <c r="CK47" s="96">
        <f t="shared" si="28"/>
        <v>6.5999999999999948E-2</v>
      </c>
      <c r="CL47" s="102">
        <f t="shared" si="29"/>
        <v>0.49374979429642929</v>
      </c>
      <c r="CM47" s="103" t="str">
        <f t="shared" si="30"/>
        <v>Media</v>
      </c>
      <c r="CN47" s="96">
        <f t="shared" si="31"/>
        <v>0.10299999999999999</v>
      </c>
      <c r="CO47" s="96">
        <f t="shared" si="32"/>
        <v>0.10299999999999999</v>
      </c>
      <c r="CP47" s="103" t="str">
        <f t="shared" si="33"/>
        <v>Ninguna</v>
      </c>
      <c r="CQ47" s="104">
        <f t="shared" si="34"/>
        <v>6.2618380074930284E-3</v>
      </c>
      <c r="CR47" s="104">
        <f t="shared" si="35"/>
        <v>6.2618380074930284E-3</v>
      </c>
      <c r="CS47" s="103" t="str">
        <f t="shared" si="36"/>
        <v>Ninguna</v>
      </c>
      <c r="CT47" s="105" t="str">
        <f t="shared" si="37"/>
        <v>Eutrofico</v>
      </c>
      <c r="CU47" s="83" t="s">
        <v>1182</v>
      </c>
      <c r="CV47" s="83" t="s">
        <v>1179</v>
      </c>
      <c r="CW47" s="90">
        <v>43790</v>
      </c>
      <c r="CX47" s="106">
        <f t="shared" si="38"/>
        <v>7.2459745310451265</v>
      </c>
    </row>
    <row r="48" spans="1:102" ht="30" hidden="1" customHeight="1" x14ac:dyDescent="0.2">
      <c r="A48" s="83">
        <v>2019</v>
      </c>
      <c r="B48" s="84" t="s">
        <v>1183</v>
      </c>
      <c r="C48" s="84" t="s">
        <v>1184</v>
      </c>
      <c r="D48" s="85" t="s">
        <v>1185</v>
      </c>
      <c r="E48" s="84" t="s">
        <v>402</v>
      </c>
      <c r="F48" s="86" t="s">
        <v>135</v>
      </c>
      <c r="G48" s="86" t="s">
        <v>991</v>
      </c>
      <c r="H48" s="87">
        <v>-75.827388889199995</v>
      </c>
      <c r="I48" s="87">
        <v>5.6023611108900004</v>
      </c>
      <c r="J48" s="88">
        <v>806098.65179999999</v>
      </c>
      <c r="K48" s="88">
        <v>1111553.476</v>
      </c>
      <c r="L48" s="89">
        <v>1670</v>
      </c>
      <c r="M48" s="86">
        <v>2</v>
      </c>
      <c r="N48" s="86" t="s">
        <v>79</v>
      </c>
      <c r="O48" s="86">
        <v>26</v>
      </c>
      <c r="P48" s="86" t="s">
        <v>80</v>
      </c>
      <c r="Q48" s="86">
        <v>2619</v>
      </c>
      <c r="R48" s="84" t="s">
        <v>136</v>
      </c>
      <c r="S48" s="84" t="s">
        <v>403</v>
      </c>
      <c r="T48" s="84" t="s">
        <v>404</v>
      </c>
      <c r="U48" s="85" t="s">
        <v>405</v>
      </c>
      <c r="V48" s="84" t="s">
        <v>406</v>
      </c>
      <c r="W48" s="84" t="s">
        <v>1186</v>
      </c>
      <c r="X48" s="84" t="s">
        <v>1184</v>
      </c>
      <c r="Y48" s="90">
        <v>43739</v>
      </c>
      <c r="Z48" s="91">
        <v>560.9</v>
      </c>
      <c r="AA48" s="91">
        <v>7.94</v>
      </c>
      <c r="AB48" s="91">
        <v>64.5</v>
      </c>
      <c r="AC48" s="91">
        <v>19.899999999999999</v>
      </c>
      <c r="AD48" s="91">
        <v>29.7</v>
      </c>
      <c r="AE48" s="91">
        <v>6.52</v>
      </c>
      <c r="AF48" s="91">
        <v>89</v>
      </c>
      <c r="AG48" s="91">
        <v>9.8000000000000007</v>
      </c>
      <c r="AH48" s="91">
        <v>12</v>
      </c>
      <c r="AI48" s="91">
        <v>2</v>
      </c>
      <c r="AJ48" s="91" t="s">
        <v>88</v>
      </c>
      <c r="AK48" s="91" t="s">
        <v>88</v>
      </c>
      <c r="AL48" s="91">
        <v>23100</v>
      </c>
      <c r="AM48" s="91">
        <v>54800</v>
      </c>
      <c r="AN48" s="91">
        <v>24196</v>
      </c>
      <c r="AO48" s="91">
        <v>0.16400000000000001</v>
      </c>
      <c r="AP48" s="91">
        <v>2.5526322919640223</v>
      </c>
      <c r="AQ48" s="91">
        <v>0.02</v>
      </c>
      <c r="AR48" s="91">
        <v>5</v>
      </c>
      <c r="AS48" s="91">
        <v>3.35</v>
      </c>
      <c r="AT48" s="91">
        <v>79</v>
      </c>
      <c r="AU48" s="91" t="s">
        <v>88</v>
      </c>
      <c r="AV48" s="91">
        <v>7</v>
      </c>
      <c r="AW48" s="91">
        <v>0.1</v>
      </c>
      <c r="AX48" s="91">
        <v>5</v>
      </c>
      <c r="AY48" s="91">
        <v>6.7000000000000004E-2</v>
      </c>
      <c r="AZ48" s="91">
        <v>33.700000000000003</v>
      </c>
      <c r="BA48" s="91">
        <v>26.2</v>
      </c>
      <c r="BB48" s="91" t="s">
        <v>88</v>
      </c>
      <c r="BC48" s="91" t="s">
        <v>88</v>
      </c>
      <c r="BD48" s="91" t="s">
        <v>88</v>
      </c>
      <c r="BE48" s="93" t="s">
        <v>88</v>
      </c>
      <c r="BF48" s="91" t="s">
        <v>88</v>
      </c>
      <c r="BG48" s="91" t="s">
        <v>88</v>
      </c>
      <c r="BH48" s="91" t="s">
        <v>88</v>
      </c>
      <c r="BI48" s="94">
        <f t="shared" si="0"/>
        <v>94.491229616135001</v>
      </c>
      <c r="BJ48" s="95">
        <f t="shared" si="1"/>
        <v>7.1744148490748181</v>
      </c>
      <c r="BK48" s="95">
        <f t="shared" si="2"/>
        <v>86.509469106957113</v>
      </c>
      <c r="BL48" s="95">
        <f t="shared" si="3"/>
        <v>80.14150832</v>
      </c>
      <c r="BM48" s="95">
        <f t="shared" si="4"/>
        <v>84.011264548418183</v>
      </c>
      <c r="BN48" s="95">
        <f t="shared" si="5"/>
        <v>84.83319562493719</v>
      </c>
      <c r="BO48" s="95">
        <f t="shared" si="6"/>
        <v>46.049680065781878</v>
      </c>
      <c r="BP48" s="95">
        <f t="shared" si="7"/>
        <v>89.825549399117889</v>
      </c>
      <c r="BQ48" s="95">
        <f t="shared" si="8"/>
        <v>85.490052236259103</v>
      </c>
      <c r="BR48" s="96">
        <f t="shared" si="9"/>
        <v>70.202784559941506</v>
      </c>
      <c r="BS48" s="97" t="str">
        <f t="shared" si="10"/>
        <v>BUENA</v>
      </c>
      <c r="BT48" s="98">
        <f t="shared" si="11"/>
        <v>74.626865671641781</v>
      </c>
      <c r="BU48" s="99">
        <f t="shared" si="12"/>
        <v>0.89</v>
      </c>
      <c r="BV48" s="100">
        <f t="shared" si="13"/>
        <v>0.1</v>
      </c>
      <c r="BW48" s="95">
        <f t="shared" si="14"/>
        <v>1</v>
      </c>
      <c r="BX48" s="94">
        <f t="shared" si="15"/>
        <v>0.91</v>
      </c>
      <c r="BY48" s="100">
        <f t="shared" si="16"/>
        <v>0.999</v>
      </c>
      <c r="BZ48" s="100">
        <f t="shared" si="17"/>
        <v>0.85384623159663708</v>
      </c>
      <c r="CA48" s="94">
        <f t="shared" si="18"/>
        <v>0.15</v>
      </c>
      <c r="CB48" s="99">
        <f t="shared" si="19"/>
        <v>0.70419847242352929</v>
      </c>
      <c r="CC48" s="97" t="str">
        <f t="shared" si="20"/>
        <v>Aceptable</v>
      </c>
      <c r="CD48" s="99">
        <f t="shared" si="21"/>
        <v>0.14615376840336289</v>
      </c>
      <c r="CE48" s="96">
        <f t="shared" si="22"/>
        <v>0</v>
      </c>
      <c r="CF48" s="96">
        <f t="shared" si="23"/>
        <v>0</v>
      </c>
      <c r="CG48" s="99">
        <f t="shared" si="24"/>
        <v>4.8717922801120965E-2</v>
      </c>
      <c r="CH48" s="101" t="str">
        <f t="shared" si="25"/>
        <v>Ninguna</v>
      </c>
      <c r="CI48" s="96">
        <f t="shared" si="26"/>
        <v>0</v>
      </c>
      <c r="CJ48" s="96">
        <f t="shared" si="27"/>
        <v>1</v>
      </c>
      <c r="CK48" s="96">
        <f t="shared" si="28"/>
        <v>0.10999999999999999</v>
      </c>
      <c r="CL48" s="102">
        <f t="shared" si="29"/>
        <v>0.36999999999999994</v>
      </c>
      <c r="CM48" s="103" t="str">
        <f t="shared" si="30"/>
        <v>Baja</v>
      </c>
      <c r="CN48" s="96">
        <f t="shared" si="31"/>
        <v>0</v>
      </c>
      <c r="CO48" s="96">
        <f t="shared" si="32"/>
        <v>0</v>
      </c>
      <c r="CP48" s="103" t="str">
        <f t="shared" si="33"/>
        <v>Ninguna</v>
      </c>
      <c r="CQ48" s="104">
        <f t="shared" si="34"/>
        <v>2.44350061887415E-2</v>
      </c>
      <c r="CR48" s="104">
        <f t="shared" si="35"/>
        <v>2.44350061887415E-2</v>
      </c>
      <c r="CS48" s="103" t="str">
        <f t="shared" si="36"/>
        <v>Ninguna</v>
      </c>
      <c r="CT48" s="105" t="str">
        <f t="shared" si="37"/>
        <v>Eutrofico</v>
      </c>
      <c r="CU48" s="83" t="s">
        <v>1187</v>
      </c>
      <c r="CV48" s="83" t="s">
        <v>1188</v>
      </c>
      <c r="CW48" s="90">
        <v>43754</v>
      </c>
      <c r="CX48" s="106">
        <f t="shared" si="38"/>
        <v>7.5726322919640223</v>
      </c>
    </row>
    <row r="49" spans="1:102" ht="30" hidden="1" customHeight="1" x14ac:dyDescent="0.2">
      <c r="A49" s="83">
        <v>2019</v>
      </c>
      <c r="B49" s="84" t="s">
        <v>1189</v>
      </c>
      <c r="C49" s="84" t="s">
        <v>1184</v>
      </c>
      <c r="D49" s="85" t="s">
        <v>1190</v>
      </c>
      <c r="E49" s="84" t="s">
        <v>402</v>
      </c>
      <c r="F49" s="86" t="s">
        <v>135</v>
      </c>
      <c r="G49" s="86" t="s">
        <v>991</v>
      </c>
      <c r="H49" s="87">
        <v>-75.828442546700003</v>
      </c>
      <c r="I49" s="87">
        <v>5.6016323234799996</v>
      </c>
      <c r="J49" s="88">
        <v>805981.6213</v>
      </c>
      <c r="K49" s="88">
        <v>1111473.1943999999</v>
      </c>
      <c r="L49" s="89">
        <v>1660</v>
      </c>
      <c r="M49" s="86">
        <v>2</v>
      </c>
      <c r="N49" s="86" t="s">
        <v>79</v>
      </c>
      <c r="O49" s="86">
        <v>26</v>
      </c>
      <c r="P49" s="86" t="s">
        <v>80</v>
      </c>
      <c r="Q49" s="86">
        <v>2619</v>
      </c>
      <c r="R49" s="84" t="s">
        <v>136</v>
      </c>
      <c r="S49" s="84" t="s">
        <v>403</v>
      </c>
      <c r="T49" s="84" t="s">
        <v>404</v>
      </c>
      <c r="U49" s="85" t="s">
        <v>405</v>
      </c>
      <c r="V49" s="84" t="s">
        <v>406</v>
      </c>
      <c r="W49" s="84" t="s">
        <v>1186</v>
      </c>
      <c r="X49" s="84" t="s">
        <v>1184</v>
      </c>
      <c r="Y49" s="90">
        <v>43739</v>
      </c>
      <c r="Z49" s="91">
        <v>576.02</v>
      </c>
      <c r="AA49" s="91">
        <v>7.94</v>
      </c>
      <c r="AB49" s="91">
        <v>77.8</v>
      </c>
      <c r="AC49" s="91">
        <v>20.5</v>
      </c>
      <c r="AD49" s="91">
        <v>27.2</v>
      </c>
      <c r="AE49" s="91">
        <v>6.25</v>
      </c>
      <c r="AF49" s="91">
        <v>86.7</v>
      </c>
      <c r="AG49" s="91">
        <v>6.6999999999999993</v>
      </c>
      <c r="AH49" s="91">
        <v>26.3</v>
      </c>
      <c r="AI49" s="91">
        <v>8.19</v>
      </c>
      <c r="AJ49" s="91" t="s">
        <v>88</v>
      </c>
      <c r="AK49" s="91" t="s">
        <v>88</v>
      </c>
      <c r="AL49" s="91">
        <v>488400</v>
      </c>
      <c r="AM49" s="91">
        <v>2419600</v>
      </c>
      <c r="AN49" s="91">
        <v>613100</v>
      </c>
      <c r="AO49" s="91">
        <v>0.48599999999999999</v>
      </c>
      <c r="AP49" s="91">
        <v>2.2047514309352967</v>
      </c>
      <c r="AQ49" s="91">
        <v>2.4E-2</v>
      </c>
      <c r="AR49" s="91">
        <v>5</v>
      </c>
      <c r="AS49" s="91">
        <v>8.0299999999999994</v>
      </c>
      <c r="AT49" s="91">
        <v>82</v>
      </c>
      <c r="AU49" s="91" t="s">
        <v>88</v>
      </c>
      <c r="AV49" s="91">
        <v>10</v>
      </c>
      <c r="AW49" s="91">
        <v>0.1</v>
      </c>
      <c r="AX49" s="91">
        <v>5</v>
      </c>
      <c r="AY49" s="91">
        <v>0.27200000000000002</v>
      </c>
      <c r="AZ49" s="91">
        <v>37.700000000000003</v>
      </c>
      <c r="BA49" s="91">
        <v>27.2</v>
      </c>
      <c r="BB49" s="91" t="s">
        <v>88</v>
      </c>
      <c r="BC49" s="91" t="s">
        <v>88</v>
      </c>
      <c r="BD49" s="91" t="s">
        <v>88</v>
      </c>
      <c r="BE49" s="93" t="s">
        <v>88</v>
      </c>
      <c r="BF49" s="91" t="s">
        <v>88</v>
      </c>
      <c r="BG49" s="91" t="s">
        <v>88</v>
      </c>
      <c r="BH49" s="91" t="s">
        <v>88</v>
      </c>
      <c r="BI49" s="94">
        <f t="shared" si="0"/>
        <v>92.786269050430761</v>
      </c>
      <c r="BJ49" s="95">
        <f t="shared" si="1"/>
        <v>2</v>
      </c>
      <c r="BK49" s="95">
        <f t="shared" si="2"/>
        <v>86.509469106957113</v>
      </c>
      <c r="BL49" s="95">
        <f t="shared" si="3"/>
        <v>40.569434777737307</v>
      </c>
      <c r="BM49" s="95">
        <f t="shared" si="4"/>
        <v>86.070560775752227</v>
      </c>
      <c r="BN49" s="95">
        <f t="shared" si="5"/>
        <v>62.402483918412209</v>
      </c>
      <c r="BO49" s="95">
        <f t="shared" si="6"/>
        <v>63.529735903242553</v>
      </c>
      <c r="BP49" s="95">
        <f t="shared" si="7"/>
        <v>79.908404777829361</v>
      </c>
      <c r="BQ49" s="95">
        <f t="shared" si="8"/>
        <v>85.356492593713597</v>
      </c>
      <c r="BR49" s="96">
        <f t="shared" si="9"/>
        <v>63.640250089416618</v>
      </c>
      <c r="BS49" s="97" t="str">
        <f t="shared" si="10"/>
        <v>MEDIA</v>
      </c>
      <c r="BT49" s="98">
        <f t="shared" si="11"/>
        <v>18.382352941176471</v>
      </c>
      <c r="BU49" s="99">
        <f t="shared" si="12"/>
        <v>0.86699999999999999</v>
      </c>
      <c r="BV49" s="100">
        <f t="shared" si="13"/>
        <v>0.1</v>
      </c>
      <c r="BW49" s="95">
        <f t="shared" si="14"/>
        <v>1</v>
      </c>
      <c r="BX49" s="94">
        <f t="shared" si="15"/>
        <v>0.51</v>
      </c>
      <c r="BY49" s="100">
        <f t="shared" si="16"/>
        <v>0.99</v>
      </c>
      <c r="BZ49" s="100">
        <f t="shared" si="17"/>
        <v>0.8121061090578463</v>
      </c>
      <c r="CA49" s="94">
        <f t="shared" si="18"/>
        <v>0.8</v>
      </c>
      <c r="CB49" s="99">
        <f t="shared" si="19"/>
        <v>0.72841485526809857</v>
      </c>
      <c r="CC49" s="97" t="str">
        <f t="shared" si="20"/>
        <v>Aceptable</v>
      </c>
      <c r="CD49" s="99">
        <f t="shared" si="21"/>
        <v>0.18789389094215367</v>
      </c>
      <c r="CE49" s="96">
        <f t="shared" si="22"/>
        <v>0</v>
      </c>
      <c r="CF49" s="96">
        <f t="shared" si="23"/>
        <v>0</v>
      </c>
      <c r="CG49" s="99">
        <f t="shared" si="24"/>
        <v>6.2631296980717885E-2</v>
      </c>
      <c r="CH49" s="101" t="str">
        <f t="shared" si="25"/>
        <v>Ninguna</v>
      </c>
      <c r="CI49" s="96">
        <f t="shared" si="26"/>
        <v>0.58929873123229282</v>
      </c>
      <c r="CJ49" s="96">
        <f t="shared" si="27"/>
        <v>1</v>
      </c>
      <c r="CK49" s="96">
        <f t="shared" si="28"/>
        <v>0.13300000000000001</v>
      </c>
      <c r="CL49" s="102">
        <f t="shared" si="29"/>
        <v>0.57409957707743098</v>
      </c>
      <c r="CM49" s="103" t="str">
        <f t="shared" si="30"/>
        <v>Media</v>
      </c>
      <c r="CN49" s="96">
        <f t="shared" si="31"/>
        <v>0</v>
      </c>
      <c r="CO49" s="96">
        <f t="shared" si="32"/>
        <v>0</v>
      </c>
      <c r="CP49" s="103" t="str">
        <f t="shared" si="33"/>
        <v>Ninguna</v>
      </c>
      <c r="CQ49" s="104">
        <f t="shared" si="34"/>
        <v>2.44350061887415E-2</v>
      </c>
      <c r="CR49" s="104">
        <f t="shared" si="35"/>
        <v>2.44350061887415E-2</v>
      </c>
      <c r="CS49" s="103" t="str">
        <f t="shared" si="36"/>
        <v>Ninguna</v>
      </c>
      <c r="CT49" s="105" t="str">
        <f t="shared" si="37"/>
        <v>Eutrofico</v>
      </c>
      <c r="CU49" s="83" t="s">
        <v>1191</v>
      </c>
      <c r="CV49" s="83" t="s">
        <v>1188</v>
      </c>
      <c r="CW49" s="90">
        <v>43754</v>
      </c>
      <c r="CX49" s="106">
        <f t="shared" si="38"/>
        <v>7.2287514309352972</v>
      </c>
    </row>
    <row r="50" spans="1:102" ht="30" hidden="1" customHeight="1" x14ac:dyDescent="0.2">
      <c r="A50" s="83">
        <v>2019</v>
      </c>
      <c r="B50" s="84" t="s">
        <v>1192</v>
      </c>
      <c r="C50" s="84" t="s">
        <v>1184</v>
      </c>
      <c r="D50" s="85" t="s">
        <v>1193</v>
      </c>
      <c r="E50" s="84" t="s">
        <v>402</v>
      </c>
      <c r="F50" s="86" t="s">
        <v>135</v>
      </c>
      <c r="G50" s="86" t="s">
        <v>991</v>
      </c>
      <c r="H50" s="87">
        <v>-75.813849653299997</v>
      </c>
      <c r="I50" s="87">
        <v>5.5986695405900004</v>
      </c>
      <c r="J50" s="88">
        <v>807598.15879999998</v>
      </c>
      <c r="K50" s="88">
        <v>1111140.6004999999</v>
      </c>
      <c r="L50" s="89">
        <v>1800</v>
      </c>
      <c r="M50" s="86">
        <v>2</v>
      </c>
      <c r="N50" s="86" t="s">
        <v>79</v>
      </c>
      <c r="O50" s="86">
        <v>26</v>
      </c>
      <c r="P50" s="86" t="s">
        <v>80</v>
      </c>
      <c r="Q50" s="86">
        <v>2619</v>
      </c>
      <c r="R50" s="84" t="s">
        <v>136</v>
      </c>
      <c r="S50" s="84" t="s">
        <v>403</v>
      </c>
      <c r="T50" s="84" t="s">
        <v>404</v>
      </c>
      <c r="U50" s="85" t="s">
        <v>405</v>
      </c>
      <c r="V50" s="84" t="s">
        <v>406</v>
      </c>
      <c r="W50" s="84" t="s">
        <v>1186</v>
      </c>
      <c r="X50" s="84" t="s">
        <v>1184</v>
      </c>
      <c r="Y50" s="90">
        <v>43737</v>
      </c>
      <c r="Z50" s="91">
        <v>111.87</v>
      </c>
      <c r="AA50" s="91">
        <v>7.67</v>
      </c>
      <c r="AB50" s="91">
        <v>64.3</v>
      </c>
      <c r="AC50" s="91">
        <v>17.600000000000001</v>
      </c>
      <c r="AD50" s="91">
        <v>21.8</v>
      </c>
      <c r="AE50" s="91">
        <v>7.21</v>
      </c>
      <c r="AF50" s="91">
        <v>95.2</v>
      </c>
      <c r="AG50" s="91">
        <v>4.1999999999999993</v>
      </c>
      <c r="AH50" s="91">
        <v>14.6</v>
      </c>
      <c r="AI50" s="91">
        <v>2</v>
      </c>
      <c r="AJ50" s="91" t="s">
        <v>88</v>
      </c>
      <c r="AK50" s="91" t="s">
        <v>88</v>
      </c>
      <c r="AL50" s="91">
        <v>740</v>
      </c>
      <c r="AM50" s="91">
        <v>41060</v>
      </c>
      <c r="AN50" s="91">
        <v>750</v>
      </c>
      <c r="AO50" s="91">
        <v>0.153</v>
      </c>
      <c r="AP50" s="91">
        <v>2.6881702897674216</v>
      </c>
      <c r="AQ50" s="91">
        <v>0.02</v>
      </c>
      <c r="AR50" s="91">
        <v>5</v>
      </c>
      <c r="AS50" s="91">
        <v>1.95</v>
      </c>
      <c r="AT50" s="91">
        <v>68</v>
      </c>
      <c r="AU50" s="91" t="s">
        <v>88</v>
      </c>
      <c r="AV50" s="91">
        <v>7</v>
      </c>
      <c r="AW50" s="91">
        <v>0.1</v>
      </c>
      <c r="AX50" s="91">
        <v>5</v>
      </c>
      <c r="AY50" s="91">
        <v>7.0999999999999994E-2</v>
      </c>
      <c r="AZ50" s="91">
        <v>31.8</v>
      </c>
      <c r="BA50" s="91">
        <v>27.1</v>
      </c>
      <c r="BB50" s="91" t="s">
        <v>88</v>
      </c>
      <c r="BC50" s="91" t="s">
        <v>88</v>
      </c>
      <c r="BD50" s="91" t="s">
        <v>88</v>
      </c>
      <c r="BE50" s="93" t="s">
        <v>88</v>
      </c>
      <c r="BF50" s="91" t="s">
        <v>88</v>
      </c>
      <c r="BG50" s="91" t="s">
        <v>88</v>
      </c>
      <c r="BH50" s="91" t="s">
        <v>88</v>
      </c>
      <c r="BI50" s="94">
        <f t="shared" si="0"/>
        <v>97.7075570904709</v>
      </c>
      <c r="BJ50" s="95">
        <f t="shared" si="1"/>
        <v>25.086769745467066</v>
      </c>
      <c r="BK50" s="95">
        <f t="shared" si="2"/>
        <v>91.620422220006731</v>
      </c>
      <c r="BL50" s="95">
        <f t="shared" si="3"/>
        <v>80.14150832</v>
      </c>
      <c r="BM50" s="95">
        <f t="shared" si="4"/>
        <v>83.228548742545868</v>
      </c>
      <c r="BN50" s="95">
        <f t="shared" si="5"/>
        <v>85.756210881875944</v>
      </c>
      <c r="BO50" s="95">
        <f t="shared" si="6"/>
        <v>77.35795611869375</v>
      </c>
      <c r="BP50" s="95">
        <f t="shared" si="7"/>
        <v>93.155715442039437</v>
      </c>
      <c r="BQ50" s="95">
        <f t="shared" si="8"/>
        <v>85.818174423833597</v>
      </c>
      <c r="BR50" s="96">
        <f t="shared" si="9"/>
        <v>77.611981243398589</v>
      </c>
      <c r="BS50" s="97" t="str">
        <f t="shared" si="10"/>
        <v>BUENA</v>
      </c>
      <c r="BT50" s="98">
        <f t="shared" si="11"/>
        <v>70.422535211267615</v>
      </c>
      <c r="BU50" s="99">
        <f t="shared" si="12"/>
        <v>0.95200000000000007</v>
      </c>
      <c r="BV50" s="100">
        <f t="shared" si="13"/>
        <v>0.48946345024984622</v>
      </c>
      <c r="BW50" s="95">
        <f t="shared" si="14"/>
        <v>1</v>
      </c>
      <c r="BX50" s="94">
        <f t="shared" si="15"/>
        <v>0.91</v>
      </c>
      <c r="BY50" s="100">
        <f t="shared" si="16"/>
        <v>0.999</v>
      </c>
      <c r="BZ50" s="100">
        <f t="shared" si="17"/>
        <v>0.85445318583684604</v>
      </c>
      <c r="CA50" s="94">
        <f t="shared" si="18"/>
        <v>0.15</v>
      </c>
      <c r="CB50" s="99">
        <f t="shared" si="19"/>
        <v>0.76872832905213706</v>
      </c>
      <c r="CC50" s="97" t="str">
        <f t="shared" si="20"/>
        <v>Aceptable</v>
      </c>
      <c r="CD50" s="99">
        <f t="shared" si="21"/>
        <v>0.1455468141631539</v>
      </c>
      <c r="CE50" s="96">
        <f t="shared" si="22"/>
        <v>0</v>
      </c>
      <c r="CF50" s="96">
        <f t="shared" si="23"/>
        <v>0</v>
      </c>
      <c r="CG50" s="99">
        <f t="shared" si="24"/>
        <v>4.8515604721051299E-2</v>
      </c>
      <c r="CH50" s="101" t="str">
        <f t="shared" si="25"/>
        <v>Ninguna</v>
      </c>
      <c r="CI50" s="96">
        <f t="shared" si="26"/>
        <v>0</v>
      </c>
      <c r="CJ50" s="96">
        <f t="shared" si="27"/>
        <v>1</v>
      </c>
      <c r="CK50" s="96">
        <f t="shared" si="28"/>
        <v>4.7999999999999932E-2</v>
      </c>
      <c r="CL50" s="102">
        <f t="shared" si="29"/>
        <v>0.34933333333333333</v>
      </c>
      <c r="CM50" s="103" t="str">
        <f t="shared" si="30"/>
        <v>Baja</v>
      </c>
      <c r="CN50" s="96">
        <f t="shared" si="31"/>
        <v>0</v>
      </c>
      <c r="CO50" s="96">
        <f t="shared" si="32"/>
        <v>0</v>
      </c>
      <c r="CP50" s="103" t="str">
        <f t="shared" si="33"/>
        <v>Ninguna</v>
      </c>
      <c r="CQ50" s="104">
        <f t="shared" si="34"/>
        <v>9.7711684963871278E-3</v>
      </c>
      <c r="CR50" s="104">
        <f t="shared" si="35"/>
        <v>9.7711684963871278E-3</v>
      </c>
      <c r="CS50" s="103" t="str">
        <f t="shared" si="36"/>
        <v>Ninguna</v>
      </c>
      <c r="CT50" s="105" t="str">
        <f t="shared" si="37"/>
        <v>Eutrofico</v>
      </c>
      <c r="CU50" s="83" t="s">
        <v>1194</v>
      </c>
      <c r="CV50" s="83" t="s">
        <v>1195</v>
      </c>
      <c r="CW50" s="90">
        <v>43752</v>
      </c>
      <c r="CX50" s="106">
        <f t="shared" si="38"/>
        <v>7.7081702897674216</v>
      </c>
    </row>
    <row r="51" spans="1:102" ht="30" hidden="1" customHeight="1" x14ac:dyDescent="0.2">
      <c r="A51" s="83">
        <v>2019</v>
      </c>
      <c r="B51" s="84" t="s">
        <v>1196</v>
      </c>
      <c r="C51" s="84" t="s">
        <v>1184</v>
      </c>
      <c r="D51" s="85" t="s">
        <v>1197</v>
      </c>
      <c r="E51" s="84" t="s">
        <v>402</v>
      </c>
      <c r="F51" s="86" t="s">
        <v>135</v>
      </c>
      <c r="G51" s="86" t="s">
        <v>991</v>
      </c>
      <c r="H51" s="87">
        <v>-75.815981480800005</v>
      </c>
      <c r="I51" s="87">
        <v>5.59962211709</v>
      </c>
      <c r="J51" s="88">
        <v>807362.17420000001</v>
      </c>
      <c r="K51" s="88">
        <v>1111246.6882</v>
      </c>
      <c r="L51" s="89">
        <v>1790</v>
      </c>
      <c r="M51" s="86">
        <v>2</v>
      </c>
      <c r="N51" s="86" t="s">
        <v>79</v>
      </c>
      <c r="O51" s="86">
        <v>26</v>
      </c>
      <c r="P51" s="86" t="s">
        <v>80</v>
      </c>
      <c r="Q51" s="86">
        <v>2619</v>
      </c>
      <c r="R51" s="84" t="s">
        <v>136</v>
      </c>
      <c r="S51" s="84" t="s">
        <v>403</v>
      </c>
      <c r="T51" s="84" t="s">
        <v>404</v>
      </c>
      <c r="U51" s="85" t="s">
        <v>405</v>
      </c>
      <c r="V51" s="84" t="s">
        <v>406</v>
      </c>
      <c r="W51" s="84" t="s">
        <v>1186</v>
      </c>
      <c r="X51" s="84" t="s">
        <v>1184</v>
      </c>
      <c r="Y51" s="90">
        <v>43737</v>
      </c>
      <c r="Z51" s="91">
        <v>115.35</v>
      </c>
      <c r="AA51" s="91">
        <v>7.56</v>
      </c>
      <c r="AB51" s="91">
        <v>72.8</v>
      </c>
      <c r="AC51" s="91">
        <v>17.899999999999999</v>
      </c>
      <c r="AD51" s="91">
        <v>21.8</v>
      </c>
      <c r="AE51" s="91">
        <v>7.09</v>
      </c>
      <c r="AF51" s="91">
        <v>93.3</v>
      </c>
      <c r="AG51" s="91">
        <v>3.9000000000000021</v>
      </c>
      <c r="AH51" s="91">
        <v>31.6</v>
      </c>
      <c r="AI51" s="91">
        <v>7.32</v>
      </c>
      <c r="AJ51" s="91" t="s">
        <v>88</v>
      </c>
      <c r="AK51" s="91" t="s">
        <v>88</v>
      </c>
      <c r="AL51" s="91">
        <v>195900</v>
      </c>
      <c r="AM51" s="91">
        <v>347450</v>
      </c>
      <c r="AN51" s="91">
        <v>241960</v>
      </c>
      <c r="AO51" s="91">
        <v>0.153</v>
      </c>
      <c r="AP51" s="91">
        <v>1.9969265009700845</v>
      </c>
      <c r="AQ51" s="91">
        <v>0.02</v>
      </c>
      <c r="AR51" s="91">
        <v>5</v>
      </c>
      <c r="AS51" s="91">
        <v>6.83</v>
      </c>
      <c r="AT51" s="91">
        <v>93</v>
      </c>
      <c r="AU51" s="91" t="s">
        <v>88</v>
      </c>
      <c r="AV51" s="91">
        <v>13</v>
      </c>
      <c r="AW51" s="91">
        <v>0.1</v>
      </c>
      <c r="AX51" s="91">
        <v>5</v>
      </c>
      <c r="AY51" s="91">
        <v>0.115</v>
      </c>
      <c r="AZ51" s="91">
        <v>33.700000000000003</v>
      </c>
      <c r="BA51" s="91">
        <v>28.2</v>
      </c>
      <c r="BB51" s="91" t="s">
        <v>88</v>
      </c>
      <c r="BC51" s="91" t="s">
        <v>88</v>
      </c>
      <c r="BD51" s="91" t="s">
        <v>88</v>
      </c>
      <c r="BE51" s="93" t="s">
        <v>88</v>
      </c>
      <c r="BF51" s="91" t="s">
        <v>88</v>
      </c>
      <c r="BG51" s="91" t="s">
        <v>88</v>
      </c>
      <c r="BH51" s="91" t="s">
        <v>88</v>
      </c>
      <c r="BI51" s="94">
        <f t="shared" si="0"/>
        <v>96.942452314889792</v>
      </c>
      <c r="BJ51" s="95">
        <f t="shared" si="1"/>
        <v>2</v>
      </c>
      <c r="BK51" s="95">
        <f t="shared" si="2"/>
        <v>92.692749360914604</v>
      </c>
      <c r="BL51" s="95">
        <f t="shared" si="3"/>
        <v>44.53120254203948</v>
      </c>
      <c r="BM51" s="95">
        <f t="shared" si="4"/>
        <v>87.336086616311121</v>
      </c>
      <c r="BN51" s="95">
        <f t="shared" si="5"/>
        <v>85.756210881875944</v>
      </c>
      <c r="BO51" s="95">
        <f t="shared" si="6"/>
        <v>78.829219408181089</v>
      </c>
      <c r="BP51" s="95">
        <f t="shared" si="7"/>
        <v>82.282328825076547</v>
      </c>
      <c r="BQ51" s="95">
        <f t="shared" si="8"/>
        <v>84.7175893952911</v>
      </c>
      <c r="BR51" s="96">
        <f t="shared" si="9"/>
        <v>69.599820857169533</v>
      </c>
      <c r="BS51" s="97" t="str">
        <f t="shared" si="10"/>
        <v>MEDIA</v>
      </c>
      <c r="BT51" s="98">
        <f t="shared" si="11"/>
        <v>43.478260869565219</v>
      </c>
      <c r="BU51" s="99">
        <f t="shared" si="12"/>
        <v>0.93299999999999994</v>
      </c>
      <c r="BV51" s="100">
        <f t="shared" si="13"/>
        <v>0.1</v>
      </c>
      <c r="BW51" s="95">
        <f t="shared" si="14"/>
        <v>1</v>
      </c>
      <c r="BX51" s="94">
        <f t="shared" si="15"/>
        <v>0.51</v>
      </c>
      <c r="BY51" s="100">
        <f t="shared" si="16"/>
        <v>0.98099999999999998</v>
      </c>
      <c r="BZ51" s="100">
        <f t="shared" si="17"/>
        <v>0.82810784818964156</v>
      </c>
      <c r="CA51" s="94">
        <f t="shared" si="18"/>
        <v>0.15</v>
      </c>
      <c r="CB51" s="99">
        <f t="shared" si="19"/>
        <v>0.64895509874654989</v>
      </c>
      <c r="CC51" s="97" t="str">
        <f t="shared" si="20"/>
        <v>Regular</v>
      </c>
      <c r="CD51" s="99">
        <f t="shared" si="21"/>
        <v>0.1718921518103585</v>
      </c>
      <c r="CE51" s="96">
        <f t="shared" si="22"/>
        <v>0</v>
      </c>
      <c r="CF51" s="96">
        <f t="shared" si="23"/>
        <v>0</v>
      </c>
      <c r="CG51" s="99">
        <f t="shared" si="24"/>
        <v>5.7297383936786163E-2</v>
      </c>
      <c r="CH51" s="101" t="str">
        <f t="shared" si="25"/>
        <v>Ninguna</v>
      </c>
      <c r="CI51" s="96">
        <f t="shared" si="26"/>
        <v>0.55515775674087431</v>
      </c>
      <c r="CJ51" s="96">
        <f t="shared" si="27"/>
        <v>1</v>
      </c>
      <c r="CK51" s="96">
        <f t="shared" si="28"/>
        <v>6.700000000000006E-2</v>
      </c>
      <c r="CL51" s="102">
        <f t="shared" si="29"/>
        <v>0.54071925224695816</v>
      </c>
      <c r="CM51" s="103" t="str">
        <f t="shared" si="30"/>
        <v>Media</v>
      </c>
      <c r="CN51" s="96">
        <f t="shared" si="31"/>
        <v>1.9E-2</v>
      </c>
      <c r="CO51" s="96">
        <f t="shared" si="32"/>
        <v>1.9E-2</v>
      </c>
      <c r="CP51" s="103" t="str">
        <f t="shared" si="33"/>
        <v>Ninguna</v>
      </c>
      <c r="CQ51" s="104">
        <f t="shared" si="34"/>
        <v>6.7061601642765117E-3</v>
      </c>
      <c r="CR51" s="104">
        <f t="shared" si="35"/>
        <v>6.7061601642765117E-3</v>
      </c>
      <c r="CS51" s="103" t="str">
        <f t="shared" si="36"/>
        <v>Ninguna</v>
      </c>
      <c r="CT51" s="105" t="str">
        <f t="shared" si="37"/>
        <v>Eutrofico</v>
      </c>
      <c r="CU51" s="83" t="s">
        <v>1198</v>
      </c>
      <c r="CV51" s="83" t="s">
        <v>1195</v>
      </c>
      <c r="CW51" s="90">
        <v>43752</v>
      </c>
      <c r="CX51" s="106">
        <f t="shared" si="38"/>
        <v>7.0169265009700847</v>
      </c>
    </row>
    <row r="52" spans="1:102" ht="30" hidden="1" customHeight="1" x14ac:dyDescent="0.2">
      <c r="A52" s="83">
        <v>2019</v>
      </c>
      <c r="B52" s="84" t="s">
        <v>1199</v>
      </c>
      <c r="C52" s="84" t="s">
        <v>388</v>
      </c>
      <c r="D52" s="85" t="s">
        <v>1200</v>
      </c>
      <c r="E52" s="84" t="s">
        <v>384</v>
      </c>
      <c r="F52" s="86" t="s">
        <v>135</v>
      </c>
      <c r="G52" s="86" t="s">
        <v>991</v>
      </c>
      <c r="H52" s="87">
        <v>-75.912370714399998</v>
      </c>
      <c r="I52" s="87">
        <v>6.03981231725</v>
      </c>
      <c r="J52" s="88">
        <v>796836.1115</v>
      </c>
      <c r="K52" s="88">
        <v>1159982.5722000001</v>
      </c>
      <c r="L52" s="89">
        <v>1820</v>
      </c>
      <c r="M52" s="86">
        <v>2</v>
      </c>
      <c r="N52" s="86" t="s">
        <v>79</v>
      </c>
      <c r="O52" s="86">
        <v>26</v>
      </c>
      <c r="P52" s="86" t="s">
        <v>80</v>
      </c>
      <c r="Q52" s="86">
        <v>2621</v>
      </c>
      <c r="R52" s="84" t="s">
        <v>152</v>
      </c>
      <c r="S52" s="84" t="s">
        <v>153</v>
      </c>
      <c r="T52" s="84" t="s">
        <v>154</v>
      </c>
      <c r="U52" s="85" t="s">
        <v>385</v>
      </c>
      <c r="V52" s="84" t="s">
        <v>386</v>
      </c>
      <c r="W52" s="84" t="s">
        <v>387</v>
      </c>
      <c r="X52" s="84" t="s">
        <v>388</v>
      </c>
      <c r="Y52" s="90">
        <v>43739</v>
      </c>
      <c r="Z52" s="91">
        <v>84.65</v>
      </c>
      <c r="AA52" s="91">
        <v>7.42</v>
      </c>
      <c r="AB52" s="91">
        <v>155</v>
      </c>
      <c r="AC52" s="91">
        <v>17.7</v>
      </c>
      <c r="AD52" s="91">
        <v>19.5</v>
      </c>
      <c r="AE52" s="91">
        <v>7.01</v>
      </c>
      <c r="AF52" s="91">
        <v>91</v>
      </c>
      <c r="AG52" s="91">
        <v>1.8000000000000007</v>
      </c>
      <c r="AH52" s="91">
        <v>12</v>
      </c>
      <c r="AI52" s="91">
        <v>2</v>
      </c>
      <c r="AJ52" s="91" t="s">
        <v>88</v>
      </c>
      <c r="AK52" s="91" t="s">
        <v>88</v>
      </c>
      <c r="AL52" s="91">
        <v>55400</v>
      </c>
      <c r="AM52" s="91">
        <v>1586000</v>
      </c>
      <c r="AN52" s="91">
        <v>60500</v>
      </c>
      <c r="AO52" s="91">
        <v>0.39800000000000002</v>
      </c>
      <c r="AP52" s="91">
        <v>5.2408025817314439</v>
      </c>
      <c r="AQ52" s="91">
        <v>0.14499999999999999</v>
      </c>
      <c r="AR52" s="91">
        <v>5</v>
      </c>
      <c r="AS52" s="91">
        <v>4.08</v>
      </c>
      <c r="AT52" s="91">
        <v>127</v>
      </c>
      <c r="AU52" s="91" t="s">
        <v>88</v>
      </c>
      <c r="AV52" s="91">
        <v>7</v>
      </c>
      <c r="AW52" s="91">
        <v>0.1</v>
      </c>
      <c r="AX52" s="91">
        <v>5</v>
      </c>
      <c r="AY52" s="91">
        <v>0.85799999999999998</v>
      </c>
      <c r="AZ52" s="91">
        <v>63.2</v>
      </c>
      <c r="BA52" s="91">
        <v>64.099999999999994</v>
      </c>
      <c r="BB52" s="91" t="s">
        <v>88</v>
      </c>
      <c r="BC52" s="91" t="s">
        <v>88</v>
      </c>
      <c r="BD52" s="91" t="s">
        <v>88</v>
      </c>
      <c r="BE52" s="93" t="s">
        <v>88</v>
      </c>
      <c r="BF52" s="91" t="s">
        <v>88</v>
      </c>
      <c r="BG52" s="91" t="s">
        <v>88</v>
      </c>
      <c r="BH52" s="91" t="s">
        <v>88</v>
      </c>
      <c r="BI52" s="94">
        <f t="shared" si="0"/>
        <v>95.75346112936505</v>
      </c>
      <c r="BJ52" s="95">
        <f t="shared" si="1"/>
        <v>4.8506643452828211</v>
      </c>
      <c r="BK52" s="95">
        <f t="shared" si="2"/>
        <v>93.557082642289942</v>
      </c>
      <c r="BL52" s="95">
        <f t="shared" si="3"/>
        <v>80.14150832</v>
      </c>
      <c r="BM52" s="95">
        <f t="shared" si="4"/>
        <v>70.358405839247638</v>
      </c>
      <c r="BN52" s="95">
        <f t="shared" si="5"/>
        <v>67.71475330515409</v>
      </c>
      <c r="BO52" s="95">
        <f t="shared" si="6"/>
        <v>87.095109653907059</v>
      </c>
      <c r="BP52" s="95">
        <f t="shared" si="7"/>
        <v>88.158371415917514</v>
      </c>
      <c r="BQ52" s="95">
        <f t="shared" si="8"/>
        <v>81.478212449475109</v>
      </c>
      <c r="BR52" s="96">
        <f t="shared" si="9"/>
        <v>71.434011157656741</v>
      </c>
      <c r="BS52" s="97" t="str">
        <f t="shared" si="10"/>
        <v>BUENA</v>
      </c>
      <c r="BT52" s="98">
        <f t="shared" si="11"/>
        <v>5.8275058275058278</v>
      </c>
      <c r="BU52" s="99">
        <f t="shared" si="12"/>
        <v>0.91</v>
      </c>
      <c r="BV52" s="100">
        <f t="shared" si="13"/>
        <v>0.1</v>
      </c>
      <c r="BW52" s="95">
        <f t="shared" si="14"/>
        <v>1</v>
      </c>
      <c r="BX52" s="94">
        <f t="shared" si="15"/>
        <v>0.91</v>
      </c>
      <c r="BY52" s="100">
        <f t="shared" si="16"/>
        <v>0.999</v>
      </c>
      <c r="BZ52" s="100">
        <f t="shared" si="17"/>
        <v>0.52680028373578935</v>
      </c>
      <c r="CA52" s="94">
        <f t="shared" si="18"/>
        <v>0.35</v>
      </c>
      <c r="CB52" s="99">
        <f t="shared" si="19"/>
        <v>0.68961203972301055</v>
      </c>
      <c r="CC52" s="97" t="str">
        <f t="shared" si="20"/>
        <v>Regular</v>
      </c>
      <c r="CD52" s="99">
        <f t="shared" si="21"/>
        <v>0.47319971626421065</v>
      </c>
      <c r="CE52" s="96">
        <f t="shared" si="22"/>
        <v>7.247284825902682E-2</v>
      </c>
      <c r="CF52" s="96">
        <f t="shared" si="23"/>
        <v>6.6000000000000003E-2</v>
      </c>
      <c r="CG52" s="99">
        <f t="shared" si="24"/>
        <v>0.20389085484107916</v>
      </c>
      <c r="CH52" s="101" t="str">
        <f t="shared" si="25"/>
        <v>Baja</v>
      </c>
      <c r="CI52" s="96">
        <f t="shared" si="26"/>
        <v>0</v>
      </c>
      <c r="CJ52" s="96">
        <f t="shared" si="27"/>
        <v>1</v>
      </c>
      <c r="CK52" s="96">
        <f t="shared" si="28"/>
        <v>8.9999999999999969E-2</v>
      </c>
      <c r="CL52" s="102">
        <f t="shared" si="29"/>
        <v>0.36333333333333329</v>
      </c>
      <c r="CM52" s="103" t="str">
        <f t="shared" si="30"/>
        <v>Baja</v>
      </c>
      <c r="CN52" s="96">
        <f t="shared" si="31"/>
        <v>0</v>
      </c>
      <c r="CO52" s="96">
        <f t="shared" si="32"/>
        <v>0</v>
      </c>
      <c r="CP52" s="103" t="str">
        <f t="shared" si="33"/>
        <v>Ninguna</v>
      </c>
      <c r="CQ52" s="104">
        <f t="shared" si="34"/>
        <v>4.1478858338453049E-3</v>
      </c>
      <c r="CR52" s="104">
        <f t="shared" si="35"/>
        <v>4.1478858338453049E-3</v>
      </c>
      <c r="CS52" s="103" t="str">
        <f t="shared" si="36"/>
        <v>Ninguna</v>
      </c>
      <c r="CT52" s="105" t="str">
        <f t="shared" si="37"/>
        <v>Eutrofico</v>
      </c>
      <c r="CU52" s="83" t="s">
        <v>1201</v>
      </c>
      <c r="CV52" s="83" t="s">
        <v>1202</v>
      </c>
      <c r="CW52" s="90">
        <v>43754</v>
      </c>
      <c r="CX52" s="106">
        <f t="shared" si="38"/>
        <v>10.385802581731443</v>
      </c>
    </row>
    <row r="53" spans="1:102" ht="30" hidden="1" customHeight="1" x14ac:dyDescent="0.2">
      <c r="A53" s="83">
        <v>2019</v>
      </c>
      <c r="B53" s="84" t="s">
        <v>1203</v>
      </c>
      <c r="C53" s="84" t="s">
        <v>388</v>
      </c>
      <c r="D53" s="85" t="s">
        <v>1204</v>
      </c>
      <c r="E53" s="84" t="s">
        <v>384</v>
      </c>
      <c r="F53" s="86" t="s">
        <v>135</v>
      </c>
      <c r="G53" s="86" t="s">
        <v>991</v>
      </c>
      <c r="H53" s="87">
        <v>-75.909934860199996</v>
      </c>
      <c r="I53" s="87">
        <v>6.03863175599</v>
      </c>
      <c r="J53" s="88">
        <v>797105.47069999995</v>
      </c>
      <c r="K53" s="88">
        <v>1159851.0434000001</v>
      </c>
      <c r="L53" s="89">
        <v>1810</v>
      </c>
      <c r="M53" s="86">
        <v>2</v>
      </c>
      <c r="N53" s="86" t="s">
        <v>79</v>
      </c>
      <c r="O53" s="86">
        <v>26</v>
      </c>
      <c r="P53" s="86" t="s">
        <v>80</v>
      </c>
      <c r="Q53" s="86">
        <v>2621</v>
      </c>
      <c r="R53" s="84" t="s">
        <v>152</v>
      </c>
      <c r="S53" s="84" t="s">
        <v>153</v>
      </c>
      <c r="T53" s="84" t="s">
        <v>154</v>
      </c>
      <c r="U53" s="85" t="s">
        <v>385</v>
      </c>
      <c r="V53" s="84" t="s">
        <v>386</v>
      </c>
      <c r="W53" s="84" t="s">
        <v>387</v>
      </c>
      <c r="X53" s="84" t="s">
        <v>388</v>
      </c>
      <c r="Y53" s="90">
        <v>43739</v>
      </c>
      <c r="Z53" s="91">
        <v>96.07</v>
      </c>
      <c r="AA53" s="91">
        <v>7.39</v>
      </c>
      <c r="AB53" s="91">
        <v>285</v>
      </c>
      <c r="AC53" s="91">
        <v>18.8</v>
      </c>
      <c r="AD53" s="91">
        <v>19.5</v>
      </c>
      <c r="AE53" s="91">
        <v>6.64</v>
      </c>
      <c r="AF53" s="91">
        <v>88.1</v>
      </c>
      <c r="AG53" s="91">
        <v>0.69999999999999929</v>
      </c>
      <c r="AH53" s="91">
        <v>118</v>
      </c>
      <c r="AI53" s="91">
        <v>27.2</v>
      </c>
      <c r="AJ53" s="91" t="s">
        <v>88</v>
      </c>
      <c r="AK53" s="91" t="s">
        <v>88</v>
      </c>
      <c r="AL53" s="91">
        <v>1586000</v>
      </c>
      <c r="AM53" s="91">
        <v>5981500</v>
      </c>
      <c r="AN53" s="91">
        <v>2878500</v>
      </c>
      <c r="AO53" s="91">
        <v>2.57</v>
      </c>
      <c r="AP53" s="91">
        <v>4.3823952623099141</v>
      </c>
      <c r="AQ53" s="91">
        <v>0.751</v>
      </c>
      <c r="AR53" s="91">
        <v>10.199999999999999</v>
      </c>
      <c r="AS53" s="91">
        <v>33.299999999999997</v>
      </c>
      <c r="AT53" s="91">
        <v>96</v>
      </c>
      <c r="AU53" s="91" t="s">
        <v>88</v>
      </c>
      <c r="AV53" s="91">
        <v>38</v>
      </c>
      <c r="AW53" s="91">
        <v>0.2</v>
      </c>
      <c r="AX53" s="91">
        <v>12.9</v>
      </c>
      <c r="AY53" s="91">
        <v>1</v>
      </c>
      <c r="AZ53" s="91">
        <v>108</v>
      </c>
      <c r="BA53" s="91">
        <v>64.599999999999994</v>
      </c>
      <c r="BB53" s="91" t="s">
        <v>88</v>
      </c>
      <c r="BC53" s="91" t="s">
        <v>88</v>
      </c>
      <c r="BD53" s="91" t="s">
        <v>88</v>
      </c>
      <c r="BE53" s="93" t="s">
        <v>88</v>
      </c>
      <c r="BF53" s="91" t="s">
        <v>88</v>
      </c>
      <c r="BG53" s="91" t="s">
        <v>88</v>
      </c>
      <c r="BH53" s="91" t="s">
        <v>88</v>
      </c>
      <c r="BI53" s="94">
        <f t="shared" si="0"/>
        <v>93.855766603826638</v>
      </c>
      <c r="BJ53" s="95">
        <f t="shared" si="1"/>
        <v>2</v>
      </c>
      <c r="BK53" s="95">
        <f t="shared" si="2"/>
        <v>93.554020985277219</v>
      </c>
      <c r="BL53" s="95">
        <f t="shared" si="3"/>
        <v>5.9432005253120224</v>
      </c>
      <c r="BM53" s="95">
        <f t="shared" si="4"/>
        <v>74.31234975868837</v>
      </c>
      <c r="BN53" s="95">
        <f t="shared" si="5"/>
        <v>23.019067666489079</v>
      </c>
      <c r="BO53" s="95">
        <f t="shared" si="6"/>
        <v>89.594487526600773</v>
      </c>
      <c r="BP53" s="95">
        <f t="shared" si="7"/>
        <v>48.925947196554198</v>
      </c>
      <c r="BQ53" s="95">
        <f t="shared" si="8"/>
        <v>84.504869702041603</v>
      </c>
      <c r="BR53" s="96">
        <f t="shared" si="9"/>
        <v>55.742181838860418</v>
      </c>
      <c r="BS53" s="97" t="str">
        <f t="shared" si="10"/>
        <v>MEDIA</v>
      </c>
      <c r="BT53" s="98">
        <f t="shared" si="11"/>
        <v>12.9</v>
      </c>
      <c r="BU53" s="99">
        <f t="shared" si="12"/>
        <v>0.88100000000000001</v>
      </c>
      <c r="BV53" s="100">
        <f t="shared" si="13"/>
        <v>0.1</v>
      </c>
      <c r="BW53" s="95">
        <f t="shared" si="14"/>
        <v>1</v>
      </c>
      <c r="BX53" s="94">
        <f t="shared" si="15"/>
        <v>0.125</v>
      </c>
      <c r="BY53" s="100">
        <f t="shared" si="16"/>
        <v>0.90600000000000003</v>
      </c>
      <c r="BZ53" s="100">
        <f t="shared" si="17"/>
        <v>0</v>
      </c>
      <c r="CA53" s="94">
        <f t="shared" si="18"/>
        <v>0.6</v>
      </c>
      <c r="CB53" s="99">
        <f t="shared" si="19"/>
        <v>0.52329999999999999</v>
      </c>
      <c r="CC53" s="97" t="str">
        <f t="shared" si="20"/>
        <v>Regular</v>
      </c>
      <c r="CD53" s="99">
        <f t="shared" si="21"/>
        <v>1</v>
      </c>
      <c r="CE53" s="96">
        <f t="shared" si="22"/>
        <v>7.4993406109849475E-2</v>
      </c>
      <c r="CF53" s="96">
        <f t="shared" si="23"/>
        <v>0.29000000000000004</v>
      </c>
      <c r="CG53" s="99">
        <f t="shared" si="24"/>
        <v>0.45499780203661649</v>
      </c>
      <c r="CH53" s="101" t="str">
        <f t="shared" si="25"/>
        <v>Media</v>
      </c>
      <c r="CI53" s="96">
        <f t="shared" si="26"/>
        <v>0.9541982328239389</v>
      </c>
      <c r="CJ53" s="96">
        <f t="shared" si="27"/>
        <v>1</v>
      </c>
      <c r="CK53" s="96">
        <f t="shared" si="28"/>
        <v>0.11899999999999999</v>
      </c>
      <c r="CL53" s="102">
        <f t="shared" si="29"/>
        <v>0.69106607760797967</v>
      </c>
      <c r="CM53" s="103" t="str">
        <f t="shared" si="30"/>
        <v>Alta</v>
      </c>
      <c r="CN53" s="96">
        <f t="shared" si="31"/>
        <v>9.4E-2</v>
      </c>
      <c r="CO53" s="96">
        <f t="shared" si="32"/>
        <v>9.4E-2</v>
      </c>
      <c r="CP53" s="103" t="str">
        <f t="shared" si="33"/>
        <v>Ninguna</v>
      </c>
      <c r="CQ53" s="104">
        <f t="shared" si="34"/>
        <v>3.7415751528591182E-3</v>
      </c>
      <c r="CR53" s="104">
        <f t="shared" si="35"/>
        <v>3.7415751528591182E-3</v>
      </c>
      <c r="CS53" s="103" t="str">
        <f t="shared" si="36"/>
        <v>Ninguna</v>
      </c>
      <c r="CT53" s="105" t="str">
        <f t="shared" si="37"/>
        <v>Eutrofico</v>
      </c>
      <c r="CU53" s="83" t="s">
        <v>1205</v>
      </c>
      <c r="CV53" s="83" t="s">
        <v>1202</v>
      </c>
      <c r="CW53" s="90">
        <v>43754</v>
      </c>
      <c r="CX53" s="106">
        <f t="shared" si="38"/>
        <v>18.033395262309917</v>
      </c>
    </row>
    <row r="54" spans="1:102" ht="30" hidden="1" customHeight="1" x14ac:dyDescent="0.2">
      <c r="A54" s="83">
        <v>2019</v>
      </c>
      <c r="B54" s="84" t="s">
        <v>1206</v>
      </c>
      <c r="C54" s="84" t="s">
        <v>388</v>
      </c>
      <c r="D54" s="85" t="s">
        <v>1207</v>
      </c>
      <c r="E54" s="84" t="s">
        <v>384</v>
      </c>
      <c r="F54" s="86" t="s">
        <v>135</v>
      </c>
      <c r="G54" s="86" t="s">
        <v>991</v>
      </c>
      <c r="H54" s="87">
        <v>-75.913180619599999</v>
      </c>
      <c r="I54" s="87">
        <v>6.0501951041600002</v>
      </c>
      <c r="J54" s="88">
        <v>796750.28240000003</v>
      </c>
      <c r="K54" s="88">
        <v>1161131.652</v>
      </c>
      <c r="L54" s="89">
        <v>2000</v>
      </c>
      <c r="M54" s="86">
        <v>2</v>
      </c>
      <c r="N54" s="86" t="s">
        <v>79</v>
      </c>
      <c r="O54" s="86">
        <v>26</v>
      </c>
      <c r="P54" s="86" t="s">
        <v>80</v>
      </c>
      <c r="Q54" s="86">
        <v>2621</v>
      </c>
      <c r="R54" s="84" t="s">
        <v>152</v>
      </c>
      <c r="S54" s="84" t="s">
        <v>153</v>
      </c>
      <c r="T54" s="84" t="s">
        <v>154</v>
      </c>
      <c r="U54" s="85" t="s">
        <v>385</v>
      </c>
      <c r="V54" s="84" t="s">
        <v>386</v>
      </c>
      <c r="W54" s="84" t="s">
        <v>387</v>
      </c>
      <c r="X54" s="84" t="s">
        <v>388</v>
      </c>
      <c r="Y54" s="90">
        <v>43737</v>
      </c>
      <c r="Z54" s="91">
        <v>1.34</v>
      </c>
      <c r="AA54" s="91">
        <v>6.91</v>
      </c>
      <c r="AB54" s="91">
        <v>123.4</v>
      </c>
      <c r="AC54" s="91">
        <v>18</v>
      </c>
      <c r="AD54" s="91">
        <v>21.1</v>
      </c>
      <c r="AE54" s="91">
        <v>6.36</v>
      </c>
      <c r="AF54" s="91">
        <v>85.6</v>
      </c>
      <c r="AG54" s="91">
        <v>3.1000000000000014</v>
      </c>
      <c r="AH54" s="91">
        <v>12</v>
      </c>
      <c r="AI54" s="91">
        <v>2</v>
      </c>
      <c r="AJ54" s="91" t="s">
        <v>88</v>
      </c>
      <c r="AK54" s="91" t="s">
        <v>88</v>
      </c>
      <c r="AL54" s="91">
        <v>200</v>
      </c>
      <c r="AM54" s="91">
        <v>3500</v>
      </c>
      <c r="AN54" s="91">
        <v>233</v>
      </c>
      <c r="AO54" s="91">
        <v>0.153</v>
      </c>
      <c r="AP54" s="91">
        <v>0.99168635059487231</v>
      </c>
      <c r="AQ54" s="91">
        <v>0.02</v>
      </c>
      <c r="AR54" s="91">
        <v>5</v>
      </c>
      <c r="AS54" s="91">
        <v>2.29</v>
      </c>
      <c r="AT54" s="91">
        <v>101</v>
      </c>
      <c r="AU54" s="91" t="s">
        <v>88</v>
      </c>
      <c r="AV54" s="91">
        <v>7</v>
      </c>
      <c r="AW54" s="91">
        <v>0.1</v>
      </c>
      <c r="AX54" s="91">
        <v>5</v>
      </c>
      <c r="AY54" s="91">
        <v>0.05</v>
      </c>
      <c r="AZ54" s="91">
        <v>57</v>
      </c>
      <c r="BA54" s="91">
        <v>56.4</v>
      </c>
      <c r="BB54" s="91" t="s">
        <v>88</v>
      </c>
      <c r="BC54" s="91" t="s">
        <v>88</v>
      </c>
      <c r="BD54" s="91" t="s">
        <v>88</v>
      </c>
      <c r="BE54" s="93" t="s">
        <v>88</v>
      </c>
      <c r="BF54" s="91" t="s">
        <v>88</v>
      </c>
      <c r="BG54" s="91" t="s">
        <v>88</v>
      </c>
      <c r="BH54" s="91" t="s">
        <v>88</v>
      </c>
      <c r="BI54" s="94">
        <f t="shared" si="0"/>
        <v>91.87845853169415</v>
      </c>
      <c r="BJ54" s="95">
        <f t="shared" si="1"/>
        <v>35.202057936765094</v>
      </c>
      <c r="BK54" s="95">
        <f t="shared" si="2"/>
        <v>86.345524154824005</v>
      </c>
      <c r="BL54" s="95">
        <f t="shared" si="3"/>
        <v>80.14150832</v>
      </c>
      <c r="BM54" s="95">
        <f t="shared" si="4"/>
        <v>93.848117457432139</v>
      </c>
      <c r="BN54" s="95">
        <f t="shared" si="5"/>
        <v>85.756210881875944</v>
      </c>
      <c r="BO54" s="95">
        <f t="shared" si="6"/>
        <v>82.438239885695339</v>
      </c>
      <c r="BP54" s="95">
        <f t="shared" si="7"/>
        <v>92.330598257871188</v>
      </c>
      <c r="BQ54" s="95">
        <f t="shared" si="8"/>
        <v>84.115977440011108</v>
      </c>
      <c r="BR54" s="96">
        <f t="shared" si="9"/>
        <v>79.044063896431879</v>
      </c>
      <c r="BS54" s="97" t="str">
        <f t="shared" si="10"/>
        <v>BUENA</v>
      </c>
      <c r="BT54" s="98">
        <f t="shared" si="11"/>
        <v>100</v>
      </c>
      <c r="BU54" s="99">
        <f t="shared" si="12"/>
        <v>0.85599999999999998</v>
      </c>
      <c r="BV54" s="100">
        <f t="shared" si="13"/>
        <v>0.81734205030244522</v>
      </c>
      <c r="BW54" s="95">
        <f t="shared" si="14"/>
        <v>0.95560091000889902</v>
      </c>
      <c r="BX54" s="94">
        <f t="shared" si="15"/>
        <v>0.91</v>
      </c>
      <c r="BY54" s="100">
        <f t="shared" si="16"/>
        <v>0.999</v>
      </c>
      <c r="BZ54" s="100">
        <f t="shared" si="17"/>
        <v>0.65137196023981303</v>
      </c>
      <c r="CA54" s="94">
        <f t="shared" si="18"/>
        <v>0.15</v>
      </c>
      <c r="CB54" s="99">
        <f t="shared" si="19"/>
        <v>0.76462408887716193</v>
      </c>
      <c r="CC54" s="97" t="str">
        <f t="shared" si="20"/>
        <v>Aceptable</v>
      </c>
      <c r="CD54" s="99">
        <f t="shared" si="21"/>
        <v>0.34862803976018697</v>
      </c>
      <c r="CE54" s="96">
        <f t="shared" si="22"/>
        <v>4.1269390748669942E-2</v>
      </c>
      <c r="CF54" s="96">
        <f t="shared" si="23"/>
        <v>3.5000000000000031E-2</v>
      </c>
      <c r="CG54" s="99">
        <f t="shared" si="24"/>
        <v>0.14163247683628563</v>
      </c>
      <c r="CH54" s="101" t="str">
        <f t="shared" si="25"/>
        <v>Ninguna</v>
      </c>
      <c r="CI54" s="96">
        <f t="shared" si="26"/>
        <v>0</v>
      </c>
      <c r="CJ54" s="96">
        <f t="shared" si="27"/>
        <v>0.54467810483615464</v>
      </c>
      <c r="CK54" s="96">
        <f t="shared" si="28"/>
        <v>0.14400000000000002</v>
      </c>
      <c r="CL54" s="102">
        <f t="shared" si="29"/>
        <v>0.22955936827871823</v>
      </c>
      <c r="CM54" s="103" t="str">
        <f t="shared" si="30"/>
        <v>Baja</v>
      </c>
      <c r="CN54" s="96">
        <f t="shared" si="31"/>
        <v>0</v>
      </c>
      <c r="CO54" s="96">
        <f t="shared" si="32"/>
        <v>0</v>
      </c>
      <c r="CP54" s="103" t="str">
        <f t="shared" si="33"/>
        <v>Ninguna</v>
      </c>
      <c r="CQ54" s="104">
        <f t="shared" si="34"/>
        <v>7.1643954026167755E-4</v>
      </c>
      <c r="CR54" s="104">
        <f t="shared" si="35"/>
        <v>7.1643954026167755E-4</v>
      </c>
      <c r="CS54" s="103" t="str">
        <f t="shared" si="36"/>
        <v>Ninguna</v>
      </c>
      <c r="CT54" s="105" t="str">
        <f t="shared" si="37"/>
        <v>Eutrofico</v>
      </c>
      <c r="CU54" s="83" t="s">
        <v>1208</v>
      </c>
      <c r="CV54" s="83" t="s">
        <v>1209</v>
      </c>
      <c r="CW54" s="90">
        <v>43752</v>
      </c>
      <c r="CX54" s="106">
        <f t="shared" si="38"/>
        <v>6.0116863505948723</v>
      </c>
    </row>
    <row r="55" spans="1:102" ht="30" hidden="1" customHeight="1" x14ac:dyDescent="0.2">
      <c r="A55" s="83">
        <v>2019</v>
      </c>
      <c r="B55" s="84" t="s">
        <v>1210</v>
      </c>
      <c r="C55" s="84" t="s">
        <v>388</v>
      </c>
      <c r="D55" s="85" t="s">
        <v>1211</v>
      </c>
      <c r="E55" s="84" t="s">
        <v>384</v>
      </c>
      <c r="F55" s="86" t="s">
        <v>135</v>
      </c>
      <c r="G55" s="86" t="s">
        <v>991</v>
      </c>
      <c r="H55" s="87">
        <v>-75.914271910099998</v>
      </c>
      <c r="I55" s="87">
        <v>6.0485456474500001</v>
      </c>
      <c r="J55" s="88">
        <v>796628.79480000003</v>
      </c>
      <c r="K55" s="88">
        <v>1160949.5603</v>
      </c>
      <c r="L55" s="89">
        <v>1980</v>
      </c>
      <c r="M55" s="86">
        <v>2</v>
      </c>
      <c r="N55" s="86" t="s">
        <v>79</v>
      </c>
      <c r="O55" s="86">
        <v>26</v>
      </c>
      <c r="P55" s="86" t="s">
        <v>80</v>
      </c>
      <c r="Q55" s="86">
        <v>2621</v>
      </c>
      <c r="R55" s="84" t="s">
        <v>152</v>
      </c>
      <c r="S55" s="84" t="s">
        <v>153</v>
      </c>
      <c r="T55" s="84" t="s">
        <v>154</v>
      </c>
      <c r="U55" s="85" t="s">
        <v>385</v>
      </c>
      <c r="V55" s="84" t="s">
        <v>386</v>
      </c>
      <c r="W55" s="84" t="s">
        <v>387</v>
      </c>
      <c r="X55" s="84" t="s">
        <v>388</v>
      </c>
      <c r="Y55" s="90">
        <v>43737</v>
      </c>
      <c r="Z55" s="91">
        <v>2.4900000000000002</v>
      </c>
      <c r="AA55" s="91">
        <v>6.64</v>
      </c>
      <c r="AB55" s="91">
        <v>174.6</v>
      </c>
      <c r="AC55" s="91">
        <v>19.5</v>
      </c>
      <c r="AD55" s="91">
        <v>21.1</v>
      </c>
      <c r="AE55" s="91">
        <v>4.84</v>
      </c>
      <c r="AF55" s="91">
        <v>69.5</v>
      </c>
      <c r="AG55" s="91">
        <v>1.6000000000000014</v>
      </c>
      <c r="AH55" s="91">
        <v>217</v>
      </c>
      <c r="AI55" s="91">
        <v>69.5</v>
      </c>
      <c r="AJ55" s="91" t="s">
        <v>88</v>
      </c>
      <c r="AK55" s="91" t="s">
        <v>88</v>
      </c>
      <c r="AL55" s="91">
        <v>1376000</v>
      </c>
      <c r="AM55" s="91">
        <v>2613000</v>
      </c>
      <c r="AN55" s="91">
        <v>1539000</v>
      </c>
      <c r="AO55" s="91">
        <v>0.54600000000000004</v>
      </c>
      <c r="AP55" s="91">
        <v>1.4638103762767138</v>
      </c>
      <c r="AQ55" s="91">
        <v>0.02</v>
      </c>
      <c r="AR55" s="91">
        <v>5</v>
      </c>
      <c r="AS55" s="91">
        <v>96.4</v>
      </c>
      <c r="AT55" s="91">
        <v>292</v>
      </c>
      <c r="AU55" s="91" t="s">
        <v>88</v>
      </c>
      <c r="AV55" s="91">
        <v>89</v>
      </c>
      <c r="AW55" s="91">
        <v>1.3</v>
      </c>
      <c r="AX55" s="91">
        <v>6.92</v>
      </c>
      <c r="AY55" s="91">
        <v>0.995</v>
      </c>
      <c r="AZ55" s="91">
        <v>53.7</v>
      </c>
      <c r="BA55" s="91">
        <v>66.099999999999994</v>
      </c>
      <c r="BB55" s="91" t="s">
        <v>88</v>
      </c>
      <c r="BC55" s="91" t="s">
        <v>88</v>
      </c>
      <c r="BD55" s="91" t="s">
        <v>88</v>
      </c>
      <c r="BE55" s="93" t="s">
        <v>88</v>
      </c>
      <c r="BF55" s="91" t="s">
        <v>88</v>
      </c>
      <c r="BG55" s="91" t="s">
        <v>88</v>
      </c>
      <c r="BH55" s="91" t="s">
        <v>88</v>
      </c>
      <c r="BI55" s="94">
        <f t="shared" si="0"/>
        <v>73.018998932215126</v>
      </c>
      <c r="BJ55" s="95">
        <f t="shared" si="1"/>
        <v>2</v>
      </c>
      <c r="BK55" s="95">
        <f t="shared" si="2"/>
        <v>78.40753472856133</v>
      </c>
      <c r="BL55" s="95">
        <f t="shared" si="3"/>
        <v>2</v>
      </c>
      <c r="BM55" s="95">
        <f t="shared" si="4"/>
        <v>90.707208280339131</v>
      </c>
      <c r="BN55" s="95">
        <f t="shared" si="5"/>
        <v>59.093175586990412</v>
      </c>
      <c r="BO55" s="95">
        <f t="shared" si="6"/>
        <v>87.655782758573665</v>
      </c>
      <c r="BP55" s="95">
        <f t="shared" si="7"/>
        <v>17.326275282634228</v>
      </c>
      <c r="BQ55" s="95">
        <f t="shared" si="8"/>
        <v>52.542036591385596</v>
      </c>
      <c r="BR55" s="96">
        <f t="shared" si="9"/>
        <v>50.387719885216363</v>
      </c>
      <c r="BS55" s="97" t="str">
        <f t="shared" si="10"/>
        <v>MEDIA</v>
      </c>
      <c r="BT55" s="98">
        <f t="shared" si="11"/>
        <v>6.9547738693467336</v>
      </c>
      <c r="BU55" s="99">
        <f t="shared" si="12"/>
        <v>0.69500000000000006</v>
      </c>
      <c r="BV55" s="100">
        <f t="shared" si="13"/>
        <v>0.1</v>
      </c>
      <c r="BW55" s="95">
        <f t="shared" si="14"/>
        <v>0.83042167814913637</v>
      </c>
      <c r="BX55" s="94">
        <f t="shared" si="15"/>
        <v>0.125</v>
      </c>
      <c r="BY55" s="100">
        <f t="shared" si="16"/>
        <v>0.753</v>
      </c>
      <c r="BZ55" s="100">
        <f t="shared" si="17"/>
        <v>0.44494083149388952</v>
      </c>
      <c r="CA55" s="94">
        <f t="shared" si="18"/>
        <v>0.35</v>
      </c>
      <c r="CB55" s="99">
        <f t="shared" si="19"/>
        <v>0.47567075135002368</v>
      </c>
      <c r="CC55" s="97" t="str">
        <f t="shared" si="20"/>
        <v>Mala</v>
      </c>
      <c r="CD55" s="99">
        <f t="shared" si="21"/>
        <v>0.55505916850611048</v>
      </c>
      <c r="CE55" s="96">
        <f t="shared" si="22"/>
        <v>8.296337703173981E-2</v>
      </c>
      <c r="CF55" s="96">
        <f t="shared" si="23"/>
        <v>1.8500000000000016E-2</v>
      </c>
      <c r="CG55" s="99">
        <f t="shared" si="24"/>
        <v>0.21884084851261676</v>
      </c>
      <c r="CH55" s="101" t="str">
        <f t="shared" si="25"/>
        <v>Baja</v>
      </c>
      <c r="CI55" s="96">
        <f t="shared" si="26"/>
        <v>1</v>
      </c>
      <c r="CJ55" s="96">
        <f t="shared" si="27"/>
        <v>1</v>
      </c>
      <c r="CK55" s="96">
        <f t="shared" si="28"/>
        <v>0.30499999999999994</v>
      </c>
      <c r="CL55" s="102">
        <f t="shared" si="29"/>
        <v>0.7683333333333332</v>
      </c>
      <c r="CM55" s="103" t="str">
        <f t="shared" si="30"/>
        <v>Alta</v>
      </c>
      <c r="CN55" s="96">
        <f t="shared" si="31"/>
        <v>0.24700000000000003</v>
      </c>
      <c r="CO55" s="96">
        <f t="shared" si="32"/>
        <v>0.24700000000000003</v>
      </c>
      <c r="CP55" s="103" t="str">
        <f t="shared" si="33"/>
        <v>Baja</v>
      </c>
      <c r="CQ55" s="104">
        <f t="shared" si="34"/>
        <v>2.8237278915705153E-4</v>
      </c>
      <c r="CR55" s="104">
        <f t="shared" si="35"/>
        <v>2.8237278915705153E-4</v>
      </c>
      <c r="CS55" s="103" t="str">
        <f t="shared" si="36"/>
        <v>Ninguna</v>
      </c>
      <c r="CT55" s="105" t="str">
        <f t="shared" si="37"/>
        <v>Eutrofico</v>
      </c>
      <c r="CU55" s="83" t="s">
        <v>1212</v>
      </c>
      <c r="CV55" s="83" t="s">
        <v>1209</v>
      </c>
      <c r="CW55" s="90">
        <v>43752</v>
      </c>
      <c r="CX55" s="106">
        <f t="shared" si="38"/>
        <v>8.4038103762767129</v>
      </c>
    </row>
    <row r="56" spans="1:102" ht="30" hidden="1" customHeight="1" x14ac:dyDescent="0.2">
      <c r="A56" s="83">
        <v>2019</v>
      </c>
      <c r="B56" s="84" t="s">
        <v>1199</v>
      </c>
      <c r="C56" s="84" t="s">
        <v>388</v>
      </c>
      <c r="D56" s="85" t="s">
        <v>1213</v>
      </c>
      <c r="E56" s="84" t="s">
        <v>384</v>
      </c>
      <c r="F56" s="86" t="s">
        <v>135</v>
      </c>
      <c r="G56" s="86" t="s">
        <v>991</v>
      </c>
      <c r="H56" s="87">
        <v>-75.910886587899995</v>
      </c>
      <c r="I56" s="87">
        <v>6.0354830504199999</v>
      </c>
      <c r="J56" s="88">
        <v>796998.88289999997</v>
      </c>
      <c r="K56" s="88">
        <v>1159503.0182</v>
      </c>
      <c r="L56" s="89">
        <v>1797</v>
      </c>
      <c r="M56" s="86">
        <v>2</v>
      </c>
      <c r="N56" s="86" t="s">
        <v>79</v>
      </c>
      <c r="O56" s="86">
        <v>26</v>
      </c>
      <c r="P56" s="86" t="s">
        <v>80</v>
      </c>
      <c r="Q56" s="86">
        <v>2621</v>
      </c>
      <c r="R56" s="84" t="s">
        <v>152</v>
      </c>
      <c r="S56" s="84" t="s">
        <v>153</v>
      </c>
      <c r="T56" s="84" t="s">
        <v>154</v>
      </c>
      <c r="U56" s="85" t="s">
        <v>385</v>
      </c>
      <c r="V56" s="84" t="s">
        <v>386</v>
      </c>
      <c r="W56" s="84" t="s">
        <v>387</v>
      </c>
      <c r="X56" s="84" t="s">
        <v>388</v>
      </c>
      <c r="Y56" s="90">
        <v>43741</v>
      </c>
      <c r="Z56" s="91">
        <v>102.75</v>
      </c>
      <c r="AA56" s="91">
        <v>7.38</v>
      </c>
      <c r="AB56" s="91">
        <v>243</v>
      </c>
      <c r="AC56" s="91">
        <v>19.100000000000001</v>
      </c>
      <c r="AD56" s="91">
        <v>19.2</v>
      </c>
      <c r="AE56" s="91">
        <v>2.61</v>
      </c>
      <c r="AF56" s="91">
        <v>30.1</v>
      </c>
      <c r="AG56" s="91">
        <v>9.9999999999997868E-2</v>
      </c>
      <c r="AH56" s="91">
        <v>52</v>
      </c>
      <c r="AI56" s="91">
        <v>15</v>
      </c>
      <c r="AJ56" s="91" t="s">
        <v>88</v>
      </c>
      <c r="AK56" s="91" t="s">
        <v>88</v>
      </c>
      <c r="AL56" s="91">
        <v>547500</v>
      </c>
      <c r="AM56" s="91">
        <v>1553100</v>
      </c>
      <c r="AN56" s="91">
        <v>579400</v>
      </c>
      <c r="AO56" s="91">
        <v>1.89</v>
      </c>
      <c r="AP56" s="91">
        <v>2.462273626761756</v>
      </c>
      <c r="AQ56" s="91">
        <v>0.16600000000000001</v>
      </c>
      <c r="AR56" s="91">
        <v>5.71</v>
      </c>
      <c r="AS56" s="91">
        <v>10.7</v>
      </c>
      <c r="AT56" s="91">
        <v>177</v>
      </c>
      <c r="AU56" s="91" t="s">
        <v>88</v>
      </c>
      <c r="AV56" s="91">
        <v>10</v>
      </c>
      <c r="AW56" s="91">
        <v>0.1</v>
      </c>
      <c r="AX56" s="91">
        <v>6.76</v>
      </c>
      <c r="AY56" s="91">
        <v>0.746</v>
      </c>
      <c r="AZ56" s="91">
        <v>97.1</v>
      </c>
      <c r="BA56" s="91">
        <v>64.7</v>
      </c>
      <c r="BB56" s="91" t="s">
        <v>88</v>
      </c>
      <c r="BC56" s="91" t="s">
        <v>88</v>
      </c>
      <c r="BD56" s="91" t="s">
        <v>88</v>
      </c>
      <c r="BE56" s="93" t="s">
        <v>88</v>
      </c>
      <c r="BF56" s="91" t="s">
        <v>88</v>
      </c>
      <c r="BG56" s="91" t="s">
        <v>88</v>
      </c>
      <c r="BH56" s="91" t="s">
        <v>88</v>
      </c>
      <c r="BI56" s="94">
        <f t="shared" si="0"/>
        <v>20.004604384599141</v>
      </c>
      <c r="BJ56" s="95">
        <f t="shared" si="1"/>
        <v>2</v>
      </c>
      <c r="BK56" s="95">
        <f t="shared" si="2"/>
        <v>93.538512946156942</v>
      </c>
      <c r="BL56" s="95">
        <f t="shared" si="3"/>
        <v>20.470606250000003</v>
      </c>
      <c r="BM56" s="95">
        <f t="shared" si="4"/>
        <v>84.539135171576618</v>
      </c>
      <c r="BN56" s="95">
        <f t="shared" si="5"/>
        <v>26.383265864855375</v>
      </c>
      <c r="BO56" s="95">
        <f t="shared" si="6"/>
        <v>90.318016455685566</v>
      </c>
      <c r="BP56" s="95">
        <f t="shared" si="7"/>
        <v>75.01065401057339</v>
      </c>
      <c r="BQ56" s="95">
        <f t="shared" si="8"/>
        <v>74.25190655923511</v>
      </c>
      <c r="BR56" s="96">
        <f t="shared" si="9"/>
        <v>47.58431338616321</v>
      </c>
      <c r="BS56" s="97" t="str">
        <f t="shared" si="10"/>
        <v>MALO</v>
      </c>
      <c r="BT56" s="98">
        <f t="shared" si="11"/>
        <v>9.0616621983914207</v>
      </c>
      <c r="BU56" s="99">
        <f t="shared" si="12"/>
        <v>0.30100000000000005</v>
      </c>
      <c r="BV56" s="100">
        <f t="shared" si="13"/>
        <v>0.1</v>
      </c>
      <c r="BW56" s="95">
        <f t="shared" si="14"/>
        <v>1</v>
      </c>
      <c r="BX56" s="94">
        <f t="shared" si="15"/>
        <v>0.26</v>
      </c>
      <c r="BY56" s="100">
        <f t="shared" si="16"/>
        <v>0.99</v>
      </c>
      <c r="BZ56" s="100">
        <f t="shared" si="17"/>
        <v>0.13560468048413032</v>
      </c>
      <c r="CA56" s="94">
        <f t="shared" si="18"/>
        <v>0.35</v>
      </c>
      <c r="CB56" s="99">
        <f t="shared" si="19"/>
        <v>0.44514465526777824</v>
      </c>
      <c r="CC56" s="97" t="str">
        <f t="shared" si="20"/>
        <v>Mala</v>
      </c>
      <c r="CD56" s="99">
        <f t="shared" si="21"/>
        <v>0.86439531951586968</v>
      </c>
      <c r="CE56" s="96">
        <f t="shared" si="22"/>
        <v>7.550554296359227E-2</v>
      </c>
      <c r="CF56" s="96">
        <f t="shared" si="23"/>
        <v>0.23549999999999999</v>
      </c>
      <c r="CG56" s="99">
        <f t="shared" si="24"/>
        <v>0.39180028749315393</v>
      </c>
      <c r="CH56" s="101" t="str">
        <f t="shared" si="25"/>
        <v>Baja</v>
      </c>
      <c r="CI56" s="96">
        <f t="shared" si="26"/>
        <v>0.77326388133897683</v>
      </c>
      <c r="CJ56" s="96">
        <f t="shared" si="27"/>
        <v>1</v>
      </c>
      <c r="CK56" s="96">
        <f t="shared" si="28"/>
        <v>0.69899999999999995</v>
      </c>
      <c r="CL56" s="102">
        <f t="shared" si="29"/>
        <v>0.8240879604463256</v>
      </c>
      <c r="CM56" s="103" t="str">
        <f t="shared" si="30"/>
        <v>Muy Alta</v>
      </c>
      <c r="CN56" s="96">
        <f t="shared" si="31"/>
        <v>0</v>
      </c>
      <c r="CO56" s="96">
        <f t="shared" si="32"/>
        <v>0</v>
      </c>
      <c r="CP56" s="103" t="str">
        <f t="shared" si="33"/>
        <v>Ninguna</v>
      </c>
      <c r="CQ56" s="104">
        <f t="shared" si="34"/>
        <v>3.6151508285131033E-3</v>
      </c>
      <c r="CR56" s="104">
        <f t="shared" si="35"/>
        <v>3.6151508285131033E-3</v>
      </c>
      <c r="CS56" s="103" t="str">
        <f t="shared" si="36"/>
        <v>Ninguna</v>
      </c>
      <c r="CT56" s="105" t="str">
        <f t="shared" si="37"/>
        <v>Eutrofico</v>
      </c>
      <c r="CU56" s="83" t="s">
        <v>1214</v>
      </c>
      <c r="CV56" s="83" t="s">
        <v>1215</v>
      </c>
      <c r="CW56" s="90">
        <v>43756</v>
      </c>
      <c r="CX56" s="106">
        <f t="shared" si="38"/>
        <v>9.3882736267617553</v>
      </c>
    </row>
    <row r="57" spans="1:102" ht="30" hidden="1" customHeight="1" x14ac:dyDescent="0.2">
      <c r="A57" s="83">
        <v>2019</v>
      </c>
      <c r="B57" s="84" t="s">
        <v>1203</v>
      </c>
      <c r="C57" s="84" t="s">
        <v>388</v>
      </c>
      <c r="D57" s="85" t="s">
        <v>1216</v>
      </c>
      <c r="E57" s="84" t="s">
        <v>384</v>
      </c>
      <c r="F57" s="86" t="s">
        <v>135</v>
      </c>
      <c r="G57" s="86" t="s">
        <v>991</v>
      </c>
      <c r="H57" s="87">
        <v>-75.9090130063</v>
      </c>
      <c r="I57" s="87">
        <v>6.0347512426999996</v>
      </c>
      <c r="J57" s="88">
        <v>797206.13289999997</v>
      </c>
      <c r="K57" s="88">
        <v>1159421.3513</v>
      </c>
      <c r="L57" s="89">
        <v>1795</v>
      </c>
      <c r="M57" s="86">
        <v>2</v>
      </c>
      <c r="N57" s="86" t="s">
        <v>79</v>
      </c>
      <c r="O57" s="86">
        <v>26</v>
      </c>
      <c r="P57" s="86" t="s">
        <v>80</v>
      </c>
      <c r="Q57" s="86">
        <v>2621</v>
      </c>
      <c r="R57" s="84" t="s">
        <v>152</v>
      </c>
      <c r="S57" s="84" t="s">
        <v>153</v>
      </c>
      <c r="T57" s="84" t="s">
        <v>154</v>
      </c>
      <c r="U57" s="85" t="s">
        <v>385</v>
      </c>
      <c r="V57" s="84" t="s">
        <v>386</v>
      </c>
      <c r="W57" s="84" t="s">
        <v>387</v>
      </c>
      <c r="X57" s="84" t="s">
        <v>388</v>
      </c>
      <c r="Y57" s="90">
        <v>43741</v>
      </c>
      <c r="Z57" s="91">
        <v>121.73</v>
      </c>
      <c r="AA57" s="91">
        <v>7.53</v>
      </c>
      <c r="AB57" s="91">
        <v>238</v>
      </c>
      <c r="AC57" s="91">
        <v>19.100000000000001</v>
      </c>
      <c r="AD57" s="91">
        <v>19.2</v>
      </c>
      <c r="AE57" s="91">
        <v>3</v>
      </c>
      <c r="AF57" s="91">
        <v>36.4</v>
      </c>
      <c r="AG57" s="91">
        <v>9.9999999999997868E-2</v>
      </c>
      <c r="AH57" s="91">
        <v>56.7</v>
      </c>
      <c r="AI57" s="91">
        <v>17.5</v>
      </c>
      <c r="AJ57" s="91" t="s">
        <v>88</v>
      </c>
      <c r="AK57" s="91" t="s">
        <v>88</v>
      </c>
      <c r="AL57" s="91">
        <v>261300</v>
      </c>
      <c r="AM57" s="91">
        <v>816400</v>
      </c>
      <c r="AN57" s="91">
        <v>461110</v>
      </c>
      <c r="AO57" s="91">
        <v>1.83</v>
      </c>
      <c r="AP57" s="91">
        <v>2.0918030994324641</v>
      </c>
      <c r="AQ57" s="91">
        <v>0.14599999999999999</v>
      </c>
      <c r="AR57" s="91">
        <v>7.41</v>
      </c>
      <c r="AS57" s="91">
        <v>11.2</v>
      </c>
      <c r="AT57" s="91">
        <v>177</v>
      </c>
      <c r="AU57" s="91" t="s">
        <v>88</v>
      </c>
      <c r="AV57" s="91">
        <v>10</v>
      </c>
      <c r="AW57" s="91">
        <v>0.2</v>
      </c>
      <c r="AX57" s="91">
        <v>8.4499999999999993</v>
      </c>
      <c r="AY57" s="91">
        <v>0.60099999999999998</v>
      </c>
      <c r="AZ57" s="91">
        <v>97.2</v>
      </c>
      <c r="BA57" s="91">
        <v>70</v>
      </c>
      <c r="BB57" s="91" t="s">
        <v>88</v>
      </c>
      <c r="BC57" s="91" t="s">
        <v>88</v>
      </c>
      <c r="BD57" s="91" t="s">
        <v>88</v>
      </c>
      <c r="BE57" s="93" t="s">
        <v>88</v>
      </c>
      <c r="BF57" s="91" t="s">
        <v>88</v>
      </c>
      <c r="BG57" s="91" t="s">
        <v>88</v>
      </c>
      <c r="BH57" s="91" t="s">
        <v>88</v>
      </c>
      <c r="BI57" s="94">
        <f t="shared" si="0"/>
        <v>26.34453215168886</v>
      </c>
      <c r="BJ57" s="95">
        <f t="shared" si="1"/>
        <v>2</v>
      </c>
      <c r="BK57" s="95">
        <f t="shared" si="2"/>
        <v>92.865989697063924</v>
      </c>
      <c r="BL57" s="95">
        <f t="shared" si="3"/>
        <v>16.136217578125013</v>
      </c>
      <c r="BM57" s="95">
        <f t="shared" si="4"/>
        <v>86.755025390431896</v>
      </c>
      <c r="BN57" s="95">
        <f t="shared" si="5"/>
        <v>26.857528431935748</v>
      </c>
      <c r="BO57" s="95">
        <f t="shared" si="6"/>
        <v>90.318016455685566</v>
      </c>
      <c r="BP57" s="95">
        <f t="shared" si="7"/>
        <v>74.14943366139903</v>
      </c>
      <c r="BQ57" s="95">
        <f t="shared" si="8"/>
        <v>74.25190655923511</v>
      </c>
      <c r="BR57" s="96">
        <f t="shared" si="9"/>
        <v>48.311458445921595</v>
      </c>
      <c r="BS57" s="97" t="str">
        <f t="shared" si="10"/>
        <v>MALO</v>
      </c>
      <c r="BT57" s="98">
        <f t="shared" si="11"/>
        <v>14.059900166389351</v>
      </c>
      <c r="BU57" s="99">
        <f t="shared" si="12"/>
        <v>0.36399999999999999</v>
      </c>
      <c r="BV57" s="100">
        <f t="shared" si="13"/>
        <v>0.1</v>
      </c>
      <c r="BW57" s="95">
        <f t="shared" si="14"/>
        <v>1</v>
      </c>
      <c r="BX57" s="94">
        <f t="shared" si="15"/>
        <v>0.26</v>
      </c>
      <c r="BY57" s="100">
        <f t="shared" si="16"/>
        <v>0.99</v>
      </c>
      <c r="BZ57" s="100">
        <f t="shared" si="17"/>
        <v>0.15935405493578392</v>
      </c>
      <c r="CA57" s="94">
        <f t="shared" si="18"/>
        <v>0.6</v>
      </c>
      <c r="CB57" s="99">
        <f t="shared" si="19"/>
        <v>0.49354956769100983</v>
      </c>
      <c r="CC57" s="97" t="str">
        <f t="shared" si="20"/>
        <v>Mala</v>
      </c>
      <c r="CD57" s="99">
        <f t="shared" si="21"/>
        <v>0.84064594506421608</v>
      </c>
      <c r="CE57" s="96">
        <f t="shared" si="22"/>
        <v>0.10676560762521298</v>
      </c>
      <c r="CF57" s="96">
        <f t="shared" si="23"/>
        <v>0.23600000000000004</v>
      </c>
      <c r="CG57" s="99">
        <f t="shared" si="24"/>
        <v>0.39447051756314305</v>
      </c>
      <c r="CH57" s="101" t="str">
        <f t="shared" si="25"/>
        <v>Baja</v>
      </c>
      <c r="CI57" s="96">
        <f t="shared" si="26"/>
        <v>0.82012663408040598</v>
      </c>
      <c r="CJ57" s="96">
        <f t="shared" si="27"/>
        <v>1</v>
      </c>
      <c r="CK57" s="96">
        <f t="shared" si="28"/>
        <v>0.63600000000000001</v>
      </c>
      <c r="CL57" s="102">
        <f t="shared" si="29"/>
        <v>0.81870887802680203</v>
      </c>
      <c r="CM57" s="103" t="str">
        <f t="shared" si="30"/>
        <v>Muy Alta</v>
      </c>
      <c r="CN57" s="96">
        <f t="shared" si="31"/>
        <v>0</v>
      </c>
      <c r="CO57" s="96">
        <f t="shared" si="32"/>
        <v>0</v>
      </c>
      <c r="CP57" s="103" t="str">
        <f t="shared" si="33"/>
        <v>Ninguna</v>
      </c>
      <c r="CQ57" s="104">
        <f t="shared" si="34"/>
        <v>6.0507735617168906E-3</v>
      </c>
      <c r="CR57" s="104">
        <f t="shared" si="35"/>
        <v>6.0507735617168906E-3</v>
      </c>
      <c r="CS57" s="103" t="str">
        <f t="shared" si="36"/>
        <v>Ninguna</v>
      </c>
      <c r="CT57" s="105" t="str">
        <f t="shared" si="37"/>
        <v>Eutrofico</v>
      </c>
      <c r="CU57" s="83" t="s">
        <v>1217</v>
      </c>
      <c r="CV57" s="83" t="s">
        <v>1215</v>
      </c>
      <c r="CW57" s="90">
        <v>43756</v>
      </c>
      <c r="CX57" s="106">
        <f t="shared" si="38"/>
        <v>10.687803099432463</v>
      </c>
    </row>
    <row r="58" spans="1:102" ht="30" hidden="1" customHeight="1" x14ac:dyDescent="0.2">
      <c r="A58" s="83">
        <v>2019</v>
      </c>
      <c r="B58" s="84" t="s">
        <v>1218</v>
      </c>
      <c r="C58" s="84" t="s">
        <v>430</v>
      </c>
      <c r="D58" s="85" t="s">
        <v>1219</v>
      </c>
      <c r="E58" s="84" t="s">
        <v>1220</v>
      </c>
      <c r="F58" s="86" t="s">
        <v>135</v>
      </c>
      <c r="G58" s="86" t="s">
        <v>991</v>
      </c>
      <c r="H58" s="87">
        <v>-76.006292297599998</v>
      </c>
      <c r="I58" s="87">
        <v>5.8439133218399997</v>
      </c>
      <c r="J58" s="88">
        <v>786357.37029999995</v>
      </c>
      <c r="K58" s="88">
        <v>1138342.7176000001</v>
      </c>
      <c r="L58" s="89">
        <v>1090</v>
      </c>
      <c r="M58" s="86">
        <v>2</v>
      </c>
      <c r="N58" s="86" t="s">
        <v>79</v>
      </c>
      <c r="O58" s="86">
        <v>26</v>
      </c>
      <c r="P58" s="86" t="s">
        <v>80</v>
      </c>
      <c r="Q58" s="86">
        <v>2619</v>
      </c>
      <c r="R58" s="84" t="s">
        <v>136</v>
      </c>
      <c r="S58" s="84" t="s">
        <v>390</v>
      </c>
      <c r="T58" s="84" t="s">
        <v>391</v>
      </c>
      <c r="U58" s="85" t="s">
        <v>396</v>
      </c>
      <c r="V58" s="84" t="s">
        <v>397</v>
      </c>
      <c r="W58" s="84" t="s">
        <v>429</v>
      </c>
      <c r="X58" s="84" t="s">
        <v>430</v>
      </c>
      <c r="Y58" s="90">
        <v>43744</v>
      </c>
      <c r="Z58" s="91">
        <v>2334.48</v>
      </c>
      <c r="AA58" s="91">
        <v>8</v>
      </c>
      <c r="AB58" s="91">
        <v>180.2</v>
      </c>
      <c r="AC58" s="91">
        <v>24.7</v>
      </c>
      <c r="AD58" s="91">
        <v>29</v>
      </c>
      <c r="AE58" s="91">
        <v>6.84</v>
      </c>
      <c r="AF58" s="91">
        <v>94.7</v>
      </c>
      <c r="AG58" s="91">
        <v>4.3000000000000007</v>
      </c>
      <c r="AH58" s="91">
        <v>13.5</v>
      </c>
      <c r="AI58" s="91">
        <v>6.3</v>
      </c>
      <c r="AJ58" s="91" t="s">
        <v>88</v>
      </c>
      <c r="AK58" s="91" t="s">
        <v>88</v>
      </c>
      <c r="AL58" s="91">
        <v>77100</v>
      </c>
      <c r="AM58" s="91">
        <v>325500</v>
      </c>
      <c r="AN58" s="91">
        <v>83920</v>
      </c>
      <c r="AO58" s="91">
        <v>0.153</v>
      </c>
      <c r="AP58" s="91">
        <v>3.1851429483798861</v>
      </c>
      <c r="AQ58" s="91">
        <v>0.02</v>
      </c>
      <c r="AR58" s="91">
        <v>5</v>
      </c>
      <c r="AS58" s="91">
        <v>81.7</v>
      </c>
      <c r="AT58" s="91">
        <v>235</v>
      </c>
      <c r="AU58" s="91" t="s">
        <v>88</v>
      </c>
      <c r="AV58" s="91">
        <v>100</v>
      </c>
      <c r="AW58" s="91">
        <v>0.35</v>
      </c>
      <c r="AX58" s="91">
        <v>5</v>
      </c>
      <c r="AY58" s="91">
        <v>0.16800000000000001</v>
      </c>
      <c r="AZ58" s="91">
        <v>61.9</v>
      </c>
      <c r="BA58" s="91">
        <v>67.7</v>
      </c>
      <c r="BB58" s="91" t="s">
        <v>88</v>
      </c>
      <c r="BC58" s="91" t="s">
        <v>88</v>
      </c>
      <c r="BD58" s="91" t="s">
        <v>88</v>
      </c>
      <c r="BE58" s="93" t="s">
        <v>88</v>
      </c>
      <c r="BF58" s="91" t="s">
        <v>88</v>
      </c>
      <c r="BG58" s="91" t="s">
        <v>88</v>
      </c>
      <c r="BH58" s="91" t="s">
        <v>88</v>
      </c>
      <c r="BI58" s="94">
        <f t="shared" si="0"/>
        <v>97.525468286213339</v>
      </c>
      <c r="BJ58" s="95">
        <f t="shared" si="1"/>
        <v>4.1920027411924696</v>
      </c>
      <c r="BK58" s="95">
        <f t="shared" si="2"/>
        <v>84.980499999997846</v>
      </c>
      <c r="BL58" s="95">
        <f t="shared" si="3"/>
        <v>49.741615547597</v>
      </c>
      <c r="BM58" s="95">
        <f t="shared" si="4"/>
        <v>80.449867888631942</v>
      </c>
      <c r="BN58" s="95">
        <f t="shared" si="5"/>
        <v>85.756210881875944</v>
      </c>
      <c r="BO58" s="95">
        <f t="shared" si="6"/>
        <v>76.855014241440628</v>
      </c>
      <c r="BP58" s="95">
        <f t="shared" si="7"/>
        <v>23.243123875806205</v>
      </c>
      <c r="BQ58" s="95">
        <f t="shared" si="8"/>
        <v>63.843109261937514</v>
      </c>
      <c r="BR58" s="96">
        <f t="shared" si="9"/>
        <v>62.704059617077476</v>
      </c>
      <c r="BS58" s="97" t="str">
        <f t="shared" si="10"/>
        <v>MEDIA</v>
      </c>
      <c r="BT58" s="98">
        <f t="shared" si="11"/>
        <v>29.761904761904759</v>
      </c>
      <c r="BU58" s="99">
        <f t="shared" si="12"/>
        <v>0.94700000000000006</v>
      </c>
      <c r="BV58" s="100">
        <f t="shared" si="13"/>
        <v>0.1</v>
      </c>
      <c r="BW58" s="95">
        <f t="shared" si="14"/>
        <v>1</v>
      </c>
      <c r="BX58" s="94">
        <f t="shared" si="15"/>
        <v>0.91</v>
      </c>
      <c r="BY58" s="100">
        <f t="shared" si="16"/>
        <v>0.72</v>
      </c>
      <c r="BZ58" s="100">
        <f t="shared" si="17"/>
        <v>0.42095620233077935</v>
      </c>
      <c r="CA58" s="94">
        <f t="shared" si="18"/>
        <v>0.15</v>
      </c>
      <c r="CB58" s="99">
        <f t="shared" si="19"/>
        <v>0.61365386832630908</v>
      </c>
      <c r="CC58" s="97" t="str">
        <f t="shared" si="20"/>
        <v>Regular</v>
      </c>
      <c r="CD58" s="99">
        <f t="shared" si="21"/>
        <v>0.57904379766922065</v>
      </c>
      <c r="CE58" s="96">
        <f t="shared" si="22"/>
        <v>9.2170117728899131E-2</v>
      </c>
      <c r="CF58" s="96">
        <f t="shared" si="23"/>
        <v>5.9499999999999997E-2</v>
      </c>
      <c r="CG58" s="99">
        <f t="shared" si="24"/>
        <v>0.24357130513270661</v>
      </c>
      <c r="CH58" s="101" t="str">
        <f t="shared" si="25"/>
        <v>Baja</v>
      </c>
      <c r="CI58" s="96">
        <f t="shared" si="26"/>
        <v>0.50953838461750711</v>
      </c>
      <c r="CJ58" s="96">
        <f t="shared" si="27"/>
        <v>1</v>
      </c>
      <c r="CK58" s="96">
        <f t="shared" si="28"/>
        <v>5.2999999999999936E-2</v>
      </c>
      <c r="CL58" s="102">
        <f t="shared" si="29"/>
        <v>0.52084612820583576</v>
      </c>
      <c r="CM58" s="103" t="str">
        <f t="shared" si="30"/>
        <v>Media</v>
      </c>
      <c r="CN58" s="96">
        <f t="shared" si="31"/>
        <v>0.27999999999999997</v>
      </c>
      <c r="CO58" s="96">
        <f t="shared" si="32"/>
        <v>0.27999999999999997</v>
      </c>
      <c r="CP58" s="103" t="str">
        <f t="shared" si="33"/>
        <v>Baja</v>
      </c>
      <c r="CQ58" s="104">
        <f t="shared" si="34"/>
        <v>2.9886679803636323E-2</v>
      </c>
      <c r="CR58" s="104">
        <f t="shared" si="35"/>
        <v>2.9886679803636323E-2</v>
      </c>
      <c r="CS58" s="103" t="str">
        <f t="shared" si="36"/>
        <v>Ninguna</v>
      </c>
      <c r="CT58" s="105" t="str">
        <f t="shared" si="37"/>
        <v>Eutrofico</v>
      </c>
      <c r="CU58" s="83" t="s">
        <v>1221</v>
      </c>
      <c r="CV58" s="83" t="s">
        <v>1222</v>
      </c>
      <c r="CW58" s="90">
        <v>43759</v>
      </c>
      <c r="CX58" s="106">
        <f t="shared" si="38"/>
        <v>8.205142948379887</v>
      </c>
    </row>
    <row r="59" spans="1:102" ht="30" hidden="1" customHeight="1" x14ac:dyDescent="0.2">
      <c r="A59" s="83">
        <v>2019</v>
      </c>
      <c r="B59" s="84" t="s">
        <v>1223</v>
      </c>
      <c r="C59" s="84" t="s">
        <v>430</v>
      </c>
      <c r="D59" s="85" t="s">
        <v>1224</v>
      </c>
      <c r="E59" s="84" t="s">
        <v>1220</v>
      </c>
      <c r="F59" s="86" t="s">
        <v>135</v>
      </c>
      <c r="G59" s="86" t="s">
        <v>991</v>
      </c>
      <c r="H59" s="87">
        <v>-76.004592936700007</v>
      </c>
      <c r="I59" s="87">
        <v>5.8423815506599999</v>
      </c>
      <c r="J59" s="88">
        <v>786545.09019999998</v>
      </c>
      <c r="K59" s="88">
        <v>1138172.5856000001</v>
      </c>
      <c r="L59" s="89">
        <v>1060</v>
      </c>
      <c r="M59" s="86">
        <v>2</v>
      </c>
      <c r="N59" s="86" t="s">
        <v>79</v>
      </c>
      <c r="O59" s="86">
        <v>26</v>
      </c>
      <c r="P59" s="86" t="s">
        <v>80</v>
      </c>
      <c r="Q59" s="86">
        <v>2619</v>
      </c>
      <c r="R59" s="84" t="s">
        <v>136</v>
      </c>
      <c r="S59" s="84" t="s">
        <v>390</v>
      </c>
      <c r="T59" s="84" t="s">
        <v>391</v>
      </c>
      <c r="U59" s="85" t="s">
        <v>396</v>
      </c>
      <c r="V59" s="84" t="s">
        <v>397</v>
      </c>
      <c r="W59" s="84" t="s">
        <v>429</v>
      </c>
      <c r="X59" s="84" t="s">
        <v>430</v>
      </c>
      <c r="Y59" s="90">
        <v>43744</v>
      </c>
      <c r="Z59" s="91">
        <v>2696.46</v>
      </c>
      <c r="AA59" s="91">
        <v>8.17</v>
      </c>
      <c r="AB59" s="91">
        <v>198.3</v>
      </c>
      <c r="AC59" s="91">
        <v>24</v>
      </c>
      <c r="AD59" s="91">
        <v>30</v>
      </c>
      <c r="AE59" s="91">
        <v>6.74</v>
      </c>
      <c r="AF59" s="91">
        <v>92.3</v>
      </c>
      <c r="AG59" s="91">
        <v>6</v>
      </c>
      <c r="AH59" s="91">
        <v>30.9</v>
      </c>
      <c r="AI59" s="91">
        <v>9.18</v>
      </c>
      <c r="AJ59" s="91" t="s">
        <v>88</v>
      </c>
      <c r="AK59" s="91" t="s">
        <v>88</v>
      </c>
      <c r="AL59" s="91">
        <v>932000</v>
      </c>
      <c r="AM59" s="91">
        <v>579400</v>
      </c>
      <c r="AN59" s="91">
        <v>1850000</v>
      </c>
      <c r="AO59" s="91">
        <v>0.42899999999999999</v>
      </c>
      <c r="AP59" s="91">
        <v>2.8237082875708213</v>
      </c>
      <c r="AQ59" s="91">
        <v>2.3E-2</v>
      </c>
      <c r="AR59" s="91">
        <v>5</v>
      </c>
      <c r="AS59" s="91">
        <v>84.4</v>
      </c>
      <c r="AT59" s="91">
        <v>221</v>
      </c>
      <c r="AU59" s="91" t="s">
        <v>88</v>
      </c>
      <c r="AV59" s="91">
        <v>101</v>
      </c>
      <c r="AW59" s="91">
        <v>0.6</v>
      </c>
      <c r="AX59" s="91">
        <v>5</v>
      </c>
      <c r="AY59" s="91">
        <v>0.27600000000000002</v>
      </c>
      <c r="AZ59" s="91">
        <v>62.9</v>
      </c>
      <c r="BA59" s="91">
        <v>48</v>
      </c>
      <c r="BB59" s="91" t="s">
        <v>88</v>
      </c>
      <c r="BC59" s="91" t="s">
        <v>88</v>
      </c>
      <c r="BD59" s="91" t="s">
        <v>88</v>
      </c>
      <c r="BE59" s="93" t="s">
        <v>88</v>
      </c>
      <c r="BF59" s="91" t="s">
        <v>88</v>
      </c>
      <c r="BG59" s="91" t="s">
        <v>88</v>
      </c>
      <c r="BH59" s="91" t="s">
        <v>88</v>
      </c>
      <c r="BI59" s="94">
        <f t="shared" si="0"/>
        <v>96.46052143880307</v>
      </c>
      <c r="BJ59" s="95">
        <f t="shared" si="1"/>
        <v>2</v>
      </c>
      <c r="BK59" s="95">
        <f t="shared" si="2"/>
        <v>80.049800556975242</v>
      </c>
      <c r="BL59" s="95">
        <f t="shared" si="3"/>
        <v>36.54403183484672</v>
      </c>
      <c r="BM59" s="95">
        <f t="shared" si="4"/>
        <v>82.4566206889006</v>
      </c>
      <c r="BN59" s="95">
        <f t="shared" si="5"/>
        <v>65.778829749018712</v>
      </c>
      <c r="BO59" s="95">
        <f t="shared" si="6"/>
        <v>67.586378566399986</v>
      </c>
      <c r="BP59" s="95">
        <f t="shared" si="7"/>
        <v>21.989909037053465</v>
      </c>
      <c r="BQ59" s="95">
        <f t="shared" si="8"/>
        <v>66.480490802779116</v>
      </c>
      <c r="BR59" s="96">
        <f t="shared" si="9"/>
        <v>57.538620187287684</v>
      </c>
      <c r="BS59" s="97" t="str">
        <f t="shared" si="10"/>
        <v>MEDIA</v>
      </c>
      <c r="BT59" s="98">
        <f t="shared" si="11"/>
        <v>18.115942028985504</v>
      </c>
      <c r="BU59" s="99">
        <f t="shared" si="12"/>
        <v>0.92300000000000004</v>
      </c>
      <c r="BV59" s="100">
        <f t="shared" si="13"/>
        <v>0.1</v>
      </c>
      <c r="BW59" s="95">
        <f t="shared" si="14"/>
        <v>0.91558542092912332</v>
      </c>
      <c r="BX59" s="94">
        <f t="shared" si="15"/>
        <v>0.51</v>
      </c>
      <c r="BY59" s="100">
        <f t="shared" si="16"/>
        <v>0.71700000000000008</v>
      </c>
      <c r="BZ59" s="100">
        <f t="shared" si="17"/>
        <v>0.34171730716923809</v>
      </c>
      <c r="CA59" s="94">
        <f t="shared" si="18"/>
        <v>0.8</v>
      </c>
      <c r="CB59" s="99">
        <f t="shared" si="19"/>
        <v>0.62148238193377059</v>
      </c>
      <c r="CC59" s="97" t="str">
        <f t="shared" si="20"/>
        <v>Regular</v>
      </c>
      <c r="CD59" s="99">
        <f t="shared" si="21"/>
        <v>0.65828269283076191</v>
      </c>
      <c r="CE59" s="96">
        <f t="shared" si="22"/>
        <v>2.0298383080347007E-2</v>
      </c>
      <c r="CF59" s="96">
        <f t="shared" si="23"/>
        <v>6.4500000000000002E-2</v>
      </c>
      <c r="CG59" s="99">
        <f t="shared" si="24"/>
        <v>0.24769369197036964</v>
      </c>
      <c r="CH59" s="101" t="str">
        <f t="shared" si="25"/>
        <v>Baja</v>
      </c>
      <c r="CI59" s="96">
        <f t="shared" si="26"/>
        <v>0.6239898768408696</v>
      </c>
      <c r="CJ59" s="96">
        <f t="shared" si="27"/>
        <v>1</v>
      </c>
      <c r="CK59" s="96">
        <f t="shared" si="28"/>
        <v>7.6999999999999957E-2</v>
      </c>
      <c r="CL59" s="102">
        <f t="shared" si="29"/>
        <v>0.56699662561362318</v>
      </c>
      <c r="CM59" s="103" t="str">
        <f t="shared" si="30"/>
        <v>Media</v>
      </c>
      <c r="CN59" s="96">
        <f t="shared" si="31"/>
        <v>0.28299999999999997</v>
      </c>
      <c r="CO59" s="96">
        <f t="shared" si="32"/>
        <v>0.28299999999999997</v>
      </c>
      <c r="CP59" s="103" t="str">
        <f t="shared" si="33"/>
        <v>Baja</v>
      </c>
      <c r="CQ59" s="104">
        <f t="shared" si="34"/>
        <v>5.2475818227231387E-2</v>
      </c>
      <c r="CR59" s="104">
        <f t="shared" si="35"/>
        <v>5.2475818227231387E-2</v>
      </c>
      <c r="CS59" s="103" t="str">
        <f t="shared" si="36"/>
        <v>Ninguna</v>
      </c>
      <c r="CT59" s="105" t="str">
        <f t="shared" si="37"/>
        <v>Eutrofico</v>
      </c>
      <c r="CU59" s="83" t="s">
        <v>1225</v>
      </c>
      <c r="CV59" s="83" t="s">
        <v>1222</v>
      </c>
      <c r="CW59" s="90">
        <v>43759</v>
      </c>
      <c r="CX59" s="106">
        <f t="shared" si="38"/>
        <v>7.8467082875708218</v>
      </c>
    </row>
    <row r="60" spans="1:102" ht="30" hidden="1" customHeight="1" x14ac:dyDescent="0.2">
      <c r="A60" s="83">
        <v>2019</v>
      </c>
      <c r="B60" s="84" t="s">
        <v>1226</v>
      </c>
      <c r="C60" s="84" t="s">
        <v>95</v>
      </c>
      <c r="D60" s="85" t="s">
        <v>1227</v>
      </c>
      <c r="E60" s="84" t="s">
        <v>408</v>
      </c>
      <c r="F60" s="86" t="s">
        <v>135</v>
      </c>
      <c r="G60" s="86" t="s">
        <v>991</v>
      </c>
      <c r="H60" s="87">
        <v>-75.974169232099996</v>
      </c>
      <c r="I60" s="87">
        <v>5.7374138063300002</v>
      </c>
      <c r="J60" s="88">
        <v>789877.41709999996</v>
      </c>
      <c r="K60" s="88">
        <v>1126546.9368</v>
      </c>
      <c r="L60" s="89">
        <v>1280</v>
      </c>
      <c r="M60" s="86">
        <v>2</v>
      </c>
      <c r="N60" s="86" t="s">
        <v>79</v>
      </c>
      <c r="O60" s="86">
        <v>26</v>
      </c>
      <c r="P60" s="86" t="s">
        <v>80</v>
      </c>
      <c r="Q60" s="86">
        <v>2619</v>
      </c>
      <c r="R60" s="84" t="s">
        <v>136</v>
      </c>
      <c r="S60" s="84" t="s">
        <v>390</v>
      </c>
      <c r="T60" s="84" t="s">
        <v>391</v>
      </c>
      <c r="U60" s="85" t="s">
        <v>416</v>
      </c>
      <c r="V60" s="84" t="s">
        <v>417</v>
      </c>
      <c r="W60" s="84" t="s">
        <v>846</v>
      </c>
      <c r="X60" s="84" t="s">
        <v>95</v>
      </c>
      <c r="Y60" s="90">
        <v>43744</v>
      </c>
      <c r="Z60" s="91">
        <v>131.42184191666664</v>
      </c>
      <c r="AA60" s="91">
        <v>7.32</v>
      </c>
      <c r="AB60" s="91">
        <v>113.7</v>
      </c>
      <c r="AC60" s="91">
        <v>22.8</v>
      </c>
      <c r="AD60" s="91">
        <v>25.9</v>
      </c>
      <c r="AE60" s="91">
        <v>6.68</v>
      </c>
      <c r="AF60" s="91">
        <v>91.4</v>
      </c>
      <c r="AG60" s="91">
        <v>3.0999999999999979</v>
      </c>
      <c r="AH60" s="91">
        <v>149</v>
      </c>
      <c r="AI60" s="91">
        <v>83.1</v>
      </c>
      <c r="AJ60" s="91" t="s">
        <v>88</v>
      </c>
      <c r="AK60" s="91" t="s">
        <v>88</v>
      </c>
      <c r="AL60" s="91">
        <v>14500</v>
      </c>
      <c r="AM60" s="91">
        <v>21800</v>
      </c>
      <c r="AN60" s="91">
        <v>21100</v>
      </c>
      <c r="AO60" s="91">
        <v>0.58799999999999997</v>
      </c>
      <c r="AP60" s="91">
        <v>3.0947842831776198</v>
      </c>
      <c r="AQ60" s="91">
        <v>0.02</v>
      </c>
      <c r="AR60" s="91">
        <v>5</v>
      </c>
      <c r="AS60" s="91">
        <v>40.5</v>
      </c>
      <c r="AT60" s="91">
        <v>216</v>
      </c>
      <c r="AU60" s="91" t="s">
        <v>88</v>
      </c>
      <c r="AV60" s="91">
        <v>61</v>
      </c>
      <c r="AW60" s="91">
        <v>4</v>
      </c>
      <c r="AX60" s="91">
        <v>5</v>
      </c>
      <c r="AY60" s="91">
        <v>0.309</v>
      </c>
      <c r="AZ60" s="91">
        <v>38.5</v>
      </c>
      <c r="BA60" s="91">
        <v>45.1</v>
      </c>
      <c r="BB60" s="91" t="s">
        <v>88</v>
      </c>
      <c r="BC60" s="91" t="s">
        <v>88</v>
      </c>
      <c r="BD60" s="91" t="s">
        <v>88</v>
      </c>
      <c r="BE60" s="93" t="s">
        <v>88</v>
      </c>
      <c r="BF60" s="91" t="s">
        <v>88</v>
      </c>
      <c r="BG60" s="91" t="s">
        <v>88</v>
      </c>
      <c r="BH60" s="91" t="s">
        <v>88</v>
      </c>
      <c r="BI60" s="94">
        <f t="shared" si="0"/>
        <v>95.980642399069396</v>
      </c>
      <c r="BJ60" s="95">
        <f t="shared" si="1"/>
        <v>7.5897846089003531</v>
      </c>
      <c r="BK60" s="95">
        <f t="shared" si="2"/>
        <v>93.300045498604248</v>
      </c>
      <c r="BL60" s="95">
        <f t="shared" si="3"/>
        <v>2</v>
      </c>
      <c r="BM60" s="95">
        <f t="shared" si="4"/>
        <v>80.944591552730571</v>
      </c>
      <c r="BN60" s="95">
        <f t="shared" si="5"/>
        <v>56.918559872220612</v>
      </c>
      <c r="BO60" s="95">
        <f t="shared" si="6"/>
        <v>82.438239885695353</v>
      </c>
      <c r="BP60" s="95">
        <f t="shared" si="7"/>
        <v>44.132453028868738</v>
      </c>
      <c r="BQ60" s="95">
        <f t="shared" si="8"/>
        <v>67.406445512089618</v>
      </c>
      <c r="BR60" s="96">
        <f t="shared" si="9"/>
        <v>58.293266309332751</v>
      </c>
      <c r="BS60" s="97" t="str">
        <f t="shared" si="10"/>
        <v>MEDIA</v>
      </c>
      <c r="BT60" s="98">
        <f t="shared" si="11"/>
        <v>16.181229773462782</v>
      </c>
      <c r="BU60" s="99">
        <f t="shared" si="12"/>
        <v>0.91400000000000003</v>
      </c>
      <c r="BV60" s="100">
        <f t="shared" si="13"/>
        <v>0.1</v>
      </c>
      <c r="BW60" s="95">
        <f t="shared" si="14"/>
        <v>1</v>
      </c>
      <c r="BX60" s="94">
        <f t="shared" si="15"/>
        <v>0.125</v>
      </c>
      <c r="BY60" s="100">
        <f t="shared" si="16"/>
        <v>0.83699999999999997</v>
      </c>
      <c r="BZ60" s="100">
        <f t="shared" si="17"/>
        <v>0.68759424714173212</v>
      </c>
      <c r="CA60" s="94">
        <f t="shared" si="18"/>
        <v>0.8</v>
      </c>
      <c r="CB60" s="99">
        <f t="shared" si="19"/>
        <v>0.64318319459984263</v>
      </c>
      <c r="CC60" s="97" t="str">
        <f t="shared" si="20"/>
        <v>Regular</v>
      </c>
      <c r="CD60" s="99">
        <f t="shared" si="21"/>
        <v>0.31240575285826788</v>
      </c>
      <c r="CE60" s="96">
        <f t="shared" si="22"/>
        <v>1.5430385784589891E-2</v>
      </c>
      <c r="CF60" s="96">
        <f t="shared" si="23"/>
        <v>0</v>
      </c>
      <c r="CG60" s="99">
        <f t="shared" si="24"/>
        <v>0.10927871288095259</v>
      </c>
      <c r="CH60" s="101" t="str">
        <f t="shared" si="25"/>
        <v>Ninguna</v>
      </c>
      <c r="CI60" s="96">
        <f t="shared" si="26"/>
        <v>1</v>
      </c>
      <c r="CJ60" s="96">
        <f t="shared" si="27"/>
        <v>1</v>
      </c>
      <c r="CK60" s="96">
        <f t="shared" si="28"/>
        <v>8.5999999999999965E-2</v>
      </c>
      <c r="CL60" s="102">
        <f t="shared" si="29"/>
        <v>0.69533333333333325</v>
      </c>
      <c r="CM60" s="103" t="str">
        <f t="shared" si="30"/>
        <v>Alta</v>
      </c>
      <c r="CN60" s="96">
        <f t="shared" si="31"/>
        <v>0.16300000000000001</v>
      </c>
      <c r="CO60" s="96">
        <f t="shared" si="32"/>
        <v>0.16300000000000001</v>
      </c>
      <c r="CP60" s="103" t="str">
        <f t="shared" si="33"/>
        <v>Ninguna</v>
      </c>
      <c r="CQ60" s="104">
        <f t="shared" si="34"/>
        <v>2.9411767854842178E-3</v>
      </c>
      <c r="CR60" s="104">
        <f t="shared" si="35"/>
        <v>2.9411767854842178E-3</v>
      </c>
      <c r="CS60" s="103" t="str">
        <f t="shared" si="36"/>
        <v>Ninguna</v>
      </c>
      <c r="CT60" s="105" t="str">
        <f t="shared" si="37"/>
        <v>Eutrofico</v>
      </c>
      <c r="CU60" s="83" t="s">
        <v>1228</v>
      </c>
      <c r="CV60" s="83" t="s">
        <v>1229</v>
      </c>
      <c r="CW60" s="90">
        <v>43759</v>
      </c>
      <c r="CX60" s="106">
        <f t="shared" si="38"/>
        <v>8.1147842831776202</v>
      </c>
    </row>
    <row r="61" spans="1:102" ht="30" hidden="1" customHeight="1" x14ac:dyDescent="0.2">
      <c r="A61" s="83">
        <v>2019</v>
      </c>
      <c r="B61" s="84" t="s">
        <v>1230</v>
      </c>
      <c r="C61" s="84" t="s">
        <v>95</v>
      </c>
      <c r="D61" s="85" t="s">
        <v>1231</v>
      </c>
      <c r="E61" s="84" t="s">
        <v>408</v>
      </c>
      <c r="F61" s="86" t="s">
        <v>135</v>
      </c>
      <c r="G61" s="86" t="s">
        <v>991</v>
      </c>
      <c r="H61" s="87">
        <v>-75.973027777900001</v>
      </c>
      <c r="I61" s="87">
        <v>5.7366944438500003</v>
      </c>
      <c r="J61" s="88">
        <v>790003.65590000001</v>
      </c>
      <c r="K61" s="88">
        <v>1126466.9242</v>
      </c>
      <c r="L61" s="89">
        <v>1150</v>
      </c>
      <c r="M61" s="86">
        <v>2</v>
      </c>
      <c r="N61" s="86" t="s">
        <v>79</v>
      </c>
      <c r="O61" s="86">
        <v>26</v>
      </c>
      <c r="P61" s="86" t="s">
        <v>80</v>
      </c>
      <c r="Q61" s="86">
        <v>2619</v>
      </c>
      <c r="R61" s="84" t="s">
        <v>136</v>
      </c>
      <c r="S61" s="84" t="s">
        <v>390</v>
      </c>
      <c r="T61" s="84" t="s">
        <v>391</v>
      </c>
      <c r="U61" s="85" t="s">
        <v>416</v>
      </c>
      <c r="V61" s="84" t="s">
        <v>417</v>
      </c>
      <c r="W61" s="84" t="s">
        <v>846</v>
      </c>
      <c r="X61" s="84" t="s">
        <v>95</v>
      </c>
      <c r="Y61" s="90">
        <v>43744</v>
      </c>
      <c r="Z61" s="91">
        <v>143.42576307291662</v>
      </c>
      <c r="AA61" s="91">
        <v>7.14</v>
      </c>
      <c r="AB61" s="91">
        <v>142.9</v>
      </c>
      <c r="AC61" s="91">
        <v>22.6</v>
      </c>
      <c r="AD61" s="91">
        <v>25.9</v>
      </c>
      <c r="AE61" s="91">
        <v>6.51</v>
      </c>
      <c r="AF61" s="91">
        <v>88.2</v>
      </c>
      <c r="AG61" s="91">
        <v>3.2999999999999972</v>
      </c>
      <c r="AH61" s="91">
        <v>202</v>
      </c>
      <c r="AI61" s="91">
        <v>50.7</v>
      </c>
      <c r="AJ61" s="91" t="s">
        <v>88</v>
      </c>
      <c r="AK61" s="91" t="s">
        <v>88</v>
      </c>
      <c r="AL61" s="91">
        <v>512000</v>
      </c>
      <c r="AM61" s="91">
        <v>1670000</v>
      </c>
      <c r="AN61" s="91">
        <v>594000</v>
      </c>
      <c r="AO61" s="91">
        <v>0.755</v>
      </c>
      <c r="AP61" s="91">
        <v>2.349325295258923</v>
      </c>
      <c r="AQ61" s="91">
        <v>0.02</v>
      </c>
      <c r="AR61" s="91">
        <v>5</v>
      </c>
      <c r="AS61" s="91">
        <v>21.2</v>
      </c>
      <c r="AT61" s="91">
        <v>189</v>
      </c>
      <c r="AU61" s="91" t="s">
        <v>88</v>
      </c>
      <c r="AV61" s="91">
        <v>38</v>
      </c>
      <c r="AW61" s="91">
        <v>0.9</v>
      </c>
      <c r="AX61" s="91">
        <v>5</v>
      </c>
      <c r="AY61" s="91">
        <v>0.317</v>
      </c>
      <c r="AZ61" s="91">
        <v>52</v>
      </c>
      <c r="BA61" s="91">
        <v>44.2</v>
      </c>
      <c r="BB61" s="91" t="s">
        <v>88</v>
      </c>
      <c r="BC61" s="91" t="s">
        <v>88</v>
      </c>
      <c r="BD61" s="91" t="s">
        <v>88</v>
      </c>
      <c r="BE61" s="93" t="s">
        <v>88</v>
      </c>
      <c r="BF61" s="91" t="s">
        <v>88</v>
      </c>
      <c r="BG61" s="91" t="s">
        <v>88</v>
      </c>
      <c r="BH61" s="91" t="s">
        <v>88</v>
      </c>
      <c r="BI61" s="94">
        <f t="shared" si="0"/>
        <v>93.928406547873479</v>
      </c>
      <c r="BJ61" s="95">
        <f t="shared" si="1"/>
        <v>2</v>
      </c>
      <c r="BK61" s="95">
        <f t="shared" si="2"/>
        <v>91.252816146602271</v>
      </c>
      <c r="BL61" s="95">
        <f t="shared" si="3"/>
        <v>2</v>
      </c>
      <c r="BM61" s="95">
        <f t="shared" si="4"/>
        <v>85.205862138236611</v>
      </c>
      <c r="BN61" s="95">
        <f t="shared" si="5"/>
        <v>49.330663550985015</v>
      </c>
      <c r="BO61" s="95">
        <f t="shared" si="6"/>
        <v>81.582786606903184</v>
      </c>
      <c r="BP61" s="95">
        <f t="shared" si="7"/>
        <v>60.075537052567043</v>
      </c>
      <c r="BQ61" s="95">
        <f t="shared" si="8"/>
        <v>72.228128343195095</v>
      </c>
      <c r="BR61" s="96">
        <f t="shared" si="9"/>
        <v>58.019582067106249</v>
      </c>
      <c r="BS61" s="97" t="str">
        <f t="shared" si="10"/>
        <v>MEDIA</v>
      </c>
      <c r="BT61" s="98">
        <f t="shared" si="11"/>
        <v>15.772870662460567</v>
      </c>
      <c r="BU61" s="99">
        <f t="shared" si="12"/>
        <v>0.88200000000000001</v>
      </c>
      <c r="BV61" s="100">
        <f t="shared" si="13"/>
        <v>0.1</v>
      </c>
      <c r="BW61" s="95">
        <f t="shared" si="14"/>
        <v>1</v>
      </c>
      <c r="BX61" s="94">
        <f t="shared" si="15"/>
        <v>0.125</v>
      </c>
      <c r="BY61" s="100">
        <f t="shared" si="16"/>
        <v>0.90600000000000003</v>
      </c>
      <c r="BZ61" s="100">
        <f t="shared" si="17"/>
        <v>0.57563145413339645</v>
      </c>
      <c r="CA61" s="94">
        <f t="shared" si="18"/>
        <v>0.8</v>
      </c>
      <c r="CB61" s="99">
        <f t="shared" si="19"/>
        <v>0.63204840357867553</v>
      </c>
      <c r="CC61" s="97" t="str">
        <f t="shared" si="20"/>
        <v>Regular</v>
      </c>
      <c r="CD61" s="99">
        <f t="shared" si="21"/>
        <v>0.42436854586660355</v>
      </c>
      <c r="CE61" s="96">
        <f t="shared" si="22"/>
        <v>1.412075718509893E-2</v>
      </c>
      <c r="CF61" s="96">
        <f t="shared" si="23"/>
        <v>1.0000000000000009E-2</v>
      </c>
      <c r="CG61" s="99">
        <f t="shared" si="24"/>
        <v>0.1494964343505675</v>
      </c>
      <c r="CH61" s="101" t="str">
        <f t="shared" si="25"/>
        <v>Ninguna</v>
      </c>
      <c r="CI61" s="96">
        <f t="shared" si="26"/>
        <v>1</v>
      </c>
      <c r="CJ61" s="96">
        <f t="shared" si="27"/>
        <v>1</v>
      </c>
      <c r="CK61" s="96">
        <f t="shared" si="28"/>
        <v>0.11799999999999999</v>
      </c>
      <c r="CL61" s="102">
        <f t="shared" si="29"/>
        <v>0.70599999999999996</v>
      </c>
      <c r="CM61" s="103" t="str">
        <f t="shared" si="30"/>
        <v>Alta</v>
      </c>
      <c r="CN61" s="96">
        <f t="shared" si="31"/>
        <v>9.4E-2</v>
      </c>
      <c r="CO61" s="96">
        <f t="shared" si="32"/>
        <v>9.4E-2</v>
      </c>
      <c r="CP61" s="103" t="str">
        <f t="shared" si="33"/>
        <v>Ninguna</v>
      </c>
      <c r="CQ61" s="104">
        <f t="shared" si="34"/>
        <v>1.5827617486398053E-3</v>
      </c>
      <c r="CR61" s="104">
        <f t="shared" si="35"/>
        <v>1.5827617486398053E-3</v>
      </c>
      <c r="CS61" s="103" t="str">
        <f t="shared" si="36"/>
        <v>Ninguna</v>
      </c>
      <c r="CT61" s="105" t="str">
        <f t="shared" si="37"/>
        <v>Eutrofico</v>
      </c>
      <c r="CU61" s="83" t="s">
        <v>1232</v>
      </c>
      <c r="CV61" s="83" t="s">
        <v>1229</v>
      </c>
      <c r="CW61" s="90">
        <v>43759</v>
      </c>
      <c r="CX61" s="106">
        <f t="shared" si="38"/>
        <v>7.369325295258923</v>
      </c>
    </row>
    <row r="62" spans="1:102" ht="30" hidden="1" customHeight="1" x14ac:dyDescent="0.2">
      <c r="A62" s="83">
        <v>2019</v>
      </c>
      <c r="B62" s="84" t="s">
        <v>1233</v>
      </c>
      <c r="C62" s="84" t="s">
        <v>142</v>
      </c>
      <c r="D62" s="85" t="s">
        <v>1234</v>
      </c>
      <c r="E62" s="84" t="s">
        <v>134</v>
      </c>
      <c r="F62" s="86" t="s">
        <v>135</v>
      </c>
      <c r="G62" s="86" t="s">
        <v>991</v>
      </c>
      <c r="H62" s="87">
        <v>-75.881653666700004</v>
      </c>
      <c r="I62" s="87">
        <v>5.6607657723499996</v>
      </c>
      <c r="J62" s="88">
        <v>800103.70369999995</v>
      </c>
      <c r="K62" s="88">
        <v>1118033.5342000001</v>
      </c>
      <c r="L62" s="89">
        <v>1360</v>
      </c>
      <c r="M62" s="86">
        <v>2</v>
      </c>
      <c r="N62" s="86" t="s">
        <v>79</v>
      </c>
      <c r="O62" s="86">
        <v>26</v>
      </c>
      <c r="P62" s="86" t="s">
        <v>80</v>
      </c>
      <c r="Q62" s="86">
        <v>2619</v>
      </c>
      <c r="R62" s="84" t="s">
        <v>136</v>
      </c>
      <c r="S62" s="84" t="s">
        <v>390</v>
      </c>
      <c r="T62" s="84" t="s">
        <v>391</v>
      </c>
      <c r="U62" s="85" t="s">
        <v>139</v>
      </c>
      <c r="V62" s="84" t="s">
        <v>140</v>
      </c>
      <c r="W62" s="84" t="s">
        <v>141</v>
      </c>
      <c r="X62" s="84" t="s">
        <v>142</v>
      </c>
      <c r="Y62" s="90">
        <v>43742</v>
      </c>
      <c r="Z62" s="91">
        <v>17.07</v>
      </c>
      <c r="AA62" s="91">
        <v>7.86</v>
      </c>
      <c r="AB62" s="91">
        <v>293</v>
      </c>
      <c r="AC62" s="91">
        <v>22.2</v>
      </c>
      <c r="AD62" s="91">
        <v>22.8</v>
      </c>
      <c r="AE62" s="91">
        <v>5.75</v>
      </c>
      <c r="AF62" s="91">
        <v>77.2</v>
      </c>
      <c r="AG62" s="91">
        <v>0.60000000000000142</v>
      </c>
      <c r="AH62" s="91">
        <v>134</v>
      </c>
      <c r="AI62" s="91">
        <v>79.900000000000006</v>
      </c>
      <c r="AJ62" s="91" t="s">
        <v>88</v>
      </c>
      <c r="AK62" s="91" t="s">
        <v>88</v>
      </c>
      <c r="AL62" s="91">
        <v>359000</v>
      </c>
      <c r="AM62" s="91">
        <v>4611000</v>
      </c>
      <c r="AN62" s="91">
        <v>464000</v>
      </c>
      <c r="AO62" s="91">
        <v>0.375</v>
      </c>
      <c r="AP62" s="91">
        <v>4.4501642612116141</v>
      </c>
      <c r="AQ62" s="91">
        <v>0.02</v>
      </c>
      <c r="AR62" s="91">
        <v>5</v>
      </c>
      <c r="AS62" s="91">
        <v>21.5</v>
      </c>
      <c r="AT62" s="91">
        <v>245</v>
      </c>
      <c r="AU62" s="91" t="s">
        <v>88</v>
      </c>
      <c r="AV62" s="91">
        <v>40</v>
      </c>
      <c r="AW62" s="91">
        <v>0.1</v>
      </c>
      <c r="AX62" s="91">
        <v>5</v>
      </c>
      <c r="AY62" s="91">
        <v>0.27800000000000002</v>
      </c>
      <c r="AZ62" s="91">
        <v>124</v>
      </c>
      <c r="BA62" s="91">
        <v>82.3</v>
      </c>
      <c r="BB62" s="91" t="s">
        <v>88</v>
      </c>
      <c r="BC62" s="91" t="s">
        <v>88</v>
      </c>
      <c r="BD62" s="91" t="s">
        <v>88</v>
      </c>
      <c r="BE62" s="93" t="s">
        <v>88</v>
      </c>
      <c r="BF62" s="91" t="s">
        <v>88</v>
      </c>
      <c r="BG62" s="91" t="s">
        <v>88</v>
      </c>
      <c r="BH62" s="91" t="s">
        <v>88</v>
      </c>
      <c r="BI62" s="94">
        <f t="shared" si="0"/>
        <v>83.177100576017395</v>
      </c>
      <c r="BJ62" s="95">
        <f t="shared" si="1"/>
        <v>2</v>
      </c>
      <c r="BK62" s="95">
        <f t="shared" si="2"/>
        <v>88.345771739786869</v>
      </c>
      <c r="BL62" s="95">
        <f t="shared" si="3"/>
        <v>2</v>
      </c>
      <c r="BM62" s="95">
        <f t="shared" si="4"/>
        <v>73.98718725700617</v>
      </c>
      <c r="BN62" s="95">
        <f t="shared" si="5"/>
        <v>69.198059485942082</v>
      </c>
      <c r="BO62" s="95">
        <f t="shared" si="6"/>
        <v>89.747799768807994</v>
      </c>
      <c r="BP62" s="95">
        <f t="shared" si="7"/>
        <v>59.733451458368748</v>
      </c>
      <c r="BQ62" s="95">
        <f t="shared" si="8"/>
        <v>61.923024281937515</v>
      </c>
      <c r="BR62" s="96">
        <f t="shared" si="9"/>
        <v>56.804734456880261</v>
      </c>
      <c r="BS62" s="97" t="str">
        <f t="shared" si="10"/>
        <v>MEDIA</v>
      </c>
      <c r="BT62" s="98">
        <f t="shared" si="11"/>
        <v>17.985611510791365</v>
      </c>
      <c r="BU62" s="99">
        <f t="shared" si="12"/>
        <v>0.77200000000000002</v>
      </c>
      <c r="BV62" s="100">
        <f t="shared" si="13"/>
        <v>0.1</v>
      </c>
      <c r="BW62" s="95">
        <f t="shared" si="14"/>
        <v>1</v>
      </c>
      <c r="BX62" s="94">
        <f t="shared" si="15"/>
        <v>0.125</v>
      </c>
      <c r="BY62" s="100">
        <f t="shared" si="16"/>
        <v>0.9</v>
      </c>
      <c r="BZ62" s="100">
        <f t="shared" si="17"/>
        <v>0</v>
      </c>
      <c r="CA62" s="94">
        <f t="shared" si="18"/>
        <v>0.8</v>
      </c>
      <c r="CB62" s="99">
        <f t="shared" si="19"/>
        <v>0.53302000000000005</v>
      </c>
      <c r="CC62" s="97" t="str">
        <f t="shared" si="20"/>
        <v>Regular</v>
      </c>
      <c r="CD62" s="99">
        <f t="shared" si="21"/>
        <v>1</v>
      </c>
      <c r="CE62" s="96">
        <f t="shared" si="22"/>
        <v>0.21765030241906608</v>
      </c>
      <c r="CF62" s="96">
        <f t="shared" si="23"/>
        <v>0.37</v>
      </c>
      <c r="CG62" s="99">
        <f t="shared" si="24"/>
        <v>0.52921676747302204</v>
      </c>
      <c r="CH62" s="101" t="str">
        <f t="shared" si="25"/>
        <v>Media</v>
      </c>
      <c r="CI62" s="96">
        <f t="shared" si="26"/>
        <v>1</v>
      </c>
      <c r="CJ62" s="96">
        <f t="shared" si="27"/>
        <v>1</v>
      </c>
      <c r="CK62" s="96">
        <f t="shared" si="28"/>
        <v>0.22799999999999998</v>
      </c>
      <c r="CL62" s="102">
        <f t="shared" si="29"/>
        <v>0.74266666666666659</v>
      </c>
      <c r="CM62" s="103" t="str">
        <f t="shared" si="30"/>
        <v>Alta</v>
      </c>
      <c r="CN62" s="96">
        <f t="shared" si="31"/>
        <v>9.9999999999999992E-2</v>
      </c>
      <c r="CO62" s="96">
        <f t="shared" si="32"/>
        <v>9.9999999999999992E-2</v>
      </c>
      <c r="CP62" s="103" t="str">
        <f t="shared" si="33"/>
        <v>Ninguna</v>
      </c>
      <c r="CQ62" s="104">
        <f t="shared" si="34"/>
        <v>1.8651519665682178E-2</v>
      </c>
      <c r="CR62" s="104">
        <f t="shared" si="35"/>
        <v>1.8651519665682178E-2</v>
      </c>
      <c r="CS62" s="103" t="str">
        <f t="shared" si="36"/>
        <v>Ninguna</v>
      </c>
      <c r="CT62" s="105" t="str">
        <f t="shared" si="37"/>
        <v>Eutrofico</v>
      </c>
      <c r="CU62" s="83" t="s">
        <v>1235</v>
      </c>
      <c r="CV62" s="83" t="s">
        <v>1236</v>
      </c>
      <c r="CW62" s="90">
        <v>43757</v>
      </c>
      <c r="CX62" s="106">
        <f t="shared" si="38"/>
        <v>9.4701642612116146</v>
      </c>
    </row>
    <row r="63" spans="1:102" ht="30" hidden="1" customHeight="1" x14ac:dyDescent="0.2">
      <c r="A63" s="83">
        <v>2019</v>
      </c>
      <c r="B63" s="84" t="s">
        <v>1237</v>
      </c>
      <c r="C63" s="84" t="s">
        <v>142</v>
      </c>
      <c r="D63" s="85" t="s">
        <v>1238</v>
      </c>
      <c r="E63" s="84" t="s">
        <v>134</v>
      </c>
      <c r="F63" s="86" t="s">
        <v>135</v>
      </c>
      <c r="G63" s="86" t="s">
        <v>991</v>
      </c>
      <c r="H63" s="87">
        <v>-75.876330893299993</v>
      </c>
      <c r="I63" s="87">
        <v>5.6616336836699999</v>
      </c>
      <c r="J63" s="88">
        <v>800693.94709999999</v>
      </c>
      <c r="K63" s="88">
        <v>1118127.7287000001</v>
      </c>
      <c r="L63" s="89">
        <v>1300</v>
      </c>
      <c r="M63" s="86">
        <v>2</v>
      </c>
      <c r="N63" s="86" t="s">
        <v>79</v>
      </c>
      <c r="O63" s="86">
        <v>26</v>
      </c>
      <c r="P63" s="86" t="s">
        <v>80</v>
      </c>
      <c r="Q63" s="86">
        <v>2619</v>
      </c>
      <c r="R63" s="84" t="s">
        <v>136</v>
      </c>
      <c r="S63" s="84" t="s">
        <v>390</v>
      </c>
      <c r="T63" s="84" t="s">
        <v>391</v>
      </c>
      <c r="U63" s="85" t="s">
        <v>139</v>
      </c>
      <c r="V63" s="84" t="s">
        <v>140</v>
      </c>
      <c r="W63" s="84" t="s">
        <v>141</v>
      </c>
      <c r="X63" s="84" t="s">
        <v>142</v>
      </c>
      <c r="Y63" s="90">
        <v>43742</v>
      </c>
      <c r="Z63" s="91">
        <v>60.39</v>
      </c>
      <c r="AA63" s="91">
        <v>7.71</v>
      </c>
      <c r="AB63" s="91">
        <v>443</v>
      </c>
      <c r="AC63" s="91">
        <v>21.9</v>
      </c>
      <c r="AD63" s="91">
        <v>22.9</v>
      </c>
      <c r="AE63" s="91">
        <v>4.9400000000000004</v>
      </c>
      <c r="AF63" s="91">
        <v>68.8</v>
      </c>
      <c r="AG63" s="91">
        <v>1</v>
      </c>
      <c r="AH63" s="91">
        <v>296</v>
      </c>
      <c r="AI63" s="91">
        <v>137</v>
      </c>
      <c r="AJ63" s="91" t="s">
        <v>88</v>
      </c>
      <c r="AK63" s="91" t="s">
        <v>88</v>
      </c>
      <c r="AL63" s="91">
        <v>9100000</v>
      </c>
      <c r="AM63" s="91">
        <v>39400000</v>
      </c>
      <c r="AN63" s="91">
        <v>12033000</v>
      </c>
      <c r="AO63" s="91">
        <v>1.1000000000000001</v>
      </c>
      <c r="AP63" s="91">
        <v>13.89264477484844</v>
      </c>
      <c r="AQ63" s="91">
        <v>0.02</v>
      </c>
      <c r="AR63" s="91">
        <v>12</v>
      </c>
      <c r="AS63" s="91">
        <v>87.9</v>
      </c>
      <c r="AT63" s="91">
        <v>373</v>
      </c>
      <c r="AU63" s="91" t="s">
        <v>88</v>
      </c>
      <c r="AV63" s="91">
        <v>90</v>
      </c>
      <c r="AW63" s="91">
        <v>0.3</v>
      </c>
      <c r="AX63" s="91">
        <v>20.100000000000001</v>
      </c>
      <c r="AY63" s="91">
        <v>1.84</v>
      </c>
      <c r="AZ63" s="91">
        <v>144</v>
      </c>
      <c r="BA63" s="91">
        <v>70.400000000000006</v>
      </c>
      <c r="BB63" s="91" t="s">
        <v>88</v>
      </c>
      <c r="BC63" s="91" t="s">
        <v>88</v>
      </c>
      <c r="BD63" s="91" t="s">
        <v>88</v>
      </c>
      <c r="BE63" s="93" t="s">
        <v>88</v>
      </c>
      <c r="BF63" s="91" t="s">
        <v>88</v>
      </c>
      <c r="BG63" s="91" t="s">
        <v>88</v>
      </c>
      <c r="BH63" s="91" t="s">
        <v>88</v>
      </c>
      <c r="BI63" s="94">
        <f t="shared" si="0"/>
        <v>72.021741533139775</v>
      </c>
      <c r="BJ63" s="95">
        <f t="shared" si="1"/>
        <v>2</v>
      </c>
      <c r="BK63" s="95">
        <f t="shared" si="2"/>
        <v>91.071583149183425</v>
      </c>
      <c r="BL63" s="95">
        <f t="shared" si="3"/>
        <v>2</v>
      </c>
      <c r="BM63" s="95">
        <f t="shared" si="4"/>
        <v>45.234407963882624</v>
      </c>
      <c r="BN63" s="95">
        <f t="shared" si="5"/>
        <v>38.100079702165203</v>
      </c>
      <c r="BO63" s="95">
        <f t="shared" si="6"/>
        <v>89.058291121899998</v>
      </c>
      <c r="BP63" s="95">
        <f t="shared" si="7"/>
        <v>20.446562331932554</v>
      </c>
      <c r="BQ63" s="95">
        <f t="shared" si="8"/>
        <v>34.392280336875118</v>
      </c>
      <c r="BR63" s="96">
        <f t="shared" si="9"/>
        <v>44.084032695974592</v>
      </c>
      <c r="BS63" s="97" t="str">
        <f t="shared" si="10"/>
        <v>MALO</v>
      </c>
      <c r="BT63" s="98">
        <f t="shared" si="11"/>
        <v>10.923913043478262</v>
      </c>
      <c r="BU63" s="99">
        <f t="shared" si="12"/>
        <v>0.68799999999999994</v>
      </c>
      <c r="BV63" s="100">
        <f t="shared" si="13"/>
        <v>0.1</v>
      </c>
      <c r="BW63" s="95">
        <f t="shared" si="14"/>
        <v>1</v>
      </c>
      <c r="BX63" s="94">
        <f t="shared" si="15"/>
        <v>0.125</v>
      </c>
      <c r="BY63" s="100">
        <f t="shared" si="16"/>
        <v>0.75</v>
      </c>
      <c r="BZ63" s="100">
        <f t="shared" si="17"/>
        <v>0</v>
      </c>
      <c r="CA63" s="94">
        <f t="shared" si="18"/>
        <v>0.6</v>
      </c>
      <c r="CB63" s="99">
        <f t="shared" si="19"/>
        <v>0.47058000000000005</v>
      </c>
      <c r="CC63" s="97" t="str">
        <f t="shared" si="20"/>
        <v>Mala</v>
      </c>
      <c r="CD63" s="99">
        <f t="shared" si="21"/>
        <v>1</v>
      </c>
      <c r="CE63" s="96">
        <f t="shared" si="22"/>
        <v>0.10947619644790801</v>
      </c>
      <c r="CF63" s="96">
        <f t="shared" si="23"/>
        <v>0.47</v>
      </c>
      <c r="CG63" s="99">
        <f t="shared" si="24"/>
        <v>0.52649206548263605</v>
      </c>
      <c r="CH63" s="101" t="str">
        <f t="shared" si="25"/>
        <v>Media</v>
      </c>
      <c r="CI63" s="96">
        <f t="shared" si="26"/>
        <v>1</v>
      </c>
      <c r="CJ63" s="96">
        <f t="shared" si="27"/>
        <v>1</v>
      </c>
      <c r="CK63" s="96">
        <f t="shared" si="28"/>
        <v>0.31200000000000006</v>
      </c>
      <c r="CL63" s="102">
        <f t="shared" si="29"/>
        <v>0.77066666666666672</v>
      </c>
      <c r="CM63" s="103" t="str">
        <f t="shared" si="30"/>
        <v>Alta</v>
      </c>
      <c r="CN63" s="96">
        <f t="shared" si="31"/>
        <v>0.25</v>
      </c>
      <c r="CO63" s="96">
        <f t="shared" si="32"/>
        <v>0.25</v>
      </c>
      <c r="CP63" s="103" t="str">
        <f t="shared" si="33"/>
        <v>Baja</v>
      </c>
      <c r="CQ63" s="104">
        <f t="shared" si="34"/>
        <v>1.1200867264296642E-2</v>
      </c>
      <c r="CR63" s="104">
        <f t="shared" si="35"/>
        <v>1.1200867264296642E-2</v>
      </c>
      <c r="CS63" s="103" t="str">
        <f t="shared" si="36"/>
        <v>Ninguna</v>
      </c>
      <c r="CT63" s="105" t="str">
        <f t="shared" si="37"/>
        <v>Hipereutrofico</v>
      </c>
      <c r="CU63" s="83" t="s">
        <v>1239</v>
      </c>
      <c r="CV63" s="83" t="s">
        <v>1236</v>
      </c>
      <c r="CW63" s="90">
        <v>43757</v>
      </c>
      <c r="CX63" s="106">
        <f t="shared" si="38"/>
        <v>34.01264477484844</v>
      </c>
    </row>
    <row r="64" spans="1:102" ht="30" hidden="1" customHeight="1" x14ac:dyDescent="0.2">
      <c r="A64" s="83">
        <v>2019</v>
      </c>
      <c r="B64" s="84" t="s">
        <v>1240</v>
      </c>
      <c r="C64" s="84" t="s">
        <v>383</v>
      </c>
      <c r="D64" s="85" t="s">
        <v>1241</v>
      </c>
      <c r="E64" s="84" t="s">
        <v>379</v>
      </c>
      <c r="F64" s="86" t="s">
        <v>135</v>
      </c>
      <c r="G64" s="86" t="s">
        <v>991</v>
      </c>
      <c r="H64" s="87">
        <v>-75.979555555800005</v>
      </c>
      <c r="I64" s="87">
        <v>6.1244722222799997</v>
      </c>
      <c r="J64" s="88">
        <v>789427.43440000003</v>
      </c>
      <c r="K64" s="88">
        <v>1169375.4580999999</v>
      </c>
      <c r="L64" s="89">
        <v>1530</v>
      </c>
      <c r="M64" s="86">
        <v>2</v>
      </c>
      <c r="N64" s="86" t="s">
        <v>79</v>
      </c>
      <c r="O64" s="86">
        <v>26</v>
      </c>
      <c r="P64" s="86" t="s">
        <v>80</v>
      </c>
      <c r="Q64" s="86">
        <v>2621</v>
      </c>
      <c r="R64" s="84" t="s">
        <v>152</v>
      </c>
      <c r="S64" s="84" t="s">
        <v>153</v>
      </c>
      <c r="T64" s="84" t="s">
        <v>154</v>
      </c>
      <c r="U64" s="85" t="s">
        <v>380</v>
      </c>
      <c r="V64" s="84" t="s">
        <v>381</v>
      </c>
      <c r="W64" s="84" t="s">
        <v>382</v>
      </c>
      <c r="X64" s="84" t="s">
        <v>383</v>
      </c>
      <c r="Y64" s="90">
        <v>43744</v>
      </c>
      <c r="Z64" s="91">
        <v>202.9</v>
      </c>
      <c r="AA64" s="91">
        <v>7.66</v>
      </c>
      <c r="AB64" s="91">
        <v>174.7</v>
      </c>
      <c r="AC64" s="91">
        <v>19</v>
      </c>
      <c r="AD64" s="91">
        <v>21.4</v>
      </c>
      <c r="AE64" s="91">
        <v>7.35</v>
      </c>
      <c r="AF64" s="91">
        <v>95.4</v>
      </c>
      <c r="AG64" s="91">
        <v>2.3999999999999986</v>
      </c>
      <c r="AH64" s="91">
        <v>19.2</v>
      </c>
      <c r="AI64" s="91">
        <v>8.85</v>
      </c>
      <c r="AJ64" s="91" t="s">
        <v>88</v>
      </c>
      <c r="AK64" s="91" t="s">
        <v>88</v>
      </c>
      <c r="AL64" s="91">
        <v>344800</v>
      </c>
      <c r="AM64" s="91">
        <v>1986300</v>
      </c>
      <c r="AN64" s="91">
        <v>488400</v>
      </c>
      <c r="AO64" s="91">
        <v>0.32400000000000001</v>
      </c>
      <c r="AP64" s="91">
        <v>2.575221958264589</v>
      </c>
      <c r="AQ64" s="91">
        <v>4.7E-2</v>
      </c>
      <c r="AR64" s="91">
        <v>5</v>
      </c>
      <c r="AS64" s="91">
        <v>8.7200000000000006</v>
      </c>
      <c r="AT64" s="91">
        <v>126</v>
      </c>
      <c r="AU64" s="91" t="s">
        <v>88</v>
      </c>
      <c r="AV64" s="91">
        <v>7</v>
      </c>
      <c r="AW64" s="91">
        <v>0.1</v>
      </c>
      <c r="AX64" s="91">
        <v>5</v>
      </c>
      <c r="AY64" s="91">
        <v>0.16900000000000001</v>
      </c>
      <c r="AZ64" s="91">
        <v>64.8</v>
      </c>
      <c r="BA64" s="91">
        <v>57.8</v>
      </c>
      <c r="BB64" s="91" t="s">
        <v>88</v>
      </c>
      <c r="BC64" s="91" t="s">
        <v>88</v>
      </c>
      <c r="BD64" s="91" t="s">
        <v>88</v>
      </c>
      <c r="BE64" s="93" t="s">
        <v>88</v>
      </c>
      <c r="BF64" s="91" t="s">
        <v>88</v>
      </c>
      <c r="BG64" s="91" t="s">
        <v>88</v>
      </c>
      <c r="BH64" s="91" t="s">
        <v>88</v>
      </c>
      <c r="BI64" s="94">
        <f t="shared" si="0"/>
        <v>97.776523712714649</v>
      </c>
      <c r="BJ64" s="95">
        <f t="shared" si="1"/>
        <v>2</v>
      </c>
      <c r="BK64" s="95">
        <f t="shared" si="2"/>
        <v>91.744910772620642</v>
      </c>
      <c r="BL64" s="95">
        <f t="shared" si="3"/>
        <v>37.832174817072321</v>
      </c>
      <c r="BM64" s="95">
        <f t="shared" si="4"/>
        <v>83.880057026778104</v>
      </c>
      <c r="BN64" s="95">
        <f t="shared" si="5"/>
        <v>72.634594031410913</v>
      </c>
      <c r="BO64" s="95">
        <f t="shared" si="6"/>
        <v>85.153143194855019</v>
      </c>
      <c r="BP64" s="95">
        <f t="shared" si="7"/>
        <v>78.593013502520023</v>
      </c>
      <c r="BQ64" s="95">
        <f t="shared" si="8"/>
        <v>81.596764176433595</v>
      </c>
      <c r="BR64" s="96">
        <f t="shared" si="9"/>
        <v>67.361482443884086</v>
      </c>
      <c r="BS64" s="97" t="str">
        <f t="shared" si="10"/>
        <v>MEDIA</v>
      </c>
      <c r="BT64" s="98">
        <f t="shared" si="11"/>
        <v>29.585798816568044</v>
      </c>
      <c r="BU64" s="99">
        <f t="shared" si="12"/>
        <v>0.95400000000000007</v>
      </c>
      <c r="BV64" s="100">
        <f t="shared" si="13"/>
        <v>0.1</v>
      </c>
      <c r="BW64" s="95">
        <f t="shared" si="14"/>
        <v>1</v>
      </c>
      <c r="BX64" s="94">
        <f t="shared" si="15"/>
        <v>0.91</v>
      </c>
      <c r="BY64" s="100">
        <f t="shared" si="16"/>
        <v>0.999</v>
      </c>
      <c r="BZ64" s="100">
        <f t="shared" si="17"/>
        <v>0.44451479959523654</v>
      </c>
      <c r="CA64" s="94">
        <f t="shared" si="18"/>
        <v>0.15</v>
      </c>
      <c r="CB64" s="99">
        <f t="shared" si="19"/>
        <v>0.65713207194333323</v>
      </c>
      <c r="CC64" s="97" t="str">
        <f t="shared" si="20"/>
        <v>Regular</v>
      </c>
      <c r="CD64" s="99">
        <f t="shared" si="21"/>
        <v>0.55548520040476346</v>
      </c>
      <c r="CE64" s="96">
        <f t="shared" si="22"/>
        <v>4.5970845250473943E-2</v>
      </c>
      <c r="CF64" s="96">
        <f t="shared" si="23"/>
        <v>7.400000000000001E-2</v>
      </c>
      <c r="CG64" s="99">
        <f t="shared" si="24"/>
        <v>0.22515201521841247</v>
      </c>
      <c r="CH64" s="101" t="str">
        <f t="shared" si="25"/>
        <v>Baja</v>
      </c>
      <c r="CI64" s="96">
        <f t="shared" si="26"/>
        <v>0.61286028948847771</v>
      </c>
      <c r="CJ64" s="96">
        <f t="shared" si="27"/>
        <v>1</v>
      </c>
      <c r="CK64" s="96">
        <f t="shared" si="28"/>
        <v>4.599999999999993E-2</v>
      </c>
      <c r="CL64" s="102">
        <f t="shared" si="29"/>
        <v>0.55295342982949247</v>
      </c>
      <c r="CM64" s="103" t="str">
        <f t="shared" si="30"/>
        <v>Media</v>
      </c>
      <c r="CN64" s="96">
        <f t="shared" si="31"/>
        <v>0</v>
      </c>
      <c r="CO64" s="96">
        <f t="shared" si="32"/>
        <v>0</v>
      </c>
      <c r="CP64" s="103" t="str">
        <f t="shared" si="33"/>
        <v>Ninguna</v>
      </c>
      <c r="CQ64" s="104">
        <f t="shared" si="34"/>
        <v>9.4429409297708284E-3</v>
      </c>
      <c r="CR64" s="104">
        <f t="shared" si="35"/>
        <v>9.4429409297708284E-3</v>
      </c>
      <c r="CS64" s="103" t="str">
        <f t="shared" si="36"/>
        <v>Ninguna</v>
      </c>
      <c r="CT64" s="105" t="str">
        <f t="shared" si="37"/>
        <v>Eutrofico</v>
      </c>
      <c r="CU64" s="83" t="s">
        <v>1242</v>
      </c>
      <c r="CV64" s="83" t="s">
        <v>1243</v>
      </c>
      <c r="CW64" s="90">
        <v>43759</v>
      </c>
      <c r="CX64" s="106">
        <f t="shared" si="38"/>
        <v>7.6222219582645891</v>
      </c>
    </row>
    <row r="65" spans="1:102" ht="30" hidden="1" customHeight="1" x14ac:dyDescent="0.2">
      <c r="A65" s="83">
        <v>2019</v>
      </c>
      <c r="B65" s="84" t="s">
        <v>1244</v>
      </c>
      <c r="C65" s="84" t="s">
        <v>383</v>
      </c>
      <c r="D65" s="85" t="s">
        <v>1245</v>
      </c>
      <c r="E65" s="84" t="s">
        <v>379</v>
      </c>
      <c r="F65" s="86" t="s">
        <v>135</v>
      </c>
      <c r="G65" s="86" t="s">
        <v>991</v>
      </c>
      <c r="H65" s="87">
        <v>-75.979361110799999</v>
      </c>
      <c r="I65" s="87">
        <v>6.1251666665700002</v>
      </c>
      <c r="J65" s="88">
        <v>789449.24109999998</v>
      </c>
      <c r="K65" s="88">
        <v>1169452.2198999999</v>
      </c>
      <c r="L65" s="89">
        <v>1525</v>
      </c>
      <c r="M65" s="86">
        <v>2</v>
      </c>
      <c r="N65" s="86" t="s">
        <v>79</v>
      </c>
      <c r="O65" s="86">
        <v>26</v>
      </c>
      <c r="P65" s="86" t="s">
        <v>80</v>
      </c>
      <c r="Q65" s="86">
        <v>2621</v>
      </c>
      <c r="R65" s="84" t="s">
        <v>152</v>
      </c>
      <c r="S65" s="84" t="s">
        <v>153</v>
      </c>
      <c r="T65" s="84" t="s">
        <v>154</v>
      </c>
      <c r="U65" s="85" t="s">
        <v>380</v>
      </c>
      <c r="V65" s="84" t="s">
        <v>381</v>
      </c>
      <c r="W65" s="84" t="s">
        <v>382</v>
      </c>
      <c r="X65" s="84" t="s">
        <v>383</v>
      </c>
      <c r="Y65" s="90">
        <v>43744</v>
      </c>
      <c r="Z65" s="91">
        <v>219.57</v>
      </c>
      <c r="AA65" s="91">
        <v>7.89</v>
      </c>
      <c r="AB65" s="91">
        <v>189.2</v>
      </c>
      <c r="AC65" s="91">
        <v>20.2</v>
      </c>
      <c r="AD65" s="91">
        <v>21.4</v>
      </c>
      <c r="AE65" s="91">
        <v>7.11</v>
      </c>
      <c r="AF65" s="91">
        <v>92.8</v>
      </c>
      <c r="AG65" s="91">
        <v>1.1999999999999993</v>
      </c>
      <c r="AH65" s="91">
        <v>23.7</v>
      </c>
      <c r="AI65" s="91">
        <v>11.3</v>
      </c>
      <c r="AJ65" s="91" t="s">
        <v>88</v>
      </c>
      <c r="AK65" s="91" t="s">
        <v>88</v>
      </c>
      <c r="AL65" s="91">
        <v>42000</v>
      </c>
      <c r="AM65" s="91">
        <v>1145000</v>
      </c>
      <c r="AN65" s="91">
        <v>547500</v>
      </c>
      <c r="AO65" s="91">
        <v>0.64900000000000002</v>
      </c>
      <c r="AP65" s="91">
        <v>2.8237082875708213</v>
      </c>
      <c r="AQ65" s="91">
        <v>4.3999999999999997E-2</v>
      </c>
      <c r="AR65" s="91">
        <v>5</v>
      </c>
      <c r="AS65" s="91">
        <v>10.5</v>
      </c>
      <c r="AT65" s="91">
        <v>126</v>
      </c>
      <c r="AU65" s="91" t="s">
        <v>88</v>
      </c>
      <c r="AV65" s="91">
        <v>10</v>
      </c>
      <c r="AW65" s="91">
        <v>0.1</v>
      </c>
      <c r="AX65" s="91">
        <v>5</v>
      </c>
      <c r="AY65" s="91">
        <v>0.23599999999999999</v>
      </c>
      <c r="AZ65" s="91">
        <v>69.900000000000006</v>
      </c>
      <c r="BA65" s="91">
        <v>56.2</v>
      </c>
      <c r="BB65" s="91" t="s">
        <v>88</v>
      </c>
      <c r="BC65" s="91" t="s">
        <v>88</v>
      </c>
      <c r="BD65" s="91" t="s">
        <v>88</v>
      </c>
      <c r="BE65" s="93" t="s">
        <v>88</v>
      </c>
      <c r="BF65" s="91" t="s">
        <v>88</v>
      </c>
      <c r="BG65" s="91" t="s">
        <v>88</v>
      </c>
      <c r="BH65" s="91" t="s">
        <v>88</v>
      </c>
      <c r="BI65" s="94">
        <f t="shared" si="0"/>
        <v>96.708267902440269</v>
      </c>
      <c r="BJ65" s="95">
        <f t="shared" si="1"/>
        <v>2</v>
      </c>
      <c r="BK65" s="95">
        <f t="shared" si="2"/>
        <v>87.685772677355999</v>
      </c>
      <c r="BL65" s="95">
        <f t="shared" si="3"/>
        <v>29.393110306397006</v>
      </c>
      <c r="BM65" s="95">
        <f t="shared" si="4"/>
        <v>82.4566206889006</v>
      </c>
      <c r="BN65" s="95">
        <f t="shared" si="5"/>
        <v>53.957499150906877</v>
      </c>
      <c r="BO65" s="95">
        <f t="shared" si="6"/>
        <v>88.638681616077207</v>
      </c>
      <c r="BP65" s="95">
        <f t="shared" si="7"/>
        <v>75.359938895368742</v>
      </c>
      <c r="BQ65" s="95">
        <f t="shared" si="8"/>
        <v>81.596764176433595</v>
      </c>
      <c r="BR65" s="96">
        <f t="shared" si="9"/>
        <v>63.884931421196001</v>
      </c>
      <c r="BS65" s="97" t="str">
        <f t="shared" si="10"/>
        <v>MEDIA</v>
      </c>
      <c r="BT65" s="98">
        <f t="shared" si="11"/>
        <v>21.186440677966104</v>
      </c>
      <c r="BU65" s="99">
        <f t="shared" si="12"/>
        <v>0.92799999999999994</v>
      </c>
      <c r="BV65" s="100">
        <f t="shared" si="13"/>
        <v>0.1</v>
      </c>
      <c r="BW65" s="95">
        <f t="shared" si="14"/>
        <v>1</v>
      </c>
      <c r="BX65" s="94">
        <f t="shared" si="15"/>
        <v>0.71</v>
      </c>
      <c r="BY65" s="100">
        <f t="shared" si="16"/>
        <v>0.99</v>
      </c>
      <c r="BZ65" s="100">
        <f t="shared" si="17"/>
        <v>0.38187783513977391</v>
      </c>
      <c r="CA65" s="94">
        <f t="shared" si="18"/>
        <v>0.15</v>
      </c>
      <c r="CB65" s="99">
        <f t="shared" si="19"/>
        <v>0.61494289691956849</v>
      </c>
      <c r="CC65" s="97" t="str">
        <f t="shared" si="20"/>
        <v>Regular</v>
      </c>
      <c r="CD65" s="99">
        <f t="shared" si="21"/>
        <v>0.61812216486022609</v>
      </c>
      <c r="CE65" s="96">
        <f t="shared" si="22"/>
        <v>4.062934196286732E-2</v>
      </c>
      <c r="CF65" s="96">
        <f t="shared" si="23"/>
        <v>9.9500000000000033E-2</v>
      </c>
      <c r="CG65" s="99">
        <f t="shared" si="24"/>
        <v>0.25275050227436446</v>
      </c>
      <c r="CH65" s="101" t="str">
        <f t="shared" si="25"/>
        <v>Baja</v>
      </c>
      <c r="CI65" s="96">
        <f t="shared" si="26"/>
        <v>0.68715491043839372</v>
      </c>
      <c r="CJ65" s="96">
        <f t="shared" si="27"/>
        <v>1</v>
      </c>
      <c r="CK65" s="96">
        <f t="shared" si="28"/>
        <v>7.2000000000000064E-2</v>
      </c>
      <c r="CL65" s="102">
        <f t="shared" si="29"/>
        <v>0.58638497014613122</v>
      </c>
      <c r="CM65" s="103" t="str">
        <f t="shared" si="30"/>
        <v>Media</v>
      </c>
      <c r="CN65" s="96">
        <f t="shared" si="31"/>
        <v>0</v>
      </c>
      <c r="CO65" s="96">
        <f t="shared" si="32"/>
        <v>0</v>
      </c>
      <c r="CP65" s="103" t="str">
        <f t="shared" si="33"/>
        <v>Ninguna</v>
      </c>
      <c r="CQ65" s="104">
        <f t="shared" si="34"/>
        <v>2.0643403431120835E-2</v>
      </c>
      <c r="CR65" s="104">
        <f t="shared" si="35"/>
        <v>2.0643403431120835E-2</v>
      </c>
      <c r="CS65" s="103" t="str">
        <f t="shared" si="36"/>
        <v>Ninguna</v>
      </c>
      <c r="CT65" s="105" t="str">
        <f t="shared" si="37"/>
        <v>Eutrofico</v>
      </c>
      <c r="CU65" s="83" t="s">
        <v>1246</v>
      </c>
      <c r="CV65" s="83" t="s">
        <v>1243</v>
      </c>
      <c r="CW65" s="90">
        <v>43759</v>
      </c>
      <c r="CX65" s="106">
        <f t="shared" si="38"/>
        <v>7.8677082875708209</v>
      </c>
    </row>
    <row r="66" spans="1:102" ht="30" hidden="1" customHeight="1" x14ac:dyDescent="0.2">
      <c r="A66" s="83">
        <v>2019</v>
      </c>
      <c r="B66" s="84" t="s">
        <v>1247</v>
      </c>
      <c r="C66" s="84" t="s">
        <v>1248</v>
      </c>
      <c r="D66" s="85" t="s">
        <v>1249</v>
      </c>
      <c r="E66" s="84" t="s">
        <v>1250</v>
      </c>
      <c r="F66" s="86" t="s">
        <v>135</v>
      </c>
      <c r="G66" s="86" t="s">
        <v>991</v>
      </c>
      <c r="H66" s="87">
        <v>-75.9015916022</v>
      </c>
      <c r="I66" s="87">
        <v>5.7977242060699998</v>
      </c>
      <c r="J66" s="88">
        <v>797942.05669999996</v>
      </c>
      <c r="K66" s="88">
        <v>1133193.6096000001</v>
      </c>
      <c r="L66" s="89">
        <v>900</v>
      </c>
      <c r="M66" s="86">
        <v>2</v>
      </c>
      <c r="N66" s="86" t="s">
        <v>79</v>
      </c>
      <c r="O66" s="86">
        <v>26</v>
      </c>
      <c r="P66" s="86" t="s">
        <v>80</v>
      </c>
      <c r="Q66" s="86">
        <v>2619</v>
      </c>
      <c r="R66" s="84" t="s">
        <v>136</v>
      </c>
      <c r="S66" s="84" t="s">
        <v>390</v>
      </c>
      <c r="T66" s="84" t="s">
        <v>391</v>
      </c>
      <c r="U66" s="85" t="s">
        <v>1251</v>
      </c>
      <c r="V66" s="84" t="s">
        <v>1252</v>
      </c>
      <c r="W66" s="84" t="s">
        <v>1253</v>
      </c>
      <c r="X66" s="84" t="s">
        <v>1248</v>
      </c>
      <c r="Y66" s="90">
        <v>43737</v>
      </c>
      <c r="Z66" s="91" t="s">
        <v>991</v>
      </c>
      <c r="AA66" s="91">
        <v>7.78</v>
      </c>
      <c r="AB66" s="91">
        <v>67.5</v>
      </c>
      <c r="AC66" s="91">
        <v>20.6</v>
      </c>
      <c r="AD66" s="91">
        <v>25.6</v>
      </c>
      <c r="AE66" s="91">
        <v>8.18</v>
      </c>
      <c r="AF66" s="91">
        <v>101.8</v>
      </c>
      <c r="AG66" s="91">
        <v>5</v>
      </c>
      <c r="AH66" s="91">
        <v>31.8</v>
      </c>
      <c r="AI66" s="91">
        <v>2.2200000000000002</v>
      </c>
      <c r="AJ66" s="91" t="s">
        <v>88</v>
      </c>
      <c r="AK66" s="91" t="s">
        <v>88</v>
      </c>
      <c r="AL66" s="91">
        <v>19900</v>
      </c>
      <c r="AM66" s="91">
        <v>261300</v>
      </c>
      <c r="AN66" s="91">
        <v>34480</v>
      </c>
      <c r="AO66" s="91">
        <v>0.153</v>
      </c>
      <c r="AP66" s="91">
        <v>1.6038663073402264</v>
      </c>
      <c r="AQ66" s="91">
        <v>0.02</v>
      </c>
      <c r="AR66" s="91">
        <v>5</v>
      </c>
      <c r="AS66" s="91">
        <v>328</v>
      </c>
      <c r="AT66" s="91">
        <v>402</v>
      </c>
      <c r="AU66" s="91" t="s">
        <v>88</v>
      </c>
      <c r="AV66" s="91">
        <v>319</v>
      </c>
      <c r="AW66" s="91">
        <v>1.7</v>
      </c>
      <c r="AX66" s="91">
        <v>5</v>
      </c>
      <c r="AY66" s="91">
        <v>0.66700000000000004</v>
      </c>
      <c r="AZ66" s="91">
        <v>24</v>
      </c>
      <c r="BA66" s="91">
        <v>35.1</v>
      </c>
      <c r="BB66" s="91" t="s">
        <v>88</v>
      </c>
      <c r="BC66" s="91" t="s">
        <v>88</v>
      </c>
      <c r="BD66" s="91" t="s">
        <v>88</v>
      </c>
      <c r="BE66" s="93" t="s">
        <v>88</v>
      </c>
      <c r="BF66" s="91" t="s">
        <v>88</v>
      </c>
      <c r="BG66" s="91" t="s">
        <v>88</v>
      </c>
      <c r="BH66" s="91" t="s">
        <v>88</v>
      </c>
      <c r="BI66" s="94">
        <f t="shared" ref="BI66:BI129" si="39">IF(AF66&gt;140,50,0.000000031615*(AF66)^5 - 0.000010304*(AF66)^4 + 0.0010076*(AF66)^3 - 0.027883*(AF66)^2 + 0.84068*(AF66) + 0.1612)</f>
        <v>98.81025407092848</v>
      </c>
      <c r="BJ66" s="95">
        <f t="shared" ref="BJ66:BJ129" si="40">IF(AN66&gt;100000,2,(EXP(-0.0152*(LN(AN66))^2-0.1063*LN(AN66)+4.5922)))</f>
        <v>6.1859326486911952</v>
      </c>
      <c r="BK66" s="95">
        <f t="shared" ref="BK66:BK129" si="41">IF(AA66&lt;2,0,IF(AA66&gt;12,0,(IF(AA66&lt;=7.5,-0.1789*AA66^5+3.7932*AA66^4-30.517*AA66^3+119.75*AA66^2-224.58*AA66+159.46,-1.11429*AA66^4+44.50952*AA66^3-656.6*AA66^2+4215.34762*AA66-9840.14286))))</f>
        <v>89.924602465292992</v>
      </c>
      <c r="BL66" s="95">
        <f t="shared" ref="BL66:BL129" si="42">+IF(AI66&gt;30,2,0.00018677*AI66^4 - 0.016615*AI66^3 + 0.59636*AI66 ^2- 11.152*AI66+100.19)</f>
        <v>78.194411591647608</v>
      </c>
      <c r="BM66" s="95">
        <f t="shared" ref="BM66:BM129" si="43">IF(AP66&gt;100,1, 0.0000000035603*AP66^6 - 0.0000012183*AP66^5 + 0.00016238*AP66^4 - 0.010693*AP66^3 + 0.37304*AP66^2 - 7.521*AP66+100.95)</f>
        <v>89.803869620140318</v>
      </c>
      <c r="BN66" s="95">
        <f t="shared" ref="BN66:BN129" si="44">IF(AO66&gt;10,2,0.0046732*AO66^6 - 0.16167*AO66^5 + 2.20595*AO66^4 - 15.0504*AO66^3 + 53.8893*AO66^2 - 99.8933*AO66 + 99.8311)</f>
        <v>85.756210881875944</v>
      </c>
      <c r="BO66" s="95">
        <f t="shared" ref="BO66:BO129" si="45">0.0000019619*AG66^6 - 0.00013964*AG66^5 + 0.0025908*AG66^4 + 0.015398*AG66^3 - 0.67952*AG66^2 - 0.67204*AG66 + 90.392</f>
        <v>73.182079687499993</v>
      </c>
      <c r="BP66" s="95">
        <f t="shared" ref="BP66:BP129" si="46">IF(AS66&gt;100,5,(0.0000018939*AS66^4 - 0.00049942*AS66^3 + 0.049118*AS66^2 - 2.6284*AS66 + 98.098))</f>
        <v>5</v>
      </c>
      <c r="BQ66" s="95">
        <f t="shared" ref="BQ66:BQ129" si="47">IF(AT66&gt;500,20,(-0.0000000044289*AT66^4 + 0.00000465*AT66^3 - 0.0019591*AT66^2 + 0.18973*AT66 + 80.608))</f>
        <v>26.702920263217621</v>
      </c>
      <c r="BR66" s="96">
        <f t="shared" ref="BR66:BR129" si="48">+BI66*0.17+BJ66*0.16+BK66*0.11+BL66*0.11+BM66*0.1+BN66*0.1+BO66*0.1+BP66*0.08+BQ66*0.07</f>
        <v>63.424004399488766</v>
      </c>
      <c r="BS66" s="97" t="str">
        <f t="shared" ref="BS66:BS129" si="49">IF(BR66&lt;=25,"MUY MALA",IF(BR66&lt;=50,"MALO",IF(BR66&lt;=70,"MEDIA",IF(BR66&lt;=90,"BUENA","EXCELENTE"))))</f>
        <v>MEDIA</v>
      </c>
      <c r="BT66" s="98">
        <f t="shared" ref="BT66:BT129" si="50">+AX66/AY66</f>
        <v>7.4962518740629678</v>
      </c>
      <c r="BU66" s="99">
        <f t="shared" ref="BU66:BU129" si="51">IF(AF66="No Calcular","No calcular",IFERROR(IF(AF66&lt;=100,((1-(1-0.01*AF66))),((1-(0.01*AF66-1)))),""))</f>
        <v>0.98199999999999998</v>
      </c>
      <c r="BV66" s="100">
        <f t="shared" ref="BV66:BV129" si="52">IF(AN66="","",IF(AN66&lt;50,0.98,IF(AND(AN66&gt;=50,AN66&lt;1600),0.98*EXP((AN66-50)*-0.0009917754),0.1)))</f>
        <v>0.1</v>
      </c>
      <c r="BW66" s="95">
        <f t="shared" ref="BW66:BW129" si="53">IF(AA66="ND","No Calcular",IF(AA66="","",IF(AA66&lt;4,0.1,IF(AND(AA66&gt;4,AA66&lt;=7),(0.02628419*EXP(AA66*0.520025)),IF(AND(AA66&gt;7,AA66&lt;=8),(1),IF(AND(AA66&gt;8,AA66&lt;=11),(1*EXP((AA66-8)*-0.5187742)),0.1))))))</f>
        <v>1</v>
      </c>
      <c r="BX66" s="94">
        <f t="shared" ref="BX66:BX129" si="54">IF(AH66="ND","No Calcular",IF(AH66="","",IF(AH66&lt;=20,0.91,IF(AND(AH66&gt;20,AH66&lt;=25),0.71,IF(AND(AH66&gt;25,AH66&lt;=40),0.51,IF(AND(AH66&gt;40,AH66&lt;=80),0.26,0.125))))))</f>
        <v>0.51</v>
      </c>
      <c r="BY66" s="100">
        <f t="shared" ref="BY66:BY129" si="55">IF(AV66="ND","No Calcular",IF(AV66="","",IF(AV66&lt;=4.5,1,IF(AND(AV66&gt;4.5,AV66&lt;=320),(1-(-0.02+0.003*AV66)),0))))</f>
        <v>6.2999999999999945E-2</v>
      </c>
      <c r="BZ66" s="100">
        <f t="shared" ref="BZ66:BZ129" si="56">IF(AB66="ND","No Calcular",IFERROR(IF((1-10^(-3.26+1.34*LOG10(AB66)))&lt;0,0,1-10^(-3.26+1.34*LOG10(AB66))),""))</f>
        <v>0.84466581054135059</v>
      </c>
      <c r="CA66" s="94">
        <f t="shared" ref="CA66:CA129" si="57">IF(BT66="No Calcular","No Calcular",IF(BT66="","",IF(BT66&lt;=5,0.15,IF(AND(BT66&gt;5,BT66&lt;=10),0.35,IF(AND(BT66&gt;10,BT66&lt;=15),0.6,IF(AND(BT66&gt;15,BT66&lt;20),0.8,0.15))))))</f>
        <v>0.35</v>
      </c>
      <c r="CB66" s="99">
        <f t="shared" ref="CB66:CB129" si="58">+BU66*0.16+BV66*0.14+BW66*0.14+BX66*0.14+BY66*0.14+BZ66*0.14+CA66*0.14</f>
        <v>0.55859321347578927</v>
      </c>
      <c r="CC66" s="97" t="str">
        <f t="shared" ref="CC66:CC129" si="59">IF(AND(CB66&gt;=0,CB66&lt;0.25),"Muy mala",IF(AND(CB66&gt;=0.25,CB66&lt;0.5),"Mala",IF(AND(CB66&gt;=0.5,CB66&lt;0.7),"Regular",IF(AND(CB66&gt;=0.7,CB66&lt;0.9),"Aceptable",IF(AND(CB66&gt;=0.9,CB66&lt;=1),"Buena","No se conoce")))))</f>
        <v>Regular</v>
      </c>
      <c r="CD66" s="99">
        <f t="shared" ref="CD66:CD129" si="60">IF(AB66&gt;=270,1,(IF(AB66&lt;270,10^(-3.26+(1.34*LOG(AB66))))))</f>
        <v>0.15533418945864941</v>
      </c>
      <c r="CE66" s="96">
        <f t="shared" ref="CE66:CE129" si="61">IF(BA66&lt;=30,0,IF(BA66&lt;110,(10^(-9.09+(4.4*LOG(BA66)))),1))</f>
        <v>5.1209591615288185E-3</v>
      </c>
      <c r="CF66" s="96">
        <f t="shared" ref="CF66:CF129" si="62">IF(AZ66&lt;=50,0,IF(AZ66&lt;=250,(-0.25+(0.005*AZ66)),1))</f>
        <v>0</v>
      </c>
      <c r="CG66" s="99">
        <f t="shared" ref="CG66:CG129" si="63">+(CD66+CE66+CF66)/3</f>
        <v>5.3485049540059414E-2</v>
      </c>
      <c r="CH66" s="101" t="str">
        <f t="shared" ref="CH66:CH129" si="64">IF(CG66&lt;0.2,"Ninguna",IF(CG66&lt;0.4,"Baja",IF(CG66&lt;0.6,"Media",IF(CG66&lt;0.8,"Alta","Muy Alta"))))</f>
        <v>Ninguna</v>
      </c>
      <c r="CI66" s="96">
        <f t="shared" ref="CI66:CI129" si="65">IF(AI66&lt;=2,0,IF(AI66&lt;30,(-0.05+(0.7*(LOG10(AI66)))),1))</f>
        <v>0.19244708211544703</v>
      </c>
      <c r="CJ66" s="96">
        <f t="shared" ref="CJ66:CJ129" si="66">IF(AM66&lt;=500,0,IF(AM66&lt;=20000,(-1.44+(0.56*(LOG10(AM66)))),1))</f>
        <v>1</v>
      </c>
      <c r="CK66" s="96">
        <f t="shared" ref="CK66:CK129" si="67">IF(AF66&gt;=100,0,(IF(AF66&lt;100,1-(0.01*AF66))))</f>
        <v>0</v>
      </c>
      <c r="CL66" s="102">
        <f t="shared" ref="CL66:CL129" si="68">+(CI66+CJ66+CK66)/3</f>
        <v>0.39748236070514897</v>
      </c>
      <c r="CM66" s="103" t="str">
        <f t="shared" ref="CM66:CM129" si="69">IF(CL66&lt;0.2,"Ninguna",IF(CL66&lt;0.4,"Baja",IF(CL66&lt;0.6,"Media",IF(CL66&lt;0.8,"Alta","Muy Alta"))))</f>
        <v>Baja</v>
      </c>
      <c r="CN66" s="96">
        <f t="shared" ref="CN66:CN129" si="70">IF(AV66&lt;=10,0,IF(AV66&lt;=340,(-0.02+(0.003*AV66)),1))</f>
        <v>0.93700000000000006</v>
      </c>
      <c r="CO66" s="96">
        <f t="shared" ref="CO66:CO129" si="71">+CN66</f>
        <v>0.93700000000000006</v>
      </c>
      <c r="CP66" s="103" t="str">
        <f t="shared" ref="CP66:CP129" si="72">IF(CO66&lt;0.2,"Ninguna",IF(CO66&lt;0.4,"Baja",IF(CO66&lt;0.6,"Media",IF(CO66&lt;0.8,"Alta","Muy Alta"))))</f>
        <v>Muy Alta</v>
      </c>
      <c r="CQ66" s="104">
        <f t="shared" ref="CQ66:CQ129" si="73">((EXP(-31.08+(3.45*(AA66))))/(1+EXP(-31.08+(3.45*(AA66)))))</f>
        <v>1.421696941384968E-2</v>
      </c>
      <c r="CR66" s="104">
        <f t="shared" ref="CR66:CR129" si="74">+CQ66</f>
        <v>1.421696941384968E-2</v>
      </c>
      <c r="CS66" s="103" t="str">
        <f t="shared" ref="CS66:CS129" si="75">IF(CR66&lt;0.2,"Ninguna",IF(CR66&lt;0.4,"Baja",IF(CR66&lt;0.6,"Media",IF(CR66&lt;0.8,"Alta","Muy Alta"))))</f>
        <v>Ninguna</v>
      </c>
      <c r="CT66" s="105" t="str">
        <f t="shared" ref="CT66:CT129" si="76">IF(AY66&lt;0.01,"Oligotrofico",IF(AY66&lt;=0.02,"Mesotrofico",IF(AY66&lt;=1,"Eutrofico","Hipereutrofico")))</f>
        <v>Eutrofico</v>
      </c>
      <c r="CU66" s="83" t="s">
        <v>1254</v>
      </c>
      <c r="CV66" s="83" t="s">
        <v>1255</v>
      </c>
      <c r="CW66" s="90">
        <v>43752</v>
      </c>
      <c r="CX66" s="106">
        <f t="shared" si="38"/>
        <v>6.6238663073402266</v>
      </c>
    </row>
    <row r="67" spans="1:102" ht="30" hidden="1" customHeight="1" x14ac:dyDescent="0.2">
      <c r="A67" s="83">
        <v>2019</v>
      </c>
      <c r="B67" s="84" t="s">
        <v>1256</v>
      </c>
      <c r="C67" s="84" t="s">
        <v>1248</v>
      </c>
      <c r="D67" s="85" t="s">
        <v>1257</v>
      </c>
      <c r="E67" s="84" t="s">
        <v>1250</v>
      </c>
      <c r="F67" s="86" t="s">
        <v>135</v>
      </c>
      <c r="G67" s="86" t="s">
        <v>991</v>
      </c>
      <c r="H67" s="87">
        <v>-75.901737746099997</v>
      </c>
      <c r="I67" s="87">
        <v>5.79907612464</v>
      </c>
      <c r="J67" s="88">
        <v>797926.34389999998</v>
      </c>
      <c r="K67" s="88">
        <v>1133343.2392</v>
      </c>
      <c r="L67" s="89">
        <v>890</v>
      </c>
      <c r="M67" s="86">
        <v>2</v>
      </c>
      <c r="N67" s="86" t="s">
        <v>79</v>
      </c>
      <c r="O67" s="86">
        <v>26</v>
      </c>
      <c r="P67" s="86" t="s">
        <v>80</v>
      </c>
      <c r="Q67" s="86">
        <v>2619</v>
      </c>
      <c r="R67" s="84" t="s">
        <v>136</v>
      </c>
      <c r="S67" s="84" t="s">
        <v>390</v>
      </c>
      <c r="T67" s="84" t="s">
        <v>391</v>
      </c>
      <c r="U67" s="85" t="s">
        <v>1251</v>
      </c>
      <c r="V67" s="84" t="s">
        <v>1252</v>
      </c>
      <c r="W67" s="84" t="s">
        <v>1253</v>
      </c>
      <c r="X67" s="84" t="s">
        <v>1248</v>
      </c>
      <c r="Y67" s="90">
        <v>43737</v>
      </c>
      <c r="Z67" s="91" t="s">
        <v>991</v>
      </c>
      <c r="AA67" s="91">
        <v>7.81</v>
      </c>
      <c r="AB67" s="91">
        <v>67.2</v>
      </c>
      <c r="AC67" s="91">
        <v>22</v>
      </c>
      <c r="AD67" s="91">
        <v>25.3</v>
      </c>
      <c r="AE67" s="91">
        <v>7.97</v>
      </c>
      <c r="AF67" s="91">
        <v>102</v>
      </c>
      <c r="AG67" s="91">
        <v>3.3000000000000007</v>
      </c>
      <c r="AH67" s="91">
        <v>64.3</v>
      </c>
      <c r="AI67" s="91">
        <v>7.5</v>
      </c>
      <c r="AJ67" s="91" t="s">
        <v>88</v>
      </c>
      <c r="AK67" s="91" t="s">
        <v>88</v>
      </c>
      <c r="AL67" s="91">
        <v>35000</v>
      </c>
      <c r="AM67" s="91">
        <v>275500</v>
      </c>
      <c r="AN67" s="91">
        <v>37400</v>
      </c>
      <c r="AO67" s="91">
        <v>0.153</v>
      </c>
      <c r="AP67" s="91">
        <v>1.4186310436755807</v>
      </c>
      <c r="AQ67" s="91">
        <v>0.02</v>
      </c>
      <c r="AR67" s="91">
        <v>5</v>
      </c>
      <c r="AS67" s="91">
        <v>260</v>
      </c>
      <c r="AT67" s="91">
        <v>450</v>
      </c>
      <c r="AU67" s="91" t="s">
        <v>88</v>
      </c>
      <c r="AV67" s="91">
        <v>386</v>
      </c>
      <c r="AW67" s="91">
        <v>2</v>
      </c>
      <c r="AX67" s="91">
        <v>5</v>
      </c>
      <c r="AY67" s="91">
        <v>0.73</v>
      </c>
      <c r="AZ67" s="91">
        <v>21.7</v>
      </c>
      <c r="BA67" s="91">
        <v>42.1</v>
      </c>
      <c r="BB67" s="91" t="s">
        <v>88</v>
      </c>
      <c r="BC67" s="91" t="s">
        <v>88</v>
      </c>
      <c r="BD67" s="91" t="s">
        <v>88</v>
      </c>
      <c r="BE67" s="93" t="s">
        <v>88</v>
      </c>
      <c r="BF67" s="91" t="s">
        <v>88</v>
      </c>
      <c r="BG67" s="91" t="s">
        <v>88</v>
      </c>
      <c r="BH67" s="91" t="s">
        <v>88</v>
      </c>
      <c r="BI67" s="94">
        <f t="shared" si="39"/>
        <v>98.806057067680015</v>
      </c>
      <c r="BJ67" s="95">
        <f t="shared" si="40"/>
        <v>5.9757886608624986</v>
      </c>
      <c r="BK67" s="95">
        <f t="shared" si="41"/>
        <v>89.364572163958655</v>
      </c>
      <c r="BL67" s="95">
        <f t="shared" si="42"/>
        <v>43.676748828125</v>
      </c>
      <c r="BM67" s="95">
        <f t="shared" si="43"/>
        <v>91.001346185570753</v>
      </c>
      <c r="BN67" s="95">
        <f t="shared" si="44"/>
        <v>85.756210881875944</v>
      </c>
      <c r="BO67" s="95">
        <f t="shared" si="45"/>
        <v>81.58278660690317</v>
      </c>
      <c r="BP67" s="95">
        <f t="shared" si="46"/>
        <v>5</v>
      </c>
      <c r="BQ67" s="95">
        <f t="shared" si="47"/>
        <v>11.387419375000036</v>
      </c>
      <c r="BR67" s="96">
        <f t="shared" si="48"/>
        <v>59.418854920057797</v>
      </c>
      <c r="BS67" s="97" t="str">
        <f t="shared" si="49"/>
        <v>MEDIA</v>
      </c>
      <c r="BT67" s="98">
        <f t="shared" si="50"/>
        <v>6.8493150684931505</v>
      </c>
      <c r="BU67" s="99">
        <f t="shared" si="51"/>
        <v>0.98</v>
      </c>
      <c r="BV67" s="100">
        <f t="shared" si="52"/>
        <v>0.1</v>
      </c>
      <c r="BW67" s="95">
        <f t="shared" si="53"/>
        <v>1</v>
      </c>
      <c r="BX67" s="94">
        <f t="shared" si="54"/>
        <v>0.26</v>
      </c>
      <c r="BY67" s="100">
        <f t="shared" si="55"/>
        <v>0</v>
      </c>
      <c r="BZ67" s="100">
        <f t="shared" si="56"/>
        <v>0.84559021228615372</v>
      </c>
      <c r="CA67" s="94">
        <f t="shared" si="57"/>
        <v>0.35</v>
      </c>
      <c r="CB67" s="99">
        <f t="shared" si="58"/>
        <v>0.51458262972006152</v>
      </c>
      <c r="CC67" s="97" t="str">
        <f t="shared" si="59"/>
        <v>Regular</v>
      </c>
      <c r="CD67" s="99">
        <f t="shared" si="60"/>
        <v>0.15440978771384628</v>
      </c>
      <c r="CE67" s="96">
        <f t="shared" si="61"/>
        <v>1.1398329877507258E-2</v>
      </c>
      <c r="CF67" s="96">
        <f t="shared" si="62"/>
        <v>0</v>
      </c>
      <c r="CG67" s="99">
        <f t="shared" si="63"/>
        <v>5.5269372530451173E-2</v>
      </c>
      <c r="CH67" s="101" t="str">
        <f t="shared" si="64"/>
        <v>Ninguna</v>
      </c>
      <c r="CI67" s="96">
        <f t="shared" si="65"/>
        <v>0.56254288437418998</v>
      </c>
      <c r="CJ67" s="96">
        <f t="shared" si="66"/>
        <v>1</v>
      </c>
      <c r="CK67" s="96">
        <f t="shared" si="67"/>
        <v>0</v>
      </c>
      <c r="CL67" s="102">
        <f t="shared" si="68"/>
        <v>0.52084762812472996</v>
      </c>
      <c r="CM67" s="103" t="str">
        <f t="shared" si="69"/>
        <v>Media</v>
      </c>
      <c r="CN67" s="96">
        <f t="shared" si="70"/>
        <v>1</v>
      </c>
      <c r="CO67" s="96">
        <f t="shared" si="71"/>
        <v>1</v>
      </c>
      <c r="CP67" s="103" t="str">
        <f t="shared" si="72"/>
        <v>Muy Alta</v>
      </c>
      <c r="CQ67" s="104">
        <f t="shared" si="73"/>
        <v>1.5742863949687248E-2</v>
      </c>
      <c r="CR67" s="104">
        <f t="shared" si="74"/>
        <v>1.5742863949687248E-2</v>
      </c>
      <c r="CS67" s="103" t="str">
        <f t="shared" si="75"/>
        <v>Ninguna</v>
      </c>
      <c r="CT67" s="105" t="str">
        <f t="shared" si="76"/>
        <v>Eutrofico</v>
      </c>
      <c r="CU67" s="83" t="s">
        <v>1258</v>
      </c>
      <c r="CV67" s="83" t="s">
        <v>1255</v>
      </c>
      <c r="CW67" s="90">
        <v>43752</v>
      </c>
      <c r="CX67" s="106">
        <f t="shared" ref="CX67:CX130" si="77">+AP67+AQ67+AX67</f>
        <v>6.4386310436755805</v>
      </c>
    </row>
    <row r="68" spans="1:102" ht="30" hidden="1" customHeight="1" x14ac:dyDescent="0.2">
      <c r="A68" s="83">
        <v>2019</v>
      </c>
      <c r="B68" s="84" t="s">
        <v>1259</v>
      </c>
      <c r="C68" s="84" t="s">
        <v>1260</v>
      </c>
      <c r="D68" s="85" t="s">
        <v>1261</v>
      </c>
      <c r="E68" s="84" t="s">
        <v>1262</v>
      </c>
      <c r="F68" s="86" t="s">
        <v>151</v>
      </c>
      <c r="G68" s="86" t="s">
        <v>991</v>
      </c>
      <c r="H68" s="87">
        <v>-75.910632327599998</v>
      </c>
      <c r="I68" s="87">
        <v>6.4992641553499997</v>
      </c>
      <c r="J68" s="88">
        <v>797206.33429999999</v>
      </c>
      <c r="K68" s="88">
        <v>1210817.1310000001</v>
      </c>
      <c r="L68" s="89">
        <v>1410</v>
      </c>
      <c r="M68" s="86">
        <v>2</v>
      </c>
      <c r="N68" s="86" t="s">
        <v>79</v>
      </c>
      <c r="O68" s="86">
        <v>26</v>
      </c>
      <c r="P68" s="86" t="s">
        <v>80</v>
      </c>
      <c r="Q68" s="86">
        <v>2621</v>
      </c>
      <c r="R68" s="84" t="s">
        <v>152</v>
      </c>
      <c r="S68" s="84" t="s">
        <v>153</v>
      </c>
      <c r="T68" s="84" t="s">
        <v>154</v>
      </c>
      <c r="U68" s="85" t="s">
        <v>1263</v>
      </c>
      <c r="V68" s="84" t="s">
        <v>823</v>
      </c>
      <c r="W68" s="84" t="s">
        <v>1264</v>
      </c>
      <c r="X68" s="84" t="s">
        <v>1260</v>
      </c>
      <c r="Y68" s="90">
        <v>43671</v>
      </c>
      <c r="Z68" s="91">
        <v>341.54</v>
      </c>
      <c r="AA68" s="91">
        <v>8.5299999999999994</v>
      </c>
      <c r="AB68" s="91">
        <v>273</v>
      </c>
      <c r="AC68" s="91">
        <v>21.5</v>
      </c>
      <c r="AD68" s="91">
        <v>22.3</v>
      </c>
      <c r="AE68" s="91">
        <v>7.32</v>
      </c>
      <c r="AF68" s="91">
        <v>98.6</v>
      </c>
      <c r="AG68" s="91">
        <v>0.80000000000000071</v>
      </c>
      <c r="AH68" s="91">
        <v>12</v>
      </c>
      <c r="AI68" s="91">
        <v>2</v>
      </c>
      <c r="AJ68" s="91" t="s">
        <v>88</v>
      </c>
      <c r="AK68" s="91" t="s">
        <v>88</v>
      </c>
      <c r="AL68" s="91">
        <v>850</v>
      </c>
      <c r="AM68" s="91">
        <v>16160</v>
      </c>
      <c r="AN68" s="91">
        <v>960</v>
      </c>
      <c r="AO68" s="91">
        <v>0.153</v>
      </c>
      <c r="AP68" s="91">
        <v>0.84033558638107642</v>
      </c>
      <c r="AQ68" s="91">
        <v>0.02</v>
      </c>
      <c r="AR68" s="91">
        <v>5</v>
      </c>
      <c r="AS68" s="91">
        <v>33.4</v>
      </c>
      <c r="AT68" s="91">
        <v>240</v>
      </c>
      <c r="AU68" s="91" t="s">
        <v>88</v>
      </c>
      <c r="AV68" s="91">
        <v>43</v>
      </c>
      <c r="AW68" s="91">
        <v>0.2</v>
      </c>
      <c r="AX68" s="91">
        <v>5</v>
      </c>
      <c r="AY68" s="91">
        <v>0.11700000000000001</v>
      </c>
      <c r="AZ68" s="91">
        <v>114</v>
      </c>
      <c r="BA68" s="91">
        <v>142</v>
      </c>
      <c r="BB68" s="91" t="s">
        <v>88</v>
      </c>
      <c r="BC68" s="91" t="s">
        <v>88</v>
      </c>
      <c r="BD68" s="91" t="s">
        <v>88</v>
      </c>
      <c r="BE68" s="93" t="s">
        <v>88</v>
      </c>
      <c r="BF68" s="91" t="s">
        <v>88</v>
      </c>
      <c r="BG68" s="91" t="s">
        <v>88</v>
      </c>
      <c r="BH68" s="91" t="s">
        <v>88</v>
      </c>
      <c r="BI68" s="94">
        <f t="shared" si="39"/>
        <v>98.577800352212506</v>
      </c>
      <c r="BJ68" s="95">
        <f t="shared" si="40"/>
        <v>23.231112732823771</v>
      </c>
      <c r="BK68" s="95">
        <f t="shared" si="41"/>
        <v>67.603408901741204</v>
      </c>
      <c r="BL68" s="95">
        <f t="shared" si="42"/>
        <v>80.14150832</v>
      </c>
      <c r="BM68" s="95">
        <f t="shared" si="43"/>
        <v>94.88699851670296</v>
      </c>
      <c r="BN68" s="95">
        <f t="shared" si="44"/>
        <v>85.756210881875944</v>
      </c>
      <c r="BO68" s="95">
        <f t="shared" si="45"/>
        <v>89.428374924745114</v>
      </c>
      <c r="BP68" s="95">
        <f t="shared" si="46"/>
        <v>48.852184232067032</v>
      </c>
      <c r="BQ68" s="95">
        <f t="shared" si="47"/>
        <v>62.886612736000018</v>
      </c>
      <c r="BR68" s="96">
        <f t="shared" si="48"/>
        <v>72.044541053937238</v>
      </c>
      <c r="BS68" s="97" t="str">
        <f t="shared" si="49"/>
        <v>BUENA</v>
      </c>
      <c r="BT68" s="98">
        <f t="shared" si="50"/>
        <v>42.735042735042732</v>
      </c>
      <c r="BU68" s="99">
        <f t="shared" si="51"/>
        <v>0.98599999999999999</v>
      </c>
      <c r="BV68" s="100">
        <f t="shared" si="52"/>
        <v>0.39743720932902044</v>
      </c>
      <c r="BW68" s="95">
        <f t="shared" si="53"/>
        <v>0.75960985514775781</v>
      </c>
      <c r="BX68" s="94">
        <f t="shared" si="54"/>
        <v>0.91</v>
      </c>
      <c r="BY68" s="100">
        <f t="shared" si="55"/>
        <v>0.89100000000000001</v>
      </c>
      <c r="BZ68" s="100">
        <f t="shared" si="56"/>
        <v>0</v>
      </c>
      <c r="CA68" s="94">
        <f t="shared" si="57"/>
        <v>0.15</v>
      </c>
      <c r="CB68" s="99">
        <f t="shared" si="58"/>
        <v>0.59288658902674907</v>
      </c>
      <c r="CC68" s="97" t="str">
        <f t="shared" si="59"/>
        <v>Regular</v>
      </c>
      <c r="CD68" s="99">
        <f t="shared" si="60"/>
        <v>1</v>
      </c>
      <c r="CE68" s="96">
        <f t="shared" si="61"/>
        <v>1</v>
      </c>
      <c r="CF68" s="96">
        <f t="shared" si="62"/>
        <v>0.32000000000000006</v>
      </c>
      <c r="CG68" s="99">
        <f t="shared" si="63"/>
        <v>0.77333333333333343</v>
      </c>
      <c r="CH68" s="101" t="str">
        <f t="shared" si="64"/>
        <v>Alta</v>
      </c>
      <c r="CI68" s="96">
        <f t="shared" si="65"/>
        <v>0</v>
      </c>
      <c r="CJ68" s="96">
        <f t="shared" si="66"/>
        <v>0.91672715960559792</v>
      </c>
      <c r="CK68" s="96">
        <f t="shared" si="67"/>
        <v>1.4000000000000012E-2</v>
      </c>
      <c r="CL68" s="102">
        <f t="shared" si="68"/>
        <v>0.31024238653519931</v>
      </c>
      <c r="CM68" s="103" t="str">
        <f t="shared" si="69"/>
        <v>Baja</v>
      </c>
      <c r="CN68" s="96">
        <f t="shared" si="70"/>
        <v>0.109</v>
      </c>
      <c r="CO68" s="96">
        <f t="shared" si="71"/>
        <v>0.109</v>
      </c>
      <c r="CP68" s="103" t="str">
        <f t="shared" si="72"/>
        <v>Ninguna</v>
      </c>
      <c r="CQ68" s="104">
        <f t="shared" si="73"/>
        <v>0.16090632333299426</v>
      </c>
      <c r="CR68" s="104">
        <f t="shared" si="74"/>
        <v>0.16090632333299426</v>
      </c>
      <c r="CS68" s="103" t="str">
        <f t="shared" si="75"/>
        <v>Ninguna</v>
      </c>
      <c r="CT68" s="105" t="str">
        <f t="shared" si="76"/>
        <v>Eutrofico</v>
      </c>
      <c r="CU68" s="83" t="s">
        <v>1265</v>
      </c>
      <c r="CV68" s="83" t="s">
        <v>1266</v>
      </c>
      <c r="CW68" s="90">
        <v>43686</v>
      </c>
      <c r="CX68" s="106">
        <f t="shared" si="77"/>
        <v>5.8603355863810762</v>
      </c>
    </row>
    <row r="69" spans="1:102" ht="30" hidden="1" customHeight="1" x14ac:dyDescent="0.2">
      <c r="A69" s="83">
        <v>2019</v>
      </c>
      <c r="B69" s="84" t="s">
        <v>1267</v>
      </c>
      <c r="C69" s="84" t="s">
        <v>1260</v>
      </c>
      <c r="D69" s="85" t="s">
        <v>1268</v>
      </c>
      <c r="E69" s="84" t="s">
        <v>1262</v>
      </c>
      <c r="F69" s="86" t="s">
        <v>151</v>
      </c>
      <c r="G69" s="86" t="s">
        <v>991</v>
      </c>
      <c r="H69" s="87">
        <v>-75.909698998099998</v>
      </c>
      <c r="I69" s="87">
        <v>6.5000084621700003</v>
      </c>
      <c r="J69" s="88">
        <v>797309.91879999998</v>
      </c>
      <c r="K69" s="88">
        <v>1210899.1100000001</v>
      </c>
      <c r="L69" s="89">
        <v>1400</v>
      </c>
      <c r="M69" s="86">
        <v>2</v>
      </c>
      <c r="N69" s="86" t="s">
        <v>79</v>
      </c>
      <c r="O69" s="86">
        <v>26</v>
      </c>
      <c r="P69" s="86" t="s">
        <v>80</v>
      </c>
      <c r="Q69" s="86">
        <v>2621</v>
      </c>
      <c r="R69" s="84" t="s">
        <v>152</v>
      </c>
      <c r="S69" s="84" t="s">
        <v>153</v>
      </c>
      <c r="T69" s="84" t="s">
        <v>154</v>
      </c>
      <c r="U69" s="85" t="s">
        <v>1263</v>
      </c>
      <c r="V69" s="84" t="s">
        <v>823</v>
      </c>
      <c r="W69" s="84" t="s">
        <v>1264</v>
      </c>
      <c r="X69" s="84" t="s">
        <v>1260</v>
      </c>
      <c r="Y69" s="90">
        <v>43671</v>
      </c>
      <c r="Z69" s="91">
        <v>348.91</v>
      </c>
      <c r="AA69" s="91">
        <v>8.4700000000000006</v>
      </c>
      <c r="AB69" s="91">
        <v>276</v>
      </c>
      <c r="AC69" s="91">
        <v>21.4</v>
      </c>
      <c r="AD69" s="91">
        <v>21.6</v>
      </c>
      <c r="AE69" s="91">
        <v>7.36</v>
      </c>
      <c r="AF69" s="91">
        <v>98.2</v>
      </c>
      <c r="AG69" s="91">
        <v>0.20000000000000284</v>
      </c>
      <c r="AH69" s="91">
        <v>12</v>
      </c>
      <c r="AI69" s="91">
        <v>2</v>
      </c>
      <c r="AJ69" s="91" t="s">
        <v>88</v>
      </c>
      <c r="AK69" s="91" t="s">
        <v>88</v>
      </c>
      <c r="AL69" s="91">
        <v>685</v>
      </c>
      <c r="AM69" s="91">
        <v>14155</v>
      </c>
      <c r="AN69" s="91">
        <v>915</v>
      </c>
      <c r="AO69" s="91">
        <v>0.153</v>
      </c>
      <c r="AP69" s="91">
        <v>0.32755016135821524</v>
      </c>
      <c r="AQ69" s="91">
        <v>0.02</v>
      </c>
      <c r="AR69" s="91">
        <v>5</v>
      </c>
      <c r="AS69" s="91">
        <v>27.2</v>
      </c>
      <c r="AT69" s="91">
        <v>247</v>
      </c>
      <c r="AU69" s="91" t="s">
        <v>88</v>
      </c>
      <c r="AV69" s="91">
        <v>42</v>
      </c>
      <c r="AW69" s="91">
        <v>0.2</v>
      </c>
      <c r="AX69" s="91">
        <v>5</v>
      </c>
      <c r="AY69" s="91">
        <v>6.8000000000000005E-2</v>
      </c>
      <c r="AZ69" s="91">
        <v>114</v>
      </c>
      <c r="BA69" s="91">
        <v>146</v>
      </c>
      <c r="BB69" s="91" t="s">
        <v>88</v>
      </c>
      <c r="BC69" s="91" t="s">
        <v>88</v>
      </c>
      <c r="BD69" s="91" t="s">
        <v>88</v>
      </c>
      <c r="BE69" s="93" t="s">
        <v>88</v>
      </c>
      <c r="BF69" s="91" t="s">
        <v>88</v>
      </c>
      <c r="BG69" s="91" t="s">
        <v>88</v>
      </c>
      <c r="BH69" s="91" t="s">
        <v>88</v>
      </c>
      <c r="BI69" s="94">
        <f t="shared" si="39"/>
        <v>98.508810836154666</v>
      </c>
      <c r="BJ69" s="95">
        <f t="shared" si="40"/>
        <v>23.584340311386512</v>
      </c>
      <c r="BK69" s="95">
        <f t="shared" si="41"/>
        <v>69.803089524109964</v>
      </c>
      <c r="BL69" s="95">
        <f t="shared" si="42"/>
        <v>80.14150832</v>
      </c>
      <c r="BM69" s="95">
        <f t="shared" si="43"/>
        <v>98.526144450464969</v>
      </c>
      <c r="BN69" s="95">
        <f t="shared" si="44"/>
        <v>85.756210881875944</v>
      </c>
      <c r="BO69" s="95">
        <f t="shared" si="45"/>
        <v>90.230538484720753</v>
      </c>
      <c r="BP69" s="95">
        <f t="shared" si="46"/>
        <v>53.931480048803834</v>
      </c>
      <c r="BQ69" s="95">
        <f t="shared" si="47"/>
        <v>61.535664859059104</v>
      </c>
      <c r="BR69" s="96">
        <f t="shared" si="48"/>
        <v>73.087202380564847</v>
      </c>
      <c r="BS69" s="97" t="str">
        <f t="shared" si="49"/>
        <v>BUENA</v>
      </c>
      <c r="BT69" s="98">
        <f t="shared" si="50"/>
        <v>73.529411764705884</v>
      </c>
      <c r="BU69" s="99">
        <f t="shared" si="51"/>
        <v>0.9820000000000001</v>
      </c>
      <c r="BV69" s="100">
        <f t="shared" si="52"/>
        <v>0.41557655726346671</v>
      </c>
      <c r="BW69" s="95">
        <f t="shared" si="53"/>
        <v>0.78362563895868531</v>
      </c>
      <c r="BX69" s="94">
        <f t="shared" si="54"/>
        <v>0.91</v>
      </c>
      <c r="BY69" s="100">
        <f t="shared" si="55"/>
        <v>0.89400000000000002</v>
      </c>
      <c r="BZ69" s="100">
        <f t="shared" si="56"/>
        <v>0</v>
      </c>
      <c r="CA69" s="94">
        <f t="shared" si="57"/>
        <v>0.15</v>
      </c>
      <c r="CB69" s="99">
        <f t="shared" si="58"/>
        <v>0.59856830747110135</v>
      </c>
      <c r="CC69" s="97" t="str">
        <f t="shared" si="59"/>
        <v>Regular</v>
      </c>
      <c r="CD69" s="99">
        <f t="shared" si="60"/>
        <v>1</v>
      </c>
      <c r="CE69" s="96">
        <f t="shared" si="61"/>
        <v>1</v>
      </c>
      <c r="CF69" s="96">
        <f t="shared" si="62"/>
        <v>0.32000000000000006</v>
      </c>
      <c r="CG69" s="99">
        <f t="shared" si="63"/>
        <v>0.77333333333333343</v>
      </c>
      <c r="CH69" s="101" t="str">
        <f t="shared" si="64"/>
        <v>Alta</v>
      </c>
      <c r="CI69" s="96">
        <f t="shared" si="65"/>
        <v>0</v>
      </c>
      <c r="CJ69" s="96">
        <f t="shared" si="66"/>
        <v>0.88450952927262838</v>
      </c>
      <c r="CK69" s="96">
        <f t="shared" si="67"/>
        <v>1.7999999999999905E-2</v>
      </c>
      <c r="CL69" s="102">
        <f t="shared" si="68"/>
        <v>0.30083650975754278</v>
      </c>
      <c r="CM69" s="103" t="str">
        <f t="shared" si="69"/>
        <v>Baja</v>
      </c>
      <c r="CN69" s="96">
        <f t="shared" si="70"/>
        <v>0.106</v>
      </c>
      <c r="CO69" s="96">
        <f t="shared" si="71"/>
        <v>0.106</v>
      </c>
      <c r="CP69" s="103" t="str">
        <f t="shared" si="72"/>
        <v>Ninguna</v>
      </c>
      <c r="CQ69" s="104">
        <f t="shared" si="73"/>
        <v>0.13487798498260217</v>
      </c>
      <c r="CR69" s="104">
        <f t="shared" si="74"/>
        <v>0.13487798498260217</v>
      </c>
      <c r="CS69" s="103" t="str">
        <f t="shared" si="75"/>
        <v>Ninguna</v>
      </c>
      <c r="CT69" s="105" t="str">
        <f t="shared" si="76"/>
        <v>Eutrofico</v>
      </c>
      <c r="CU69" s="83" t="s">
        <v>1269</v>
      </c>
      <c r="CV69" s="83" t="s">
        <v>1266</v>
      </c>
      <c r="CW69" s="90">
        <v>43686</v>
      </c>
      <c r="CX69" s="106">
        <f t="shared" si="77"/>
        <v>5.3475501613582157</v>
      </c>
    </row>
    <row r="70" spans="1:102" ht="30" hidden="1" customHeight="1" x14ac:dyDescent="0.2">
      <c r="A70" s="83">
        <v>2019</v>
      </c>
      <c r="B70" s="84" t="s">
        <v>1270</v>
      </c>
      <c r="C70" s="84" t="s">
        <v>1271</v>
      </c>
      <c r="D70" s="85" t="s">
        <v>1272</v>
      </c>
      <c r="E70" s="84" t="s">
        <v>1273</v>
      </c>
      <c r="F70" s="86" t="s">
        <v>78</v>
      </c>
      <c r="G70" s="86" t="s">
        <v>991</v>
      </c>
      <c r="H70" s="87">
        <v>-75.532772890100006</v>
      </c>
      <c r="I70" s="87">
        <v>6.1538977503699996</v>
      </c>
      <c r="J70" s="88">
        <v>838910.92579999997</v>
      </c>
      <c r="K70" s="88">
        <v>1172475.8777000001</v>
      </c>
      <c r="L70" s="89">
        <v>2505</v>
      </c>
      <c r="M70" s="86">
        <v>2</v>
      </c>
      <c r="N70" s="86" t="s">
        <v>79</v>
      </c>
      <c r="O70" s="86">
        <v>23</v>
      </c>
      <c r="P70" s="86" t="s">
        <v>289</v>
      </c>
      <c r="Q70" s="86">
        <v>2308</v>
      </c>
      <c r="R70" s="84" t="s">
        <v>290</v>
      </c>
      <c r="S70" s="84" t="s">
        <v>1274</v>
      </c>
      <c r="T70" s="84" t="s">
        <v>1275</v>
      </c>
      <c r="U70" s="85" t="s">
        <v>1276</v>
      </c>
      <c r="V70" s="84" t="s">
        <v>1271</v>
      </c>
      <c r="W70" s="84" t="s">
        <v>1277</v>
      </c>
      <c r="X70" s="84" t="s">
        <v>1271</v>
      </c>
      <c r="Y70" s="90">
        <v>43773</v>
      </c>
      <c r="Z70" s="91">
        <v>31.11</v>
      </c>
      <c r="AA70" s="91">
        <v>6.66</v>
      </c>
      <c r="AB70" s="91">
        <v>55.6</v>
      </c>
      <c r="AC70" s="91">
        <v>16</v>
      </c>
      <c r="AD70" s="91">
        <v>20.3</v>
      </c>
      <c r="AE70" s="91">
        <v>6.11</v>
      </c>
      <c r="AF70" s="91">
        <v>84.1</v>
      </c>
      <c r="AG70" s="91">
        <v>4.3000000000000007</v>
      </c>
      <c r="AH70" s="91">
        <v>13.9</v>
      </c>
      <c r="AI70" s="91">
        <v>3.98</v>
      </c>
      <c r="AJ70" s="91" t="s">
        <v>88</v>
      </c>
      <c r="AK70" s="91" t="s">
        <v>88</v>
      </c>
      <c r="AL70" s="91">
        <v>1680</v>
      </c>
      <c r="AM70" s="91">
        <v>111025</v>
      </c>
      <c r="AN70" s="91">
        <v>30850</v>
      </c>
      <c r="AO70" s="91">
        <v>0.54600000000000004</v>
      </c>
      <c r="AP70" s="91">
        <v>1.9856316678198012</v>
      </c>
      <c r="AQ70" s="91">
        <v>3.5000000000000003E-2</v>
      </c>
      <c r="AR70" s="91">
        <v>5</v>
      </c>
      <c r="AS70" s="91">
        <v>4.03</v>
      </c>
      <c r="AT70" s="91">
        <v>28</v>
      </c>
      <c r="AU70" s="91" t="s">
        <v>88</v>
      </c>
      <c r="AV70" s="91">
        <v>7</v>
      </c>
      <c r="AW70" s="91">
        <v>0.1</v>
      </c>
      <c r="AX70" s="91">
        <v>5</v>
      </c>
      <c r="AY70" s="91">
        <v>0.27</v>
      </c>
      <c r="AZ70" s="91">
        <v>17.2</v>
      </c>
      <c r="BA70" s="91">
        <v>13.7</v>
      </c>
      <c r="BB70" s="91" t="s">
        <v>88</v>
      </c>
      <c r="BC70" s="91" t="s">
        <v>88</v>
      </c>
      <c r="BD70" s="91" t="s">
        <v>88</v>
      </c>
      <c r="BE70" s="93" t="s">
        <v>88</v>
      </c>
      <c r="BF70" s="91" t="s">
        <v>88</v>
      </c>
      <c r="BG70" s="91" t="s">
        <v>88</v>
      </c>
      <c r="BH70" s="91" t="s">
        <v>88</v>
      </c>
      <c r="BI70" s="94">
        <f t="shared" si="39"/>
        <v>90.547892902444119</v>
      </c>
      <c r="BJ70" s="95">
        <f t="shared" si="40"/>
        <v>6.4834194074730362</v>
      </c>
      <c r="BK70" s="95">
        <f t="shared" si="41"/>
        <v>79.051150131848743</v>
      </c>
      <c r="BL70" s="95">
        <f t="shared" si="42"/>
        <v>64.250995730611322</v>
      </c>
      <c r="BM70" s="95">
        <f t="shared" si="43"/>
        <v>87.405634696369773</v>
      </c>
      <c r="BN70" s="95">
        <f t="shared" si="44"/>
        <v>59.093175586990412</v>
      </c>
      <c r="BO70" s="95">
        <f t="shared" si="45"/>
        <v>76.855014241440628</v>
      </c>
      <c r="BP70" s="95">
        <f t="shared" si="46"/>
        <v>88.271080622184314</v>
      </c>
      <c r="BQ70" s="95">
        <f t="shared" si="47"/>
        <v>84.483860150041608</v>
      </c>
      <c r="BR70" s="96">
        <f t="shared" si="48"/>
        <v>67.504664056239534</v>
      </c>
      <c r="BS70" s="97" t="str">
        <f t="shared" si="49"/>
        <v>MEDIA</v>
      </c>
      <c r="BT70" s="98">
        <f t="shared" si="50"/>
        <v>18.518518518518519</v>
      </c>
      <c r="BU70" s="99">
        <f t="shared" si="51"/>
        <v>0.84099999999999997</v>
      </c>
      <c r="BV70" s="100">
        <f t="shared" si="52"/>
        <v>0.1</v>
      </c>
      <c r="BW70" s="95">
        <f t="shared" si="53"/>
        <v>0.8391035484487781</v>
      </c>
      <c r="BX70" s="94">
        <f t="shared" si="54"/>
        <v>0.91</v>
      </c>
      <c r="BY70" s="100">
        <f t="shared" si="55"/>
        <v>0.999</v>
      </c>
      <c r="BZ70" s="100">
        <f t="shared" si="56"/>
        <v>0.88021561133983139</v>
      </c>
      <c r="CA70" s="94">
        <f t="shared" si="57"/>
        <v>0.8</v>
      </c>
      <c r="CB70" s="99">
        <f t="shared" si="58"/>
        <v>0.76852468237040539</v>
      </c>
      <c r="CC70" s="97" t="str">
        <f t="shared" si="59"/>
        <v>Aceptable</v>
      </c>
      <c r="CD70" s="99">
        <f t="shared" si="60"/>
        <v>0.11978438866016863</v>
      </c>
      <c r="CE70" s="96">
        <f t="shared" si="61"/>
        <v>0</v>
      </c>
      <c r="CF70" s="96">
        <f t="shared" si="62"/>
        <v>0</v>
      </c>
      <c r="CG70" s="99">
        <f t="shared" si="63"/>
        <v>3.9928129553389542E-2</v>
      </c>
      <c r="CH70" s="101" t="str">
        <f t="shared" si="64"/>
        <v>Ninguna</v>
      </c>
      <c r="CI70" s="96">
        <f t="shared" si="65"/>
        <v>0.3699181504515815</v>
      </c>
      <c r="CJ70" s="96">
        <f t="shared" si="66"/>
        <v>1</v>
      </c>
      <c r="CK70" s="96">
        <f t="shared" si="67"/>
        <v>0.15900000000000003</v>
      </c>
      <c r="CL70" s="102">
        <f t="shared" si="68"/>
        <v>0.50963938348386051</v>
      </c>
      <c r="CM70" s="103" t="str">
        <f t="shared" si="69"/>
        <v>Media</v>
      </c>
      <c r="CN70" s="96">
        <f t="shared" si="70"/>
        <v>0</v>
      </c>
      <c r="CO70" s="96">
        <f t="shared" si="71"/>
        <v>0</v>
      </c>
      <c r="CP70" s="103" t="str">
        <f t="shared" si="72"/>
        <v>Ninguna</v>
      </c>
      <c r="CQ70" s="104">
        <f t="shared" si="73"/>
        <v>3.0253832808634453E-4</v>
      </c>
      <c r="CR70" s="104">
        <f t="shared" si="74"/>
        <v>3.0253832808634453E-4</v>
      </c>
      <c r="CS70" s="103" t="str">
        <f t="shared" si="75"/>
        <v>Ninguna</v>
      </c>
      <c r="CT70" s="105" t="str">
        <f t="shared" si="76"/>
        <v>Eutrofico</v>
      </c>
      <c r="CU70" s="83" t="s">
        <v>1278</v>
      </c>
      <c r="CV70" s="83" t="s">
        <v>1279</v>
      </c>
      <c r="CW70" s="90">
        <v>43788</v>
      </c>
      <c r="CX70" s="106">
        <f t="shared" si="77"/>
        <v>7.0206316678198011</v>
      </c>
    </row>
    <row r="71" spans="1:102" ht="30" hidden="1" customHeight="1" x14ac:dyDescent="0.2">
      <c r="A71" s="83">
        <v>2019</v>
      </c>
      <c r="B71" s="84" t="s">
        <v>1280</v>
      </c>
      <c r="C71" s="84" t="s">
        <v>1271</v>
      </c>
      <c r="D71" s="85" t="s">
        <v>1281</v>
      </c>
      <c r="E71" s="84" t="s">
        <v>1273</v>
      </c>
      <c r="F71" s="86" t="s">
        <v>78</v>
      </c>
      <c r="G71" s="86" t="s">
        <v>991</v>
      </c>
      <c r="H71" s="87">
        <v>-75.532781024599998</v>
      </c>
      <c r="I71" s="87">
        <v>6.1518455058899999</v>
      </c>
      <c r="J71" s="88">
        <v>838909.40700000001</v>
      </c>
      <c r="K71" s="88">
        <v>1172248.8565</v>
      </c>
      <c r="L71" s="89">
        <v>2500</v>
      </c>
      <c r="M71" s="86">
        <v>2</v>
      </c>
      <c r="N71" s="86" t="s">
        <v>79</v>
      </c>
      <c r="O71" s="86">
        <v>23</v>
      </c>
      <c r="P71" s="86" t="s">
        <v>289</v>
      </c>
      <c r="Q71" s="86">
        <v>2308</v>
      </c>
      <c r="R71" s="84" t="s">
        <v>290</v>
      </c>
      <c r="S71" s="84" t="s">
        <v>1274</v>
      </c>
      <c r="T71" s="84" t="s">
        <v>1275</v>
      </c>
      <c r="U71" s="85" t="s">
        <v>1276</v>
      </c>
      <c r="V71" s="84" t="s">
        <v>1271</v>
      </c>
      <c r="W71" s="84" t="s">
        <v>1277</v>
      </c>
      <c r="X71" s="84" t="s">
        <v>1271</v>
      </c>
      <c r="Y71" s="90">
        <v>43773</v>
      </c>
      <c r="Z71" s="91">
        <v>31.86</v>
      </c>
      <c r="AA71" s="91">
        <v>6.76</v>
      </c>
      <c r="AB71" s="91">
        <v>72.599999999999994</v>
      </c>
      <c r="AC71" s="91">
        <v>18</v>
      </c>
      <c r="AD71" s="91">
        <v>20.399999999999999</v>
      </c>
      <c r="AE71" s="91">
        <v>5.91</v>
      </c>
      <c r="AF71" s="91">
        <v>80.599999999999994</v>
      </c>
      <c r="AG71" s="91">
        <v>2.3999999999999986</v>
      </c>
      <c r="AH71" s="91">
        <v>17.399999999999999</v>
      </c>
      <c r="AI71" s="91">
        <v>13.5</v>
      </c>
      <c r="AJ71" s="91" t="s">
        <v>88</v>
      </c>
      <c r="AK71" s="91" t="s">
        <v>88</v>
      </c>
      <c r="AL71" s="91">
        <v>26900</v>
      </c>
      <c r="AM71" s="91">
        <v>1732900</v>
      </c>
      <c r="AN71" s="91">
        <v>141360</v>
      </c>
      <c r="AO71" s="91">
        <v>0.82599999999999996</v>
      </c>
      <c r="AP71" s="91">
        <v>1.6580815064615861</v>
      </c>
      <c r="AQ71" s="91">
        <v>0.14399999999999999</v>
      </c>
      <c r="AR71" s="91">
        <v>5</v>
      </c>
      <c r="AS71" s="91">
        <v>4.84</v>
      </c>
      <c r="AT71" s="91">
        <v>58</v>
      </c>
      <c r="AU71" s="91" t="s">
        <v>88</v>
      </c>
      <c r="AV71" s="91">
        <v>8</v>
      </c>
      <c r="AW71" s="91">
        <v>0.1</v>
      </c>
      <c r="AX71" s="91">
        <v>5</v>
      </c>
      <c r="AY71" s="91">
        <v>0.45200000000000001</v>
      </c>
      <c r="AZ71" s="91">
        <v>21.8</v>
      </c>
      <c r="BA71" s="91">
        <v>17.399999999999999</v>
      </c>
      <c r="BB71" s="91" t="s">
        <v>88</v>
      </c>
      <c r="BC71" s="91" t="s">
        <v>88</v>
      </c>
      <c r="BD71" s="91" t="s">
        <v>88</v>
      </c>
      <c r="BE71" s="93" t="s">
        <v>88</v>
      </c>
      <c r="BF71" s="91" t="s">
        <v>88</v>
      </c>
      <c r="BG71" s="91" t="s">
        <v>88</v>
      </c>
      <c r="BH71" s="91" t="s">
        <v>88</v>
      </c>
      <c r="BI71" s="94">
        <f t="shared" si="39"/>
        <v>87.051071812861537</v>
      </c>
      <c r="BJ71" s="95">
        <f t="shared" si="40"/>
        <v>2</v>
      </c>
      <c r="BK71" s="95">
        <f t="shared" si="41"/>
        <v>82.152936065935563</v>
      </c>
      <c r="BL71" s="95">
        <f t="shared" si="42"/>
        <v>23.649056598125014</v>
      </c>
      <c r="BM71" s="95">
        <f t="shared" si="43"/>
        <v>89.457611913222877</v>
      </c>
      <c r="BN71" s="95">
        <f t="shared" si="44"/>
        <v>46.570999636068962</v>
      </c>
      <c r="BO71" s="95">
        <f t="shared" si="45"/>
        <v>85.153143194855019</v>
      </c>
      <c r="BP71" s="95">
        <f t="shared" si="46"/>
        <v>86.471577723313217</v>
      </c>
      <c r="BQ71" s="95">
        <f t="shared" si="47"/>
        <v>85.879078770865604</v>
      </c>
      <c r="BR71" s="96">
        <f t="shared" si="48"/>
        <v>61.804338607473468</v>
      </c>
      <c r="BS71" s="97" t="str">
        <f t="shared" si="49"/>
        <v>MEDIA</v>
      </c>
      <c r="BT71" s="98">
        <f t="shared" si="50"/>
        <v>11.061946902654867</v>
      </c>
      <c r="BU71" s="99">
        <f t="shared" si="51"/>
        <v>0.80599999999999994</v>
      </c>
      <c r="BV71" s="100">
        <f t="shared" si="52"/>
        <v>0.1</v>
      </c>
      <c r="BW71" s="95">
        <f t="shared" si="53"/>
        <v>0.88389353312390129</v>
      </c>
      <c r="BX71" s="94">
        <f t="shared" si="54"/>
        <v>0.91</v>
      </c>
      <c r="BY71" s="100">
        <f t="shared" si="55"/>
        <v>0.996</v>
      </c>
      <c r="BZ71" s="100">
        <f t="shared" si="56"/>
        <v>0.82874034226675697</v>
      </c>
      <c r="CA71" s="94">
        <f t="shared" si="57"/>
        <v>0.6</v>
      </c>
      <c r="CB71" s="99">
        <f t="shared" si="58"/>
        <v>0.73356874255469218</v>
      </c>
      <c r="CC71" s="97" t="str">
        <f t="shared" si="59"/>
        <v>Aceptable</v>
      </c>
      <c r="CD71" s="99">
        <f t="shared" si="60"/>
        <v>0.171259657733243</v>
      </c>
      <c r="CE71" s="96">
        <f t="shared" si="61"/>
        <v>0</v>
      </c>
      <c r="CF71" s="96">
        <f t="shared" si="62"/>
        <v>0</v>
      </c>
      <c r="CG71" s="99">
        <f t="shared" si="63"/>
        <v>5.7086552577747668E-2</v>
      </c>
      <c r="CH71" s="101" t="str">
        <f t="shared" si="64"/>
        <v>Ninguna</v>
      </c>
      <c r="CI71" s="96">
        <f t="shared" si="65"/>
        <v>0.74123363794650421</v>
      </c>
      <c r="CJ71" s="96">
        <f t="shared" si="66"/>
        <v>1</v>
      </c>
      <c r="CK71" s="96">
        <f t="shared" si="67"/>
        <v>0.19400000000000006</v>
      </c>
      <c r="CL71" s="102">
        <f t="shared" si="68"/>
        <v>0.64507787931550142</v>
      </c>
      <c r="CM71" s="103" t="str">
        <f t="shared" si="69"/>
        <v>Alta</v>
      </c>
      <c r="CN71" s="96">
        <f t="shared" si="70"/>
        <v>0</v>
      </c>
      <c r="CO71" s="96">
        <f t="shared" si="71"/>
        <v>0</v>
      </c>
      <c r="CP71" s="103" t="str">
        <f t="shared" si="72"/>
        <v>Ninguna</v>
      </c>
      <c r="CQ71" s="104">
        <f t="shared" si="73"/>
        <v>4.2712783118718144E-4</v>
      </c>
      <c r="CR71" s="104">
        <f t="shared" si="74"/>
        <v>4.2712783118718144E-4</v>
      </c>
      <c r="CS71" s="103" t="str">
        <f t="shared" si="75"/>
        <v>Ninguna</v>
      </c>
      <c r="CT71" s="105" t="str">
        <f t="shared" si="76"/>
        <v>Eutrofico</v>
      </c>
      <c r="CU71" s="83" t="s">
        <v>1282</v>
      </c>
      <c r="CV71" s="83" t="s">
        <v>1279</v>
      </c>
      <c r="CW71" s="90">
        <v>43788</v>
      </c>
      <c r="CX71" s="106">
        <f t="shared" si="77"/>
        <v>6.8020815064615858</v>
      </c>
    </row>
    <row r="72" spans="1:102" ht="30" hidden="1" customHeight="1" x14ac:dyDescent="0.2">
      <c r="A72" s="83">
        <v>2019</v>
      </c>
      <c r="B72" s="84" t="s">
        <v>1283</v>
      </c>
      <c r="C72" s="84" t="s">
        <v>991</v>
      </c>
      <c r="D72" s="85" t="s">
        <v>1284</v>
      </c>
      <c r="E72" s="84" t="s">
        <v>224</v>
      </c>
      <c r="F72" s="86" t="s">
        <v>1285</v>
      </c>
      <c r="G72" s="86" t="s">
        <v>991</v>
      </c>
      <c r="H72" s="87">
        <v>-74.805046940099999</v>
      </c>
      <c r="I72" s="87">
        <v>7.6014529486400004</v>
      </c>
      <c r="J72" s="88">
        <v>919715.64670000004</v>
      </c>
      <c r="K72" s="88">
        <v>1332409.4691999999</v>
      </c>
      <c r="L72" s="89">
        <v>55</v>
      </c>
      <c r="M72" s="86">
        <v>2</v>
      </c>
      <c r="N72" s="86" t="s">
        <v>79</v>
      </c>
      <c r="O72" s="86">
        <v>27</v>
      </c>
      <c r="P72" s="86" t="s">
        <v>98</v>
      </c>
      <c r="Q72" s="86">
        <v>2703</v>
      </c>
      <c r="R72" s="84" t="s">
        <v>225</v>
      </c>
      <c r="S72" s="84" t="s">
        <v>226</v>
      </c>
      <c r="T72" s="84" t="s">
        <v>227</v>
      </c>
      <c r="U72" s="85" t="s">
        <v>228</v>
      </c>
      <c r="V72" s="84" t="s">
        <v>229</v>
      </c>
      <c r="W72" s="84" t="s">
        <v>1286</v>
      </c>
      <c r="X72" s="84" t="s">
        <v>991</v>
      </c>
      <c r="Y72" s="90">
        <v>43654</v>
      </c>
      <c r="Z72" s="91">
        <v>85.57</v>
      </c>
      <c r="AA72" s="91">
        <v>6.8</v>
      </c>
      <c r="AB72" s="91">
        <v>152.69999999999999</v>
      </c>
      <c r="AC72" s="91">
        <v>33.9</v>
      </c>
      <c r="AD72" s="91">
        <v>33.9</v>
      </c>
      <c r="AE72" s="91">
        <v>1.1299999999999999</v>
      </c>
      <c r="AF72" s="91">
        <v>15.5</v>
      </c>
      <c r="AG72" s="91">
        <v>0</v>
      </c>
      <c r="AH72" s="91">
        <v>61.8</v>
      </c>
      <c r="AI72" s="91">
        <v>29.9</v>
      </c>
      <c r="AJ72" s="91" t="s">
        <v>88</v>
      </c>
      <c r="AK72" s="91" t="s">
        <v>88</v>
      </c>
      <c r="AL72" s="91">
        <v>1421000</v>
      </c>
      <c r="AM72" s="91">
        <v>4884000</v>
      </c>
      <c r="AN72" s="91">
        <v>1539000</v>
      </c>
      <c r="AO72" s="91">
        <v>1.5</v>
      </c>
      <c r="AP72" s="91">
        <v>3.7498846058940511</v>
      </c>
      <c r="AQ72" s="91">
        <v>0.02</v>
      </c>
      <c r="AR72" s="91">
        <v>5</v>
      </c>
      <c r="AS72" s="91">
        <v>25.8</v>
      </c>
      <c r="AT72" s="91">
        <v>113</v>
      </c>
      <c r="AU72" s="91" t="s">
        <v>88</v>
      </c>
      <c r="AV72" s="91">
        <v>14</v>
      </c>
      <c r="AW72" s="91">
        <v>0.1</v>
      </c>
      <c r="AX72" s="91">
        <v>7.02</v>
      </c>
      <c r="AY72" s="91">
        <v>0.57399999999999995</v>
      </c>
      <c r="AZ72" s="91">
        <v>50.5</v>
      </c>
      <c r="BA72" s="91">
        <v>28.1</v>
      </c>
      <c r="BB72" s="91" t="s">
        <v>88</v>
      </c>
      <c r="BC72" s="91" t="s">
        <v>88</v>
      </c>
      <c r="BD72" s="91" t="s">
        <v>88</v>
      </c>
      <c r="BE72" s="93" t="s">
        <v>88</v>
      </c>
      <c r="BF72" s="91" t="s">
        <v>88</v>
      </c>
      <c r="BG72" s="91" t="s">
        <v>88</v>
      </c>
      <c r="BH72" s="91" t="s">
        <v>88</v>
      </c>
      <c r="BI72" s="94">
        <f t="shared" si="39"/>
        <v>9.6785628825270322</v>
      </c>
      <c r="BJ72" s="95">
        <f t="shared" si="40"/>
        <v>2</v>
      </c>
      <c r="BK72" s="95">
        <f t="shared" si="41"/>
        <v>83.331047168000822</v>
      </c>
      <c r="BL72" s="95">
        <f t="shared" si="42"/>
        <v>5.0397639012768991</v>
      </c>
      <c r="BM72" s="95">
        <f t="shared" si="43"/>
        <v>77.460047318090474</v>
      </c>
      <c r="BN72" s="95">
        <f t="shared" si="44"/>
        <v>30.440145981250012</v>
      </c>
      <c r="BO72" s="95">
        <f t="shared" si="45"/>
        <v>90.391999999999996</v>
      </c>
      <c r="BP72" s="95">
        <f t="shared" si="46"/>
        <v>55.242532947881443</v>
      </c>
      <c r="BQ72" s="95">
        <f t="shared" si="47"/>
        <v>83.019092692867105</v>
      </c>
      <c r="BR72" s="96">
        <f t="shared" si="48"/>
        <v>41.746103361915409</v>
      </c>
      <c r="BS72" s="97" t="str">
        <f t="shared" si="49"/>
        <v>MALO</v>
      </c>
      <c r="BT72" s="98">
        <f t="shared" si="50"/>
        <v>12.229965156794425</v>
      </c>
      <c r="BU72" s="99">
        <f t="shared" si="51"/>
        <v>0.15500000000000003</v>
      </c>
      <c r="BV72" s="100">
        <f t="shared" si="52"/>
        <v>0.1</v>
      </c>
      <c r="BW72" s="95">
        <f t="shared" si="53"/>
        <v>0.90247195753580356</v>
      </c>
      <c r="BX72" s="94">
        <f t="shared" si="54"/>
        <v>0.26</v>
      </c>
      <c r="BY72" s="100">
        <f t="shared" si="55"/>
        <v>0.97799999999999998</v>
      </c>
      <c r="BZ72" s="100">
        <f t="shared" si="56"/>
        <v>0.53618551280400673</v>
      </c>
      <c r="CA72" s="94">
        <f t="shared" si="57"/>
        <v>0.6</v>
      </c>
      <c r="CB72" s="99">
        <f t="shared" si="58"/>
        <v>0.49753204584757343</v>
      </c>
      <c r="CC72" s="97" t="str">
        <f t="shared" si="59"/>
        <v>Mala</v>
      </c>
      <c r="CD72" s="99">
        <f t="shared" si="60"/>
        <v>0.46381448719599322</v>
      </c>
      <c r="CE72" s="96">
        <f t="shared" si="61"/>
        <v>0</v>
      </c>
      <c r="CF72" s="96">
        <f t="shared" si="62"/>
        <v>2.5000000000000022E-3</v>
      </c>
      <c r="CG72" s="99">
        <f t="shared" si="63"/>
        <v>0.1554381623986644</v>
      </c>
      <c r="CH72" s="101" t="str">
        <f t="shared" si="64"/>
        <v>Ninguna</v>
      </c>
      <c r="CI72" s="96">
        <f t="shared" si="65"/>
        <v>0.98296983182710052</v>
      </c>
      <c r="CJ72" s="96">
        <f t="shared" si="66"/>
        <v>1</v>
      </c>
      <c r="CK72" s="96">
        <f t="shared" si="67"/>
        <v>0.84499999999999997</v>
      </c>
      <c r="CL72" s="102">
        <f t="shared" si="68"/>
        <v>0.9426566106090335</v>
      </c>
      <c r="CM72" s="103" t="str">
        <f t="shared" si="69"/>
        <v>Muy Alta</v>
      </c>
      <c r="CN72" s="96">
        <f t="shared" si="70"/>
        <v>2.2000000000000002E-2</v>
      </c>
      <c r="CO72" s="96">
        <f t="shared" si="71"/>
        <v>2.2000000000000002E-2</v>
      </c>
      <c r="CP72" s="103" t="str">
        <f t="shared" si="72"/>
        <v>Ninguna</v>
      </c>
      <c r="CQ72" s="104">
        <f t="shared" si="73"/>
        <v>4.9030131780671785E-4</v>
      </c>
      <c r="CR72" s="104">
        <f t="shared" si="74"/>
        <v>4.9030131780671785E-4</v>
      </c>
      <c r="CS72" s="103" t="str">
        <f t="shared" si="75"/>
        <v>Ninguna</v>
      </c>
      <c r="CT72" s="105" t="str">
        <f t="shared" si="76"/>
        <v>Eutrofico</v>
      </c>
      <c r="CU72" s="83" t="s">
        <v>1287</v>
      </c>
      <c r="CV72" s="83" t="s">
        <v>1288</v>
      </c>
      <c r="CW72" s="90">
        <v>43669</v>
      </c>
      <c r="CX72" s="106">
        <f t="shared" si="77"/>
        <v>10.78988460589405</v>
      </c>
    </row>
    <row r="73" spans="1:102" ht="30" hidden="1" customHeight="1" x14ac:dyDescent="0.2">
      <c r="A73" s="83">
        <v>2019</v>
      </c>
      <c r="B73" s="84" t="s">
        <v>1289</v>
      </c>
      <c r="C73" s="84" t="s">
        <v>991</v>
      </c>
      <c r="D73" s="85" t="s">
        <v>1290</v>
      </c>
      <c r="E73" s="84" t="s">
        <v>224</v>
      </c>
      <c r="F73" s="86" t="s">
        <v>1285</v>
      </c>
      <c r="G73" s="86" t="s">
        <v>991</v>
      </c>
      <c r="H73" s="87">
        <v>-74.802317286299996</v>
      </c>
      <c r="I73" s="87">
        <v>7.6013934142900004</v>
      </c>
      <c r="J73" s="88">
        <v>920016.8702</v>
      </c>
      <c r="K73" s="88">
        <v>1332402.3795</v>
      </c>
      <c r="L73" s="89">
        <v>50</v>
      </c>
      <c r="M73" s="86">
        <v>2</v>
      </c>
      <c r="N73" s="86" t="s">
        <v>79</v>
      </c>
      <c r="O73" s="86">
        <v>27</v>
      </c>
      <c r="P73" s="86" t="s">
        <v>98</v>
      </c>
      <c r="Q73" s="86">
        <v>2703</v>
      </c>
      <c r="R73" s="84" t="s">
        <v>225</v>
      </c>
      <c r="S73" s="84" t="s">
        <v>226</v>
      </c>
      <c r="T73" s="84" t="s">
        <v>227</v>
      </c>
      <c r="U73" s="85" t="s">
        <v>228</v>
      </c>
      <c r="V73" s="84" t="s">
        <v>229</v>
      </c>
      <c r="W73" s="84" t="s">
        <v>1286</v>
      </c>
      <c r="X73" s="84" t="s">
        <v>991</v>
      </c>
      <c r="Y73" s="90">
        <v>43654</v>
      </c>
      <c r="Z73" s="91">
        <v>113.54</v>
      </c>
      <c r="AA73" s="91">
        <v>6.7</v>
      </c>
      <c r="AB73" s="91">
        <v>192.1</v>
      </c>
      <c r="AC73" s="91">
        <v>32.6</v>
      </c>
      <c r="AD73" s="91">
        <v>29.5</v>
      </c>
      <c r="AE73" s="91">
        <v>1.73</v>
      </c>
      <c r="AF73" s="91">
        <v>23.5</v>
      </c>
      <c r="AG73" s="91">
        <v>-3.1000000000000014</v>
      </c>
      <c r="AH73" s="91">
        <v>74.7</v>
      </c>
      <c r="AI73" s="91">
        <v>31.7</v>
      </c>
      <c r="AJ73" s="91" t="s">
        <v>88</v>
      </c>
      <c r="AK73" s="91" t="s">
        <v>88</v>
      </c>
      <c r="AL73" s="91">
        <v>2987000</v>
      </c>
      <c r="AM73" s="91">
        <v>11199000</v>
      </c>
      <c r="AN73" s="91">
        <v>3448000</v>
      </c>
      <c r="AO73" s="91">
        <v>2.2000000000000002</v>
      </c>
      <c r="AP73" s="91">
        <v>3.0270152842759206</v>
      </c>
      <c r="AQ73" s="91">
        <v>0.02</v>
      </c>
      <c r="AR73" s="91">
        <v>5</v>
      </c>
      <c r="AS73" s="91">
        <v>33.299999999999997</v>
      </c>
      <c r="AT73" s="91">
        <v>128</v>
      </c>
      <c r="AU73" s="91" t="s">
        <v>88</v>
      </c>
      <c r="AV73" s="91">
        <v>17</v>
      </c>
      <c r="AW73" s="91">
        <v>1</v>
      </c>
      <c r="AX73" s="91">
        <v>9.3800000000000008</v>
      </c>
      <c r="AY73" s="91">
        <v>0.86199999999999999</v>
      </c>
      <c r="AZ73" s="91">
        <v>62.2</v>
      </c>
      <c r="BA73" s="91">
        <v>31</v>
      </c>
      <c r="BB73" s="91" t="s">
        <v>88</v>
      </c>
      <c r="BC73" s="91" t="s">
        <v>88</v>
      </c>
      <c r="BD73" s="91" t="s">
        <v>88</v>
      </c>
      <c r="BE73" s="93" t="s">
        <v>88</v>
      </c>
      <c r="BF73" s="91" t="s">
        <v>88</v>
      </c>
      <c r="BG73" s="91" t="s">
        <v>88</v>
      </c>
      <c r="BH73" s="91" t="s">
        <v>88</v>
      </c>
      <c r="BI73" s="94">
        <f t="shared" si="39"/>
        <v>14.679371235884531</v>
      </c>
      <c r="BJ73" s="95">
        <f t="shared" si="40"/>
        <v>2</v>
      </c>
      <c r="BK73" s="95">
        <f t="shared" si="41"/>
        <v>80.316430296999414</v>
      </c>
      <c r="BL73" s="95">
        <f t="shared" si="42"/>
        <v>2</v>
      </c>
      <c r="BM73" s="95">
        <f t="shared" si="43"/>
        <v>81.318662040394571</v>
      </c>
      <c r="BN73" s="95">
        <f t="shared" si="44"/>
        <v>24.507065232972778</v>
      </c>
      <c r="BO73" s="95">
        <f t="shared" si="45"/>
        <v>85.767399742608148</v>
      </c>
      <c r="BP73" s="95">
        <f t="shared" si="46"/>
        <v>48.925947196554198</v>
      </c>
      <c r="BQ73" s="95">
        <f t="shared" si="47"/>
        <v>81.358428608921599</v>
      </c>
      <c r="BR73" s="96">
        <f t="shared" si="48"/>
        <v>40.638778922716703</v>
      </c>
      <c r="BS73" s="97" t="str">
        <f t="shared" si="49"/>
        <v>MALO</v>
      </c>
      <c r="BT73" s="98">
        <f t="shared" si="50"/>
        <v>10.881670533642692</v>
      </c>
      <c r="BU73" s="99">
        <f t="shared" si="51"/>
        <v>0.23499999999999999</v>
      </c>
      <c r="BV73" s="100">
        <f t="shared" si="52"/>
        <v>0.1</v>
      </c>
      <c r="BW73" s="95">
        <f t="shared" si="53"/>
        <v>0.85674053895092395</v>
      </c>
      <c r="BX73" s="94">
        <f t="shared" si="54"/>
        <v>0.26</v>
      </c>
      <c r="BY73" s="100">
        <f t="shared" si="55"/>
        <v>0.96899999999999997</v>
      </c>
      <c r="BZ73" s="100">
        <f t="shared" si="56"/>
        <v>0.36914918434471333</v>
      </c>
      <c r="CA73" s="94">
        <f t="shared" si="57"/>
        <v>0.6</v>
      </c>
      <c r="CB73" s="99">
        <f t="shared" si="58"/>
        <v>0.47928456126138924</v>
      </c>
      <c r="CC73" s="97" t="str">
        <f t="shared" si="59"/>
        <v>Mala</v>
      </c>
      <c r="CD73" s="99">
        <f t="shared" si="60"/>
        <v>0.63085081565528667</v>
      </c>
      <c r="CE73" s="96">
        <f t="shared" si="61"/>
        <v>2.9647730407572283E-3</v>
      </c>
      <c r="CF73" s="96">
        <f t="shared" si="62"/>
        <v>6.0999999999999999E-2</v>
      </c>
      <c r="CG73" s="99">
        <f t="shared" si="63"/>
        <v>0.23160519623201462</v>
      </c>
      <c r="CH73" s="101" t="str">
        <f t="shared" si="64"/>
        <v>Baja</v>
      </c>
      <c r="CI73" s="96">
        <f t="shared" si="65"/>
        <v>1</v>
      </c>
      <c r="CJ73" s="96">
        <f t="shared" si="66"/>
        <v>1</v>
      </c>
      <c r="CK73" s="96">
        <f t="shared" si="67"/>
        <v>0.76500000000000001</v>
      </c>
      <c r="CL73" s="102">
        <f t="shared" si="68"/>
        <v>0.92166666666666675</v>
      </c>
      <c r="CM73" s="103" t="str">
        <f t="shared" si="69"/>
        <v>Muy Alta</v>
      </c>
      <c r="CN73" s="96">
        <f t="shared" si="70"/>
        <v>3.1000000000000003E-2</v>
      </c>
      <c r="CO73" s="96">
        <f t="shared" si="71"/>
        <v>3.1000000000000003E-2</v>
      </c>
      <c r="CP73" s="103" t="str">
        <f t="shared" si="72"/>
        <v>Ninguna</v>
      </c>
      <c r="CQ73" s="104">
        <f t="shared" si="73"/>
        <v>3.4729105604224941E-4</v>
      </c>
      <c r="CR73" s="104">
        <f t="shared" si="74"/>
        <v>3.4729105604224941E-4</v>
      </c>
      <c r="CS73" s="103" t="str">
        <f t="shared" si="75"/>
        <v>Ninguna</v>
      </c>
      <c r="CT73" s="105" t="str">
        <f t="shared" si="76"/>
        <v>Eutrofico</v>
      </c>
      <c r="CU73" s="83" t="s">
        <v>1291</v>
      </c>
      <c r="CV73" s="83" t="s">
        <v>1288</v>
      </c>
      <c r="CW73" s="90">
        <v>43669</v>
      </c>
      <c r="CX73" s="106">
        <f t="shared" si="77"/>
        <v>12.427015284275921</v>
      </c>
    </row>
    <row r="74" spans="1:102" ht="30" hidden="1" customHeight="1" x14ac:dyDescent="0.2">
      <c r="A74" s="83">
        <v>2019</v>
      </c>
      <c r="B74" s="84" t="s">
        <v>1292</v>
      </c>
      <c r="C74" s="84" t="s">
        <v>1293</v>
      </c>
      <c r="D74" s="85" t="s">
        <v>1294</v>
      </c>
      <c r="E74" s="86" t="s">
        <v>1295</v>
      </c>
      <c r="F74" s="86" t="s">
        <v>241</v>
      </c>
      <c r="G74" s="86" t="s">
        <v>991</v>
      </c>
      <c r="H74" s="87">
        <v>-75.230702511299995</v>
      </c>
      <c r="I74" s="87">
        <v>6.6951903373899997</v>
      </c>
      <c r="J74" s="88">
        <v>872488.17960000003</v>
      </c>
      <c r="K74" s="88">
        <v>1232266.7256</v>
      </c>
      <c r="L74" s="89">
        <v>1800</v>
      </c>
      <c r="M74" s="86">
        <v>2</v>
      </c>
      <c r="N74" s="86" t="s">
        <v>79</v>
      </c>
      <c r="O74" s="86">
        <v>27</v>
      </c>
      <c r="P74" s="86" t="s">
        <v>98</v>
      </c>
      <c r="Q74" s="86">
        <v>2701</v>
      </c>
      <c r="R74" s="84" t="s">
        <v>99</v>
      </c>
      <c r="S74" s="84" t="s">
        <v>262</v>
      </c>
      <c r="T74" s="84" t="s">
        <v>263</v>
      </c>
      <c r="U74" s="85" t="s">
        <v>264</v>
      </c>
      <c r="V74" s="84" t="s">
        <v>265</v>
      </c>
      <c r="W74" s="84" t="s">
        <v>1296</v>
      </c>
      <c r="X74" s="84" t="s">
        <v>1293</v>
      </c>
      <c r="Y74" s="90">
        <v>43709</v>
      </c>
      <c r="Z74" s="91">
        <v>731.51</v>
      </c>
      <c r="AA74" s="91">
        <v>8.86</v>
      </c>
      <c r="AB74" s="91">
        <v>35.5</v>
      </c>
      <c r="AC74" s="91">
        <v>23.4</v>
      </c>
      <c r="AD74" s="91">
        <v>24.5</v>
      </c>
      <c r="AE74" s="91">
        <v>7.44</v>
      </c>
      <c r="AF74" s="91">
        <v>104.7</v>
      </c>
      <c r="AG74" s="91">
        <v>1.1000000000000014</v>
      </c>
      <c r="AH74" s="91">
        <v>14.2</v>
      </c>
      <c r="AI74" s="91">
        <v>2</v>
      </c>
      <c r="AJ74" s="91" t="s">
        <v>88</v>
      </c>
      <c r="AK74" s="91" t="s">
        <v>88</v>
      </c>
      <c r="AL74" s="91">
        <v>69700</v>
      </c>
      <c r="AM74" s="91">
        <v>156500</v>
      </c>
      <c r="AN74" s="91">
        <v>77100</v>
      </c>
      <c r="AO74" s="91">
        <v>0.153</v>
      </c>
      <c r="AP74" s="91">
        <v>0.22589666300566569</v>
      </c>
      <c r="AQ74" s="91">
        <v>0.02</v>
      </c>
      <c r="AR74" s="91">
        <v>5</v>
      </c>
      <c r="AS74" s="91">
        <v>9.39</v>
      </c>
      <c r="AT74" s="91">
        <v>56</v>
      </c>
      <c r="AU74" s="91" t="s">
        <v>88</v>
      </c>
      <c r="AV74" s="91">
        <v>7</v>
      </c>
      <c r="AW74" s="91">
        <v>0.1</v>
      </c>
      <c r="AX74" s="91">
        <v>5</v>
      </c>
      <c r="AY74" s="91">
        <v>6.7000000000000004E-2</v>
      </c>
      <c r="AZ74" s="91">
        <v>17.5</v>
      </c>
      <c r="BA74" s="91">
        <v>12.6</v>
      </c>
      <c r="BB74" s="91" t="s">
        <v>88</v>
      </c>
      <c r="BC74" s="91" t="s">
        <v>88</v>
      </c>
      <c r="BD74" s="91" t="s">
        <v>88</v>
      </c>
      <c r="BE74" s="93" t="s">
        <v>88</v>
      </c>
      <c r="BF74" s="91" t="s">
        <v>88</v>
      </c>
      <c r="BG74" s="91" t="s">
        <v>88</v>
      </c>
      <c r="BH74" s="91" t="s">
        <v>88</v>
      </c>
      <c r="BI74" s="94">
        <f t="shared" si="39"/>
        <v>98.537977262362418</v>
      </c>
      <c r="BJ74" s="95">
        <f t="shared" si="40"/>
        <v>4.354864009600548</v>
      </c>
      <c r="BK74" s="95">
        <f t="shared" si="41"/>
        <v>55.194631394839234</v>
      </c>
      <c r="BL74" s="95">
        <f t="shared" si="42"/>
        <v>80.14150832</v>
      </c>
      <c r="BM74" s="95">
        <f t="shared" si="43"/>
        <v>99.269944328661239</v>
      </c>
      <c r="BN74" s="95">
        <f t="shared" si="44"/>
        <v>85.756210881875944</v>
      </c>
      <c r="BO74" s="95">
        <f t="shared" si="45"/>
        <v>88.854603312289115</v>
      </c>
      <c r="BP74" s="95">
        <f t="shared" si="46"/>
        <v>77.349397184358764</v>
      </c>
      <c r="BQ74" s="95">
        <f t="shared" si="47"/>
        <v>85.862200800665605</v>
      </c>
      <c r="BR74" s="96">
        <f t="shared" si="48"/>
        <v>71.921591427847943</v>
      </c>
      <c r="BS74" s="97" t="str">
        <f t="shared" si="49"/>
        <v>BUENA</v>
      </c>
      <c r="BT74" s="98">
        <f t="shared" si="50"/>
        <v>74.626865671641781</v>
      </c>
      <c r="BU74" s="99">
        <f t="shared" si="51"/>
        <v>0.95299999999999985</v>
      </c>
      <c r="BV74" s="100">
        <f t="shared" si="52"/>
        <v>0.1</v>
      </c>
      <c r="BW74" s="95">
        <f t="shared" si="53"/>
        <v>0.64009043239066288</v>
      </c>
      <c r="BX74" s="94">
        <f t="shared" si="54"/>
        <v>0.91</v>
      </c>
      <c r="BY74" s="100">
        <f t="shared" si="55"/>
        <v>0.999</v>
      </c>
      <c r="BZ74" s="100">
        <f t="shared" si="56"/>
        <v>0.93433922671545067</v>
      </c>
      <c r="CA74" s="94">
        <f t="shared" si="57"/>
        <v>0.15</v>
      </c>
      <c r="CB74" s="99">
        <f t="shared" si="58"/>
        <v>0.67516015227485593</v>
      </c>
      <c r="CC74" s="97" t="str">
        <f t="shared" si="59"/>
        <v>Regular</v>
      </c>
      <c r="CD74" s="99">
        <f t="shared" si="60"/>
        <v>6.566077328454932E-2</v>
      </c>
      <c r="CE74" s="96">
        <f t="shared" si="61"/>
        <v>0</v>
      </c>
      <c r="CF74" s="96">
        <f t="shared" si="62"/>
        <v>0</v>
      </c>
      <c r="CG74" s="99">
        <f t="shared" si="63"/>
        <v>2.1886924428183106E-2</v>
      </c>
      <c r="CH74" s="101" t="str">
        <f t="shared" si="64"/>
        <v>Ninguna</v>
      </c>
      <c r="CI74" s="96">
        <f t="shared" si="65"/>
        <v>0</v>
      </c>
      <c r="CJ74" s="96">
        <f t="shared" si="66"/>
        <v>1</v>
      </c>
      <c r="CK74" s="96">
        <f t="shared" si="67"/>
        <v>0</v>
      </c>
      <c r="CL74" s="102">
        <f t="shared" si="68"/>
        <v>0.33333333333333331</v>
      </c>
      <c r="CM74" s="103" t="str">
        <f t="shared" si="69"/>
        <v>Baja</v>
      </c>
      <c r="CN74" s="96">
        <f t="shared" si="70"/>
        <v>0</v>
      </c>
      <c r="CO74" s="96">
        <f t="shared" si="71"/>
        <v>0</v>
      </c>
      <c r="CP74" s="103" t="str">
        <f t="shared" si="72"/>
        <v>Ninguna</v>
      </c>
      <c r="CQ74" s="104">
        <f t="shared" si="73"/>
        <v>0.37449051924624155</v>
      </c>
      <c r="CR74" s="104">
        <f t="shared" si="74"/>
        <v>0.37449051924624155</v>
      </c>
      <c r="CS74" s="103" t="str">
        <f t="shared" si="75"/>
        <v>Baja</v>
      </c>
      <c r="CT74" s="105" t="str">
        <f t="shared" si="76"/>
        <v>Eutrofico</v>
      </c>
      <c r="CU74" s="83" t="s">
        <v>1297</v>
      </c>
      <c r="CV74" s="83" t="s">
        <v>1298</v>
      </c>
      <c r="CW74" s="90">
        <v>43724</v>
      </c>
      <c r="CX74" s="106">
        <f t="shared" si="77"/>
        <v>5.2458966630056656</v>
      </c>
    </row>
    <row r="75" spans="1:102" ht="30" hidden="1" customHeight="1" x14ac:dyDescent="0.2">
      <c r="A75" s="83">
        <v>2019</v>
      </c>
      <c r="B75" s="84" t="s">
        <v>1299</v>
      </c>
      <c r="C75" s="84" t="s">
        <v>1293</v>
      </c>
      <c r="D75" s="85" t="s">
        <v>1300</v>
      </c>
      <c r="E75" s="86" t="s">
        <v>1295</v>
      </c>
      <c r="F75" s="86" t="s">
        <v>241</v>
      </c>
      <c r="G75" s="86" t="s">
        <v>991</v>
      </c>
      <c r="H75" s="87">
        <v>-75.231042735499997</v>
      </c>
      <c r="I75" s="87">
        <v>6.6978446756699999</v>
      </c>
      <c r="J75" s="88">
        <v>872451.24450000003</v>
      </c>
      <c r="K75" s="88">
        <v>1232560.4138</v>
      </c>
      <c r="L75" s="89">
        <v>1800</v>
      </c>
      <c r="M75" s="86">
        <v>2</v>
      </c>
      <c r="N75" s="86" t="s">
        <v>79</v>
      </c>
      <c r="O75" s="86">
        <v>27</v>
      </c>
      <c r="P75" s="86" t="s">
        <v>98</v>
      </c>
      <c r="Q75" s="86">
        <v>2701</v>
      </c>
      <c r="R75" s="84" t="s">
        <v>99</v>
      </c>
      <c r="S75" s="84" t="s">
        <v>262</v>
      </c>
      <c r="T75" s="84" t="s">
        <v>263</v>
      </c>
      <c r="U75" s="85" t="s">
        <v>264</v>
      </c>
      <c r="V75" s="84" t="s">
        <v>265</v>
      </c>
      <c r="W75" s="84" t="s">
        <v>1296</v>
      </c>
      <c r="X75" s="84" t="s">
        <v>1293</v>
      </c>
      <c r="Y75" s="90">
        <v>43709</v>
      </c>
      <c r="Z75" s="91">
        <v>778.66</v>
      </c>
      <c r="AA75" s="91">
        <v>6.77</v>
      </c>
      <c r="AB75" s="91">
        <v>39.4</v>
      </c>
      <c r="AC75" s="91">
        <v>20.9</v>
      </c>
      <c r="AD75" s="91">
        <v>24.5</v>
      </c>
      <c r="AE75" s="91">
        <v>6.2</v>
      </c>
      <c r="AF75" s="91">
        <v>75.3</v>
      </c>
      <c r="AG75" s="91">
        <v>3.6000000000000014</v>
      </c>
      <c r="AH75" s="91">
        <v>17.3</v>
      </c>
      <c r="AI75" s="91">
        <v>2</v>
      </c>
      <c r="AJ75" s="91" t="s">
        <v>88</v>
      </c>
      <c r="AK75" s="91" t="s">
        <v>88</v>
      </c>
      <c r="AL75" s="91">
        <v>155600</v>
      </c>
      <c r="AM75" s="91">
        <v>365400</v>
      </c>
      <c r="AN75" s="91">
        <v>161600</v>
      </c>
      <c r="AO75" s="91">
        <v>0.34100000000000003</v>
      </c>
      <c r="AP75" s="91">
        <v>0.27785289549696879</v>
      </c>
      <c r="AQ75" s="91">
        <v>0.02</v>
      </c>
      <c r="AR75" s="91">
        <v>5</v>
      </c>
      <c r="AS75" s="91">
        <v>8.3800000000000008</v>
      </c>
      <c r="AT75" s="91">
        <v>49</v>
      </c>
      <c r="AU75" s="91" t="s">
        <v>88</v>
      </c>
      <c r="AV75" s="91">
        <v>10</v>
      </c>
      <c r="AW75" s="91">
        <v>0.1</v>
      </c>
      <c r="AX75" s="91">
        <v>5</v>
      </c>
      <c r="AY75" s="91">
        <v>0.155</v>
      </c>
      <c r="AZ75" s="91">
        <v>24.4</v>
      </c>
      <c r="BA75" s="91">
        <v>15.1</v>
      </c>
      <c r="BB75" s="91" t="s">
        <v>88</v>
      </c>
      <c r="BC75" s="91" t="s">
        <v>88</v>
      </c>
      <c r="BD75" s="91" t="s">
        <v>88</v>
      </c>
      <c r="BE75" s="93" t="s">
        <v>88</v>
      </c>
      <c r="BF75" s="91" t="s">
        <v>88</v>
      </c>
      <c r="BG75" s="91" t="s">
        <v>88</v>
      </c>
      <c r="BH75" s="91" t="s">
        <v>88</v>
      </c>
      <c r="BI75" s="94">
        <f t="shared" si="39"/>
        <v>80.831565113226262</v>
      </c>
      <c r="BJ75" s="95">
        <f t="shared" si="40"/>
        <v>2</v>
      </c>
      <c r="BK75" s="95">
        <f t="shared" si="41"/>
        <v>82.451134073573684</v>
      </c>
      <c r="BL75" s="95">
        <f t="shared" si="42"/>
        <v>80.14150832</v>
      </c>
      <c r="BM75" s="95">
        <f t="shared" si="43"/>
        <v>98.888839485134184</v>
      </c>
      <c r="BN75" s="95">
        <f t="shared" si="44"/>
        <v>71.466099801213943</v>
      </c>
      <c r="BO75" s="95">
        <f t="shared" si="45"/>
        <v>80.23947646237859</v>
      </c>
      <c r="BP75" s="95">
        <f t="shared" si="46"/>
        <v>79.236730866004166</v>
      </c>
      <c r="BQ75" s="95">
        <f t="shared" si="47"/>
        <v>85.722507022851104</v>
      </c>
      <c r="BR75" s="96">
        <f t="shared" si="48"/>
        <v>69.345512268294158</v>
      </c>
      <c r="BS75" s="97" t="str">
        <f t="shared" si="49"/>
        <v>MEDIA</v>
      </c>
      <c r="BT75" s="98">
        <f t="shared" si="50"/>
        <v>32.258064516129032</v>
      </c>
      <c r="BU75" s="99">
        <f t="shared" si="51"/>
        <v>0.753</v>
      </c>
      <c r="BV75" s="100">
        <f t="shared" si="52"/>
        <v>0.1</v>
      </c>
      <c r="BW75" s="95">
        <f t="shared" si="53"/>
        <v>0.88850197260288488</v>
      </c>
      <c r="BX75" s="94">
        <f t="shared" si="54"/>
        <v>0.91</v>
      </c>
      <c r="BY75" s="100">
        <f t="shared" si="55"/>
        <v>0.99</v>
      </c>
      <c r="BZ75" s="100">
        <f t="shared" si="56"/>
        <v>0.92449687322251473</v>
      </c>
      <c r="CA75" s="94">
        <f t="shared" si="57"/>
        <v>0.15</v>
      </c>
      <c r="CB75" s="99">
        <f t="shared" si="58"/>
        <v>0.67529983841555608</v>
      </c>
      <c r="CC75" s="97" t="str">
        <f t="shared" si="59"/>
        <v>Regular</v>
      </c>
      <c r="CD75" s="99">
        <f t="shared" si="60"/>
        <v>7.5503126777485219E-2</v>
      </c>
      <c r="CE75" s="96">
        <f t="shared" si="61"/>
        <v>0</v>
      </c>
      <c r="CF75" s="96">
        <f t="shared" si="62"/>
        <v>0</v>
      </c>
      <c r="CG75" s="99">
        <f t="shared" si="63"/>
        <v>2.5167708925828407E-2</v>
      </c>
      <c r="CH75" s="101" t="str">
        <f t="shared" si="64"/>
        <v>Ninguna</v>
      </c>
      <c r="CI75" s="96">
        <f t="shared" si="65"/>
        <v>0</v>
      </c>
      <c r="CJ75" s="96">
        <f t="shared" si="66"/>
        <v>1</v>
      </c>
      <c r="CK75" s="96">
        <f t="shared" si="67"/>
        <v>0.247</v>
      </c>
      <c r="CL75" s="102">
        <f t="shared" si="68"/>
        <v>0.41566666666666663</v>
      </c>
      <c r="CM75" s="103" t="str">
        <f t="shared" si="69"/>
        <v>Media</v>
      </c>
      <c r="CN75" s="96">
        <f t="shared" si="70"/>
        <v>0</v>
      </c>
      <c r="CO75" s="96">
        <f t="shared" si="71"/>
        <v>0</v>
      </c>
      <c r="CP75" s="103" t="str">
        <f t="shared" si="72"/>
        <v>Ninguna</v>
      </c>
      <c r="CQ75" s="104">
        <f t="shared" si="73"/>
        <v>4.4211425579516268E-4</v>
      </c>
      <c r="CR75" s="104">
        <f t="shared" si="74"/>
        <v>4.4211425579516268E-4</v>
      </c>
      <c r="CS75" s="103" t="str">
        <f t="shared" si="75"/>
        <v>Ninguna</v>
      </c>
      <c r="CT75" s="105" t="str">
        <f t="shared" si="76"/>
        <v>Eutrofico</v>
      </c>
      <c r="CU75" s="83" t="s">
        <v>1301</v>
      </c>
      <c r="CV75" s="83" t="s">
        <v>1298</v>
      </c>
      <c r="CW75" s="90">
        <v>43724</v>
      </c>
      <c r="CX75" s="106">
        <f t="shared" si="77"/>
        <v>5.2978528954969688</v>
      </c>
    </row>
    <row r="76" spans="1:102" ht="30" hidden="1" customHeight="1" x14ac:dyDescent="0.2">
      <c r="A76" s="83">
        <v>2019</v>
      </c>
      <c r="B76" s="84" t="s">
        <v>1302</v>
      </c>
      <c r="C76" s="84" t="s">
        <v>1303</v>
      </c>
      <c r="D76" s="85" t="s">
        <v>1304</v>
      </c>
      <c r="E76" s="84" t="s">
        <v>1305</v>
      </c>
      <c r="F76" s="86" t="s">
        <v>241</v>
      </c>
      <c r="G76" s="86" t="s">
        <v>991</v>
      </c>
      <c r="H76" s="87">
        <v>-75.3317885851</v>
      </c>
      <c r="I76" s="87">
        <v>6.8870626258199996</v>
      </c>
      <c r="J76" s="88">
        <v>861364.09349999996</v>
      </c>
      <c r="K76" s="88">
        <v>1253518.2071</v>
      </c>
      <c r="L76" s="89">
        <v>1630</v>
      </c>
      <c r="M76" s="86">
        <v>2</v>
      </c>
      <c r="N76" s="86" t="s">
        <v>79</v>
      </c>
      <c r="O76" s="86">
        <v>27</v>
      </c>
      <c r="P76" s="86" t="s">
        <v>98</v>
      </c>
      <c r="Q76" s="86">
        <v>2702</v>
      </c>
      <c r="R76" s="84" t="s">
        <v>242</v>
      </c>
      <c r="S76" s="84" t="s">
        <v>507</v>
      </c>
      <c r="T76" s="84" t="s">
        <v>244</v>
      </c>
      <c r="U76" s="85" t="s">
        <v>1306</v>
      </c>
      <c r="V76" s="84" t="s">
        <v>1307</v>
      </c>
      <c r="W76" s="84" t="s">
        <v>1308</v>
      </c>
      <c r="X76" s="84" t="s">
        <v>1303</v>
      </c>
      <c r="Y76" s="90">
        <v>43709</v>
      </c>
      <c r="Z76" s="91">
        <v>125.75</v>
      </c>
      <c r="AA76" s="91">
        <v>6.92</v>
      </c>
      <c r="AB76" s="91">
        <v>74.7</v>
      </c>
      <c r="AC76" s="91">
        <v>20.5</v>
      </c>
      <c r="AD76" s="91">
        <v>23.1</v>
      </c>
      <c r="AE76" s="91">
        <v>6.61</v>
      </c>
      <c r="AF76" s="91">
        <v>84.8</v>
      </c>
      <c r="AG76" s="91">
        <v>2.6000000000000014</v>
      </c>
      <c r="AH76" s="91">
        <v>12</v>
      </c>
      <c r="AI76" s="91">
        <v>2</v>
      </c>
      <c r="AJ76" s="91" t="s">
        <v>88</v>
      </c>
      <c r="AK76" s="91" t="s">
        <v>88</v>
      </c>
      <c r="AL76" s="91">
        <v>62000</v>
      </c>
      <c r="AM76" s="91">
        <v>613100</v>
      </c>
      <c r="AN76" s="91">
        <v>65700</v>
      </c>
      <c r="AO76" s="91">
        <v>0.318</v>
      </c>
      <c r="AP76" s="91">
        <v>0.38176536047957504</v>
      </c>
      <c r="AQ76" s="91">
        <v>0.27900000000000003</v>
      </c>
      <c r="AR76" s="91">
        <v>5</v>
      </c>
      <c r="AS76" s="91">
        <v>2.63</v>
      </c>
      <c r="AT76" s="91">
        <v>73</v>
      </c>
      <c r="AU76" s="91" t="s">
        <v>88</v>
      </c>
      <c r="AV76" s="91">
        <v>7</v>
      </c>
      <c r="AW76" s="91">
        <v>0.1</v>
      </c>
      <c r="AX76" s="91">
        <v>5</v>
      </c>
      <c r="AY76" s="91">
        <v>0.17599999999999999</v>
      </c>
      <c r="AZ76" s="91">
        <v>31.8</v>
      </c>
      <c r="BA76" s="91">
        <v>22.2</v>
      </c>
      <c r="BB76" s="91" t="s">
        <v>88</v>
      </c>
      <c r="BC76" s="91" t="s">
        <v>88</v>
      </c>
      <c r="BD76" s="91" t="s">
        <v>88</v>
      </c>
      <c r="BE76" s="93" t="s">
        <v>88</v>
      </c>
      <c r="BF76" s="91" t="s">
        <v>88</v>
      </c>
      <c r="BG76" s="91" t="s">
        <v>88</v>
      </c>
      <c r="BH76" s="91" t="s">
        <v>88</v>
      </c>
      <c r="BI76" s="94">
        <f t="shared" si="39"/>
        <v>91.181904973861549</v>
      </c>
      <c r="BJ76" s="95">
        <f t="shared" si="40"/>
        <v>4.6769589380619081</v>
      </c>
      <c r="BK76" s="95">
        <f t="shared" si="41"/>
        <v>86.601162825450928</v>
      </c>
      <c r="BL76" s="95">
        <f t="shared" si="42"/>
        <v>80.14150832</v>
      </c>
      <c r="BM76" s="95">
        <f t="shared" si="43"/>
        <v>98.132519837939256</v>
      </c>
      <c r="BN76" s="95">
        <f t="shared" si="44"/>
        <v>73.05258724293185</v>
      </c>
      <c r="BO76" s="95">
        <f t="shared" si="45"/>
        <v>84.424184298494524</v>
      </c>
      <c r="BP76" s="95">
        <f t="shared" si="46"/>
        <v>91.516057732554529</v>
      </c>
      <c r="BQ76" s="95">
        <f t="shared" si="47"/>
        <v>85.70140218043511</v>
      </c>
      <c r="BR76" s="96">
        <f t="shared" si="48"/>
        <v>73.472243010817351</v>
      </c>
      <c r="BS76" s="97" t="str">
        <f t="shared" si="49"/>
        <v>BUENA</v>
      </c>
      <c r="BT76" s="98">
        <f t="shared" si="50"/>
        <v>28.40909090909091</v>
      </c>
      <c r="BU76" s="99">
        <f t="shared" si="51"/>
        <v>0.84799999999999998</v>
      </c>
      <c r="BV76" s="100">
        <f t="shared" si="52"/>
        <v>0.1</v>
      </c>
      <c r="BW76" s="95">
        <f t="shared" si="53"/>
        <v>0.96058321703435412</v>
      </c>
      <c r="BX76" s="94">
        <f t="shared" si="54"/>
        <v>0.91</v>
      </c>
      <c r="BY76" s="100">
        <f t="shared" si="55"/>
        <v>0.999</v>
      </c>
      <c r="BZ76" s="100">
        <f t="shared" si="56"/>
        <v>0.82206982478000878</v>
      </c>
      <c r="CA76" s="94">
        <f t="shared" si="57"/>
        <v>0.15</v>
      </c>
      <c r="CB76" s="99">
        <f t="shared" si="58"/>
        <v>0.68751142585401082</v>
      </c>
      <c r="CC76" s="97" t="str">
        <f t="shared" si="59"/>
        <v>Regular</v>
      </c>
      <c r="CD76" s="99">
        <f t="shared" si="60"/>
        <v>0.17793017521999124</v>
      </c>
      <c r="CE76" s="96">
        <f t="shared" si="61"/>
        <v>0</v>
      </c>
      <c r="CF76" s="96">
        <f t="shared" si="62"/>
        <v>0</v>
      </c>
      <c r="CG76" s="99">
        <f t="shared" si="63"/>
        <v>5.931005840666375E-2</v>
      </c>
      <c r="CH76" s="101" t="str">
        <f t="shared" si="64"/>
        <v>Ninguna</v>
      </c>
      <c r="CI76" s="96">
        <f t="shared" si="65"/>
        <v>0</v>
      </c>
      <c r="CJ76" s="96">
        <f t="shared" si="66"/>
        <v>1</v>
      </c>
      <c r="CK76" s="96">
        <f t="shared" si="67"/>
        <v>0.15200000000000002</v>
      </c>
      <c r="CL76" s="102">
        <f t="shared" si="68"/>
        <v>0.38400000000000006</v>
      </c>
      <c r="CM76" s="103" t="str">
        <f t="shared" si="69"/>
        <v>Baja</v>
      </c>
      <c r="CN76" s="96">
        <f t="shared" si="70"/>
        <v>0</v>
      </c>
      <c r="CO76" s="96">
        <f t="shared" si="71"/>
        <v>0</v>
      </c>
      <c r="CP76" s="103" t="str">
        <f t="shared" si="72"/>
        <v>Ninguna</v>
      </c>
      <c r="CQ76" s="104">
        <f t="shared" si="73"/>
        <v>7.4156937199039907E-4</v>
      </c>
      <c r="CR76" s="104">
        <f t="shared" si="74"/>
        <v>7.4156937199039907E-4</v>
      </c>
      <c r="CS76" s="103" t="str">
        <f t="shared" si="75"/>
        <v>Ninguna</v>
      </c>
      <c r="CT76" s="105" t="str">
        <f t="shared" si="76"/>
        <v>Eutrofico</v>
      </c>
      <c r="CU76" s="83" t="s">
        <v>1309</v>
      </c>
      <c r="CV76" s="83" t="s">
        <v>1310</v>
      </c>
      <c r="CW76" s="90">
        <v>43724</v>
      </c>
      <c r="CX76" s="106">
        <f t="shared" si="77"/>
        <v>5.6607653604795747</v>
      </c>
    </row>
    <row r="77" spans="1:102" ht="30" hidden="1" customHeight="1" x14ac:dyDescent="0.2">
      <c r="A77" s="83">
        <v>2019</v>
      </c>
      <c r="B77" s="84" t="s">
        <v>1311</v>
      </c>
      <c r="C77" s="84" t="s">
        <v>1303</v>
      </c>
      <c r="D77" s="85" t="s">
        <v>1312</v>
      </c>
      <c r="E77" s="84" t="s">
        <v>1305</v>
      </c>
      <c r="F77" s="86" t="s">
        <v>241</v>
      </c>
      <c r="G77" s="86" t="s">
        <v>991</v>
      </c>
      <c r="H77" s="87">
        <v>-75.3313892635</v>
      </c>
      <c r="I77" s="87">
        <v>6.8881995609400004</v>
      </c>
      <c r="J77" s="88">
        <v>861408.56759999995</v>
      </c>
      <c r="K77" s="88">
        <v>1253643.8546</v>
      </c>
      <c r="L77" s="89">
        <v>1620</v>
      </c>
      <c r="M77" s="86">
        <v>2</v>
      </c>
      <c r="N77" s="86" t="s">
        <v>79</v>
      </c>
      <c r="O77" s="86">
        <v>27</v>
      </c>
      <c r="P77" s="86" t="s">
        <v>98</v>
      </c>
      <c r="Q77" s="86">
        <v>2702</v>
      </c>
      <c r="R77" s="84" t="s">
        <v>242</v>
      </c>
      <c r="S77" s="84" t="s">
        <v>507</v>
      </c>
      <c r="T77" s="84" t="s">
        <v>244</v>
      </c>
      <c r="U77" s="85" t="s">
        <v>1306</v>
      </c>
      <c r="V77" s="84" t="s">
        <v>1307</v>
      </c>
      <c r="W77" s="84" t="s">
        <v>1308</v>
      </c>
      <c r="X77" s="84" t="s">
        <v>1303</v>
      </c>
      <c r="Y77" s="90">
        <v>43709</v>
      </c>
      <c r="Z77" s="91">
        <v>136.46</v>
      </c>
      <c r="AA77" s="91">
        <v>6.86</v>
      </c>
      <c r="AB77" s="91">
        <v>92.5</v>
      </c>
      <c r="AC77" s="91">
        <v>19.100000000000001</v>
      </c>
      <c r="AD77" s="91">
        <v>23.1</v>
      </c>
      <c r="AE77" s="91">
        <v>5.93</v>
      </c>
      <c r="AF77" s="91">
        <v>79.400000000000006</v>
      </c>
      <c r="AG77" s="91">
        <v>4</v>
      </c>
      <c r="AH77" s="91">
        <v>24.8</v>
      </c>
      <c r="AI77" s="91">
        <v>2</v>
      </c>
      <c r="AJ77" s="91" t="s">
        <v>88</v>
      </c>
      <c r="AK77" s="91" t="s">
        <v>88</v>
      </c>
      <c r="AL77" s="91">
        <v>310150</v>
      </c>
      <c r="AM77" s="91">
        <v>2419600</v>
      </c>
      <c r="AN77" s="91">
        <v>410600</v>
      </c>
      <c r="AO77" s="91">
        <v>0.52400000000000002</v>
      </c>
      <c r="AP77" s="91">
        <v>0.53989302458354105</v>
      </c>
      <c r="AQ77" s="91">
        <v>0.218</v>
      </c>
      <c r="AR77" s="91">
        <v>5</v>
      </c>
      <c r="AS77" s="91">
        <v>3.98</v>
      </c>
      <c r="AT77" s="91">
        <v>84</v>
      </c>
      <c r="AU77" s="91" t="s">
        <v>88</v>
      </c>
      <c r="AV77" s="91">
        <v>11</v>
      </c>
      <c r="AW77" s="91">
        <v>0.1</v>
      </c>
      <c r="AX77" s="91">
        <v>5</v>
      </c>
      <c r="AY77" s="91">
        <v>0.28399999999999997</v>
      </c>
      <c r="AZ77" s="91">
        <v>36.700000000000003</v>
      </c>
      <c r="BA77" s="91">
        <v>24.3</v>
      </c>
      <c r="BB77" s="91" t="s">
        <v>88</v>
      </c>
      <c r="BC77" s="91" t="s">
        <v>88</v>
      </c>
      <c r="BD77" s="91" t="s">
        <v>88</v>
      </c>
      <c r="BE77" s="93" t="s">
        <v>88</v>
      </c>
      <c r="BF77" s="91" t="s">
        <v>88</v>
      </c>
      <c r="BG77" s="91" t="s">
        <v>88</v>
      </c>
      <c r="BH77" s="91" t="s">
        <v>88</v>
      </c>
      <c r="BI77" s="94">
        <f t="shared" si="39"/>
        <v>85.734210858184809</v>
      </c>
      <c r="BJ77" s="95">
        <f t="shared" si="40"/>
        <v>2</v>
      </c>
      <c r="BK77" s="95">
        <f t="shared" si="41"/>
        <v>85.019385969144395</v>
      </c>
      <c r="BL77" s="95">
        <f t="shared" si="42"/>
        <v>80.14150832</v>
      </c>
      <c r="BM77" s="95">
        <f t="shared" si="43"/>
        <v>96.996530910229225</v>
      </c>
      <c r="BN77" s="95">
        <f t="shared" si="44"/>
        <v>60.27832127376972</v>
      </c>
      <c r="BO77" s="95">
        <f t="shared" si="45"/>
        <v>78.345281382400003</v>
      </c>
      <c r="BP77" s="95">
        <f t="shared" si="46"/>
        <v>88.384006151294997</v>
      </c>
      <c r="BQ77" s="95">
        <f t="shared" si="47"/>
        <v>85.257481753369603</v>
      </c>
      <c r="BR77" s="96">
        <f t="shared" si="48"/>
        <v>69.663271789176676</v>
      </c>
      <c r="BS77" s="97" t="str">
        <f t="shared" si="49"/>
        <v>MEDIA</v>
      </c>
      <c r="BT77" s="98">
        <f t="shared" si="50"/>
        <v>17.605633802816904</v>
      </c>
      <c r="BU77" s="99">
        <f t="shared" si="51"/>
        <v>0.79400000000000004</v>
      </c>
      <c r="BV77" s="100">
        <f t="shared" si="52"/>
        <v>0.1</v>
      </c>
      <c r="BW77" s="95">
        <f t="shared" si="53"/>
        <v>0.93107433444007737</v>
      </c>
      <c r="BX77" s="94">
        <f t="shared" si="54"/>
        <v>0.71</v>
      </c>
      <c r="BY77" s="100">
        <f t="shared" si="55"/>
        <v>0.98699999999999999</v>
      </c>
      <c r="BZ77" s="100">
        <f t="shared" si="56"/>
        <v>0.76306461674287129</v>
      </c>
      <c r="CA77" s="94">
        <f t="shared" si="57"/>
        <v>0.8</v>
      </c>
      <c r="CB77" s="99">
        <f t="shared" si="58"/>
        <v>0.7277994531656129</v>
      </c>
      <c r="CC77" s="97" t="str">
        <f t="shared" si="59"/>
        <v>Aceptable</v>
      </c>
      <c r="CD77" s="99">
        <f t="shared" si="60"/>
        <v>0.23693538325712871</v>
      </c>
      <c r="CE77" s="96">
        <f t="shared" si="61"/>
        <v>0</v>
      </c>
      <c r="CF77" s="96">
        <f t="shared" si="62"/>
        <v>0</v>
      </c>
      <c r="CG77" s="99">
        <f t="shared" si="63"/>
        <v>7.8978461085709564E-2</v>
      </c>
      <c r="CH77" s="101" t="str">
        <f t="shared" si="64"/>
        <v>Ninguna</v>
      </c>
      <c r="CI77" s="96">
        <f t="shared" si="65"/>
        <v>0</v>
      </c>
      <c r="CJ77" s="96">
        <f t="shared" si="66"/>
        <v>1</v>
      </c>
      <c r="CK77" s="96">
        <f t="shared" si="67"/>
        <v>0.20599999999999996</v>
      </c>
      <c r="CL77" s="102">
        <f t="shared" si="68"/>
        <v>0.40199999999999997</v>
      </c>
      <c r="CM77" s="103" t="str">
        <f t="shared" si="69"/>
        <v>Media</v>
      </c>
      <c r="CN77" s="96">
        <f t="shared" si="70"/>
        <v>1.3000000000000001E-2</v>
      </c>
      <c r="CO77" s="96">
        <f t="shared" si="71"/>
        <v>1.3000000000000001E-2</v>
      </c>
      <c r="CP77" s="103" t="str">
        <f t="shared" si="72"/>
        <v>Ninguna</v>
      </c>
      <c r="CQ77" s="104">
        <f t="shared" si="73"/>
        <v>6.0299408175366138E-4</v>
      </c>
      <c r="CR77" s="104">
        <f t="shared" si="74"/>
        <v>6.0299408175366138E-4</v>
      </c>
      <c r="CS77" s="103" t="str">
        <f t="shared" si="75"/>
        <v>Ninguna</v>
      </c>
      <c r="CT77" s="105" t="str">
        <f t="shared" si="76"/>
        <v>Eutrofico</v>
      </c>
      <c r="CU77" s="83" t="s">
        <v>1313</v>
      </c>
      <c r="CV77" s="83" t="s">
        <v>1310</v>
      </c>
      <c r="CW77" s="90">
        <v>43724</v>
      </c>
      <c r="CX77" s="106">
        <f t="shared" si="77"/>
        <v>5.7578930245835407</v>
      </c>
    </row>
    <row r="78" spans="1:102" ht="30" hidden="1" customHeight="1" x14ac:dyDescent="0.2">
      <c r="A78" s="83">
        <v>2019</v>
      </c>
      <c r="B78" s="84" t="s">
        <v>1314</v>
      </c>
      <c r="C78" s="84" t="s">
        <v>1315</v>
      </c>
      <c r="D78" s="85" t="s">
        <v>1316</v>
      </c>
      <c r="E78" s="84" t="s">
        <v>1317</v>
      </c>
      <c r="F78" s="86" t="s">
        <v>241</v>
      </c>
      <c r="G78" s="86" t="s">
        <v>991</v>
      </c>
      <c r="H78" s="87">
        <v>-75.297302189700005</v>
      </c>
      <c r="I78" s="87">
        <v>6.9789885961499998</v>
      </c>
      <c r="J78" s="88">
        <v>865202.5882</v>
      </c>
      <c r="K78" s="88">
        <v>1263676.7227</v>
      </c>
      <c r="L78" s="89">
        <v>1700</v>
      </c>
      <c r="M78" s="86">
        <v>2</v>
      </c>
      <c r="N78" s="86" t="s">
        <v>79</v>
      </c>
      <c r="O78" s="86">
        <v>27</v>
      </c>
      <c r="P78" s="86" t="s">
        <v>98</v>
      </c>
      <c r="Q78" s="86">
        <v>2702</v>
      </c>
      <c r="R78" s="84" t="s">
        <v>242</v>
      </c>
      <c r="S78" s="84" t="s">
        <v>1318</v>
      </c>
      <c r="T78" s="84" t="s">
        <v>244</v>
      </c>
      <c r="U78" s="85" t="s">
        <v>283</v>
      </c>
      <c r="V78" s="84" t="s">
        <v>284</v>
      </c>
      <c r="W78" s="84" t="s">
        <v>1319</v>
      </c>
      <c r="X78" s="84" t="s">
        <v>1315</v>
      </c>
      <c r="Y78" s="90">
        <v>43711</v>
      </c>
      <c r="Z78" s="91">
        <v>0.13700000000000001</v>
      </c>
      <c r="AA78" s="91">
        <v>7.43</v>
      </c>
      <c r="AB78" s="91">
        <v>155</v>
      </c>
      <c r="AC78" s="91">
        <v>24.1</v>
      </c>
      <c r="AD78" s="91">
        <v>24.1</v>
      </c>
      <c r="AE78" s="91">
        <v>6.4</v>
      </c>
      <c r="AF78" s="91">
        <v>90.7</v>
      </c>
      <c r="AG78" s="91">
        <v>0</v>
      </c>
      <c r="AH78" s="91">
        <v>14.3</v>
      </c>
      <c r="AI78" s="91">
        <v>2</v>
      </c>
      <c r="AJ78" s="91" t="s">
        <v>88</v>
      </c>
      <c r="AK78" s="91" t="s">
        <v>88</v>
      </c>
      <c r="AL78" s="91">
        <v>118700</v>
      </c>
      <c r="AM78" s="91">
        <v>547500</v>
      </c>
      <c r="AN78" s="91">
        <v>120330</v>
      </c>
      <c r="AO78" s="91">
        <v>0.153</v>
      </c>
      <c r="AP78" s="91">
        <v>0.44501642612116143</v>
      </c>
      <c r="AQ78" s="91">
        <v>0.02</v>
      </c>
      <c r="AR78" s="91">
        <v>5</v>
      </c>
      <c r="AS78" s="91">
        <v>22.5</v>
      </c>
      <c r="AT78" s="91">
        <v>131</v>
      </c>
      <c r="AU78" s="91" t="s">
        <v>88</v>
      </c>
      <c r="AV78" s="91">
        <v>29</v>
      </c>
      <c r="AW78" s="91">
        <v>0.1</v>
      </c>
      <c r="AX78" s="91">
        <v>5</v>
      </c>
      <c r="AY78" s="91">
        <v>7.1999999999999995E-2</v>
      </c>
      <c r="AZ78" s="91">
        <v>67.900000000000006</v>
      </c>
      <c r="BA78" s="91">
        <v>57.5</v>
      </c>
      <c r="BB78" s="91" t="s">
        <v>88</v>
      </c>
      <c r="BC78" s="91" t="s">
        <v>88</v>
      </c>
      <c r="BD78" s="91" t="s">
        <v>88</v>
      </c>
      <c r="BE78" s="93" t="s">
        <v>88</v>
      </c>
      <c r="BF78" s="91" t="s">
        <v>88</v>
      </c>
      <c r="BG78" s="91" t="s">
        <v>88</v>
      </c>
      <c r="BH78" s="91" t="s">
        <v>88</v>
      </c>
      <c r="BI78" s="94">
        <f t="shared" si="39"/>
        <v>95.577501096090899</v>
      </c>
      <c r="BJ78" s="95">
        <f t="shared" si="40"/>
        <v>2</v>
      </c>
      <c r="BK78" s="95">
        <f t="shared" si="41"/>
        <v>93.543290495071886</v>
      </c>
      <c r="BL78" s="95">
        <f t="shared" si="42"/>
        <v>80.14150832</v>
      </c>
      <c r="BM78" s="95">
        <f t="shared" si="43"/>
        <v>97.675972122525692</v>
      </c>
      <c r="BN78" s="95">
        <f t="shared" si="44"/>
        <v>85.756210881875944</v>
      </c>
      <c r="BO78" s="95">
        <f t="shared" si="45"/>
        <v>90.391999999999996</v>
      </c>
      <c r="BP78" s="95">
        <f t="shared" si="46"/>
        <v>58.621667417968744</v>
      </c>
      <c r="BQ78" s="95">
        <f t="shared" si="47"/>
        <v>80.991827349883096</v>
      </c>
      <c r="BR78" s="96">
        <f t="shared" si="48"/>
        <v>73.415082664362842</v>
      </c>
      <c r="BS78" s="97" t="str">
        <f t="shared" si="49"/>
        <v>BUENA</v>
      </c>
      <c r="BT78" s="98">
        <f t="shared" si="50"/>
        <v>69.444444444444443</v>
      </c>
      <c r="BU78" s="99">
        <f t="shared" si="51"/>
        <v>0.90700000000000003</v>
      </c>
      <c r="BV78" s="100">
        <f t="shared" si="52"/>
        <v>0.1</v>
      </c>
      <c r="BW78" s="95">
        <f t="shared" si="53"/>
        <v>1</v>
      </c>
      <c r="BX78" s="94">
        <f t="shared" si="54"/>
        <v>0.91</v>
      </c>
      <c r="BY78" s="100">
        <f t="shared" si="55"/>
        <v>0.93300000000000005</v>
      </c>
      <c r="BZ78" s="100">
        <f t="shared" si="56"/>
        <v>0.52680028373578935</v>
      </c>
      <c r="CA78" s="94">
        <f t="shared" si="57"/>
        <v>0.15</v>
      </c>
      <c r="CB78" s="99">
        <f t="shared" si="58"/>
        <v>0.65189203972301057</v>
      </c>
      <c r="CC78" s="97" t="str">
        <f t="shared" si="59"/>
        <v>Regular</v>
      </c>
      <c r="CD78" s="99">
        <f t="shared" si="60"/>
        <v>0.47319971626421065</v>
      </c>
      <c r="CE78" s="96">
        <f t="shared" si="61"/>
        <v>4.4930217053703092E-2</v>
      </c>
      <c r="CF78" s="96">
        <f t="shared" si="62"/>
        <v>8.9500000000000024E-2</v>
      </c>
      <c r="CG78" s="99">
        <f t="shared" si="63"/>
        <v>0.20254331110597124</v>
      </c>
      <c r="CH78" s="101" t="str">
        <f t="shared" si="64"/>
        <v>Baja</v>
      </c>
      <c r="CI78" s="96">
        <f t="shared" si="65"/>
        <v>0</v>
      </c>
      <c r="CJ78" s="96">
        <f t="shared" si="66"/>
        <v>1</v>
      </c>
      <c r="CK78" s="96">
        <f t="shared" si="67"/>
        <v>9.2999999999999972E-2</v>
      </c>
      <c r="CL78" s="102">
        <f t="shared" si="68"/>
        <v>0.36433333333333334</v>
      </c>
      <c r="CM78" s="103" t="str">
        <f t="shared" si="69"/>
        <v>Baja</v>
      </c>
      <c r="CN78" s="96">
        <f t="shared" si="70"/>
        <v>6.7000000000000004E-2</v>
      </c>
      <c r="CO78" s="96">
        <f t="shared" si="71"/>
        <v>6.7000000000000004E-2</v>
      </c>
      <c r="CP78" s="103" t="str">
        <f t="shared" si="72"/>
        <v>Ninguna</v>
      </c>
      <c r="CQ78" s="104">
        <f t="shared" si="73"/>
        <v>4.2928600030768815E-3</v>
      </c>
      <c r="CR78" s="104">
        <f t="shared" si="74"/>
        <v>4.2928600030768815E-3</v>
      </c>
      <c r="CS78" s="103" t="str">
        <f t="shared" si="75"/>
        <v>Ninguna</v>
      </c>
      <c r="CT78" s="105" t="str">
        <f t="shared" si="76"/>
        <v>Eutrofico</v>
      </c>
      <c r="CU78" s="83" t="s">
        <v>1320</v>
      </c>
      <c r="CV78" s="83" t="s">
        <v>1321</v>
      </c>
      <c r="CW78" s="90">
        <v>43726</v>
      </c>
      <c r="CX78" s="106">
        <f t="shared" si="77"/>
        <v>5.4650164261211618</v>
      </c>
    </row>
    <row r="79" spans="1:102" ht="30" hidden="1" customHeight="1" x14ac:dyDescent="0.2">
      <c r="A79" s="83">
        <v>2019</v>
      </c>
      <c r="B79" s="84" t="s">
        <v>1322</v>
      </c>
      <c r="C79" s="84" t="s">
        <v>1315</v>
      </c>
      <c r="D79" s="85" t="s">
        <v>1323</v>
      </c>
      <c r="E79" s="84" t="s">
        <v>1317</v>
      </c>
      <c r="F79" s="86" t="s">
        <v>241</v>
      </c>
      <c r="G79" s="86" t="s">
        <v>991</v>
      </c>
      <c r="H79" s="87">
        <v>-75.2974443202</v>
      </c>
      <c r="I79" s="87">
        <v>6.97669629516</v>
      </c>
      <c r="J79" s="88">
        <v>865186.22329999995</v>
      </c>
      <c r="K79" s="88">
        <v>1263423.2001</v>
      </c>
      <c r="L79" s="89">
        <v>1690</v>
      </c>
      <c r="M79" s="86">
        <v>2</v>
      </c>
      <c r="N79" s="86" t="s">
        <v>79</v>
      </c>
      <c r="O79" s="86">
        <v>27</v>
      </c>
      <c r="P79" s="86" t="s">
        <v>98</v>
      </c>
      <c r="Q79" s="86">
        <v>2702</v>
      </c>
      <c r="R79" s="84" t="s">
        <v>242</v>
      </c>
      <c r="S79" s="84" t="s">
        <v>1318</v>
      </c>
      <c r="T79" s="84" t="s">
        <v>244</v>
      </c>
      <c r="U79" s="85" t="s">
        <v>283</v>
      </c>
      <c r="V79" s="84" t="s">
        <v>284</v>
      </c>
      <c r="W79" s="84" t="s">
        <v>1319</v>
      </c>
      <c r="X79" s="84" t="s">
        <v>1315</v>
      </c>
      <c r="Y79" s="90">
        <v>43711</v>
      </c>
      <c r="Z79" s="91">
        <v>3.1720000000000002</v>
      </c>
      <c r="AA79" s="91">
        <v>7.43</v>
      </c>
      <c r="AB79" s="91">
        <v>535</v>
      </c>
      <c r="AC79" s="91">
        <v>22</v>
      </c>
      <c r="AD79" s="91">
        <v>22.5</v>
      </c>
      <c r="AE79" s="91">
        <v>2.39</v>
      </c>
      <c r="AF79" s="91">
        <v>22.5</v>
      </c>
      <c r="AG79" s="91">
        <v>0.5</v>
      </c>
      <c r="AH79" s="91">
        <v>221</v>
      </c>
      <c r="AI79" s="91">
        <v>87.9</v>
      </c>
      <c r="AJ79" s="91" t="s">
        <v>88</v>
      </c>
      <c r="AK79" s="91" t="s">
        <v>88</v>
      </c>
      <c r="AL79" s="91">
        <v>9060000</v>
      </c>
      <c r="AM79" s="91">
        <v>26130000</v>
      </c>
      <c r="AN79" s="91">
        <v>10462000</v>
      </c>
      <c r="AO79" s="91">
        <v>14</v>
      </c>
      <c r="AP79" s="91">
        <v>26.429909571662886</v>
      </c>
      <c r="AQ79" s="91">
        <v>0.02</v>
      </c>
      <c r="AR79" s="91">
        <v>36.700000000000003</v>
      </c>
      <c r="AS79" s="91">
        <v>61.9</v>
      </c>
      <c r="AT79" s="91">
        <v>266</v>
      </c>
      <c r="AU79" s="91" t="s">
        <v>88</v>
      </c>
      <c r="AV79" s="91">
        <v>40</v>
      </c>
      <c r="AW79" s="91">
        <v>0.1</v>
      </c>
      <c r="AX79" s="91">
        <v>45.6</v>
      </c>
      <c r="AY79" s="91">
        <v>4.6100000000000003</v>
      </c>
      <c r="AZ79" s="91">
        <v>266</v>
      </c>
      <c r="BA79" s="91">
        <v>70.099999999999994</v>
      </c>
      <c r="BB79" s="91" t="s">
        <v>88</v>
      </c>
      <c r="BC79" s="91" t="s">
        <v>88</v>
      </c>
      <c r="BD79" s="91" t="s">
        <v>88</v>
      </c>
      <c r="BE79" s="93" t="s">
        <v>88</v>
      </c>
      <c r="BF79" s="91" t="s">
        <v>88</v>
      </c>
      <c r="BG79" s="91" t="s">
        <v>88</v>
      </c>
      <c r="BH79" s="91" t="s">
        <v>88</v>
      </c>
      <c r="BI79" s="94">
        <f t="shared" si="39"/>
        <v>13.97943052099609</v>
      </c>
      <c r="BJ79" s="95">
        <f t="shared" si="40"/>
        <v>2</v>
      </c>
      <c r="BK79" s="95">
        <f t="shared" si="41"/>
        <v>93.543290495071886</v>
      </c>
      <c r="BL79" s="95">
        <f t="shared" si="42"/>
        <v>2</v>
      </c>
      <c r="BM79" s="95">
        <f t="shared" si="43"/>
        <v>30.072309355938629</v>
      </c>
      <c r="BN79" s="95">
        <f t="shared" si="44"/>
        <v>2</v>
      </c>
      <c r="BO79" s="95">
        <f t="shared" si="45"/>
        <v>89.888182341904681</v>
      </c>
      <c r="BP79" s="95">
        <f t="shared" si="46"/>
        <v>32.955084272538187</v>
      </c>
      <c r="BQ79" s="95">
        <f t="shared" si="47"/>
        <v>57.803300748209594</v>
      </c>
      <c r="BR79" s="96">
        <f t="shared" si="48"/>
        <v>32.084952106989299</v>
      </c>
      <c r="BS79" s="97" t="str">
        <f t="shared" si="49"/>
        <v>MALO</v>
      </c>
      <c r="BT79" s="98">
        <f t="shared" si="50"/>
        <v>9.891540130151844</v>
      </c>
      <c r="BU79" s="99">
        <f t="shared" si="51"/>
        <v>0.22499999999999998</v>
      </c>
      <c r="BV79" s="100">
        <f t="shared" si="52"/>
        <v>0.1</v>
      </c>
      <c r="BW79" s="95">
        <f t="shared" si="53"/>
        <v>1</v>
      </c>
      <c r="BX79" s="94">
        <f t="shared" si="54"/>
        <v>0.125</v>
      </c>
      <c r="BY79" s="100">
        <f t="shared" si="55"/>
        <v>0.9</v>
      </c>
      <c r="BZ79" s="100">
        <f t="shared" si="56"/>
        <v>0</v>
      </c>
      <c r="CA79" s="94">
        <f t="shared" si="57"/>
        <v>0.35</v>
      </c>
      <c r="CB79" s="99">
        <f t="shared" si="58"/>
        <v>0.38250000000000001</v>
      </c>
      <c r="CC79" s="97" t="str">
        <f t="shared" si="59"/>
        <v>Mala</v>
      </c>
      <c r="CD79" s="99">
        <f t="shared" si="60"/>
        <v>1</v>
      </c>
      <c r="CE79" s="96">
        <f t="shared" si="61"/>
        <v>0.1074383374035405</v>
      </c>
      <c r="CF79" s="96">
        <f t="shared" si="62"/>
        <v>1</v>
      </c>
      <c r="CG79" s="99">
        <f t="shared" si="63"/>
        <v>0.70247944580118027</v>
      </c>
      <c r="CH79" s="101" t="str">
        <f t="shared" si="64"/>
        <v>Alta</v>
      </c>
      <c r="CI79" s="96">
        <f t="shared" si="65"/>
        <v>1</v>
      </c>
      <c r="CJ79" s="96">
        <f t="shared" si="66"/>
        <v>1</v>
      </c>
      <c r="CK79" s="96">
        <f t="shared" si="67"/>
        <v>0.77500000000000002</v>
      </c>
      <c r="CL79" s="102">
        <f t="shared" si="68"/>
        <v>0.92499999999999993</v>
      </c>
      <c r="CM79" s="103" t="str">
        <f t="shared" si="69"/>
        <v>Muy Alta</v>
      </c>
      <c r="CN79" s="96">
        <f t="shared" si="70"/>
        <v>9.9999999999999992E-2</v>
      </c>
      <c r="CO79" s="96">
        <f t="shared" si="71"/>
        <v>9.9999999999999992E-2</v>
      </c>
      <c r="CP79" s="103" t="str">
        <f t="shared" si="72"/>
        <v>Ninguna</v>
      </c>
      <c r="CQ79" s="104">
        <f t="shared" si="73"/>
        <v>4.2928600030768815E-3</v>
      </c>
      <c r="CR79" s="104">
        <f t="shared" si="74"/>
        <v>4.2928600030768815E-3</v>
      </c>
      <c r="CS79" s="103" t="str">
        <f t="shared" si="75"/>
        <v>Ninguna</v>
      </c>
      <c r="CT79" s="105" t="str">
        <f t="shared" si="76"/>
        <v>Hipereutrofico</v>
      </c>
      <c r="CU79" s="83" t="s">
        <v>1324</v>
      </c>
      <c r="CV79" s="83" t="s">
        <v>1321</v>
      </c>
      <c r="CW79" s="90">
        <v>43726</v>
      </c>
      <c r="CX79" s="106">
        <f t="shared" si="77"/>
        <v>72.04990957166288</v>
      </c>
    </row>
    <row r="80" spans="1:102" ht="30" hidden="1" customHeight="1" x14ac:dyDescent="0.2">
      <c r="A80" s="83">
        <v>2019</v>
      </c>
      <c r="B80" s="84" t="s">
        <v>1325</v>
      </c>
      <c r="C80" s="84" t="s">
        <v>1326</v>
      </c>
      <c r="D80" s="85" t="s">
        <v>1327</v>
      </c>
      <c r="E80" s="84" t="s">
        <v>1328</v>
      </c>
      <c r="F80" s="86" t="s">
        <v>241</v>
      </c>
      <c r="G80" s="86" t="s">
        <v>991</v>
      </c>
      <c r="H80" s="87">
        <v>-75.680170638600003</v>
      </c>
      <c r="I80" s="87">
        <v>6.8519046345700003</v>
      </c>
      <c r="J80" s="88">
        <v>822835.58059999999</v>
      </c>
      <c r="K80" s="88">
        <v>1249743.7623999999</v>
      </c>
      <c r="L80" s="89">
        <v>2540</v>
      </c>
      <c r="M80" s="86">
        <v>2</v>
      </c>
      <c r="N80" s="86" t="s">
        <v>79</v>
      </c>
      <c r="O80" s="86">
        <v>26</v>
      </c>
      <c r="P80" s="86" t="s">
        <v>80</v>
      </c>
      <c r="Q80" s="86">
        <v>2620</v>
      </c>
      <c r="R80" s="84" t="s">
        <v>81</v>
      </c>
      <c r="S80" s="84" t="s">
        <v>181</v>
      </c>
      <c r="T80" s="84" t="s">
        <v>1329</v>
      </c>
      <c r="U80" s="85" t="s">
        <v>276</v>
      </c>
      <c r="V80" s="84" t="s">
        <v>277</v>
      </c>
      <c r="W80" s="84" t="s">
        <v>1330</v>
      </c>
      <c r="X80" s="84" t="s">
        <v>1326</v>
      </c>
      <c r="Y80" s="90">
        <v>43713</v>
      </c>
      <c r="Z80" s="91">
        <v>264.39999999999998</v>
      </c>
      <c r="AA80" s="91">
        <v>6.62</v>
      </c>
      <c r="AB80" s="91">
        <v>50</v>
      </c>
      <c r="AC80" s="91">
        <v>15.8</v>
      </c>
      <c r="AD80" s="91">
        <v>18.2</v>
      </c>
      <c r="AE80" s="91">
        <v>7.98</v>
      </c>
      <c r="AF80" s="91">
        <v>108.1</v>
      </c>
      <c r="AG80" s="91">
        <v>2.3999999999999986</v>
      </c>
      <c r="AH80" s="91">
        <v>14.3</v>
      </c>
      <c r="AI80" s="91">
        <v>2</v>
      </c>
      <c r="AJ80" s="91" t="s">
        <v>88</v>
      </c>
      <c r="AK80" s="91" t="s">
        <v>88</v>
      </c>
      <c r="AL80" s="91">
        <v>2750</v>
      </c>
      <c r="AM80" s="91">
        <v>24810</v>
      </c>
      <c r="AN80" s="91">
        <v>2755</v>
      </c>
      <c r="AO80" s="91">
        <v>0.153</v>
      </c>
      <c r="AP80" s="91">
        <v>0.22589666300566569</v>
      </c>
      <c r="AQ80" s="91">
        <v>0.02</v>
      </c>
      <c r="AR80" s="91">
        <v>5</v>
      </c>
      <c r="AS80" s="91">
        <v>3.04</v>
      </c>
      <c r="AT80" s="91">
        <v>45</v>
      </c>
      <c r="AU80" s="91" t="s">
        <v>88</v>
      </c>
      <c r="AV80" s="91">
        <v>7</v>
      </c>
      <c r="AW80" s="91">
        <v>0.1</v>
      </c>
      <c r="AX80" s="91">
        <v>5</v>
      </c>
      <c r="AY80" s="91">
        <v>0.05</v>
      </c>
      <c r="AZ80" s="91">
        <v>30.9</v>
      </c>
      <c r="BA80" s="91">
        <v>20.7</v>
      </c>
      <c r="BB80" s="91" t="s">
        <v>88</v>
      </c>
      <c r="BC80" s="91" t="s">
        <v>88</v>
      </c>
      <c r="BD80" s="91" t="s">
        <v>88</v>
      </c>
      <c r="BE80" s="93" t="s">
        <v>88</v>
      </c>
      <c r="BF80" s="91" t="s">
        <v>88</v>
      </c>
      <c r="BG80" s="91" t="s">
        <v>88</v>
      </c>
      <c r="BH80" s="91" t="s">
        <v>88</v>
      </c>
      <c r="BI80" s="94">
        <f t="shared" si="39"/>
        <v>97.659296827290575</v>
      </c>
      <c r="BJ80" s="95">
        <f t="shared" si="40"/>
        <v>16.386464930513302</v>
      </c>
      <c r="BK80" s="95">
        <f t="shared" si="41"/>
        <v>77.757164070066409</v>
      </c>
      <c r="BL80" s="95">
        <f t="shared" si="42"/>
        <v>80.14150832</v>
      </c>
      <c r="BM80" s="95">
        <f t="shared" si="43"/>
        <v>99.269944328661239</v>
      </c>
      <c r="BN80" s="95">
        <f t="shared" si="44"/>
        <v>85.756210881875944</v>
      </c>
      <c r="BO80" s="95">
        <f t="shared" si="45"/>
        <v>85.153143194855019</v>
      </c>
      <c r="BP80" s="95">
        <f t="shared" si="46"/>
        <v>90.547723724229442</v>
      </c>
      <c r="BQ80" s="95">
        <f t="shared" si="47"/>
        <v>85.584242491937502</v>
      </c>
      <c r="BR80" s="96">
        <f t="shared" si="48"/>
        <v>76.845413525342039</v>
      </c>
      <c r="BS80" s="97" t="str">
        <f t="shared" si="49"/>
        <v>BUENA</v>
      </c>
      <c r="BT80" s="98">
        <f t="shared" si="50"/>
        <v>100</v>
      </c>
      <c r="BU80" s="99">
        <f t="shared" si="51"/>
        <v>0.91900000000000004</v>
      </c>
      <c r="BV80" s="100">
        <f t="shared" si="52"/>
        <v>0.1</v>
      </c>
      <c r="BW80" s="95">
        <f t="shared" si="53"/>
        <v>0.82182963570451861</v>
      </c>
      <c r="BX80" s="94">
        <f t="shared" si="54"/>
        <v>0.91</v>
      </c>
      <c r="BY80" s="100">
        <f t="shared" si="55"/>
        <v>0.999</v>
      </c>
      <c r="BZ80" s="100">
        <f t="shared" si="56"/>
        <v>0.89609898125653598</v>
      </c>
      <c r="CA80" s="94">
        <f t="shared" si="57"/>
        <v>0.15</v>
      </c>
      <c r="CB80" s="99">
        <f t="shared" si="58"/>
        <v>0.68981000637454781</v>
      </c>
      <c r="CC80" s="97" t="str">
        <f t="shared" si="59"/>
        <v>Regular</v>
      </c>
      <c r="CD80" s="99">
        <f t="shared" si="60"/>
        <v>0.103901018743464</v>
      </c>
      <c r="CE80" s="96">
        <f t="shared" si="61"/>
        <v>0</v>
      </c>
      <c r="CF80" s="96">
        <f t="shared" si="62"/>
        <v>0</v>
      </c>
      <c r="CG80" s="99">
        <f t="shared" si="63"/>
        <v>3.4633672914487997E-2</v>
      </c>
      <c r="CH80" s="101" t="str">
        <f t="shared" si="64"/>
        <v>Ninguna</v>
      </c>
      <c r="CI80" s="96">
        <f t="shared" si="65"/>
        <v>0</v>
      </c>
      <c r="CJ80" s="96">
        <f t="shared" si="66"/>
        <v>1</v>
      </c>
      <c r="CK80" s="96">
        <f t="shared" si="67"/>
        <v>0</v>
      </c>
      <c r="CL80" s="102">
        <f t="shared" si="68"/>
        <v>0.33333333333333331</v>
      </c>
      <c r="CM80" s="103" t="str">
        <f t="shared" si="69"/>
        <v>Baja</v>
      </c>
      <c r="CN80" s="96">
        <f t="shared" si="70"/>
        <v>0</v>
      </c>
      <c r="CO80" s="96">
        <f t="shared" si="71"/>
        <v>0</v>
      </c>
      <c r="CP80" s="103" t="str">
        <f t="shared" si="72"/>
        <v>Ninguna</v>
      </c>
      <c r="CQ80" s="104">
        <f t="shared" si="73"/>
        <v>2.6355101965260636E-4</v>
      </c>
      <c r="CR80" s="104">
        <f t="shared" si="74"/>
        <v>2.6355101965260636E-4</v>
      </c>
      <c r="CS80" s="103" t="str">
        <f t="shared" si="75"/>
        <v>Ninguna</v>
      </c>
      <c r="CT80" s="105" t="str">
        <f t="shared" si="76"/>
        <v>Eutrofico</v>
      </c>
      <c r="CU80" s="83" t="s">
        <v>1331</v>
      </c>
      <c r="CV80" s="83" t="s">
        <v>1332</v>
      </c>
      <c r="CW80" s="90">
        <v>43728</v>
      </c>
      <c r="CX80" s="106">
        <f t="shared" si="77"/>
        <v>5.2458966630056656</v>
      </c>
    </row>
    <row r="81" spans="1:102" ht="30" hidden="1" customHeight="1" x14ac:dyDescent="0.2">
      <c r="A81" s="83">
        <v>2019</v>
      </c>
      <c r="B81" s="84" t="s">
        <v>1333</v>
      </c>
      <c r="C81" s="84" t="s">
        <v>1326</v>
      </c>
      <c r="D81" s="85" t="s">
        <v>1334</v>
      </c>
      <c r="E81" s="84" t="s">
        <v>1328</v>
      </c>
      <c r="F81" s="86" t="s">
        <v>241</v>
      </c>
      <c r="G81" s="86" t="s">
        <v>991</v>
      </c>
      <c r="H81" s="87">
        <v>-75.680231968300006</v>
      </c>
      <c r="I81" s="87">
        <v>6.8535178847199996</v>
      </c>
      <c r="J81" s="88">
        <v>822829.39509999997</v>
      </c>
      <c r="K81" s="88">
        <v>1249922.2627999999</v>
      </c>
      <c r="L81" s="89">
        <v>2530</v>
      </c>
      <c r="M81" s="86">
        <v>2</v>
      </c>
      <c r="N81" s="86" t="s">
        <v>79</v>
      </c>
      <c r="O81" s="86">
        <v>26</v>
      </c>
      <c r="P81" s="86" t="s">
        <v>80</v>
      </c>
      <c r="Q81" s="86">
        <v>2620</v>
      </c>
      <c r="R81" s="84" t="s">
        <v>81</v>
      </c>
      <c r="S81" s="84" t="s">
        <v>181</v>
      </c>
      <c r="T81" s="84" t="s">
        <v>1329</v>
      </c>
      <c r="U81" s="85" t="s">
        <v>276</v>
      </c>
      <c r="V81" s="84" t="s">
        <v>277</v>
      </c>
      <c r="W81" s="84" t="s">
        <v>1330</v>
      </c>
      <c r="X81" s="84" t="s">
        <v>1326</v>
      </c>
      <c r="Y81" s="90">
        <v>43713</v>
      </c>
      <c r="Z81" s="91">
        <v>363.2</v>
      </c>
      <c r="AA81" s="91">
        <v>6.5</v>
      </c>
      <c r="AB81" s="91">
        <v>70.099999999999994</v>
      </c>
      <c r="AC81" s="91">
        <v>15.9</v>
      </c>
      <c r="AD81" s="91">
        <v>17.2</v>
      </c>
      <c r="AE81" s="91">
        <v>1.59</v>
      </c>
      <c r="AF81" s="91">
        <v>102.9</v>
      </c>
      <c r="AG81" s="91">
        <v>1.2999999999999989</v>
      </c>
      <c r="AH81" s="91">
        <v>19.8</v>
      </c>
      <c r="AI81" s="91">
        <v>3.05</v>
      </c>
      <c r="AJ81" s="91" t="s">
        <v>88</v>
      </c>
      <c r="AK81" s="91" t="s">
        <v>88</v>
      </c>
      <c r="AL81" s="91">
        <v>111970</v>
      </c>
      <c r="AM81" s="91">
        <v>266430</v>
      </c>
      <c r="AN81" s="91">
        <v>120330</v>
      </c>
      <c r="AO81" s="91">
        <v>0.39</v>
      </c>
      <c r="AP81" s="91">
        <v>0.22589666300566569</v>
      </c>
      <c r="AQ81" s="91">
        <v>0.02</v>
      </c>
      <c r="AR81" s="91">
        <v>5</v>
      </c>
      <c r="AS81" s="91">
        <v>8.0399999999999991</v>
      </c>
      <c r="AT81" s="91">
        <v>64</v>
      </c>
      <c r="AU81" s="91" t="s">
        <v>88</v>
      </c>
      <c r="AV81" s="91">
        <v>9</v>
      </c>
      <c r="AW81" s="91">
        <v>0.1</v>
      </c>
      <c r="AX81" s="91">
        <v>5</v>
      </c>
      <c r="AY81" s="91">
        <v>0.17499999999999999</v>
      </c>
      <c r="AZ81" s="91">
        <v>38.700000000000003</v>
      </c>
      <c r="BA81" s="91">
        <v>22.2</v>
      </c>
      <c r="BB81" s="91" t="s">
        <v>88</v>
      </c>
      <c r="BC81" s="91" t="s">
        <v>88</v>
      </c>
      <c r="BD81" s="91" t="s">
        <v>88</v>
      </c>
      <c r="BE81" s="93" t="s">
        <v>88</v>
      </c>
      <c r="BF81" s="91" t="s">
        <v>88</v>
      </c>
      <c r="BG81" s="91" t="s">
        <v>88</v>
      </c>
      <c r="BH81" s="91" t="s">
        <v>88</v>
      </c>
      <c r="BI81" s="94">
        <f t="shared" si="39"/>
        <v>98.760238084197908</v>
      </c>
      <c r="BJ81" s="95">
        <f t="shared" si="40"/>
        <v>2</v>
      </c>
      <c r="BK81" s="95">
        <f t="shared" si="41"/>
        <v>73.735521874999421</v>
      </c>
      <c r="BL81" s="95">
        <f t="shared" si="42"/>
        <v>71.268790158897303</v>
      </c>
      <c r="BM81" s="95">
        <f t="shared" si="43"/>
        <v>99.269944328661239</v>
      </c>
      <c r="BN81" s="95">
        <f t="shared" si="44"/>
        <v>68.22609199330762</v>
      </c>
      <c r="BO81" s="95">
        <f t="shared" si="45"/>
        <v>88.410679186051382</v>
      </c>
      <c r="BP81" s="95">
        <f t="shared" si="46"/>
        <v>79.889086043692828</v>
      </c>
      <c r="BQ81" s="95">
        <f t="shared" si="47"/>
        <v>85.870911388057607</v>
      </c>
      <c r="BR81" s="96">
        <f t="shared" si="48"/>
        <v>71.052477029503777</v>
      </c>
      <c r="BS81" s="97" t="str">
        <f t="shared" si="49"/>
        <v>BUENA</v>
      </c>
      <c r="BT81" s="98">
        <f t="shared" si="50"/>
        <v>28.571428571428573</v>
      </c>
      <c r="BU81" s="99">
        <f t="shared" si="51"/>
        <v>0.97099999999999986</v>
      </c>
      <c r="BV81" s="100">
        <f t="shared" si="52"/>
        <v>0.1</v>
      </c>
      <c r="BW81" s="95">
        <f t="shared" si="53"/>
        <v>0.7721123864572661</v>
      </c>
      <c r="BX81" s="94">
        <f t="shared" si="54"/>
        <v>0.91</v>
      </c>
      <c r="BY81" s="100">
        <f t="shared" si="55"/>
        <v>0.99299999999999999</v>
      </c>
      <c r="BZ81" s="100">
        <f t="shared" si="56"/>
        <v>0.83659620296309345</v>
      </c>
      <c r="CA81" s="94">
        <f t="shared" si="57"/>
        <v>0.15</v>
      </c>
      <c r="CB81" s="99">
        <f t="shared" si="58"/>
        <v>0.68199920251885038</v>
      </c>
      <c r="CC81" s="97" t="str">
        <f t="shared" si="59"/>
        <v>Regular</v>
      </c>
      <c r="CD81" s="99">
        <f t="shared" si="60"/>
        <v>0.16340379703690658</v>
      </c>
      <c r="CE81" s="96">
        <f t="shared" si="61"/>
        <v>0</v>
      </c>
      <c r="CF81" s="96">
        <f t="shared" si="62"/>
        <v>0</v>
      </c>
      <c r="CG81" s="99">
        <f t="shared" si="63"/>
        <v>5.4467932345635524E-2</v>
      </c>
      <c r="CH81" s="101" t="str">
        <f t="shared" si="64"/>
        <v>Ninguna</v>
      </c>
      <c r="CI81" s="96">
        <f t="shared" si="65"/>
        <v>0.28900988754275009</v>
      </c>
      <c r="CJ81" s="96">
        <f t="shared" si="66"/>
        <v>1</v>
      </c>
      <c r="CK81" s="96">
        <f t="shared" si="67"/>
        <v>0</v>
      </c>
      <c r="CL81" s="102">
        <f t="shared" si="68"/>
        <v>0.42966996251424999</v>
      </c>
      <c r="CM81" s="103" t="str">
        <f t="shared" si="69"/>
        <v>Media</v>
      </c>
      <c r="CN81" s="96">
        <f t="shared" si="70"/>
        <v>0</v>
      </c>
      <c r="CO81" s="96">
        <f t="shared" si="71"/>
        <v>0</v>
      </c>
      <c r="CP81" s="103" t="str">
        <f t="shared" si="72"/>
        <v>Ninguna</v>
      </c>
      <c r="CQ81" s="104">
        <f t="shared" si="73"/>
        <v>1.7422304040151608E-4</v>
      </c>
      <c r="CR81" s="104">
        <f t="shared" si="74"/>
        <v>1.7422304040151608E-4</v>
      </c>
      <c r="CS81" s="103" t="str">
        <f t="shared" si="75"/>
        <v>Ninguna</v>
      </c>
      <c r="CT81" s="105" t="str">
        <f t="shared" si="76"/>
        <v>Eutrofico</v>
      </c>
      <c r="CU81" s="83" t="s">
        <v>1335</v>
      </c>
      <c r="CV81" s="83" t="s">
        <v>1332</v>
      </c>
      <c r="CW81" s="90">
        <v>43728</v>
      </c>
      <c r="CX81" s="106">
        <f t="shared" si="77"/>
        <v>5.2458966630056656</v>
      </c>
    </row>
    <row r="82" spans="1:102" ht="30" hidden="1" customHeight="1" x14ac:dyDescent="0.2">
      <c r="A82" s="83">
        <v>2019</v>
      </c>
      <c r="B82" s="84" t="s">
        <v>1336</v>
      </c>
      <c r="C82" s="84" t="s">
        <v>265</v>
      </c>
      <c r="D82" s="85" t="s">
        <v>1337</v>
      </c>
      <c r="E82" s="84" t="s">
        <v>508</v>
      </c>
      <c r="F82" s="86" t="s">
        <v>241</v>
      </c>
      <c r="G82" s="86" t="s">
        <v>991</v>
      </c>
      <c r="H82" s="87">
        <v>-75.422124505499994</v>
      </c>
      <c r="I82" s="87">
        <v>6.5966534985600003</v>
      </c>
      <c r="J82" s="88">
        <v>851288.99049999996</v>
      </c>
      <c r="K82" s="88">
        <v>1221420.487</v>
      </c>
      <c r="L82" s="89">
        <v>2520</v>
      </c>
      <c r="M82" s="86">
        <v>2</v>
      </c>
      <c r="N82" s="86" t="s">
        <v>79</v>
      </c>
      <c r="O82" s="86">
        <v>27</v>
      </c>
      <c r="P82" s="86" t="s">
        <v>98</v>
      </c>
      <c r="Q82" s="86">
        <v>2701</v>
      </c>
      <c r="R82" s="84" t="s">
        <v>99</v>
      </c>
      <c r="S82" s="84" t="s">
        <v>262</v>
      </c>
      <c r="T82" s="84" t="s">
        <v>263</v>
      </c>
      <c r="U82" s="85" t="s">
        <v>264</v>
      </c>
      <c r="V82" s="84" t="s">
        <v>265</v>
      </c>
      <c r="W82" s="84" t="s">
        <v>509</v>
      </c>
      <c r="X82" s="84" t="s">
        <v>265</v>
      </c>
      <c r="Y82" s="90">
        <v>43706</v>
      </c>
      <c r="Z82" s="91">
        <v>0.75</v>
      </c>
      <c r="AA82" s="91">
        <v>7.7</v>
      </c>
      <c r="AB82" s="91">
        <v>30.3</v>
      </c>
      <c r="AC82" s="91">
        <v>15</v>
      </c>
      <c r="AD82" s="91">
        <v>18</v>
      </c>
      <c r="AE82" s="91">
        <v>5.73</v>
      </c>
      <c r="AF82" s="91">
        <v>77</v>
      </c>
      <c r="AG82" s="91">
        <v>3</v>
      </c>
      <c r="AH82" s="91">
        <v>12</v>
      </c>
      <c r="AI82" s="91">
        <v>2</v>
      </c>
      <c r="AJ82" s="91" t="s">
        <v>88</v>
      </c>
      <c r="AK82" s="91" t="s">
        <v>88</v>
      </c>
      <c r="AL82" s="91">
        <v>100</v>
      </c>
      <c r="AM82" s="91">
        <v>4020</v>
      </c>
      <c r="AN82" s="91">
        <v>310</v>
      </c>
      <c r="AO82" s="91">
        <v>0.153</v>
      </c>
      <c r="AP82" s="91">
        <v>0.22589666300566569</v>
      </c>
      <c r="AQ82" s="91">
        <v>0.02</v>
      </c>
      <c r="AR82" s="91">
        <v>5</v>
      </c>
      <c r="AS82" s="91">
        <v>13.8</v>
      </c>
      <c r="AT82" s="91">
        <v>48</v>
      </c>
      <c r="AU82" s="91" t="s">
        <v>88</v>
      </c>
      <c r="AV82" s="91">
        <v>12</v>
      </c>
      <c r="AW82" s="91">
        <v>0.1</v>
      </c>
      <c r="AX82" s="91">
        <v>5</v>
      </c>
      <c r="AY82" s="91">
        <v>0.05</v>
      </c>
      <c r="AZ82" s="91">
        <v>16.2</v>
      </c>
      <c r="BA82" s="91">
        <v>10.1</v>
      </c>
      <c r="BB82" s="91" t="s">
        <v>88</v>
      </c>
      <c r="BC82" s="91" t="s">
        <v>88</v>
      </c>
      <c r="BD82" s="91" t="s">
        <v>88</v>
      </c>
      <c r="BE82" s="93" t="s">
        <v>88</v>
      </c>
      <c r="BF82" s="91" t="s">
        <v>88</v>
      </c>
      <c r="BG82" s="91" t="s">
        <v>88</v>
      </c>
      <c r="BH82" s="91" t="s">
        <v>88</v>
      </c>
      <c r="BI82" s="94">
        <f t="shared" si="39"/>
        <v>82.935950459554945</v>
      </c>
      <c r="BJ82" s="95">
        <f t="shared" si="40"/>
        <v>32.531107537991304</v>
      </c>
      <c r="BK82" s="95">
        <f t="shared" si="41"/>
        <v>91.216302570996049</v>
      </c>
      <c r="BL82" s="95">
        <f t="shared" si="42"/>
        <v>80.14150832</v>
      </c>
      <c r="BM82" s="95">
        <f t="shared" si="43"/>
        <v>99.269944328661239</v>
      </c>
      <c r="BN82" s="95">
        <f t="shared" si="44"/>
        <v>85.756210881875944</v>
      </c>
      <c r="BO82" s="95">
        <f t="shared" si="45"/>
        <v>82.8532985051</v>
      </c>
      <c r="BP82" s="95">
        <f t="shared" si="46"/>
        <v>69.93628701849903</v>
      </c>
      <c r="BQ82" s="95">
        <f t="shared" si="47"/>
        <v>85.692015956377602</v>
      </c>
      <c r="BR82" s="96">
        <f t="shared" si="48"/>
        <v>76.53473743220259</v>
      </c>
      <c r="BS82" s="97" t="str">
        <f t="shared" si="49"/>
        <v>BUENA</v>
      </c>
      <c r="BT82" s="98">
        <f t="shared" si="50"/>
        <v>100</v>
      </c>
      <c r="BU82" s="99">
        <f t="shared" si="51"/>
        <v>0.77</v>
      </c>
      <c r="BV82" s="100">
        <f t="shared" si="52"/>
        <v>0.75724812032402633</v>
      </c>
      <c r="BW82" s="95">
        <f t="shared" si="53"/>
        <v>1</v>
      </c>
      <c r="BX82" s="94">
        <f t="shared" si="54"/>
        <v>0.91</v>
      </c>
      <c r="BY82" s="100">
        <f t="shared" si="55"/>
        <v>0.98399999999999999</v>
      </c>
      <c r="BZ82" s="100">
        <f t="shared" si="56"/>
        <v>0.94689528013777047</v>
      </c>
      <c r="CA82" s="94">
        <f t="shared" si="57"/>
        <v>0.15</v>
      </c>
      <c r="CB82" s="99">
        <f t="shared" si="58"/>
        <v>0.78794007606465166</v>
      </c>
      <c r="CC82" s="97" t="str">
        <f t="shared" si="59"/>
        <v>Aceptable</v>
      </c>
      <c r="CD82" s="99">
        <f t="shared" si="60"/>
        <v>5.3104719862229526E-2</v>
      </c>
      <c r="CE82" s="96">
        <f t="shared" si="61"/>
        <v>0</v>
      </c>
      <c r="CF82" s="96">
        <f t="shared" si="62"/>
        <v>0</v>
      </c>
      <c r="CG82" s="99">
        <f t="shared" si="63"/>
        <v>1.7701573287409841E-2</v>
      </c>
      <c r="CH82" s="101" t="str">
        <f t="shared" si="64"/>
        <v>Ninguna</v>
      </c>
      <c r="CI82" s="96">
        <f t="shared" si="65"/>
        <v>0</v>
      </c>
      <c r="CJ82" s="96">
        <f t="shared" si="66"/>
        <v>0.57836658972730337</v>
      </c>
      <c r="CK82" s="96">
        <f t="shared" si="67"/>
        <v>0.22999999999999998</v>
      </c>
      <c r="CL82" s="102">
        <f t="shared" si="68"/>
        <v>0.2694555299091011</v>
      </c>
      <c r="CM82" s="103" t="str">
        <f t="shared" si="69"/>
        <v>Baja</v>
      </c>
      <c r="CN82" s="96">
        <f t="shared" si="70"/>
        <v>1.6000000000000004E-2</v>
      </c>
      <c r="CO82" s="96">
        <f t="shared" si="71"/>
        <v>1.6000000000000004E-2</v>
      </c>
      <c r="CP82" s="103" t="str">
        <f t="shared" si="72"/>
        <v>Ninguna</v>
      </c>
      <c r="CQ82" s="104">
        <f t="shared" si="73"/>
        <v>1.0825139079304675E-2</v>
      </c>
      <c r="CR82" s="104">
        <f t="shared" si="74"/>
        <v>1.0825139079304675E-2</v>
      </c>
      <c r="CS82" s="103" t="str">
        <f t="shared" si="75"/>
        <v>Ninguna</v>
      </c>
      <c r="CT82" s="105" t="str">
        <f t="shared" si="76"/>
        <v>Eutrofico</v>
      </c>
      <c r="CU82" s="83" t="s">
        <v>1338</v>
      </c>
      <c r="CV82" s="83" t="s">
        <v>1339</v>
      </c>
      <c r="CW82" s="90">
        <v>43721</v>
      </c>
      <c r="CX82" s="106">
        <f t="shared" si="77"/>
        <v>5.2458966630056656</v>
      </c>
    </row>
    <row r="83" spans="1:102" ht="30" hidden="1" customHeight="1" x14ac:dyDescent="0.2">
      <c r="A83" s="83">
        <v>2019</v>
      </c>
      <c r="B83" s="84" t="s">
        <v>1340</v>
      </c>
      <c r="C83" s="84" t="s">
        <v>265</v>
      </c>
      <c r="D83" s="85" t="s">
        <v>1341</v>
      </c>
      <c r="E83" s="84" t="s">
        <v>508</v>
      </c>
      <c r="F83" s="86" t="s">
        <v>241</v>
      </c>
      <c r="G83" s="86" t="s">
        <v>991</v>
      </c>
      <c r="H83" s="87">
        <v>-75.420331742000002</v>
      </c>
      <c r="I83" s="87">
        <v>6.5975001834100002</v>
      </c>
      <c r="J83" s="88">
        <v>851487.55319999997</v>
      </c>
      <c r="K83" s="88">
        <v>1221513.6118000001</v>
      </c>
      <c r="L83" s="89">
        <v>2510</v>
      </c>
      <c r="M83" s="86">
        <v>2</v>
      </c>
      <c r="N83" s="86" t="s">
        <v>79</v>
      </c>
      <c r="O83" s="86">
        <v>27</v>
      </c>
      <c r="P83" s="86" t="s">
        <v>98</v>
      </c>
      <c r="Q83" s="86">
        <v>2701</v>
      </c>
      <c r="R83" s="84" t="s">
        <v>99</v>
      </c>
      <c r="S83" s="84" t="s">
        <v>262</v>
      </c>
      <c r="T83" s="84" t="s">
        <v>263</v>
      </c>
      <c r="U83" s="85" t="s">
        <v>264</v>
      </c>
      <c r="V83" s="84" t="s">
        <v>265</v>
      </c>
      <c r="W83" s="84" t="s">
        <v>509</v>
      </c>
      <c r="X83" s="84" t="s">
        <v>265</v>
      </c>
      <c r="Y83" s="90">
        <v>43706</v>
      </c>
      <c r="Z83" s="91">
        <v>1.68</v>
      </c>
      <c r="AA83" s="91">
        <v>7.4</v>
      </c>
      <c r="AB83" s="91">
        <v>335</v>
      </c>
      <c r="AC83" s="91">
        <v>14.2</v>
      </c>
      <c r="AD83" s="91">
        <v>18</v>
      </c>
      <c r="AE83" s="91">
        <v>1.78</v>
      </c>
      <c r="AF83" s="91">
        <v>23.6</v>
      </c>
      <c r="AG83" s="91">
        <v>3.8000000000000007</v>
      </c>
      <c r="AH83" s="91">
        <v>44</v>
      </c>
      <c r="AI83" s="91">
        <v>13.3</v>
      </c>
      <c r="AJ83" s="91" t="s">
        <v>88</v>
      </c>
      <c r="AK83" s="91" t="s">
        <v>88</v>
      </c>
      <c r="AL83" s="91">
        <v>836000</v>
      </c>
      <c r="AM83" s="91">
        <v>1956000</v>
      </c>
      <c r="AN83" s="91">
        <v>836000</v>
      </c>
      <c r="AO83" s="91">
        <v>2.38</v>
      </c>
      <c r="AP83" s="91">
        <v>0.25526322919640221</v>
      </c>
      <c r="AQ83" s="91">
        <v>4.5999999999999999E-2</v>
      </c>
      <c r="AR83" s="91">
        <v>21.6</v>
      </c>
      <c r="AS83" s="91">
        <v>16</v>
      </c>
      <c r="AT83" s="91">
        <v>159</v>
      </c>
      <c r="AU83" s="91" t="s">
        <v>88</v>
      </c>
      <c r="AV83" s="91">
        <v>14</v>
      </c>
      <c r="AW83" s="91">
        <v>0.1</v>
      </c>
      <c r="AX83" s="91">
        <v>28.6</v>
      </c>
      <c r="AY83" s="91">
        <v>6.35</v>
      </c>
      <c r="AZ83" s="91">
        <v>189</v>
      </c>
      <c r="BA83" s="91">
        <v>21.6</v>
      </c>
      <c r="BB83" s="91" t="s">
        <v>88</v>
      </c>
      <c r="BC83" s="91" t="s">
        <v>88</v>
      </c>
      <c r="BD83" s="91" t="s">
        <v>88</v>
      </c>
      <c r="BE83" s="93" t="s">
        <v>88</v>
      </c>
      <c r="BF83" s="91" t="s">
        <v>88</v>
      </c>
      <c r="BG83" s="91" t="s">
        <v>88</v>
      </c>
      <c r="BH83" s="91" t="s">
        <v>88</v>
      </c>
      <c r="BI83" s="94">
        <f t="shared" si="39"/>
        <v>14.750785976093542</v>
      </c>
      <c r="BJ83" s="95">
        <f t="shared" si="40"/>
        <v>2</v>
      </c>
      <c r="BK83" s="95">
        <f t="shared" si="41"/>
        <v>93.562349984000747</v>
      </c>
      <c r="BL83" s="95">
        <f t="shared" si="42"/>
        <v>24.113503411117023</v>
      </c>
      <c r="BM83" s="95">
        <f t="shared" si="43"/>
        <v>99.054295118335489</v>
      </c>
      <c r="BN83" s="95">
        <f t="shared" si="44"/>
        <v>23.719581125168489</v>
      </c>
      <c r="BO83" s="95">
        <f t="shared" si="45"/>
        <v>79.306378458376571</v>
      </c>
      <c r="BP83" s="95">
        <f t="shared" si="46"/>
        <v>66.6963023104</v>
      </c>
      <c r="BQ83" s="95">
        <f t="shared" si="47"/>
        <v>77.107931994627108</v>
      </c>
      <c r="BR83" s="96">
        <f t="shared" si="48"/>
        <v>46.713262384042807</v>
      </c>
      <c r="BS83" s="97" t="str">
        <f t="shared" si="49"/>
        <v>MALO</v>
      </c>
      <c r="BT83" s="98">
        <f t="shared" si="50"/>
        <v>4.5039370078740166</v>
      </c>
      <c r="BU83" s="99">
        <f t="shared" si="51"/>
        <v>0.23599999999999999</v>
      </c>
      <c r="BV83" s="100">
        <f t="shared" si="52"/>
        <v>0.1</v>
      </c>
      <c r="BW83" s="95">
        <f t="shared" si="53"/>
        <v>1</v>
      </c>
      <c r="BX83" s="94">
        <f t="shared" si="54"/>
        <v>0.26</v>
      </c>
      <c r="BY83" s="100">
        <f t="shared" si="55"/>
        <v>0.97799999999999998</v>
      </c>
      <c r="BZ83" s="100">
        <f t="shared" si="56"/>
        <v>0</v>
      </c>
      <c r="CA83" s="94">
        <f t="shared" si="57"/>
        <v>0.15</v>
      </c>
      <c r="CB83" s="99">
        <f t="shared" si="58"/>
        <v>0.38608000000000009</v>
      </c>
      <c r="CC83" s="97" t="str">
        <f t="shared" si="59"/>
        <v>Mala</v>
      </c>
      <c r="CD83" s="99">
        <f t="shared" si="60"/>
        <v>1</v>
      </c>
      <c r="CE83" s="96">
        <f t="shared" si="61"/>
        <v>0</v>
      </c>
      <c r="CF83" s="96">
        <f t="shared" si="62"/>
        <v>0.69500000000000006</v>
      </c>
      <c r="CG83" s="99">
        <f t="shared" si="63"/>
        <v>0.56500000000000006</v>
      </c>
      <c r="CH83" s="101" t="str">
        <f t="shared" si="64"/>
        <v>Media</v>
      </c>
      <c r="CI83" s="96">
        <f t="shared" si="65"/>
        <v>0.73669614867695998</v>
      </c>
      <c r="CJ83" s="96">
        <f t="shared" si="66"/>
        <v>1</v>
      </c>
      <c r="CK83" s="96">
        <f t="shared" si="67"/>
        <v>0.76400000000000001</v>
      </c>
      <c r="CL83" s="102">
        <f t="shared" si="68"/>
        <v>0.83356538289232007</v>
      </c>
      <c r="CM83" s="103" t="str">
        <f t="shared" si="69"/>
        <v>Muy Alta</v>
      </c>
      <c r="CN83" s="96">
        <f t="shared" si="70"/>
        <v>2.2000000000000002E-2</v>
      </c>
      <c r="CO83" s="96">
        <f t="shared" si="71"/>
        <v>2.2000000000000002E-2</v>
      </c>
      <c r="CP83" s="103" t="str">
        <f t="shared" si="72"/>
        <v>Ninguna</v>
      </c>
      <c r="CQ83" s="104">
        <f t="shared" si="73"/>
        <v>3.8724034406710421E-3</v>
      </c>
      <c r="CR83" s="104">
        <f t="shared" si="74"/>
        <v>3.8724034406710421E-3</v>
      </c>
      <c r="CS83" s="103" t="str">
        <f t="shared" si="75"/>
        <v>Ninguna</v>
      </c>
      <c r="CT83" s="105" t="str">
        <f t="shared" si="76"/>
        <v>Hipereutrofico</v>
      </c>
      <c r="CU83" s="83" t="s">
        <v>1342</v>
      </c>
      <c r="CV83" s="83" t="s">
        <v>1339</v>
      </c>
      <c r="CW83" s="90">
        <v>43721</v>
      </c>
      <c r="CX83" s="106">
        <f t="shared" si="77"/>
        <v>28.901263229196402</v>
      </c>
    </row>
    <row r="84" spans="1:102" ht="30" hidden="1" customHeight="1" x14ac:dyDescent="0.2">
      <c r="A84" s="83">
        <v>2019</v>
      </c>
      <c r="B84" s="84" t="s">
        <v>1343</v>
      </c>
      <c r="C84" s="84" t="s">
        <v>265</v>
      </c>
      <c r="D84" s="85" t="s">
        <v>1344</v>
      </c>
      <c r="E84" s="84" t="s">
        <v>508</v>
      </c>
      <c r="F84" s="86" t="s">
        <v>241</v>
      </c>
      <c r="G84" s="86" t="s">
        <v>991</v>
      </c>
      <c r="H84" s="87">
        <v>-75.436584076000003</v>
      </c>
      <c r="I84" s="87">
        <v>6.6057244956199996</v>
      </c>
      <c r="J84" s="88">
        <v>849692.24479999999</v>
      </c>
      <c r="K84" s="88">
        <v>1222428.2519</v>
      </c>
      <c r="L84" s="89">
        <v>2470</v>
      </c>
      <c r="M84" s="86">
        <v>2</v>
      </c>
      <c r="N84" s="86" t="s">
        <v>79</v>
      </c>
      <c r="O84" s="86">
        <v>27</v>
      </c>
      <c r="P84" s="86" t="s">
        <v>98</v>
      </c>
      <c r="Q84" s="86">
        <v>2701</v>
      </c>
      <c r="R84" s="84" t="s">
        <v>99</v>
      </c>
      <c r="S84" s="84" t="s">
        <v>262</v>
      </c>
      <c r="T84" s="84" t="s">
        <v>263</v>
      </c>
      <c r="U84" s="85" t="s">
        <v>264</v>
      </c>
      <c r="V84" s="84" t="s">
        <v>265</v>
      </c>
      <c r="W84" s="84" t="s">
        <v>509</v>
      </c>
      <c r="X84" s="84" t="s">
        <v>265</v>
      </c>
      <c r="Y84" s="90">
        <v>43705</v>
      </c>
      <c r="Z84" s="91">
        <v>1.03</v>
      </c>
      <c r="AA84" s="91">
        <v>7</v>
      </c>
      <c r="AB84" s="91">
        <v>17.09</v>
      </c>
      <c r="AC84" s="91">
        <v>14.5</v>
      </c>
      <c r="AD84" s="91">
        <v>19.2</v>
      </c>
      <c r="AE84" s="91">
        <v>7</v>
      </c>
      <c r="AF84" s="91">
        <v>58.6</v>
      </c>
      <c r="AG84" s="91">
        <v>4.6999999999999993</v>
      </c>
      <c r="AH84" s="91">
        <v>12</v>
      </c>
      <c r="AI84" s="91">
        <v>2</v>
      </c>
      <c r="AJ84" s="91" t="s">
        <v>88</v>
      </c>
      <c r="AK84" s="91" t="s">
        <v>88</v>
      </c>
      <c r="AL84" s="91">
        <v>110</v>
      </c>
      <c r="AM84" s="91">
        <v>860</v>
      </c>
      <c r="AN84" s="91">
        <v>110</v>
      </c>
      <c r="AO84" s="91">
        <v>0.153</v>
      </c>
      <c r="AP84" s="91">
        <v>0.22589666300566569</v>
      </c>
      <c r="AQ84" s="91">
        <v>0.02</v>
      </c>
      <c r="AR84" s="91">
        <v>5</v>
      </c>
      <c r="AS84" s="91">
        <v>2.61</v>
      </c>
      <c r="AT84" s="91">
        <v>39</v>
      </c>
      <c r="AU84" s="91" t="s">
        <v>88</v>
      </c>
      <c r="AV84" s="91">
        <v>7</v>
      </c>
      <c r="AW84" s="91">
        <v>0.1</v>
      </c>
      <c r="AX84" s="91">
        <v>5</v>
      </c>
      <c r="AY84" s="91">
        <v>0.05</v>
      </c>
      <c r="AZ84" s="91">
        <v>6.1</v>
      </c>
      <c r="BA84" s="91">
        <v>12</v>
      </c>
      <c r="BB84" s="91" t="s">
        <v>88</v>
      </c>
      <c r="BC84" s="91" t="s">
        <v>88</v>
      </c>
      <c r="BD84" s="91" t="s">
        <v>88</v>
      </c>
      <c r="BE84" s="93" t="s">
        <v>88</v>
      </c>
      <c r="BF84" s="91" t="s">
        <v>88</v>
      </c>
      <c r="BG84" s="91" t="s">
        <v>88</v>
      </c>
      <c r="BH84" s="91" t="s">
        <v>88</v>
      </c>
      <c r="BI84" s="94">
        <f t="shared" si="39"/>
        <v>56.776209893455729</v>
      </c>
      <c r="BJ84" s="95">
        <f t="shared" si="40"/>
        <v>42.807028181050754</v>
      </c>
      <c r="BK84" s="95">
        <f t="shared" si="41"/>
        <v>88.519899999999524</v>
      </c>
      <c r="BL84" s="95">
        <f t="shared" si="42"/>
        <v>80.14150832</v>
      </c>
      <c r="BM84" s="95">
        <f t="shared" si="43"/>
        <v>99.269944328661239</v>
      </c>
      <c r="BN84" s="95">
        <f t="shared" si="44"/>
        <v>85.756210881875944</v>
      </c>
      <c r="BO84" s="95">
        <f t="shared" si="45"/>
        <v>74.786599882259168</v>
      </c>
      <c r="BP84" s="95">
        <f t="shared" si="46"/>
        <v>91.563681135330455</v>
      </c>
      <c r="BQ84" s="95">
        <f t="shared" si="47"/>
        <v>85.293266251155103</v>
      </c>
      <c r="BR84" s="96">
        <f t="shared" si="48"/>
        <v>74.330733743742471</v>
      </c>
      <c r="BS84" s="97" t="str">
        <f t="shared" si="49"/>
        <v>BUENA</v>
      </c>
      <c r="BT84" s="98">
        <f t="shared" si="50"/>
        <v>100</v>
      </c>
      <c r="BU84" s="99">
        <f t="shared" si="51"/>
        <v>0.58600000000000008</v>
      </c>
      <c r="BV84" s="100">
        <f t="shared" si="52"/>
        <v>0.92338479873732759</v>
      </c>
      <c r="BW84" s="95">
        <f t="shared" si="53"/>
        <v>1.0013883015592742</v>
      </c>
      <c r="BX84" s="94">
        <f t="shared" si="54"/>
        <v>0.91</v>
      </c>
      <c r="BY84" s="100">
        <f t="shared" si="55"/>
        <v>0.999</v>
      </c>
      <c r="BZ84" s="100">
        <f t="shared" si="56"/>
        <v>0.9753467395388149</v>
      </c>
      <c r="CA84" s="94">
        <f t="shared" si="57"/>
        <v>0.15</v>
      </c>
      <c r="CB84" s="99">
        <f t="shared" si="58"/>
        <v>0.78803677757695845</v>
      </c>
      <c r="CC84" s="97" t="str">
        <f t="shared" si="59"/>
        <v>Aceptable</v>
      </c>
      <c r="CD84" s="99">
        <f t="shared" si="60"/>
        <v>2.4653260461185138E-2</v>
      </c>
      <c r="CE84" s="96">
        <f t="shared" si="61"/>
        <v>0</v>
      </c>
      <c r="CF84" s="96">
        <f t="shared" si="62"/>
        <v>0</v>
      </c>
      <c r="CG84" s="99">
        <f t="shared" si="63"/>
        <v>8.2177534870617134E-3</v>
      </c>
      <c r="CH84" s="101" t="str">
        <f t="shared" si="64"/>
        <v>Ninguna</v>
      </c>
      <c r="CI84" s="96">
        <f t="shared" si="65"/>
        <v>0</v>
      </c>
      <c r="CJ84" s="96">
        <f t="shared" si="66"/>
        <v>0.20331913269639834</v>
      </c>
      <c r="CK84" s="96">
        <f t="shared" si="67"/>
        <v>0.41399999999999992</v>
      </c>
      <c r="CL84" s="102">
        <f t="shared" si="68"/>
        <v>0.20577304423213275</v>
      </c>
      <c r="CM84" s="103" t="str">
        <f t="shared" si="69"/>
        <v>Baja</v>
      </c>
      <c r="CN84" s="96">
        <f t="shared" si="70"/>
        <v>0</v>
      </c>
      <c r="CO84" s="96">
        <f t="shared" si="71"/>
        <v>0</v>
      </c>
      <c r="CP84" s="103" t="str">
        <f t="shared" si="72"/>
        <v>Ninguna</v>
      </c>
      <c r="CQ84" s="104">
        <f t="shared" si="73"/>
        <v>9.7704531722668866E-4</v>
      </c>
      <c r="CR84" s="104">
        <f t="shared" si="74"/>
        <v>9.7704531722668866E-4</v>
      </c>
      <c r="CS84" s="103" t="str">
        <f t="shared" si="75"/>
        <v>Ninguna</v>
      </c>
      <c r="CT84" s="105" t="str">
        <f t="shared" si="76"/>
        <v>Eutrofico</v>
      </c>
      <c r="CU84" s="83" t="s">
        <v>1345</v>
      </c>
      <c r="CV84" s="83" t="s">
        <v>1346</v>
      </c>
      <c r="CW84" s="90">
        <v>43720</v>
      </c>
      <c r="CX84" s="106">
        <f t="shared" si="77"/>
        <v>5.2458966630056656</v>
      </c>
    </row>
    <row r="85" spans="1:102" ht="30" hidden="1" customHeight="1" x14ac:dyDescent="0.2">
      <c r="A85" s="83">
        <v>2019</v>
      </c>
      <c r="B85" s="84" t="s">
        <v>1347</v>
      </c>
      <c r="C85" s="84" t="s">
        <v>265</v>
      </c>
      <c r="D85" s="85" t="s">
        <v>1348</v>
      </c>
      <c r="E85" s="84" t="s">
        <v>508</v>
      </c>
      <c r="F85" s="86" t="s">
        <v>241</v>
      </c>
      <c r="G85" s="86" t="s">
        <v>991</v>
      </c>
      <c r="H85" s="87">
        <v>-75.436763775599999</v>
      </c>
      <c r="I85" s="87">
        <v>6.6071839722299996</v>
      </c>
      <c r="J85" s="88">
        <v>849672.80790000001</v>
      </c>
      <c r="K85" s="88">
        <v>1222589.7527000001</v>
      </c>
      <c r="L85" s="89">
        <v>2460</v>
      </c>
      <c r="M85" s="86">
        <v>2</v>
      </c>
      <c r="N85" s="86" t="s">
        <v>79</v>
      </c>
      <c r="O85" s="86">
        <v>27</v>
      </c>
      <c r="P85" s="86" t="s">
        <v>98</v>
      </c>
      <c r="Q85" s="86">
        <v>2701</v>
      </c>
      <c r="R85" s="84" t="s">
        <v>99</v>
      </c>
      <c r="S85" s="84" t="s">
        <v>262</v>
      </c>
      <c r="T85" s="84" t="s">
        <v>263</v>
      </c>
      <c r="U85" s="85" t="s">
        <v>264</v>
      </c>
      <c r="V85" s="84" t="s">
        <v>265</v>
      </c>
      <c r="W85" s="84" t="s">
        <v>509</v>
      </c>
      <c r="X85" s="84" t="s">
        <v>265</v>
      </c>
      <c r="Y85" s="90">
        <v>43705</v>
      </c>
      <c r="Z85" s="91">
        <v>2.1</v>
      </c>
      <c r="AA85" s="91">
        <v>7.77</v>
      </c>
      <c r="AB85" s="91">
        <v>58.3</v>
      </c>
      <c r="AC85" s="91">
        <v>14.9</v>
      </c>
      <c r="AD85" s="91">
        <v>19.5</v>
      </c>
      <c r="AE85" s="91">
        <v>2.58</v>
      </c>
      <c r="AF85" s="91">
        <v>34.5</v>
      </c>
      <c r="AG85" s="91">
        <v>4.5999999999999996</v>
      </c>
      <c r="AH85" s="91">
        <v>12</v>
      </c>
      <c r="AI85" s="91">
        <v>2.78</v>
      </c>
      <c r="AJ85" s="91" t="s">
        <v>88</v>
      </c>
      <c r="AK85" s="91" t="s">
        <v>88</v>
      </c>
      <c r="AL85" s="91">
        <v>75155</v>
      </c>
      <c r="AM85" s="91">
        <v>218780</v>
      </c>
      <c r="AN85" s="91">
        <v>86640</v>
      </c>
      <c r="AO85" s="91">
        <v>0.22900000000000001</v>
      </c>
      <c r="AP85" s="91">
        <v>0.6370285896759772</v>
      </c>
      <c r="AQ85" s="91">
        <v>4.9000000000000002E-2</v>
      </c>
      <c r="AR85" s="91">
        <v>5</v>
      </c>
      <c r="AS85" s="91">
        <v>16.5</v>
      </c>
      <c r="AT85" s="91">
        <v>38</v>
      </c>
      <c r="AU85" s="91" t="s">
        <v>88</v>
      </c>
      <c r="AV85" s="91">
        <v>18</v>
      </c>
      <c r="AW85" s="91">
        <v>0.2</v>
      </c>
      <c r="AX85" s="91">
        <v>5</v>
      </c>
      <c r="AY85" s="91">
        <v>0.158</v>
      </c>
      <c r="AZ85" s="91">
        <v>5</v>
      </c>
      <c r="BA85" s="91">
        <v>14.4</v>
      </c>
      <c r="BB85" s="91" t="s">
        <v>88</v>
      </c>
      <c r="BC85" s="91" t="s">
        <v>88</v>
      </c>
      <c r="BD85" s="91" t="s">
        <v>88</v>
      </c>
      <c r="BE85" s="93" t="s">
        <v>88</v>
      </c>
      <c r="BF85" s="91" t="s">
        <v>88</v>
      </c>
      <c r="BG85" s="91" t="s">
        <v>88</v>
      </c>
      <c r="BH85" s="91" t="s">
        <v>88</v>
      </c>
      <c r="BI85" s="94">
        <f t="shared" si="39"/>
        <v>24.300215972832344</v>
      </c>
      <c r="BJ85" s="95">
        <f t="shared" si="40"/>
        <v>4.1320698708748207</v>
      </c>
      <c r="BK85" s="95">
        <f t="shared" si="41"/>
        <v>90.102387603637908</v>
      </c>
      <c r="BL85" s="95">
        <f t="shared" si="42"/>
        <v>73.450531576188411</v>
      </c>
      <c r="BM85" s="95">
        <f t="shared" si="43"/>
        <v>96.307552001531107</v>
      </c>
      <c r="BN85" s="95">
        <f t="shared" si="44"/>
        <v>79.606768344862317</v>
      </c>
      <c r="BO85" s="95">
        <f t="shared" si="45"/>
        <v>75.311752751873854</v>
      </c>
      <c r="BP85" s="95">
        <f t="shared" si="46"/>
        <v>65.998694418868752</v>
      </c>
      <c r="BQ85" s="95">
        <f t="shared" si="47"/>
        <v>85.234719541169596</v>
      </c>
      <c r="BR85" s="96">
        <f t="shared" si="48"/>
        <v>59.151922235720463</v>
      </c>
      <c r="BS85" s="97" t="str">
        <f t="shared" si="49"/>
        <v>MEDIA</v>
      </c>
      <c r="BT85" s="98">
        <f t="shared" si="50"/>
        <v>31.645569620253163</v>
      </c>
      <c r="BU85" s="99">
        <f t="shared" si="51"/>
        <v>0.34499999999999997</v>
      </c>
      <c r="BV85" s="100">
        <f t="shared" si="52"/>
        <v>0.1</v>
      </c>
      <c r="BW85" s="95">
        <f t="shared" si="53"/>
        <v>1</v>
      </c>
      <c r="BX85" s="94">
        <f t="shared" si="54"/>
        <v>0.91</v>
      </c>
      <c r="BY85" s="100">
        <f t="shared" si="55"/>
        <v>0.96599999999999997</v>
      </c>
      <c r="BZ85" s="100">
        <f t="shared" si="56"/>
        <v>0.87235733491163003</v>
      </c>
      <c r="CA85" s="94">
        <f t="shared" si="57"/>
        <v>0.15</v>
      </c>
      <c r="CB85" s="99">
        <f t="shared" si="58"/>
        <v>0.61497002688762825</v>
      </c>
      <c r="CC85" s="97" t="str">
        <f t="shared" si="59"/>
        <v>Regular</v>
      </c>
      <c r="CD85" s="99">
        <f t="shared" si="60"/>
        <v>0.12764266508836994</v>
      </c>
      <c r="CE85" s="96">
        <f t="shared" si="61"/>
        <v>0</v>
      </c>
      <c r="CF85" s="96">
        <f t="shared" si="62"/>
        <v>0</v>
      </c>
      <c r="CG85" s="99">
        <f t="shared" si="63"/>
        <v>4.2547555029456646E-2</v>
      </c>
      <c r="CH85" s="101" t="str">
        <f t="shared" si="64"/>
        <v>Ninguna</v>
      </c>
      <c r="CI85" s="96">
        <f t="shared" si="65"/>
        <v>0.26083135714265332</v>
      </c>
      <c r="CJ85" s="96">
        <f t="shared" si="66"/>
        <v>1</v>
      </c>
      <c r="CK85" s="96">
        <f t="shared" si="67"/>
        <v>0.65500000000000003</v>
      </c>
      <c r="CL85" s="102">
        <f t="shared" si="68"/>
        <v>0.63861045238088443</v>
      </c>
      <c r="CM85" s="103" t="str">
        <f t="shared" si="69"/>
        <v>Alta</v>
      </c>
      <c r="CN85" s="96">
        <f t="shared" si="70"/>
        <v>3.4000000000000002E-2</v>
      </c>
      <c r="CO85" s="96">
        <f t="shared" si="71"/>
        <v>3.4000000000000002E-2</v>
      </c>
      <c r="CP85" s="103" t="str">
        <f t="shared" si="72"/>
        <v>Ninguna</v>
      </c>
      <c r="CQ85" s="104">
        <f t="shared" si="73"/>
        <v>1.3741473429825733E-2</v>
      </c>
      <c r="CR85" s="104">
        <f t="shared" si="74"/>
        <v>1.3741473429825733E-2</v>
      </c>
      <c r="CS85" s="103" t="str">
        <f t="shared" si="75"/>
        <v>Ninguna</v>
      </c>
      <c r="CT85" s="105" t="str">
        <f t="shared" si="76"/>
        <v>Eutrofico</v>
      </c>
      <c r="CU85" s="83" t="s">
        <v>1349</v>
      </c>
      <c r="CV85" s="83" t="s">
        <v>1346</v>
      </c>
      <c r="CW85" s="90">
        <v>43720</v>
      </c>
      <c r="CX85" s="106">
        <f t="shared" si="77"/>
        <v>5.6860285896759777</v>
      </c>
    </row>
    <row r="86" spans="1:102" ht="30" hidden="1" customHeight="1" x14ac:dyDescent="0.2">
      <c r="A86" s="83">
        <v>2019</v>
      </c>
      <c r="B86" s="84" t="s">
        <v>1350</v>
      </c>
      <c r="C86" s="84" t="s">
        <v>265</v>
      </c>
      <c r="D86" s="85" t="s">
        <v>1351</v>
      </c>
      <c r="E86" s="84" t="s">
        <v>508</v>
      </c>
      <c r="F86" s="86" t="s">
        <v>241</v>
      </c>
      <c r="G86" s="86" t="s">
        <v>991</v>
      </c>
      <c r="H86" s="87">
        <v>-75.421141530699998</v>
      </c>
      <c r="I86" s="87">
        <v>6.6086828405400002</v>
      </c>
      <c r="J86" s="88">
        <v>851401.31319999998</v>
      </c>
      <c r="K86" s="88">
        <v>1222750.8648999999</v>
      </c>
      <c r="L86" s="89">
        <v>2510</v>
      </c>
      <c r="M86" s="86">
        <v>2</v>
      </c>
      <c r="N86" s="86" t="s">
        <v>79</v>
      </c>
      <c r="O86" s="86">
        <v>27</v>
      </c>
      <c r="P86" s="86" t="s">
        <v>98</v>
      </c>
      <c r="Q86" s="86">
        <v>2701</v>
      </c>
      <c r="R86" s="84" t="s">
        <v>99</v>
      </c>
      <c r="S86" s="84" t="s">
        <v>262</v>
      </c>
      <c r="T86" s="84" t="s">
        <v>263</v>
      </c>
      <c r="U86" s="85" t="s">
        <v>264</v>
      </c>
      <c r="V86" s="84" t="s">
        <v>265</v>
      </c>
      <c r="W86" s="84" t="s">
        <v>509</v>
      </c>
      <c r="X86" s="84" t="s">
        <v>265</v>
      </c>
      <c r="Y86" s="90">
        <v>43704</v>
      </c>
      <c r="Z86" s="91">
        <v>1.69</v>
      </c>
      <c r="AA86" s="91">
        <v>6.18</v>
      </c>
      <c r="AB86" s="91">
        <v>57.9</v>
      </c>
      <c r="AC86" s="91">
        <v>19.8</v>
      </c>
      <c r="AD86" s="91">
        <v>21.2</v>
      </c>
      <c r="AE86" s="91">
        <v>3.13</v>
      </c>
      <c r="AF86" s="91">
        <v>43.6</v>
      </c>
      <c r="AG86" s="91">
        <v>1.3999999999999986</v>
      </c>
      <c r="AH86" s="91">
        <v>12.4</v>
      </c>
      <c r="AI86" s="91">
        <v>2</v>
      </c>
      <c r="AJ86" s="91" t="s">
        <v>88</v>
      </c>
      <c r="AK86" s="91" t="s">
        <v>88</v>
      </c>
      <c r="AL86" s="91">
        <v>235</v>
      </c>
      <c r="AM86" s="91">
        <v>2254</v>
      </c>
      <c r="AN86" s="91">
        <v>2012</v>
      </c>
      <c r="AO86" s="91">
        <v>0.153</v>
      </c>
      <c r="AP86" s="91">
        <v>0.533116124693371</v>
      </c>
      <c r="AQ86" s="91">
        <v>0.02</v>
      </c>
      <c r="AR86" s="91">
        <v>5</v>
      </c>
      <c r="AS86" s="91">
        <v>6.97</v>
      </c>
      <c r="AT86" s="91">
        <v>28</v>
      </c>
      <c r="AU86" s="91" t="s">
        <v>88</v>
      </c>
      <c r="AV86" s="91">
        <v>7</v>
      </c>
      <c r="AW86" s="91">
        <v>0.1</v>
      </c>
      <c r="AX86" s="91">
        <v>5</v>
      </c>
      <c r="AY86" s="91">
        <v>0.05</v>
      </c>
      <c r="AZ86" s="91">
        <v>27.8</v>
      </c>
      <c r="BA86" s="91">
        <v>23.6</v>
      </c>
      <c r="BB86" s="91" t="s">
        <v>88</v>
      </c>
      <c r="BC86" s="91" t="s">
        <v>88</v>
      </c>
      <c r="BD86" s="91" t="s">
        <v>88</v>
      </c>
      <c r="BE86" s="93" t="s">
        <v>88</v>
      </c>
      <c r="BF86" s="91" t="s">
        <v>88</v>
      </c>
      <c r="BG86" s="91" t="s">
        <v>88</v>
      </c>
      <c r="BH86" s="91" t="s">
        <v>88</v>
      </c>
      <c r="BI86" s="94">
        <f t="shared" si="39"/>
        <v>35.06820420205193</v>
      </c>
      <c r="BJ86" s="95">
        <f t="shared" si="40"/>
        <v>18.247805966861083</v>
      </c>
      <c r="BK86" s="95">
        <f t="shared" si="41"/>
        <v>62.48766430894122</v>
      </c>
      <c r="BL86" s="95">
        <f t="shared" si="42"/>
        <v>80.14150832</v>
      </c>
      <c r="BM86" s="95">
        <f t="shared" si="43"/>
        <v>97.044849247616213</v>
      </c>
      <c r="BN86" s="95">
        <f t="shared" si="44"/>
        <v>85.756210881875944</v>
      </c>
      <c r="BO86" s="95">
        <f t="shared" si="45"/>
        <v>88.170753484043075</v>
      </c>
      <c r="BP86" s="95">
        <f t="shared" si="46"/>
        <v>81.999610403518034</v>
      </c>
      <c r="BQ86" s="95">
        <f t="shared" si="47"/>
        <v>84.483860150041608</v>
      </c>
      <c r="BR86" s="96">
        <f t="shared" si="48"/>
        <v>64.141473062368021</v>
      </c>
      <c r="BS86" s="97" t="str">
        <f t="shared" si="49"/>
        <v>MEDIA</v>
      </c>
      <c r="BT86" s="98">
        <f t="shared" si="50"/>
        <v>100</v>
      </c>
      <c r="BU86" s="99">
        <f t="shared" si="51"/>
        <v>0.43599999999999994</v>
      </c>
      <c r="BV86" s="100">
        <f t="shared" si="52"/>
        <v>0.1</v>
      </c>
      <c r="BW86" s="95">
        <f t="shared" si="53"/>
        <v>0.65374810567233987</v>
      </c>
      <c r="BX86" s="94">
        <f t="shared" si="54"/>
        <v>0.91</v>
      </c>
      <c r="BY86" s="100">
        <f t="shared" si="55"/>
        <v>0.999</v>
      </c>
      <c r="BZ86" s="100">
        <f t="shared" si="56"/>
        <v>0.87352948839424294</v>
      </c>
      <c r="CA86" s="94">
        <f t="shared" si="57"/>
        <v>0.15</v>
      </c>
      <c r="CB86" s="99">
        <f t="shared" si="58"/>
        <v>0.58583886316932166</v>
      </c>
      <c r="CC86" s="97" t="str">
        <f t="shared" si="59"/>
        <v>Regular</v>
      </c>
      <c r="CD86" s="99">
        <f t="shared" si="60"/>
        <v>0.12647051160575704</v>
      </c>
      <c r="CE86" s="96">
        <f t="shared" si="61"/>
        <v>0</v>
      </c>
      <c r="CF86" s="96">
        <f t="shared" si="62"/>
        <v>0</v>
      </c>
      <c r="CG86" s="99">
        <f t="shared" si="63"/>
        <v>4.2156837201919012E-2</v>
      </c>
      <c r="CH86" s="101" t="str">
        <f t="shared" si="64"/>
        <v>Ninguna</v>
      </c>
      <c r="CI86" s="96">
        <f t="shared" si="65"/>
        <v>0</v>
      </c>
      <c r="CJ86" s="96">
        <f t="shared" si="66"/>
        <v>0.43765419055764943</v>
      </c>
      <c r="CK86" s="96">
        <f t="shared" si="67"/>
        <v>0.56400000000000006</v>
      </c>
      <c r="CL86" s="102">
        <f t="shared" si="68"/>
        <v>0.33388473018588316</v>
      </c>
      <c r="CM86" s="103" t="str">
        <f t="shared" si="69"/>
        <v>Baja</v>
      </c>
      <c r="CN86" s="96">
        <f t="shared" si="70"/>
        <v>0</v>
      </c>
      <c r="CO86" s="96">
        <f t="shared" si="71"/>
        <v>0</v>
      </c>
      <c r="CP86" s="103" t="str">
        <f t="shared" si="72"/>
        <v>Ninguna</v>
      </c>
      <c r="CQ86" s="104">
        <f t="shared" si="73"/>
        <v>5.7769028170861045E-5</v>
      </c>
      <c r="CR86" s="104">
        <f t="shared" si="74"/>
        <v>5.7769028170861045E-5</v>
      </c>
      <c r="CS86" s="103" t="str">
        <f t="shared" si="75"/>
        <v>Ninguna</v>
      </c>
      <c r="CT86" s="105" t="str">
        <f t="shared" si="76"/>
        <v>Eutrofico</v>
      </c>
      <c r="CU86" s="83" t="s">
        <v>1352</v>
      </c>
      <c r="CV86" s="83" t="s">
        <v>1353</v>
      </c>
      <c r="CW86" s="90">
        <v>43719</v>
      </c>
      <c r="CX86" s="106">
        <f t="shared" si="77"/>
        <v>5.5531161246933713</v>
      </c>
    </row>
    <row r="87" spans="1:102" ht="30" hidden="1" customHeight="1" x14ac:dyDescent="0.2">
      <c r="A87" s="83">
        <v>2019</v>
      </c>
      <c r="B87" s="84" t="s">
        <v>1354</v>
      </c>
      <c r="C87" s="84" t="s">
        <v>265</v>
      </c>
      <c r="D87" s="85" t="s">
        <v>1355</v>
      </c>
      <c r="E87" s="84" t="s">
        <v>508</v>
      </c>
      <c r="F87" s="86" t="s">
        <v>241</v>
      </c>
      <c r="G87" s="86" t="s">
        <v>991</v>
      </c>
      <c r="H87" s="87">
        <v>-75.420631097899999</v>
      </c>
      <c r="I87" s="87">
        <v>6.6104910913000001</v>
      </c>
      <c r="J87" s="88">
        <v>851458.31429999997</v>
      </c>
      <c r="K87" s="88">
        <v>1222950.7390000001</v>
      </c>
      <c r="L87" s="89">
        <v>2490</v>
      </c>
      <c r="M87" s="86">
        <v>2</v>
      </c>
      <c r="N87" s="86" t="s">
        <v>79</v>
      </c>
      <c r="O87" s="86">
        <v>27</v>
      </c>
      <c r="P87" s="86" t="s">
        <v>98</v>
      </c>
      <c r="Q87" s="86">
        <v>2701</v>
      </c>
      <c r="R87" s="84" t="s">
        <v>99</v>
      </c>
      <c r="S87" s="84" t="s">
        <v>262</v>
      </c>
      <c r="T87" s="84" t="s">
        <v>263</v>
      </c>
      <c r="U87" s="85" t="s">
        <v>264</v>
      </c>
      <c r="V87" s="84" t="s">
        <v>265</v>
      </c>
      <c r="W87" s="84" t="s">
        <v>509</v>
      </c>
      <c r="X87" s="84" t="s">
        <v>265</v>
      </c>
      <c r="Y87" s="90">
        <v>43704</v>
      </c>
      <c r="Z87" s="91">
        <v>2.29</v>
      </c>
      <c r="AA87" s="91">
        <v>6.47</v>
      </c>
      <c r="AB87" s="91">
        <v>55.8</v>
      </c>
      <c r="AC87" s="91">
        <v>16.2</v>
      </c>
      <c r="AD87" s="91">
        <v>21.2</v>
      </c>
      <c r="AE87" s="91">
        <v>3.53</v>
      </c>
      <c r="AF87" s="91">
        <v>48.3</v>
      </c>
      <c r="AG87" s="91">
        <v>5</v>
      </c>
      <c r="AH87" s="91">
        <v>15.1</v>
      </c>
      <c r="AI87" s="91">
        <v>2</v>
      </c>
      <c r="AJ87" s="91" t="s">
        <v>88</v>
      </c>
      <c r="AK87" s="91" t="s">
        <v>88</v>
      </c>
      <c r="AL87" s="91">
        <v>2510</v>
      </c>
      <c r="AM87" s="91">
        <v>9460</v>
      </c>
      <c r="AN87" s="91">
        <v>2510</v>
      </c>
      <c r="AO87" s="91">
        <v>0.153</v>
      </c>
      <c r="AP87" s="91">
        <v>0.41790882656048156</v>
      </c>
      <c r="AQ87" s="91">
        <v>0.02</v>
      </c>
      <c r="AR87" s="91">
        <v>5</v>
      </c>
      <c r="AS87" s="91">
        <v>18.100000000000001</v>
      </c>
      <c r="AT87" s="91">
        <v>48</v>
      </c>
      <c r="AU87" s="91" t="s">
        <v>88</v>
      </c>
      <c r="AV87" s="91">
        <v>9</v>
      </c>
      <c r="AW87" s="91">
        <v>0.6</v>
      </c>
      <c r="AX87" s="91">
        <v>5</v>
      </c>
      <c r="AY87" s="91">
        <v>9.4E-2</v>
      </c>
      <c r="AZ87" s="91">
        <v>26.1</v>
      </c>
      <c r="BA87" s="91">
        <v>21.8</v>
      </c>
      <c r="BB87" s="91" t="s">
        <v>88</v>
      </c>
      <c r="BC87" s="91" t="s">
        <v>88</v>
      </c>
      <c r="BD87" s="91" t="s">
        <v>88</v>
      </c>
      <c r="BE87" s="93" t="s">
        <v>88</v>
      </c>
      <c r="BF87" s="91" t="s">
        <v>88</v>
      </c>
      <c r="BG87" s="91" t="s">
        <v>88</v>
      </c>
      <c r="BH87" s="91" t="s">
        <v>88</v>
      </c>
      <c r="BI87" s="94">
        <f t="shared" si="39"/>
        <v>41.485308905709168</v>
      </c>
      <c r="BJ87" s="95">
        <f t="shared" si="40"/>
        <v>16.922620698668958</v>
      </c>
      <c r="BK87" s="95">
        <f t="shared" si="41"/>
        <v>72.704207381646</v>
      </c>
      <c r="BL87" s="95">
        <f t="shared" si="42"/>
        <v>80.14150832</v>
      </c>
      <c r="BM87" s="95">
        <f t="shared" si="43"/>
        <v>97.871282814992128</v>
      </c>
      <c r="BN87" s="95">
        <f t="shared" si="44"/>
        <v>85.756210881875944</v>
      </c>
      <c r="BO87" s="95">
        <f t="shared" si="45"/>
        <v>73.182079687499993</v>
      </c>
      <c r="BP87" s="95">
        <f t="shared" si="46"/>
        <v>63.857345820066186</v>
      </c>
      <c r="BQ87" s="95">
        <f t="shared" si="47"/>
        <v>85.692015956377602</v>
      </c>
      <c r="BR87" s="96">
        <f t="shared" si="48"/>
        <v>63.361136673927184</v>
      </c>
      <c r="BS87" s="97" t="str">
        <f t="shared" si="49"/>
        <v>MEDIA</v>
      </c>
      <c r="BT87" s="98">
        <f t="shared" si="50"/>
        <v>53.191489361702125</v>
      </c>
      <c r="BU87" s="99">
        <f t="shared" si="51"/>
        <v>0.48299999999999998</v>
      </c>
      <c r="BV87" s="100">
        <f t="shared" si="52"/>
        <v>0.1</v>
      </c>
      <c r="BW87" s="95">
        <f t="shared" si="53"/>
        <v>0.76016032709934422</v>
      </c>
      <c r="BX87" s="94">
        <f t="shared" si="54"/>
        <v>0.91</v>
      </c>
      <c r="BY87" s="100">
        <f t="shared" si="55"/>
        <v>0.99299999999999999</v>
      </c>
      <c r="BZ87" s="100">
        <f t="shared" si="56"/>
        <v>0.87963788055744874</v>
      </c>
      <c r="CA87" s="94">
        <f t="shared" si="57"/>
        <v>0.15</v>
      </c>
      <c r="CB87" s="99">
        <f t="shared" si="58"/>
        <v>0.60827174907195114</v>
      </c>
      <c r="CC87" s="97" t="str">
        <f t="shared" si="59"/>
        <v>Regular</v>
      </c>
      <c r="CD87" s="99">
        <f t="shared" si="60"/>
        <v>0.12036211944255126</v>
      </c>
      <c r="CE87" s="96">
        <f t="shared" si="61"/>
        <v>0</v>
      </c>
      <c r="CF87" s="96">
        <f t="shared" si="62"/>
        <v>0</v>
      </c>
      <c r="CG87" s="99">
        <f t="shared" si="63"/>
        <v>4.0120706480850421E-2</v>
      </c>
      <c r="CH87" s="101" t="str">
        <f t="shared" si="64"/>
        <v>Ninguna</v>
      </c>
      <c r="CI87" s="96">
        <f t="shared" si="65"/>
        <v>0</v>
      </c>
      <c r="CJ87" s="96">
        <f t="shared" si="66"/>
        <v>0.7864990363850044</v>
      </c>
      <c r="CK87" s="96">
        <f t="shared" si="67"/>
        <v>0.51700000000000002</v>
      </c>
      <c r="CL87" s="102">
        <f t="shared" si="68"/>
        <v>0.43449967879500145</v>
      </c>
      <c r="CM87" s="103" t="str">
        <f t="shared" si="69"/>
        <v>Media</v>
      </c>
      <c r="CN87" s="96">
        <f t="shared" si="70"/>
        <v>0</v>
      </c>
      <c r="CO87" s="96">
        <f t="shared" si="71"/>
        <v>0</v>
      </c>
      <c r="CP87" s="103" t="str">
        <f t="shared" si="72"/>
        <v>Ninguna</v>
      </c>
      <c r="CQ87" s="104">
        <f t="shared" si="73"/>
        <v>1.5709542923141929E-4</v>
      </c>
      <c r="CR87" s="104">
        <f t="shared" si="74"/>
        <v>1.5709542923141929E-4</v>
      </c>
      <c r="CS87" s="103" t="str">
        <f t="shared" si="75"/>
        <v>Ninguna</v>
      </c>
      <c r="CT87" s="105" t="str">
        <f t="shared" si="76"/>
        <v>Eutrofico</v>
      </c>
      <c r="CU87" s="83" t="s">
        <v>1356</v>
      </c>
      <c r="CV87" s="83" t="s">
        <v>1353</v>
      </c>
      <c r="CW87" s="90">
        <v>43719</v>
      </c>
      <c r="CX87" s="106">
        <f t="shared" si="77"/>
        <v>5.4379088265604816</v>
      </c>
    </row>
    <row r="88" spans="1:102" ht="30" hidden="1" customHeight="1" x14ac:dyDescent="0.2">
      <c r="A88" s="83">
        <v>2019</v>
      </c>
      <c r="B88" s="84" t="s">
        <v>1357</v>
      </c>
      <c r="C88" s="84" t="s">
        <v>265</v>
      </c>
      <c r="D88" s="85" t="s">
        <v>1358</v>
      </c>
      <c r="E88" s="84" t="s">
        <v>1359</v>
      </c>
      <c r="F88" s="86" t="s">
        <v>241</v>
      </c>
      <c r="G88" s="86" t="s">
        <v>991</v>
      </c>
      <c r="H88" s="87">
        <v>-75.231417215600004</v>
      </c>
      <c r="I88" s="87">
        <v>6.8121138230399998</v>
      </c>
      <c r="J88" s="88">
        <v>872439.77760000003</v>
      </c>
      <c r="K88" s="88">
        <v>1245200.004</v>
      </c>
      <c r="L88" s="89">
        <v>1810</v>
      </c>
      <c r="M88" s="86">
        <v>2</v>
      </c>
      <c r="N88" s="86" t="s">
        <v>79</v>
      </c>
      <c r="O88" s="86">
        <v>27</v>
      </c>
      <c r="P88" s="86" t="s">
        <v>98</v>
      </c>
      <c r="Q88" s="86">
        <v>2701</v>
      </c>
      <c r="R88" s="84" t="s">
        <v>99</v>
      </c>
      <c r="S88" s="84" t="s">
        <v>262</v>
      </c>
      <c r="T88" s="84" t="s">
        <v>263</v>
      </c>
      <c r="U88" s="85" t="s">
        <v>264</v>
      </c>
      <c r="V88" s="84" t="s">
        <v>265</v>
      </c>
      <c r="W88" s="84" t="s">
        <v>1360</v>
      </c>
      <c r="X88" s="84" t="s">
        <v>265</v>
      </c>
      <c r="Y88" s="90">
        <v>43706</v>
      </c>
      <c r="Z88" s="91">
        <v>3.12</v>
      </c>
      <c r="AA88" s="91">
        <v>6.96</v>
      </c>
      <c r="AB88" s="91">
        <v>59.7</v>
      </c>
      <c r="AC88" s="91">
        <v>20.100000000000001</v>
      </c>
      <c r="AD88" s="91">
        <v>26</v>
      </c>
      <c r="AE88" s="91">
        <v>5.61</v>
      </c>
      <c r="AF88" s="91">
        <v>76.099999999999994</v>
      </c>
      <c r="AG88" s="91">
        <v>5.8999999999999986</v>
      </c>
      <c r="AH88" s="91">
        <v>12</v>
      </c>
      <c r="AI88" s="91">
        <v>2.5299999999999998</v>
      </c>
      <c r="AJ88" s="91" t="s">
        <v>88</v>
      </c>
      <c r="AK88" s="91" t="s">
        <v>88</v>
      </c>
      <c r="AL88" s="91">
        <v>201</v>
      </c>
      <c r="AM88" s="91">
        <v>10959</v>
      </c>
      <c r="AN88" s="91">
        <v>288</v>
      </c>
      <c r="AO88" s="91">
        <v>0.153</v>
      </c>
      <c r="AP88" s="91">
        <v>0.22589666300566569</v>
      </c>
      <c r="AQ88" s="91">
        <v>0.02</v>
      </c>
      <c r="AR88" s="91">
        <v>5</v>
      </c>
      <c r="AS88" s="91">
        <v>3.21</v>
      </c>
      <c r="AT88" s="91">
        <v>66</v>
      </c>
      <c r="AU88" s="91" t="s">
        <v>88</v>
      </c>
      <c r="AV88" s="91">
        <v>7</v>
      </c>
      <c r="AW88" s="91">
        <v>0.1</v>
      </c>
      <c r="AX88" s="91">
        <v>5</v>
      </c>
      <c r="AY88" s="91">
        <v>0.05</v>
      </c>
      <c r="AZ88" s="91">
        <v>31</v>
      </c>
      <c r="BA88" s="91">
        <v>26.1</v>
      </c>
      <c r="BB88" s="91" t="s">
        <v>88</v>
      </c>
      <c r="BC88" s="91" t="s">
        <v>88</v>
      </c>
      <c r="BD88" s="91" t="s">
        <v>88</v>
      </c>
      <c r="BE88" s="93" t="s">
        <v>88</v>
      </c>
      <c r="BF88" s="91" t="s">
        <v>88</v>
      </c>
      <c r="BG88" s="91" t="s">
        <v>88</v>
      </c>
      <c r="BH88" s="91" t="s">
        <v>88</v>
      </c>
      <c r="BI88" s="94">
        <f t="shared" si="39"/>
        <v>81.833802721581662</v>
      </c>
      <c r="BJ88" s="95">
        <f t="shared" si="40"/>
        <v>33.207529942000448</v>
      </c>
      <c r="BK88" s="95">
        <f t="shared" si="41"/>
        <v>87.589530557071811</v>
      </c>
      <c r="BL88" s="95">
        <f t="shared" si="42"/>
        <v>75.531265062586684</v>
      </c>
      <c r="BM88" s="95">
        <f t="shared" si="43"/>
        <v>99.269944328661239</v>
      </c>
      <c r="BN88" s="95">
        <f t="shared" si="44"/>
        <v>85.756210881875944</v>
      </c>
      <c r="BO88" s="95">
        <f t="shared" si="45"/>
        <v>68.159098227706679</v>
      </c>
      <c r="BP88" s="95">
        <f t="shared" si="46"/>
        <v>90.150634971315014</v>
      </c>
      <c r="BQ88" s="95">
        <f t="shared" si="47"/>
        <v>85.849159591729602</v>
      </c>
      <c r="BR88" s="96">
        <f t="shared" si="48"/>
        <v>75.708256084502054</v>
      </c>
      <c r="BS88" s="97" t="str">
        <f t="shared" si="49"/>
        <v>BUENA</v>
      </c>
      <c r="BT88" s="98">
        <f t="shared" si="50"/>
        <v>100</v>
      </c>
      <c r="BU88" s="99">
        <f t="shared" si="51"/>
        <v>0.76100000000000001</v>
      </c>
      <c r="BV88" s="100">
        <f t="shared" si="52"/>
        <v>0.77395213180543565</v>
      </c>
      <c r="BW88" s="95">
        <f t="shared" si="53"/>
        <v>0.98077357030681434</v>
      </c>
      <c r="BX88" s="94">
        <f t="shared" si="54"/>
        <v>0.91</v>
      </c>
      <c r="BY88" s="100">
        <f t="shared" si="55"/>
        <v>0.999</v>
      </c>
      <c r="BZ88" s="100">
        <f t="shared" si="56"/>
        <v>0.86823331995623776</v>
      </c>
      <c r="CA88" s="94">
        <f t="shared" si="57"/>
        <v>0.15</v>
      </c>
      <c r="CB88" s="99">
        <f t="shared" si="58"/>
        <v>0.77723426308958832</v>
      </c>
      <c r="CC88" s="97" t="str">
        <f t="shared" si="59"/>
        <v>Aceptable</v>
      </c>
      <c r="CD88" s="99">
        <f t="shared" si="60"/>
        <v>0.1317666800437623</v>
      </c>
      <c r="CE88" s="96">
        <f t="shared" si="61"/>
        <v>0</v>
      </c>
      <c r="CF88" s="96">
        <f t="shared" si="62"/>
        <v>0</v>
      </c>
      <c r="CG88" s="99">
        <f t="shared" si="63"/>
        <v>4.3922226681254097E-2</v>
      </c>
      <c r="CH88" s="101" t="str">
        <f t="shared" si="64"/>
        <v>Ninguna</v>
      </c>
      <c r="CI88" s="96">
        <f t="shared" si="65"/>
        <v>0.23218436482307248</v>
      </c>
      <c r="CJ88" s="96">
        <f t="shared" si="66"/>
        <v>0.82227171908168462</v>
      </c>
      <c r="CK88" s="96">
        <f t="shared" si="67"/>
        <v>0.23899999999999999</v>
      </c>
      <c r="CL88" s="102">
        <f t="shared" si="68"/>
        <v>0.4311520279682523</v>
      </c>
      <c r="CM88" s="103" t="str">
        <f t="shared" si="69"/>
        <v>Media</v>
      </c>
      <c r="CN88" s="96">
        <f t="shared" si="70"/>
        <v>0</v>
      </c>
      <c r="CO88" s="96">
        <f t="shared" si="71"/>
        <v>0</v>
      </c>
      <c r="CP88" s="103" t="str">
        <f t="shared" si="72"/>
        <v>Ninguna</v>
      </c>
      <c r="CQ88" s="104">
        <f t="shared" si="73"/>
        <v>8.5121010107225465E-4</v>
      </c>
      <c r="CR88" s="104">
        <f t="shared" si="74"/>
        <v>8.5121010107225465E-4</v>
      </c>
      <c r="CS88" s="103" t="str">
        <f t="shared" si="75"/>
        <v>Ninguna</v>
      </c>
      <c r="CT88" s="105" t="str">
        <f t="shared" si="76"/>
        <v>Eutrofico</v>
      </c>
      <c r="CU88" s="83" t="s">
        <v>1361</v>
      </c>
      <c r="CV88" s="83" t="s">
        <v>1362</v>
      </c>
      <c r="CW88" s="90">
        <v>43721</v>
      </c>
      <c r="CX88" s="106">
        <f t="shared" si="77"/>
        <v>5.2458966630056656</v>
      </c>
    </row>
    <row r="89" spans="1:102" ht="30" hidden="1" customHeight="1" x14ac:dyDescent="0.2">
      <c r="A89" s="83">
        <v>2019</v>
      </c>
      <c r="B89" s="84" t="s">
        <v>1363</v>
      </c>
      <c r="C89" s="84" t="s">
        <v>265</v>
      </c>
      <c r="D89" s="85" t="s">
        <v>1364</v>
      </c>
      <c r="E89" s="84" t="s">
        <v>1359</v>
      </c>
      <c r="F89" s="86" t="s">
        <v>241</v>
      </c>
      <c r="G89" s="86" t="s">
        <v>991</v>
      </c>
      <c r="H89" s="87">
        <v>-75.229227196300002</v>
      </c>
      <c r="I89" s="87">
        <v>6.8106668669300001</v>
      </c>
      <c r="J89" s="88">
        <v>872681.52610000002</v>
      </c>
      <c r="K89" s="88">
        <v>1245039.3757</v>
      </c>
      <c r="L89" s="89">
        <v>1800</v>
      </c>
      <c r="M89" s="86">
        <v>2</v>
      </c>
      <c r="N89" s="86" t="s">
        <v>79</v>
      </c>
      <c r="O89" s="86">
        <v>27</v>
      </c>
      <c r="P89" s="86" t="s">
        <v>98</v>
      </c>
      <c r="Q89" s="86">
        <v>2701</v>
      </c>
      <c r="R89" s="84" t="s">
        <v>99</v>
      </c>
      <c r="S89" s="84" t="s">
        <v>262</v>
      </c>
      <c r="T89" s="84" t="s">
        <v>263</v>
      </c>
      <c r="U89" s="85" t="s">
        <v>264</v>
      </c>
      <c r="V89" s="84" t="s">
        <v>265</v>
      </c>
      <c r="W89" s="84" t="s">
        <v>1360</v>
      </c>
      <c r="X89" s="84" t="s">
        <v>265</v>
      </c>
      <c r="Y89" s="90">
        <v>43706</v>
      </c>
      <c r="Z89" s="91">
        <v>7.94</v>
      </c>
      <c r="AA89" s="91">
        <v>7.15</v>
      </c>
      <c r="AB89" s="91">
        <v>251</v>
      </c>
      <c r="AC89" s="91">
        <v>20.5</v>
      </c>
      <c r="AD89" s="91">
        <v>26.5</v>
      </c>
      <c r="AE89" s="91">
        <v>2.88</v>
      </c>
      <c r="AF89" s="91">
        <v>39.9</v>
      </c>
      <c r="AG89" s="91">
        <v>6</v>
      </c>
      <c r="AH89" s="91">
        <v>94.3</v>
      </c>
      <c r="AI89" s="91">
        <v>51.8</v>
      </c>
      <c r="AJ89" s="91" t="s">
        <v>88</v>
      </c>
      <c r="AK89" s="91" t="s">
        <v>88</v>
      </c>
      <c r="AL89" s="91">
        <v>5493000</v>
      </c>
      <c r="AM89" s="91">
        <v>17329000</v>
      </c>
      <c r="AN89" s="91">
        <v>5748000</v>
      </c>
      <c r="AO89" s="91">
        <v>4.55</v>
      </c>
      <c r="AP89" s="91">
        <v>0.98265048407464572</v>
      </c>
      <c r="AQ89" s="91">
        <v>0.02</v>
      </c>
      <c r="AR89" s="91">
        <v>16.399999999999999</v>
      </c>
      <c r="AS89" s="91">
        <v>41.4</v>
      </c>
      <c r="AT89" s="91">
        <v>163</v>
      </c>
      <c r="AU89" s="91" t="s">
        <v>88</v>
      </c>
      <c r="AV89" s="91">
        <v>31</v>
      </c>
      <c r="AW89" s="91">
        <v>0.1</v>
      </c>
      <c r="AX89" s="91">
        <v>28</v>
      </c>
      <c r="AY89" s="91">
        <v>1.5</v>
      </c>
      <c r="AZ89" s="91">
        <v>113</v>
      </c>
      <c r="BA89" s="91">
        <v>32.299999999999997</v>
      </c>
      <c r="BB89" s="91" t="s">
        <v>88</v>
      </c>
      <c r="BC89" s="91" t="s">
        <v>88</v>
      </c>
      <c r="BD89" s="91" t="s">
        <v>88</v>
      </c>
      <c r="BE89" s="93" t="s">
        <v>88</v>
      </c>
      <c r="BF89" s="91" t="s">
        <v>88</v>
      </c>
      <c r="BG89" s="91" t="s">
        <v>88</v>
      </c>
      <c r="BH89" s="91" t="s">
        <v>88</v>
      </c>
      <c r="BI89" s="94">
        <f t="shared" si="39"/>
        <v>30.399942776801566</v>
      </c>
      <c r="BJ89" s="95">
        <f t="shared" si="40"/>
        <v>2</v>
      </c>
      <c r="BK89" s="95">
        <f t="shared" si="41"/>
        <v>91.413281487905095</v>
      </c>
      <c r="BL89" s="95">
        <f t="shared" si="42"/>
        <v>2</v>
      </c>
      <c r="BM89" s="95">
        <f t="shared" si="43"/>
        <v>93.909698112616766</v>
      </c>
      <c r="BN89" s="95">
        <f t="shared" si="44"/>
        <v>14.9149037024156</v>
      </c>
      <c r="BO89" s="95">
        <f t="shared" si="45"/>
        <v>67.586378566399986</v>
      </c>
      <c r="BP89" s="95">
        <f t="shared" si="46"/>
        <v>43.594343043382231</v>
      </c>
      <c r="BQ89" s="95">
        <f t="shared" si="47"/>
        <v>76.49422305170711</v>
      </c>
      <c r="BR89" s="96">
        <f t="shared" si="48"/>
        <v>42.246692330959135</v>
      </c>
      <c r="BS89" s="97" t="str">
        <f t="shared" si="49"/>
        <v>MALO</v>
      </c>
      <c r="BT89" s="98">
        <f t="shared" si="50"/>
        <v>18.666666666666668</v>
      </c>
      <c r="BU89" s="99">
        <f t="shared" si="51"/>
        <v>0.39900000000000002</v>
      </c>
      <c r="BV89" s="100">
        <f t="shared" si="52"/>
        <v>0.1</v>
      </c>
      <c r="BW89" s="95">
        <f t="shared" si="53"/>
        <v>1</v>
      </c>
      <c r="BX89" s="94">
        <f t="shared" si="54"/>
        <v>0.125</v>
      </c>
      <c r="BY89" s="100">
        <f t="shared" si="55"/>
        <v>0.92700000000000005</v>
      </c>
      <c r="BZ89" s="100">
        <f t="shared" si="56"/>
        <v>9.7259791082612179E-2</v>
      </c>
      <c r="CA89" s="94">
        <f t="shared" si="57"/>
        <v>0.8</v>
      </c>
      <c r="CB89" s="99">
        <f t="shared" si="58"/>
        <v>0.49073637075156573</v>
      </c>
      <c r="CC89" s="97" t="str">
        <f t="shared" si="59"/>
        <v>Mala</v>
      </c>
      <c r="CD89" s="99">
        <f t="shared" si="60"/>
        <v>0.90274020891738782</v>
      </c>
      <c r="CE89" s="96">
        <f t="shared" si="61"/>
        <v>3.5521483756169006E-3</v>
      </c>
      <c r="CF89" s="96">
        <f t="shared" si="62"/>
        <v>0.31500000000000006</v>
      </c>
      <c r="CG89" s="99">
        <f t="shared" si="63"/>
        <v>0.40709745243100159</v>
      </c>
      <c r="CH89" s="101" t="str">
        <f t="shared" si="64"/>
        <v>Media</v>
      </c>
      <c r="CI89" s="96">
        <f t="shared" si="65"/>
        <v>1</v>
      </c>
      <c r="CJ89" s="96">
        <f t="shared" si="66"/>
        <v>1</v>
      </c>
      <c r="CK89" s="96">
        <f t="shared" si="67"/>
        <v>0.60099999999999998</v>
      </c>
      <c r="CL89" s="102">
        <f t="shared" si="68"/>
        <v>0.86699999999999999</v>
      </c>
      <c r="CM89" s="103" t="str">
        <f t="shared" si="69"/>
        <v>Muy Alta</v>
      </c>
      <c r="CN89" s="96">
        <f t="shared" si="70"/>
        <v>7.2999999999999995E-2</v>
      </c>
      <c r="CO89" s="96">
        <f t="shared" si="71"/>
        <v>7.2999999999999995E-2</v>
      </c>
      <c r="CP89" s="103" t="str">
        <f t="shared" si="72"/>
        <v>Ninguna</v>
      </c>
      <c r="CQ89" s="104">
        <f t="shared" si="73"/>
        <v>1.6382288794909573E-3</v>
      </c>
      <c r="CR89" s="104">
        <f t="shared" si="74"/>
        <v>1.6382288794909573E-3</v>
      </c>
      <c r="CS89" s="103" t="str">
        <f t="shared" si="75"/>
        <v>Ninguna</v>
      </c>
      <c r="CT89" s="105" t="str">
        <f t="shared" si="76"/>
        <v>Hipereutrofico</v>
      </c>
      <c r="CU89" s="83" t="s">
        <v>1361</v>
      </c>
      <c r="CV89" s="83" t="s">
        <v>1362</v>
      </c>
      <c r="CW89" s="90">
        <v>43721</v>
      </c>
      <c r="CX89" s="106">
        <f t="shared" si="77"/>
        <v>29.002650484074646</v>
      </c>
    </row>
    <row r="90" spans="1:102" ht="30" hidden="1" customHeight="1" x14ac:dyDescent="0.2">
      <c r="A90" s="83">
        <v>2019</v>
      </c>
      <c r="B90" s="84" t="s">
        <v>1365</v>
      </c>
      <c r="C90" s="84" t="s">
        <v>561</v>
      </c>
      <c r="D90" s="85" t="s">
        <v>1366</v>
      </c>
      <c r="E90" s="84" t="s">
        <v>1367</v>
      </c>
      <c r="F90" s="86" t="s">
        <v>241</v>
      </c>
      <c r="G90" s="86" t="s">
        <v>991</v>
      </c>
      <c r="H90" s="87">
        <v>-75.507619493600004</v>
      </c>
      <c r="I90" s="87">
        <v>6.5674240844899998</v>
      </c>
      <c r="J90" s="88">
        <v>841822.35219999996</v>
      </c>
      <c r="K90" s="88">
        <v>1218213.3647</v>
      </c>
      <c r="L90" s="89">
        <v>2300</v>
      </c>
      <c r="M90" s="86">
        <v>2</v>
      </c>
      <c r="N90" s="86" t="s">
        <v>79</v>
      </c>
      <c r="O90" s="86">
        <v>27</v>
      </c>
      <c r="P90" s="86" t="s">
        <v>98</v>
      </c>
      <c r="Q90" s="86">
        <v>2701</v>
      </c>
      <c r="R90" s="84" t="s">
        <v>99</v>
      </c>
      <c r="S90" s="84" t="s">
        <v>250</v>
      </c>
      <c r="T90" s="84" t="s">
        <v>251</v>
      </c>
      <c r="U90" s="85" t="s">
        <v>595</v>
      </c>
      <c r="V90" s="84" t="s">
        <v>596</v>
      </c>
      <c r="W90" s="84" t="s">
        <v>599</v>
      </c>
      <c r="X90" s="84" t="s">
        <v>561</v>
      </c>
      <c r="Y90" s="90">
        <v>43647</v>
      </c>
      <c r="Z90" s="91">
        <v>8252</v>
      </c>
      <c r="AA90" s="91">
        <v>7.3</v>
      </c>
      <c r="AB90" s="91">
        <v>45</v>
      </c>
      <c r="AC90" s="91">
        <v>18.2</v>
      </c>
      <c r="AD90" s="91">
        <v>22</v>
      </c>
      <c r="AE90" s="91">
        <v>7.17</v>
      </c>
      <c r="AF90" s="91">
        <v>99.9</v>
      </c>
      <c r="AG90" s="91">
        <v>3.8000000000000007</v>
      </c>
      <c r="AH90" s="91">
        <v>12</v>
      </c>
      <c r="AI90" s="91">
        <v>2</v>
      </c>
      <c r="AJ90" s="91" t="s">
        <v>88</v>
      </c>
      <c r="AK90" s="91" t="s">
        <v>88</v>
      </c>
      <c r="AL90" s="91">
        <v>3448</v>
      </c>
      <c r="AM90" s="91">
        <v>24196</v>
      </c>
      <c r="AN90" s="91">
        <v>5794</v>
      </c>
      <c r="AO90" s="91">
        <v>0.153</v>
      </c>
      <c r="AP90" s="91">
        <v>1.1294833150283285</v>
      </c>
      <c r="AQ90" s="91">
        <v>0.02</v>
      </c>
      <c r="AR90" s="91">
        <v>5</v>
      </c>
      <c r="AS90" s="91">
        <v>11.5</v>
      </c>
      <c r="AT90" s="91">
        <v>52</v>
      </c>
      <c r="AU90" s="91" t="s">
        <v>88</v>
      </c>
      <c r="AV90" s="91">
        <v>8</v>
      </c>
      <c r="AW90" s="91">
        <v>0.1</v>
      </c>
      <c r="AX90" s="91">
        <v>5</v>
      </c>
      <c r="AY90" s="91">
        <v>6.7000000000000004E-2</v>
      </c>
      <c r="AZ90" s="91">
        <v>15</v>
      </c>
      <c r="BA90" s="91">
        <v>12.5</v>
      </c>
      <c r="BB90" s="91" t="s">
        <v>88</v>
      </c>
      <c r="BC90" s="91" t="s">
        <v>88</v>
      </c>
      <c r="BD90" s="91" t="s">
        <v>88</v>
      </c>
      <c r="BE90" s="93" t="s">
        <v>88</v>
      </c>
      <c r="BF90" s="91" t="s">
        <v>88</v>
      </c>
      <c r="BG90" s="91" t="s">
        <v>88</v>
      </c>
      <c r="BH90" s="91" t="s">
        <v>88</v>
      </c>
      <c r="BI90" s="94">
        <f t="shared" si="39"/>
        <v>98.740565023049967</v>
      </c>
      <c r="BJ90" s="95">
        <f t="shared" si="40"/>
        <v>12.553714922245328</v>
      </c>
      <c r="BK90" s="95">
        <f t="shared" si="41"/>
        <v>93.167407243000724</v>
      </c>
      <c r="BL90" s="95">
        <f t="shared" si="42"/>
        <v>80.14150832</v>
      </c>
      <c r="BM90" s="95">
        <f t="shared" si="43"/>
        <v>92.915909558724309</v>
      </c>
      <c r="BN90" s="95">
        <f t="shared" si="44"/>
        <v>85.756210881875944</v>
      </c>
      <c r="BO90" s="95">
        <f t="shared" si="45"/>
        <v>79.306378458376571</v>
      </c>
      <c r="BP90" s="95">
        <f t="shared" si="46"/>
        <v>73.640824536868749</v>
      </c>
      <c r="BQ90" s="95">
        <f t="shared" si="47"/>
        <v>85.797998383897607</v>
      </c>
      <c r="BR90" s="96">
        <f t="shared" si="48"/>
        <v>75.553446893127841</v>
      </c>
      <c r="BS90" s="97" t="str">
        <f t="shared" si="49"/>
        <v>BUENA</v>
      </c>
      <c r="BT90" s="98">
        <f t="shared" si="50"/>
        <v>74.626865671641781</v>
      </c>
      <c r="BU90" s="99">
        <f t="shared" si="51"/>
        <v>0.99900000000000011</v>
      </c>
      <c r="BV90" s="100">
        <f t="shared" si="52"/>
        <v>0.1</v>
      </c>
      <c r="BW90" s="95">
        <f t="shared" si="53"/>
        <v>1</v>
      </c>
      <c r="BX90" s="94">
        <f t="shared" si="54"/>
        <v>0.91</v>
      </c>
      <c r="BY90" s="100">
        <f t="shared" si="55"/>
        <v>0.996</v>
      </c>
      <c r="BZ90" s="100">
        <f t="shared" si="56"/>
        <v>0.90977959580144774</v>
      </c>
      <c r="CA90" s="94">
        <f t="shared" si="57"/>
        <v>0.15</v>
      </c>
      <c r="CB90" s="99">
        <f t="shared" si="58"/>
        <v>0.72904914341220284</v>
      </c>
      <c r="CC90" s="97" t="str">
        <f t="shared" si="59"/>
        <v>Aceptable</v>
      </c>
      <c r="CD90" s="99">
        <f t="shared" si="60"/>
        <v>9.0220404198552262E-2</v>
      </c>
      <c r="CE90" s="96">
        <f t="shared" si="61"/>
        <v>0</v>
      </c>
      <c r="CF90" s="96">
        <f t="shared" si="62"/>
        <v>0</v>
      </c>
      <c r="CG90" s="99">
        <f t="shared" si="63"/>
        <v>3.0073468066184088E-2</v>
      </c>
      <c r="CH90" s="101" t="str">
        <f t="shared" si="64"/>
        <v>Ninguna</v>
      </c>
      <c r="CI90" s="96">
        <f t="shared" si="65"/>
        <v>0</v>
      </c>
      <c r="CJ90" s="96">
        <f t="shared" si="66"/>
        <v>1</v>
      </c>
      <c r="CK90" s="96">
        <f t="shared" si="67"/>
        <v>9.9999999999988987E-4</v>
      </c>
      <c r="CL90" s="102">
        <f t="shared" si="68"/>
        <v>0.33366666666666661</v>
      </c>
      <c r="CM90" s="103" t="str">
        <f t="shared" si="69"/>
        <v>Baja</v>
      </c>
      <c r="CN90" s="96">
        <f t="shared" si="70"/>
        <v>0</v>
      </c>
      <c r="CO90" s="96">
        <f t="shared" si="71"/>
        <v>0</v>
      </c>
      <c r="CP90" s="103" t="str">
        <f t="shared" si="72"/>
        <v>Ninguna</v>
      </c>
      <c r="CQ90" s="104">
        <f t="shared" si="73"/>
        <v>2.7456171748128253E-3</v>
      </c>
      <c r="CR90" s="104">
        <f t="shared" si="74"/>
        <v>2.7456171748128253E-3</v>
      </c>
      <c r="CS90" s="103" t="str">
        <f t="shared" si="75"/>
        <v>Ninguna</v>
      </c>
      <c r="CT90" s="105" t="str">
        <f t="shared" si="76"/>
        <v>Eutrofico</v>
      </c>
      <c r="CU90" s="83" t="s">
        <v>1368</v>
      </c>
      <c r="CV90" s="83" t="s">
        <v>1369</v>
      </c>
      <c r="CW90" s="90">
        <v>43662</v>
      </c>
      <c r="CX90" s="106">
        <f t="shared" si="77"/>
        <v>6.1494833150283288</v>
      </c>
    </row>
    <row r="91" spans="1:102" ht="30" hidden="1" customHeight="1" x14ac:dyDescent="0.2">
      <c r="A91" s="83">
        <v>2019</v>
      </c>
      <c r="B91" s="84" t="s">
        <v>1370</v>
      </c>
      <c r="C91" s="84" t="s">
        <v>561</v>
      </c>
      <c r="D91" s="85" t="s">
        <v>1371</v>
      </c>
      <c r="E91" s="84" t="s">
        <v>1367</v>
      </c>
      <c r="F91" s="86" t="s">
        <v>241</v>
      </c>
      <c r="G91" s="86" t="s">
        <v>991</v>
      </c>
      <c r="H91" s="87">
        <v>-75.5086666662</v>
      </c>
      <c r="I91" s="87">
        <v>6.5645555556000001</v>
      </c>
      <c r="J91" s="88">
        <v>841705.59939999995</v>
      </c>
      <c r="K91" s="88">
        <v>1217896.3714000001</v>
      </c>
      <c r="L91" s="89">
        <v>2300</v>
      </c>
      <c r="M91" s="86">
        <v>2</v>
      </c>
      <c r="N91" s="86" t="s">
        <v>79</v>
      </c>
      <c r="O91" s="86">
        <v>27</v>
      </c>
      <c r="P91" s="86" t="s">
        <v>98</v>
      </c>
      <c r="Q91" s="86">
        <v>2701</v>
      </c>
      <c r="R91" s="84" t="s">
        <v>99</v>
      </c>
      <c r="S91" s="84" t="s">
        <v>250</v>
      </c>
      <c r="T91" s="84" t="s">
        <v>251</v>
      </c>
      <c r="U91" s="85" t="s">
        <v>595</v>
      </c>
      <c r="V91" s="84" t="s">
        <v>596</v>
      </c>
      <c r="W91" s="84" t="s">
        <v>599</v>
      </c>
      <c r="X91" s="84" t="s">
        <v>561</v>
      </c>
      <c r="Y91" s="90">
        <v>43647</v>
      </c>
      <c r="Z91" s="91">
        <v>8356</v>
      </c>
      <c r="AA91" s="91">
        <v>7.2</v>
      </c>
      <c r="AB91" s="91">
        <v>48.9</v>
      </c>
      <c r="AC91" s="91">
        <v>19</v>
      </c>
      <c r="AD91" s="91">
        <v>23.2</v>
      </c>
      <c r="AE91" s="91">
        <v>7.3</v>
      </c>
      <c r="AF91" s="91">
        <v>99.2</v>
      </c>
      <c r="AG91" s="91">
        <v>4.1999999999999993</v>
      </c>
      <c r="AH91" s="91">
        <v>14.3</v>
      </c>
      <c r="AI91" s="91">
        <v>2</v>
      </c>
      <c r="AJ91" s="91" t="s">
        <v>88</v>
      </c>
      <c r="AK91" s="91" t="s">
        <v>88</v>
      </c>
      <c r="AL91" s="91">
        <v>44450</v>
      </c>
      <c r="AM91" s="91">
        <v>533900</v>
      </c>
      <c r="AN91" s="91">
        <v>49500</v>
      </c>
      <c r="AO91" s="91">
        <v>0.153</v>
      </c>
      <c r="AP91" s="91">
        <v>2.2815562963572233</v>
      </c>
      <c r="AQ91" s="91">
        <v>0.02</v>
      </c>
      <c r="AR91" s="91">
        <v>5</v>
      </c>
      <c r="AS91" s="91">
        <v>10.9</v>
      </c>
      <c r="AT91" s="91">
        <v>48</v>
      </c>
      <c r="AU91" s="91" t="s">
        <v>88</v>
      </c>
      <c r="AV91" s="91">
        <v>11</v>
      </c>
      <c r="AW91" s="91">
        <v>0.1</v>
      </c>
      <c r="AX91" s="91">
        <v>5</v>
      </c>
      <c r="AY91" s="91">
        <v>5.8999999999999997E-2</v>
      </c>
      <c r="AZ91" s="91">
        <v>13.9</v>
      </c>
      <c r="BA91" s="91">
        <v>11.8</v>
      </c>
      <c r="BB91" s="91" t="s">
        <v>88</v>
      </c>
      <c r="BC91" s="91" t="s">
        <v>88</v>
      </c>
      <c r="BD91" s="91" t="s">
        <v>88</v>
      </c>
      <c r="BE91" s="93" t="s">
        <v>88</v>
      </c>
      <c r="BF91" s="91" t="s">
        <v>88</v>
      </c>
      <c r="BG91" s="91" t="s">
        <v>88</v>
      </c>
      <c r="BH91" s="91" t="s">
        <v>88</v>
      </c>
      <c r="BI91" s="94">
        <f t="shared" si="39"/>
        <v>98.664590403874016</v>
      </c>
      <c r="BJ91" s="95">
        <f t="shared" si="40"/>
        <v>5.2962689479946885</v>
      </c>
      <c r="BK91" s="95">
        <f t="shared" si="41"/>
        <v>92.138198271999016</v>
      </c>
      <c r="BL91" s="95">
        <f t="shared" si="42"/>
        <v>80.14150832</v>
      </c>
      <c r="BM91" s="95">
        <f t="shared" si="43"/>
        <v>85.609602816551828</v>
      </c>
      <c r="BN91" s="95">
        <f t="shared" si="44"/>
        <v>85.756210881875944</v>
      </c>
      <c r="BO91" s="95">
        <f t="shared" si="45"/>
        <v>77.35795611869375</v>
      </c>
      <c r="BP91" s="95">
        <f t="shared" si="46"/>
        <v>74.664120140931786</v>
      </c>
      <c r="BQ91" s="95">
        <f t="shared" si="47"/>
        <v>85.692015956377602</v>
      </c>
      <c r="BR91" s="96">
        <f t="shared" si="48"/>
        <v>73.415098835390765</v>
      </c>
      <c r="BS91" s="97" t="str">
        <f t="shared" si="49"/>
        <v>BUENA</v>
      </c>
      <c r="BT91" s="98">
        <f t="shared" si="50"/>
        <v>84.745762711864415</v>
      </c>
      <c r="BU91" s="99">
        <f t="shared" si="51"/>
        <v>0.9920000000000001</v>
      </c>
      <c r="BV91" s="100">
        <f t="shared" si="52"/>
        <v>0.1</v>
      </c>
      <c r="BW91" s="95">
        <f t="shared" si="53"/>
        <v>1</v>
      </c>
      <c r="BX91" s="94">
        <f t="shared" si="54"/>
        <v>0.91</v>
      </c>
      <c r="BY91" s="100">
        <f t="shared" si="55"/>
        <v>0.98699999999999999</v>
      </c>
      <c r="BZ91" s="100">
        <f t="shared" si="56"/>
        <v>0.8991504717040335</v>
      </c>
      <c r="CA91" s="94">
        <f t="shared" si="57"/>
        <v>0.15</v>
      </c>
      <c r="CB91" s="99">
        <f t="shared" si="58"/>
        <v>0.7251810660385648</v>
      </c>
      <c r="CC91" s="97" t="str">
        <f t="shared" si="59"/>
        <v>Aceptable</v>
      </c>
      <c r="CD91" s="99">
        <f t="shared" si="60"/>
        <v>0.10084952829596652</v>
      </c>
      <c r="CE91" s="96">
        <f t="shared" si="61"/>
        <v>0</v>
      </c>
      <c r="CF91" s="96">
        <f t="shared" si="62"/>
        <v>0</v>
      </c>
      <c r="CG91" s="99">
        <f t="shared" si="63"/>
        <v>3.3616509431988843E-2</v>
      </c>
      <c r="CH91" s="101" t="str">
        <f t="shared" si="64"/>
        <v>Ninguna</v>
      </c>
      <c r="CI91" s="96">
        <f t="shared" si="65"/>
        <v>0</v>
      </c>
      <c r="CJ91" s="96">
        <f t="shared" si="66"/>
        <v>1</v>
      </c>
      <c r="CK91" s="96">
        <f t="shared" si="67"/>
        <v>7.9999999999998961E-3</v>
      </c>
      <c r="CL91" s="102">
        <f t="shared" si="68"/>
        <v>0.33600000000000002</v>
      </c>
      <c r="CM91" s="103" t="str">
        <f t="shared" si="69"/>
        <v>Baja</v>
      </c>
      <c r="CN91" s="96">
        <f t="shared" si="70"/>
        <v>1.3000000000000001E-2</v>
      </c>
      <c r="CO91" s="96">
        <f t="shared" si="71"/>
        <v>1.3000000000000001E-2</v>
      </c>
      <c r="CP91" s="103" t="str">
        <f t="shared" si="72"/>
        <v>Ninguna</v>
      </c>
      <c r="CQ91" s="104">
        <f t="shared" si="73"/>
        <v>1.9460609850855683E-3</v>
      </c>
      <c r="CR91" s="104">
        <f t="shared" si="74"/>
        <v>1.9460609850855683E-3</v>
      </c>
      <c r="CS91" s="103" t="str">
        <f t="shared" si="75"/>
        <v>Ninguna</v>
      </c>
      <c r="CT91" s="105" t="str">
        <f t="shared" si="76"/>
        <v>Eutrofico</v>
      </c>
      <c r="CU91" s="83" t="s">
        <v>1372</v>
      </c>
      <c r="CV91" s="83" t="s">
        <v>1369</v>
      </c>
      <c r="CW91" s="90">
        <v>43662</v>
      </c>
      <c r="CX91" s="106">
        <f t="shared" si="77"/>
        <v>7.3015562963572229</v>
      </c>
    </row>
    <row r="92" spans="1:102" ht="30" hidden="1" customHeight="1" x14ac:dyDescent="0.2">
      <c r="A92" s="83">
        <v>2019</v>
      </c>
      <c r="B92" s="84" t="s">
        <v>1373</v>
      </c>
      <c r="C92" s="84" t="s">
        <v>197</v>
      </c>
      <c r="D92" s="85" t="s">
        <v>1374</v>
      </c>
      <c r="E92" s="84" t="s">
        <v>600</v>
      </c>
      <c r="F92" s="86" t="s">
        <v>241</v>
      </c>
      <c r="G92" s="86" t="s">
        <v>991</v>
      </c>
      <c r="H92" s="87">
        <v>-75.646156574700001</v>
      </c>
      <c r="I92" s="87">
        <v>6.3925078510400004</v>
      </c>
      <c r="J92" s="88">
        <v>826436.04969999997</v>
      </c>
      <c r="K92" s="88">
        <v>1198908.4234</v>
      </c>
      <c r="L92" s="89">
        <v>2570</v>
      </c>
      <c r="M92" s="86">
        <v>2</v>
      </c>
      <c r="N92" s="86" t="s">
        <v>79</v>
      </c>
      <c r="O92" s="86">
        <v>26</v>
      </c>
      <c r="P92" s="86" t="s">
        <v>80</v>
      </c>
      <c r="Q92" s="86">
        <v>2620</v>
      </c>
      <c r="R92" s="84" t="s">
        <v>81</v>
      </c>
      <c r="S92" s="84" t="s">
        <v>173</v>
      </c>
      <c r="T92" s="84" t="s">
        <v>174</v>
      </c>
      <c r="U92" s="85" t="s">
        <v>194</v>
      </c>
      <c r="V92" s="84" t="s">
        <v>195</v>
      </c>
      <c r="W92" s="84" t="s">
        <v>196</v>
      </c>
      <c r="X92" s="84" t="s">
        <v>197</v>
      </c>
      <c r="Y92" s="90">
        <v>43649</v>
      </c>
      <c r="Z92" s="91">
        <v>0.5</v>
      </c>
      <c r="AA92" s="91">
        <v>7.22</v>
      </c>
      <c r="AB92" s="91">
        <v>570</v>
      </c>
      <c r="AC92" s="91">
        <v>16.100000000000001</v>
      </c>
      <c r="AD92" s="91">
        <v>22</v>
      </c>
      <c r="AE92" s="91">
        <v>4.3899999999999997</v>
      </c>
      <c r="AF92" s="91">
        <v>60.4</v>
      </c>
      <c r="AG92" s="91">
        <v>5.8999999999999986</v>
      </c>
      <c r="AH92" s="91">
        <v>256</v>
      </c>
      <c r="AI92" s="91">
        <v>141</v>
      </c>
      <c r="AJ92" s="91" t="s">
        <v>88</v>
      </c>
      <c r="AK92" s="91" t="s">
        <v>88</v>
      </c>
      <c r="AL92" s="91">
        <v>425000</v>
      </c>
      <c r="AM92" s="91">
        <v>1014000</v>
      </c>
      <c r="AN92" s="91">
        <v>489000</v>
      </c>
      <c r="AO92" s="91">
        <v>6.59</v>
      </c>
      <c r="AP92" s="91">
        <v>10.684912160167986</v>
      </c>
      <c r="AQ92" s="91">
        <v>0.02</v>
      </c>
      <c r="AR92" s="91">
        <v>59</v>
      </c>
      <c r="AS92" s="91">
        <v>50.4</v>
      </c>
      <c r="AT92" s="91">
        <v>3.37</v>
      </c>
      <c r="AU92" s="91" t="s">
        <v>88</v>
      </c>
      <c r="AV92" s="91">
        <v>63</v>
      </c>
      <c r="AW92" s="91">
        <v>1.5</v>
      </c>
      <c r="AX92" s="91">
        <v>79.099999999999994</v>
      </c>
      <c r="AY92" s="91">
        <v>10.8</v>
      </c>
      <c r="AZ92" s="91">
        <v>155</v>
      </c>
      <c r="BA92" s="91">
        <v>84.6</v>
      </c>
      <c r="BB92" s="91" t="s">
        <v>88</v>
      </c>
      <c r="BC92" s="91" t="s">
        <v>88</v>
      </c>
      <c r="BD92" s="91" t="s">
        <v>88</v>
      </c>
      <c r="BE92" s="93" t="s">
        <v>88</v>
      </c>
      <c r="BF92" s="91" t="s">
        <v>88</v>
      </c>
      <c r="BG92" s="91" t="s">
        <v>88</v>
      </c>
      <c r="BH92" s="91" t="s">
        <v>88</v>
      </c>
      <c r="BI92" s="94">
        <f t="shared" si="39"/>
        <v>59.51775455726451</v>
      </c>
      <c r="BJ92" s="95">
        <f t="shared" si="40"/>
        <v>2</v>
      </c>
      <c r="BK92" s="95">
        <f t="shared" si="41"/>
        <v>92.390497257476426</v>
      </c>
      <c r="BL92" s="95">
        <f t="shared" si="42"/>
        <v>2</v>
      </c>
      <c r="BM92" s="95">
        <f t="shared" si="43"/>
        <v>52.085830818379861</v>
      </c>
      <c r="BN92" s="95">
        <f t="shared" si="44"/>
        <v>8.3798703214818175</v>
      </c>
      <c r="BO92" s="95">
        <f t="shared" si="45"/>
        <v>68.159098227706679</v>
      </c>
      <c r="BP92" s="95">
        <f t="shared" si="46"/>
        <v>38.676665487523849</v>
      </c>
      <c r="BQ92" s="95">
        <f t="shared" si="47"/>
        <v>81.225318194275573</v>
      </c>
      <c r="BR92" s="96">
        <f t="shared" si="48"/>
        <v>42.463358422415403</v>
      </c>
      <c r="BS92" s="97" t="str">
        <f t="shared" si="49"/>
        <v>MALO</v>
      </c>
      <c r="BT92" s="98">
        <f t="shared" si="50"/>
        <v>7.3240740740740726</v>
      </c>
      <c r="BU92" s="99">
        <f t="shared" si="51"/>
        <v>0.60399999999999998</v>
      </c>
      <c r="BV92" s="100">
        <f t="shared" si="52"/>
        <v>0.1</v>
      </c>
      <c r="BW92" s="95">
        <f t="shared" si="53"/>
        <v>1</v>
      </c>
      <c r="BX92" s="94">
        <f t="shared" si="54"/>
        <v>0.125</v>
      </c>
      <c r="BY92" s="100">
        <f t="shared" si="55"/>
        <v>0.83099999999999996</v>
      </c>
      <c r="BZ92" s="100">
        <f t="shared" si="56"/>
        <v>0</v>
      </c>
      <c r="CA92" s="94">
        <f t="shared" si="57"/>
        <v>0.35</v>
      </c>
      <c r="CB92" s="99">
        <f t="shared" si="58"/>
        <v>0.43348000000000003</v>
      </c>
      <c r="CC92" s="97" t="str">
        <f t="shared" si="59"/>
        <v>Mala</v>
      </c>
      <c r="CD92" s="99">
        <f t="shared" si="60"/>
        <v>1</v>
      </c>
      <c r="CE92" s="96">
        <f t="shared" si="61"/>
        <v>0.24571382770516648</v>
      </c>
      <c r="CF92" s="96">
        <f t="shared" si="62"/>
        <v>0.52500000000000002</v>
      </c>
      <c r="CG92" s="99">
        <f t="shared" si="63"/>
        <v>0.5902379425683888</v>
      </c>
      <c r="CH92" s="101" t="str">
        <f t="shared" si="64"/>
        <v>Media</v>
      </c>
      <c r="CI92" s="96">
        <f t="shared" si="65"/>
        <v>1</v>
      </c>
      <c r="CJ92" s="96">
        <f t="shared" si="66"/>
        <v>1</v>
      </c>
      <c r="CK92" s="96">
        <f t="shared" si="67"/>
        <v>0.39600000000000002</v>
      </c>
      <c r="CL92" s="102">
        <f t="shared" si="68"/>
        <v>0.79866666666666664</v>
      </c>
      <c r="CM92" s="103" t="str">
        <f t="shared" si="69"/>
        <v>Alta</v>
      </c>
      <c r="CN92" s="96">
        <f t="shared" si="70"/>
        <v>0.16900000000000001</v>
      </c>
      <c r="CO92" s="96">
        <f t="shared" si="71"/>
        <v>0.16900000000000001</v>
      </c>
      <c r="CP92" s="103" t="str">
        <f t="shared" si="72"/>
        <v>Ninguna</v>
      </c>
      <c r="CQ92" s="104">
        <f t="shared" si="73"/>
        <v>2.0847903787002044E-3</v>
      </c>
      <c r="CR92" s="104">
        <f t="shared" si="74"/>
        <v>2.0847903787002044E-3</v>
      </c>
      <c r="CS92" s="103" t="str">
        <f t="shared" si="75"/>
        <v>Ninguna</v>
      </c>
      <c r="CT92" s="105" t="str">
        <f t="shared" si="76"/>
        <v>Hipereutrofico</v>
      </c>
      <c r="CU92" s="83" t="s">
        <v>1375</v>
      </c>
      <c r="CV92" s="83" t="s">
        <v>1376</v>
      </c>
      <c r="CW92" s="90">
        <v>43664</v>
      </c>
      <c r="CX92" s="106">
        <f t="shared" si="77"/>
        <v>89.804912160167987</v>
      </c>
    </row>
    <row r="93" spans="1:102" ht="30" hidden="1" customHeight="1" x14ac:dyDescent="0.2">
      <c r="A93" s="83">
        <v>2019</v>
      </c>
      <c r="B93" s="84" t="s">
        <v>1377</v>
      </c>
      <c r="C93" s="84" t="s">
        <v>197</v>
      </c>
      <c r="D93" s="85" t="s">
        <v>1378</v>
      </c>
      <c r="E93" s="84" t="s">
        <v>600</v>
      </c>
      <c r="F93" s="86" t="s">
        <v>241</v>
      </c>
      <c r="G93" s="86" t="s">
        <v>991</v>
      </c>
      <c r="H93" s="87">
        <v>-75.638778949699997</v>
      </c>
      <c r="I93" s="87">
        <v>6.3951641170400002</v>
      </c>
      <c r="J93" s="88">
        <v>827253.44169999997</v>
      </c>
      <c r="K93" s="88">
        <v>1199199.7981</v>
      </c>
      <c r="L93" s="89">
        <v>2570</v>
      </c>
      <c r="M93" s="86">
        <v>2</v>
      </c>
      <c r="N93" s="86" t="s">
        <v>79</v>
      </c>
      <c r="O93" s="86">
        <v>26</v>
      </c>
      <c r="P93" s="86" t="s">
        <v>80</v>
      </c>
      <c r="Q93" s="86">
        <v>2620</v>
      </c>
      <c r="R93" s="84" t="s">
        <v>81</v>
      </c>
      <c r="S93" s="84" t="s">
        <v>173</v>
      </c>
      <c r="T93" s="84" t="s">
        <v>174</v>
      </c>
      <c r="U93" s="85" t="s">
        <v>194</v>
      </c>
      <c r="V93" s="84" t="s">
        <v>195</v>
      </c>
      <c r="W93" s="84" t="s">
        <v>196</v>
      </c>
      <c r="X93" s="84" t="s">
        <v>197</v>
      </c>
      <c r="Y93" s="90">
        <v>43649</v>
      </c>
      <c r="Z93" s="91">
        <v>1.77</v>
      </c>
      <c r="AA93" s="91">
        <v>7.54</v>
      </c>
      <c r="AB93" s="91">
        <v>1091</v>
      </c>
      <c r="AC93" s="91">
        <v>17.2</v>
      </c>
      <c r="AD93" s="91">
        <v>22.1</v>
      </c>
      <c r="AE93" s="91">
        <v>0.9</v>
      </c>
      <c r="AF93" s="91">
        <v>12.5</v>
      </c>
      <c r="AG93" s="91">
        <v>4.9000000000000021</v>
      </c>
      <c r="AH93" s="91">
        <v>554</v>
      </c>
      <c r="AI93" s="91">
        <v>210</v>
      </c>
      <c r="AJ93" s="91" t="s">
        <v>88</v>
      </c>
      <c r="AK93" s="91" t="s">
        <v>88</v>
      </c>
      <c r="AL93" s="91">
        <v>4352000</v>
      </c>
      <c r="AM93" s="91">
        <v>10462000</v>
      </c>
      <c r="AN93" s="91">
        <v>4884000</v>
      </c>
      <c r="AO93" s="91">
        <v>8.5399999999999991</v>
      </c>
      <c r="AP93" s="91">
        <v>26.429909571662886</v>
      </c>
      <c r="AQ93" s="91">
        <v>0.02</v>
      </c>
      <c r="AR93" s="91">
        <v>24.2</v>
      </c>
      <c r="AS93" s="91">
        <v>143</v>
      </c>
      <c r="AT93" s="91">
        <v>6.46</v>
      </c>
      <c r="AU93" s="91" t="s">
        <v>88</v>
      </c>
      <c r="AV93" s="91">
        <v>126</v>
      </c>
      <c r="AW93" s="91">
        <v>1.4</v>
      </c>
      <c r="AX93" s="91">
        <v>37.299999999999997</v>
      </c>
      <c r="AY93" s="91">
        <v>5.57</v>
      </c>
      <c r="AZ93" s="91">
        <v>3.41</v>
      </c>
      <c r="BA93" s="91">
        <v>99.8</v>
      </c>
      <c r="BB93" s="91" t="s">
        <v>88</v>
      </c>
      <c r="BC93" s="91" t="s">
        <v>88</v>
      </c>
      <c r="BD93" s="91" t="s">
        <v>88</v>
      </c>
      <c r="BE93" s="93" t="s">
        <v>88</v>
      </c>
      <c r="BF93" s="91" t="s">
        <v>88</v>
      </c>
      <c r="BG93" s="91" t="s">
        <v>88</v>
      </c>
      <c r="BH93" s="91" t="s">
        <v>88</v>
      </c>
      <c r="BI93" s="94">
        <f t="shared" si="39"/>
        <v>8.039035632324218</v>
      </c>
      <c r="BJ93" s="95">
        <f t="shared" si="40"/>
        <v>2</v>
      </c>
      <c r="BK93" s="95">
        <f t="shared" si="41"/>
        <v>92.814199114895018</v>
      </c>
      <c r="BL93" s="95">
        <f t="shared" si="42"/>
        <v>2</v>
      </c>
      <c r="BM93" s="95">
        <f t="shared" si="43"/>
        <v>30.072309355938629</v>
      </c>
      <c r="BN93" s="95">
        <f t="shared" si="44"/>
        <v>5.6181596306387434</v>
      </c>
      <c r="BO93" s="95">
        <f t="shared" si="45"/>
        <v>73.721539528736031</v>
      </c>
      <c r="BP93" s="95">
        <f t="shared" si="46"/>
        <v>5</v>
      </c>
      <c r="BQ93" s="95">
        <f t="shared" si="47"/>
        <v>81.753145284925964</v>
      </c>
      <c r="BR93" s="96">
        <f t="shared" si="48"/>
        <v>29.180118981609727</v>
      </c>
      <c r="BS93" s="97" t="str">
        <f t="shared" si="49"/>
        <v>MALO</v>
      </c>
      <c r="BT93" s="98">
        <f t="shared" si="50"/>
        <v>6.6965888689407533</v>
      </c>
      <c r="BU93" s="99">
        <f t="shared" si="51"/>
        <v>0.125</v>
      </c>
      <c r="BV93" s="100">
        <f t="shared" si="52"/>
        <v>0.1</v>
      </c>
      <c r="BW93" s="95">
        <f t="shared" si="53"/>
        <v>1</v>
      </c>
      <c r="BX93" s="94">
        <f t="shared" si="54"/>
        <v>0.125</v>
      </c>
      <c r="BY93" s="100">
        <f t="shared" si="55"/>
        <v>0.64200000000000002</v>
      </c>
      <c r="BZ93" s="100">
        <f t="shared" si="56"/>
        <v>0</v>
      </c>
      <c r="CA93" s="94">
        <f t="shared" si="57"/>
        <v>0.35</v>
      </c>
      <c r="CB93" s="99">
        <f t="shared" si="58"/>
        <v>0.33038000000000001</v>
      </c>
      <c r="CC93" s="97" t="str">
        <f t="shared" si="59"/>
        <v>Mala</v>
      </c>
      <c r="CD93" s="99">
        <f t="shared" si="60"/>
        <v>1</v>
      </c>
      <c r="CE93" s="96">
        <f t="shared" si="61"/>
        <v>0.50836352409033247</v>
      </c>
      <c r="CF93" s="96">
        <f t="shared" si="62"/>
        <v>0</v>
      </c>
      <c r="CG93" s="99">
        <f t="shared" si="63"/>
        <v>0.50278784136344423</v>
      </c>
      <c r="CH93" s="101" t="str">
        <f t="shared" si="64"/>
        <v>Media</v>
      </c>
      <c r="CI93" s="96">
        <f t="shared" si="65"/>
        <v>1</v>
      </c>
      <c r="CJ93" s="96">
        <f t="shared" si="66"/>
        <v>1</v>
      </c>
      <c r="CK93" s="96">
        <f t="shared" si="67"/>
        <v>0.875</v>
      </c>
      <c r="CL93" s="102">
        <f t="shared" si="68"/>
        <v>0.95833333333333337</v>
      </c>
      <c r="CM93" s="103" t="str">
        <f t="shared" si="69"/>
        <v>Muy Alta</v>
      </c>
      <c r="CN93" s="96">
        <f t="shared" si="70"/>
        <v>0.35799999999999998</v>
      </c>
      <c r="CO93" s="96">
        <f t="shared" si="71"/>
        <v>0.35799999999999998</v>
      </c>
      <c r="CP93" s="103" t="str">
        <f t="shared" si="72"/>
        <v>Baja</v>
      </c>
      <c r="CQ93" s="104">
        <f t="shared" si="73"/>
        <v>6.2618380074930284E-3</v>
      </c>
      <c r="CR93" s="104">
        <f t="shared" si="74"/>
        <v>6.2618380074930284E-3</v>
      </c>
      <c r="CS93" s="103" t="str">
        <f t="shared" si="75"/>
        <v>Ninguna</v>
      </c>
      <c r="CT93" s="105" t="str">
        <f t="shared" si="76"/>
        <v>Hipereutrofico</v>
      </c>
      <c r="CU93" s="83" t="s">
        <v>1379</v>
      </c>
      <c r="CV93" s="83" t="s">
        <v>1376</v>
      </c>
      <c r="CW93" s="90">
        <v>43664</v>
      </c>
      <c r="CX93" s="106">
        <f t="shared" si="77"/>
        <v>63.749909571662883</v>
      </c>
    </row>
    <row r="94" spans="1:102" ht="30" hidden="1" customHeight="1" x14ac:dyDescent="0.2">
      <c r="A94" s="83">
        <v>2019</v>
      </c>
      <c r="B94" s="84" t="s">
        <v>1380</v>
      </c>
      <c r="C94" s="84" t="s">
        <v>602</v>
      </c>
      <c r="D94" s="85" t="s">
        <v>1381</v>
      </c>
      <c r="E94" s="84" t="s">
        <v>600</v>
      </c>
      <c r="F94" s="86" t="s">
        <v>241</v>
      </c>
      <c r="G94" s="86" t="s">
        <v>991</v>
      </c>
      <c r="H94" s="87">
        <v>-75.552450172700006</v>
      </c>
      <c r="I94" s="87">
        <v>6.4640474720999999</v>
      </c>
      <c r="J94" s="88">
        <v>836829.37829999998</v>
      </c>
      <c r="K94" s="88">
        <v>1206791.7594999999</v>
      </c>
      <c r="L94" s="89">
        <v>2470</v>
      </c>
      <c r="M94" s="86">
        <v>2</v>
      </c>
      <c r="N94" s="86" t="s">
        <v>79</v>
      </c>
      <c r="O94" s="86">
        <v>27</v>
      </c>
      <c r="P94" s="86" t="s">
        <v>98</v>
      </c>
      <c r="Q94" s="86">
        <v>2701</v>
      </c>
      <c r="R94" s="84" t="s">
        <v>99</v>
      </c>
      <c r="S94" s="84" t="s">
        <v>250</v>
      </c>
      <c r="T94" s="84" t="s">
        <v>251</v>
      </c>
      <c r="U94" s="85" t="s">
        <v>252</v>
      </c>
      <c r="V94" s="84" t="s">
        <v>253</v>
      </c>
      <c r="W94" s="84" t="s">
        <v>601</v>
      </c>
      <c r="X94" s="84" t="s">
        <v>602</v>
      </c>
      <c r="Y94" s="90">
        <v>43649</v>
      </c>
      <c r="Z94" s="91">
        <v>639.16999999999996</v>
      </c>
      <c r="AA94" s="91">
        <v>7.05</v>
      </c>
      <c r="AB94" s="91">
        <v>243</v>
      </c>
      <c r="AC94" s="91">
        <v>17.5</v>
      </c>
      <c r="AD94" s="91">
        <v>22</v>
      </c>
      <c r="AE94" s="91">
        <v>2.99</v>
      </c>
      <c r="AF94" s="91">
        <v>41.7</v>
      </c>
      <c r="AG94" s="91">
        <v>4.5</v>
      </c>
      <c r="AH94" s="91">
        <v>70.2</v>
      </c>
      <c r="AI94" s="91">
        <v>36.700000000000003</v>
      </c>
      <c r="AJ94" s="91" t="s">
        <v>88</v>
      </c>
      <c r="AK94" s="91" t="s">
        <v>88</v>
      </c>
      <c r="AL94" s="91">
        <v>189000</v>
      </c>
      <c r="AM94" s="91">
        <v>1274000</v>
      </c>
      <c r="AN94" s="91">
        <v>198630</v>
      </c>
      <c r="AO94" s="91">
        <v>4.8899999999999997</v>
      </c>
      <c r="AP94" s="91">
        <v>3.6595259406917839</v>
      </c>
      <c r="AQ94" s="91">
        <v>0.02</v>
      </c>
      <c r="AR94" s="91">
        <v>5</v>
      </c>
      <c r="AS94" s="91">
        <v>15.1</v>
      </c>
      <c r="AT94" s="91">
        <v>240</v>
      </c>
      <c r="AU94" s="91" t="s">
        <v>88</v>
      </c>
      <c r="AV94" s="91">
        <v>31</v>
      </c>
      <c r="AW94" s="91">
        <v>4</v>
      </c>
      <c r="AX94" s="91">
        <v>6.88</v>
      </c>
      <c r="AY94" s="91">
        <v>2.1</v>
      </c>
      <c r="AZ94" s="91">
        <v>79.2</v>
      </c>
      <c r="BA94" s="91">
        <v>36</v>
      </c>
      <c r="BB94" s="91" t="s">
        <v>88</v>
      </c>
      <c r="BC94" s="91" t="s">
        <v>88</v>
      </c>
      <c r="BD94" s="91" t="s">
        <v>88</v>
      </c>
      <c r="BE94" s="93" t="s">
        <v>88</v>
      </c>
      <c r="BF94" s="91" t="s">
        <v>88</v>
      </c>
      <c r="BG94" s="91" t="s">
        <v>88</v>
      </c>
      <c r="BH94" s="91" t="s">
        <v>88</v>
      </c>
      <c r="BI94" s="94">
        <f t="shared" si="39"/>
        <v>32.624619299577688</v>
      </c>
      <c r="BJ94" s="95">
        <f t="shared" si="40"/>
        <v>2</v>
      </c>
      <c r="BK94" s="95">
        <f t="shared" si="41"/>
        <v>89.594400467218946</v>
      </c>
      <c r="BL94" s="95">
        <f t="shared" si="42"/>
        <v>2</v>
      </c>
      <c r="BM94" s="95">
        <f t="shared" si="43"/>
        <v>77.926785665598601</v>
      </c>
      <c r="BN94" s="95">
        <f t="shared" si="44"/>
        <v>13.308633518746277</v>
      </c>
      <c r="BO94" s="95">
        <f t="shared" si="45"/>
        <v>75.831688759029689</v>
      </c>
      <c r="BP94" s="95">
        <f t="shared" si="46"/>
        <v>67.987537725553381</v>
      </c>
      <c r="BQ94" s="95">
        <f t="shared" si="47"/>
        <v>62.886612736000018</v>
      </c>
      <c r="BR94" s="96">
        <f t="shared" si="48"/>
        <v>42.489346036224021</v>
      </c>
      <c r="BS94" s="97" t="str">
        <f t="shared" si="49"/>
        <v>MALO</v>
      </c>
      <c r="BT94" s="98">
        <f t="shared" si="50"/>
        <v>3.2761904761904761</v>
      </c>
      <c r="BU94" s="99">
        <f t="shared" si="51"/>
        <v>0.41700000000000004</v>
      </c>
      <c r="BV94" s="100">
        <f t="shared" si="52"/>
        <v>0.1</v>
      </c>
      <c r="BW94" s="95">
        <f t="shared" si="53"/>
        <v>1</v>
      </c>
      <c r="BX94" s="94">
        <f t="shared" si="54"/>
        <v>0.26</v>
      </c>
      <c r="BY94" s="100">
        <f t="shared" si="55"/>
        <v>0.92700000000000005</v>
      </c>
      <c r="BZ94" s="100">
        <f t="shared" si="56"/>
        <v>0.13560468048413032</v>
      </c>
      <c r="CA94" s="94">
        <f t="shared" si="57"/>
        <v>0.15</v>
      </c>
      <c r="CB94" s="99">
        <f t="shared" si="58"/>
        <v>0.4268846552677783</v>
      </c>
      <c r="CC94" s="97" t="str">
        <f t="shared" si="59"/>
        <v>Mala</v>
      </c>
      <c r="CD94" s="99">
        <f t="shared" si="60"/>
        <v>0.86439531951586968</v>
      </c>
      <c r="CE94" s="96">
        <f t="shared" si="61"/>
        <v>5.7244135806889321E-3</v>
      </c>
      <c r="CF94" s="96">
        <f t="shared" si="62"/>
        <v>0.14600000000000002</v>
      </c>
      <c r="CG94" s="99">
        <f t="shared" si="63"/>
        <v>0.33870657769885293</v>
      </c>
      <c r="CH94" s="101" t="str">
        <f t="shared" si="64"/>
        <v>Baja</v>
      </c>
      <c r="CI94" s="96">
        <f t="shared" si="65"/>
        <v>1</v>
      </c>
      <c r="CJ94" s="96">
        <f t="shared" si="66"/>
        <v>1</v>
      </c>
      <c r="CK94" s="96">
        <f t="shared" si="67"/>
        <v>0.58299999999999996</v>
      </c>
      <c r="CL94" s="102">
        <f t="shared" si="68"/>
        <v>0.8610000000000001</v>
      </c>
      <c r="CM94" s="103" t="str">
        <f t="shared" si="69"/>
        <v>Muy Alta</v>
      </c>
      <c r="CN94" s="96">
        <f t="shared" si="70"/>
        <v>7.2999999999999995E-2</v>
      </c>
      <c r="CO94" s="96">
        <f t="shared" si="71"/>
        <v>7.2999999999999995E-2</v>
      </c>
      <c r="CP94" s="103" t="str">
        <f t="shared" si="72"/>
        <v>Ninguna</v>
      </c>
      <c r="CQ94" s="104">
        <f t="shared" si="73"/>
        <v>1.1607818919783881E-3</v>
      </c>
      <c r="CR94" s="104">
        <f t="shared" si="74"/>
        <v>1.1607818919783881E-3</v>
      </c>
      <c r="CS94" s="103" t="str">
        <f t="shared" si="75"/>
        <v>Ninguna</v>
      </c>
      <c r="CT94" s="105" t="str">
        <f t="shared" si="76"/>
        <v>Hipereutrofico</v>
      </c>
      <c r="CU94" s="83" t="s">
        <v>1382</v>
      </c>
      <c r="CV94" s="83" t="s">
        <v>1383</v>
      </c>
      <c r="CW94" s="90">
        <v>43664</v>
      </c>
      <c r="CX94" s="106">
        <f t="shared" si="77"/>
        <v>10.559525940691785</v>
      </c>
    </row>
    <row r="95" spans="1:102" ht="30" hidden="1" customHeight="1" x14ac:dyDescent="0.2">
      <c r="A95" s="83">
        <v>2019</v>
      </c>
      <c r="B95" s="84" t="s">
        <v>1384</v>
      </c>
      <c r="C95" s="84" t="s">
        <v>602</v>
      </c>
      <c r="D95" s="85" t="s">
        <v>1385</v>
      </c>
      <c r="E95" s="84" t="s">
        <v>600</v>
      </c>
      <c r="F95" s="86" t="s">
        <v>241</v>
      </c>
      <c r="G95" s="86" t="s">
        <v>991</v>
      </c>
      <c r="H95" s="87">
        <v>-75.551319071600005</v>
      </c>
      <c r="I95" s="87">
        <v>6.4662457716299997</v>
      </c>
      <c r="J95" s="88">
        <v>836955.24190000002</v>
      </c>
      <c r="K95" s="88">
        <v>1207034.5821</v>
      </c>
      <c r="L95" s="89">
        <v>2460</v>
      </c>
      <c r="M95" s="86">
        <v>2</v>
      </c>
      <c r="N95" s="86" t="s">
        <v>79</v>
      </c>
      <c r="O95" s="86">
        <v>27</v>
      </c>
      <c r="P95" s="86" t="s">
        <v>98</v>
      </c>
      <c r="Q95" s="86">
        <v>2701</v>
      </c>
      <c r="R95" s="84" t="s">
        <v>99</v>
      </c>
      <c r="S95" s="84" t="s">
        <v>250</v>
      </c>
      <c r="T95" s="84" t="s">
        <v>251</v>
      </c>
      <c r="U95" s="85" t="s">
        <v>252</v>
      </c>
      <c r="V95" s="84" t="s">
        <v>253</v>
      </c>
      <c r="W95" s="84" t="s">
        <v>601</v>
      </c>
      <c r="X95" s="84" t="s">
        <v>602</v>
      </c>
      <c r="Y95" s="90">
        <v>43649</v>
      </c>
      <c r="Z95" s="91">
        <v>647.77</v>
      </c>
      <c r="AA95" s="91">
        <v>6.86</v>
      </c>
      <c r="AB95" s="91">
        <v>269</v>
      </c>
      <c r="AC95" s="91">
        <v>17.600000000000001</v>
      </c>
      <c r="AD95" s="91">
        <v>22</v>
      </c>
      <c r="AE95" s="91">
        <v>2.99</v>
      </c>
      <c r="AF95" s="91">
        <v>43.9</v>
      </c>
      <c r="AG95" s="91">
        <v>4.3999999999999986</v>
      </c>
      <c r="AH95" s="91">
        <v>159</v>
      </c>
      <c r="AI95" s="91">
        <v>97.7</v>
      </c>
      <c r="AJ95" s="91" t="s">
        <v>88</v>
      </c>
      <c r="AK95" s="91" t="s">
        <v>88</v>
      </c>
      <c r="AL95" s="91">
        <v>1148500</v>
      </c>
      <c r="AM95" s="91">
        <v>1488000</v>
      </c>
      <c r="AN95" s="91">
        <v>1169000</v>
      </c>
      <c r="AO95" s="91">
        <v>5.1100000000000003</v>
      </c>
      <c r="AP95" s="91">
        <v>7.7482555410943323</v>
      </c>
      <c r="AQ95" s="91">
        <v>0.02</v>
      </c>
      <c r="AR95" s="91">
        <v>7.91</v>
      </c>
      <c r="AS95" s="91">
        <v>40.6</v>
      </c>
      <c r="AT95" s="91">
        <v>306</v>
      </c>
      <c r="AU95" s="91" t="s">
        <v>88</v>
      </c>
      <c r="AV95" s="91">
        <v>41</v>
      </c>
      <c r="AW95" s="91">
        <v>1</v>
      </c>
      <c r="AX95" s="91">
        <v>17.100000000000001</v>
      </c>
      <c r="AY95" s="91">
        <v>2.25</v>
      </c>
      <c r="AZ95" s="91">
        <v>103</v>
      </c>
      <c r="BA95" s="91">
        <v>38.9</v>
      </c>
      <c r="BB95" s="91" t="s">
        <v>88</v>
      </c>
      <c r="BC95" s="91" t="s">
        <v>88</v>
      </c>
      <c r="BD95" s="91" t="s">
        <v>88</v>
      </c>
      <c r="BE95" s="93" t="s">
        <v>88</v>
      </c>
      <c r="BF95" s="91" t="s">
        <v>88</v>
      </c>
      <c r="BG95" s="91" t="s">
        <v>88</v>
      </c>
      <c r="BH95" s="91" t="s">
        <v>88</v>
      </c>
      <c r="BI95" s="94">
        <f t="shared" si="39"/>
        <v>35.462534096718407</v>
      </c>
      <c r="BJ95" s="95">
        <f t="shared" si="40"/>
        <v>2</v>
      </c>
      <c r="BK95" s="95">
        <f t="shared" si="41"/>
        <v>85.019385969144395</v>
      </c>
      <c r="BL95" s="95">
        <f t="shared" si="42"/>
        <v>2</v>
      </c>
      <c r="BM95" s="95">
        <f t="shared" si="43"/>
        <v>60.648942015170896</v>
      </c>
      <c r="BN95" s="95">
        <f t="shared" si="44"/>
        <v>12.341181201264433</v>
      </c>
      <c r="BO95" s="95">
        <f t="shared" si="45"/>
        <v>76.346183890640489</v>
      </c>
      <c r="BP95" s="95">
        <f t="shared" si="46"/>
        <v>44.072112118313441</v>
      </c>
      <c r="BQ95" s="95">
        <f t="shared" si="47"/>
        <v>49.626488073265598</v>
      </c>
      <c r="BR95" s="96">
        <f t="shared" si="48"/>
        <v>37.85401709834926</v>
      </c>
      <c r="BS95" s="97" t="str">
        <f t="shared" si="49"/>
        <v>MALO</v>
      </c>
      <c r="BT95" s="98">
        <f t="shared" si="50"/>
        <v>7.6000000000000005</v>
      </c>
      <c r="BU95" s="99">
        <f t="shared" si="51"/>
        <v>0.43900000000000006</v>
      </c>
      <c r="BV95" s="100">
        <f t="shared" si="52"/>
        <v>0.1</v>
      </c>
      <c r="BW95" s="95">
        <f t="shared" si="53"/>
        <v>0.93107433444007737</v>
      </c>
      <c r="BX95" s="94">
        <f t="shared" si="54"/>
        <v>0.125</v>
      </c>
      <c r="BY95" s="100">
        <f t="shared" si="55"/>
        <v>0.89700000000000002</v>
      </c>
      <c r="BZ95" s="100">
        <f t="shared" si="56"/>
        <v>9.4690381210055241E-3</v>
      </c>
      <c r="CA95" s="94">
        <f t="shared" si="57"/>
        <v>0.35</v>
      </c>
      <c r="CB95" s="99">
        <f t="shared" si="58"/>
        <v>0.40799607215855166</v>
      </c>
      <c r="CC95" s="97" t="str">
        <f t="shared" si="59"/>
        <v>Mala</v>
      </c>
      <c r="CD95" s="99">
        <f t="shared" si="60"/>
        <v>0.99053096187899448</v>
      </c>
      <c r="CE95" s="96">
        <f t="shared" si="61"/>
        <v>8.049673136250584E-3</v>
      </c>
      <c r="CF95" s="96">
        <f t="shared" si="62"/>
        <v>0.26500000000000001</v>
      </c>
      <c r="CG95" s="99">
        <f t="shared" si="63"/>
        <v>0.42119354500508166</v>
      </c>
      <c r="CH95" s="101" t="str">
        <f t="shared" si="64"/>
        <v>Media</v>
      </c>
      <c r="CI95" s="96">
        <f t="shared" si="65"/>
        <v>1</v>
      </c>
      <c r="CJ95" s="96">
        <f t="shared" si="66"/>
        <v>1</v>
      </c>
      <c r="CK95" s="96">
        <f t="shared" si="67"/>
        <v>0.56099999999999994</v>
      </c>
      <c r="CL95" s="102">
        <f t="shared" si="68"/>
        <v>0.85366666666666668</v>
      </c>
      <c r="CM95" s="103" t="str">
        <f t="shared" si="69"/>
        <v>Muy Alta</v>
      </c>
      <c r="CN95" s="96">
        <f t="shared" si="70"/>
        <v>0.10299999999999999</v>
      </c>
      <c r="CO95" s="96">
        <f t="shared" si="71"/>
        <v>0.10299999999999999</v>
      </c>
      <c r="CP95" s="103" t="str">
        <f t="shared" si="72"/>
        <v>Ninguna</v>
      </c>
      <c r="CQ95" s="104">
        <f t="shared" si="73"/>
        <v>6.0299408175366138E-4</v>
      </c>
      <c r="CR95" s="104">
        <f t="shared" si="74"/>
        <v>6.0299408175366138E-4</v>
      </c>
      <c r="CS95" s="103" t="str">
        <f t="shared" si="75"/>
        <v>Ninguna</v>
      </c>
      <c r="CT95" s="105" t="str">
        <f t="shared" si="76"/>
        <v>Hipereutrofico</v>
      </c>
      <c r="CU95" s="83" t="s">
        <v>1386</v>
      </c>
      <c r="CV95" s="83" t="s">
        <v>1383</v>
      </c>
      <c r="CW95" s="90">
        <v>43664</v>
      </c>
      <c r="CX95" s="106">
        <f t="shared" si="77"/>
        <v>24.868255541094335</v>
      </c>
    </row>
    <row r="96" spans="1:102" ht="30" hidden="1" customHeight="1" x14ac:dyDescent="0.2">
      <c r="A96" s="83">
        <v>2019</v>
      </c>
      <c r="B96" s="84" t="s">
        <v>1387</v>
      </c>
      <c r="C96" s="84" t="s">
        <v>265</v>
      </c>
      <c r="D96" s="85" t="s">
        <v>1388</v>
      </c>
      <c r="E96" s="84" t="s">
        <v>508</v>
      </c>
      <c r="F96" s="86" t="s">
        <v>241</v>
      </c>
      <c r="G96" s="86" t="s">
        <v>991</v>
      </c>
      <c r="H96" s="87">
        <v>-75.451159218200004</v>
      </c>
      <c r="I96" s="87">
        <v>6.6446118004699999</v>
      </c>
      <c r="J96" s="88">
        <v>848091.89910000004</v>
      </c>
      <c r="K96" s="88">
        <v>1226734.3975</v>
      </c>
      <c r="L96" s="89">
        <v>2510</v>
      </c>
      <c r="M96" s="86">
        <v>2</v>
      </c>
      <c r="N96" s="86" t="s">
        <v>79</v>
      </c>
      <c r="O96" s="86">
        <v>27</v>
      </c>
      <c r="P96" s="86" t="s">
        <v>98</v>
      </c>
      <c r="Q96" s="86">
        <v>2701</v>
      </c>
      <c r="R96" s="84" t="s">
        <v>99</v>
      </c>
      <c r="S96" s="84" t="s">
        <v>262</v>
      </c>
      <c r="T96" s="84" t="s">
        <v>263</v>
      </c>
      <c r="U96" s="85" t="s">
        <v>264</v>
      </c>
      <c r="V96" s="84" t="s">
        <v>265</v>
      </c>
      <c r="W96" s="84" t="s">
        <v>509</v>
      </c>
      <c r="X96" s="84" t="s">
        <v>265</v>
      </c>
      <c r="Y96" s="90">
        <v>43702</v>
      </c>
      <c r="Z96" s="91">
        <v>88.47</v>
      </c>
      <c r="AA96" s="91">
        <v>6.32</v>
      </c>
      <c r="AB96" s="91">
        <v>161.1</v>
      </c>
      <c r="AC96" s="91">
        <v>18.3</v>
      </c>
      <c r="AD96" s="91">
        <v>19.5</v>
      </c>
      <c r="AE96" s="91">
        <v>0.94</v>
      </c>
      <c r="AF96" s="91">
        <v>14</v>
      </c>
      <c r="AG96" s="91">
        <v>1.1999999999999993</v>
      </c>
      <c r="AH96" s="91">
        <v>81.8</v>
      </c>
      <c r="AI96" s="91">
        <v>19.3</v>
      </c>
      <c r="AJ96" s="91" t="s">
        <v>88</v>
      </c>
      <c r="AK96" s="91" t="s">
        <v>88</v>
      </c>
      <c r="AL96" s="91">
        <v>52000</v>
      </c>
      <c r="AM96" s="91">
        <v>4352000</v>
      </c>
      <c r="AN96" s="91">
        <v>52000</v>
      </c>
      <c r="AO96" s="91">
        <v>2.33</v>
      </c>
      <c r="AP96" s="91">
        <v>3.8176536047957499</v>
      </c>
      <c r="AQ96" s="91">
        <v>0.02</v>
      </c>
      <c r="AR96" s="91">
        <v>5.69</v>
      </c>
      <c r="AS96" s="91">
        <v>40.799999999999997</v>
      </c>
      <c r="AT96" s="91">
        <v>131</v>
      </c>
      <c r="AU96" s="91" t="s">
        <v>88</v>
      </c>
      <c r="AV96" s="91">
        <v>29</v>
      </c>
      <c r="AW96" s="91">
        <v>2</v>
      </c>
      <c r="AX96" s="91">
        <v>8.0299999999999994</v>
      </c>
      <c r="AY96" s="91">
        <v>1.2</v>
      </c>
      <c r="AZ96" s="91">
        <v>62.6</v>
      </c>
      <c r="BA96" s="91">
        <v>27.8</v>
      </c>
      <c r="BB96" s="91" t="s">
        <v>88</v>
      </c>
      <c r="BC96" s="91" t="s">
        <v>88</v>
      </c>
      <c r="BD96" s="91" t="s">
        <v>88</v>
      </c>
      <c r="BE96" s="93" t="s">
        <v>88</v>
      </c>
      <c r="BF96" s="91" t="s">
        <v>88</v>
      </c>
      <c r="BG96" s="91" t="s">
        <v>88</v>
      </c>
      <c r="BH96" s="91" t="s">
        <v>88</v>
      </c>
      <c r="BI96" s="94">
        <f t="shared" si="39"/>
        <v>8.8516712417599983</v>
      </c>
      <c r="BJ96" s="95">
        <f t="shared" si="40"/>
        <v>5.183792577934069</v>
      </c>
      <c r="BK96" s="95">
        <f t="shared" si="41"/>
        <v>67.451358636524191</v>
      </c>
      <c r="BL96" s="95">
        <f t="shared" si="42"/>
        <v>13.562467739676975</v>
      </c>
      <c r="BM96" s="95">
        <f t="shared" si="43"/>
        <v>77.112844127421596</v>
      </c>
      <c r="BN96" s="95">
        <f t="shared" si="44"/>
        <v>23.923154573658636</v>
      </c>
      <c r="BO96" s="95">
        <f t="shared" si="45"/>
        <v>88.638681616077207</v>
      </c>
      <c r="BP96" s="95">
        <f t="shared" si="46"/>
        <v>43.951850326589437</v>
      </c>
      <c r="BQ96" s="95">
        <f t="shared" si="47"/>
        <v>80.991827349883096</v>
      </c>
      <c r="BR96" s="96">
        <f t="shared" si="48"/>
        <v>39.398755797285503</v>
      </c>
      <c r="BS96" s="97" t="str">
        <f t="shared" si="49"/>
        <v>MALO</v>
      </c>
      <c r="BT96" s="98">
        <f t="shared" si="50"/>
        <v>6.6916666666666664</v>
      </c>
      <c r="BU96" s="99">
        <f t="shared" si="51"/>
        <v>0.14000000000000001</v>
      </c>
      <c r="BV96" s="100">
        <f t="shared" si="52"/>
        <v>0.1</v>
      </c>
      <c r="BW96" s="95">
        <f t="shared" si="53"/>
        <v>0.70311862433680938</v>
      </c>
      <c r="BX96" s="94">
        <f t="shared" si="54"/>
        <v>0.125</v>
      </c>
      <c r="BY96" s="100">
        <f t="shared" si="55"/>
        <v>0.93300000000000005</v>
      </c>
      <c r="BZ96" s="100">
        <f t="shared" si="56"/>
        <v>0.50168033700334513</v>
      </c>
      <c r="CA96" s="94">
        <f t="shared" si="57"/>
        <v>0.35</v>
      </c>
      <c r="CB96" s="99">
        <f t="shared" si="58"/>
        <v>0.40219185458762163</v>
      </c>
      <c r="CC96" s="97" t="str">
        <f t="shared" si="59"/>
        <v>Mala</v>
      </c>
      <c r="CD96" s="99">
        <f t="shared" si="60"/>
        <v>0.49831966299665481</v>
      </c>
      <c r="CE96" s="96">
        <f t="shared" si="61"/>
        <v>0</v>
      </c>
      <c r="CF96" s="96">
        <f t="shared" si="62"/>
        <v>6.3E-2</v>
      </c>
      <c r="CG96" s="99">
        <f t="shared" si="63"/>
        <v>0.18710655433221826</v>
      </c>
      <c r="CH96" s="101" t="str">
        <f t="shared" si="64"/>
        <v>Ninguna</v>
      </c>
      <c r="CI96" s="96">
        <f t="shared" si="65"/>
        <v>0.84989011630544165</v>
      </c>
      <c r="CJ96" s="96">
        <f t="shared" si="66"/>
        <v>1</v>
      </c>
      <c r="CK96" s="96">
        <f t="shared" si="67"/>
        <v>0.86</v>
      </c>
      <c r="CL96" s="102">
        <f t="shared" si="68"/>
        <v>0.90329670543514717</v>
      </c>
      <c r="CM96" s="103" t="str">
        <f t="shared" si="69"/>
        <v>Muy Alta</v>
      </c>
      <c r="CN96" s="96">
        <f t="shared" si="70"/>
        <v>6.7000000000000004E-2</v>
      </c>
      <c r="CO96" s="96">
        <f t="shared" si="71"/>
        <v>6.7000000000000004E-2</v>
      </c>
      <c r="CP96" s="103" t="str">
        <f t="shared" si="72"/>
        <v>Ninguna</v>
      </c>
      <c r="CQ96" s="104">
        <f t="shared" si="73"/>
        <v>9.3636186567195255E-5</v>
      </c>
      <c r="CR96" s="104">
        <f t="shared" si="74"/>
        <v>9.3636186567195255E-5</v>
      </c>
      <c r="CS96" s="103" t="str">
        <f t="shared" si="75"/>
        <v>Ninguna</v>
      </c>
      <c r="CT96" s="105" t="str">
        <f t="shared" si="76"/>
        <v>Hipereutrofico</v>
      </c>
      <c r="CU96" s="83" t="s">
        <v>1389</v>
      </c>
      <c r="CV96" s="83" t="s">
        <v>1390</v>
      </c>
      <c r="CW96" s="90">
        <v>43717</v>
      </c>
      <c r="CX96" s="106">
        <f t="shared" si="77"/>
        <v>11.867653604795748</v>
      </c>
    </row>
    <row r="97" spans="1:102" ht="30" hidden="1" customHeight="1" x14ac:dyDescent="0.2">
      <c r="A97" s="83">
        <v>2019</v>
      </c>
      <c r="B97" s="84" t="s">
        <v>1391</v>
      </c>
      <c r="C97" s="84" t="s">
        <v>265</v>
      </c>
      <c r="D97" s="85" t="s">
        <v>1392</v>
      </c>
      <c r="E97" s="84" t="s">
        <v>508</v>
      </c>
      <c r="F97" s="86" t="s">
        <v>241</v>
      </c>
      <c r="G97" s="86" t="s">
        <v>991</v>
      </c>
      <c r="H97" s="87">
        <v>-75.450233229000006</v>
      </c>
      <c r="I97" s="87">
        <v>6.6428244521500002</v>
      </c>
      <c r="J97" s="88">
        <v>848193.77260000003</v>
      </c>
      <c r="K97" s="88">
        <v>1226536.3965</v>
      </c>
      <c r="L97" s="89">
        <v>2500</v>
      </c>
      <c r="M97" s="86">
        <v>2</v>
      </c>
      <c r="N97" s="86" t="s">
        <v>79</v>
      </c>
      <c r="O97" s="86">
        <v>27</v>
      </c>
      <c r="P97" s="86" t="s">
        <v>98</v>
      </c>
      <c r="Q97" s="86">
        <v>2701</v>
      </c>
      <c r="R97" s="84" t="s">
        <v>99</v>
      </c>
      <c r="S97" s="84" t="s">
        <v>262</v>
      </c>
      <c r="T97" s="84" t="s">
        <v>263</v>
      </c>
      <c r="U97" s="85" t="s">
        <v>264</v>
      </c>
      <c r="V97" s="84" t="s">
        <v>265</v>
      </c>
      <c r="W97" s="84" t="s">
        <v>509</v>
      </c>
      <c r="X97" s="84" t="s">
        <v>265</v>
      </c>
      <c r="Y97" s="90">
        <v>43702</v>
      </c>
      <c r="Z97" s="91">
        <v>115.7</v>
      </c>
      <c r="AA97" s="91">
        <v>6.64</v>
      </c>
      <c r="AB97" s="91">
        <v>265</v>
      </c>
      <c r="AC97" s="91">
        <v>18.899999999999999</v>
      </c>
      <c r="AD97" s="91">
        <v>19.8</v>
      </c>
      <c r="AE97" s="91">
        <v>1.1000000000000001</v>
      </c>
      <c r="AF97" s="91">
        <v>16.100000000000001</v>
      </c>
      <c r="AG97" s="91">
        <v>0.90000000000000213</v>
      </c>
      <c r="AH97" s="91">
        <v>174</v>
      </c>
      <c r="AI97" s="91">
        <v>33.9</v>
      </c>
      <c r="AJ97" s="91" t="s">
        <v>88</v>
      </c>
      <c r="AK97" s="91" t="s">
        <v>88</v>
      </c>
      <c r="AL97" s="91">
        <v>328000</v>
      </c>
      <c r="AM97" s="91">
        <v>9804000</v>
      </c>
      <c r="AN97" s="91">
        <v>328000</v>
      </c>
      <c r="AO97" s="91">
        <v>4.43</v>
      </c>
      <c r="AP97" s="91">
        <v>2.575221958264589</v>
      </c>
      <c r="AQ97" s="91">
        <v>0.02</v>
      </c>
      <c r="AR97" s="91">
        <v>10.6</v>
      </c>
      <c r="AS97" s="91">
        <v>44.7</v>
      </c>
      <c r="AT97" s="91">
        <v>170</v>
      </c>
      <c r="AU97" s="91" t="s">
        <v>88</v>
      </c>
      <c r="AV97" s="91">
        <v>32</v>
      </c>
      <c r="AW97" s="91">
        <v>0.8</v>
      </c>
      <c r="AX97" s="91">
        <v>12.2</v>
      </c>
      <c r="AY97" s="91">
        <v>1.45</v>
      </c>
      <c r="AZ97" s="91">
        <v>85.2</v>
      </c>
      <c r="BA97" s="91">
        <v>32.700000000000003</v>
      </c>
      <c r="BB97" s="91" t="s">
        <v>88</v>
      </c>
      <c r="BC97" s="91" t="s">
        <v>88</v>
      </c>
      <c r="BD97" s="91" t="s">
        <v>88</v>
      </c>
      <c r="BE97" s="93" t="s">
        <v>88</v>
      </c>
      <c r="BF97" s="91" t="s">
        <v>88</v>
      </c>
      <c r="BG97" s="91" t="s">
        <v>88</v>
      </c>
      <c r="BH97" s="91" t="s">
        <v>88</v>
      </c>
      <c r="BI97" s="94">
        <f t="shared" si="39"/>
        <v>10.015469279325238</v>
      </c>
      <c r="BJ97" s="95">
        <f t="shared" si="40"/>
        <v>2</v>
      </c>
      <c r="BK97" s="95">
        <f t="shared" si="41"/>
        <v>78.40753472856133</v>
      </c>
      <c r="BL97" s="95">
        <f t="shared" si="42"/>
        <v>2</v>
      </c>
      <c r="BM97" s="95">
        <f t="shared" si="43"/>
        <v>83.880057026778104</v>
      </c>
      <c r="BN97" s="95">
        <f t="shared" si="44"/>
        <v>15.499043234546846</v>
      </c>
      <c r="BO97" s="95">
        <f t="shared" si="45"/>
        <v>89.249596352490485</v>
      </c>
      <c r="BP97" s="95">
        <f t="shared" si="46"/>
        <v>41.706333114476585</v>
      </c>
      <c r="BQ97" s="95">
        <f t="shared" si="47"/>
        <v>75.390498430999997</v>
      </c>
      <c r="BR97" s="96">
        <f t="shared" si="48"/>
        <v>38.344169798336708</v>
      </c>
      <c r="BS97" s="97" t="str">
        <f t="shared" si="49"/>
        <v>MALO</v>
      </c>
      <c r="BT97" s="98">
        <f t="shared" si="50"/>
        <v>8.4137931034482758</v>
      </c>
      <c r="BU97" s="99">
        <f t="shared" si="51"/>
        <v>0.16100000000000003</v>
      </c>
      <c r="BV97" s="100">
        <f t="shared" si="52"/>
        <v>0.1</v>
      </c>
      <c r="BW97" s="95">
        <f t="shared" si="53"/>
        <v>0.83042167814913637</v>
      </c>
      <c r="BX97" s="94">
        <f t="shared" si="54"/>
        <v>0.125</v>
      </c>
      <c r="BY97" s="100">
        <f t="shared" si="55"/>
        <v>0.92400000000000004</v>
      </c>
      <c r="BZ97" s="100">
        <f t="shared" si="56"/>
        <v>2.9155954978919429E-2</v>
      </c>
      <c r="CA97" s="94">
        <f t="shared" si="57"/>
        <v>0.35</v>
      </c>
      <c r="CB97" s="99">
        <f t="shared" si="58"/>
        <v>0.35596086863792786</v>
      </c>
      <c r="CC97" s="97" t="str">
        <f t="shared" si="59"/>
        <v>Mala</v>
      </c>
      <c r="CD97" s="99">
        <f t="shared" si="60"/>
        <v>0.97084404502108057</v>
      </c>
      <c r="CE97" s="96">
        <f t="shared" si="61"/>
        <v>3.7498173286670375E-3</v>
      </c>
      <c r="CF97" s="96">
        <f t="shared" si="62"/>
        <v>0.17600000000000005</v>
      </c>
      <c r="CG97" s="99">
        <f t="shared" si="63"/>
        <v>0.38353128744991594</v>
      </c>
      <c r="CH97" s="101" t="str">
        <f t="shared" si="64"/>
        <v>Baja</v>
      </c>
      <c r="CI97" s="96">
        <f t="shared" si="65"/>
        <v>1</v>
      </c>
      <c r="CJ97" s="96">
        <f t="shared" si="66"/>
        <v>1</v>
      </c>
      <c r="CK97" s="96">
        <f t="shared" si="67"/>
        <v>0.83899999999999997</v>
      </c>
      <c r="CL97" s="102">
        <f t="shared" si="68"/>
        <v>0.94633333333333336</v>
      </c>
      <c r="CM97" s="103" t="str">
        <f t="shared" si="69"/>
        <v>Muy Alta</v>
      </c>
      <c r="CN97" s="96">
        <f t="shared" si="70"/>
        <v>7.5999999999999998E-2</v>
      </c>
      <c r="CO97" s="96">
        <f t="shared" si="71"/>
        <v>7.5999999999999998E-2</v>
      </c>
      <c r="CP97" s="103" t="str">
        <f t="shared" si="72"/>
        <v>Ninguna</v>
      </c>
      <c r="CQ97" s="104">
        <f t="shared" si="73"/>
        <v>2.8237278915705153E-4</v>
      </c>
      <c r="CR97" s="104">
        <f t="shared" si="74"/>
        <v>2.8237278915705153E-4</v>
      </c>
      <c r="CS97" s="103" t="str">
        <f t="shared" si="75"/>
        <v>Ninguna</v>
      </c>
      <c r="CT97" s="105" t="str">
        <f t="shared" si="76"/>
        <v>Hipereutrofico</v>
      </c>
      <c r="CU97" s="83" t="s">
        <v>1393</v>
      </c>
      <c r="CV97" s="83" t="s">
        <v>1390</v>
      </c>
      <c r="CW97" s="90">
        <v>43717</v>
      </c>
      <c r="CX97" s="106">
        <f t="shared" si="77"/>
        <v>14.795221958264587</v>
      </c>
    </row>
    <row r="98" spans="1:102" ht="30" hidden="1" customHeight="1" x14ac:dyDescent="0.2">
      <c r="A98" s="83">
        <v>2019</v>
      </c>
      <c r="B98" s="84" t="s">
        <v>1394</v>
      </c>
      <c r="C98" s="84" t="s">
        <v>561</v>
      </c>
      <c r="D98" s="85" t="s">
        <v>1395</v>
      </c>
      <c r="E98" s="84" t="s">
        <v>508</v>
      </c>
      <c r="F98" s="86" t="s">
        <v>241</v>
      </c>
      <c r="G98" s="86" t="s">
        <v>991</v>
      </c>
      <c r="H98" s="87">
        <v>-75.2470063616</v>
      </c>
      <c r="I98" s="87">
        <v>6.5738206784899997</v>
      </c>
      <c r="J98" s="88">
        <v>870653.51170000003</v>
      </c>
      <c r="K98" s="88">
        <v>1218846.0855</v>
      </c>
      <c r="L98" s="89">
        <v>1080</v>
      </c>
      <c r="M98" s="86">
        <v>2</v>
      </c>
      <c r="N98" s="86" t="s">
        <v>79</v>
      </c>
      <c r="O98" s="86">
        <v>27</v>
      </c>
      <c r="P98" s="86" t="s">
        <v>98</v>
      </c>
      <c r="Q98" s="86">
        <v>2701</v>
      </c>
      <c r="R98" s="84" t="s">
        <v>99</v>
      </c>
      <c r="S98" s="84" t="s">
        <v>250</v>
      </c>
      <c r="T98" s="84" t="s">
        <v>251</v>
      </c>
      <c r="U98" s="85" t="s">
        <v>302</v>
      </c>
      <c r="V98" s="84" t="s">
        <v>303</v>
      </c>
      <c r="W98" s="84" t="s">
        <v>560</v>
      </c>
      <c r="X98" s="84" t="s">
        <v>561</v>
      </c>
      <c r="Y98" s="90">
        <v>43704</v>
      </c>
      <c r="Z98" s="91">
        <v>25.47</v>
      </c>
      <c r="AA98" s="91">
        <v>7.33</v>
      </c>
      <c r="AB98" s="91">
        <v>129.1</v>
      </c>
      <c r="AC98" s="91">
        <v>20.399999999999999</v>
      </c>
      <c r="AD98" s="91">
        <v>22.9</v>
      </c>
      <c r="AE98" s="91">
        <v>7.25</v>
      </c>
      <c r="AF98" s="91">
        <v>92.5</v>
      </c>
      <c r="AG98" s="91">
        <v>2.5</v>
      </c>
      <c r="AH98" s="91">
        <v>12</v>
      </c>
      <c r="AI98" s="91">
        <v>2</v>
      </c>
      <c r="AJ98" s="91" t="s">
        <v>88</v>
      </c>
      <c r="AK98" s="91" t="s">
        <v>88</v>
      </c>
      <c r="AL98" s="91">
        <v>1119</v>
      </c>
      <c r="AM98" s="91">
        <v>24196000</v>
      </c>
      <c r="AN98" s="91">
        <v>1354</v>
      </c>
      <c r="AO98" s="91">
        <v>0.153</v>
      </c>
      <c r="AP98" s="91">
        <v>0.59862615696501409</v>
      </c>
      <c r="AQ98" s="91">
        <v>0.02</v>
      </c>
      <c r="AR98" s="91">
        <v>5</v>
      </c>
      <c r="AS98" s="91">
        <v>4.5199999999999996</v>
      </c>
      <c r="AT98" s="91">
        <v>113</v>
      </c>
      <c r="AU98" s="91" t="s">
        <v>88</v>
      </c>
      <c r="AV98" s="91">
        <v>7</v>
      </c>
      <c r="AW98" s="91">
        <v>0.1</v>
      </c>
      <c r="AX98" s="91">
        <v>5</v>
      </c>
      <c r="AY98" s="91">
        <v>0.05</v>
      </c>
      <c r="AZ98" s="91">
        <v>63.5</v>
      </c>
      <c r="BA98" s="91">
        <v>48.3</v>
      </c>
      <c r="BB98" s="91" t="s">
        <v>88</v>
      </c>
      <c r="BC98" s="91" t="s">
        <v>88</v>
      </c>
      <c r="BD98" s="91" t="s">
        <v>88</v>
      </c>
      <c r="BE98" s="93" t="s">
        <v>88</v>
      </c>
      <c r="BF98" s="91" t="s">
        <v>88</v>
      </c>
      <c r="BG98" s="91" t="s">
        <v>88</v>
      </c>
      <c r="BH98" s="91" t="s">
        <v>88</v>
      </c>
      <c r="BI98" s="94">
        <f t="shared" si="39"/>
        <v>96.561242866699203</v>
      </c>
      <c r="BJ98" s="95">
        <f t="shared" si="40"/>
        <v>20.80830688201231</v>
      </c>
      <c r="BK98" s="95">
        <f t="shared" si="41"/>
        <v>93.356630908976484</v>
      </c>
      <c r="BL98" s="95">
        <f t="shared" si="42"/>
        <v>80.14150832</v>
      </c>
      <c r="BM98" s="95">
        <f t="shared" si="43"/>
        <v>96.57913967978709</v>
      </c>
      <c r="BN98" s="95">
        <f t="shared" si="44"/>
        <v>85.756210881875944</v>
      </c>
      <c r="BO98" s="95">
        <f t="shared" si="45"/>
        <v>84.793539135742179</v>
      </c>
      <c r="BP98" s="95">
        <f t="shared" si="46"/>
        <v>87.175803759752952</v>
      </c>
      <c r="BQ98" s="95">
        <f t="shared" si="47"/>
        <v>83.019092692867105</v>
      </c>
      <c r="BR98" s="96">
        <f t="shared" si="48"/>
        <v>78.327825462669708</v>
      </c>
      <c r="BS98" s="97" t="str">
        <f t="shared" si="49"/>
        <v>BUENA</v>
      </c>
      <c r="BT98" s="98">
        <f t="shared" si="50"/>
        <v>100</v>
      </c>
      <c r="BU98" s="99">
        <f t="shared" si="51"/>
        <v>0.92500000000000004</v>
      </c>
      <c r="BV98" s="100">
        <f t="shared" si="52"/>
        <v>0.26888329827648105</v>
      </c>
      <c r="BW98" s="95">
        <f t="shared" si="53"/>
        <v>1</v>
      </c>
      <c r="BX98" s="94">
        <f t="shared" si="54"/>
        <v>0.91</v>
      </c>
      <c r="BY98" s="100">
        <f t="shared" si="55"/>
        <v>0.999</v>
      </c>
      <c r="BZ98" s="100">
        <f t="shared" si="56"/>
        <v>0.62962542628275009</v>
      </c>
      <c r="CA98" s="94">
        <f t="shared" si="57"/>
        <v>0.15</v>
      </c>
      <c r="CB98" s="99">
        <f t="shared" si="58"/>
        <v>0.70205122143829246</v>
      </c>
      <c r="CC98" s="97" t="str">
        <f t="shared" si="59"/>
        <v>Aceptable</v>
      </c>
      <c r="CD98" s="99">
        <f t="shared" si="60"/>
        <v>0.37037457371724986</v>
      </c>
      <c r="CE98" s="96">
        <f t="shared" si="61"/>
        <v>2.0862549268433887E-2</v>
      </c>
      <c r="CF98" s="96">
        <f t="shared" si="62"/>
        <v>6.7500000000000004E-2</v>
      </c>
      <c r="CG98" s="99">
        <f t="shared" si="63"/>
        <v>0.15291237432856125</v>
      </c>
      <c r="CH98" s="101" t="str">
        <f t="shared" si="64"/>
        <v>Ninguna</v>
      </c>
      <c r="CI98" s="96">
        <f t="shared" si="65"/>
        <v>0</v>
      </c>
      <c r="CJ98" s="96">
        <f t="shared" si="66"/>
        <v>1</v>
      </c>
      <c r="CK98" s="96">
        <f t="shared" si="67"/>
        <v>7.4999999999999956E-2</v>
      </c>
      <c r="CL98" s="102">
        <f t="shared" si="68"/>
        <v>0.35833333333333334</v>
      </c>
      <c r="CM98" s="103" t="str">
        <f t="shared" si="69"/>
        <v>Baja</v>
      </c>
      <c r="CN98" s="96">
        <f t="shared" si="70"/>
        <v>0</v>
      </c>
      <c r="CO98" s="96">
        <f t="shared" si="71"/>
        <v>0</v>
      </c>
      <c r="CP98" s="103" t="str">
        <f t="shared" si="72"/>
        <v>Ninguna</v>
      </c>
      <c r="CQ98" s="104">
        <f t="shared" si="73"/>
        <v>3.0441037793242751E-3</v>
      </c>
      <c r="CR98" s="104">
        <f t="shared" si="74"/>
        <v>3.0441037793242751E-3</v>
      </c>
      <c r="CS98" s="103" t="str">
        <f t="shared" si="75"/>
        <v>Ninguna</v>
      </c>
      <c r="CT98" s="105" t="str">
        <f t="shared" si="76"/>
        <v>Eutrofico</v>
      </c>
      <c r="CU98" s="83" t="s">
        <v>1396</v>
      </c>
      <c r="CV98" s="83" t="s">
        <v>1397</v>
      </c>
      <c r="CW98" s="90">
        <v>43719</v>
      </c>
      <c r="CX98" s="106">
        <f t="shared" si="77"/>
        <v>5.6186261569650142</v>
      </c>
    </row>
    <row r="99" spans="1:102" ht="30" hidden="1" customHeight="1" x14ac:dyDescent="0.2">
      <c r="A99" s="83">
        <v>2019</v>
      </c>
      <c r="B99" s="84" t="s">
        <v>1398</v>
      </c>
      <c r="C99" s="84" t="s">
        <v>561</v>
      </c>
      <c r="D99" s="85" t="s">
        <v>1399</v>
      </c>
      <c r="E99" s="84" t="s">
        <v>508</v>
      </c>
      <c r="F99" s="86" t="s">
        <v>241</v>
      </c>
      <c r="G99" s="86" t="s">
        <v>991</v>
      </c>
      <c r="H99" s="87">
        <v>-75.249039397199994</v>
      </c>
      <c r="I99" s="87">
        <v>6.5732486381399999</v>
      </c>
      <c r="J99" s="88">
        <v>870428.47919999994</v>
      </c>
      <c r="K99" s="88">
        <v>1218783.3373</v>
      </c>
      <c r="L99" s="89">
        <v>1070</v>
      </c>
      <c r="M99" s="86">
        <v>2</v>
      </c>
      <c r="N99" s="86" t="s">
        <v>79</v>
      </c>
      <c r="O99" s="86">
        <v>27</v>
      </c>
      <c r="P99" s="86" t="s">
        <v>98</v>
      </c>
      <c r="Q99" s="86">
        <v>2701</v>
      </c>
      <c r="R99" s="84" t="s">
        <v>99</v>
      </c>
      <c r="S99" s="84" t="s">
        <v>250</v>
      </c>
      <c r="T99" s="84" t="s">
        <v>251</v>
      </c>
      <c r="U99" s="85" t="s">
        <v>302</v>
      </c>
      <c r="V99" s="84" t="s">
        <v>303</v>
      </c>
      <c r="W99" s="84" t="s">
        <v>560</v>
      </c>
      <c r="X99" s="84" t="s">
        <v>561</v>
      </c>
      <c r="Y99" s="90">
        <v>43704</v>
      </c>
      <c r="Z99" s="91">
        <v>28.28</v>
      </c>
      <c r="AA99" s="91">
        <v>6.93</v>
      </c>
      <c r="AB99" s="91">
        <v>133.80000000000001</v>
      </c>
      <c r="AC99" s="91">
        <v>20.6</v>
      </c>
      <c r="AD99" s="91">
        <v>22.9</v>
      </c>
      <c r="AE99" s="91">
        <v>4.47</v>
      </c>
      <c r="AF99" s="91">
        <v>58</v>
      </c>
      <c r="AG99" s="91">
        <v>2.2999999999999972</v>
      </c>
      <c r="AH99" s="91">
        <v>14.3</v>
      </c>
      <c r="AI99" s="91">
        <v>2</v>
      </c>
      <c r="AJ99" s="91" t="s">
        <v>88</v>
      </c>
      <c r="AK99" s="91" t="s">
        <v>88</v>
      </c>
      <c r="AL99" s="91">
        <v>2000</v>
      </c>
      <c r="AM99" s="91">
        <v>14800</v>
      </c>
      <c r="AN99" s="91">
        <v>12033</v>
      </c>
      <c r="AO99" s="91">
        <v>0.153</v>
      </c>
      <c r="AP99" s="91">
        <v>0.4789009255720113</v>
      </c>
      <c r="AQ99" s="91" t="s">
        <v>232</v>
      </c>
      <c r="AR99" s="91">
        <v>5</v>
      </c>
      <c r="AS99" s="91">
        <v>2.8</v>
      </c>
      <c r="AT99" s="91">
        <v>99</v>
      </c>
      <c r="AU99" s="91" t="s">
        <v>88</v>
      </c>
      <c r="AV99" s="91">
        <v>7</v>
      </c>
      <c r="AW99" s="91">
        <v>0.1</v>
      </c>
      <c r="AX99" s="91">
        <v>5</v>
      </c>
      <c r="AY99" s="91">
        <v>7.5999999999999998E-2</v>
      </c>
      <c r="AZ99" s="91">
        <v>72.599999999999994</v>
      </c>
      <c r="BA99" s="91">
        <v>49.8</v>
      </c>
      <c r="BB99" s="91" t="s">
        <v>88</v>
      </c>
      <c r="BC99" s="91" t="s">
        <v>88</v>
      </c>
      <c r="BD99" s="91" t="s">
        <v>88</v>
      </c>
      <c r="BE99" s="93" t="s">
        <v>88</v>
      </c>
      <c r="BF99" s="91" t="s">
        <v>88</v>
      </c>
      <c r="BG99" s="91" t="s">
        <v>88</v>
      </c>
      <c r="BH99" s="91" t="s">
        <v>88</v>
      </c>
      <c r="BI99" s="94">
        <f t="shared" si="39"/>
        <v>55.862623636319988</v>
      </c>
      <c r="BJ99" s="95">
        <f t="shared" si="40"/>
        <v>9.5039543415440164</v>
      </c>
      <c r="BK99" s="95">
        <f t="shared" si="41"/>
        <v>86.853450517994787</v>
      </c>
      <c r="BL99" s="95">
        <f t="shared" si="42"/>
        <v>80.14150832</v>
      </c>
      <c r="BM99" s="95">
        <f t="shared" si="43"/>
        <v>97.432575461517501</v>
      </c>
      <c r="BN99" s="95">
        <f t="shared" si="44"/>
        <v>85.756210881875944</v>
      </c>
      <c r="BO99" s="95">
        <f t="shared" si="45"/>
        <v>85.50279859452543</v>
      </c>
      <c r="BP99" s="95">
        <f t="shared" si="46"/>
        <v>91.11271826185984</v>
      </c>
      <c r="BQ99" s="95">
        <f t="shared" si="47"/>
        <v>84.276582883131098</v>
      </c>
      <c r="BR99" s="96">
        <f t="shared" si="48"/>
        <v>69.444260941560714</v>
      </c>
      <c r="BS99" s="97" t="str">
        <f t="shared" si="49"/>
        <v>MEDIA</v>
      </c>
      <c r="BT99" s="98">
        <f t="shared" si="50"/>
        <v>65.789473684210535</v>
      </c>
      <c r="BU99" s="99">
        <f t="shared" si="51"/>
        <v>0.57999999999999996</v>
      </c>
      <c r="BV99" s="100">
        <f t="shared" si="52"/>
        <v>0.1</v>
      </c>
      <c r="BW99" s="95">
        <f t="shared" si="53"/>
        <v>0.96559150078611444</v>
      </c>
      <c r="BX99" s="94">
        <f t="shared" si="54"/>
        <v>0.91</v>
      </c>
      <c r="BY99" s="100">
        <f t="shared" si="55"/>
        <v>0.999</v>
      </c>
      <c r="BZ99" s="100">
        <f t="shared" si="56"/>
        <v>0.61144617195684625</v>
      </c>
      <c r="CA99" s="94">
        <f t="shared" si="57"/>
        <v>0.15</v>
      </c>
      <c r="CB99" s="99">
        <f t="shared" si="58"/>
        <v>0.61584527418401447</v>
      </c>
      <c r="CC99" s="97" t="str">
        <f t="shared" si="59"/>
        <v>Regular</v>
      </c>
      <c r="CD99" s="99">
        <f t="shared" si="60"/>
        <v>0.38855382804315375</v>
      </c>
      <c r="CE99" s="96">
        <f t="shared" si="61"/>
        <v>2.3867619636403353E-2</v>
      </c>
      <c r="CF99" s="96">
        <f t="shared" si="62"/>
        <v>0.11299999999999999</v>
      </c>
      <c r="CG99" s="99">
        <f t="shared" si="63"/>
        <v>0.17514048255985237</v>
      </c>
      <c r="CH99" s="101" t="str">
        <f t="shared" si="64"/>
        <v>Ninguna</v>
      </c>
      <c r="CI99" s="96">
        <f t="shared" si="65"/>
        <v>0</v>
      </c>
      <c r="CJ99" s="96">
        <f t="shared" si="66"/>
        <v>0.89534656062117657</v>
      </c>
      <c r="CK99" s="96">
        <f t="shared" si="67"/>
        <v>0.42000000000000004</v>
      </c>
      <c r="CL99" s="102">
        <f t="shared" si="68"/>
        <v>0.43844885354039215</v>
      </c>
      <c r="CM99" s="103" t="str">
        <f t="shared" si="69"/>
        <v>Media</v>
      </c>
      <c r="CN99" s="96">
        <f t="shared" si="70"/>
        <v>0</v>
      </c>
      <c r="CO99" s="96">
        <f t="shared" si="71"/>
        <v>0</v>
      </c>
      <c r="CP99" s="103" t="str">
        <f t="shared" si="72"/>
        <v>Ninguna</v>
      </c>
      <c r="CQ99" s="104">
        <f t="shared" si="73"/>
        <v>7.6757998056975658E-4</v>
      </c>
      <c r="CR99" s="104">
        <f t="shared" si="74"/>
        <v>7.6757998056975658E-4</v>
      </c>
      <c r="CS99" s="103" t="str">
        <f t="shared" si="75"/>
        <v>Ninguna</v>
      </c>
      <c r="CT99" s="105" t="str">
        <f t="shared" si="76"/>
        <v>Eutrofico</v>
      </c>
      <c r="CU99" s="83" t="s">
        <v>1400</v>
      </c>
      <c r="CV99" s="83" t="s">
        <v>1397</v>
      </c>
      <c r="CW99" s="90">
        <v>43719</v>
      </c>
      <c r="CX99" s="106" t="e">
        <f t="shared" si="77"/>
        <v>#VALUE!</v>
      </c>
    </row>
    <row r="100" spans="1:102" ht="30" hidden="1" customHeight="1" x14ac:dyDescent="0.2">
      <c r="A100" s="83">
        <v>2019</v>
      </c>
      <c r="B100" s="84" t="s">
        <v>1401</v>
      </c>
      <c r="C100" s="84" t="s">
        <v>281</v>
      </c>
      <c r="D100" s="85" t="s">
        <v>1402</v>
      </c>
      <c r="E100" s="84" t="s">
        <v>279</v>
      </c>
      <c r="F100" s="86" t="s">
        <v>241</v>
      </c>
      <c r="G100" s="86" t="s">
        <v>991</v>
      </c>
      <c r="H100" s="87">
        <v>-75.690194444699998</v>
      </c>
      <c r="I100" s="87">
        <v>7.0129999996199999</v>
      </c>
      <c r="J100" s="88">
        <v>821787.79</v>
      </c>
      <c r="K100" s="88">
        <v>1267569.9831000001</v>
      </c>
      <c r="L100" s="89">
        <v>1710</v>
      </c>
      <c r="M100" s="86">
        <v>2</v>
      </c>
      <c r="N100" s="86" t="s">
        <v>79</v>
      </c>
      <c r="O100" s="86">
        <v>26</v>
      </c>
      <c r="P100" s="86" t="s">
        <v>80</v>
      </c>
      <c r="Q100" s="86">
        <v>2620</v>
      </c>
      <c r="R100" s="84" t="s">
        <v>81</v>
      </c>
      <c r="S100" s="84" t="s">
        <v>181</v>
      </c>
      <c r="T100" s="84" t="s">
        <v>1329</v>
      </c>
      <c r="U100" s="85" t="s">
        <v>276</v>
      </c>
      <c r="V100" s="84" t="s">
        <v>277</v>
      </c>
      <c r="W100" s="84" t="s">
        <v>280</v>
      </c>
      <c r="X100" s="84" t="s">
        <v>281</v>
      </c>
      <c r="Y100" s="90">
        <v>43800</v>
      </c>
      <c r="Z100" s="91">
        <v>1.65</v>
      </c>
      <c r="AA100" s="91">
        <v>7.88</v>
      </c>
      <c r="AB100" s="91">
        <v>762</v>
      </c>
      <c r="AC100" s="91">
        <v>18.600000000000001</v>
      </c>
      <c r="AD100" s="91">
        <v>24</v>
      </c>
      <c r="AE100" s="91">
        <v>6.07</v>
      </c>
      <c r="AF100" s="91">
        <v>80.599999999999994</v>
      </c>
      <c r="AG100" s="91">
        <v>5.3999999999999986</v>
      </c>
      <c r="AH100" s="91">
        <v>1008</v>
      </c>
      <c r="AI100" s="91">
        <v>620</v>
      </c>
      <c r="AJ100" s="91" t="s">
        <v>88</v>
      </c>
      <c r="AK100" s="91" t="s">
        <v>88</v>
      </c>
      <c r="AL100" s="91">
        <v>48915000</v>
      </c>
      <c r="AM100" s="91">
        <v>220295000</v>
      </c>
      <c r="AN100" s="91">
        <v>52100000</v>
      </c>
      <c r="AO100" s="91">
        <v>19.399999999999999</v>
      </c>
      <c r="AP100" s="91">
        <v>44.275745949110473</v>
      </c>
      <c r="AQ100" s="91">
        <v>0.02</v>
      </c>
      <c r="AR100" s="91">
        <v>36.6</v>
      </c>
      <c r="AS100" s="91">
        <v>282</v>
      </c>
      <c r="AT100" s="91">
        <v>593</v>
      </c>
      <c r="AU100" s="91" t="s">
        <v>88</v>
      </c>
      <c r="AV100" s="91">
        <v>392</v>
      </c>
      <c r="AW100" s="91">
        <v>0.1</v>
      </c>
      <c r="AX100" s="91">
        <v>72.2</v>
      </c>
      <c r="AY100" s="91">
        <v>6.35</v>
      </c>
      <c r="AZ100" s="91">
        <v>176</v>
      </c>
      <c r="BA100" s="91">
        <v>1008</v>
      </c>
      <c r="BB100" s="91" t="s">
        <v>88</v>
      </c>
      <c r="BC100" s="91" t="s">
        <v>88</v>
      </c>
      <c r="BD100" s="91" t="s">
        <v>88</v>
      </c>
      <c r="BE100" s="93" t="s">
        <v>88</v>
      </c>
      <c r="BF100" s="91" t="s">
        <v>88</v>
      </c>
      <c r="BG100" s="91" t="s">
        <v>88</v>
      </c>
      <c r="BH100" s="91" t="s">
        <v>88</v>
      </c>
      <c r="BI100" s="94">
        <f t="shared" si="39"/>
        <v>87.051071812861537</v>
      </c>
      <c r="BJ100" s="95">
        <f t="shared" si="40"/>
        <v>2</v>
      </c>
      <c r="BK100" s="95">
        <f t="shared" si="41"/>
        <v>87.909699598101724</v>
      </c>
      <c r="BL100" s="95">
        <f t="shared" si="42"/>
        <v>2</v>
      </c>
      <c r="BM100" s="95">
        <f t="shared" si="43"/>
        <v>14.67813172668555</v>
      </c>
      <c r="BN100" s="95">
        <f t="shared" si="44"/>
        <v>2</v>
      </c>
      <c r="BO100" s="95">
        <f t="shared" si="45"/>
        <v>70.983250317438035</v>
      </c>
      <c r="BP100" s="95">
        <f t="shared" si="46"/>
        <v>5</v>
      </c>
      <c r="BQ100" s="95">
        <f t="shared" si="47"/>
        <v>20</v>
      </c>
      <c r="BR100" s="96">
        <f t="shared" si="48"/>
        <v>35.574887368390009</v>
      </c>
      <c r="BS100" s="97" t="str">
        <f t="shared" si="49"/>
        <v>MALO</v>
      </c>
      <c r="BT100" s="98">
        <f t="shared" si="50"/>
        <v>11.370078740157481</v>
      </c>
      <c r="BU100" s="99">
        <f t="shared" si="51"/>
        <v>0.80599999999999994</v>
      </c>
      <c r="BV100" s="100">
        <f t="shared" si="52"/>
        <v>0.1</v>
      </c>
      <c r="BW100" s="95">
        <f t="shared" si="53"/>
        <v>1</v>
      </c>
      <c r="BX100" s="94">
        <f t="shared" si="54"/>
        <v>0.125</v>
      </c>
      <c r="BY100" s="100">
        <f t="shared" si="55"/>
        <v>0</v>
      </c>
      <c r="BZ100" s="100">
        <f t="shared" si="56"/>
        <v>0</v>
      </c>
      <c r="CA100" s="94">
        <f t="shared" si="57"/>
        <v>0.6</v>
      </c>
      <c r="CB100" s="99">
        <f t="shared" si="58"/>
        <v>0.38446000000000002</v>
      </c>
      <c r="CC100" s="97" t="str">
        <f t="shared" si="59"/>
        <v>Mala</v>
      </c>
      <c r="CD100" s="99">
        <f t="shared" si="60"/>
        <v>1</v>
      </c>
      <c r="CE100" s="96">
        <f t="shared" si="61"/>
        <v>1</v>
      </c>
      <c r="CF100" s="96">
        <f t="shared" si="62"/>
        <v>0.63</v>
      </c>
      <c r="CG100" s="99">
        <f t="shared" si="63"/>
        <v>0.87666666666666659</v>
      </c>
      <c r="CH100" s="101" t="str">
        <f t="shared" si="64"/>
        <v>Muy Alta</v>
      </c>
      <c r="CI100" s="96">
        <f t="shared" si="65"/>
        <v>1</v>
      </c>
      <c r="CJ100" s="96">
        <f t="shared" si="66"/>
        <v>1</v>
      </c>
      <c r="CK100" s="96">
        <f t="shared" si="67"/>
        <v>0.19400000000000006</v>
      </c>
      <c r="CL100" s="102">
        <f t="shared" si="68"/>
        <v>0.73133333333333328</v>
      </c>
      <c r="CM100" s="103" t="str">
        <f t="shared" si="69"/>
        <v>Alta</v>
      </c>
      <c r="CN100" s="96">
        <f t="shared" si="70"/>
        <v>1</v>
      </c>
      <c r="CO100" s="96">
        <f t="shared" si="71"/>
        <v>1</v>
      </c>
      <c r="CP100" s="103" t="str">
        <f t="shared" si="72"/>
        <v>Muy Alta</v>
      </c>
      <c r="CQ100" s="104">
        <f t="shared" si="73"/>
        <v>1.995732251148253E-2</v>
      </c>
      <c r="CR100" s="104">
        <f t="shared" si="74"/>
        <v>1.995732251148253E-2</v>
      </c>
      <c r="CS100" s="103" t="str">
        <f t="shared" si="75"/>
        <v>Ninguna</v>
      </c>
      <c r="CT100" s="105" t="str">
        <f t="shared" si="76"/>
        <v>Hipereutrofico</v>
      </c>
      <c r="CU100" s="83" t="s">
        <v>1403</v>
      </c>
      <c r="CV100" s="83" t="s">
        <v>1404</v>
      </c>
      <c r="CW100" s="90">
        <v>43815</v>
      </c>
      <c r="CX100" s="106">
        <f t="shared" si="77"/>
        <v>116.49574594911047</v>
      </c>
    </row>
    <row r="101" spans="1:102" ht="30" hidden="1" customHeight="1" x14ac:dyDescent="0.2">
      <c r="A101" s="83">
        <v>2019</v>
      </c>
      <c r="B101" s="84" t="s">
        <v>1405</v>
      </c>
      <c r="C101" s="84" t="s">
        <v>281</v>
      </c>
      <c r="D101" s="85" t="s">
        <v>1406</v>
      </c>
      <c r="E101" s="84" t="s">
        <v>279</v>
      </c>
      <c r="F101" s="86" t="s">
        <v>241</v>
      </c>
      <c r="G101" s="86" t="s">
        <v>991</v>
      </c>
      <c r="H101" s="87">
        <v>-75.683916667099993</v>
      </c>
      <c r="I101" s="87">
        <v>7.0173333326699998</v>
      </c>
      <c r="J101" s="88">
        <v>822483.34470000002</v>
      </c>
      <c r="K101" s="88">
        <v>1268047.0134000001</v>
      </c>
      <c r="L101" s="89">
        <v>1350</v>
      </c>
      <c r="M101" s="86">
        <v>2</v>
      </c>
      <c r="N101" s="86" t="s">
        <v>79</v>
      </c>
      <c r="O101" s="86">
        <v>26</v>
      </c>
      <c r="P101" s="86" t="s">
        <v>80</v>
      </c>
      <c r="Q101" s="86">
        <v>2620</v>
      </c>
      <c r="R101" s="84" t="s">
        <v>81</v>
      </c>
      <c r="S101" s="84" t="s">
        <v>181</v>
      </c>
      <c r="T101" s="84" t="s">
        <v>1329</v>
      </c>
      <c r="U101" s="85" t="s">
        <v>276</v>
      </c>
      <c r="V101" s="84" t="s">
        <v>277</v>
      </c>
      <c r="W101" s="84" t="s">
        <v>280</v>
      </c>
      <c r="X101" s="84" t="s">
        <v>281</v>
      </c>
      <c r="Y101" s="90">
        <v>43800</v>
      </c>
      <c r="Z101" s="91">
        <v>4.0199999999999996</v>
      </c>
      <c r="AA101" s="91">
        <v>8.19</v>
      </c>
      <c r="AB101" s="91">
        <v>303</v>
      </c>
      <c r="AC101" s="91">
        <v>19.600000000000001</v>
      </c>
      <c r="AD101" s="91">
        <v>24</v>
      </c>
      <c r="AE101" s="91">
        <v>7.55</v>
      </c>
      <c r="AF101" s="91">
        <v>98.1</v>
      </c>
      <c r="AG101" s="91">
        <v>4.3999999999999986</v>
      </c>
      <c r="AH101" s="91">
        <v>27.9</v>
      </c>
      <c r="AI101" s="91">
        <v>19.5</v>
      </c>
      <c r="AJ101" s="91" t="s">
        <v>88</v>
      </c>
      <c r="AK101" s="91" t="s">
        <v>88</v>
      </c>
      <c r="AL101" s="91">
        <v>2481000</v>
      </c>
      <c r="AM101" s="91">
        <v>4106000</v>
      </c>
      <c r="AN101" s="91">
        <v>3255000</v>
      </c>
      <c r="AO101" s="91">
        <v>0.94899999999999995</v>
      </c>
      <c r="AP101" s="91">
        <v>6.9576172205745035</v>
      </c>
      <c r="AQ101" s="91">
        <v>0.53100000000000003</v>
      </c>
      <c r="AR101" s="91">
        <v>7.74</v>
      </c>
      <c r="AS101" s="91">
        <v>14.3</v>
      </c>
      <c r="AT101" s="91">
        <v>236</v>
      </c>
      <c r="AU101" s="91" t="s">
        <v>88</v>
      </c>
      <c r="AV101" s="91">
        <v>16</v>
      </c>
      <c r="AW101" s="91">
        <v>0.1</v>
      </c>
      <c r="AX101" s="91">
        <v>12.3</v>
      </c>
      <c r="AY101" s="91">
        <v>0.30399999999999999</v>
      </c>
      <c r="AZ101" s="91">
        <v>102</v>
      </c>
      <c r="BA101" s="91">
        <v>27.9</v>
      </c>
      <c r="BB101" s="91" t="s">
        <v>88</v>
      </c>
      <c r="BC101" s="91" t="s">
        <v>88</v>
      </c>
      <c r="BD101" s="91" t="s">
        <v>88</v>
      </c>
      <c r="BE101" s="93" t="s">
        <v>88</v>
      </c>
      <c r="BF101" s="91" t="s">
        <v>88</v>
      </c>
      <c r="BG101" s="91" t="s">
        <v>88</v>
      </c>
      <c r="BH101" s="91" t="s">
        <v>88</v>
      </c>
      <c r="BI101" s="94">
        <f t="shared" si="39"/>
        <v>98.490171406843587</v>
      </c>
      <c r="BJ101" s="95">
        <f t="shared" si="40"/>
        <v>2</v>
      </c>
      <c r="BK101" s="95">
        <f t="shared" si="41"/>
        <v>79.419632392280619</v>
      </c>
      <c r="BL101" s="95">
        <f t="shared" si="42"/>
        <v>13.298827848125001</v>
      </c>
      <c r="BM101" s="95">
        <f t="shared" si="43"/>
        <v>63.439620931127266</v>
      </c>
      <c r="BN101" s="95">
        <f t="shared" si="44"/>
        <v>42.370165291753452</v>
      </c>
      <c r="BO101" s="95">
        <f t="shared" si="45"/>
        <v>76.346183890640489</v>
      </c>
      <c r="BP101" s="95">
        <f t="shared" si="46"/>
        <v>69.174807985673397</v>
      </c>
      <c r="BQ101" s="95">
        <f t="shared" si="47"/>
        <v>63.652392285977612</v>
      </c>
      <c r="BR101" s="96">
        <f t="shared" si="48"/>
        <v>55.467608875832454</v>
      </c>
      <c r="BS101" s="97" t="str">
        <f t="shared" si="49"/>
        <v>MEDIA</v>
      </c>
      <c r="BT101" s="98">
        <f t="shared" si="50"/>
        <v>40.46052631578948</v>
      </c>
      <c r="BU101" s="99">
        <f t="shared" si="51"/>
        <v>0.98099999999999998</v>
      </c>
      <c r="BV101" s="100">
        <f t="shared" si="52"/>
        <v>0.1</v>
      </c>
      <c r="BW101" s="95">
        <f t="shared" si="53"/>
        <v>0.90613489073555298</v>
      </c>
      <c r="BX101" s="94">
        <f t="shared" si="54"/>
        <v>0.51</v>
      </c>
      <c r="BY101" s="100">
        <f t="shared" si="55"/>
        <v>0.97199999999999998</v>
      </c>
      <c r="BZ101" s="100">
        <f t="shared" si="56"/>
        <v>0</v>
      </c>
      <c r="CA101" s="94">
        <f t="shared" si="57"/>
        <v>0.15</v>
      </c>
      <c r="CB101" s="99">
        <f t="shared" si="58"/>
        <v>0.52629888470297748</v>
      </c>
      <c r="CC101" s="97" t="str">
        <f t="shared" si="59"/>
        <v>Regular</v>
      </c>
      <c r="CD101" s="99">
        <f t="shared" si="60"/>
        <v>1</v>
      </c>
      <c r="CE101" s="96">
        <f t="shared" si="61"/>
        <v>0</v>
      </c>
      <c r="CF101" s="96">
        <f t="shared" si="62"/>
        <v>0.26</v>
      </c>
      <c r="CG101" s="99">
        <f t="shared" si="63"/>
        <v>0.42</v>
      </c>
      <c r="CH101" s="101" t="str">
        <f t="shared" si="64"/>
        <v>Media</v>
      </c>
      <c r="CI101" s="96">
        <f t="shared" si="65"/>
        <v>0.85302422795376254</v>
      </c>
      <c r="CJ101" s="96">
        <f t="shared" si="66"/>
        <v>1</v>
      </c>
      <c r="CK101" s="96">
        <f t="shared" si="67"/>
        <v>1.9000000000000017E-2</v>
      </c>
      <c r="CL101" s="102">
        <f t="shared" si="68"/>
        <v>0.62400807598458752</v>
      </c>
      <c r="CM101" s="103" t="str">
        <f t="shared" si="69"/>
        <v>Alta</v>
      </c>
      <c r="CN101" s="96">
        <f t="shared" si="70"/>
        <v>2.8000000000000001E-2</v>
      </c>
      <c r="CO101" s="96">
        <f t="shared" si="71"/>
        <v>2.8000000000000001E-2</v>
      </c>
      <c r="CP101" s="103" t="str">
        <f t="shared" si="72"/>
        <v>Ninguna</v>
      </c>
      <c r="CQ101" s="104">
        <f t="shared" si="73"/>
        <v>5.6014511636492681E-2</v>
      </c>
      <c r="CR101" s="104">
        <f t="shared" si="74"/>
        <v>5.6014511636492681E-2</v>
      </c>
      <c r="CS101" s="103" t="str">
        <f t="shared" si="75"/>
        <v>Ninguna</v>
      </c>
      <c r="CT101" s="105" t="str">
        <f t="shared" si="76"/>
        <v>Eutrofico</v>
      </c>
      <c r="CU101" s="83" t="s">
        <v>1407</v>
      </c>
      <c r="CV101" s="83" t="s">
        <v>1404</v>
      </c>
      <c r="CW101" s="90">
        <v>43815</v>
      </c>
      <c r="CX101" s="106">
        <f t="shared" si="77"/>
        <v>19.788617220574505</v>
      </c>
    </row>
    <row r="102" spans="1:102" ht="30" hidden="1" customHeight="1" x14ac:dyDescent="0.2">
      <c r="A102" s="83">
        <v>2019</v>
      </c>
      <c r="B102" s="84" t="s">
        <v>1408</v>
      </c>
      <c r="C102" s="84" t="s">
        <v>1409</v>
      </c>
      <c r="D102" s="85" t="s">
        <v>1410</v>
      </c>
      <c r="E102" s="84" t="s">
        <v>1411</v>
      </c>
      <c r="F102" s="86" t="s">
        <v>1412</v>
      </c>
      <c r="G102" s="86" t="s">
        <v>991</v>
      </c>
      <c r="H102" s="87">
        <v>-74.782420050200002</v>
      </c>
      <c r="I102" s="87">
        <v>6.5486464205799999</v>
      </c>
      <c r="J102" s="88">
        <v>922036.2071</v>
      </c>
      <c r="K102" s="88">
        <v>1215965.6502</v>
      </c>
      <c r="L102" s="89">
        <v>910</v>
      </c>
      <c r="M102" s="86">
        <v>2</v>
      </c>
      <c r="N102" s="86" t="s">
        <v>79</v>
      </c>
      <c r="O102" s="86">
        <v>23</v>
      </c>
      <c r="P102" s="86" t="s">
        <v>289</v>
      </c>
      <c r="Q102" s="86">
        <v>2310</v>
      </c>
      <c r="R102" s="84" t="s">
        <v>323</v>
      </c>
      <c r="S102" s="108">
        <v>2310</v>
      </c>
      <c r="T102" s="84" t="s">
        <v>325</v>
      </c>
      <c r="U102" s="85" t="s">
        <v>1413</v>
      </c>
      <c r="V102" s="84" t="s">
        <v>1414</v>
      </c>
      <c r="W102" s="84" t="s">
        <v>1415</v>
      </c>
      <c r="X102" s="84" t="s">
        <v>1409</v>
      </c>
      <c r="Y102" s="90">
        <v>43690</v>
      </c>
      <c r="Z102" s="91">
        <v>53.94</v>
      </c>
      <c r="AA102" s="91">
        <v>7.24</v>
      </c>
      <c r="AB102" s="91">
        <v>143.6</v>
      </c>
      <c r="AC102" s="91">
        <v>22.9</v>
      </c>
      <c r="AD102" s="91">
        <v>23.6</v>
      </c>
      <c r="AE102" s="91">
        <v>3.76</v>
      </c>
      <c r="AF102" s="91">
        <v>49.6</v>
      </c>
      <c r="AG102" s="91">
        <v>0.70000000000000284</v>
      </c>
      <c r="AH102" s="91">
        <v>41.4</v>
      </c>
      <c r="AI102" s="91">
        <v>11.9</v>
      </c>
      <c r="AJ102" s="91" t="s">
        <v>88</v>
      </c>
      <c r="AK102" s="91" t="s">
        <v>88</v>
      </c>
      <c r="AL102" s="91">
        <v>744000</v>
      </c>
      <c r="AM102" s="91">
        <v>2064000</v>
      </c>
      <c r="AN102" s="91">
        <v>257700</v>
      </c>
      <c r="AO102" s="91">
        <v>0.33800000000000002</v>
      </c>
      <c r="AP102" s="91">
        <v>0.30721946168770536</v>
      </c>
      <c r="AQ102" s="91">
        <v>0.02</v>
      </c>
      <c r="AR102" s="91">
        <v>5</v>
      </c>
      <c r="AS102" s="91">
        <v>21.8</v>
      </c>
      <c r="AT102" s="91">
        <v>148</v>
      </c>
      <c r="AU102" s="91" t="s">
        <v>88</v>
      </c>
      <c r="AV102" s="91">
        <v>20</v>
      </c>
      <c r="AW102" s="91">
        <v>3</v>
      </c>
      <c r="AX102" s="91">
        <v>5</v>
      </c>
      <c r="AY102" s="91">
        <v>0.48499999999999999</v>
      </c>
      <c r="AZ102" s="91">
        <v>67.8</v>
      </c>
      <c r="BA102" s="91">
        <v>49.9</v>
      </c>
      <c r="BB102" s="91" t="s">
        <v>88</v>
      </c>
      <c r="BC102" s="91" t="s">
        <v>88</v>
      </c>
      <c r="BD102" s="91" t="s">
        <v>88</v>
      </c>
      <c r="BE102" s="93" t="s">
        <v>88</v>
      </c>
      <c r="BF102" s="91" t="s">
        <v>88</v>
      </c>
      <c r="BG102" s="91" t="s">
        <v>88</v>
      </c>
      <c r="BH102" s="91" t="s">
        <v>88</v>
      </c>
      <c r="BI102" s="94">
        <f t="shared" si="39"/>
        <v>43.340579279029861</v>
      </c>
      <c r="BJ102" s="95">
        <f t="shared" si="40"/>
        <v>2</v>
      </c>
      <c r="BK102" s="95">
        <f t="shared" si="41"/>
        <v>92.620260840048985</v>
      </c>
      <c r="BL102" s="95">
        <f t="shared" si="42"/>
        <v>27.678194857517013</v>
      </c>
      <c r="BM102" s="95">
        <f t="shared" si="43"/>
        <v>98.674302743720077</v>
      </c>
      <c r="BN102" s="95">
        <f t="shared" si="44"/>
        <v>71.670615684222099</v>
      </c>
      <c r="BO102" s="95">
        <f t="shared" si="45"/>
        <v>89.594487526600759</v>
      </c>
      <c r="BP102" s="95">
        <f t="shared" si="46"/>
        <v>59.395354360348641</v>
      </c>
      <c r="BQ102" s="95">
        <f t="shared" si="47"/>
        <v>78.725325656857606</v>
      </c>
      <c r="BR102" s="96">
        <f t="shared" si="48"/>
        <v>57.177070344429552</v>
      </c>
      <c r="BS102" s="97" t="str">
        <f t="shared" si="49"/>
        <v>MEDIA</v>
      </c>
      <c r="BT102" s="98">
        <f t="shared" si="50"/>
        <v>10.309278350515465</v>
      </c>
      <c r="BU102" s="99">
        <f t="shared" si="51"/>
        <v>0.496</v>
      </c>
      <c r="BV102" s="100">
        <f t="shared" si="52"/>
        <v>0.1</v>
      </c>
      <c r="BW102" s="95">
        <f t="shared" si="53"/>
        <v>1</v>
      </c>
      <c r="BX102" s="94">
        <f t="shared" si="54"/>
        <v>0.26</v>
      </c>
      <c r="BY102" s="100">
        <f t="shared" si="55"/>
        <v>0.96</v>
      </c>
      <c r="BZ102" s="100">
        <f t="shared" si="56"/>
        <v>0.57284356874408882</v>
      </c>
      <c r="CA102" s="94">
        <f t="shared" si="57"/>
        <v>0.6</v>
      </c>
      <c r="CB102" s="99">
        <f t="shared" si="58"/>
        <v>0.5683580996241725</v>
      </c>
      <c r="CC102" s="97" t="str">
        <f t="shared" si="59"/>
        <v>Regular</v>
      </c>
      <c r="CD102" s="99">
        <f t="shared" si="60"/>
        <v>0.42715643125591118</v>
      </c>
      <c r="CE102" s="96">
        <f t="shared" si="61"/>
        <v>2.4079219227291462E-2</v>
      </c>
      <c r="CF102" s="96">
        <f t="shared" si="62"/>
        <v>8.8999999999999968E-2</v>
      </c>
      <c r="CG102" s="99">
        <f t="shared" si="63"/>
        <v>0.18007855016106755</v>
      </c>
      <c r="CH102" s="101" t="str">
        <f t="shared" si="64"/>
        <v>Ninguna</v>
      </c>
      <c r="CI102" s="96">
        <f t="shared" si="65"/>
        <v>0.70288287297477148</v>
      </c>
      <c r="CJ102" s="96">
        <f t="shared" si="66"/>
        <v>1</v>
      </c>
      <c r="CK102" s="96">
        <f t="shared" si="67"/>
        <v>0.504</v>
      </c>
      <c r="CL102" s="102">
        <f t="shared" si="68"/>
        <v>0.73562762432492379</v>
      </c>
      <c r="CM102" s="103" t="str">
        <f t="shared" si="69"/>
        <v>Alta</v>
      </c>
      <c r="CN102" s="96">
        <f t="shared" si="70"/>
        <v>3.9999999999999994E-2</v>
      </c>
      <c r="CO102" s="96">
        <f t="shared" si="71"/>
        <v>3.9999999999999994E-2</v>
      </c>
      <c r="CP102" s="103" t="str">
        <f t="shared" si="72"/>
        <v>Ninguna</v>
      </c>
      <c r="CQ102" s="104">
        <f t="shared" si="73"/>
        <v>2.233387282924076E-3</v>
      </c>
      <c r="CR102" s="104">
        <f t="shared" si="74"/>
        <v>2.233387282924076E-3</v>
      </c>
      <c r="CS102" s="103" t="str">
        <f t="shared" si="75"/>
        <v>Ninguna</v>
      </c>
      <c r="CT102" s="105" t="str">
        <f t="shared" si="76"/>
        <v>Eutrofico</v>
      </c>
      <c r="CU102" s="83" t="s">
        <v>1416</v>
      </c>
      <c r="CV102" s="83" t="s">
        <v>1417</v>
      </c>
      <c r="CW102" s="90">
        <v>43705</v>
      </c>
      <c r="CX102" s="106">
        <f t="shared" si="77"/>
        <v>5.3272194616877053</v>
      </c>
    </row>
    <row r="103" spans="1:102" ht="30" hidden="1" customHeight="1" x14ac:dyDescent="0.2">
      <c r="A103" s="83">
        <v>2019</v>
      </c>
      <c r="B103" s="84" t="s">
        <v>1418</v>
      </c>
      <c r="C103" s="84" t="s">
        <v>1409</v>
      </c>
      <c r="D103" s="85" t="s">
        <v>1419</v>
      </c>
      <c r="E103" s="84" t="s">
        <v>1411</v>
      </c>
      <c r="F103" s="86" t="s">
        <v>1412</v>
      </c>
      <c r="G103" s="86" t="s">
        <v>991</v>
      </c>
      <c r="H103" s="87">
        <v>-74.782986184799995</v>
      </c>
      <c r="I103" s="87">
        <v>6.54731027417</v>
      </c>
      <c r="J103" s="88">
        <v>921973.38159999996</v>
      </c>
      <c r="K103" s="88">
        <v>1215817.9643999999</v>
      </c>
      <c r="L103" s="89">
        <v>910</v>
      </c>
      <c r="M103" s="86">
        <v>2</v>
      </c>
      <c r="N103" s="86" t="s">
        <v>79</v>
      </c>
      <c r="O103" s="86">
        <v>23</v>
      </c>
      <c r="P103" s="86" t="s">
        <v>289</v>
      </c>
      <c r="Q103" s="86">
        <v>2310</v>
      </c>
      <c r="R103" s="84" t="s">
        <v>323</v>
      </c>
      <c r="S103" s="108">
        <v>2310</v>
      </c>
      <c r="T103" s="84" t="s">
        <v>325</v>
      </c>
      <c r="U103" s="85" t="s">
        <v>1413</v>
      </c>
      <c r="V103" s="84" t="s">
        <v>1414</v>
      </c>
      <c r="W103" s="84" t="s">
        <v>1415</v>
      </c>
      <c r="X103" s="84" t="s">
        <v>1409</v>
      </c>
      <c r="Y103" s="90">
        <v>43690</v>
      </c>
      <c r="Z103" s="91">
        <v>45.63</v>
      </c>
      <c r="AA103" s="91">
        <v>7.26</v>
      </c>
      <c r="AB103" s="91">
        <v>145.19999999999999</v>
      </c>
      <c r="AC103" s="91">
        <v>22.9</v>
      </c>
      <c r="AD103" s="91">
        <v>23.9</v>
      </c>
      <c r="AE103" s="91">
        <v>1.75</v>
      </c>
      <c r="AF103" s="91">
        <v>23.2</v>
      </c>
      <c r="AG103" s="91">
        <v>1</v>
      </c>
      <c r="AH103" s="91">
        <v>48.2</v>
      </c>
      <c r="AI103" s="91">
        <v>17.100000000000001</v>
      </c>
      <c r="AJ103" s="91" t="s">
        <v>88</v>
      </c>
      <c r="AK103" s="91" t="s">
        <v>88</v>
      </c>
      <c r="AL103" s="91">
        <v>41000</v>
      </c>
      <c r="AM103" s="91">
        <v>209500</v>
      </c>
      <c r="AN103" s="91">
        <v>245000</v>
      </c>
      <c r="AO103" s="91">
        <v>0.46200000000000002</v>
      </c>
      <c r="AP103" s="91">
        <v>0.26204012908657215</v>
      </c>
      <c r="AQ103" s="91">
        <v>0.02</v>
      </c>
      <c r="AR103" s="91">
        <v>5</v>
      </c>
      <c r="AS103" s="91">
        <v>23.9</v>
      </c>
      <c r="AT103" s="91">
        <v>127</v>
      </c>
      <c r="AU103" s="91" t="s">
        <v>88</v>
      </c>
      <c r="AV103" s="91">
        <v>22</v>
      </c>
      <c r="AW103" s="91">
        <v>0.1</v>
      </c>
      <c r="AX103" s="91">
        <v>5</v>
      </c>
      <c r="AY103" s="91">
        <v>0.47099999999999997</v>
      </c>
      <c r="AZ103" s="91">
        <v>47.7</v>
      </c>
      <c r="BA103" s="91">
        <v>51.8</v>
      </c>
      <c r="BB103" s="91" t="s">
        <v>88</v>
      </c>
      <c r="BC103" s="91" t="s">
        <v>88</v>
      </c>
      <c r="BD103" s="91" t="s">
        <v>88</v>
      </c>
      <c r="BE103" s="93" t="s">
        <v>88</v>
      </c>
      <c r="BF103" s="91" t="s">
        <v>88</v>
      </c>
      <c r="BG103" s="91" t="s">
        <v>88</v>
      </c>
      <c r="BH103" s="91" t="s">
        <v>88</v>
      </c>
      <c r="BI103" s="94">
        <f t="shared" si="39"/>
        <v>14.466695447145675</v>
      </c>
      <c r="BJ103" s="95">
        <f t="shared" si="40"/>
        <v>2</v>
      </c>
      <c r="BK103" s="95">
        <f t="shared" si="41"/>
        <v>92.826800985175822</v>
      </c>
      <c r="BL103" s="95">
        <f t="shared" si="42"/>
        <v>16.763430719836975</v>
      </c>
      <c r="BM103" s="95">
        <f t="shared" si="43"/>
        <v>99.004619356675605</v>
      </c>
      <c r="BN103" s="95">
        <f t="shared" si="44"/>
        <v>63.795748271237592</v>
      </c>
      <c r="BO103" s="95">
        <f t="shared" si="45"/>
        <v>89.058291121899998</v>
      </c>
      <c r="BP103" s="95">
        <f t="shared" si="46"/>
        <v>57.135834721538991</v>
      </c>
      <c r="BQ103" s="95">
        <f t="shared" si="47"/>
        <v>81.478212449475109</v>
      </c>
      <c r="BR103" s="96">
        <f t="shared" si="48"/>
        <v>50.294471237733866</v>
      </c>
      <c r="BS103" s="97" t="str">
        <f t="shared" si="49"/>
        <v>MEDIA</v>
      </c>
      <c r="BT103" s="98">
        <f t="shared" si="50"/>
        <v>10.615711252653929</v>
      </c>
      <c r="BU103" s="99">
        <f t="shared" si="51"/>
        <v>0.23199999999999998</v>
      </c>
      <c r="BV103" s="100">
        <f t="shared" si="52"/>
        <v>0.1</v>
      </c>
      <c r="BW103" s="95">
        <f t="shared" si="53"/>
        <v>1</v>
      </c>
      <c r="BX103" s="94">
        <f t="shared" si="54"/>
        <v>0.26</v>
      </c>
      <c r="BY103" s="100">
        <f t="shared" si="55"/>
        <v>0.95399999999999996</v>
      </c>
      <c r="BZ103" s="100">
        <f t="shared" si="56"/>
        <v>0.56645391788610877</v>
      </c>
      <c r="CA103" s="94">
        <f t="shared" si="57"/>
        <v>0.6</v>
      </c>
      <c r="CB103" s="99">
        <f t="shared" si="58"/>
        <v>0.52438354850405522</v>
      </c>
      <c r="CC103" s="97" t="str">
        <f t="shared" si="59"/>
        <v>Regular</v>
      </c>
      <c r="CD103" s="99">
        <f t="shared" si="60"/>
        <v>0.43354608211389128</v>
      </c>
      <c r="CE103" s="96">
        <f t="shared" si="61"/>
        <v>2.8382519367589846E-2</v>
      </c>
      <c r="CF103" s="96">
        <f t="shared" si="62"/>
        <v>0</v>
      </c>
      <c r="CG103" s="99">
        <f t="shared" si="63"/>
        <v>0.15397620049382704</v>
      </c>
      <c r="CH103" s="101" t="str">
        <f t="shared" si="64"/>
        <v>Ninguna</v>
      </c>
      <c r="CI103" s="96">
        <f t="shared" si="65"/>
        <v>0.81309727727450765</v>
      </c>
      <c r="CJ103" s="96">
        <f t="shared" si="66"/>
        <v>1</v>
      </c>
      <c r="CK103" s="96">
        <f t="shared" si="67"/>
        <v>0.76800000000000002</v>
      </c>
      <c r="CL103" s="102">
        <f t="shared" si="68"/>
        <v>0.8603657590915027</v>
      </c>
      <c r="CM103" s="103" t="str">
        <f t="shared" si="69"/>
        <v>Muy Alta</v>
      </c>
      <c r="CN103" s="96">
        <f t="shared" si="70"/>
        <v>4.5999999999999999E-2</v>
      </c>
      <c r="CO103" s="96">
        <f t="shared" si="71"/>
        <v>4.5999999999999999E-2</v>
      </c>
      <c r="CP103" s="103" t="str">
        <f t="shared" si="72"/>
        <v>Ninguna</v>
      </c>
      <c r="CQ103" s="104">
        <f t="shared" si="73"/>
        <v>2.3925502852084378E-3</v>
      </c>
      <c r="CR103" s="104">
        <f t="shared" si="74"/>
        <v>2.3925502852084378E-3</v>
      </c>
      <c r="CS103" s="103" t="str">
        <f t="shared" si="75"/>
        <v>Ninguna</v>
      </c>
      <c r="CT103" s="105" t="str">
        <f t="shared" si="76"/>
        <v>Eutrofico</v>
      </c>
      <c r="CU103" s="83" t="s">
        <v>1420</v>
      </c>
      <c r="CV103" s="83" t="s">
        <v>1417</v>
      </c>
      <c r="CW103" s="90">
        <v>43705</v>
      </c>
      <c r="CX103" s="106">
        <f t="shared" si="77"/>
        <v>5.2820401290865719</v>
      </c>
    </row>
    <row r="104" spans="1:102" ht="30" hidden="1" customHeight="1" x14ac:dyDescent="0.2">
      <c r="A104" s="83">
        <v>2019</v>
      </c>
      <c r="B104" s="84" t="s">
        <v>1421</v>
      </c>
      <c r="C104" s="84" t="s">
        <v>557</v>
      </c>
      <c r="D104" s="85" t="s">
        <v>1422</v>
      </c>
      <c r="E104" s="86" t="s">
        <v>555</v>
      </c>
      <c r="F104" s="86" t="s">
        <v>1412</v>
      </c>
      <c r="G104" s="86" t="s">
        <v>991</v>
      </c>
      <c r="H104" s="87">
        <v>-74.844065103700004</v>
      </c>
      <c r="I104" s="87">
        <v>6.6812814344399998</v>
      </c>
      <c r="J104" s="88">
        <v>915240.44640000002</v>
      </c>
      <c r="K104" s="88">
        <v>1230644.8979</v>
      </c>
      <c r="L104" s="89">
        <v>1210</v>
      </c>
      <c r="M104" s="86">
        <v>2</v>
      </c>
      <c r="N104" s="86" t="s">
        <v>79</v>
      </c>
      <c r="O104" s="86">
        <v>23</v>
      </c>
      <c r="P104" s="86" t="s">
        <v>289</v>
      </c>
      <c r="Q104" s="86">
        <v>2310</v>
      </c>
      <c r="R104" s="84" t="s">
        <v>323</v>
      </c>
      <c r="S104" s="108">
        <v>2310</v>
      </c>
      <c r="T104" s="84" t="s">
        <v>325</v>
      </c>
      <c r="U104" s="85" t="s">
        <v>331</v>
      </c>
      <c r="V104" s="84" t="s">
        <v>1423</v>
      </c>
      <c r="W104" s="84" t="s">
        <v>556</v>
      </c>
      <c r="X104" s="84" t="s">
        <v>557</v>
      </c>
      <c r="Y104" s="90">
        <v>43683</v>
      </c>
      <c r="Z104" s="91">
        <v>3.79</v>
      </c>
      <c r="AA104" s="91">
        <v>7.45</v>
      </c>
      <c r="AB104" s="91">
        <v>139.9</v>
      </c>
      <c r="AC104" s="91">
        <v>21.4</v>
      </c>
      <c r="AD104" s="91">
        <v>22.5</v>
      </c>
      <c r="AE104" s="91">
        <v>6.32</v>
      </c>
      <c r="AF104" s="91">
        <v>84.6</v>
      </c>
      <c r="AG104" s="91">
        <v>1.1000000000000014</v>
      </c>
      <c r="AH104" s="91">
        <v>12</v>
      </c>
      <c r="AI104" s="91">
        <v>2.42</v>
      </c>
      <c r="AJ104" s="91" t="s">
        <v>88</v>
      </c>
      <c r="AK104" s="91" t="s">
        <v>88</v>
      </c>
      <c r="AL104" s="91">
        <v>9880</v>
      </c>
      <c r="AM104" s="91">
        <v>98040</v>
      </c>
      <c r="AN104" s="91">
        <v>19863</v>
      </c>
      <c r="AO104" s="91">
        <v>0.253</v>
      </c>
      <c r="AP104" s="91">
        <v>2.4848632930623227</v>
      </c>
      <c r="AQ104" s="91">
        <v>5.0999999999999997E-2</v>
      </c>
      <c r="AR104" s="91">
        <v>5</v>
      </c>
      <c r="AS104" s="91">
        <v>8.3000000000000007</v>
      </c>
      <c r="AT104" s="91">
        <v>154</v>
      </c>
      <c r="AU104" s="91" t="s">
        <v>88</v>
      </c>
      <c r="AV104" s="91">
        <v>36</v>
      </c>
      <c r="AW104" s="91">
        <v>1.5</v>
      </c>
      <c r="AX104" s="91">
        <v>5</v>
      </c>
      <c r="AY104" s="91">
        <v>0.115</v>
      </c>
      <c r="AZ104" s="91">
        <v>38.799999999999997</v>
      </c>
      <c r="BA104" s="91">
        <v>38.299999999999997</v>
      </c>
      <c r="BB104" s="91" t="s">
        <v>88</v>
      </c>
      <c r="BC104" s="91" t="s">
        <v>88</v>
      </c>
      <c r="BD104" s="91" t="s">
        <v>88</v>
      </c>
      <c r="BE104" s="93" t="s">
        <v>88</v>
      </c>
      <c r="BF104" s="91" t="s">
        <v>88</v>
      </c>
      <c r="BG104" s="91" t="s">
        <v>88</v>
      </c>
      <c r="BH104" s="91" t="s">
        <v>88</v>
      </c>
      <c r="BI104" s="94">
        <f t="shared" si="39"/>
        <v>91.003073203870002</v>
      </c>
      <c r="BJ104" s="95">
        <f t="shared" si="40"/>
        <v>7.7792257463368228</v>
      </c>
      <c r="BK104" s="95">
        <f t="shared" si="41"/>
        <v>93.492894614970254</v>
      </c>
      <c r="BL104" s="95">
        <f t="shared" si="42"/>
        <v>76.465612545192698</v>
      </c>
      <c r="BM104" s="95">
        <f t="shared" si="43"/>
        <v>84.406710171921006</v>
      </c>
      <c r="BN104" s="95">
        <f t="shared" si="44"/>
        <v>77.772636711536563</v>
      </c>
      <c r="BO104" s="95">
        <f t="shared" si="45"/>
        <v>88.854603312289115</v>
      </c>
      <c r="BP104" s="95">
        <f t="shared" si="46"/>
        <v>79.389445287874196</v>
      </c>
      <c r="BQ104" s="95">
        <f t="shared" si="47"/>
        <v>77.856403147441597</v>
      </c>
      <c r="BR104" s="96">
        <f t="shared" si="48"/>
        <v>72.31513321461523</v>
      </c>
      <c r="BS104" s="97" t="str">
        <f t="shared" si="49"/>
        <v>BUENA</v>
      </c>
      <c r="BT104" s="98">
        <f t="shared" si="50"/>
        <v>43.478260869565219</v>
      </c>
      <c r="BU104" s="99">
        <f t="shared" si="51"/>
        <v>0.84599999999999997</v>
      </c>
      <c r="BV104" s="100">
        <f t="shared" si="52"/>
        <v>0.1</v>
      </c>
      <c r="BW104" s="95">
        <f t="shared" si="53"/>
        <v>1</v>
      </c>
      <c r="BX104" s="94">
        <f t="shared" si="54"/>
        <v>0.91</v>
      </c>
      <c r="BY104" s="100">
        <f t="shared" si="55"/>
        <v>0.91200000000000003</v>
      </c>
      <c r="BZ104" s="100">
        <f t="shared" si="56"/>
        <v>0.58752679864126023</v>
      </c>
      <c r="CA104" s="94">
        <f t="shared" si="57"/>
        <v>0.15</v>
      </c>
      <c r="CB104" s="99">
        <f t="shared" si="58"/>
        <v>0.64769375180977651</v>
      </c>
      <c r="CC104" s="97" t="str">
        <f t="shared" si="59"/>
        <v>Regular</v>
      </c>
      <c r="CD104" s="99">
        <f t="shared" si="60"/>
        <v>0.41247320135873972</v>
      </c>
      <c r="CE104" s="96">
        <f t="shared" si="61"/>
        <v>7.5175202296705046E-3</v>
      </c>
      <c r="CF104" s="96">
        <f t="shared" si="62"/>
        <v>0</v>
      </c>
      <c r="CG104" s="99">
        <f t="shared" si="63"/>
        <v>0.13999690719613675</v>
      </c>
      <c r="CH104" s="101" t="str">
        <f t="shared" si="64"/>
        <v>Ninguna</v>
      </c>
      <c r="CI104" s="96">
        <f t="shared" si="65"/>
        <v>0.21867075618630188</v>
      </c>
      <c r="CJ104" s="96">
        <f t="shared" si="66"/>
        <v>1</v>
      </c>
      <c r="CK104" s="96">
        <f t="shared" si="67"/>
        <v>0.15400000000000003</v>
      </c>
      <c r="CL104" s="102">
        <f t="shared" si="68"/>
        <v>0.4575569187287673</v>
      </c>
      <c r="CM104" s="103" t="str">
        <f t="shared" si="69"/>
        <v>Media</v>
      </c>
      <c r="CN104" s="96">
        <f t="shared" si="70"/>
        <v>8.7999999999999995E-2</v>
      </c>
      <c r="CO104" s="96">
        <f t="shared" si="71"/>
        <v>8.7999999999999995E-2</v>
      </c>
      <c r="CP104" s="103" t="str">
        <f t="shared" si="72"/>
        <v>Ninguna</v>
      </c>
      <c r="CQ104" s="104">
        <f t="shared" si="73"/>
        <v>4.5981155640259083E-3</v>
      </c>
      <c r="CR104" s="104">
        <f t="shared" si="74"/>
        <v>4.5981155640259083E-3</v>
      </c>
      <c r="CS104" s="103" t="str">
        <f t="shared" si="75"/>
        <v>Ninguna</v>
      </c>
      <c r="CT104" s="105" t="str">
        <f t="shared" si="76"/>
        <v>Eutrofico</v>
      </c>
      <c r="CU104" s="83" t="s">
        <v>1424</v>
      </c>
      <c r="CV104" s="83" t="s">
        <v>1425</v>
      </c>
      <c r="CW104" s="90">
        <v>43698</v>
      </c>
      <c r="CX104" s="106">
        <f t="shared" si="77"/>
        <v>7.5358632930623228</v>
      </c>
    </row>
    <row r="105" spans="1:102" ht="30" hidden="1" customHeight="1" x14ac:dyDescent="0.2">
      <c r="A105" s="83">
        <v>2019</v>
      </c>
      <c r="B105" s="84" t="s">
        <v>1426</v>
      </c>
      <c r="C105" s="84" t="s">
        <v>557</v>
      </c>
      <c r="D105" s="85" t="s">
        <v>1427</v>
      </c>
      <c r="E105" s="86" t="s">
        <v>555</v>
      </c>
      <c r="F105" s="86" t="s">
        <v>1412</v>
      </c>
      <c r="G105" s="86" t="s">
        <v>991</v>
      </c>
      <c r="H105" s="87">
        <v>-74.842758791099996</v>
      </c>
      <c r="I105" s="87">
        <v>6.6815807100200004</v>
      </c>
      <c r="J105" s="88">
        <v>915384.94750000001</v>
      </c>
      <c r="K105" s="88">
        <v>1230677.7727999999</v>
      </c>
      <c r="L105" s="89">
        <v>1200</v>
      </c>
      <c r="M105" s="86">
        <v>2</v>
      </c>
      <c r="N105" s="86" t="s">
        <v>79</v>
      </c>
      <c r="O105" s="86">
        <v>23</v>
      </c>
      <c r="P105" s="86" t="s">
        <v>289</v>
      </c>
      <c r="Q105" s="86">
        <v>2310</v>
      </c>
      <c r="R105" s="84" t="s">
        <v>323</v>
      </c>
      <c r="S105" s="108">
        <v>2310</v>
      </c>
      <c r="T105" s="84" t="s">
        <v>325</v>
      </c>
      <c r="U105" s="85" t="s">
        <v>331</v>
      </c>
      <c r="V105" s="84" t="s">
        <v>1423</v>
      </c>
      <c r="W105" s="84" t="s">
        <v>556</v>
      </c>
      <c r="X105" s="84" t="s">
        <v>557</v>
      </c>
      <c r="Y105" s="90">
        <v>43683</v>
      </c>
      <c r="Z105" s="91">
        <v>14.51</v>
      </c>
      <c r="AA105" s="91">
        <v>6.98</v>
      </c>
      <c r="AB105" s="91">
        <v>426</v>
      </c>
      <c r="AC105" s="91">
        <v>23</v>
      </c>
      <c r="AD105" s="91">
        <v>22.6</v>
      </c>
      <c r="AE105" s="91">
        <v>0.97</v>
      </c>
      <c r="AF105" s="91">
        <v>13</v>
      </c>
      <c r="AG105" s="91">
        <v>-0.39999999999999858</v>
      </c>
      <c r="AH105" s="91">
        <v>95.2</v>
      </c>
      <c r="AI105" s="91">
        <v>41.9</v>
      </c>
      <c r="AJ105" s="91" t="s">
        <v>88</v>
      </c>
      <c r="AK105" s="91" t="s">
        <v>88</v>
      </c>
      <c r="AL105" s="91">
        <v>3933000</v>
      </c>
      <c r="AM105" s="91">
        <v>8414000</v>
      </c>
      <c r="AN105" s="91">
        <v>4242000</v>
      </c>
      <c r="AO105" s="91">
        <v>4.13</v>
      </c>
      <c r="AP105" s="91">
        <v>12.062881804502547</v>
      </c>
      <c r="AQ105" s="91">
        <v>0.02</v>
      </c>
      <c r="AR105" s="91">
        <v>19.2</v>
      </c>
      <c r="AS105" s="91">
        <v>18.5</v>
      </c>
      <c r="AT105" s="91">
        <v>235</v>
      </c>
      <c r="AU105" s="91" t="s">
        <v>88</v>
      </c>
      <c r="AV105" s="91">
        <v>17</v>
      </c>
      <c r="AW105" s="91">
        <v>0.1</v>
      </c>
      <c r="AX105" s="91">
        <v>22.7</v>
      </c>
      <c r="AY105" s="91">
        <v>1.36</v>
      </c>
      <c r="AZ105" s="91">
        <v>148</v>
      </c>
      <c r="BA105" s="91">
        <v>44.1</v>
      </c>
      <c r="BB105" s="91" t="s">
        <v>88</v>
      </c>
      <c r="BC105" s="91" t="s">
        <v>88</v>
      </c>
      <c r="BD105" s="91" t="s">
        <v>88</v>
      </c>
      <c r="BE105" s="93" t="s">
        <v>88</v>
      </c>
      <c r="BF105" s="91" t="s">
        <v>88</v>
      </c>
      <c r="BG105" s="91" t="s">
        <v>88</v>
      </c>
      <c r="BH105" s="91" t="s">
        <v>88</v>
      </c>
      <c r="BI105" s="94">
        <f t="shared" si="39"/>
        <v>8.3089560841949996</v>
      </c>
      <c r="BJ105" s="95">
        <f t="shared" si="40"/>
        <v>2</v>
      </c>
      <c r="BK105" s="95">
        <f t="shared" si="41"/>
        <v>88.062244072844777</v>
      </c>
      <c r="BL105" s="95">
        <f t="shared" si="42"/>
        <v>2</v>
      </c>
      <c r="BM105" s="95">
        <f t="shared" si="43"/>
        <v>48.875811980653232</v>
      </c>
      <c r="BN105" s="95">
        <f t="shared" si="44"/>
        <v>16.957505539720117</v>
      </c>
      <c r="BO105" s="95">
        <f t="shared" si="45"/>
        <v>90.551175090429538</v>
      </c>
      <c r="BP105" s="95">
        <f t="shared" si="46"/>
        <v>63.342937437368747</v>
      </c>
      <c r="BQ105" s="95">
        <f t="shared" si="47"/>
        <v>63.843109261937514</v>
      </c>
      <c r="BR105" s="96">
        <f t="shared" si="48"/>
        <v>36.814271286731497</v>
      </c>
      <c r="BS105" s="97" t="str">
        <f t="shared" si="49"/>
        <v>MALO</v>
      </c>
      <c r="BT105" s="98">
        <f t="shared" si="50"/>
        <v>16.691176470588232</v>
      </c>
      <c r="BU105" s="99">
        <f t="shared" si="51"/>
        <v>0.13</v>
      </c>
      <c r="BV105" s="100">
        <f t="shared" si="52"/>
        <v>0.1</v>
      </c>
      <c r="BW105" s="95">
        <f t="shared" si="53"/>
        <v>0.9910273355381104</v>
      </c>
      <c r="BX105" s="94">
        <f t="shared" si="54"/>
        <v>0.125</v>
      </c>
      <c r="BY105" s="100">
        <f t="shared" si="55"/>
        <v>0.96899999999999997</v>
      </c>
      <c r="BZ105" s="100">
        <f t="shared" si="56"/>
        <v>0</v>
      </c>
      <c r="CA105" s="94">
        <f t="shared" si="57"/>
        <v>0.8</v>
      </c>
      <c r="CB105" s="99">
        <f t="shared" si="58"/>
        <v>0.4387038269753355</v>
      </c>
      <c r="CC105" s="97" t="str">
        <f t="shared" si="59"/>
        <v>Mala</v>
      </c>
      <c r="CD105" s="99">
        <f t="shared" si="60"/>
        <v>1</v>
      </c>
      <c r="CE105" s="96">
        <f t="shared" si="61"/>
        <v>1.398072823231436E-2</v>
      </c>
      <c r="CF105" s="96">
        <f t="shared" si="62"/>
        <v>0.49</v>
      </c>
      <c r="CG105" s="99">
        <f t="shared" si="63"/>
        <v>0.5013269094107714</v>
      </c>
      <c r="CH105" s="101" t="str">
        <f t="shared" si="64"/>
        <v>Media</v>
      </c>
      <c r="CI105" s="96">
        <f t="shared" si="65"/>
        <v>1</v>
      </c>
      <c r="CJ105" s="96">
        <f t="shared" si="66"/>
        <v>1</v>
      </c>
      <c r="CK105" s="96">
        <f t="shared" si="67"/>
        <v>0.87</v>
      </c>
      <c r="CL105" s="102">
        <f t="shared" si="68"/>
        <v>0.95666666666666667</v>
      </c>
      <c r="CM105" s="103" t="str">
        <f t="shared" si="69"/>
        <v>Muy Alta</v>
      </c>
      <c r="CN105" s="96">
        <f t="shared" si="70"/>
        <v>3.1000000000000003E-2</v>
      </c>
      <c r="CO105" s="96">
        <f t="shared" si="71"/>
        <v>3.1000000000000003E-2</v>
      </c>
      <c r="CP105" s="103" t="str">
        <f t="shared" si="72"/>
        <v>Ninguna</v>
      </c>
      <c r="CQ105" s="104">
        <f t="shared" si="73"/>
        <v>9.1196187001301593E-4</v>
      </c>
      <c r="CR105" s="104">
        <f t="shared" si="74"/>
        <v>9.1196187001301593E-4</v>
      </c>
      <c r="CS105" s="103" t="str">
        <f t="shared" si="75"/>
        <v>Ninguna</v>
      </c>
      <c r="CT105" s="105" t="str">
        <f t="shared" si="76"/>
        <v>Hipereutrofico</v>
      </c>
      <c r="CU105" s="83" t="s">
        <v>1428</v>
      </c>
      <c r="CV105" s="83" t="s">
        <v>1425</v>
      </c>
      <c r="CW105" s="90">
        <v>43698</v>
      </c>
      <c r="CX105" s="106">
        <f t="shared" si="77"/>
        <v>34.782881804502544</v>
      </c>
    </row>
    <row r="106" spans="1:102" ht="30" hidden="1" customHeight="1" x14ac:dyDescent="0.2">
      <c r="A106" s="83">
        <v>2019</v>
      </c>
      <c r="B106" s="84" t="s">
        <v>1429</v>
      </c>
      <c r="C106" s="84" t="s">
        <v>1423</v>
      </c>
      <c r="D106" s="85" t="s">
        <v>1430</v>
      </c>
      <c r="E106" s="86" t="s">
        <v>555</v>
      </c>
      <c r="F106" s="86" t="s">
        <v>1412</v>
      </c>
      <c r="G106" s="86" t="s">
        <v>991</v>
      </c>
      <c r="H106" s="87">
        <v>-74.840248010300002</v>
      </c>
      <c r="I106" s="87">
        <v>6.66848306251</v>
      </c>
      <c r="J106" s="88">
        <v>915660.34310000006</v>
      </c>
      <c r="K106" s="88">
        <v>1229228.7568999999</v>
      </c>
      <c r="L106" s="89">
        <v>1140</v>
      </c>
      <c r="M106" s="86">
        <v>2</v>
      </c>
      <c r="N106" s="86" t="s">
        <v>79</v>
      </c>
      <c r="O106" s="86">
        <v>23</v>
      </c>
      <c r="P106" s="86" t="s">
        <v>289</v>
      </c>
      <c r="Q106" s="86">
        <v>2310</v>
      </c>
      <c r="R106" s="84" t="s">
        <v>323</v>
      </c>
      <c r="S106" s="108">
        <v>2310</v>
      </c>
      <c r="T106" s="84" t="s">
        <v>325</v>
      </c>
      <c r="U106" s="85" t="s">
        <v>331</v>
      </c>
      <c r="V106" s="84" t="s">
        <v>1423</v>
      </c>
      <c r="W106" s="84" t="s">
        <v>1431</v>
      </c>
      <c r="X106" s="84" t="s">
        <v>1423</v>
      </c>
      <c r="Y106" s="90">
        <v>43685</v>
      </c>
      <c r="Z106" s="91">
        <v>0.13700000000000001</v>
      </c>
      <c r="AA106" s="91">
        <v>7.52</v>
      </c>
      <c r="AB106" s="91">
        <v>103.2</v>
      </c>
      <c r="AC106" s="91">
        <v>22.2</v>
      </c>
      <c r="AD106" s="91">
        <v>31.1</v>
      </c>
      <c r="AE106" s="91">
        <v>6.22</v>
      </c>
      <c r="AF106" s="91">
        <v>83.7</v>
      </c>
      <c r="AG106" s="91">
        <v>8.9000000000000021</v>
      </c>
      <c r="AH106" s="91">
        <v>13.1</v>
      </c>
      <c r="AI106" s="91">
        <v>2</v>
      </c>
      <c r="AJ106" s="91" t="s">
        <v>88</v>
      </c>
      <c r="AK106" s="91" t="s">
        <v>88</v>
      </c>
      <c r="AL106" s="91">
        <v>200</v>
      </c>
      <c r="AM106" s="91">
        <v>46110</v>
      </c>
      <c r="AN106" s="91">
        <v>1174</v>
      </c>
      <c r="AO106" s="91">
        <v>0.153</v>
      </c>
      <c r="AP106" s="91">
        <v>0.7409410546585834</v>
      </c>
      <c r="AQ106" s="91">
        <v>0.02</v>
      </c>
      <c r="AR106" s="91">
        <v>5</v>
      </c>
      <c r="AS106" s="91">
        <v>7.66</v>
      </c>
      <c r="AT106" s="91">
        <v>119</v>
      </c>
      <c r="AU106" s="91" t="s">
        <v>88</v>
      </c>
      <c r="AV106" s="91">
        <v>7</v>
      </c>
      <c r="AW106" s="91">
        <v>0.1</v>
      </c>
      <c r="AX106" s="91">
        <v>5</v>
      </c>
      <c r="AY106" s="91">
        <v>7.1999999999999995E-2</v>
      </c>
      <c r="AZ106" s="91">
        <v>34.1</v>
      </c>
      <c r="BA106" s="91">
        <v>34.1</v>
      </c>
      <c r="BB106" s="91" t="s">
        <v>88</v>
      </c>
      <c r="BC106" s="91" t="s">
        <v>88</v>
      </c>
      <c r="BD106" s="91" t="s">
        <v>88</v>
      </c>
      <c r="BE106" s="93" t="s">
        <v>88</v>
      </c>
      <c r="BF106" s="91" t="s">
        <v>88</v>
      </c>
      <c r="BG106" s="91" t="s">
        <v>88</v>
      </c>
      <c r="BH106" s="91" t="s">
        <v>88</v>
      </c>
      <c r="BI106" s="94">
        <f t="shared" si="39"/>
        <v>90.175503522638138</v>
      </c>
      <c r="BJ106" s="95">
        <f t="shared" si="40"/>
        <v>21.790534404358677</v>
      </c>
      <c r="BK106" s="95">
        <f t="shared" si="41"/>
        <v>92.911736773268785</v>
      </c>
      <c r="BL106" s="95">
        <f t="shared" si="42"/>
        <v>80.14150832</v>
      </c>
      <c r="BM106" s="95">
        <f t="shared" si="43"/>
        <v>95.577877974418243</v>
      </c>
      <c r="BN106" s="95">
        <f t="shared" si="44"/>
        <v>85.756210881875944</v>
      </c>
      <c r="BO106" s="95">
        <f t="shared" si="45"/>
        <v>50.873884240432773</v>
      </c>
      <c r="BP106" s="95">
        <f t="shared" si="46"/>
        <v>80.628537624984048</v>
      </c>
      <c r="BQ106" s="95">
        <f t="shared" si="47"/>
        <v>82.3908995672831</v>
      </c>
      <c r="BR106" s="96">
        <f t="shared" si="48"/>
        <v>73.29062135318668</v>
      </c>
      <c r="BS106" s="97" t="str">
        <f t="shared" si="49"/>
        <v>BUENA</v>
      </c>
      <c r="BT106" s="98">
        <f t="shared" si="50"/>
        <v>69.444444444444443</v>
      </c>
      <c r="BU106" s="99">
        <f t="shared" si="51"/>
        <v>0.83700000000000008</v>
      </c>
      <c r="BV106" s="100">
        <f t="shared" si="52"/>
        <v>0.32143553876455383</v>
      </c>
      <c r="BW106" s="95">
        <f t="shared" si="53"/>
        <v>1</v>
      </c>
      <c r="BX106" s="94">
        <f t="shared" si="54"/>
        <v>0.91</v>
      </c>
      <c r="BY106" s="100">
        <f t="shared" si="55"/>
        <v>0.999</v>
      </c>
      <c r="BZ106" s="100">
        <f t="shared" si="56"/>
        <v>0.72563368243872295</v>
      </c>
      <c r="CA106" s="94">
        <f t="shared" si="57"/>
        <v>0.15</v>
      </c>
      <c r="CB106" s="99">
        <f t="shared" si="58"/>
        <v>0.70876969096845888</v>
      </c>
      <c r="CC106" s="97" t="str">
        <f t="shared" si="59"/>
        <v>Aceptable</v>
      </c>
      <c r="CD106" s="99">
        <f t="shared" si="60"/>
        <v>0.27436631756127705</v>
      </c>
      <c r="CE106" s="96">
        <f t="shared" si="61"/>
        <v>4.5094052650417093E-3</v>
      </c>
      <c r="CF106" s="96">
        <f t="shared" si="62"/>
        <v>0</v>
      </c>
      <c r="CG106" s="99">
        <f t="shared" si="63"/>
        <v>9.295857427543959E-2</v>
      </c>
      <c r="CH106" s="101" t="str">
        <f t="shared" si="64"/>
        <v>Ninguna</v>
      </c>
      <c r="CI106" s="96">
        <f t="shared" si="65"/>
        <v>0</v>
      </c>
      <c r="CJ106" s="96">
        <f t="shared" si="66"/>
        <v>1</v>
      </c>
      <c r="CK106" s="96">
        <f t="shared" si="67"/>
        <v>0.16299999999999992</v>
      </c>
      <c r="CL106" s="102">
        <f t="shared" si="68"/>
        <v>0.3876666666666666</v>
      </c>
      <c r="CM106" s="103" t="str">
        <f t="shared" si="69"/>
        <v>Baja</v>
      </c>
      <c r="CN106" s="96">
        <f t="shared" si="70"/>
        <v>0</v>
      </c>
      <c r="CO106" s="96">
        <f t="shared" si="71"/>
        <v>0</v>
      </c>
      <c r="CP106" s="103" t="str">
        <f t="shared" si="72"/>
        <v>Ninguna</v>
      </c>
      <c r="CQ106" s="104">
        <f t="shared" si="73"/>
        <v>5.8467814955466156E-3</v>
      </c>
      <c r="CR106" s="104">
        <f t="shared" si="74"/>
        <v>5.8467814955466156E-3</v>
      </c>
      <c r="CS106" s="103" t="str">
        <f t="shared" si="75"/>
        <v>Ninguna</v>
      </c>
      <c r="CT106" s="105" t="str">
        <f t="shared" si="76"/>
        <v>Eutrofico</v>
      </c>
      <c r="CU106" s="83" t="s">
        <v>1432</v>
      </c>
      <c r="CV106" s="83" t="s">
        <v>1433</v>
      </c>
      <c r="CW106" s="90">
        <v>43700</v>
      </c>
      <c r="CX106" s="106">
        <f t="shared" si="77"/>
        <v>5.7609410546585833</v>
      </c>
    </row>
    <row r="107" spans="1:102" ht="30" hidden="1" customHeight="1" x14ac:dyDescent="0.2">
      <c r="A107" s="83">
        <v>2019</v>
      </c>
      <c r="B107" s="84" t="s">
        <v>1434</v>
      </c>
      <c r="C107" s="84" t="s">
        <v>1423</v>
      </c>
      <c r="D107" s="85" t="s">
        <v>1435</v>
      </c>
      <c r="E107" s="86" t="s">
        <v>555</v>
      </c>
      <c r="F107" s="86" t="s">
        <v>1412</v>
      </c>
      <c r="G107" s="86" t="s">
        <v>991</v>
      </c>
      <c r="H107" s="87">
        <v>-74.839731675899998</v>
      </c>
      <c r="I107" s="87">
        <v>6.6666793801899997</v>
      </c>
      <c r="J107" s="88">
        <v>915717.13170000003</v>
      </c>
      <c r="K107" s="88">
        <v>1229029.1835</v>
      </c>
      <c r="L107" s="89">
        <v>1100</v>
      </c>
      <c r="M107" s="86">
        <v>2</v>
      </c>
      <c r="N107" s="86" t="s">
        <v>79</v>
      </c>
      <c r="O107" s="86">
        <v>23</v>
      </c>
      <c r="P107" s="86" t="s">
        <v>289</v>
      </c>
      <c r="Q107" s="86">
        <v>2310</v>
      </c>
      <c r="R107" s="84" t="s">
        <v>323</v>
      </c>
      <c r="S107" s="108">
        <v>2310</v>
      </c>
      <c r="T107" s="84" t="s">
        <v>325</v>
      </c>
      <c r="U107" s="85" t="s">
        <v>331</v>
      </c>
      <c r="V107" s="84" t="s">
        <v>1423</v>
      </c>
      <c r="W107" s="84" t="s">
        <v>1431</v>
      </c>
      <c r="X107" s="84" t="s">
        <v>1423</v>
      </c>
      <c r="Y107" s="90">
        <v>43685</v>
      </c>
      <c r="Z107" s="91">
        <v>1.58</v>
      </c>
      <c r="AA107" s="91">
        <v>8.1</v>
      </c>
      <c r="AB107" s="91">
        <v>1035</v>
      </c>
      <c r="AC107" s="91">
        <v>23.2</v>
      </c>
      <c r="AD107" s="91">
        <v>31.1</v>
      </c>
      <c r="AE107" s="91">
        <v>4.83</v>
      </c>
      <c r="AF107" s="91">
        <v>64.400000000000006</v>
      </c>
      <c r="AG107" s="91">
        <v>7.9000000000000021</v>
      </c>
      <c r="AH107" s="91">
        <v>105</v>
      </c>
      <c r="AI107" s="91">
        <v>65.3</v>
      </c>
      <c r="AJ107" s="91" t="s">
        <v>88</v>
      </c>
      <c r="AK107" s="91" t="s">
        <v>88</v>
      </c>
      <c r="AL107" s="91">
        <v>5483000</v>
      </c>
      <c r="AM107" s="91">
        <v>13782000</v>
      </c>
      <c r="AN107" s="91">
        <v>6488000</v>
      </c>
      <c r="AO107" s="91">
        <v>8.6</v>
      </c>
      <c r="AP107" s="91">
        <v>2.0172572006405947</v>
      </c>
      <c r="AQ107" s="91">
        <v>0.04</v>
      </c>
      <c r="AR107" s="91">
        <v>54.9</v>
      </c>
      <c r="AS107" s="91">
        <v>10.9</v>
      </c>
      <c r="AT107" s="91">
        <v>460</v>
      </c>
      <c r="AU107" s="91" t="s">
        <v>88</v>
      </c>
      <c r="AV107" s="91">
        <v>19</v>
      </c>
      <c r="AW107" s="91">
        <v>0.1</v>
      </c>
      <c r="AX107" s="91">
        <v>60.8</v>
      </c>
      <c r="AY107" s="91">
        <v>2.82</v>
      </c>
      <c r="AZ107" s="91">
        <v>361</v>
      </c>
      <c r="BA107" s="91">
        <v>68.2</v>
      </c>
      <c r="BB107" s="91" t="s">
        <v>88</v>
      </c>
      <c r="BC107" s="91" t="s">
        <v>88</v>
      </c>
      <c r="BD107" s="91" t="s">
        <v>88</v>
      </c>
      <c r="BE107" s="93" t="s">
        <v>88</v>
      </c>
      <c r="BF107" s="91" t="s">
        <v>88</v>
      </c>
      <c r="BG107" s="91" t="s">
        <v>88</v>
      </c>
      <c r="BH107" s="91" t="s">
        <v>88</v>
      </c>
      <c r="BI107" s="94">
        <f t="shared" si="39"/>
        <v>65.565604993317024</v>
      </c>
      <c r="BJ107" s="95">
        <f t="shared" si="40"/>
        <v>2</v>
      </c>
      <c r="BK107" s="95">
        <f t="shared" si="41"/>
        <v>82.17760601099144</v>
      </c>
      <c r="BL107" s="95">
        <f t="shared" si="42"/>
        <v>2</v>
      </c>
      <c r="BM107" s="95">
        <f t="shared" si="43"/>
        <v>87.211101118577901</v>
      </c>
      <c r="BN107" s="95">
        <f t="shared" si="44"/>
        <v>5.4606408183535819</v>
      </c>
      <c r="BO107" s="95">
        <f t="shared" si="45"/>
        <v>56.537154030903032</v>
      </c>
      <c r="BP107" s="95">
        <f t="shared" si="46"/>
        <v>74.664120140931786</v>
      </c>
      <c r="BQ107" s="95">
        <f t="shared" si="47"/>
        <v>7.6485912160000282</v>
      </c>
      <c r="BR107" s="96">
        <f t="shared" si="48"/>
        <v>42.155110103250955</v>
      </c>
      <c r="BS107" s="97" t="str">
        <f t="shared" si="49"/>
        <v>MALO</v>
      </c>
      <c r="BT107" s="98">
        <f t="shared" si="50"/>
        <v>21.560283687943262</v>
      </c>
      <c r="BU107" s="99">
        <f t="shared" si="51"/>
        <v>0.64400000000000002</v>
      </c>
      <c r="BV107" s="100">
        <f t="shared" si="52"/>
        <v>0.1</v>
      </c>
      <c r="BW107" s="95">
        <f t="shared" si="53"/>
        <v>0.94944524270791841</v>
      </c>
      <c r="BX107" s="94">
        <f t="shared" si="54"/>
        <v>0.125</v>
      </c>
      <c r="BY107" s="100">
        <f t="shared" si="55"/>
        <v>0.96299999999999997</v>
      </c>
      <c r="BZ107" s="100">
        <f t="shared" si="56"/>
        <v>0</v>
      </c>
      <c r="CA107" s="94">
        <f t="shared" si="57"/>
        <v>0.15</v>
      </c>
      <c r="CB107" s="99">
        <f t="shared" si="58"/>
        <v>0.42328233397910864</v>
      </c>
      <c r="CC107" s="97" t="str">
        <f t="shared" si="59"/>
        <v>Mala</v>
      </c>
      <c r="CD107" s="99">
        <f t="shared" si="60"/>
        <v>1</v>
      </c>
      <c r="CE107" s="96">
        <f t="shared" si="61"/>
        <v>9.5203134721655758E-2</v>
      </c>
      <c r="CF107" s="96">
        <f t="shared" si="62"/>
        <v>1</v>
      </c>
      <c r="CG107" s="99">
        <f t="shared" si="63"/>
        <v>0.69840104490721855</v>
      </c>
      <c r="CH107" s="101" t="str">
        <f t="shared" si="64"/>
        <v>Alta</v>
      </c>
      <c r="CI107" s="96">
        <f t="shared" si="65"/>
        <v>1</v>
      </c>
      <c r="CJ107" s="96">
        <f t="shared" si="66"/>
        <v>1</v>
      </c>
      <c r="CK107" s="96">
        <f t="shared" si="67"/>
        <v>0.35599999999999998</v>
      </c>
      <c r="CL107" s="102">
        <f t="shared" si="68"/>
        <v>0.78533333333333333</v>
      </c>
      <c r="CM107" s="103" t="str">
        <f t="shared" si="69"/>
        <v>Alta</v>
      </c>
      <c r="CN107" s="96">
        <f t="shared" si="70"/>
        <v>3.7000000000000005E-2</v>
      </c>
      <c r="CO107" s="96">
        <f t="shared" si="71"/>
        <v>3.7000000000000005E-2</v>
      </c>
      <c r="CP107" s="103" t="str">
        <f t="shared" si="72"/>
        <v>Ninguna</v>
      </c>
      <c r="CQ107" s="104">
        <f t="shared" si="73"/>
        <v>4.1686405454024265E-2</v>
      </c>
      <c r="CR107" s="104">
        <f t="shared" si="74"/>
        <v>4.1686405454024265E-2</v>
      </c>
      <c r="CS107" s="103" t="str">
        <f t="shared" si="75"/>
        <v>Ninguna</v>
      </c>
      <c r="CT107" s="105" t="str">
        <f t="shared" si="76"/>
        <v>Hipereutrofico</v>
      </c>
      <c r="CU107" s="83" t="s">
        <v>1436</v>
      </c>
      <c r="CV107" s="83" t="s">
        <v>1433</v>
      </c>
      <c r="CW107" s="90">
        <v>43700</v>
      </c>
      <c r="CX107" s="106">
        <f t="shared" si="77"/>
        <v>62.857257200640589</v>
      </c>
    </row>
    <row r="108" spans="1:102" ht="30" hidden="1" customHeight="1" x14ac:dyDescent="0.2">
      <c r="A108" s="83">
        <v>2019</v>
      </c>
      <c r="B108" s="84" t="s">
        <v>1437</v>
      </c>
      <c r="C108" s="84" t="s">
        <v>1438</v>
      </c>
      <c r="D108" s="85" t="s">
        <v>1439</v>
      </c>
      <c r="E108" s="84" t="s">
        <v>306</v>
      </c>
      <c r="F108" s="86" t="s">
        <v>1412</v>
      </c>
      <c r="G108" s="86" t="s">
        <v>991</v>
      </c>
      <c r="H108" s="87">
        <v>-74.562949194300003</v>
      </c>
      <c r="I108" s="87">
        <v>6.2285902771200004</v>
      </c>
      <c r="J108" s="88">
        <v>946277.17099999997</v>
      </c>
      <c r="K108" s="88">
        <v>1180541.2664999999</v>
      </c>
      <c r="L108" s="89">
        <v>140</v>
      </c>
      <c r="M108" s="86">
        <v>2</v>
      </c>
      <c r="N108" s="86" t="s">
        <v>79</v>
      </c>
      <c r="O108" s="86">
        <v>23</v>
      </c>
      <c r="P108" s="86" t="s">
        <v>289</v>
      </c>
      <c r="Q108" s="86">
        <v>2310</v>
      </c>
      <c r="R108" s="84" t="s">
        <v>323</v>
      </c>
      <c r="S108" s="108">
        <v>2310</v>
      </c>
      <c r="T108" s="84" t="s">
        <v>325</v>
      </c>
      <c r="U108" s="85" t="s">
        <v>1440</v>
      </c>
      <c r="V108" s="84" t="s">
        <v>1441</v>
      </c>
      <c r="W108" s="84" t="s">
        <v>1442</v>
      </c>
      <c r="X108" s="84" t="s">
        <v>1438</v>
      </c>
      <c r="Y108" s="90">
        <v>43699</v>
      </c>
      <c r="Z108" s="91">
        <v>1116843</v>
      </c>
      <c r="AA108" s="91">
        <v>7.72</v>
      </c>
      <c r="AB108" s="91">
        <v>122.6</v>
      </c>
      <c r="AC108" s="91">
        <v>28.5</v>
      </c>
      <c r="AD108" s="91">
        <v>30.1</v>
      </c>
      <c r="AE108" s="91">
        <v>7.19</v>
      </c>
      <c r="AF108" s="91">
        <v>94.3</v>
      </c>
      <c r="AG108" s="91">
        <v>1.6000000000000014</v>
      </c>
      <c r="AH108" s="91">
        <v>12</v>
      </c>
      <c r="AI108" s="91">
        <v>2</v>
      </c>
      <c r="AJ108" s="91" t="s">
        <v>88</v>
      </c>
      <c r="AK108" s="91" t="s">
        <v>88</v>
      </c>
      <c r="AL108" s="91">
        <v>1340</v>
      </c>
      <c r="AM108" s="91">
        <v>2450</v>
      </c>
      <c r="AN108" s="91">
        <v>2010</v>
      </c>
      <c r="AO108" s="91">
        <v>0.153</v>
      </c>
      <c r="AP108" s="91">
        <v>0.30947842831776201</v>
      </c>
      <c r="AQ108" s="91">
        <v>0.02</v>
      </c>
      <c r="AR108" s="91">
        <v>5</v>
      </c>
      <c r="AS108" s="91">
        <v>120</v>
      </c>
      <c r="AT108" s="91">
        <v>236</v>
      </c>
      <c r="AU108" s="91" t="s">
        <v>88</v>
      </c>
      <c r="AV108" s="91">
        <v>132</v>
      </c>
      <c r="AW108" s="91">
        <v>0.2</v>
      </c>
      <c r="AX108" s="91">
        <v>5</v>
      </c>
      <c r="AY108" s="91">
        <v>0.27600000000000002</v>
      </c>
      <c r="AZ108" s="91">
        <v>18.100000000000001</v>
      </c>
      <c r="BA108" s="91">
        <v>49.4</v>
      </c>
      <c r="BB108" s="91" t="s">
        <v>88</v>
      </c>
      <c r="BC108" s="91" t="s">
        <v>88</v>
      </c>
      <c r="BD108" s="91" t="s">
        <v>88</v>
      </c>
      <c r="BE108" s="93" t="s">
        <v>88</v>
      </c>
      <c r="BF108" s="91" t="s">
        <v>88</v>
      </c>
      <c r="BG108" s="91" t="s">
        <v>88</v>
      </c>
      <c r="BH108" s="91" t="s">
        <v>88</v>
      </c>
      <c r="BI108" s="94">
        <f t="shared" si="39"/>
        <v>97.369871032706385</v>
      </c>
      <c r="BJ108" s="95">
        <f t="shared" si="40"/>
        <v>18.253932563093599</v>
      </c>
      <c r="BK108" s="95">
        <f t="shared" si="41"/>
        <v>90.921959185176092</v>
      </c>
      <c r="BL108" s="95">
        <f t="shared" si="42"/>
        <v>80.14150832</v>
      </c>
      <c r="BM108" s="95">
        <f t="shared" si="43"/>
        <v>98.65782589062178</v>
      </c>
      <c r="BN108" s="95">
        <f t="shared" si="44"/>
        <v>85.756210881875944</v>
      </c>
      <c r="BO108" s="95">
        <f t="shared" si="45"/>
        <v>87.655782758573665</v>
      </c>
      <c r="BP108" s="95">
        <f t="shared" si="46"/>
        <v>5</v>
      </c>
      <c r="BQ108" s="95">
        <f t="shared" si="47"/>
        <v>63.652392285977612</v>
      </c>
      <c r="BR108" s="96">
        <f t="shared" si="48"/>
        <v>70.353138124350011</v>
      </c>
      <c r="BS108" s="97" t="str">
        <f t="shared" si="49"/>
        <v>BUENA</v>
      </c>
      <c r="BT108" s="98">
        <f t="shared" si="50"/>
        <v>18.115942028985504</v>
      </c>
      <c r="BU108" s="99">
        <f t="shared" si="51"/>
        <v>0.94299999999999995</v>
      </c>
      <c r="BV108" s="100">
        <f t="shared" si="52"/>
        <v>0.1</v>
      </c>
      <c r="BW108" s="95">
        <f t="shared" si="53"/>
        <v>1</v>
      </c>
      <c r="BX108" s="94">
        <f t="shared" si="54"/>
        <v>0.91</v>
      </c>
      <c r="BY108" s="100">
        <f t="shared" si="55"/>
        <v>0.624</v>
      </c>
      <c r="BZ108" s="100">
        <f t="shared" si="56"/>
        <v>0.65439721777592552</v>
      </c>
      <c r="CA108" s="94">
        <f t="shared" si="57"/>
        <v>0.8</v>
      </c>
      <c r="CB108" s="99">
        <f t="shared" si="58"/>
        <v>0.72325561048862963</v>
      </c>
      <c r="CC108" s="97" t="str">
        <f t="shared" si="59"/>
        <v>Aceptable</v>
      </c>
      <c r="CD108" s="99">
        <f t="shared" si="60"/>
        <v>0.34560278222407448</v>
      </c>
      <c r="CE108" s="96">
        <f t="shared" si="61"/>
        <v>2.3035549431186141E-2</v>
      </c>
      <c r="CF108" s="96">
        <f t="shared" si="62"/>
        <v>0</v>
      </c>
      <c r="CG108" s="99">
        <f t="shared" si="63"/>
        <v>0.12287944388508687</v>
      </c>
      <c r="CH108" s="101" t="str">
        <f t="shared" si="64"/>
        <v>Ninguna</v>
      </c>
      <c r="CI108" s="96">
        <f t="shared" si="65"/>
        <v>0</v>
      </c>
      <c r="CJ108" s="96">
        <f t="shared" si="66"/>
        <v>0.45793300724413855</v>
      </c>
      <c r="CK108" s="96">
        <f t="shared" si="67"/>
        <v>5.7000000000000051E-2</v>
      </c>
      <c r="CL108" s="102">
        <f t="shared" si="68"/>
        <v>0.17164433574804619</v>
      </c>
      <c r="CM108" s="103" t="str">
        <f t="shared" si="69"/>
        <v>Ninguna</v>
      </c>
      <c r="CN108" s="96">
        <f t="shared" si="70"/>
        <v>0.376</v>
      </c>
      <c r="CO108" s="96">
        <f t="shared" si="71"/>
        <v>0.376</v>
      </c>
      <c r="CP108" s="103" t="str">
        <f t="shared" si="72"/>
        <v>Baja</v>
      </c>
      <c r="CQ108" s="104">
        <f t="shared" si="73"/>
        <v>1.1589483750889583E-2</v>
      </c>
      <c r="CR108" s="104">
        <f t="shared" si="74"/>
        <v>1.1589483750889583E-2</v>
      </c>
      <c r="CS108" s="103" t="str">
        <f t="shared" si="75"/>
        <v>Ninguna</v>
      </c>
      <c r="CT108" s="105" t="str">
        <f t="shared" si="76"/>
        <v>Eutrofico</v>
      </c>
      <c r="CU108" s="83" t="s">
        <v>1443</v>
      </c>
      <c r="CV108" s="83" t="s">
        <v>1444</v>
      </c>
      <c r="CW108" s="90">
        <v>43714</v>
      </c>
      <c r="CX108" s="106">
        <f t="shared" si="77"/>
        <v>5.3294784283177616</v>
      </c>
    </row>
    <row r="109" spans="1:102" ht="30" hidden="1" customHeight="1" x14ac:dyDescent="0.2">
      <c r="A109" s="83">
        <v>2019</v>
      </c>
      <c r="B109" s="84" t="s">
        <v>1445</v>
      </c>
      <c r="C109" s="84" t="s">
        <v>1438</v>
      </c>
      <c r="D109" s="85" t="s">
        <v>1446</v>
      </c>
      <c r="E109" s="84" t="s">
        <v>306</v>
      </c>
      <c r="F109" s="86" t="s">
        <v>1412</v>
      </c>
      <c r="G109" s="86" t="s">
        <v>991</v>
      </c>
      <c r="H109" s="87">
        <v>-74.560075288600004</v>
      </c>
      <c r="I109" s="87">
        <v>6.2312792206000003</v>
      </c>
      <c r="J109" s="88">
        <v>946595.49970000004</v>
      </c>
      <c r="K109" s="88">
        <v>1180838.3485000001</v>
      </c>
      <c r="L109" s="89">
        <v>140</v>
      </c>
      <c r="M109" s="86">
        <v>2</v>
      </c>
      <c r="N109" s="86" t="s">
        <v>79</v>
      </c>
      <c r="O109" s="86">
        <v>23</v>
      </c>
      <c r="P109" s="86" t="s">
        <v>289</v>
      </c>
      <c r="Q109" s="86">
        <v>2310</v>
      </c>
      <c r="R109" s="84" t="s">
        <v>323</v>
      </c>
      <c r="S109" s="108">
        <v>2310</v>
      </c>
      <c r="T109" s="84" t="s">
        <v>325</v>
      </c>
      <c r="U109" s="85" t="s">
        <v>1440</v>
      </c>
      <c r="V109" s="84" t="s">
        <v>1441</v>
      </c>
      <c r="W109" s="84" t="s">
        <v>1442</v>
      </c>
      <c r="X109" s="84" t="s">
        <v>1438</v>
      </c>
      <c r="Y109" s="90">
        <v>43699</v>
      </c>
      <c r="Z109" s="91">
        <v>1197021</v>
      </c>
      <c r="AA109" s="91">
        <v>7.66</v>
      </c>
      <c r="AB109" s="91">
        <v>123.4</v>
      </c>
      <c r="AC109" s="91">
        <v>28.5</v>
      </c>
      <c r="AD109" s="91">
        <v>30</v>
      </c>
      <c r="AE109" s="91">
        <v>7.46</v>
      </c>
      <c r="AF109" s="91">
        <v>97.2</v>
      </c>
      <c r="AG109" s="91">
        <v>1.5</v>
      </c>
      <c r="AH109" s="91">
        <v>12</v>
      </c>
      <c r="AI109" s="91">
        <v>2</v>
      </c>
      <c r="AJ109" s="91" t="s">
        <v>88</v>
      </c>
      <c r="AK109" s="91" t="s">
        <v>88</v>
      </c>
      <c r="AL109" s="91">
        <v>1600</v>
      </c>
      <c r="AM109" s="91">
        <v>14670</v>
      </c>
      <c r="AN109" s="91">
        <v>1830</v>
      </c>
      <c r="AO109" s="91">
        <v>0.153</v>
      </c>
      <c r="AP109" s="91">
        <v>0.30044256179753537</v>
      </c>
      <c r="AQ109" s="91">
        <v>0.02</v>
      </c>
      <c r="AR109" s="91">
        <v>5</v>
      </c>
      <c r="AS109" s="91">
        <v>116</v>
      </c>
      <c r="AT109" s="91">
        <v>235</v>
      </c>
      <c r="AU109" s="91" t="s">
        <v>88</v>
      </c>
      <c r="AV109" s="91">
        <v>143</v>
      </c>
      <c r="AW109" s="91">
        <v>0.1</v>
      </c>
      <c r="AX109" s="91">
        <v>5</v>
      </c>
      <c r="AY109" s="91">
        <v>0.05</v>
      </c>
      <c r="AZ109" s="91">
        <v>18</v>
      </c>
      <c r="BA109" s="91">
        <v>42.4</v>
      </c>
      <c r="BB109" s="91" t="s">
        <v>88</v>
      </c>
      <c r="BC109" s="91" t="s">
        <v>88</v>
      </c>
      <c r="BD109" s="91" t="s">
        <v>88</v>
      </c>
      <c r="BE109" s="93" t="s">
        <v>88</v>
      </c>
      <c r="BF109" s="91" t="s">
        <v>88</v>
      </c>
      <c r="BG109" s="91" t="s">
        <v>88</v>
      </c>
      <c r="BH109" s="91" t="s">
        <v>88</v>
      </c>
      <c r="BI109" s="94">
        <f t="shared" si="39"/>
        <v>98.297352994871687</v>
      </c>
      <c r="BJ109" s="95">
        <f t="shared" si="40"/>
        <v>18.838683101792572</v>
      </c>
      <c r="BK109" s="95">
        <f t="shared" si="41"/>
        <v>91.744910772620642</v>
      </c>
      <c r="BL109" s="95">
        <f t="shared" si="42"/>
        <v>80.14150832</v>
      </c>
      <c r="BM109" s="95">
        <f t="shared" si="43"/>
        <v>98.723755551202714</v>
      </c>
      <c r="BN109" s="95">
        <f t="shared" si="44"/>
        <v>85.756210881875944</v>
      </c>
      <c r="BO109" s="95">
        <f t="shared" si="45"/>
        <v>87.919066131017189</v>
      </c>
      <c r="BP109" s="95">
        <f t="shared" si="46"/>
        <v>5</v>
      </c>
      <c r="BQ109" s="95">
        <f t="shared" si="47"/>
        <v>63.843109261937514</v>
      </c>
      <c r="BR109" s="96">
        <f t="shared" si="48"/>
        <v>70.74116631034849</v>
      </c>
      <c r="BS109" s="97" t="str">
        <f t="shared" si="49"/>
        <v>BUENA</v>
      </c>
      <c r="BT109" s="98">
        <f t="shared" si="50"/>
        <v>100</v>
      </c>
      <c r="BU109" s="99">
        <f t="shared" si="51"/>
        <v>0.97200000000000009</v>
      </c>
      <c r="BV109" s="100">
        <f t="shared" si="52"/>
        <v>0.1</v>
      </c>
      <c r="BW109" s="95">
        <f t="shared" si="53"/>
        <v>1</v>
      </c>
      <c r="BX109" s="94">
        <f t="shared" si="54"/>
        <v>0.91</v>
      </c>
      <c r="BY109" s="100">
        <f t="shared" si="55"/>
        <v>0.59099999999999997</v>
      </c>
      <c r="BZ109" s="100">
        <f t="shared" si="56"/>
        <v>0.65137196023981303</v>
      </c>
      <c r="CA109" s="94">
        <f t="shared" si="57"/>
        <v>0.15</v>
      </c>
      <c r="CB109" s="99">
        <f t="shared" si="58"/>
        <v>0.63185207443357383</v>
      </c>
      <c r="CC109" s="97" t="str">
        <f t="shared" si="59"/>
        <v>Regular</v>
      </c>
      <c r="CD109" s="99">
        <f t="shared" si="60"/>
        <v>0.34862803976018697</v>
      </c>
      <c r="CE109" s="96">
        <f t="shared" si="61"/>
        <v>1.176006626828765E-2</v>
      </c>
      <c r="CF109" s="96">
        <f t="shared" si="62"/>
        <v>0</v>
      </c>
      <c r="CG109" s="99">
        <f t="shared" si="63"/>
        <v>0.1201293686761582</v>
      </c>
      <c r="CH109" s="101" t="str">
        <f t="shared" si="64"/>
        <v>Ninguna</v>
      </c>
      <c r="CI109" s="96">
        <f t="shared" si="65"/>
        <v>0</v>
      </c>
      <c r="CJ109" s="96">
        <f t="shared" si="66"/>
        <v>0.89320086375223839</v>
      </c>
      <c r="CK109" s="96">
        <f t="shared" si="67"/>
        <v>2.7999999999999914E-2</v>
      </c>
      <c r="CL109" s="102">
        <f t="shared" si="68"/>
        <v>0.30706695458407945</v>
      </c>
      <c r="CM109" s="103" t="str">
        <f t="shared" si="69"/>
        <v>Baja</v>
      </c>
      <c r="CN109" s="96">
        <f t="shared" si="70"/>
        <v>0.40899999999999997</v>
      </c>
      <c r="CO109" s="96">
        <f t="shared" si="71"/>
        <v>0.40899999999999997</v>
      </c>
      <c r="CP109" s="103" t="str">
        <f t="shared" si="72"/>
        <v>Media</v>
      </c>
      <c r="CQ109" s="104">
        <f t="shared" si="73"/>
        <v>9.4429409297708284E-3</v>
      </c>
      <c r="CR109" s="104">
        <f t="shared" si="74"/>
        <v>9.4429409297708284E-3</v>
      </c>
      <c r="CS109" s="103" t="str">
        <f t="shared" si="75"/>
        <v>Ninguna</v>
      </c>
      <c r="CT109" s="105" t="str">
        <f t="shared" si="76"/>
        <v>Eutrofico</v>
      </c>
      <c r="CU109" s="83" t="s">
        <v>1447</v>
      </c>
      <c r="CV109" s="83" t="s">
        <v>1444</v>
      </c>
      <c r="CW109" s="90">
        <v>43714</v>
      </c>
      <c r="CX109" s="106">
        <f t="shared" si="77"/>
        <v>5.3204425617975355</v>
      </c>
    </row>
    <row r="110" spans="1:102" ht="30" hidden="1" customHeight="1" x14ac:dyDescent="0.2">
      <c r="A110" s="83">
        <v>2019</v>
      </c>
      <c r="B110" s="84" t="s">
        <v>1448</v>
      </c>
      <c r="C110" s="84" t="s">
        <v>520</v>
      </c>
      <c r="D110" s="85" t="s">
        <v>1449</v>
      </c>
      <c r="E110" s="84" t="s">
        <v>1450</v>
      </c>
      <c r="F110" s="86" t="s">
        <v>1412</v>
      </c>
      <c r="G110" s="86" t="s">
        <v>991</v>
      </c>
      <c r="H110" s="87">
        <v>-75.079139763800001</v>
      </c>
      <c r="I110" s="87">
        <v>6.9134282647600003</v>
      </c>
      <c r="J110" s="88">
        <v>889298.67920000001</v>
      </c>
      <c r="K110" s="88">
        <v>1256368.4881</v>
      </c>
      <c r="L110" s="89">
        <v>1550</v>
      </c>
      <c r="M110" s="86">
        <v>2</v>
      </c>
      <c r="N110" s="86" t="s">
        <v>79</v>
      </c>
      <c r="O110" s="86">
        <v>27</v>
      </c>
      <c r="P110" s="86" t="s">
        <v>98</v>
      </c>
      <c r="Q110" s="86">
        <v>2701</v>
      </c>
      <c r="R110" s="84" t="s">
        <v>99</v>
      </c>
      <c r="S110" s="84" t="s">
        <v>515</v>
      </c>
      <c r="T110" s="84" t="s">
        <v>516</v>
      </c>
      <c r="U110" s="85" t="s">
        <v>517</v>
      </c>
      <c r="V110" s="84" t="s">
        <v>518</v>
      </c>
      <c r="W110" s="84" t="s">
        <v>519</v>
      </c>
      <c r="X110" s="84" t="s">
        <v>520</v>
      </c>
      <c r="Y110" s="90">
        <v>43699</v>
      </c>
      <c r="Z110" s="91">
        <v>167.46</v>
      </c>
      <c r="AA110" s="91">
        <v>7.03</v>
      </c>
      <c r="AB110" s="91">
        <v>65</v>
      </c>
      <c r="AC110" s="91">
        <v>26.1</v>
      </c>
      <c r="AD110" s="91">
        <v>27</v>
      </c>
      <c r="AE110" s="91">
        <v>4.93</v>
      </c>
      <c r="AF110" s="91">
        <v>71.400000000000006</v>
      </c>
      <c r="AG110" s="91">
        <v>0.89999999999999858</v>
      </c>
      <c r="AH110" s="91">
        <v>38.1</v>
      </c>
      <c r="AI110" s="91">
        <v>3.64</v>
      </c>
      <c r="AJ110" s="91" t="s">
        <v>88</v>
      </c>
      <c r="AK110" s="91" t="s">
        <v>88</v>
      </c>
      <c r="AL110" s="91">
        <v>50400</v>
      </c>
      <c r="AM110" s="91">
        <v>261300</v>
      </c>
      <c r="AN110" s="91">
        <v>54750</v>
      </c>
      <c r="AO110" s="91">
        <v>0.153</v>
      </c>
      <c r="AP110" s="91">
        <v>0.46082919253155802</v>
      </c>
      <c r="AQ110" s="91">
        <v>0.02</v>
      </c>
      <c r="AR110" s="91">
        <v>5</v>
      </c>
      <c r="AS110" s="91">
        <v>51.3</v>
      </c>
      <c r="AT110" s="91">
        <v>86</v>
      </c>
      <c r="AU110" s="91" t="s">
        <v>88</v>
      </c>
      <c r="AV110" s="91">
        <v>33</v>
      </c>
      <c r="AW110" s="91">
        <v>0.2</v>
      </c>
      <c r="AX110" s="91">
        <v>5</v>
      </c>
      <c r="AY110" s="91">
        <v>0.05</v>
      </c>
      <c r="AZ110" s="91">
        <v>11.1</v>
      </c>
      <c r="BA110" s="91">
        <v>19.899999999999999</v>
      </c>
      <c r="BB110" s="91" t="s">
        <v>88</v>
      </c>
      <c r="BC110" s="91" t="s">
        <v>88</v>
      </c>
      <c r="BD110" s="91" t="s">
        <v>88</v>
      </c>
      <c r="BE110" s="93" t="s">
        <v>88</v>
      </c>
      <c r="BF110" s="91" t="s">
        <v>88</v>
      </c>
      <c r="BG110" s="91" t="s">
        <v>88</v>
      </c>
      <c r="BH110" s="91" t="s">
        <v>88</v>
      </c>
      <c r="BI110" s="94">
        <f t="shared" si="39"/>
        <v>75.673055462011021</v>
      </c>
      <c r="BJ110" s="95">
        <f t="shared" si="40"/>
        <v>5.068305775452477</v>
      </c>
      <c r="BK110" s="95">
        <f t="shared" si="41"/>
        <v>89.176901969528643</v>
      </c>
      <c r="BL110" s="95">
        <f t="shared" si="42"/>
        <v>66.729722025832885</v>
      </c>
      <c r="BM110" s="95">
        <f t="shared" si="43"/>
        <v>97.562284584964061</v>
      </c>
      <c r="BN110" s="95">
        <f t="shared" si="44"/>
        <v>85.756210881875944</v>
      </c>
      <c r="BO110" s="95">
        <f t="shared" si="45"/>
        <v>89.249596352490499</v>
      </c>
      <c r="BP110" s="95">
        <f t="shared" si="46"/>
        <v>38.216642178087795</v>
      </c>
      <c r="BQ110" s="95">
        <f t="shared" si="47"/>
        <v>85.150672356017608</v>
      </c>
      <c r="BR110" s="96">
        <f t="shared" si="48"/>
        <v>67.099764613205352</v>
      </c>
      <c r="BS110" s="97" t="str">
        <f t="shared" si="49"/>
        <v>MEDIA</v>
      </c>
      <c r="BT110" s="98">
        <f t="shared" si="50"/>
        <v>100</v>
      </c>
      <c r="BU110" s="99">
        <f t="shared" si="51"/>
        <v>0.71400000000000008</v>
      </c>
      <c r="BV110" s="100">
        <f t="shared" si="52"/>
        <v>0.1</v>
      </c>
      <c r="BW110" s="95">
        <f t="shared" si="53"/>
        <v>1</v>
      </c>
      <c r="BX110" s="94">
        <f t="shared" si="54"/>
        <v>0.51</v>
      </c>
      <c r="BY110" s="100">
        <f t="shared" si="55"/>
        <v>0.92100000000000004</v>
      </c>
      <c r="BZ110" s="100">
        <f t="shared" si="56"/>
        <v>0.85232604785549237</v>
      </c>
      <c r="CA110" s="94">
        <f t="shared" si="57"/>
        <v>0.15</v>
      </c>
      <c r="CB110" s="99">
        <f t="shared" si="58"/>
        <v>0.6089056466997691</v>
      </c>
      <c r="CC110" s="97" t="str">
        <f t="shared" si="59"/>
        <v>Regular</v>
      </c>
      <c r="CD110" s="99">
        <f t="shared" si="60"/>
        <v>0.14767395214450763</v>
      </c>
      <c r="CE110" s="96">
        <f t="shared" si="61"/>
        <v>0</v>
      </c>
      <c r="CF110" s="96">
        <f t="shared" si="62"/>
        <v>0</v>
      </c>
      <c r="CG110" s="99">
        <f t="shared" si="63"/>
        <v>4.9224650714835873E-2</v>
      </c>
      <c r="CH110" s="101" t="str">
        <f t="shared" si="64"/>
        <v>Ninguna</v>
      </c>
      <c r="CI110" s="96">
        <f t="shared" si="65"/>
        <v>0.34277096855433919</v>
      </c>
      <c r="CJ110" s="96">
        <f t="shared" si="66"/>
        <v>1</v>
      </c>
      <c r="CK110" s="96">
        <f t="shared" si="67"/>
        <v>0.28599999999999992</v>
      </c>
      <c r="CL110" s="102">
        <f t="shared" si="68"/>
        <v>0.54292365618477978</v>
      </c>
      <c r="CM110" s="103" t="str">
        <f t="shared" si="69"/>
        <v>Media</v>
      </c>
      <c r="CN110" s="96">
        <f t="shared" si="70"/>
        <v>7.9000000000000001E-2</v>
      </c>
      <c r="CO110" s="96">
        <f t="shared" si="71"/>
        <v>7.9000000000000001E-2</v>
      </c>
      <c r="CP110" s="103" t="str">
        <f t="shared" si="72"/>
        <v>Ninguna</v>
      </c>
      <c r="CQ110" s="104">
        <f t="shared" si="73"/>
        <v>1.0834725629248186E-3</v>
      </c>
      <c r="CR110" s="104">
        <f t="shared" si="74"/>
        <v>1.0834725629248186E-3</v>
      </c>
      <c r="CS110" s="103" t="str">
        <f t="shared" si="75"/>
        <v>Ninguna</v>
      </c>
      <c r="CT110" s="105" t="str">
        <f t="shared" si="76"/>
        <v>Eutrofico</v>
      </c>
      <c r="CU110" s="83" t="s">
        <v>1451</v>
      </c>
      <c r="CV110" s="83" t="s">
        <v>1452</v>
      </c>
      <c r="CW110" s="90">
        <v>43714</v>
      </c>
      <c r="CX110" s="106">
        <f t="shared" si="77"/>
        <v>5.4808291925315578</v>
      </c>
    </row>
    <row r="111" spans="1:102" ht="30" hidden="1" customHeight="1" x14ac:dyDescent="0.2">
      <c r="A111" s="83">
        <v>2019</v>
      </c>
      <c r="B111" s="84" t="s">
        <v>1453</v>
      </c>
      <c r="C111" s="84" t="s">
        <v>520</v>
      </c>
      <c r="D111" s="85" t="s">
        <v>1454</v>
      </c>
      <c r="E111" s="84" t="s">
        <v>1450</v>
      </c>
      <c r="F111" s="86" t="s">
        <v>1412</v>
      </c>
      <c r="G111" s="86" t="s">
        <v>991</v>
      </c>
      <c r="H111" s="87">
        <v>-75.077387261200002</v>
      </c>
      <c r="I111" s="87">
        <v>6.9126694291300002</v>
      </c>
      <c r="J111" s="88">
        <v>889492.21039999998</v>
      </c>
      <c r="K111" s="88">
        <v>1256284.1484000001</v>
      </c>
      <c r="L111" s="89">
        <v>1540</v>
      </c>
      <c r="M111" s="86">
        <v>2</v>
      </c>
      <c r="N111" s="86" t="s">
        <v>79</v>
      </c>
      <c r="O111" s="86">
        <v>27</v>
      </c>
      <c r="P111" s="86" t="s">
        <v>98</v>
      </c>
      <c r="Q111" s="86">
        <v>2701</v>
      </c>
      <c r="R111" s="84" t="s">
        <v>99</v>
      </c>
      <c r="S111" s="84" t="s">
        <v>515</v>
      </c>
      <c r="T111" s="84" t="s">
        <v>516</v>
      </c>
      <c r="U111" s="85" t="s">
        <v>517</v>
      </c>
      <c r="V111" s="84" t="s">
        <v>518</v>
      </c>
      <c r="W111" s="84" t="s">
        <v>519</v>
      </c>
      <c r="X111" s="84" t="s">
        <v>520</v>
      </c>
      <c r="Y111" s="90">
        <v>43699</v>
      </c>
      <c r="Z111" s="91">
        <v>436.84</v>
      </c>
      <c r="AA111" s="91">
        <v>6.98</v>
      </c>
      <c r="AB111" s="91">
        <v>153.19999999999999</v>
      </c>
      <c r="AC111" s="91">
        <v>24.6</v>
      </c>
      <c r="AD111" s="91">
        <v>27</v>
      </c>
      <c r="AE111" s="91">
        <v>3.96</v>
      </c>
      <c r="AF111" s="91">
        <v>56.3</v>
      </c>
      <c r="AG111" s="91">
        <v>2.3999999999999986</v>
      </c>
      <c r="AH111" s="91">
        <v>49</v>
      </c>
      <c r="AI111" s="91">
        <v>8.43</v>
      </c>
      <c r="AJ111" s="91" t="s">
        <v>88</v>
      </c>
      <c r="AK111" s="91" t="s">
        <v>88</v>
      </c>
      <c r="AL111" s="91">
        <v>683500</v>
      </c>
      <c r="AM111" s="91">
        <v>2618000</v>
      </c>
      <c r="AN111" s="91">
        <v>816400</v>
      </c>
      <c r="AO111" s="91">
        <v>0.48799999999999999</v>
      </c>
      <c r="AP111" s="91">
        <v>0.3704705273292917</v>
      </c>
      <c r="AQ111" s="91">
        <v>0.02</v>
      </c>
      <c r="AR111" s="91">
        <v>5</v>
      </c>
      <c r="AS111" s="91">
        <v>20.7</v>
      </c>
      <c r="AT111" s="91">
        <v>98</v>
      </c>
      <c r="AU111" s="91" t="s">
        <v>88</v>
      </c>
      <c r="AV111" s="91">
        <v>20</v>
      </c>
      <c r="AW111" s="91">
        <v>0.4</v>
      </c>
      <c r="AX111" s="91">
        <v>5</v>
      </c>
      <c r="AY111" s="91">
        <v>0.35099999999999998</v>
      </c>
      <c r="AZ111" s="91">
        <v>30.9</v>
      </c>
      <c r="BA111" s="91">
        <v>54.8</v>
      </c>
      <c r="BB111" s="91" t="s">
        <v>88</v>
      </c>
      <c r="BC111" s="91" t="s">
        <v>88</v>
      </c>
      <c r="BD111" s="91" t="s">
        <v>88</v>
      </c>
      <c r="BE111" s="93" t="s">
        <v>88</v>
      </c>
      <c r="BF111" s="91" t="s">
        <v>88</v>
      </c>
      <c r="BG111" s="91" t="s">
        <v>88</v>
      </c>
      <c r="BH111" s="91" t="s">
        <v>88</v>
      </c>
      <c r="BI111" s="94">
        <f t="shared" si="39"/>
        <v>53.279981794074033</v>
      </c>
      <c r="BJ111" s="95">
        <f t="shared" si="40"/>
        <v>2</v>
      </c>
      <c r="BK111" s="95">
        <f t="shared" si="41"/>
        <v>88.062244072844777</v>
      </c>
      <c r="BL111" s="95">
        <f t="shared" si="42"/>
        <v>39.548467222838106</v>
      </c>
      <c r="BM111" s="95">
        <f t="shared" si="43"/>
        <v>98.214349660173923</v>
      </c>
      <c r="BN111" s="95">
        <f t="shared" si="44"/>
        <v>62.288205641647934</v>
      </c>
      <c r="BO111" s="95">
        <f t="shared" si="45"/>
        <v>85.153143194855019</v>
      </c>
      <c r="BP111" s="95">
        <f t="shared" si="46"/>
        <v>60.654691780681389</v>
      </c>
      <c r="BQ111" s="95">
        <f t="shared" si="47"/>
        <v>84.354378765617611</v>
      </c>
      <c r="BR111" s="96">
        <f t="shared" si="48"/>
        <v>58.737526853233142</v>
      </c>
      <c r="BS111" s="97" t="str">
        <f t="shared" si="49"/>
        <v>MEDIA</v>
      </c>
      <c r="BT111" s="98">
        <f t="shared" si="50"/>
        <v>14.245014245014247</v>
      </c>
      <c r="BU111" s="99">
        <f t="shared" si="51"/>
        <v>0.56299999999999994</v>
      </c>
      <c r="BV111" s="100">
        <f t="shared" si="52"/>
        <v>0.1</v>
      </c>
      <c r="BW111" s="95">
        <f t="shared" si="53"/>
        <v>0.9910273355381104</v>
      </c>
      <c r="BX111" s="94">
        <f t="shared" si="54"/>
        <v>0.26</v>
      </c>
      <c r="BY111" s="100">
        <f t="shared" si="55"/>
        <v>0.96</v>
      </c>
      <c r="BZ111" s="100">
        <f t="shared" si="56"/>
        <v>0.5341493074129241</v>
      </c>
      <c r="CA111" s="94">
        <f t="shared" si="57"/>
        <v>0.6</v>
      </c>
      <c r="CB111" s="99">
        <f t="shared" si="58"/>
        <v>0.57240473001314485</v>
      </c>
      <c r="CC111" s="97" t="str">
        <f t="shared" si="59"/>
        <v>Regular</v>
      </c>
      <c r="CD111" s="99">
        <f t="shared" si="60"/>
        <v>0.4658506925870759</v>
      </c>
      <c r="CE111" s="96">
        <f t="shared" si="61"/>
        <v>3.6360886022347015E-2</v>
      </c>
      <c r="CF111" s="96">
        <f t="shared" si="62"/>
        <v>0</v>
      </c>
      <c r="CG111" s="99">
        <f t="shared" si="63"/>
        <v>0.1674038595364743</v>
      </c>
      <c r="CH111" s="101" t="str">
        <f t="shared" si="64"/>
        <v>Ninguna</v>
      </c>
      <c r="CI111" s="96">
        <f t="shared" si="65"/>
        <v>0.59807930223731953</v>
      </c>
      <c r="CJ111" s="96">
        <f t="shared" si="66"/>
        <v>1</v>
      </c>
      <c r="CK111" s="96">
        <f t="shared" si="67"/>
        <v>0.43700000000000006</v>
      </c>
      <c r="CL111" s="102">
        <f t="shared" si="68"/>
        <v>0.67835976741243975</v>
      </c>
      <c r="CM111" s="103" t="str">
        <f t="shared" si="69"/>
        <v>Alta</v>
      </c>
      <c r="CN111" s="96">
        <f t="shared" si="70"/>
        <v>3.9999999999999994E-2</v>
      </c>
      <c r="CO111" s="96">
        <f t="shared" si="71"/>
        <v>3.9999999999999994E-2</v>
      </c>
      <c r="CP111" s="103" t="str">
        <f t="shared" si="72"/>
        <v>Ninguna</v>
      </c>
      <c r="CQ111" s="104">
        <f t="shared" si="73"/>
        <v>9.1196187001301593E-4</v>
      </c>
      <c r="CR111" s="104">
        <f t="shared" si="74"/>
        <v>9.1196187001301593E-4</v>
      </c>
      <c r="CS111" s="103" t="str">
        <f t="shared" si="75"/>
        <v>Ninguna</v>
      </c>
      <c r="CT111" s="105" t="str">
        <f t="shared" si="76"/>
        <v>Eutrofico</v>
      </c>
      <c r="CU111" s="83" t="s">
        <v>1455</v>
      </c>
      <c r="CV111" s="83" t="s">
        <v>1452</v>
      </c>
      <c r="CW111" s="90">
        <v>43714</v>
      </c>
      <c r="CX111" s="106">
        <f t="shared" si="77"/>
        <v>5.3904705273292919</v>
      </c>
    </row>
    <row r="112" spans="1:102" ht="30" hidden="1" customHeight="1" x14ac:dyDescent="0.2">
      <c r="A112" s="83">
        <v>2019</v>
      </c>
      <c r="B112" s="84" t="s">
        <v>1456</v>
      </c>
      <c r="C112" s="84" t="s">
        <v>327</v>
      </c>
      <c r="D112" s="85" t="s">
        <v>1457</v>
      </c>
      <c r="E112" s="84" t="s">
        <v>1450</v>
      </c>
      <c r="F112" s="86" t="s">
        <v>1412</v>
      </c>
      <c r="G112" s="86" t="s">
        <v>991</v>
      </c>
      <c r="H112" s="87">
        <v>-74.923352457700005</v>
      </c>
      <c r="I112" s="87">
        <v>6.8004368706399996</v>
      </c>
      <c r="J112" s="88">
        <v>906495.75029999996</v>
      </c>
      <c r="K112" s="88">
        <v>1243838.0072000001</v>
      </c>
      <c r="L112" s="89">
        <v>1250</v>
      </c>
      <c r="M112" s="86">
        <v>2</v>
      </c>
      <c r="N112" s="86" t="s">
        <v>79</v>
      </c>
      <c r="O112" s="86">
        <v>23</v>
      </c>
      <c r="P112" s="86" t="s">
        <v>289</v>
      </c>
      <c r="Q112" s="86">
        <v>2310</v>
      </c>
      <c r="R112" s="84" t="s">
        <v>323</v>
      </c>
      <c r="S112" s="108">
        <v>2310</v>
      </c>
      <c r="T112" s="84" t="s">
        <v>325</v>
      </c>
      <c r="U112" s="85" t="s">
        <v>326</v>
      </c>
      <c r="V112" s="84" t="s">
        <v>327</v>
      </c>
      <c r="W112" s="84" t="s">
        <v>328</v>
      </c>
      <c r="X112" s="84" t="s">
        <v>327</v>
      </c>
      <c r="Y112" s="90">
        <v>43702</v>
      </c>
      <c r="Z112" s="91">
        <v>0.27</v>
      </c>
      <c r="AA112" s="91">
        <v>6.82</v>
      </c>
      <c r="AB112" s="91">
        <v>111.7</v>
      </c>
      <c r="AC112" s="91">
        <v>23.1</v>
      </c>
      <c r="AD112" s="91">
        <v>23.4</v>
      </c>
      <c r="AE112" s="91">
        <v>3.58</v>
      </c>
      <c r="AF112" s="91">
        <v>48.6</v>
      </c>
      <c r="AG112" s="91">
        <v>0.29999999999999716</v>
      </c>
      <c r="AH112" s="91">
        <v>17.100000000000001</v>
      </c>
      <c r="AI112" s="91">
        <v>2</v>
      </c>
      <c r="AJ112" s="91" t="s">
        <v>88</v>
      </c>
      <c r="AK112" s="91" t="s">
        <v>88</v>
      </c>
      <c r="AL112" s="91">
        <v>410</v>
      </c>
      <c r="AM112" s="91">
        <v>15650</v>
      </c>
      <c r="AN112" s="91">
        <v>620</v>
      </c>
      <c r="AO112" s="91">
        <v>0.153</v>
      </c>
      <c r="AP112" s="91">
        <v>1.1724036809994052</v>
      </c>
      <c r="AQ112" s="91">
        <v>0.02</v>
      </c>
      <c r="AR112" s="91">
        <v>5</v>
      </c>
      <c r="AS112" s="91">
        <v>12.5</v>
      </c>
      <c r="AT112" s="91">
        <v>100</v>
      </c>
      <c r="AU112" s="91" t="s">
        <v>88</v>
      </c>
      <c r="AV112" s="91">
        <v>7</v>
      </c>
      <c r="AW112" s="91">
        <v>0.1</v>
      </c>
      <c r="AX112" s="91">
        <v>5</v>
      </c>
      <c r="AY112" s="91">
        <v>0.05</v>
      </c>
      <c r="AZ112" s="91">
        <v>58.6</v>
      </c>
      <c r="BA112" s="91">
        <v>50.2</v>
      </c>
      <c r="BB112" s="91" t="s">
        <v>88</v>
      </c>
      <c r="BC112" s="91" t="s">
        <v>88</v>
      </c>
      <c r="BD112" s="91" t="s">
        <v>88</v>
      </c>
      <c r="BE112" s="93" t="s">
        <v>88</v>
      </c>
      <c r="BF112" s="91" t="s">
        <v>88</v>
      </c>
      <c r="BG112" s="91" t="s">
        <v>88</v>
      </c>
      <c r="BH112" s="91" t="s">
        <v>88</v>
      </c>
      <c r="BI112" s="94">
        <f t="shared" si="39"/>
        <v>41.910713920966543</v>
      </c>
      <c r="BJ112" s="95">
        <f t="shared" si="40"/>
        <v>26.584628491064827</v>
      </c>
      <c r="BK112" s="95">
        <f t="shared" si="41"/>
        <v>83.90482471056518</v>
      </c>
      <c r="BL112" s="95">
        <f t="shared" si="42"/>
        <v>80.14150832</v>
      </c>
      <c r="BM112" s="95">
        <f t="shared" si="43"/>
        <v>92.62817901548749</v>
      </c>
      <c r="BN112" s="95">
        <f t="shared" si="44"/>
        <v>85.756210881875944</v>
      </c>
      <c r="BO112" s="95">
        <f t="shared" si="45"/>
        <v>90.129667593585026</v>
      </c>
      <c r="BP112" s="95">
        <f t="shared" si="46"/>
        <v>71.988495605468742</v>
      </c>
      <c r="BQ112" s="95">
        <f t="shared" si="47"/>
        <v>84.197110000000009</v>
      </c>
      <c r="BR112" s="96">
        <f t="shared" si="48"/>
        <v>67.927741656029212</v>
      </c>
      <c r="BS112" s="97" t="str">
        <f t="shared" si="49"/>
        <v>MEDIA</v>
      </c>
      <c r="BT112" s="98">
        <f t="shared" si="50"/>
        <v>100</v>
      </c>
      <c r="BU112" s="99">
        <f t="shared" si="51"/>
        <v>0.48599999999999999</v>
      </c>
      <c r="BV112" s="100">
        <f t="shared" si="52"/>
        <v>0.55681920138108065</v>
      </c>
      <c r="BW112" s="95">
        <f t="shared" si="53"/>
        <v>0.91190709716492857</v>
      </c>
      <c r="BX112" s="94">
        <f t="shared" si="54"/>
        <v>0.91</v>
      </c>
      <c r="BY112" s="100">
        <f t="shared" si="55"/>
        <v>0.999</v>
      </c>
      <c r="BZ112" s="100">
        <f t="shared" si="56"/>
        <v>0.69493579520992566</v>
      </c>
      <c r="CA112" s="94">
        <f t="shared" si="57"/>
        <v>0.15</v>
      </c>
      <c r="CB112" s="99">
        <f t="shared" si="58"/>
        <v>0.66893269312583092</v>
      </c>
      <c r="CC112" s="97" t="str">
        <f t="shared" si="59"/>
        <v>Regular</v>
      </c>
      <c r="CD112" s="99">
        <f t="shared" si="60"/>
        <v>0.30506420479007434</v>
      </c>
      <c r="CE112" s="96">
        <f t="shared" si="61"/>
        <v>2.4722725988764127E-2</v>
      </c>
      <c r="CF112" s="96">
        <f t="shared" si="62"/>
        <v>4.3000000000000038E-2</v>
      </c>
      <c r="CG112" s="99">
        <f t="shared" si="63"/>
        <v>0.12426231025961283</v>
      </c>
      <c r="CH112" s="101" t="str">
        <f t="shared" si="64"/>
        <v>Ninguna</v>
      </c>
      <c r="CI112" s="96">
        <f t="shared" si="65"/>
        <v>0</v>
      </c>
      <c r="CJ112" s="96">
        <f t="shared" si="66"/>
        <v>0.90892803145418188</v>
      </c>
      <c r="CK112" s="96">
        <f t="shared" si="67"/>
        <v>0.51400000000000001</v>
      </c>
      <c r="CL112" s="102">
        <f t="shared" si="68"/>
        <v>0.47430934381806061</v>
      </c>
      <c r="CM112" s="103" t="str">
        <f t="shared" si="69"/>
        <v>Media</v>
      </c>
      <c r="CN112" s="96">
        <f t="shared" si="70"/>
        <v>0</v>
      </c>
      <c r="CO112" s="96">
        <f t="shared" si="71"/>
        <v>0</v>
      </c>
      <c r="CP112" s="103" t="str">
        <f t="shared" si="72"/>
        <v>Ninguna</v>
      </c>
      <c r="CQ112" s="104">
        <f t="shared" si="73"/>
        <v>5.2530818623153501E-4</v>
      </c>
      <c r="CR112" s="104">
        <f t="shared" si="74"/>
        <v>5.2530818623153501E-4</v>
      </c>
      <c r="CS112" s="103" t="str">
        <f t="shared" si="75"/>
        <v>Ninguna</v>
      </c>
      <c r="CT112" s="105" t="str">
        <f t="shared" si="76"/>
        <v>Eutrofico</v>
      </c>
      <c r="CU112" s="83" t="s">
        <v>1458</v>
      </c>
      <c r="CV112" s="83" t="s">
        <v>1459</v>
      </c>
      <c r="CW112" s="90">
        <v>43717</v>
      </c>
      <c r="CX112" s="106">
        <f t="shared" si="77"/>
        <v>6.192403680999405</v>
      </c>
    </row>
    <row r="113" spans="1:102" ht="30" hidden="1" customHeight="1" x14ac:dyDescent="0.2">
      <c r="A113" s="83">
        <v>2019</v>
      </c>
      <c r="B113" s="84" t="s">
        <v>1460</v>
      </c>
      <c r="C113" s="84" t="s">
        <v>327</v>
      </c>
      <c r="D113" s="85" t="s">
        <v>1461</v>
      </c>
      <c r="E113" s="84" t="s">
        <v>1450</v>
      </c>
      <c r="F113" s="86" t="s">
        <v>1412</v>
      </c>
      <c r="G113" s="86" t="s">
        <v>991</v>
      </c>
      <c r="H113" s="87">
        <v>-74.922606504499996</v>
      </c>
      <c r="I113" s="87">
        <v>6.7993545610200004</v>
      </c>
      <c r="J113" s="88">
        <v>906578.00879999995</v>
      </c>
      <c r="K113" s="88">
        <v>1243718.1579</v>
      </c>
      <c r="L113" s="89">
        <v>1240</v>
      </c>
      <c r="M113" s="86">
        <v>2</v>
      </c>
      <c r="N113" s="86" t="s">
        <v>79</v>
      </c>
      <c r="O113" s="86">
        <v>23</v>
      </c>
      <c r="P113" s="86" t="s">
        <v>289</v>
      </c>
      <c r="Q113" s="86">
        <v>2310</v>
      </c>
      <c r="R113" s="84" t="s">
        <v>323</v>
      </c>
      <c r="S113" s="108">
        <v>2310</v>
      </c>
      <c r="T113" s="84" t="s">
        <v>325</v>
      </c>
      <c r="U113" s="85" t="s">
        <v>326</v>
      </c>
      <c r="V113" s="84" t="s">
        <v>327</v>
      </c>
      <c r="W113" s="84" t="s">
        <v>328</v>
      </c>
      <c r="X113" s="84" t="s">
        <v>327</v>
      </c>
      <c r="Y113" s="90">
        <v>43702</v>
      </c>
      <c r="Z113" s="91">
        <v>0.75</v>
      </c>
      <c r="AA113" s="91">
        <v>6.34</v>
      </c>
      <c r="AB113" s="91">
        <v>1686</v>
      </c>
      <c r="AC113" s="91">
        <v>23.2</v>
      </c>
      <c r="AD113" s="91">
        <v>23.1</v>
      </c>
      <c r="AE113" s="91">
        <v>1.32</v>
      </c>
      <c r="AF113" s="91">
        <v>18.3</v>
      </c>
      <c r="AG113" s="91">
        <v>-9.9999999999997868E-2</v>
      </c>
      <c r="AH113" s="91">
        <v>92.3</v>
      </c>
      <c r="AI113" s="91">
        <v>15.4</v>
      </c>
      <c r="AJ113" s="91" t="s">
        <v>88</v>
      </c>
      <c r="AK113" s="91" t="s">
        <v>88</v>
      </c>
      <c r="AL113" s="91">
        <v>269000</v>
      </c>
      <c r="AM113" s="91">
        <v>7625000</v>
      </c>
      <c r="AN113" s="91">
        <v>906000</v>
      </c>
      <c r="AO113" s="91">
        <v>0.71499999999999997</v>
      </c>
      <c r="AP113" s="91">
        <v>1.5112486755079035</v>
      </c>
      <c r="AQ113" s="91">
        <v>9.9000000000000005E-2</v>
      </c>
      <c r="AR113" s="91">
        <v>5</v>
      </c>
      <c r="AS113" s="91">
        <v>112</v>
      </c>
      <c r="AT113" s="91">
        <v>211</v>
      </c>
      <c r="AU113" s="91" t="s">
        <v>88</v>
      </c>
      <c r="AV113" s="91">
        <v>104</v>
      </c>
      <c r="AW113" s="91">
        <v>0.9</v>
      </c>
      <c r="AX113" s="91">
        <v>5</v>
      </c>
      <c r="AY113" s="91">
        <v>0.63300000000000001</v>
      </c>
      <c r="AZ113" s="91">
        <v>72.8</v>
      </c>
      <c r="BA113" s="91">
        <v>53.6</v>
      </c>
      <c r="BB113" s="91" t="s">
        <v>88</v>
      </c>
      <c r="BC113" s="91" t="s">
        <v>88</v>
      </c>
      <c r="BD113" s="91" t="s">
        <v>88</v>
      </c>
      <c r="BE113" s="93" t="s">
        <v>88</v>
      </c>
      <c r="BF113" s="91" t="s">
        <v>88</v>
      </c>
      <c r="BG113" s="91" t="s">
        <v>88</v>
      </c>
      <c r="BH113" s="91" t="s">
        <v>88</v>
      </c>
      <c r="BI113" s="94">
        <f t="shared" si="39"/>
        <v>11.292248157617959</v>
      </c>
      <c r="BJ113" s="95">
        <f t="shared" si="40"/>
        <v>2</v>
      </c>
      <c r="BK113" s="95">
        <f t="shared" si="41"/>
        <v>68.158202027496344</v>
      </c>
      <c r="BL113" s="95">
        <f t="shared" si="42"/>
        <v>19.704424788112021</v>
      </c>
      <c r="BM113" s="95">
        <f t="shared" si="43"/>
        <v>90.399805073017291</v>
      </c>
      <c r="BN113" s="95">
        <f t="shared" si="44"/>
        <v>51.00257826494618</v>
      </c>
      <c r="BO113" s="95">
        <f t="shared" si="45"/>
        <v>90.452393662478357</v>
      </c>
      <c r="BP113" s="95">
        <f t="shared" si="46"/>
        <v>5</v>
      </c>
      <c r="BQ113" s="95">
        <f t="shared" si="47"/>
        <v>68.323109257755107</v>
      </c>
      <c r="BR113" s="96">
        <f t="shared" si="48"/>
        <v>40.272666484599014</v>
      </c>
      <c r="BS113" s="97" t="str">
        <f t="shared" si="49"/>
        <v>MALO</v>
      </c>
      <c r="BT113" s="98">
        <f t="shared" si="50"/>
        <v>7.8988941548183256</v>
      </c>
      <c r="BU113" s="99">
        <f t="shared" si="51"/>
        <v>0.18300000000000005</v>
      </c>
      <c r="BV113" s="100">
        <f t="shared" si="52"/>
        <v>0.1</v>
      </c>
      <c r="BW113" s="95">
        <f t="shared" si="53"/>
        <v>0.71046957008206013</v>
      </c>
      <c r="BX113" s="94">
        <f t="shared" si="54"/>
        <v>0.125</v>
      </c>
      <c r="BY113" s="100">
        <f t="shared" si="55"/>
        <v>0.70799999999999996</v>
      </c>
      <c r="BZ113" s="100">
        <f t="shared" si="56"/>
        <v>0</v>
      </c>
      <c r="CA113" s="94">
        <f t="shared" si="57"/>
        <v>0.35</v>
      </c>
      <c r="CB113" s="99">
        <f t="shared" si="58"/>
        <v>0.3083657398114884</v>
      </c>
      <c r="CC113" s="97" t="str">
        <f t="shared" si="59"/>
        <v>Mala</v>
      </c>
      <c r="CD113" s="99">
        <f t="shared" si="60"/>
        <v>1</v>
      </c>
      <c r="CE113" s="96">
        <f t="shared" si="61"/>
        <v>3.2985652137350774E-2</v>
      </c>
      <c r="CF113" s="96">
        <f t="shared" si="62"/>
        <v>0.11399999999999999</v>
      </c>
      <c r="CG113" s="99">
        <f t="shared" si="63"/>
        <v>0.38232855071245025</v>
      </c>
      <c r="CH113" s="101" t="str">
        <f t="shared" si="64"/>
        <v>Baja</v>
      </c>
      <c r="CI113" s="96">
        <f t="shared" si="65"/>
        <v>0.7812645045855241</v>
      </c>
      <c r="CJ113" s="96">
        <f t="shared" si="66"/>
        <v>1</v>
      </c>
      <c r="CK113" s="96">
        <f t="shared" si="67"/>
        <v>0.81699999999999995</v>
      </c>
      <c r="CL113" s="102">
        <f t="shared" si="68"/>
        <v>0.86608816819517465</v>
      </c>
      <c r="CM113" s="103" t="str">
        <f t="shared" si="69"/>
        <v>Muy Alta</v>
      </c>
      <c r="CN113" s="96">
        <f t="shared" si="70"/>
        <v>0.29199999999999998</v>
      </c>
      <c r="CO113" s="96">
        <f t="shared" si="71"/>
        <v>0.29199999999999998</v>
      </c>
      <c r="CP113" s="103" t="str">
        <f t="shared" si="72"/>
        <v>Baja</v>
      </c>
      <c r="CQ113" s="104">
        <f t="shared" si="73"/>
        <v>1.0032452970245835E-4</v>
      </c>
      <c r="CR113" s="104">
        <f t="shared" si="74"/>
        <v>1.0032452970245835E-4</v>
      </c>
      <c r="CS113" s="103" t="str">
        <f t="shared" si="75"/>
        <v>Ninguna</v>
      </c>
      <c r="CT113" s="105" t="str">
        <f t="shared" si="76"/>
        <v>Eutrofico</v>
      </c>
      <c r="CU113" s="83" t="s">
        <v>1462</v>
      </c>
      <c r="CV113" s="83" t="s">
        <v>1459</v>
      </c>
      <c r="CW113" s="90">
        <v>43717</v>
      </c>
      <c r="CX113" s="106">
        <f t="shared" si="77"/>
        <v>6.6102486755079033</v>
      </c>
    </row>
    <row r="114" spans="1:102" ht="30" hidden="1" customHeight="1" x14ac:dyDescent="0.2">
      <c r="A114" s="83">
        <v>2019</v>
      </c>
      <c r="B114" s="84" t="s">
        <v>1463</v>
      </c>
      <c r="C114" s="84" t="s">
        <v>341</v>
      </c>
      <c r="D114" s="85" t="s">
        <v>1464</v>
      </c>
      <c r="E114" s="84" t="s">
        <v>545</v>
      </c>
      <c r="F114" s="86" t="s">
        <v>1412</v>
      </c>
      <c r="G114" s="86" t="s">
        <v>991</v>
      </c>
      <c r="H114" s="87">
        <v>-74.403663042000005</v>
      </c>
      <c r="I114" s="87">
        <v>6.5135395250399997</v>
      </c>
      <c r="J114" s="88">
        <v>963925.19420000003</v>
      </c>
      <c r="K114" s="88">
        <v>1212040.1754999999</v>
      </c>
      <c r="L114" s="89">
        <v>130</v>
      </c>
      <c r="M114" s="86">
        <v>2</v>
      </c>
      <c r="N114" s="86" t="s">
        <v>79</v>
      </c>
      <c r="O114" s="86">
        <v>23</v>
      </c>
      <c r="P114" s="86" t="s">
        <v>289</v>
      </c>
      <c r="Q114" s="86">
        <v>2310</v>
      </c>
      <c r="R114" s="84" t="s">
        <v>323</v>
      </c>
      <c r="S114" s="108">
        <v>2310</v>
      </c>
      <c r="T114" s="84" t="s">
        <v>325</v>
      </c>
      <c r="U114" s="85" t="s">
        <v>546</v>
      </c>
      <c r="V114" s="84" t="s">
        <v>547</v>
      </c>
      <c r="W114" s="84" t="s">
        <v>1465</v>
      </c>
      <c r="X114" s="84" t="s">
        <v>341</v>
      </c>
      <c r="Y114" s="90">
        <v>43688</v>
      </c>
      <c r="Z114" s="91">
        <v>50.14</v>
      </c>
      <c r="AA114" s="91">
        <v>7.22</v>
      </c>
      <c r="AB114" s="91">
        <v>541</v>
      </c>
      <c r="AC114" s="91">
        <v>34.1</v>
      </c>
      <c r="AD114" s="91">
        <v>35.6</v>
      </c>
      <c r="AE114" s="91">
        <v>0.17</v>
      </c>
      <c r="AF114" s="91">
        <v>2.5</v>
      </c>
      <c r="AG114" s="91">
        <v>1.5</v>
      </c>
      <c r="AH114" s="91">
        <v>214</v>
      </c>
      <c r="AI114" s="91">
        <v>37.5</v>
      </c>
      <c r="AJ114" s="91" t="s">
        <v>88</v>
      </c>
      <c r="AK114" s="91" t="s">
        <v>88</v>
      </c>
      <c r="AL114" s="91">
        <v>2481000</v>
      </c>
      <c r="AM114" s="91">
        <v>11199000</v>
      </c>
      <c r="AN114" s="91">
        <v>11199000</v>
      </c>
      <c r="AO114" s="91">
        <v>7.35</v>
      </c>
      <c r="AP114" s="91">
        <v>13.802286109646174</v>
      </c>
      <c r="AQ114" s="91">
        <v>0.02</v>
      </c>
      <c r="AR114" s="91">
        <v>20.5</v>
      </c>
      <c r="AS114" s="91">
        <v>12.8</v>
      </c>
      <c r="AT114" s="91">
        <v>313</v>
      </c>
      <c r="AU114" s="91" t="s">
        <v>88</v>
      </c>
      <c r="AV114" s="91">
        <v>15</v>
      </c>
      <c r="AW114" s="91">
        <v>0.1</v>
      </c>
      <c r="AX114" s="91">
        <v>24.1</v>
      </c>
      <c r="AY114" s="91">
        <v>2.5499999999999998</v>
      </c>
      <c r="AZ114" s="91">
        <v>152</v>
      </c>
      <c r="BA114" s="91">
        <v>81.2</v>
      </c>
      <c r="BB114" s="91" t="s">
        <v>88</v>
      </c>
      <c r="BC114" s="91" t="s">
        <v>88</v>
      </c>
      <c r="BD114" s="91" t="s">
        <v>88</v>
      </c>
      <c r="BE114" s="93" t="s">
        <v>88</v>
      </c>
      <c r="BF114" s="91" t="s">
        <v>88</v>
      </c>
      <c r="BG114" s="91" t="s">
        <v>88</v>
      </c>
      <c r="BH114" s="91" t="s">
        <v>88</v>
      </c>
      <c r="BI114" s="94">
        <f t="shared" si="39"/>
        <v>2.1039755874023438</v>
      </c>
      <c r="BJ114" s="95">
        <f t="shared" si="40"/>
        <v>2</v>
      </c>
      <c r="BK114" s="95">
        <f t="shared" si="41"/>
        <v>92.390497257476426</v>
      </c>
      <c r="BL114" s="95">
        <f t="shared" si="42"/>
        <v>2</v>
      </c>
      <c r="BM114" s="95">
        <f t="shared" si="43"/>
        <v>45.39970601511105</v>
      </c>
      <c r="BN114" s="95">
        <f t="shared" si="44"/>
        <v>7.6535330832665665</v>
      </c>
      <c r="BO114" s="95">
        <f t="shared" si="45"/>
        <v>87.919066131017189</v>
      </c>
      <c r="BP114" s="95">
        <f t="shared" si="46"/>
        <v>71.505452459171835</v>
      </c>
      <c r="BQ114" s="95">
        <f t="shared" si="47"/>
        <v>48.143153290227104</v>
      </c>
      <c r="BR114" s="96">
        <f t="shared" si="48"/>
        <v>34.248317998169931</v>
      </c>
      <c r="BS114" s="97" t="str">
        <f t="shared" si="49"/>
        <v>MALO</v>
      </c>
      <c r="BT114" s="98">
        <f t="shared" si="50"/>
        <v>9.4509803921568647</v>
      </c>
      <c r="BU114" s="99">
        <f t="shared" si="51"/>
        <v>2.5000000000000022E-2</v>
      </c>
      <c r="BV114" s="100">
        <f t="shared" si="52"/>
        <v>0.1</v>
      </c>
      <c r="BW114" s="95">
        <f t="shared" si="53"/>
        <v>1</v>
      </c>
      <c r="BX114" s="94">
        <f t="shared" si="54"/>
        <v>0.125</v>
      </c>
      <c r="BY114" s="100">
        <f t="shared" si="55"/>
        <v>0.97499999999999998</v>
      </c>
      <c r="BZ114" s="100">
        <f t="shared" si="56"/>
        <v>0</v>
      </c>
      <c r="CA114" s="94">
        <f t="shared" si="57"/>
        <v>0.35</v>
      </c>
      <c r="CB114" s="99">
        <f t="shared" si="58"/>
        <v>0.36100000000000004</v>
      </c>
      <c r="CC114" s="97" t="str">
        <f t="shared" si="59"/>
        <v>Mala</v>
      </c>
      <c r="CD114" s="99">
        <f t="shared" si="60"/>
        <v>1</v>
      </c>
      <c r="CE114" s="96">
        <f t="shared" si="61"/>
        <v>0.20513819443225051</v>
      </c>
      <c r="CF114" s="96">
        <f t="shared" si="62"/>
        <v>0.51</v>
      </c>
      <c r="CG114" s="99">
        <f t="shared" si="63"/>
        <v>0.57171273147741686</v>
      </c>
      <c r="CH114" s="101" t="str">
        <f t="shared" si="64"/>
        <v>Media</v>
      </c>
      <c r="CI114" s="96">
        <f t="shared" si="65"/>
        <v>1</v>
      </c>
      <c r="CJ114" s="96">
        <f t="shared" si="66"/>
        <v>1</v>
      </c>
      <c r="CK114" s="96">
        <f t="shared" si="67"/>
        <v>0.97499999999999998</v>
      </c>
      <c r="CL114" s="102">
        <f t="shared" si="68"/>
        <v>0.9916666666666667</v>
      </c>
      <c r="CM114" s="103" t="str">
        <f t="shared" si="69"/>
        <v>Muy Alta</v>
      </c>
      <c r="CN114" s="96">
        <f t="shared" si="70"/>
        <v>2.4999999999999998E-2</v>
      </c>
      <c r="CO114" s="96">
        <f t="shared" si="71"/>
        <v>2.4999999999999998E-2</v>
      </c>
      <c r="CP114" s="103" t="str">
        <f t="shared" si="72"/>
        <v>Ninguna</v>
      </c>
      <c r="CQ114" s="104">
        <f t="shared" si="73"/>
        <v>2.0847903787002044E-3</v>
      </c>
      <c r="CR114" s="104">
        <f t="shared" si="74"/>
        <v>2.0847903787002044E-3</v>
      </c>
      <c r="CS114" s="103" t="str">
        <f t="shared" si="75"/>
        <v>Ninguna</v>
      </c>
      <c r="CT114" s="105" t="str">
        <f t="shared" si="76"/>
        <v>Hipereutrofico</v>
      </c>
      <c r="CU114" s="83" t="s">
        <v>1466</v>
      </c>
      <c r="CV114" s="83" t="s">
        <v>1467</v>
      </c>
      <c r="CW114" s="90">
        <v>43703</v>
      </c>
      <c r="CX114" s="106">
        <f t="shared" si="77"/>
        <v>37.922286109646173</v>
      </c>
    </row>
    <row r="115" spans="1:102" ht="30" hidden="1" customHeight="1" x14ac:dyDescent="0.2">
      <c r="A115" s="83">
        <v>2019</v>
      </c>
      <c r="B115" s="84" t="s">
        <v>1468</v>
      </c>
      <c r="C115" s="84" t="s">
        <v>341</v>
      </c>
      <c r="D115" s="85" t="s">
        <v>1469</v>
      </c>
      <c r="E115" s="84" t="s">
        <v>545</v>
      </c>
      <c r="F115" s="86" t="s">
        <v>1412</v>
      </c>
      <c r="G115" s="86" t="s">
        <v>991</v>
      </c>
      <c r="H115" s="87">
        <v>-74.403385262800001</v>
      </c>
      <c r="I115" s="87">
        <v>6.5148728589899996</v>
      </c>
      <c r="J115" s="88">
        <v>963956.01379999996</v>
      </c>
      <c r="K115" s="88">
        <v>1212187.6095</v>
      </c>
      <c r="L115" s="89">
        <v>125</v>
      </c>
      <c r="M115" s="86">
        <v>2</v>
      </c>
      <c r="N115" s="86" t="s">
        <v>79</v>
      </c>
      <c r="O115" s="86">
        <v>23</v>
      </c>
      <c r="P115" s="86" t="s">
        <v>289</v>
      </c>
      <c r="Q115" s="86">
        <v>2310</v>
      </c>
      <c r="R115" s="84" t="s">
        <v>323</v>
      </c>
      <c r="S115" s="108">
        <v>2310</v>
      </c>
      <c r="T115" s="84" t="s">
        <v>325</v>
      </c>
      <c r="U115" s="85" t="s">
        <v>546</v>
      </c>
      <c r="V115" s="84" t="s">
        <v>547</v>
      </c>
      <c r="W115" s="84" t="s">
        <v>1465</v>
      </c>
      <c r="X115" s="84" t="s">
        <v>341</v>
      </c>
      <c r="Y115" s="90">
        <v>43688</v>
      </c>
      <c r="Z115" s="91">
        <v>67.569999999999993</v>
      </c>
      <c r="AA115" s="91">
        <v>7.95</v>
      </c>
      <c r="AB115" s="91">
        <v>480</v>
      </c>
      <c r="AC115" s="91">
        <v>35.299999999999997</v>
      </c>
      <c r="AD115" s="91">
        <v>36</v>
      </c>
      <c r="AE115" s="91">
        <v>1.74</v>
      </c>
      <c r="AF115" s="91">
        <v>26</v>
      </c>
      <c r="AG115" s="91">
        <v>0.70000000000000284</v>
      </c>
      <c r="AH115" s="91">
        <v>112</v>
      </c>
      <c r="AI115" s="91">
        <v>40.4</v>
      </c>
      <c r="AJ115" s="91" t="s">
        <v>88</v>
      </c>
      <c r="AK115" s="91" t="s">
        <v>88</v>
      </c>
      <c r="AL115" s="91">
        <v>2755000</v>
      </c>
      <c r="AM115" s="91">
        <v>11199000</v>
      </c>
      <c r="AN115" s="91">
        <v>3448000</v>
      </c>
      <c r="AO115" s="91">
        <v>1.98</v>
      </c>
      <c r="AP115" s="91">
        <v>19.901496010799146</v>
      </c>
      <c r="AQ115" s="91">
        <v>0.02</v>
      </c>
      <c r="AR115" s="91">
        <v>13.4</v>
      </c>
      <c r="AS115" s="91">
        <v>95</v>
      </c>
      <c r="AT115" s="91">
        <v>374</v>
      </c>
      <c r="AU115" s="91" t="s">
        <v>88</v>
      </c>
      <c r="AV115" s="91">
        <v>62</v>
      </c>
      <c r="AW115" s="91">
        <v>0.1</v>
      </c>
      <c r="AX115" s="91">
        <v>24.9</v>
      </c>
      <c r="AY115" s="91">
        <v>2.25</v>
      </c>
      <c r="AZ115" s="91">
        <v>188</v>
      </c>
      <c r="BA115" s="91">
        <v>86.5</v>
      </c>
      <c r="BB115" s="91" t="s">
        <v>88</v>
      </c>
      <c r="BC115" s="91" t="s">
        <v>88</v>
      </c>
      <c r="BD115" s="91" t="s">
        <v>88</v>
      </c>
      <c r="BE115" s="93" t="s">
        <v>88</v>
      </c>
      <c r="BF115" s="91" t="s">
        <v>88</v>
      </c>
      <c r="BG115" s="91" t="s">
        <v>88</v>
      </c>
      <c r="BH115" s="91" t="s">
        <v>88</v>
      </c>
      <c r="BI115" s="94">
        <f t="shared" si="39"/>
        <v>16.546498598239999</v>
      </c>
      <c r="BJ115" s="95">
        <f t="shared" si="40"/>
        <v>2</v>
      </c>
      <c r="BK115" s="95">
        <f t="shared" si="41"/>
        <v>86.263262305688841</v>
      </c>
      <c r="BL115" s="95">
        <f t="shared" si="42"/>
        <v>2</v>
      </c>
      <c r="BM115" s="95">
        <f t="shared" si="43"/>
        <v>36.624819165397227</v>
      </c>
      <c r="BN115" s="95">
        <f t="shared" si="44"/>
        <v>25.748993893784913</v>
      </c>
      <c r="BO115" s="95">
        <f t="shared" si="45"/>
        <v>89.594487526600759</v>
      </c>
      <c r="BP115" s="95">
        <f t="shared" si="46"/>
        <v>17.759066187499982</v>
      </c>
      <c r="BQ115" s="95">
        <f t="shared" si="47"/>
        <v>34.141563309233618</v>
      </c>
      <c r="BR115" s="96">
        <f t="shared" si="48"/>
        <v>31.849328400551215</v>
      </c>
      <c r="BS115" s="97" t="str">
        <f t="shared" si="49"/>
        <v>MALO</v>
      </c>
      <c r="BT115" s="98">
        <f t="shared" si="50"/>
        <v>11.066666666666666</v>
      </c>
      <c r="BU115" s="99">
        <f t="shared" si="51"/>
        <v>0.26</v>
      </c>
      <c r="BV115" s="100">
        <f t="shared" si="52"/>
        <v>0.1</v>
      </c>
      <c r="BW115" s="95">
        <f t="shared" si="53"/>
        <v>1</v>
      </c>
      <c r="BX115" s="94">
        <f t="shared" si="54"/>
        <v>0.125</v>
      </c>
      <c r="BY115" s="100">
        <f t="shared" si="55"/>
        <v>0.83399999999999996</v>
      </c>
      <c r="BZ115" s="100">
        <f t="shared" si="56"/>
        <v>0</v>
      </c>
      <c r="CA115" s="94">
        <f t="shared" si="57"/>
        <v>0.6</v>
      </c>
      <c r="CB115" s="99">
        <f t="shared" si="58"/>
        <v>0.41386000000000006</v>
      </c>
      <c r="CC115" s="97" t="str">
        <f t="shared" si="59"/>
        <v>Mala</v>
      </c>
      <c r="CD115" s="99">
        <f t="shared" si="60"/>
        <v>1</v>
      </c>
      <c r="CE115" s="96">
        <f t="shared" si="61"/>
        <v>0.27093859405267606</v>
      </c>
      <c r="CF115" s="96">
        <f t="shared" si="62"/>
        <v>0.69000000000000006</v>
      </c>
      <c r="CG115" s="99">
        <f t="shared" si="63"/>
        <v>0.65364619801755863</v>
      </c>
      <c r="CH115" s="101" t="str">
        <f t="shared" si="64"/>
        <v>Alta</v>
      </c>
      <c r="CI115" s="96">
        <f t="shared" si="65"/>
        <v>1</v>
      </c>
      <c r="CJ115" s="96">
        <f t="shared" si="66"/>
        <v>1</v>
      </c>
      <c r="CK115" s="96">
        <f t="shared" si="67"/>
        <v>0.74</v>
      </c>
      <c r="CL115" s="102">
        <f t="shared" si="68"/>
        <v>0.91333333333333344</v>
      </c>
      <c r="CM115" s="103" t="str">
        <f t="shared" si="69"/>
        <v>Muy Alta</v>
      </c>
      <c r="CN115" s="96">
        <f t="shared" si="70"/>
        <v>0.16600000000000001</v>
      </c>
      <c r="CO115" s="96">
        <f t="shared" si="71"/>
        <v>0.16600000000000001</v>
      </c>
      <c r="CP115" s="103" t="str">
        <f t="shared" si="72"/>
        <v>Ninguna</v>
      </c>
      <c r="CQ115" s="104">
        <f t="shared" si="73"/>
        <v>2.5271049028627188E-2</v>
      </c>
      <c r="CR115" s="104">
        <f t="shared" si="74"/>
        <v>2.5271049028627188E-2</v>
      </c>
      <c r="CS115" s="103" t="str">
        <f t="shared" si="75"/>
        <v>Ninguna</v>
      </c>
      <c r="CT115" s="105" t="str">
        <f t="shared" si="76"/>
        <v>Hipereutrofico</v>
      </c>
      <c r="CU115" s="83" t="s">
        <v>1470</v>
      </c>
      <c r="CV115" s="83" t="s">
        <v>1467</v>
      </c>
      <c r="CW115" s="90">
        <v>43703</v>
      </c>
      <c r="CX115" s="106">
        <f t="shared" si="77"/>
        <v>44.821496010799144</v>
      </c>
    </row>
    <row r="116" spans="1:102" ht="30" hidden="1" customHeight="1" x14ac:dyDescent="0.2">
      <c r="A116" s="83">
        <v>2019</v>
      </c>
      <c r="B116" s="84" t="s">
        <v>1471</v>
      </c>
      <c r="C116" s="84" t="s">
        <v>296</v>
      </c>
      <c r="D116" s="85" t="s">
        <v>1472</v>
      </c>
      <c r="E116" s="84" t="s">
        <v>1473</v>
      </c>
      <c r="F116" s="86" t="s">
        <v>1412</v>
      </c>
      <c r="G116" s="86" t="s">
        <v>991</v>
      </c>
      <c r="H116" s="87">
        <v>-74.757749863399994</v>
      </c>
      <c r="I116" s="87">
        <v>6.4139916247900004</v>
      </c>
      <c r="J116" s="88">
        <v>924744.91669999994</v>
      </c>
      <c r="K116" s="88">
        <v>1201069.5967999999</v>
      </c>
      <c r="L116" s="89">
        <v>630</v>
      </c>
      <c r="M116" s="86">
        <v>2</v>
      </c>
      <c r="N116" s="86" t="s">
        <v>79</v>
      </c>
      <c r="O116" s="86">
        <v>23</v>
      </c>
      <c r="P116" s="86" t="s">
        <v>289</v>
      </c>
      <c r="Q116" s="86">
        <v>2308</v>
      </c>
      <c r="R116" s="84" t="s">
        <v>290</v>
      </c>
      <c r="S116" s="84" t="s">
        <v>291</v>
      </c>
      <c r="T116" s="84" t="s">
        <v>292</v>
      </c>
      <c r="U116" s="85" t="s">
        <v>293</v>
      </c>
      <c r="V116" s="84" t="s">
        <v>1474</v>
      </c>
      <c r="W116" s="84" t="s">
        <v>295</v>
      </c>
      <c r="X116" s="84" t="s">
        <v>296</v>
      </c>
      <c r="Y116" s="90">
        <v>43700</v>
      </c>
      <c r="Z116" s="91">
        <v>8.36</v>
      </c>
      <c r="AA116" s="91">
        <v>7.3</v>
      </c>
      <c r="AB116" s="91">
        <v>110.8</v>
      </c>
      <c r="AC116" s="91">
        <v>25.2</v>
      </c>
      <c r="AD116" s="91">
        <v>25.2</v>
      </c>
      <c r="AE116" s="91">
        <v>4.88</v>
      </c>
      <c r="AF116" s="91">
        <v>63.7</v>
      </c>
      <c r="AG116" s="91">
        <v>0</v>
      </c>
      <c r="AH116" s="91">
        <v>24.8</v>
      </c>
      <c r="AI116" s="91">
        <v>3.16</v>
      </c>
      <c r="AJ116" s="91" t="s">
        <v>88</v>
      </c>
      <c r="AK116" s="91" t="s">
        <v>88</v>
      </c>
      <c r="AL116" s="91">
        <v>866400</v>
      </c>
      <c r="AM116" s="91">
        <v>1732900</v>
      </c>
      <c r="AN116" s="91">
        <v>1203300</v>
      </c>
      <c r="AO116" s="91">
        <v>0.61599999999999999</v>
      </c>
      <c r="AP116" s="91">
        <v>1.1136705486179319</v>
      </c>
      <c r="AQ116" s="91">
        <v>0.02</v>
      </c>
      <c r="AR116" s="91">
        <v>5</v>
      </c>
      <c r="AS116" s="91">
        <v>4.66</v>
      </c>
      <c r="AT116" s="91">
        <v>91</v>
      </c>
      <c r="AU116" s="91" t="s">
        <v>88</v>
      </c>
      <c r="AV116" s="91">
        <v>7</v>
      </c>
      <c r="AW116" s="91">
        <v>0.1</v>
      </c>
      <c r="AX116" s="91">
        <v>5</v>
      </c>
      <c r="AY116" s="91">
        <v>0.251</v>
      </c>
      <c r="AZ116" s="91">
        <v>35.5</v>
      </c>
      <c r="BA116" s="91">
        <v>30.6</v>
      </c>
      <c r="BB116" s="91" t="s">
        <v>88</v>
      </c>
      <c r="BC116" s="91" t="s">
        <v>88</v>
      </c>
      <c r="BD116" s="91" t="s">
        <v>88</v>
      </c>
      <c r="BE116" s="93" t="s">
        <v>88</v>
      </c>
      <c r="BF116" s="91" t="s">
        <v>88</v>
      </c>
      <c r="BG116" s="91" t="s">
        <v>88</v>
      </c>
      <c r="BH116" s="91" t="s">
        <v>88</v>
      </c>
      <c r="BI116" s="94">
        <f t="shared" si="39"/>
        <v>64.515566690938059</v>
      </c>
      <c r="BJ116" s="95">
        <f t="shared" si="40"/>
        <v>2</v>
      </c>
      <c r="BK116" s="95">
        <f t="shared" si="41"/>
        <v>93.167407243000724</v>
      </c>
      <c r="BL116" s="95">
        <f t="shared" si="42"/>
        <v>70.399037713928635</v>
      </c>
      <c r="BM116" s="95">
        <f t="shared" si="43"/>
        <v>93.02222923969822</v>
      </c>
      <c r="BN116" s="95">
        <f t="shared" si="44"/>
        <v>55.531034904330319</v>
      </c>
      <c r="BO116" s="95">
        <f t="shared" si="45"/>
        <v>90.391999999999996</v>
      </c>
      <c r="BP116" s="95">
        <f t="shared" si="46"/>
        <v>86.866637287001637</v>
      </c>
      <c r="BQ116" s="95">
        <f t="shared" si="47"/>
        <v>84.850516405227111</v>
      </c>
      <c r="BR116" s="96">
        <f t="shared" si="48"/>
        <v>66.063348828450586</v>
      </c>
      <c r="BS116" s="97" t="str">
        <f t="shared" si="49"/>
        <v>MEDIA</v>
      </c>
      <c r="BT116" s="98">
        <f t="shared" si="50"/>
        <v>19.920318725099602</v>
      </c>
      <c r="BU116" s="99">
        <f t="shared" si="51"/>
        <v>0.63700000000000001</v>
      </c>
      <c r="BV116" s="100">
        <f t="shared" si="52"/>
        <v>0.1</v>
      </c>
      <c r="BW116" s="95">
        <f t="shared" si="53"/>
        <v>1</v>
      </c>
      <c r="BX116" s="94">
        <f t="shared" si="54"/>
        <v>0.71</v>
      </c>
      <c r="BY116" s="100">
        <f t="shared" si="55"/>
        <v>0.999</v>
      </c>
      <c r="BZ116" s="100">
        <f t="shared" si="56"/>
        <v>0.69822498587269743</v>
      </c>
      <c r="CA116" s="94">
        <f t="shared" si="57"/>
        <v>0.8</v>
      </c>
      <c r="CB116" s="99">
        <f t="shared" si="58"/>
        <v>0.70493149802217769</v>
      </c>
      <c r="CC116" s="97" t="str">
        <f t="shared" si="59"/>
        <v>Aceptable</v>
      </c>
      <c r="CD116" s="99">
        <f t="shared" si="60"/>
        <v>0.30177501412730262</v>
      </c>
      <c r="CE116" s="96">
        <f t="shared" si="61"/>
        <v>2.8001047384838902E-3</v>
      </c>
      <c r="CF116" s="96">
        <f t="shared" si="62"/>
        <v>0</v>
      </c>
      <c r="CG116" s="99">
        <f t="shared" si="63"/>
        <v>0.10152503962192884</v>
      </c>
      <c r="CH116" s="101" t="str">
        <f t="shared" si="64"/>
        <v>Ninguna</v>
      </c>
      <c r="CI116" s="96">
        <f t="shared" si="65"/>
        <v>0.29978095783288267</v>
      </c>
      <c r="CJ116" s="96">
        <f t="shared" si="66"/>
        <v>1</v>
      </c>
      <c r="CK116" s="96">
        <f t="shared" si="67"/>
        <v>0.36299999999999999</v>
      </c>
      <c r="CL116" s="102">
        <f t="shared" si="68"/>
        <v>0.55426031927762753</v>
      </c>
      <c r="CM116" s="103" t="str">
        <f t="shared" si="69"/>
        <v>Media</v>
      </c>
      <c r="CN116" s="96">
        <f t="shared" si="70"/>
        <v>0</v>
      </c>
      <c r="CO116" s="96">
        <f t="shared" si="71"/>
        <v>0</v>
      </c>
      <c r="CP116" s="103" t="str">
        <f t="shared" si="72"/>
        <v>Ninguna</v>
      </c>
      <c r="CQ116" s="104">
        <f t="shared" si="73"/>
        <v>2.7456171748128253E-3</v>
      </c>
      <c r="CR116" s="104">
        <f t="shared" si="74"/>
        <v>2.7456171748128253E-3</v>
      </c>
      <c r="CS116" s="103" t="str">
        <f t="shared" si="75"/>
        <v>Ninguna</v>
      </c>
      <c r="CT116" s="105" t="str">
        <f t="shared" si="76"/>
        <v>Eutrofico</v>
      </c>
      <c r="CU116" s="83" t="s">
        <v>1475</v>
      </c>
      <c r="CV116" s="83" t="s">
        <v>1476</v>
      </c>
      <c r="CW116" s="90">
        <v>43715</v>
      </c>
      <c r="CX116" s="106">
        <f t="shared" si="77"/>
        <v>6.1336705486179319</v>
      </c>
    </row>
    <row r="117" spans="1:102" ht="30" hidden="1" customHeight="1" x14ac:dyDescent="0.2">
      <c r="A117" s="83">
        <v>2019</v>
      </c>
      <c r="B117" s="84" t="s">
        <v>1477</v>
      </c>
      <c r="C117" s="84" t="s">
        <v>296</v>
      </c>
      <c r="D117" s="85" t="s">
        <v>1478</v>
      </c>
      <c r="E117" s="84" t="s">
        <v>1473</v>
      </c>
      <c r="F117" s="86" t="s">
        <v>1412</v>
      </c>
      <c r="G117" s="86" t="s">
        <v>991</v>
      </c>
      <c r="H117" s="87">
        <v>-74.757045169999998</v>
      </c>
      <c r="I117" s="87">
        <v>6.4128427196400004</v>
      </c>
      <c r="J117" s="88">
        <v>924822.7121</v>
      </c>
      <c r="K117" s="88">
        <v>1200942.4294</v>
      </c>
      <c r="L117" s="89">
        <v>610</v>
      </c>
      <c r="M117" s="86">
        <v>2</v>
      </c>
      <c r="N117" s="86" t="s">
        <v>79</v>
      </c>
      <c r="O117" s="86">
        <v>23</v>
      </c>
      <c r="P117" s="86" t="s">
        <v>289</v>
      </c>
      <c r="Q117" s="86">
        <v>2308</v>
      </c>
      <c r="R117" s="84" t="s">
        <v>290</v>
      </c>
      <c r="S117" s="84" t="s">
        <v>291</v>
      </c>
      <c r="T117" s="84" t="s">
        <v>292</v>
      </c>
      <c r="U117" s="85" t="s">
        <v>293</v>
      </c>
      <c r="V117" s="84" t="s">
        <v>1474</v>
      </c>
      <c r="W117" s="84" t="s">
        <v>295</v>
      </c>
      <c r="X117" s="84" t="s">
        <v>296</v>
      </c>
      <c r="Y117" s="90">
        <v>43700</v>
      </c>
      <c r="Z117" s="91">
        <v>9.16</v>
      </c>
      <c r="AA117" s="91">
        <v>7.16</v>
      </c>
      <c r="AB117" s="91">
        <v>182.1</v>
      </c>
      <c r="AC117" s="91">
        <v>25.6</v>
      </c>
      <c r="AD117" s="91">
        <v>25.2</v>
      </c>
      <c r="AE117" s="91">
        <v>4.2</v>
      </c>
      <c r="AF117" s="91">
        <v>55.3</v>
      </c>
      <c r="AG117" s="91">
        <v>-0.40000000000000213</v>
      </c>
      <c r="AH117" s="91">
        <v>88.5</v>
      </c>
      <c r="AI117" s="91">
        <v>5.18</v>
      </c>
      <c r="AJ117" s="91" t="s">
        <v>88</v>
      </c>
      <c r="AK117" s="91" t="s">
        <v>88</v>
      </c>
      <c r="AL117" s="91">
        <v>114400</v>
      </c>
      <c r="AM117" s="91">
        <v>191950</v>
      </c>
      <c r="AN117" s="91">
        <v>120330</v>
      </c>
      <c r="AO117" s="91">
        <v>1.95</v>
      </c>
      <c r="AP117" s="91">
        <v>1.5699818078893766</v>
      </c>
      <c r="AQ117" s="91">
        <v>0.02</v>
      </c>
      <c r="AR117" s="91">
        <v>5</v>
      </c>
      <c r="AS117" s="91">
        <v>3.95</v>
      </c>
      <c r="AT117" s="91">
        <v>140</v>
      </c>
      <c r="AU117" s="91" t="s">
        <v>88</v>
      </c>
      <c r="AV117" s="91">
        <v>7</v>
      </c>
      <c r="AW117" s="91">
        <v>0.1</v>
      </c>
      <c r="AX117" s="91">
        <v>6</v>
      </c>
      <c r="AY117" s="91">
        <v>0.65700000000000003</v>
      </c>
      <c r="AZ117" s="91">
        <v>35.9</v>
      </c>
      <c r="BA117" s="91">
        <v>33.299999999999997</v>
      </c>
      <c r="BB117" s="91" t="s">
        <v>88</v>
      </c>
      <c r="BC117" s="91" t="s">
        <v>88</v>
      </c>
      <c r="BD117" s="91" t="s">
        <v>88</v>
      </c>
      <c r="BE117" s="93" t="s">
        <v>88</v>
      </c>
      <c r="BF117" s="91" t="s">
        <v>88</v>
      </c>
      <c r="BG117" s="91" t="s">
        <v>88</v>
      </c>
      <c r="BH117" s="91" t="s">
        <v>88</v>
      </c>
      <c r="BI117" s="94">
        <f t="shared" si="39"/>
        <v>51.767625994778093</v>
      </c>
      <c r="BJ117" s="95">
        <f t="shared" si="40"/>
        <v>2</v>
      </c>
      <c r="BK117" s="95">
        <f t="shared" si="41"/>
        <v>91.568695129488987</v>
      </c>
      <c r="BL117" s="95">
        <f t="shared" si="42"/>
        <v>56.249531008436485</v>
      </c>
      <c r="BM117" s="95">
        <f t="shared" si="43"/>
        <v>90.021247446736325</v>
      </c>
      <c r="BN117" s="95">
        <f t="shared" si="44"/>
        <v>25.950876954332884</v>
      </c>
      <c r="BO117" s="95">
        <f t="shared" si="45"/>
        <v>90.551175090429538</v>
      </c>
      <c r="BP117" s="95">
        <f t="shared" si="46"/>
        <v>88.451865450067544</v>
      </c>
      <c r="BQ117" s="95">
        <f t="shared" si="47"/>
        <v>79.830033776000008</v>
      </c>
      <c r="BR117" s="96">
        <f t="shared" si="48"/>
        <v>58.697082843759354</v>
      </c>
      <c r="BS117" s="97" t="str">
        <f t="shared" si="49"/>
        <v>MEDIA</v>
      </c>
      <c r="BT117" s="98">
        <f t="shared" si="50"/>
        <v>9.1324200913242013</v>
      </c>
      <c r="BU117" s="99">
        <f t="shared" si="51"/>
        <v>0.55299999999999994</v>
      </c>
      <c r="BV117" s="100">
        <f t="shared" si="52"/>
        <v>0.1</v>
      </c>
      <c r="BW117" s="95">
        <f t="shared" si="53"/>
        <v>1</v>
      </c>
      <c r="BX117" s="94">
        <f t="shared" si="54"/>
        <v>0.125</v>
      </c>
      <c r="BY117" s="100">
        <f t="shared" si="55"/>
        <v>0.999</v>
      </c>
      <c r="BZ117" s="100">
        <f t="shared" si="56"/>
        <v>0.4127604092043905</v>
      </c>
      <c r="CA117" s="94">
        <f t="shared" si="57"/>
        <v>0.35</v>
      </c>
      <c r="CB117" s="99">
        <f t="shared" si="58"/>
        <v>0.50662645728861466</v>
      </c>
      <c r="CC117" s="97" t="str">
        <f t="shared" si="59"/>
        <v>Regular</v>
      </c>
      <c r="CD117" s="99">
        <f t="shared" si="60"/>
        <v>0.5872395907956095</v>
      </c>
      <c r="CE117" s="96">
        <f t="shared" si="61"/>
        <v>4.0621375710918374E-3</v>
      </c>
      <c r="CF117" s="96">
        <f t="shared" si="62"/>
        <v>0</v>
      </c>
      <c r="CG117" s="99">
        <f t="shared" si="63"/>
        <v>0.19710057612223378</v>
      </c>
      <c r="CH117" s="101" t="str">
        <f t="shared" si="64"/>
        <v>Ninguna</v>
      </c>
      <c r="CI117" s="96">
        <f t="shared" si="65"/>
        <v>0.45003083182166309</v>
      </c>
      <c r="CJ117" s="96">
        <f t="shared" si="66"/>
        <v>1</v>
      </c>
      <c r="CK117" s="96">
        <f t="shared" si="67"/>
        <v>0.44700000000000006</v>
      </c>
      <c r="CL117" s="102">
        <f t="shared" si="68"/>
        <v>0.632343610607221</v>
      </c>
      <c r="CM117" s="103" t="str">
        <f t="shared" si="69"/>
        <v>Alta</v>
      </c>
      <c r="CN117" s="96">
        <f t="shared" si="70"/>
        <v>0</v>
      </c>
      <c r="CO117" s="96">
        <f t="shared" si="71"/>
        <v>0</v>
      </c>
      <c r="CP117" s="103" t="str">
        <f t="shared" si="72"/>
        <v>Ninguna</v>
      </c>
      <c r="CQ117" s="104">
        <f t="shared" si="73"/>
        <v>1.6956365282612964E-3</v>
      </c>
      <c r="CR117" s="104">
        <f t="shared" si="74"/>
        <v>1.6956365282612964E-3</v>
      </c>
      <c r="CS117" s="103" t="str">
        <f t="shared" si="75"/>
        <v>Ninguna</v>
      </c>
      <c r="CT117" s="105" t="str">
        <f t="shared" si="76"/>
        <v>Eutrofico</v>
      </c>
      <c r="CU117" s="83" t="s">
        <v>1479</v>
      </c>
      <c r="CV117" s="83" t="s">
        <v>1476</v>
      </c>
      <c r="CW117" s="90">
        <v>43715</v>
      </c>
      <c r="CX117" s="106">
        <f t="shared" si="77"/>
        <v>7.5899818078893766</v>
      </c>
    </row>
    <row r="118" spans="1:102" ht="30" hidden="1" customHeight="1" x14ac:dyDescent="0.2">
      <c r="A118" s="83">
        <v>2019</v>
      </c>
      <c r="B118" s="84" t="s">
        <v>1480</v>
      </c>
      <c r="C118" s="84" t="s">
        <v>1271</v>
      </c>
      <c r="D118" s="85" t="s">
        <v>1481</v>
      </c>
      <c r="E118" s="84" t="s">
        <v>1273</v>
      </c>
      <c r="F118" s="86" t="s">
        <v>78</v>
      </c>
      <c r="G118" s="86" t="s">
        <v>991</v>
      </c>
      <c r="H118" s="87">
        <v>-75.532755555999998</v>
      </c>
      <c r="I118" s="87">
        <v>6.1611944442300004</v>
      </c>
      <c r="J118" s="88">
        <v>838915.04449999996</v>
      </c>
      <c r="K118" s="88">
        <v>1173283.0484</v>
      </c>
      <c r="L118" s="89">
        <v>2510</v>
      </c>
      <c r="M118" s="86">
        <v>2</v>
      </c>
      <c r="N118" s="86" t="s">
        <v>79</v>
      </c>
      <c r="O118" s="86">
        <v>23</v>
      </c>
      <c r="P118" s="86" t="s">
        <v>289</v>
      </c>
      <c r="Q118" s="86">
        <v>2308</v>
      </c>
      <c r="R118" s="84" t="s">
        <v>290</v>
      </c>
      <c r="S118" s="84" t="s">
        <v>1274</v>
      </c>
      <c r="T118" s="84" t="s">
        <v>1275</v>
      </c>
      <c r="U118" s="85" t="s">
        <v>1276</v>
      </c>
      <c r="V118" s="84" t="s">
        <v>1271</v>
      </c>
      <c r="W118" s="84" t="s">
        <v>1277</v>
      </c>
      <c r="X118" s="84" t="s">
        <v>1271</v>
      </c>
      <c r="Y118" s="90">
        <v>43797</v>
      </c>
      <c r="Z118" s="91">
        <v>263.74</v>
      </c>
      <c r="AA118" s="91">
        <v>7.55</v>
      </c>
      <c r="AB118" s="91">
        <v>74.8</v>
      </c>
      <c r="AC118" s="91">
        <v>15.5</v>
      </c>
      <c r="AD118" s="91">
        <v>19.100000000000001</v>
      </c>
      <c r="AE118" s="91">
        <v>7.24</v>
      </c>
      <c r="AF118" s="91">
        <v>97.8</v>
      </c>
      <c r="AG118" s="91">
        <v>3.6000000000000014</v>
      </c>
      <c r="AH118" s="91">
        <v>12</v>
      </c>
      <c r="AI118" s="91">
        <v>2</v>
      </c>
      <c r="AJ118" s="91" t="s">
        <v>88</v>
      </c>
      <c r="AK118" s="91" t="s">
        <v>88</v>
      </c>
      <c r="AL118" s="91">
        <v>10220</v>
      </c>
      <c r="AM118" s="91">
        <v>86640</v>
      </c>
      <c r="AN118" s="91">
        <v>12997</v>
      </c>
      <c r="AO118" s="91">
        <v>0.157</v>
      </c>
      <c r="AP118" s="91">
        <v>0.66413618923665718</v>
      </c>
      <c r="AQ118" s="91">
        <v>2.3E-2</v>
      </c>
      <c r="AR118" s="91">
        <v>5</v>
      </c>
      <c r="AS118" s="91">
        <v>7.59</v>
      </c>
      <c r="AT118" s="91">
        <v>104</v>
      </c>
      <c r="AU118" s="91" t="s">
        <v>88</v>
      </c>
      <c r="AV118" s="91">
        <v>7</v>
      </c>
      <c r="AW118" s="91">
        <v>0.1</v>
      </c>
      <c r="AX118" s="91">
        <v>5</v>
      </c>
      <c r="AY118" s="91">
        <v>5.1999999999999998E-2</v>
      </c>
      <c r="AZ118" s="91">
        <v>34.6</v>
      </c>
      <c r="BA118" s="91">
        <v>43.1</v>
      </c>
      <c r="BB118" s="91" t="s">
        <v>88</v>
      </c>
      <c r="BC118" s="91" t="s">
        <v>88</v>
      </c>
      <c r="BD118" s="91" t="s">
        <v>88</v>
      </c>
      <c r="BE118" s="93" t="s">
        <v>88</v>
      </c>
      <c r="BF118" s="91" t="s">
        <v>88</v>
      </c>
      <c r="BG118" s="91" t="s">
        <v>88</v>
      </c>
      <c r="BH118" s="91" t="s">
        <v>88</v>
      </c>
      <c r="BI118" s="94">
        <f t="shared" si="39"/>
        <v>98.430911393468691</v>
      </c>
      <c r="BJ118" s="95">
        <f t="shared" si="40"/>
        <v>9.2203598741157951</v>
      </c>
      <c r="BK118" s="95">
        <f t="shared" si="41"/>
        <v>92.756430575682316</v>
      </c>
      <c r="BL118" s="95">
        <f t="shared" si="42"/>
        <v>80.14150832</v>
      </c>
      <c r="BM118" s="95">
        <f t="shared" si="43"/>
        <v>96.116470117790399</v>
      </c>
      <c r="BN118" s="95">
        <f t="shared" si="44"/>
        <v>85.4192507426433</v>
      </c>
      <c r="BO118" s="95">
        <f t="shared" si="45"/>
        <v>80.23947646237859</v>
      </c>
      <c r="BP118" s="95">
        <f t="shared" si="46"/>
        <v>80.765954791702043</v>
      </c>
      <c r="BQ118" s="95">
        <f t="shared" si="47"/>
        <v>83.862793342361613</v>
      </c>
      <c r="BR118" s="96">
        <f t="shared" si="48"/>
        <v>75.736477444855964</v>
      </c>
      <c r="BS118" s="97" t="str">
        <f t="shared" si="49"/>
        <v>BUENA</v>
      </c>
      <c r="BT118" s="98">
        <f t="shared" si="50"/>
        <v>96.15384615384616</v>
      </c>
      <c r="BU118" s="99">
        <f t="shared" si="51"/>
        <v>0.97799999999999998</v>
      </c>
      <c r="BV118" s="100">
        <f t="shared" si="52"/>
        <v>0.1</v>
      </c>
      <c r="BW118" s="95">
        <f t="shared" si="53"/>
        <v>1</v>
      </c>
      <c r="BX118" s="94">
        <f t="shared" si="54"/>
        <v>0.91</v>
      </c>
      <c r="BY118" s="100">
        <f t="shared" si="55"/>
        <v>0.999</v>
      </c>
      <c r="BZ118" s="100">
        <f t="shared" si="56"/>
        <v>0.82175057353611303</v>
      </c>
      <c r="CA118" s="94">
        <f t="shared" si="57"/>
        <v>0.15</v>
      </c>
      <c r="CB118" s="99">
        <f t="shared" si="58"/>
        <v>0.71378508029505594</v>
      </c>
      <c r="CC118" s="97" t="str">
        <f t="shared" si="59"/>
        <v>Aceptable</v>
      </c>
      <c r="CD118" s="99">
        <f t="shared" si="60"/>
        <v>0.178249426463887</v>
      </c>
      <c r="CE118" s="96">
        <f t="shared" si="61"/>
        <v>1.2638629673675437E-2</v>
      </c>
      <c r="CF118" s="96">
        <f t="shared" si="62"/>
        <v>0</v>
      </c>
      <c r="CG118" s="99">
        <f t="shared" si="63"/>
        <v>6.362935204585414E-2</v>
      </c>
      <c r="CH118" s="101" t="str">
        <f t="shared" si="64"/>
        <v>Ninguna</v>
      </c>
      <c r="CI118" s="96">
        <f t="shared" si="65"/>
        <v>0</v>
      </c>
      <c r="CJ118" s="96">
        <f t="shared" si="66"/>
        <v>1</v>
      </c>
      <c r="CK118" s="96">
        <f t="shared" si="67"/>
        <v>2.200000000000002E-2</v>
      </c>
      <c r="CL118" s="102">
        <f t="shared" si="68"/>
        <v>0.34066666666666667</v>
      </c>
      <c r="CM118" s="103" t="str">
        <f t="shared" si="69"/>
        <v>Baja</v>
      </c>
      <c r="CN118" s="96">
        <f t="shared" si="70"/>
        <v>0</v>
      </c>
      <c r="CO118" s="96">
        <f t="shared" si="71"/>
        <v>0</v>
      </c>
      <c r="CP118" s="103" t="str">
        <f t="shared" si="72"/>
        <v>Ninguna</v>
      </c>
      <c r="CQ118" s="104">
        <f t="shared" si="73"/>
        <v>6.4802168504182875E-3</v>
      </c>
      <c r="CR118" s="104">
        <f t="shared" si="74"/>
        <v>6.4802168504182875E-3</v>
      </c>
      <c r="CS118" s="103" t="str">
        <f t="shared" si="75"/>
        <v>Ninguna</v>
      </c>
      <c r="CT118" s="105" t="str">
        <f t="shared" si="76"/>
        <v>Eutrofico</v>
      </c>
      <c r="CU118" s="83" t="s">
        <v>1482</v>
      </c>
      <c r="CV118" s="83" t="s">
        <v>1483</v>
      </c>
      <c r="CW118" s="90">
        <v>43812</v>
      </c>
      <c r="CX118" s="106">
        <f t="shared" si="77"/>
        <v>5.6871361892366572</v>
      </c>
    </row>
    <row r="119" spans="1:102" ht="30" hidden="1" customHeight="1" x14ac:dyDescent="0.2">
      <c r="A119" s="83">
        <v>2019</v>
      </c>
      <c r="B119" s="84" t="s">
        <v>1484</v>
      </c>
      <c r="C119" s="84" t="s">
        <v>1271</v>
      </c>
      <c r="D119" s="85" t="s">
        <v>1485</v>
      </c>
      <c r="E119" s="84" t="s">
        <v>1273</v>
      </c>
      <c r="F119" s="86" t="s">
        <v>78</v>
      </c>
      <c r="G119" s="86" t="s">
        <v>991</v>
      </c>
      <c r="H119" s="87">
        <v>-75.533647125499996</v>
      </c>
      <c r="I119" s="87">
        <v>6.1586871090899997</v>
      </c>
      <c r="J119" s="88">
        <v>838815.57700000005</v>
      </c>
      <c r="K119" s="88">
        <v>1173005.9506999999</v>
      </c>
      <c r="L119" s="89">
        <v>2500</v>
      </c>
      <c r="M119" s="86">
        <v>2</v>
      </c>
      <c r="N119" s="86" t="s">
        <v>79</v>
      </c>
      <c r="O119" s="86">
        <v>23</v>
      </c>
      <c r="P119" s="86" t="s">
        <v>289</v>
      </c>
      <c r="Q119" s="86">
        <v>2308</v>
      </c>
      <c r="R119" s="84" t="s">
        <v>290</v>
      </c>
      <c r="S119" s="84" t="s">
        <v>1274</v>
      </c>
      <c r="T119" s="84" t="s">
        <v>1275</v>
      </c>
      <c r="U119" s="85" t="s">
        <v>1276</v>
      </c>
      <c r="V119" s="84" t="s">
        <v>1271</v>
      </c>
      <c r="W119" s="84" t="s">
        <v>1277</v>
      </c>
      <c r="X119" s="84" t="s">
        <v>1271</v>
      </c>
      <c r="Y119" s="90">
        <v>43797</v>
      </c>
      <c r="Z119" s="91">
        <v>319.20999999999998</v>
      </c>
      <c r="AA119" s="91">
        <v>7.44</v>
      </c>
      <c r="AB119" s="91">
        <v>77.5</v>
      </c>
      <c r="AC119" s="91">
        <v>15.4</v>
      </c>
      <c r="AD119" s="91">
        <v>18.899999999999999</v>
      </c>
      <c r="AE119" s="91">
        <v>7.04</v>
      </c>
      <c r="AF119" s="91">
        <v>94.4</v>
      </c>
      <c r="AG119" s="91">
        <v>3.4999999999999982</v>
      </c>
      <c r="AH119" s="91">
        <v>13.9</v>
      </c>
      <c r="AI119" s="91">
        <v>2</v>
      </c>
      <c r="AJ119" s="91" t="s">
        <v>88</v>
      </c>
      <c r="AK119" s="91" t="s">
        <v>88</v>
      </c>
      <c r="AL119" s="91">
        <v>6970</v>
      </c>
      <c r="AM119" s="91">
        <v>241960</v>
      </c>
      <c r="AN119" s="91">
        <v>27550</v>
      </c>
      <c r="AO119" s="91">
        <v>0.153</v>
      </c>
      <c r="AP119" s="91">
        <v>0.84033558638107642</v>
      </c>
      <c r="AQ119" s="91">
        <v>2.1999999999999999E-2</v>
      </c>
      <c r="AR119" s="91">
        <v>5</v>
      </c>
      <c r="AS119" s="91">
        <v>7.35</v>
      </c>
      <c r="AT119" s="91">
        <v>87</v>
      </c>
      <c r="AU119" s="91" t="s">
        <v>88</v>
      </c>
      <c r="AV119" s="91">
        <v>7</v>
      </c>
      <c r="AW119" s="91">
        <v>0.1</v>
      </c>
      <c r="AX119" s="91">
        <v>5</v>
      </c>
      <c r="AY119" s="91">
        <v>5.5E-2</v>
      </c>
      <c r="AZ119" s="91">
        <v>36</v>
      </c>
      <c r="BA119" s="91">
        <v>37.200000000000003</v>
      </c>
      <c r="BB119" s="91" t="s">
        <v>88</v>
      </c>
      <c r="BC119" s="91" t="s">
        <v>88</v>
      </c>
      <c r="BD119" s="91" t="s">
        <v>88</v>
      </c>
      <c r="BE119" s="93" t="s">
        <v>88</v>
      </c>
      <c r="BF119" s="91" t="s">
        <v>88</v>
      </c>
      <c r="BG119" s="91" t="s">
        <v>88</v>
      </c>
      <c r="BH119" s="91" t="s">
        <v>88</v>
      </c>
      <c r="BI119" s="94">
        <f t="shared" si="39"/>
        <v>97.409596061022626</v>
      </c>
      <c r="BJ119" s="95">
        <f t="shared" si="40"/>
        <v>6.798018290028363</v>
      </c>
      <c r="BK119" s="95">
        <f t="shared" si="41"/>
        <v>93.521927689586136</v>
      </c>
      <c r="BL119" s="95">
        <f t="shared" si="42"/>
        <v>80.14150832</v>
      </c>
      <c r="BM119" s="95">
        <f t="shared" si="43"/>
        <v>94.88699851670296</v>
      </c>
      <c r="BN119" s="95">
        <f t="shared" si="44"/>
        <v>85.756210881875944</v>
      </c>
      <c r="BO119" s="95">
        <f t="shared" si="45"/>
        <v>80.694976122079694</v>
      </c>
      <c r="BP119" s="95">
        <f t="shared" si="46"/>
        <v>81.239961980953282</v>
      </c>
      <c r="BQ119" s="95">
        <f t="shared" si="47"/>
        <v>85.094390427507108</v>
      </c>
      <c r="BR119" s="96">
        <f t="shared" si="48"/>
        <v>75.339915058300491</v>
      </c>
      <c r="BS119" s="97" t="str">
        <f t="shared" si="49"/>
        <v>BUENA</v>
      </c>
      <c r="BT119" s="98">
        <f t="shared" si="50"/>
        <v>90.909090909090907</v>
      </c>
      <c r="BU119" s="99">
        <f t="shared" si="51"/>
        <v>0.94400000000000006</v>
      </c>
      <c r="BV119" s="100">
        <f t="shared" si="52"/>
        <v>0.1</v>
      </c>
      <c r="BW119" s="95">
        <f t="shared" si="53"/>
        <v>1</v>
      </c>
      <c r="BX119" s="94">
        <f t="shared" si="54"/>
        <v>0.91</v>
      </c>
      <c r="BY119" s="100">
        <f t="shared" si="55"/>
        <v>0.999</v>
      </c>
      <c r="BZ119" s="100">
        <f t="shared" si="56"/>
        <v>0.8130763376946224</v>
      </c>
      <c r="CA119" s="94">
        <f t="shared" si="57"/>
        <v>0.15</v>
      </c>
      <c r="CB119" s="99">
        <f t="shared" si="58"/>
        <v>0.70713068727724715</v>
      </c>
      <c r="CC119" s="97" t="str">
        <f t="shared" si="59"/>
        <v>Aceptable</v>
      </c>
      <c r="CD119" s="99">
        <f t="shared" si="60"/>
        <v>0.1869236623053776</v>
      </c>
      <c r="CE119" s="96">
        <f t="shared" si="61"/>
        <v>6.612854017002903E-3</v>
      </c>
      <c r="CF119" s="96">
        <f t="shared" si="62"/>
        <v>0</v>
      </c>
      <c r="CG119" s="99">
        <f t="shared" si="63"/>
        <v>6.4512172107460172E-2</v>
      </c>
      <c r="CH119" s="101" t="str">
        <f t="shared" si="64"/>
        <v>Ninguna</v>
      </c>
      <c r="CI119" s="96">
        <f t="shared" si="65"/>
        <v>0</v>
      </c>
      <c r="CJ119" s="96">
        <f t="shared" si="66"/>
        <v>1</v>
      </c>
      <c r="CK119" s="96">
        <f t="shared" si="67"/>
        <v>5.5999999999999939E-2</v>
      </c>
      <c r="CL119" s="102">
        <f t="shared" si="68"/>
        <v>0.35200000000000004</v>
      </c>
      <c r="CM119" s="103" t="str">
        <f t="shared" si="69"/>
        <v>Baja</v>
      </c>
      <c r="CN119" s="96">
        <f t="shared" si="70"/>
        <v>0</v>
      </c>
      <c r="CO119" s="96">
        <f t="shared" si="71"/>
        <v>0</v>
      </c>
      <c r="CP119" s="103" t="str">
        <f t="shared" si="72"/>
        <v>Ninguna</v>
      </c>
      <c r="CQ119" s="104">
        <f t="shared" si="73"/>
        <v>4.4428786078118815E-3</v>
      </c>
      <c r="CR119" s="104">
        <f t="shared" si="74"/>
        <v>4.4428786078118815E-3</v>
      </c>
      <c r="CS119" s="103" t="str">
        <f t="shared" si="75"/>
        <v>Ninguna</v>
      </c>
      <c r="CT119" s="105" t="str">
        <f t="shared" si="76"/>
        <v>Eutrofico</v>
      </c>
      <c r="CU119" s="83" t="s">
        <v>1486</v>
      </c>
      <c r="CV119" s="83" t="s">
        <v>1483</v>
      </c>
      <c r="CW119" s="90">
        <v>43812</v>
      </c>
      <c r="CX119" s="106">
        <f t="shared" si="77"/>
        <v>5.8623355863810769</v>
      </c>
    </row>
    <row r="120" spans="1:102" ht="30" hidden="1" customHeight="1" x14ac:dyDescent="0.2">
      <c r="A120" s="83">
        <v>2019</v>
      </c>
      <c r="B120" s="84" t="s">
        <v>1487</v>
      </c>
      <c r="C120" s="84" t="s">
        <v>462</v>
      </c>
      <c r="D120" s="85" t="s">
        <v>1488</v>
      </c>
      <c r="E120" s="84" t="s">
        <v>459</v>
      </c>
      <c r="F120" s="86" t="s">
        <v>107</v>
      </c>
      <c r="G120" s="86" t="s">
        <v>991</v>
      </c>
      <c r="H120" s="87">
        <v>-75.521600000000007</v>
      </c>
      <c r="I120" s="87">
        <v>5.9456939999999996</v>
      </c>
      <c r="J120" s="88">
        <v>840086.76289999997</v>
      </c>
      <c r="K120" s="88">
        <v>1149440.7738000001</v>
      </c>
      <c r="L120" s="89">
        <v>2286</v>
      </c>
      <c r="M120" s="86">
        <v>2</v>
      </c>
      <c r="N120" s="86" t="s">
        <v>79</v>
      </c>
      <c r="O120" s="86">
        <v>26</v>
      </c>
      <c r="P120" s="86" t="s">
        <v>80</v>
      </c>
      <c r="Q120" s="86">
        <v>2618</v>
      </c>
      <c r="R120" s="84" t="s">
        <v>123</v>
      </c>
      <c r="S120" s="86" t="s">
        <v>124</v>
      </c>
      <c r="T120" s="84" t="s">
        <v>125</v>
      </c>
      <c r="U120" s="89" t="s">
        <v>460</v>
      </c>
      <c r="V120" s="84" t="s">
        <v>461</v>
      </c>
      <c r="W120" s="86" t="s">
        <v>460</v>
      </c>
      <c r="X120" s="84" t="s">
        <v>462</v>
      </c>
      <c r="Y120" s="90">
        <v>43716</v>
      </c>
      <c r="Z120" s="91">
        <v>4.8099999999999996</v>
      </c>
      <c r="AA120" s="91">
        <v>7.47</v>
      </c>
      <c r="AB120" s="91">
        <v>568</v>
      </c>
      <c r="AC120" s="91">
        <v>18.600000000000001</v>
      </c>
      <c r="AD120" s="91">
        <v>19.399999999999999</v>
      </c>
      <c r="AE120" s="91">
        <v>2.96</v>
      </c>
      <c r="AF120" s="91">
        <v>42.5</v>
      </c>
      <c r="AG120" s="91">
        <v>0.79999999999999716</v>
      </c>
      <c r="AH120" s="91">
        <v>438</v>
      </c>
      <c r="AI120" s="91">
        <v>100</v>
      </c>
      <c r="AJ120" s="91" t="s">
        <v>88</v>
      </c>
      <c r="AK120" s="91" t="s">
        <v>88</v>
      </c>
      <c r="AL120" s="91">
        <v>866400</v>
      </c>
      <c r="AM120" s="91">
        <v>14136000</v>
      </c>
      <c r="AN120" s="91">
        <v>9804000</v>
      </c>
      <c r="AO120" s="91">
        <v>10.7</v>
      </c>
      <c r="AP120" s="91">
        <v>15.022128089876768</v>
      </c>
      <c r="AQ120" s="91">
        <v>0.02</v>
      </c>
      <c r="AR120" s="91">
        <v>35.6</v>
      </c>
      <c r="AS120" s="91">
        <v>114</v>
      </c>
      <c r="AT120" s="91">
        <v>414</v>
      </c>
      <c r="AU120" s="91" t="s">
        <v>88</v>
      </c>
      <c r="AV120" s="91">
        <v>83</v>
      </c>
      <c r="AW120" s="91">
        <v>0.8</v>
      </c>
      <c r="AX120" s="91">
        <v>49.6</v>
      </c>
      <c r="AY120" s="91">
        <v>5.43</v>
      </c>
      <c r="AZ120" s="91">
        <v>261</v>
      </c>
      <c r="BA120" s="91">
        <v>46.4</v>
      </c>
      <c r="BB120" s="91" t="s">
        <v>88</v>
      </c>
      <c r="BC120" s="91" t="s">
        <v>88</v>
      </c>
      <c r="BD120" s="91" t="s">
        <v>88</v>
      </c>
      <c r="BE120" s="93" t="s">
        <v>88</v>
      </c>
      <c r="BF120" s="91" t="s">
        <v>88</v>
      </c>
      <c r="BG120" s="91" t="s">
        <v>88</v>
      </c>
      <c r="BH120" s="91" t="s">
        <v>88</v>
      </c>
      <c r="BI120" s="94">
        <f t="shared" si="39"/>
        <v>33.641942329589831</v>
      </c>
      <c r="BJ120" s="95">
        <f t="shared" si="40"/>
        <v>2</v>
      </c>
      <c r="BK120" s="95">
        <f t="shared" si="41"/>
        <v>93.411415778501095</v>
      </c>
      <c r="BL120" s="95">
        <f t="shared" si="42"/>
        <v>2</v>
      </c>
      <c r="BM120" s="95">
        <f t="shared" si="43"/>
        <v>43.279597153358537</v>
      </c>
      <c r="BN120" s="95">
        <f t="shared" si="44"/>
        <v>2</v>
      </c>
      <c r="BO120" s="95">
        <f t="shared" si="45"/>
        <v>89.428374924745114</v>
      </c>
      <c r="BP120" s="95">
        <f t="shared" si="46"/>
        <v>5</v>
      </c>
      <c r="BQ120" s="95">
        <f t="shared" si="47"/>
        <v>23.222781792817599</v>
      </c>
      <c r="BR120" s="96">
        <f t="shared" si="48"/>
        <v>32.030777864972983</v>
      </c>
      <c r="BS120" s="97" t="str">
        <f t="shared" si="49"/>
        <v>MALO</v>
      </c>
      <c r="BT120" s="98">
        <f t="shared" si="50"/>
        <v>9.1344383057090255</v>
      </c>
      <c r="BU120" s="99">
        <f t="shared" si="51"/>
        <v>0.42500000000000004</v>
      </c>
      <c r="BV120" s="100">
        <f t="shared" si="52"/>
        <v>0.1</v>
      </c>
      <c r="BW120" s="95">
        <f t="shared" si="53"/>
        <v>1</v>
      </c>
      <c r="BX120" s="94">
        <f t="shared" si="54"/>
        <v>0.125</v>
      </c>
      <c r="BY120" s="100">
        <f t="shared" si="55"/>
        <v>0.77100000000000002</v>
      </c>
      <c r="BZ120" s="100">
        <f t="shared" si="56"/>
        <v>0</v>
      </c>
      <c r="CA120" s="94">
        <f t="shared" si="57"/>
        <v>0.35</v>
      </c>
      <c r="CB120" s="99">
        <f t="shared" si="58"/>
        <v>0.39644000000000007</v>
      </c>
      <c r="CC120" s="97" t="str">
        <f t="shared" si="59"/>
        <v>Mala</v>
      </c>
      <c r="CD120" s="99">
        <f t="shared" si="60"/>
        <v>1</v>
      </c>
      <c r="CE120" s="96">
        <f t="shared" si="61"/>
        <v>1.7485542633934661E-2</v>
      </c>
      <c r="CF120" s="96">
        <f t="shared" si="62"/>
        <v>1</v>
      </c>
      <c r="CG120" s="99">
        <f t="shared" si="63"/>
        <v>0.67249518087797833</v>
      </c>
      <c r="CH120" s="101" t="str">
        <f t="shared" si="64"/>
        <v>Alta</v>
      </c>
      <c r="CI120" s="96">
        <f t="shared" si="65"/>
        <v>1</v>
      </c>
      <c r="CJ120" s="96">
        <f t="shared" si="66"/>
        <v>1</v>
      </c>
      <c r="CK120" s="96">
        <f t="shared" si="67"/>
        <v>0.57499999999999996</v>
      </c>
      <c r="CL120" s="102">
        <f t="shared" si="68"/>
        <v>0.85833333333333339</v>
      </c>
      <c r="CM120" s="103" t="str">
        <f t="shared" si="69"/>
        <v>Muy Alta</v>
      </c>
      <c r="CN120" s="96">
        <f t="shared" si="70"/>
        <v>0.22900000000000001</v>
      </c>
      <c r="CO120" s="96">
        <f t="shared" si="71"/>
        <v>0.22900000000000001</v>
      </c>
      <c r="CP120" s="103" t="str">
        <f t="shared" si="72"/>
        <v>Baja</v>
      </c>
      <c r="CQ120" s="104">
        <f t="shared" si="73"/>
        <v>4.9249697947377899E-3</v>
      </c>
      <c r="CR120" s="104">
        <f t="shared" si="74"/>
        <v>4.9249697947377899E-3</v>
      </c>
      <c r="CS120" s="103" t="str">
        <f t="shared" si="75"/>
        <v>Ninguna</v>
      </c>
      <c r="CT120" s="105" t="str">
        <f t="shared" si="76"/>
        <v>Hipereutrofico</v>
      </c>
      <c r="CU120" s="83" t="s">
        <v>1489</v>
      </c>
      <c r="CV120" s="83" t="s">
        <v>1490</v>
      </c>
      <c r="CW120" s="90">
        <v>43731</v>
      </c>
      <c r="CX120" s="106">
        <f t="shared" si="77"/>
        <v>64.642128089876763</v>
      </c>
    </row>
    <row r="121" spans="1:102" ht="30" hidden="1" customHeight="1" x14ac:dyDescent="0.2">
      <c r="A121" s="83">
        <v>2019</v>
      </c>
      <c r="B121" s="84" t="s">
        <v>1491</v>
      </c>
      <c r="C121" s="84" t="s">
        <v>1492</v>
      </c>
      <c r="D121" s="85" t="s">
        <v>1493</v>
      </c>
      <c r="E121" s="86" t="s">
        <v>499</v>
      </c>
      <c r="F121" s="86" t="s">
        <v>107</v>
      </c>
      <c r="G121" s="86" t="s">
        <v>1494</v>
      </c>
      <c r="H121" s="87">
        <v>-75.578582999999995</v>
      </c>
      <c r="I121" s="87">
        <v>5.5166110000000002</v>
      </c>
      <c r="J121" s="109">
        <v>833651.03960000002</v>
      </c>
      <c r="K121" s="109">
        <v>1101991.226</v>
      </c>
      <c r="L121" s="89">
        <v>681</v>
      </c>
      <c r="M121" s="86">
        <v>2</v>
      </c>
      <c r="N121" s="86" t="s">
        <v>79</v>
      </c>
      <c r="O121" s="86">
        <v>26</v>
      </c>
      <c r="P121" s="86" t="s">
        <v>80</v>
      </c>
      <c r="Q121" s="86">
        <v>2617</v>
      </c>
      <c r="R121" s="84" t="s">
        <v>114</v>
      </c>
      <c r="S121" s="84" t="s">
        <v>115</v>
      </c>
      <c r="T121" s="84" t="s">
        <v>116</v>
      </c>
      <c r="U121" s="85" t="s">
        <v>500</v>
      </c>
      <c r="V121" s="84" t="s">
        <v>501</v>
      </c>
      <c r="W121" s="84" t="s">
        <v>1495</v>
      </c>
      <c r="X121" s="84" t="s">
        <v>1492</v>
      </c>
      <c r="Y121" s="90">
        <v>43761</v>
      </c>
      <c r="Z121" s="91">
        <v>5086.45</v>
      </c>
      <c r="AA121" s="91">
        <v>7.74</v>
      </c>
      <c r="AB121" s="91">
        <v>105.1</v>
      </c>
      <c r="AC121" s="91">
        <v>22</v>
      </c>
      <c r="AD121" s="91">
        <v>26</v>
      </c>
      <c r="AE121" s="91">
        <v>7.93</v>
      </c>
      <c r="AF121" s="91">
        <v>92.2</v>
      </c>
      <c r="AG121" s="91">
        <v>4</v>
      </c>
      <c r="AH121" s="91">
        <v>12</v>
      </c>
      <c r="AI121" s="91">
        <v>2</v>
      </c>
      <c r="AJ121" s="91" t="s">
        <v>88</v>
      </c>
      <c r="AK121" s="91" t="s">
        <v>88</v>
      </c>
      <c r="AL121" s="91">
        <v>4570</v>
      </c>
      <c r="AM121" s="91">
        <v>29090</v>
      </c>
      <c r="AN121" s="91">
        <v>4640</v>
      </c>
      <c r="AO121" s="91">
        <v>0.153</v>
      </c>
      <c r="AP121" s="91">
        <v>0.22589666300566569</v>
      </c>
      <c r="AQ121" s="91">
        <v>0.02</v>
      </c>
      <c r="AR121" s="91">
        <v>5</v>
      </c>
      <c r="AS121" s="91">
        <v>79.900000000000006</v>
      </c>
      <c r="AT121" s="91">
        <v>170</v>
      </c>
      <c r="AU121" s="91" t="s">
        <v>88</v>
      </c>
      <c r="AV121" s="91">
        <v>70</v>
      </c>
      <c r="AW121" s="91">
        <v>0.1</v>
      </c>
      <c r="AX121" s="91">
        <v>5</v>
      </c>
      <c r="AY121" s="91">
        <v>0.186</v>
      </c>
      <c r="AZ121" s="91">
        <v>38.5</v>
      </c>
      <c r="BA121" s="91">
        <v>39</v>
      </c>
      <c r="BB121" s="91" t="s">
        <v>88</v>
      </c>
      <c r="BC121" s="91" t="s">
        <v>88</v>
      </c>
      <c r="BD121" s="91" t="s">
        <v>88</v>
      </c>
      <c r="BE121" s="93" t="s">
        <v>88</v>
      </c>
      <c r="BF121" s="91" t="s">
        <v>88</v>
      </c>
      <c r="BG121" s="91" t="s">
        <v>88</v>
      </c>
      <c r="BH121" s="91" t="s">
        <v>88</v>
      </c>
      <c r="BI121" s="94">
        <f t="shared" si="39"/>
        <v>96.409351115893159</v>
      </c>
      <c r="BJ121" s="95">
        <f t="shared" si="40"/>
        <v>13.617844282508658</v>
      </c>
      <c r="BK121" s="95">
        <f t="shared" si="41"/>
        <v>90.608240303885395</v>
      </c>
      <c r="BL121" s="95">
        <f t="shared" si="42"/>
        <v>80.14150832</v>
      </c>
      <c r="BM121" s="95">
        <f t="shared" si="43"/>
        <v>99.269944328661239</v>
      </c>
      <c r="BN121" s="95">
        <f t="shared" si="44"/>
        <v>85.756210881875944</v>
      </c>
      <c r="BO121" s="95">
        <f t="shared" si="45"/>
        <v>78.345281382400003</v>
      </c>
      <c r="BP121" s="95">
        <f t="shared" si="46"/>
        <v>24.100291403161393</v>
      </c>
      <c r="BQ121" s="95">
        <f t="shared" si="47"/>
        <v>75.390498430999997</v>
      </c>
      <c r="BR121" s="96">
        <f t="shared" si="48"/>
        <v>70.893418985247251</v>
      </c>
      <c r="BS121" s="97" t="str">
        <f t="shared" si="49"/>
        <v>BUENA</v>
      </c>
      <c r="BT121" s="98">
        <f t="shared" si="50"/>
        <v>26.881720430107528</v>
      </c>
      <c r="BU121" s="99">
        <f t="shared" si="51"/>
        <v>0.92200000000000004</v>
      </c>
      <c r="BV121" s="100">
        <f t="shared" si="52"/>
        <v>0.1</v>
      </c>
      <c r="BW121" s="95">
        <f t="shared" si="53"/>
        <v>1</v>
      </c>
      <c r="BX121" s="94">
        <f t="shared" si="54"/>
        <v>0.91</v>
      </c>
      <c r="BY121" s="100">
        <f t="shared" si="55"/>
        <v>0.81</v>
      </c>
      <c r="BZ121" s="100">
        <f t="shared" si="56"/>
        <v>0.71884381647453754</v>
      </c>
      <c r="CA121" s="94">
        <f t="shared" si="57"/>
        <v>0.15</v>
      </c>
      <c r="CB121" s="99">
        <f t="shared" si="58"/>
        <v>0.66395813430643535</v>
      </c>
      <c r="CC121" s="97" t="str">
        <f t="shared" si="59"/>
        <v>Regular</v>
      </c>
      <c r="CD121" s="99">
        <f t="shared" si="60"/>
        <v>0.28115618352546246</v>
      </c>
      <c r="CE121" s="96">
        <f t="shared" si="61"/>
        <v>8.1411221488456066E-3</v>
      </c>
      <c r="CF121" s="96">
        <f t="shared" si="62"/>
        <v>0</v>
      </c>
      <c r="CG121" s="99">
        <f t="shared" si="63"/>
        <v>9.6432435224769353E-2</v>
      </c>
      <c r="CH121" s="101" t="str">
        <f t="shared" si="64"/>
        <v>Ninguna</v>
      </c>
      <c r="CI121" s="96">
        <f t="shared" si="65"/>
        <v>0</v>
      </c>
      <c r="CJ121" s="96">
        <f t="shared" si="66"/>
        <v>1</v>
      </c>
      <c r="CK121" s="96">
        <f t="shared" si="67"/>
        <v>7.7999999999999958E-2</v>
      </c>
      <c r="CL121" s="102">
        <f t="shared" si="68"/>
        <v>0.35933333333333328</v>
      </c>
      <c r="CM121" s="103" t="str">
        <f t="shared" si="69"/>
        <v>Baja</v>
      </c>
      <c r="CN121" s="96">
        <f t="shared" si="70"/>
        <v>0.19</v>
      </c>
      <c r="CO121" s="96">
        <f t="shared" si="71"/>
        <v>0.19</v>
      </c>
      <c r="CP121" s="103" t="str">
        <f t="shared" si="72"/>
        <v>Ninguna</v>
      </c>
      <c r="CQ121" s="104">
        <f t="shared" si="73"/>
        <v>1.2407120571919618E-2</v>
      </c>
      <c r="CR121" s="104">
        <f t="shared" si="74"/>
        <v>1.2407120571919618E-2</v>
      </c>
      <c r="CS121" s="103" t="str">
        <f t="shared" si="75"/>
        <v>Ninguna</v>
      </c>
      <c r="CT121" s="105" t="str">
        <f t="shared" si="76"/>
        <v>Eutrofico</v>
      </c>
      <c r="CU121" s="83" t="s">
        <v>1496</v>
      </c>
      <c r="CV121" s="83" t="s">
        <v>1497</v>
      </c>
      <c r="CW121" s="90">
        <v>43776</v>
      </c>
      <c r="CX121" s="106">
        <f t="shared" si="77"/>
        <v>5.2458966630056656</v>
      </c>
    </row>
    <row r="122" spans="1:102" ht="30" hidden="1" customHeight="1" x14ac:dyDescent="0.2">
      <c r="A122" s="83">
        <v>2019</v>
      </c>
      <c r="B122" s="84" t="s">
        <v>1498</v>
      </c>
      <c r="C122" s="84" t="s">
        <v>1499</v>
      </c>
      <c r="D122" s="85" t="s">
        <v>1500</v>
      </c>
      <c r="E122" s="86" t="s">
        <v>499</v>
      </c>
      <c r="F122" s="86" t="s">
        <v>107</v>
      </c>
      <c r="G122" s="86" t="s">
        <v>1501</v>
      </c>
      <c r="H122" s="87">
        <v>-75.655749999999998</v>
      </c>
      <c r="I122" s="87">
        <v>5.5255280000000004</v>
      </c>
      <c r="J122" s="109">
        <v>825099.97019999998</v>
      </c>
      <c r="K122" s="109">
        <v>1102999.7438000001</v>
      </c>
      <c r="L122" s="89">
        <v>1940</v>
      </c>
      <c r="M122" s="86">
        <v>2</v>
      </c>
      <c r="N122" s="86" t="s">
        <v>79</v>
      </c>
      <c r="O122" s="86">
        <v>26</v>
      </c>
      <c r="P122" s="86" t="s">
        <v>80</v>
      </c>
      <c r="Q122" s="86">
        <v>2617</v>
      </c>
      <c r="R122" s="84" t="s">
        <v>114</v>
      </c>
      <c r="S122" s="84" t="s">
        <v>115</v>
      </c>
      <c r="T122" s="84" t="s">
        <v>116</v>
      </c>
      <c r="U122" s="110" t="s">
        <v>500</v>
      </c>
      <c r="V122" s="84" t="s">
        <v>501</v>
      </c>
      <c r="W122" s="84" t="s">
        <v>1502</v>
      </c>
      <c r="X122" s="84" t="s">
        <v>1499</v>
      </c>
      <c r="Y122" s="90">
        <v>43761</v>
      </c>
      <c r="Z122" s="91">
        <v>1015.25</v>
      </c>
      <c r="AA122" s="91">
        <v>7</v>
      </c>
      <c r="AB122" s="91">
        <v>42</v>
      </c>
      <c r="AC122" s="91">
        <v>14.8</v>
      </c>
      <c r="AD122" s="91">
        <v>20.100000000000001</v>
      </c>
      <c r="AE122" s="91">
        <v>7.96</v>
      </c>
      <c r="AF122" s="91">
        <v>99.3</v>
      </c>
      <c r="AG122" s="91">
        <v>5.3000000000000007</v>
      </c>
      <c r="AH122" s="91">
        <v>13.5</v>
      </c>
      <c r="AI122" s="91">
        <v>2</v>
      </c>
      <c r="AJ122" s="91" t="s">
        <v>88</v>
      </c>
      <c r="AK122" s="91" t="s">
        <v>88</v>
      </c>
      <c r="AL122" s="91">
        <v>204</v>
      </c>
      <c r="AM122" s="91">
        <v>1440</v>
      </c>
      <c r="AN122" s="91">
        <v>223</v>
      </c>
      <c r="AO122" s="91">
        <v>0.153</v>
      </c>
      <c r="AP122" s="91">
        <v>0.22589666300566569</v>
      </c>
      <c r="AQ122" s="91">
        <v>0.02</v>
      </c>
      <c r="AR122" s="91">
        <v>5</v>
      </c>
      <c r="AS122" s="91">
        <v>5.85</v>
      </c>
      <c r="AT122" s="91">
        <v>62</v>
      </c>
      <c r="AU122" s="91" t="s">
        <v>88</v>
      </c>
      <c r="AV122" s="91">
        <v>7</v>
      </c>
      <c r="AW122" s="91">
        <v>0.1</v>
      </c>
      <c r="AX122" s="91">
        <v>5</v>
      </c>
      <c r="AY122" s="91">
        <v>0.05</v>
      </c>
      <c r="AZ122" s="91">
        <v>20.3</v>
      </c>
      <c r="BA122" s="91">
        <v>15.3</v>
      </c>
      <c r="BB122" s="91" t="s">
        <v>88</v>
      </c>
      <c r="BC122" s="91" t="s">
        <v>88</v>
      </c>
      <c r="BD122" s="91" t="s">
        <v>88</v>
      </c>
      <c r="BE122" s="93" t="s">
        <v>88</v>
      </c>
      <c r="BF122" s="91" t="s">
        <v>88</v>
      </c>
      <c r="BG122" s="91" t="s">
        <v>88</v>
      </c>
      <c r="BH122" s="91" t="s">
        <v>88</v>
      </c>
      <c r="BI122" s="94">
        <f t="shared" si="39"/>
        <v>98.677109453576819</v>
      </c>
      <c r="BJ122" s="95">
        <f t="shared" si="40"/>
        <v>35.623571548099044</v>
      </c>
      <c r="BK122" s="95">
        <f t="shared" si="41"/>
        <v>88.519899999999524</v>
      </c>
      <c r="BL122" s="95">
        <f t="shared" si="42"/>
        <v>80.14150832</v>
      </c>
      <c r="BM122" s="95">
        <f t="shared" si="43"/>
        <v>99.269944328661239</v>
      </c>
      <c r="BN122" s="95">
        <f t="shared" si="44"/>
        <v>85.756210881875944</v>
      </c>
      <c r="BO122" s="95">
        <f t="shared" si="45"/>
        <v>71.538661137153781</v>
      </c>
      <c r="BP122" s="95">
        <f t="shared" si="46"/>
        <v>84.305034156309389</v>
      </c>
      <c r="BQ122" s="95">
        <f t="shared" si="47"/>
        <v>85.883261885489603</v>
      </c>
      <c r="BR122" s="96">
        <f t="shared" si="48"/>
        <v>79.440347669261968</v>
      </c>
      <c r="BS122" s="97" t="str">
        <f t="shared" si="49"/>
        <v>BUENA</v>
      </c>
      <c r="BT122" s="98">
        <f t="shared" si="50"/>
        <v>100</v>
      </c>
      <c r="BU122" s="99">
        <f t="shared" si="51"/>
        <v>0.99299999999999999</v>
      </c>
      <c r="BV122" s="100">
        <f t="shared" si="52"/>
        <v>0.82548857854722424</v>
      </c>
      <c r="BW122" s="95">
        <f t="shared" si="53"/>
        <v>1.0013883015592742</v>
      </c>
      <c r="BX122" s="94">
        <f t="shared" si="54"/>
        <v>0.91</v>
      </c>
      <c r="BY122" s="100">
        <f t="shared" si="55"/>
        <v>0.999</v>
      </c>
      <c r="BZ122" s="100">
        <f t="shared" si="56"/>
        <v>0.91774656396114773</v>
      </c>
      <c r="CA122" s="94">
        <f t="shared" si="57"/>
        <v>0.15</v>
      </c>
      <c r="CB122" s="99">
        <f t="shared" si="58"/>
        <v>0.83138728216947055</v>
      </c>
      <c r="CC122" s="97" t="str">
        <f t="shared" si="59"/>
        <v>Aceptable</v>
      </c>
      <c r="CD122" s="99">
        <f t="shared" si="60"/>
        <v>8.2253436038852212E-2</v>
      </c>
      <c r="CE122" s="96">
        <f t="shared" si="61"/>
        <v>0</v>
      </c>
      <c r="CF122" s="96">
        <f t="shared" si="62"/>
        <v>0</v>
      </c>
      <c r="CG122" s="99">
        <f t="shared" si="63"/>
        <v>2.7417812012950737E-2</v>
      </c>
      <c r="CH122" s="101" t="str">
        <f t="shared" si="64"/>
        <v>Ninguna</v>
      </c>
      <c r="CI122" s="96">
        <f t="shared" si="65"/>
        <v>0</v>
      </c>
      <c r="CJ122" s="96">
        <f t="shared" si="66"/>
        <v>0.32868299557334013</v>
      </c>
      <c r="CK122" s="96">
        <f t="shared" si="67"/>
        <v>7.0000000000000062E-3</v>
      </c>
      <c r="CL122" s="102">
        <f t="shared" si="68"/>
        <v>0.11189433185778004</v>
      </c>
      <c r="CM122" s="103" t="str">
        <f t="shared" si="69"/>
        <v>Ninguna</v>
      </c>
      <c r="CN122" s="96">
        <f t="shared" si="70"/>
        <v>0</v>
      </c>
      <c r="CO122" s="96">
        <f t="shared" si="71"/>
        <v>0</v>
      </c>
      <c r="CP122" s="103" t="str">
        <f t="shared" si="72"/>
        <v>Ninguna</v>
      </c>
      <c r="CQ122" s="104">
        <f t="shared" si="73"/>
        <v>9.7704531722668866E-4</v>
      </c>
      <c r="CR122" s="104">
        <f t="shared" si="74"/>
        <v>9.7704531722668866E-4</v>
      </c>
      <c r="CS122" s="103" t="str">
        <f t="shared" si="75"/>
        <v>Ninguna</v>
      </c>
      <c r="CT122" s="105" t="str">
        <f t="shared" si="76"/>
        <v>Eutrofico</v>
      </c>
      <c r="CU122" s="83" t="s">
        <v>1503</v>
      </c>
      <c r="CV122" s="83" t="s">
        <v>1504</v>
      </c>
      <c r="CW122" s="90">
        <v>43776</v>
      </c>
      <c r="CX122" s="106">
        <f t="shared" si="77"/>
        <v>5.2458966630056656</v>
      </c>
    </row>
    <row r="123" spans="1:102" ht="30" hidden="1" customHeight="1" x14ac:dyDescent="0.2">
      <c r="A123" s="83">
        <v>2019</v>
      </c>
      <c r="B123" s="84" t="s">
        <v>1505</v>
      </c>
      <c r="C123" s="84" t="s">
        <v>1054</v>
      </c>
      <c r="D123" s="85" t="s">
        <v>1506</v>
      </c>
      <c r="E123" s="84" t="s">
        <v>1056</v>
      </c>
      <c r="F123" s="86" t="s">
        <v>107</v>
      </c>
      <c r="G123" s="86" t="s">
        <v>1507</v>
      </c>
      <c r="H123" s="87">
        <v>-75.624750000000006</v>
      </c>
      <c r="I123" s="87">
        <v>5.7763609999999996</v>
      </c>
      <c r="J123" s="109">
        <v>828425.82990000001</v>
      </c>
      <c r="K123" s="109">
        <v>1112516.6030999999</v>
      </c>
      <c r="L123" s="89">
        <v>1415</v>
      </c>
      <c r="M123" s="86">
        <v>2</v>
      </c>
      <c r="N123" s="86" t="s">
        <v>79</v>
      </c>
      <c r="O123" s="86">
        <v>26</v>
      </c>
      <c r="P123" s="86" t="s">
        <v>80</v>
      </c>
      <c r="Q123" s="86">
        <v>2617</v>
      </c>
      <c r="R123" s="84" t="s">
        <v>114</v>
      </c>
      <c r="S123" s="84" t="s">
        <v>115</v>
      </c>
      <c r="T123" s="84" t="s">
        <v>116</v>
      </c>
      <c r="U123" s="85" t="s">
        <v>1057</v>
      </c>
      <c r="V123" s="84" t="s">
        <v>1058</v>
      </c>
      <c r="W123" s="84" t="s">
        <v>1059</v>
      </c>
      <c r="X123" s="84" t="s">
        <v>1054</v>
      </c>
      <c r="Y123" s="90">
        <v>43723</v>
      </c>
      <c r="Z123" s="91">
        <v>2.9260000000000002</v>
      </c>
      <c r="AA123" s="91">
        <v>7.44</v>
      </c>
      <c r="AB123" s="91">
        <v>123.2</v>
      </c>
      <c r="AC123" s="91">
        <v>20.6</v>
      </c>
      <c r="AD123" s="91">
        <v>25.9</v>
      </c>
      <c r="AE123" s="91">
        <v>7.15</v>
      </c>
      <c r="AF123" s="91">
        <v>96.1</v>
      </c>
      <c r="AG123" s="91">
        <v>5.2999999999999972</v>
      </c>
      <c r="AH123" s="91">
        <v>12</v>
      </c>
      <c r="AI123" s="91">
        <v>2</v>
      </c>
      <c r="AJ123" s="91" t="s">
        <v>88</v>
      </c>
      <c r="AK123" s="91" t="s">
        <v>88</v>
      </c>
      <c r="AL123" s="91">
        <v>750</v>
      </c>
      <c r="AM123" s="91">
        <v>11000</v>
      </c>
      <c r="AN123" s="91">
        <v>1126</v>
      </c>
      <c r="AO123" s="91">
        <v>0.153</v>
      </c>
      <c r="AP123" s="91">
        <v>0.35239879428883847</v>
      </c>
      <c r="AQ123" s="91">
        <v>0.02</v>
      </c>
      <c r="AR123" s="91">
        <v>5</v>
      </c>
      <c r="AS123" s="91">
        <v>2.59</v>
      </c>
      <c r="AT123" s="91">
        <v>82</v>
      </c>
      <c r="AU123" s="91" t="s">
        <v>88</v>
      </c>
      <c r="AV123" s="91">
        <v>7</v>
      </c>
      <c r="AW123" s="91">
        <v>0.1</v>
      </c>
      <c r="AX123" s="91">
        <v>5</v>
      </c>
      <c r="AY123" s="91">
        <v>6.0999999999999999E-2</v>
      </c>
      <c r="AZ123" s="91">
        <v>45.6</v>
      </c>
      <c r="BA123" s="91">
        <v>34</v>
      </c>
      <c r="BB123" s="91" t="s">
        <v>88</v>
      </c>
      <c r="BC123" s="91" t="s">
        <v>88</v>
      </c>
      <c r="BD123" s="91" t="s">
        <v>88</v>
      </c>
      <c r="BE123" s="93" t="s">
        <v>88</v>
      </c>
      <c r="BF123" s="91" t="s">
        <v>88</v>
      </c>
      <c r="BG123" s="91" t="s">
        <v>88</v>
      </c>
      <c r="BH123" s="91" t="s">
        <v>88</v>
      </c>
      <c r="BI123" s="94">
        <f t="shared" si="39"/>
        <v>98.000454495373745</v>
      </c>
      <c r="BJ123" s="95">
        <f t="shared" si="40"/>
        <v>22.084071234345529</v>
      </c>
      <c r="BK123" s="95">
        <f t="shared" si="41"/>
        <v>93.521927689586136</v>
      </c>
      <c r="BL123" s="95">
        <f t="shared" si="42"/>
        <v>80.14150832</v>
      </c>
      <c r="BM123" s="95">
        <f t="shared" si="43"/>
        <v>98.345469151036454</v>
      </c>
      <c r="BN123" s="95">
        <f t="shared" si="44"/>
        <v>85.756210881875944</v>
      </c>
      <c r="BO123" s="95">
        <f t="shared" si="45"/>
        <v>71.538661137153795</v>
      </c>
      <c r="BP123" s="95">
        <f t="shared" si="46"/>
        <v>91.611340766066988</v>
      </c>
      <c r="BQ123" s="95">
        <f t="shared" si="47"/>
        <v>85.356492593713597</v>
      </c>
      <c r="BR123" s="96">
        <f t="shared" si="48"/>
        <v>78.164402482615216</v>
      </c>
      <c r="BS123" s="97" t="str">
        <f t="shared" si="49"/>
        <v>BUENA</v>
      </c>
      <c r="BT123" s="98">
        <f t="shared" si="50"/>
        <v>81.967213114754102</v>
      </c>
      <c r="BU123" s="99">
        <f t="shared" si="51"/>
        <v>0.96099999999999997</v>
      </c>
      <c r="BV123" s="100">
        <f t="shared" si="52"/>
        <v>0.3371076249594277</v>
      </c>
      <c r="BW123" s="95">
        <f t="shared" si="53"/>
        <v>1</v>
      </c>
      <c r="BX123" s="94">
        <f t="shared" si="54"/>
        <v>0.91</v>
      </c>
      <c r="BY123" s="100">
        <f t="shared" si="55"/>
        <v>0.999</v>
      </c>
      <c r="BZ123" s="100">
        <f t="shared" si="56"/>
        <v>0.6521289015880235</v>
      </c>
      <c r="CA123" s="94">
        <f t="shared" si="57"/>
        <v>0.15</v>
      </c>
      <c r="CB123" s="99">
        <f t="shared" si="58"/>
        <v>0.72051311371664328</v>
      </c>
      <c r="CC123" s="97" t="str">
        <f t="shared" si="59"/>
        <v>Aceptable</v>
      </c>
      <c r="CD123" s="99">
        <f t="shared" si="60"/>
        <v>0.3478710984119765</v>
      </c>
      <c r="CE123" s="96">
        <f t="shared" si="61"/>
        <v>4.4515087870283356E-3</v>
      </c>
      <c r="CF123" s="96">
        <f t="shared" si="62"/>
        <v>0</v>
      </c>
      <c r="CG123" s="99">
        <f t="shared" si="63"/>
        <v>0.11744086906633494</v>
      </c>
      <c r="CH123" s="101" t="str">
        <f t="shared" si="64"/>
        <v>Ninguna</v>
      </c>
      <c r="CI123" s="96">
        <f t="shared" si="65"/>
        <v>0</v>
      </c>
      <c r="CJ123" s="96">
        <f t="shared" si="66"/>
        <v>0.82317990368860627</v>
      </c>
      <c r="CK123" s="96">
        <f t="shared" si="67"/>
        <v>3.9000000000000035E-2</v>
      </c>
      <c r="CL123" s="102">
        <f t="shared" si="68"/>
        <v>0.28739330122953544</v>
      </c>
      <c r="CM123" s="103" t="str">
        <f t="shared" si="69"/>
        <v>Baja</v>
      </c>
      <c r="CN123" s="96">
        <f t="shared" si="70"/>
        <v>0</v>
      </c>
      <c r="CO123" s="96">
        <f t="shared" si="71"/>
        <v>0</v>
      </c>
      <c r="CP123" s="103" t="str">
        <f t="shared" si="72"/>
        <v>Ninguna</v>
      </c>
      <c r="CQ123" s="104">
        <f t="shared" si="73"/>
        <v>4.4428786078118815E-3</v>
      </c>
      <c r="CR123" s="104">
        <f t="shared" si="74"/>
        <v>4.4428786078118815E-3</v>
      </c>
      <c r="CS123" s="103" t="str">
        <f t="shared" si="75"/>
        <v>Ninguna</v>
      </c>
      <c r="CT123" s="105" t="str">
        <f t="shared" si="76"/>
        <v>Eutrofico</v>
      </c>
      <c r="CU123" s="111" t="s">
        <v>1508</v>
      </c>
      <c r="CV123" s="83" t="s">
        <v>1497</v>
      </c>
      <c r="CW123" s="90">
        <v>43738</v>
      </c>
      <c r="CX123" s="106">
        <f t="shared" si="77"/>
        <v>5.3723987942888387</v>
      </c>
    </row>
    <row r="124" spans="1:102" ht="30" hidden="1" customHeight="1" x14ac:dyDescent="0.2">
      <c r="A124" s="83">
        <v>2019</v>
      </c>
      <c r="B124" s="84" t="s">
        <v>1509</v>
      </c>
      <c r="C124" s="84" t="s">
        <v>1054</v>
      </c>
      <c r="D124" s="85" t="s">
        <v>1510</v>
      </c>
      <c r="E124" s="84" t="s">
        <v>1056</v>
      </c>
      <c r="F124" s="86" t="s">
        <v>107</v>
      </c>
      <c r="G124" s="86" t="s">
        <v>1494</v>
      </c>
      <c r="H124" s="87">
        <v>-75.591971999999998</v>
      </c>
      <c r="I124" s="87">
        <v>5.6342780000000001</v>
      </c>
      <c r="J124" s="109">
        <v>832200.38040000002</v>
      </c>
      <c r="K124" s="109">
        <v>1115011.6124</v>
      </c>
      <c r="L124" s="89">
        <v>739</v>
      </c>
      <c r="M124" s="86">
        <v>2</v>
      </c>
      <c r="N124" s="86" t="s">
        <v>79</v>
      </c>
      <c r="O124" s="86">
        <v>26</v>
      </c>
      <c r="P124" s="86" t="s">
        <v>80</v>
      </c>
      <c r="Q124" s="86">
        <v>2617</v>
      </c>
      <c r="R124" s="84" t="s">
        <v>114</v>
      </c>
      <c r="S124" s="84" t="s">
        <v>115</v>
      </c>
      <c r="T124" s="84" t="s">
        <v>116</v>
      </c>
      <c r="U124" s="85" t="s">
        <v>1057</v>
      </c>
      <c r="V124" s="84" t="s">
        <v>1058</v>
      </c>
      <c r="W124" s="84" t="s">
        <v>1059</v>
      </c>
      <c r="X124" s="84" t="s">
        <v>1054</v>
      </c>
      <c r="Y124" s="90">
        <v>43723</v>
      </c>
      <c r="Z124" s="91">
        <v>22.27</v>
      </c>
      <c r="AA124" s="91">
        <v>7.74</v>
      </c>
      <c r="AB124" s="91">
        <v>164.7</v>
      </c>
      <c r="AC124" s="91">
        <v>25.8</v>
      </c>
      <c r="AD124" s="91">
        <v>26.2</v>
      </c>
      <c r="AE124" s="91">
        <v>6.56</v>
      </c>
      <c r="AF124" s="91">
        <v>88</v>
      </c>
      <c r="AG124" s="91">
        <v>0.39999999999999858</v>
      </c>
      <c r="AH124" s="91">
        <v>12</v>
      </c>
      <c r="AI124" s="91">
        <v>2</v>
      </c>
      <c r="AJ124" s="91" t="s">
        <v>88</v>
      </c>
      <c r="AK124" s="91" t="s">
        <v>88</v>
      </c>
      <c r="AL124" s="91">
        <v>250</v>
      </c>
      <c r="AM124" s="91">
        <v>18105</v>
      </c>
      <c r="AN124" s="91">
        <v>3076</v>
      </c>
      <c r="AO124" s="91">
        <v>0.41299999999999998</v>
      </c>
      <c r="AP124" s="91">
        <v>0.62799272315575061</v>
      </c>
      <c r="AQ124" s="91">
        <v>0.02</v>
      </c>
      <c r="AR124" s="91">
        <v>5</v>
      </c>
      <c r="AS124" s="91">
        <v>2.2599999999999998</v>
      </c>
      <c r="AT124" s="91">
        <v>121</v>
      </c>
      <c r="AU124" s="91" t="s">
        <v>88</v>
      </c>
      <c r="AV124" s="91">
        <v>7</v>
      </c>
      <c r="AW124" s="91">
        <v>0.1</v>
      </c>
      <c r="AX124" s="91">
        <v>5</v>
      </c>
      <c r="AY124" s="91">
        <v>0.21299999999999999</v>
      </c>
      <c r="AZ124" s="91">
        <v>73.2</v>
      </c>
      <c r="BA124" s="91">
        <v>68</v>
      </c>
      <c r="BB124" s="91" t="s">
        <v>88</v>
      </c>
      <c r="BC124" s="91" t="s">
        <v>88</v>
      </c>
      <c r="BD124" s="91" t="s">
        <v>88</v>
      </c>
      <c r="BE124" s="93" t="s">
        <v>88</v>
      </c>
      <c r="BF124" s="91" t="s">
        <v>88</v>
      </c>
      <c r="BG124" s="91" t="s">
        <v>88</v>
      </c>
      <c r="BH124" s="91" t="s">
        <v>88</v>
      </c>
      <c r="BI124" s="94">
        <f t="shared" si="39"/>
        <v>93.782621752319912</v>
      </c>
      <c r="BJ124" s="95">
        <f t="shared" si="40"/>
        <v>15.768524838785385</v>
      </c>
      <c r="BK124" s="95">
        <f t="shared" si="41"/>
        <v>90.608240303885395</v>
      </c>
      <c r="BL124" s="95">
        <f t="shared" si="42"/>
        <v>80.14150832</v>
      </c>
      <c r="BM124" s="95">
        <f t="shared" si="43"/>
        <v>96.371361186526428</v>
      </c>
      <c r="BN124" s="95">
        <f t="shared" si="44"/>
        <v>66.769045768378049</v>
      </c>
      <c r="BO124" s="95">
        <f t="shared" si="45"/>
        <v>90.015511174602338</v>
      </c>
      <c r="BP124" s="95">
        <f t="shared" si="46"/>
        <v>92.402975611105603</v>
      </c>
      <c r="BQ124" s="95">
        <f t="shared" si="47"/>
        <v>82.170531501939109</v>
      </c>
      <c r="BR124" s="96">
        <f t="shared" si="48"/>
        <v>75.708249087702299</v>
      </c>
      <c r="BS124" s="97" t="str">
        <f t="shared" si="49"/>
        <v>BUENA</v>
      </c>
      <c r="BT124" s="98">
        <f t="shared" si="50"/>
        <v>23.474178403755868</v>
      </c>
      <c r="BU124" s="99">
        <f t="shared" si="51"/>
        <v>0.88</v>
      </c>
      <c r="BV124" s="100">
        <f t="shared" si="52"/>
        <v>0.1</v>
      </c>
      <c r="BW124" s="95">
        <f t="shared" si="53"/>
        <v>1</v>
      </c>
      <c r="BX124" s="94">
        <f t="shared" si="54"/>
        <v>0.91</v>
      </c>
      <c r="BY124" s="100">
        <f t="shared" si="55"/>
        <v>0.999</v>
      </c>
      <c r="BZ124" s="100">
        <f t="shared" si="56"/>
        <v>0.48670217634565061</v>
      </c>
      <c r="CA124" s="94">
        <f t="shared" si="57"/>
        <v>0.15</v>
      </c>
      <c r="CB124" s="99">
        <f t="shared" si="58"/>
        <v>0.65119830468839124</v>
      </c>
      <c r="CC124" s="97" t="str">
        <f t="shared" si="59"/>
        <v>Regular</v>
      </c>
      <c r="CD124" s="99">
        <f t="shared" si="60"/>
        <v>0.51329782365434939</v>
      </c>
      <c r="CE124" s="96">
        <f t="shared" si="61"/>
        <v>9.3980816949743112E-2</v>
      </c>
      <c r="CF124" s="96">
        <f t="shared" si="62"/>
        <v>0.11600000000000005</v>
      </c>
      <c r="CG124" s="99">
        <f t="shared" si="63"/>
        <v>0.24109288020136418</v>
      </c>
      <c r="CH124" s="101" t="str">
        <f t="shared" si="64"/>
        <v>Baja</v>
      </c>
      <c r="CI124" s="96">
        <f t="shared" si="65"/>
        <v>0</v>
      </c>
      <c r="CJ124" s="96">
        <f t="shared" si="66"/>
        <v>0.94436717632569689</v>
      </c>
      <c r="CK124" s="96">
        <f t="shared" si="67"/>
        <v>0.12</v>
      </c>
      <c r="CL124" s="102">
        <f t="shared" si="68"/>
        <v>0.35478905877523231</v>
      </c>
      <c r="CM124" s="103" t="str">
        <f t="shared" si="69"/>
        <v>Baja</v>
      </c>
      <c r="CN124" s="96">
        <f t="shared" si="70"/>
        <v>0</v>
      </c>
      <c r="CO124" s="96">
        <f t="shared" si="71"/>
        <v>0</v>
      </c>
      <c r="CP124" s="103" t="str">
        <f t="shared" si="72"/>
        <v>Ninguna</v>
      </c>
      <c r="CQ124" s="104">
        <f t="shared" si="73"/>
        <v>1.2407120571919618E-2</v>
      </c>
      <c r="CR124" s="104">
        <f t="shared" si="74"/>
        <v>1.2407120571919618E-2</v>
      </c>
      <c r="CS124" s="103" t="str">
        <f t="shared" si="75"/>
        <v>Ninguna</v>
      </c>
      <c r="CT124" s="105" t="str">
        <f t="shared" si="76"/>
        <v>Eutrofico</v>
      </c>
      <c r="CU124" s="111" t="s">
        <v>1511</v>
      </c>
      <c r="CV124" s="83" t="s">
        <v>1497</v>
      </c>
      <c r="CW124" s="90">
        <v>43738</v>
      </c>
      <c r="CX124" s="106">
        <f t="shared" si="77"/>
        <v>5.6479927231557507</v>
      </c>
    </row>
    <row r="125" spans="1:102" ht="30" hidden="1" customHeight="1" x14ac:dyDescent="0.2">
      <c r="A125" s="83">
        <v>2019</v>
      </c>
      <c r="B125" s="83" t="s">
        <v>1512</v>
      </c>
      <c r="C125" s="84" t="s">
        <v>471</v>
      </c>
      <c r="D125" s="85" t="s">
        <v>1513</v>
      </c>
      <c r="E125" s="84" t="s">
        <v>1067</v>
      </c>
      <c r="F125" s="86" t="s">
        <v>107</v>
      </c>
      <c r="G125" s="86" t="s">
        <v>1507</v>
      </c>
      <c r="H125" s="87">
        <v>-75.749667000000002</v>
      </c>
      <c r="I125" s="87">
        <v>5.6666109999999996</v>
      </c>
      <c r="J125" s="109">
        <v>814733.76470000006</v>
      </c>
      <c r="K125" s="109">
        <v>1118636.4271</v>
      </c>
      <c r="L125" s="89">
        <v>2420</v>
      </c>
      <c r="M125" s="86">
        <v>2</v>
      </c>
      <c r="N125" s="86" t="s">
        <v>79</v>
      </c>
      <c r="O125" s="86">
        <v>26</v>
      </c>
      <c r="P125" s="86" t="s">
        <v>80</v>
      </c>
      <c r="Q125" s="86">
        <v>2617</v>
      </c>
      <c r="R125" s="84" t="s">
        <v>114</v>
      </c>
      <c r="S125" s="84" t="s">
        <v>115</v>
      </c>
      <c r="T125" s="84" t="s">
        <v>116</v>
      </c>
      <c r="U125" s="85" t="s">
        <v>468</v>
      </c>
      <c r="V125" s="84" t="s">
        <v>469</v>
      </c>
      <c r="W125" s="84" t="s">
        <v>470</v>
      </c>
      <c r="X125" s="84" t="s">
        <v>471</v>
      </c>
      <c r="Y125" s="90">
        <v>43753</v>
      </c>
      <c r="Z125" s="91">
        <v>273</v>
      </c>
      <c r="AA125" s="91">
        <v>7.9</v>
      </c>
      <c r="AB125" s="91">
        <v>29.2</v>
      </c>
      <c r="AC125" s="91">
        <v>16</v>
      </c>
      <c r="AD125" s="91">
        <v>24.3</v>
      </c>
      <c r="AE125" s="91">
        <v>7.26</v>
      </c>
      <c r="AF125" s="91">
        <v>100.1</v>
      </c>
      <c r="AG125" s="91">
        <v>8.3000000000000007</v>
      </c>
      <c r="AH125" s="91">
        <v>12</v>
      </c>
      <c r="AI125" s="91">
        <v>2</v>
      </c>
      <c r="AJ125" s="91" t="s">
        <v>88</v>
      </c>
      <c r="AK125" s="91" t="s">
        <v>88</v>
      </c>
      <c r="AL125" s="91">
        <v>100</v>
      </c>
      <c r="AM125" s="91">
        <v>630</v>
      </c>
      <c r="AN125" s="91">
        <v>100</v>
      </c>
      <c r="AO125" s="91">
        <v>0.153</v>
      </c>
      <c r="AP125" s="91">
        <v>0.22589666300566569</v>
      </c>
      <c r="AQ125" s="91">
        <v>0.02</v>
      </c>
      <c r="AR125" s="91">
        <v>5</v>
      </c>
      <c r="AS125" s="91">
        <v>1.84</v>
      </c>
      <c r="AT125" s="91">
        <v>44</v>
      </c>
      <c r="AU125" s="91" t="s">
        <v>88</v>
      </c>
      <c r="AV125" s="91">
        <v>7</v>
      </c>
      <c r="AW125" s="91">
        <v>0.1</v>
      </c>
      <c r="AX125" s="91">
        <v>5</v>
      </c>
      <c r="AY125" s="91">
        <v>0.05</v>
      </c>
      <c r="AZ125" s="91">
        <v>14.3</v>
      </c>
      <c r="BA125" s="91">
        <v>10.9</v>
      </c>
      <c r="BB125" s="91" t="s">
        <v>88</v>
      </c>
      <c r="BC125" s="91" t="s">
        <v>88</v>
      </c>
      <c r="BD125" s="91" t="s">
        <v>88</v>
      </c>
      <c r="BE125" s="93" t="s">
        <v>88</v>
      </c>
      <c r="BF125" s="91" t="s">
        <v>88</v>
      </c>
      <c r="BG125" s="91" t="s">
        <v>88</v>
      </c>
      <c r="BH125" s="91" t="s">
        <v>88</v>
      </c>
      <c r="BI125" s="94">
        <f t="shared" si="39"/>
        <v>98.757281118050571</v>
      </c>
      <c r="BJ125" s="95">
        <f t="shared" si="40"/>
        <v>43.829846143017264</v>
      </c>
      <c r="BK125" s="95">
        <f t="shared" si="41"/>
        <v>87.457993530999374</v>
      </c>
      <c r="BL125" s="95">
        <f t="shared" si="42"/>
        <v>80.14150832</v>
      </c>
      <c r="BM125" s="95">
        <f t="shared" si="43"/>
        <v>99.269944328661239</v>
      </c>
      <c r="BN125" s="95">
        <f t="shared" si="44"/>
        <v>85.756210881875944</v>
      </c>
      <c r="BO125" s="95">
        <f t="shared" si="45"/>
        <v>54.242761195307438</v>
      </c>
      <c r="BP125" s="95">
        <f t="shared" si="46"/>
        <v>93.42494847033835</v>
      </c>
      <c r="BQ125" s="95">
        <f t="shared" si="47"/>
        <v>85.542808057625606</v>
      </c>
      <c r="BR125" s="96">
        <f t="shared" si="48"/>
        <v>79.626342458806604</v>
      </c>
      <c r="BS125" s="97" t="str">
        <f t="shared" si="49"/>
        <v>BUENA</v>
      </c>
      <c r="BT125" s="98">
        <f t="shared" si="50"/>
        <v>100</v>
      </c>
      <c r="BU125" s="99">
        <f t="shared" si="51"/>
        <v>0.99900000000000011</v>
      </c>
      <c r="BV125" s="100">
        <f t="shared" si="52"/>
        <v>0.93258826543885076</v>
      </c>
      <c r="BW125" s="95">
        <f t="shared" si="53"/>
        <v>1</v>
      </c>
      <c r="BX125" s="94">
        <f t="shared" si="54"/>
        <v>0.91</v>
      </c>
      <c r="BY125" s="100">
        <f t="shared" si="55"/>
        <v>0.999</v>
      </c>
      <c r="BZ125" s="100">
        <f t="shared" si="56"/>
        <v>0.94946258534350703</v>
      </c>
      <c r="CA125" s="94">
        <f t="shared" si="57"/>
        <v>0.15</v>
      </c>
      <c r="CB125" s="99">
        <f t="shared" si="58"/>
        <v>0.85158711910953022</v>
      </c>
      <c r="CC125" s="97" t="str">
        <f t="shared" si="59"/>
        <v>Aceptable</v>
      </c>
      <c r="CD125" s="99">
        <f t="shared" si="60"/>
        <v>5.0537414656492981E-2</v>
      </c>
      <c r="CE125" s="96">
        <f t="shared" si="61"/>
        <v>0</v>
      </c>
      <c r="CF125" s="96">
        <f t="shared" si="62"/>
        <v>0</v>
      </c>
      <c r="CG125" s="99">
        <f t="shared" si="63"/>
        <v>1.684580488549766E-2</v>
      </c>
      <c r="CH125" s="101" t="str">
        <f t="shared" si="64"/>
        <v>Ninguna</v>
      </c>
      <c r="CI125" s="96">
        <f t="shared" si="65"/>
        <v>0</v>
      </c>
      <c r="CJ125" s="96">
        <f t="shared" si="66"/>
        <v>0.12763070769400597</v>
      </c>
      <c r="CK125" s="96">
        <f t="shared" si="67"/>
        <v>0</v>
      </c>
      <c r="CL125" s="102">
        <f t="shared" si="68"/>
        <v>4.2543569231335322E-2</v>
      </c>
      <c r="CM125" s="103" t="str">
        <f t="shared" si="69"/>
        <v>Ninguna</v>
      </c>
      <c r="CN125" s="96">
        <f t="shared" si="70"/>
        <v>0</v>
      </c>
      <c r="CO125" s="96">
        <f t="shared" si="71"/>
        <v>0</v>
      </c>
      <c r="CP125" s="103" t="str">
        <f t="shared" si="72"/>
        <v>Ninguna</v>
      </c>
      <c r="CQ125" s="104">
        <f t="shared" si="73"/>
        <v>2.1352556161020657E-2</v>
      </c>
      <c r="CR125" s="104">
        <f t="shared" si="74"/>
        <v>2.1352556161020657E-2</v>
      </c>
      <c r="CS125" s="103" t="str">
        <f t="shared" si="75"/>
        <v>Ninguna</v>
      </c>
      <c r="CT125" s="105" t="str">
        <f t="shared" si="76"/>
        <v>Eutrofico</v>
      </c>
      <c r="CU125" s="83" t="s">
        <v>1514</v>
      </c>
      <c r="CV125" s="108" t="s">
        <v>1515</v>
      </c>
      <c r="CW125" s="90">
        <v>43768</v>
      </c>
      <c r="CX125" s="106">
        <f t="shared" si="77"/>
        <v>5.2458966630056656</v>
      </c>
    </row>
    <row r="126" spans="1:102" ht="30" hidden="1" customHeight="1" x14ac:dyDescent="0.2">
      <c r="A126" s="83">
        <v>2019</v>
      </c>
      <c r="B126" s="84" t="s">
        <v>1516</v>
      </c>
      <c r="C126" s="84" t="s">
        <v>1517</v>
      </c>
      <c r="D126" s="85" t="s">
        <v>1518</v>
      </c>
      <c r="E126" s="84" t="s">
        <v>1067</v>
      </c>
      <c r="F126" s="86" t="s">
        <v>107</v>
      </c>
      <c r="G126" s="86" t="s">
        <v>1507</v>
      </c>
      <c r="H126" s="87">
        <v>-75.720222000000007</v>
      </c>
      <c r="I126" s="87">
        <v>5.6682499999999996</v>
      </c>
      <c r="J126" s="109">
        <v>818311.08739999996</v>
      </c>
      <c r="K126" s="109">
        <v>1119163.7985</v>
      </c>
      <c r="L126" s="89">
        <v>1747</v>
      </c>
      <c r="M126" s="86">
        <v>2</v>
      </c>
      <c r="N126" s="86" t="s">
        <v>79</v>
      </c>
      <c r="O126" s="86">
        <v>26</v>
      </c>
      <c r="P126" s="86" t="s">
        <v>80</v>
      </c>
      <c r="Q126" s="86">
        <v>2617</v>
      </c>
      <c r="R126" s="84" t="s">
        <v>114</v>
      </c>
      <c r="S126" s="84" t="s">
        <v>115</v>
      </c>
      <c r="T126" s="84" t="s">
        <v>116</v>
      </c>
      <c r="U126" s="85" t="s">
        <v>468</v>
      </c>
      <c r="V126" s="84" t="s">
        <v>469</v>
      </c>
      <c r="W126" s="84" t="s">
        <v>1519</v>
      </c>
      <c r="X126" s="84" t="s">
        <v>1517</v>
      </c>
      <c r="Y126" s="90">
        <v>43753</v>
      </c>
      <c r="Z126" s="91">
        <v>23.2</v>
      </c>
      <c r="AA126" s="91">
        <v>6.75</v>
      </c>
      <c r="AB126" s="91">
        <v>29</v>
      </c>
      <c r="AC126" s="91">
        <v>17.2</v>
      </c>
      <c r="AD126" s="91">
        <v>23.8</v>
      </c>
      <c r="AE126" s="91">
        <v>7.79</v>
      </c>
      <c r="AF126" s="91">
        <v>99.5</v>
      </c>
      <c r="AG126" s="91">
        <v>6.6000000000000014</v>
      </c>
      <c r="AH126" s="91">
        <v>12</v>
      </c>
      <c r="AI126" s="91">
        <v>2</v>
      </c>
      <c r="AJ126" s="91" t="s">
        <v>88</v>
      </c>
      <c r="AK126" s="91" t="s">
        <v>88</v>
      </c>
      <c r="AL126" s="91">
        <v>100</v>
      </c>
      <c r="AM126" s="91">
        <v>1990</v>
      </c>
      <c r="AN126" s="91">
        <v>100</v>
      </c>
      <c r="AO126" s="91">
        <v>0.153</v>
      </c>
      <c r="AP126" s="91">
        <v>0.46534712579167131</v>
      </c>
      <c r="AQ126" s="91">
        <v>0.02</v>
      </c>
      <c r="AR126" s="91">
        <v>5</v>
      </c>
      <c r="AS126" s="91">
        <v>3.6</v>
      </c>
      <c r="AT126" s="91">
        <v>24</v>
      </c>
      <c r="AU126" s="91" t="s">
        <v>88</v>
      </c>
      <c r="AV126" s="91">
        <v>7</v>
      </c>
      <c r="AW126" s="91">
        <v>0.1</v>
      </c>
      <c r="AX126" s="91">
        <v>5</v>
      </c>
      <c r="AY126" s="91">
        <v>0.05</v>
      </c>
      <c r="AZ126" s="91">
        <v>9.84</v>
      </c>
      <c r="BA126" s="91" t="s">
        <v>88</v>
      </c>
      <c r="BB126" s="91" t="s">
        <v>88</v>
      </c>
      <c r="BC126" s="91" t="s">
        <v>88</v>
      </c>
      <c r="BD126" s="91" t="s">
        <v>88</v>
      </c>
      <c r="BE126" s="93" t="s">
        <v>88</v>
      </c>
      <c r="BF126" s="91" t="s">
        <v>88</v>
      </c>
      <c r="BG126" s="91" t="s">
        <v>88</v>
      </c>
      <c r="BH126" s="91" t="s">
        <v>88</v>
      </c>
      <c r="BI126" s="94">
        <f t="shared" si="39"/>
        <v>98.700481155480716</v>
      </c>
      <c r="BJ126" s="95">
        <f t="shared" si="40"/>
        <v>43.829846143017264</v>
      </c>
      <c r="BK126" s="95">
        <f t="shared" si="41"/>
        <v>81.85238916015598</v>
      </c>
      <c r="BL126" s="95">
        <f t="shared" si="42"/>
        <v>80.14150832</v>
      </c>
      <c r="BM126" s="95">
        <f t="shared" si="43"/>
        <v>97.529835367952984</v>
      </c>
      <c r="BN126" s="95">
        <f t="shared" si="44"/>
        <v>85.756210881875944</v>
      </c>
      <c r="BO126" s="95">
        <f t="shared" si="45"/>
        <v>64.112884386289977</v>
      </c>
      <c r="BP126" s="95">
        <f t="shared" si="46"/>
        <v>89.249346442954234</v>
      </c>
      <c r="BQ126" s="95">
        <f t="shared" si="47"/>
        <v>84.095890597273609</v>
      </c>
      <c r="BR126" s="96">
        <f t="shared" si="48"/>
        <v>79.377739022989019</v>
      </c>
      <c r="BS126" s="97" t="str">
        <f t="shared" si="49"/>
        <v>BUENA</v>
      </c>
      <c r="BT126" s="98">
        <f t="shared" si="50"/>
        <v>100</v>
      </c>
      <c r="BU126" s="99">
        <f t="shared" si="51"/>
        <v>0.995</v>
      </c>
      <c r="BV126" s="100">
        <f t="shared" si="52"/>
        <v>0.93258826543885076</v>
      </c>
      <c r="BW126" s="95">
        <f t="shared" si="53"/>
        <v>0.87930899647809768</v>
      </c>
      <c r="BX126" s="94">
        <f t="shared" si="54"/>
        <v>0.91</v>
      </c>
      <c r="BY126" s="100">
        <f t="shared" si="55"/>
        <v>0.999</v>
      </c>
      <c r="BZ126" s="100">
        <f t="shared" si="56"/>
        <v>0.94992588098918918</v>
      </c>
      <c r="CA126" s="94">
        <f t="shared" si="57"/>
        <v>0.15</v>
      </c>
      <c r="CB126" s="99">
        <f t="shared" si="58"/>
        <v>0.83411524000685933</v>
      </c>
      <c r="CC126" s="97" t="str">
        <f t="shared" si="59"/>
        <v>Aceptable</v>
      </c>
      <c r="CD126" s="99">
        <f t="shared" si="60"/>
        <v>5.0074119010810839E-2</v>
      </c>
      <c r="CE126" s="96">
        <f t="shared" si="61"/>
        <v>1</v>
      </c>
      <c r="CF126" s="96">
        <f t="shared" si="62"/>
        <v>0</v>
      </c>
      <c r="CG126" s="99">
        <f t="shared" si="63"/>
        <v>0.350024706336937</v>
      </c>
      <c r="CH126" s="101" t="str">
        <f t="shared" si="64"/>
        <v>Baja</v>
      </c>
      <c r="CI126" s="96">
        <f t="shared" si="65"/>
        <v>0</v>
      </c>
      <c r="CJ126" s="96">
        <f t="shared" si="66"/>
        <v>0.40735772278943605</v>
      </c>
      <c r="CK126" s="96">
        <f t="shared" si="67"/>
        <v>5.0000000000000044E-3</v>
      </c>
      <c r="CL126" s="102">
        <f t="shared" si="68"/>
        <v>0.13745257426314536</v>
      </c>
      <c r="CM126" s="103" t="str">
        <f t="shared" si="69"/>
        <v>Ninguna</v>
      </c>
      <c r="CN126" s="96">
        <f t="shared" si="70"/>
        <v>0</v>
      </c>
      <c r="CO126" s="96">
        <f t="shared" si="71"/>
        <v>0</v>
      </c>
      <c r="CP126" s="103" t="str">
        <f t="shared" si="72"/>
        <v>Ninguna</v>
      </c>
      <c r="CQ126" s="104">
        <f t="shared" si="73"/>
        <v>4.1264919432978204E-4</v>
      </c>
      <c r="CR126" s="104">
        <f t="shared" si="74"/>
        <v>4.1264919432978204E-4</v>
      </c>
      <c r="CS126" s="103" t="str">
        <f t="shared" si="75"/>
        <v>Ninguna</v>
      </c>
      <c r="CT126" s="105" t="str">
        <f t="shared" si="76"/>
        <v>Eutrofico</v>
      </c>
      <c r="CU126" s="83" t="s">
        <v>1520</v>
      </c>
      <c r="CV126" s="83" t="s">
        <v>1521</v>
      </c>
      <c r="CW126" s="90">
        <v>43768</v>
      </c>
      <c r="CX126" s="106">
        <f t="shared" si="77"/>
        <v>5.4853471257916713</v>
      </c>
    </row>
    <row r="127" spans="1:102" ht="30" hidden="1" customHeight="1" x14ac:dyDescent="0.2">
      <c r="A127" s="83">
        <v>2019</v>
      </c>
      <c r="B127" s="84" t="s">
        <v>1522</v>
      </c>
      <c r="C127" s="84" t="s">
        <v>471</v>
      </c>
      <c r="D127" s="85" t="s">
        <v>1523</v>
      </c>
      <c r="E127" s="84" t="s">
        <v>1067</v>
      </c>
      <c r="F127" s="86" t="s">
        <v>107</v>
      </c>
      <c r="G127" s="86" t="s">
        <v>1494</v>
      </c>
      <c r="H127" s="87">
        <v>-75.663639000000003</v>
      </c>
      <c r="I127" s="87">
        <v>5.6772220000000004</v>
      </c>
      <c r="J127" s="109">
        <v>824270.86360000004</v>
      </c>
      <c r="K127" s="109">
        <v>1119783.5277</v>
      </c>
      <c r="L127" s="89">
        <v>729</v>
      </c>
      <c r="M127" s="86">
        <v>2</v>
      </c>
      <c r="N127" s="86" t="s">
        <v>79</v>
      </c>
      <c r="O127" s="86">
        <v>26</v>
      </c>
      <c r="P127" s="86" t="s">
        <v>80</v>
      </c>
      <c r="Q127" s="86">
        <v>2617</v>
      </c>
      <c r="R127" s="84" t="s">
        <v>114</v>
      </c>
      <c r="S127" s="84" t="s">
        <v>115</v>
      </c>
      <c r="T127" s="84" t="s">
        <v>116</v>
      </c>
      <c r="U127" s="85" t="s">
        <v>468</v>
      </c>
      <c r="V127" s="84" t="s">
        <v>469</v>
      </c>
      <c r="W127" s="84" t="s">
        <v>470</v>
      </c>
      <c r="X127" s="84" t="s">
        <v>471</v>
      </c>
      <c r="Y127" s="90">
        <v>43753</v>
      </c>
      <c r="Z127" s="91">
        <v>907</v>
      </c>
      <c r="AA127" s="91">
        <v>7.73</v>
      </c>
      <c r="AB127" s="91">
        <v>46.4</v>
      </c>
      <c r="AC127" s="91">
        <v>21.1</v>
      </c>
      <c r="AD127" s="91">
        <v>23.9</v>
      </c>
      <c r="AE127" s="91">
        <v>8.2100000000000009</v>
      </c>
      <c r="AF127" s="91">
        <v>101.4</v>
      </c>
      <c r="AG127" s="91">
        <v>2.7999999999999972</v>
      </c>
      <c r="AH127" s="91">
        <v>12</v>
      </c>
      <c r="AI127" s="91">
        <v>2</v>
      </c>
      <c r="AJ127" s="91" t="s">
        <v>88</v>
      </c>
      <c r="AK127" s="91" t="s">
        <v>88</v>
      </c>
      <c r="AL127" s="91">
        <v>1480</v>
      </c>
      <c r="AM127" s="91">
        <v>17850</v>
      </c>
      <c r="AN127" s="91">
        <v>1480</v>
      </c>
      <c r="AO127" s="91">
        <v>0.153</v>
      </c>
      <c r="AP127" s="91">
        <v>0.22589666300566569</v>
      </c>
      <c r="AQ127" s="91">
        <v>0.02</v>
      </c>
      <c r="AR127" s="91">
        <v>5</v>
      </c>
      <c r="AS127" s="91">
        <v>6.03</v>
      </c>
      <c r="AT127" s="91">
        <v>55</v>
      </c>
      <c r="AU127" s="91" t="s">
        <v>88</v>
      </c>
      <c r="AV127" s="91">
        <v>9</v>
      </c>
      <c r="AW127" s="91">
        <v>0.1</v>
      </c>
      <c r="AX127" s="91">
        <v>5</v>
      </c>
      <c r="AY127" s="91">
        <v>0.05</v>
      </c>
      <c r="AZ127" s="91">
        <v>15.2</v>
      </c>
      <c r="BA127" s="91" t="s">
        <v>88</v>
      </c>
      <c r="BB127" s="91" t="s">
        <v>88</v>
      </c>
      <c r="BC127" s="91" t="s">
        <v>88</v>
      </c>
      <c r="BD127" s="91" t="s">
        <v>88</v>
      </c>
      <c r="BE127" s="93" t="s">
        <v>88</v>
      </c>
      <c r="BF127" s="91" t="s">
        <v>88</v>
      </c>
      <c r="BG127" s="91" t="s">
        <v>88</v>
      </c>
      <c r="BH127" s="91" t="s">
        <v>88</v>
      </c>
      <c r="BI127" s="94">
        <f t="shared" si="39"/>
        <v>98.812085372278574</v>
      </c>
      <c r="BJ127" s="95">
        <f t="shared" si="40"/>
        <v>20.211838713509209</v>
      </c>
      <c r="BK127" s="95">
        <f t="shared" si="41"/>
        <v>90.767491414160759</v>
      </c>
      <c r="BL127" s="95">
        <f t="shared" si="42"/>
        <v>80.14150832</v>
      </c>
      <c r="BM127" s="95">
        <f t="shared" si="43"/>
        <v>99.269944328661239</v>
      </c>
      <c r="BN127" s="95">
        <f t="shared" si="44"/>
        <v>85.756210881875944</v>
      </c>
      <c r="BO127" s="95">
        <f t="shared" si="45"/>
        <v>83.657026035192217</v>
      </c>
      <c r="BP127" s="95">
        <f t="shared" si="46"/>
        <v>83.927725695002593</v>
      </c>
      <c r="BQ127" s="95">
        <f t="shared" si="47"/>
        <v>85.849989046937509</v>
      </c>
      <c r="BR127" s="96">
        <f t="shared" si="48"/>
        <v>78.423974091665286</v>
      </c>
      <c r="BS127" s="97" t="str">
        <f t="shared" si="49"/>
        <v>BUENA</v>
      </c>
      <c r="BT127" s="98">
        <f t="shared" si="50"/>
        <v>100</v>
      </c>
      <c r="BU127" s="99">
        <f t="shared" si="51"/>
        <v>0.98599999999999999</v>
      </c>
      <c r="BV127" s="100">
        <f t="shared" si="52"/>
        <v>0.23729729152615109</v>
      </c>
      <c r="BW127" s="95">
        <f t="shared" si="53"/>
        <v>1</v>
      </c>
      <c r="BX127" s="94">
        <f t="shared" si="54"/>
        <v>0.91</v>
      </c>
      <c r="BY127" s="100">
        <f t="shared" si="55"/>
        <v>0.99299999999999999</v>
      </c>
      <c r="BZ127" s="100">
        <f t="shared" si="56"/>
        <v>0.90599864931156171</v>
      </c>
      <c r="CA127" s="94">
        <f t="shared" si="57"/>
        <v>0.15</v>
      </c>
      <c r="CB127" s="99">
        <f t="shared" si="58"/>
        <v>0.74524143171727986</v>
      </c>
      <c r="CC127" s="97" t="str">
        <f t="shared" si="59"/>
        <v>Aceptable</v>
      </c>
      <c r="CD127" s="99">
        <f t="shared" si="60"/>
        <v>9.4001350688438318E-2</v>
      </c>
      <c r="CE127" s="96">
        <f t="shared" si="61"/>
        <v>1</v>
      </c>
      <c r="CF127" s="96">
        <f t="shared" si="62"/>
        <v>0</v>
      </c>
      <c r="CG127" s="99">
        <f t="shared" si="63"/>
        <v>0.36466711689614612</v>
      </c>
      <c r="CH127" s="101" t="str">
        <f t="shared" si="64"/>
        <v>Baja</v>
      </c>
      <c r="CI127" s="96">
        <f t="shared" si="65"/>
        <v>0</v>
      </c>
      <c r="CJ127" s="96">
        <f t="shared" si="66"/>
        <v>0.94091740345099906</v>
      </c>
      <c r="CK127" s="96">
        <f t="shared" si="67"/>
        <v>0</v>
      </c>
      <c r="CL127" s="102">
        <f t="shared" si="68"/>
        <v>0.31363913448366637</v>
      </c>
      <c r="CM127" s="103" t="str">
        <f t="shared" si="69"/>
        <v>Baja</v>
      </c>
      <c r="CN127" s="96">
        <f t="shared" si="70"/>
        <v>0</v>
      </c>
      <c r="CO127" s="96">
        <f t="shared" si="71"/>
        <v>0</v>
      </c>
      <c r="CP127" s="103" t="str">
        <f t="shared" si="72"/>
        <v>Ninguna</v>
      </c>
      <c r="CQ127" s="104">
        <f t="shared" si="73"/>
        <v>1.1991419856253906E-2</v>
      </c>
      <c r="CR127" s="104">
        <f t="shared" si="74"/>
        <v>1.1991419856253906E-2</v>
      </c>
      <c r="CS127" s="103" t="str">
        <f t="shared" si="75"/>
        <v>Ninguna</v>
      </c>
      <c r="CT127" s="105" t="str">
        <f t="shared" si="76"/>
        <v>Eutrofico</v>
      </c>
      <c r="CU127" s="111" t="s">
        <v>1524</v>
      </c>
      <c r="CV127" s="83" t="s">
        <v>1497</v>
      </c>
      <c r="CW127" s="90">
        <v>43768</v>
      </c>
      <c r="CX127" s="106">
        <f t="shared" si="77"/>
        <v>5.2458966630056656</v>
      </c>
    </row>
    <row r="128" spans="1:102" ht="30" hidden="1" customHeight="1" x14ac:dyDescent="0.2">
      <c r="A128" s="83">
        <v>2019</v>
      </c>
      <c r="B128" s="84" t="s">
        <v>1525</v>
      </c>
      <c r="C128" s="84" t="s">
        <v>1517</v>
      </c>
      <c r="D128" s="85" t="s">
        <v>1526</v>
      </c>
      <c r="E128" s="84" t="s">
        <v>1067</v>
      </c>
      <c r="F128" s="86" t="s">
        <v>107</v>
      </c>
      <c r="G128" s="86" t="s">
        <v>1494</v>
      </c>
      <c r="H128" s="87">
        <v>-75.660944000000001</v>
      </c>
      <c r="I128" s="87">
        <v>5.6854440000000004</v>
      </c>
      <c r="J128" s="109">
        <v>824571.94819999998</v>
      </c>
      <c r="K128" s="109">
        <v>1120692.3089999999</v>
      </c>
      <c r="L128" s="89">
        <v>701</v>
      </c>
      <c r="M128" s="86">
        <v>2</v>
      </c>
      <c r="N128" s="86" t="s">
        <v>79</v>
      </c>
      <c r="O128" s="86">
        <v>26</v>
      </c>
      <c r="P128" s="86" t="s">
        <v>80</v>
      </c>
      <c r="Q128" s="86">
        <v>2617</v>
      </c>
      <c r="R128" s="84" t="s">
        <v>114</v>
      </c>
      <c r="S128" s="84" t="s">
        <v>115</v>
      </c>
      <c r="T128" s="84" t="s">
        <v>116</v>
      </c>
      <c r="U128" s="85" t="s">
        <v>468</v>
      </c>
      <c r="V128" s="84" t="s">
        <v>469</v>
      </c>
      <c r="W128" s="84" t="s">
        <v>1519</v>
      </c>
      <c r="X128" s="84" t="s">
        <v>1517</v>
      </c>
      <c r="Y128" s="90">
        <v>43753</v>
      </c>
      <c r="Z128" s="91">
        <v>235</v>
      </c>
      <c r="AA128" s="91">
        <v>7.68</v>
      </c>
      <c r="AB128" s="91">
        <v>49.1</v>
      </c>
      <c r="AC128" s="91">
        <v>23.3</v>
      </c>
      <c r="AD128" s="91">
        <v>24</v>
      </c>
      <c r="AE128" s="91">
        <v>7.73</v>
      </c>
      <c r="AF128" s="91">
        <v>100.9</v>
      </c>
      <c r="AG128" s="91">
        <v>0.69999999999999929</v>
      </c>
      <c r="AH128" s="91">
        <v>17.7</v>
      </c>
      <c r="AI128" s="91">
        <v>2</v>
      </c>
      <c r="AJ128" s="91" t="s">
        <v>88</v>
      </c>
      <c r="AK128" s="91" t="s">
        <v>88</v>
      </c>
      <c r="AL128" s="91">
        <v>850</v>
      </c>
      <c r="AM128" s="91">
        <v>24810</v>
      </c>
      <c r="AN128" s="91">
        <v>5710</v>
      </c>
      <c r="AO128" s="91">
        <v>0.153</v>
      </c>
      <c r="AP128" s="91">
        <v>0.22589666300566569</v>
      </c>
      <c r="AQ128" s="91">
        <v>0.02</v>
      </c>
      <c r="AR128" s="91">
        <v>5</v>
      </c>
      <c r="AS128" s="91">
        <v>4.82</v>
      </c>
      <c r="AT128" s="91">
        <v>52</v>
      </c>
      <c r="AU128" s="91" t="s">
        <v>88</v>
      </c>
      <c r="AV128" s="91">
        <v>7</v>
      </c>
      <c r="AW128" s="91">
        <v>0.1</v>
      </c>
      <c r="AX128" s="91">
        <v>5</v>
      </c>
      <c r="AY128" s="91">
        <v>0.05</v>
      </c>
      <c r="AZ128" s="91">
        <v>16.600000000000001</v>
      </c>
      <c r="BA128" s="91" t="s">
        <v>88</v>
      </c>
      <c r="BB128" s="91" t="s">
        <v>88</v>
      </c>
      <c r="BC128" s="91" t="s">
        <v>88</v>
      </c>
      <c r="BD128" s="91" t="s">
        <v>88</v>
      </c>
      <c r="BE128" s="93" t="s">
        <v>88</v>
      </c>
      <c r="BF128" s="91" t="s">
        <v>88</v>
      </c>
      <c r="BG128" s="91" t="s">
        <v>88</v>
      </c>
      <c r="BH128" s="91" t="s">
        <v>88</v>
      </c>
      <c r="BI128" s="94">
        <f t="shared" si="39"/>
        <v>98.802028927014518</v>
      </c>
      <c r="BJ128" s="95">
        <f t="shared" si="40"/>
        <v>12.621636060370335</v>
      </c>
      <c r="BK128" s="95">
        <f t="shared" si="41"/>
        <v>91.490783510165784</v>
      </c>
      <c r="BL128" s="95">
        <f t="shared" si="42"/>
        <v>80.14150832</v>
      </c>
      <c r="BM128" s="95">
        <f t="shared" si="43"/>
        <v>99.269944328661239</v>
      </c>
      <c r="BN128" s="95">
        <f t="shared" si="44"/>
        <v>85.756210881875944</v>
      </c>
      <c r="BO128" s="95">
        <f t="shared" si="45"/>
        <v>89.594487526600773</v>
      </c>
      <c r="BP128" s="95">
        <f t="shared" si="46"/>
        <v>86.515338109635081</v>
      </c>
      <c r="BQ128" s="95">
        <f t="shared" si="47"/>
        <v>85.797998383897607</v>
      </c>
      <c r="BR128" s="96">
        <f t="shared" si="48"/>
        <v>78.084509997927384</v>
      </c>
      <c r="BS128" s="97" t="str">
        <f t="shared" si="49"/>
        <v>BUENA</v>
      </c>
      <c r="BT128" s="98">
        <f t="shared" si="50"/>
        <v>100</v>
      </c>
      <c r="BU128" s="99">
        <f t="shared" si="51"/>
        <v>0.99099999999999988</v>
      </c>
      <c r="BV128" s="100">
        <f t="shared" si="52"/>
        <v>0.1</v>
      </c>
      <c r="BW128" s="95">
        <f t="shared" si="53"/>
        <v>1</v>
      </c>
      <c r="BX128" s="94">
        <f t="shared" si="54"/>
        <v>0.91</v>
      </c>
      <c r="BY128" s="100">
        <f t="shared" si="55"/>
        <v>0.999</v>
      </c>
      <c r="BZ128" s="100">
        <f t="shared" si="56"/>
        <v>0.89859737458848632</v>
      </c>
      <c r="CA128" s="94">
        <f t="shared" si="57"/>
        <v>0.15</v>
      </c>
      <c r="CB128" s="99">
        <f t="shared" si="58"/>
        <v>0.72662363244238815</v>
      </c>
      <c r="CC128" s="97" t="str">
        <f t="shared" si="59"/>
        <v>Aceptable</v>
      </c>
      <c r="CD128" s="99">
        <f t="shared" si="60"/>
        <v>0.10140262541151364</v>
      </c>
      <c r="CE128" s="96">
        <f t="shared" si="61"/>
        <v>1</v>
      </c>
      <c r="CF128" s="96">
        <f t="shared" si="62"/>
        <v>0</v>
      </c>
      <c r="CG128" s="99">
        <f t="shared" si="63"/>
        <v>0.36713420847050454</v>
      </c>
      <c r="CH128" s="101" t="str">
        <f t="shared" si="64"/>
        <v>Baja</v>
      </c>
      <c r="CI128" s="96">
        <f t="shared" si="65"/>
        <v>0</v>
      </c>
      <c r="CJ128" s="96">
        <f t="shared" si="66"/>
        <v>1</v>
      </c>
      <c r="CK128" s="96">
        <f t="shared" si="67"/>
        <v>0</v>
      </c>
      <c r="CL128" s="102">
        <f t="shared" si="68"/>
        <v>0.33333333333333331</v>
      </c>
      <c r="CM128" s="103" t="str">
        <f t="shared" si="69"/>
        <v>Baja</v>
      </c>
      <c r="CN128" s="96">
        <f t="shared" si="70"/>
        <v>0</v>
      </c>
      <c r="CO128" s="96">
        <f t="shared" si="71"/>
        <v>0</v>
      </c>
      <c r="CP128" s="103" t="str">
        <f t="shared" si="72"/>
        <v>Ninguna</v>
      </c>
      <c r="CQ128" s="104">
        <f t="shared" si="73"/>
        <v>1.0110688487072389E-2</v>
      </c>
      <c r="CR128" s="104">
        <f t="shared" si="74"/>
        <v>1.0110688487072389E-2</v>
      </c>
      <c r="CS128" s="103" t="str">
        <f t="shared" si="75"/>
        <v>Ninguna</v>
      </c>
      <c r="CT128" s="105" t="str">
        <f t="shared" si="76"/>
        <v>Eutrofico</v>
      </c>
      <c r="CU128" s="83" t="s">
        <v>1527</v>
      </c>
      <c r="CV128" s="83" t="s">
        <v>1521</v>
      </c>
      <c r="CW128" s="90">
        <v>43768</v>
      </c>
      <c r="CX128" s="106">
        <f t="shared" si="77"/>
        <v>5.2458966630056656</v>
      </c>
    </row>
    <row r="129" spans="1:102" ht="30" hidden="1" customHeight="1" x14ac:dyDescent="0.2">
      <c r="A129" s="83">
        <v>2019</v>
      </c>
      <c r="B129" s="84" t="s">
        <v>1528</v>
      </c>
      <c r="C129" s="84" t="s">
        <v>1529</v>
      </c>
      <c r="D129" s="85" t="s">
        <v>1530</v>
      </c>
      <c r="E129" s="84" t="s">
        <v>1056</v>
      </c>
      <c r="F129" s="86" t="s">
        <v>107</v>
      </c>
      <c r="G129" s="86" t="s">
        <v>1531</v>
      </c>
      <c r="H129" s="87">
        <v>-75.606250000000003</v>
      </c>
      <c r="I129" s="87">
        <v>5.7454720000000004</v>
      </c>
      <c r="J129" s="109">
        <v>830650.60950000002</v>
      </c>
      <c r="K129" s="109">
        <v>1127316.5189</v>
      </c>
      <c r="L129" s="89">
        <v>595</v>
      </c>
      <c r="M129" s="86">
        <v>2</v>
      </c>
      <c r="N129" s="86" t="s">
        <v>79</v>
      </c>
      <c r="O129" s="86">
        <v>26</v>
      </c>
      <c r="P129" s="86" t="s">
        <v>80</v>
      </c>
      <c r="Q129" s="86">
        <v>2620</v>
      </c>
      <c r="R129" s="84" t="s">
        <v>81</v>
      </c>
      <c r="S129" s="84" t="s">
        <v>82</v>
      </c>
      <c r="T129" s="84" t="s">
        <v>1532</v>
      </c>
      <c r="U129" s="85" t="s">
        <v>1533</v>
      </c>
      <c r="V129" s="84" t="s">
        <v>1534</v>
      </c>
      <c r="W129" s="84" t="s">
        <v>1535</v>
      </c>
      <c r="X129" s="84" t="s">
        <v>1529</v>
      </c>
      <c r="Y129" s="90">
        <v>43748</v>
      </c>
      <c r="Z129" s="91">
        <v>390000</v>
      </c>
      <c r="AA129" s="91">
        <v>7.99</v>
      </c>
      <c r="AB129" s="91">
        <v>181.1</v>
      </c>
      <c r="AC129" s="91">
        <v>25.7</v>
      </c>
      <c r="AD129" s="91">
        <v>25.6</v>
      </c>
      <c r="AE129" s="91">
        <v>7.69</v>
      </c>
      <c r="AF129" s="91">
        <v>101.5</v>
      </c>
      <c r="AG129" s="91">
        <v>-9.9999999999997868E-2</v>
      </c>
      <c r="AH129" s="91">
        <v>12</v>
      </c>
      <c r="AI129" s="91">
        <v>2</v>
      </c>
      <c r="AJ129" s="91" t="s">
        <v>88</v>
      </c>
      <c r="AK129" s="91" t="s">
        <v>88</v>
      </c>
      <c r="AL129" s="91">
        <v>9080</v>
      </c>
      <c r="AM129" s="91">
        <v>54750</v>
      </c>
      <c r="AN129" s="91">
        <v>9590</v>
      </c>
      <c r="AO129" s="91">
        <v>0.28699999999999998</v>
      </c>
      <c r="AP129" s="91">
        <v>1.5880535409298298</v>
      </c>
      <c r="AQ129" s="91">
        <v>4.5999999999999999E-2</v>
      </c>
      <c r="AR129" s="91">
        <v>5</v>
      </c>
      <c r="AS129" s="91">
        <v>114</v>
      </c>
      <c r="AT129" s="91">
        <v>330</v>
      </c>
      <c r="AU129" s="91" t="s">
        <v>88</v>
      </c>
      <c r="AV129" s="91">
        <v>141</v>
      </c>
      <c r="AW129" s="91">
        <v>0.45</v>
      </c>
      <c r="AX129" s="91">
        <v>5</v>
      </c>
      <c r="AY129" s="91">
        <v>0.28399999999999997</v>
      </c>
      <c r="AZ129" s="91">
        <v>55.6</v>
      </c>
      <c r="BA129" s="91">
        <v>64.599999999999994</v>
      </c>
      <c r="BB129" s="91">
        <v>0.05</v>
      </c>
      <c r="BC129" s="91" t="s">
        <v>88</v>
      </c>
      <c r="BD129" s="91" t="s">
        <v>88</v>
      </c>
      <c r="BE129" s="93">
        <v>1E-3</v>
      </c>
      <c r="BF129" s="91" t="s">
        <v>88</v>
      </c>
      <c r="BG129" s="91">
        <v>0.25</v>
      </c>
      <c r="BH129" s="91" t="s">
        <v>88</v>
      </c>
      <c r="BI129" s="94">
        <f t="shared" si="39"/>
        <v>98.812449164045034</v>
      </c>
      <c r="BJ129" s="95">
        <f t="shared" si="40"/>
        <v>10.379829623607367</v>
      </c>
      <c r="BK129" s="95">
        <f t="shared" si="41"/>
        <v>85.243769848613738</v>
      </c>
      <c r="BL129" s="95">
        <f t="shared" si="42"/>
        <v>80.14150832</v>
      </c>
      <c r="BM129" s="95">
        <f t="shared" si="43"/>
        <v>89.905219867616452</v>
      </c>
      <c r="BN129" s="95">
        <f t="shared" si="44"/>
        <v>75.259395067574715</v>
      </c>
      <c r="BO129" s="95">
        <f t="shared" si="45"/>
        <v>90.452393662478357</v>
      </c>
      <c r="BP129" s="95">
        <f t="shared" si="46"/>
        <v>5</v>
      </c>
      <c r="BQ129" s="95">
        <f t="shared" si="47"/>
        <v>44.456704831000025</v>
      </c>
      <c r="BR129" s="96">
        <f t="shared" si="48"/>
        <v>65.724939894149315</v>
      </c>
      <c r="BS129" s="97" t="str">
        <f t="shared" si="49"/>
        <v>MEDIA</v>
      </c>
      <c r="BT129" s="98">
        <f t="shared" si="50"/>
        <v>17.605633802816904</v>
      </c>
      <c r="BU129" s="99">
        <f t="shared" si="51"/>
        <v>0.98499999999999988</v>
      </c>
      <c r="BV129" s="100">
        <f t="shared" si="52"/>
        <v>0.1</v>
      </c>
      <c r="BW129" s="95">
        <f t="shared" si="53"/>
        <v>1</v>
      </c>
      <c r="BX129" s="94">
        <f t="shared" si="54"/>
        <v>0.91</v>
      </c>
      <c r="BY129" s="100">
        <f t="shared" si="55"/>
        <v>0.59699999999999998</v>
      </c>
      <c r="BZ129" s="100">
        <f t="shared" si="56"/>
        <v>0.41707762803085158</v>
      </c>
      <c r="CA129" s="94">
        <f t="shared" si="57"/>
        <v>0.8</v>
      </c>
      <c r="CB129" s="99">
        <f t="shared" si="58"/>
        <v>0.69297086792431928</v>
      </c>
      <c r="CC129" s="97" t="str">
        <f t="shared" si="59"/>
        <v>Regular</v>
      </c>
      <c r="CD129" s="99">
        <f t="shared" si="60"/>
        <v>0.58292237196914842</v>
      </c>
      <c r="CE129" s="96">
        <f t="shared" si="61"/>
        <v>7.4993406109849475E-2</v>
      </c>
      <c r="CF129" s="96">
        <f t="shared" si="62"/>
        <v>2.8000000000000025E-2</v>
      </c>
      <c r="CG129" s="99">
        <f t="shared" si="63"/>
        <v>0.22863859269299933</v>
      </c>
      <c r="CH129" s="101" t="str">
        <f t="shared" si="64"/>
        <v>Baja</v>
      </c>
      <c r="CI129" s="96">
        <f t="shared" si="65"/>
        <v>0</v>
      </c>
      <c r="CJ129" s="96">
        <f t="shared" si="66"/>
        <v>1</v>
      </c>
      <c r="CK129" s="96">
        <f t="shared" si="67"/>
        <v>0</v>
      </c>
      <c r="CL129" s="102">
        <f t="shared" si="68"/>
        <v>0.33333333333333331</v>
      </c>
      <c r="CM129" s="103" t="str">
        <f t="shared" si="69"/>
        <v>Baja</v>
      </c>
      <c r="CN129" s="96">
        <f t="shared" si="70"/>
        <v>0.40299999999999997</v>
      </c>
      <c r="CO129" s="96">
        <f t="shared" si="71"/>
        <v>0.40299999999999997</v>
      </c>
      <c r="CP129" s="103" t="str">
        <f t="shared" si="72"/>
        <v>Media</v>
      </c>
      <c r="CQ129" s="104">
        <f t="shared" si="73"/>
        <v>2.8902465719636072E-2</v>
      </c>
      <c r="CR129" s="104">
        <f t="shared" si="74"/>
        <v>2.8902465719636072E-2</v>
      </c>
      <c r="CS129" s="103" t="str">
        <f t="shared" si="75"/>
        <v>Ninguna</v>
      </c>
      <c r="CT129" s="105" t="str">
        <f t="shared" si="76"/>
        <v>Eutrofico</v>
      </c>
      <c r="CU129" s="112" t="s">
        <v>1536</v>
      </c>
      <c r="CV129" s="83" t="s">
        <v>1537</v>
      </c>
      <c r="CW129" s="90">
        <v>43763</v>
      </c>
      <c r="CX129" s="106">
        <f t="shared" si="77"/>
        <v>6.6340535409298296</v>
      </c>
    </row>
    <row r="130" spans="1:102" ht="30" hidden="1" customHeight="1" x14ac:dyDescent="0.2">
      <c r="A130" s="83">
        <v>2019</v>
      </c>
      <c r="B130" s="84" t="s">
        <v>1538</v>
      </c>
      <c r="C130" s="84" t="s">
        <v>127</v>
      </c>
      <c r="D130" s="85" t="s">
        <v>1539</v>
      </c>
      <c r="E130" s="86" t="s">
        <v>459</v>
      </c>
      <c r="F130" s="86" t="s">
        <v>107</v>
      </c>
      <c r="G130" s="86" t="s">
        <v>1494</v>
      </c>
      <c r="H130" s="87">
        <v>-75.533666999999994</v>
      </c>
      <c r="I130" s="87">
        <v>5.8620000000000001</v>
      </c>
      <c r="J130" s="109">
        <v>838726.05610000005</v>
      </c>
      <c r="K130" s="109">
        <v>1140185.9454000001</v>
      </c>
      <c r="L130" s="89">
        <v>853</v>
      </c>
      <c r="M130" s="86">
        <v>2</v>
      </c>
      <c r="N130" s="86" t="s">
        <v>79</v>
      </c>
      <c r="O130" s="86">
        <v>26</v>
      </c>
      <c r="P130" s="86" t="s">
        <v>80</v>
      </c>
      <c r="Q130" s="86">
        <v>2618</v>
      </c>
      <c r="R130" s="84" t="s">
        <v>123</v>
      </c>
      <c r="S130" s="108">
        <v>2618</v>
      </c>
      <c r="T130" s="84" t="s">
        <v>125</v>
      </c>
      <c r="U130" s="85" t="s">
        <v>126</v>
      </c>
      <c r="V130" s="84" t="s">
        <v>127</v>
      </c>
      <c r="W130" s="84" t="s">
        <v>126</v>
      </c>
      <c r="X130" s="84" t="s">
        <v>127</v>
      </c>
      <c r="Y130" s="90">
        <v>43721</v>
      </c>
      <c r="Z130" s="91">
        <v>814.09</v>
      </c>
      <c r="AA130" s="91">
        <v>8.3699999999999992</v>
      </c>
      <c r="AB130" s="91">
        <v>186.2</v>
      </c>
      <c r="AC130" s="91">
        <v>25.1</v>
      </c>
      <c r="AD130" s="91">
        <v>27.1</v>
      </c>
      <c r="AE130" s="91">
        <v>6.55</v>
      </c>
      <c r="AF130" s="91">
        <v>89.2</v>
      </c>
      <c r="AG130" s="91">
        <v>2</v>
      </c>
      <c r="AH130" s="91">
        <v>14.3</v>
      </c>
      <c r="AI130" s="91">
        <v>2.4500000000000002</v>
      </c>
      <c r="AJ130" s="91" t="s">
        <v>88</v>
      </c>
      <c r="AK130" s="91" t="s">
        <v>88</v>
      </c>
      <c r="AL130" s="91">
        <v>22470</v>
      </c>
      <c r="AM130" s="91">
        <v>241960</v>
      </c>
      <c r="AN130" s="91">
        <v>36540</v>
      </c>
      <c r="AO130" s="91">
        <v>0.23400000000000001</v>
      </c>
      <c r="AP130" s="91">
        <v>0.53763405795348429</v>
      </c>
      <c r="AQ130" s="91">
        <v>4.1000000000000002E-2</v>
      </c>
      <c r="AR130" s="91">
        <v>5</v>
      </c>
      <c r="AS130" s="91">
        <v>23.4</v>
      </c>
      <c r="AT130" s="91">
        <v>218</v>
      </c>
      <c r="AU130" s="91" t="s">
        <v>88</v>
      </c>
      <c r="AV130" s="91">
        <v>93</v>
      </c>
      <c r="AW130" s="91">
        <v>0.4</v>
      </c>
      <c r="AX130" s="91">
        <v>5</v>
      </c>
      <c r="AY130" s="91">
        <v>0.05</v>
      </c>
      <c r="AZ130" s="91">
        <v>90</v>
      </c>
      <c r="BA130" s="91" t="s">
        <v>88</v>
      </c>
      <c r="BB130" s="91" t="s">
        <v>88</v>
      </c>
      <c r="BC130" s="91" t="s">
        <v>88</v>
      </c>
      <c r="BD130" s="91" t="s">
        <v>88</v>
      </c>
      <c r="BE130" s="93" t="s">
        <v>88</v>
      </c>
      <c r="BF130" s="91" t="s">
        <v>88</v>
      </c>
      <c r="BG130" s="91" t="s">
        <v>88</v>
      </c>
      <c r="BH130" s="91" t="s">
        <v>88</v>
      </c>
      <c r="BI130" s="94">
        <f t="shared" ref="BI130:BI193" si="78">IF(AF130&gt;140,50,0.000000031615*(AF130)^5 - 0.000010304*(AF130)^4 + 0.0010076*(AF130)^3 - 0.027883*(AF130)^2 + 0.84068*(AF130) + 0.1612)</f>
        <v>94.626817389198777</v>
      </c>
      <c r="BJ130" s="95">
        <f t="shared" ref="BJ130:BJ193" si="79">IF(AN130&gt;100000,2,(EXP(-0.0152*(LN(AN130))^2-0.1063*LN(AN130)+4.5922)))</f>
        <v>6.0353095069442295</v>
      </c>
      <c r="BK130" s="95">
        <f t="shared" ref="BK130:BK193" si="80">IF(AA130&lt;2,0,IF(AA130&gt;12,0,(IF(AA130&lt;=7.5,-0.1789*AA130^5+3.7932*AA130^4-30.517*AA130^3+119.75*AA130^2-224.58*AA130+159.46,-1.11429*AA130^4+44.50952*AA130^3-656.6*AA130^2+4215.34762*AA130-9840.14286))))</f>
        <v>73.38069805210398</v>
      </c>
      <c r="BL130" s="95">
        <f t="shared" ref="BL130:BL193" si="81">+IF(AI130&gt;30,2,0.00018677*AI130^4 - 0.016615*AI130^3 + 0.59636*AI130 ^2- 11.152*AI130+100.19)</f>
        <v>76.209637957392317</v>
      </c>
      <c r="BM130" s="95">
        <f t="shared" ref="BM130:BM193" si="82">IF(AP130&gt;100,1, 0.0000000035603*AP130^6 - 0.0000012183*AP130^5 + 0.00016238*AP130^4 - 0.010693*AP130^3 + 0.37304*AP130^2 - 7.521*AP130+100.95)</f>
        <v>97.012633388421975</v>
      </c>
      <c r="BN130" s="95">
        <f t="shared" ref="BN130:BN193" si="83">IF(AO130&gt;10,2,0.0046732*AO130^6 - 0.16167*AO130^5 + 2.20595*AO130^4 - 15.0504*AO130^3 + 53.8893*AO130^2 - 99.8933*AO130 + 99.8311)</f>
        <v>79.220492245041811</v>
      </c>
      <c r="BO130" s="95">
        <f t="shared" ref="BO130:BO193" si="84">0.0000019619*AG130^6 - 0.00013964*AG130^5 + 0.0025908*AG130^4 + 0.015398*AG130^3 - 0.67952*AG130^2 - 0.67204*AG130 + 90.392</f>
        <v>86.490133881600002</v>
      </c>
      <c r="BP130" s="95">
        <f t="shared" ref="BP130:BP193" si="85">IF(AS130&gt;100,5,(0.0000018939*AS130^4 - 0.00049942*AS130^3 + 0.049118*AS130^2 - 2.6284*AS130 + 98.098))</f>
        <v>57.657304362243039</v>
      </c>
      <c r="BQ130" s="95">
        <f t="shared" ref="BQ130:BQ193" si="86">IF(AT130&gt;500,20,(-0.0000000044289*AT130^4 + 0.00000465*AT130^3 - 0.0019591*AT130^2 + 0.18973*AT130 + 80.608))</f>
        <v>67.037144331953584</v>
      </c>
      <c r="BR130" s="96">
        <f t="shared" ref="BR130:BR193" si="87">+BI130*0.17+BJ130*0.16+BK130*0.11+BL130*0.11+BM130*0.1+BN130*0.1+BO130*0.1+BP130*0.08+BQ130*0.07</f>
        <v>69.084655842042039</v>
      </c>
      <c r="BS130" s="97" t="str">
        <f t="shared" ref="BS130:BS193" si="88">IF(BR130&lt;=25,"MUY MALA",IF(BR130&lt;=50,"MALO",IF(BR130&lt;=70,"MEDIA",IF(BR130&lt;=90,"BUENA","EXCELENTE"))))</f>
        <v>MEDIA</v>
      </c>
      <c r="BT130" s="98">
        <f t="shared" ref="BT130:BT193" si="89">+AX130/AY130</f>
        <v>100</v>
      </c>
      <c r="BU130" s="99">
        <f t="shared" ref="BU130:BU193" si="90">IF(AF130="No Calcular","No calcular",IFERROR(IF(AF130&lt;=100,((1-(1-0.01*AF130))),((1-(0.01*AF130-1)))),""))</f>
        <v>0.89200000000000002</v>
      </c>
      <c r="BV130" s="100">
        <f t="shared" ref="BV130:BV193" si="91">IF(AN130="","",IF(AN130&lt;50,0.98,IF(AND(AN130&gt;=50,AN130&lt;1600),0.98*EXP((AN130-50)*-0.0009917754),0.1)))</f>
        <v>0.1</v>
      </c>
      <c r="BW130" s="95">
        <f t="shared" ref="BW130:BW193" si="92">IF(AA130="ND","No Calcular",IF(AA130="","",IF(AA130&lt;4,0.1,IF(AND(AA130&gt;4,AA130&lt;=7),(0.02628419*EXP(AA130*0.520025)),IF(AND(AA130&gt;7,AA130&lt;=8),(1),IF(AND(AA130&gt;8,AA130&lt;=11),(1*EXP((AA130-8)*-0.5187742)),0.1))))))</f>
        <v>0.82535106155643334</v>
      </c>
      <c r="BX130" s="94">
        <f t="shared" ref="BX130:BX193" si="93">IF(AH130="ND","No Calcular",IF(AH130="","",IF(AH130&lt;=20,0.91,IF(AND(AH130&gt;20,AH130&lt;=25),0.71,IF(AND(AH130&gt;25,AH130&lt;=40),0.51,IF(AND(AH130&gt;40,AH130&lt;=80),0.26,0.125))))))</f>
        <v>0.91</v>
      </c>
      <c r="BY130" s="100">
        <f t="shared" ref="BY130:BY193" si="94">IF(AV130="ND","No Calcular",IF(AV130="","",IF(AV130&lt;=4.5,1,IF(AND(AV130&gt;4.5,AV130&lt;=320),(1-(-0.02+0.003*AV130)),0))))</f>
        <v>0.74099999999999999</v>
      </c>
      <c r="BZ130" s="100">
        <f t="shared" ref="BZ130:BZ193" si="95">IF(AB130="ND","No Calcular",IFERROR(IF((1-10^(-3.26+1.34*LOG10(AB130)))&lt;0,0,1-10^(-3.26+1.34*LOG10(AB130))),""))</f>
        <v>0.39497577127329175</v>
      </c>
      <c r="CA130" s="94">
        <f t="shared" ref="CA130:CA193" si="96">IF(BT130="No Calcular","No Calcular",IF(BT130="","",IF(BT130&lt;=5,0.15,IF(AND(BT130&gt;5,BT130&lt;=10),0.35,IF(AND(BT130&gt;10,BT130&lt;=15),0.6,IF(AND(BT130&gt;15,BT130&lt;20),0.8,0.15))))))</f>
        <v>0.15</v>
      </c>
      <c r="CB130" s="99">
        <f t="shared" ref="CB130:CB193" si="97">+BU130*0.16+BV130*0.14+BW130*0.14+BX130*0.14+BY130*0.14+BZ130*0.14+CA130*0.14</f>
        <v>0.57970575659616164</v>
      </c>
      <c r="CC130" s="97" t="str">
        <f t="shared" ref="CC130:CC193" si="98">IF(AND(CB130&gt;=0,CB130&lt;0.25),"Muy mala",IF(AND(CB130&gt;=0.25,CB130&lt;0.5),"Mala",IF(AND(CB130&gt;=0.5,CB130&lt;0.7),"Regular",IF(AND(CB130&gt;=0.7,CB130&lt;0.9),"Aceptable",IF(AND(CB130&gt;=0.9,CB130&lt;=1),"Buena","No se conoce")))))</f>
        <v>Regular</v>
      </c>
      <c r="CD130" s="99">
        <f t="shared" ref="CD130:CD193" si="99">IF(AB130&gt;=270,1,(IF(AB130&lt;270,10^(-3.26+(1.34*LOG(AB130))))))</f>
        <v>0.60502422872670825</v>
      </c>
      <c r="CE130" s="96">
        <f t="shared" ref="CE130:CE193" si="100">IF(BA130&lt;=30,0,IF(BA130&lt;110,(10^(-9.09+(4.4*LOG(BA130)))),1))</f>
        <v>1</v>
      </c>
      <c r="CF130" s="96">
        <f t="shared" ref="CF130:CF193" si="101">IF(AZ130&lt;=50,0,IF(AZ130&lt;=250,(-0.25+(0.005*AZ130)),1))</f>
        <v>0.2</v>
      </c>
      <c r="CG130" s="99">
        <f t="shared" ref="CG130:CG193" si="102">+(CD130+CE130+CF130)/3</f>
        <v>0.60167474290890277</v>
      </c>
      <c r="CH130" s="101" t="str">
        <f t="shared" ref="CH130:CH193" si="103">IF(CG130&lt;0.2,"Ninguna",IF(CG130&lt;0.4,"Baja",IF(CG130&lt;0.6,"Media",IF(CG130&lt;0.8,"Alta","Muy Alta"))))</f>
        <v>Alta</v>
      </c>
      <c r="CI130" s="96">
        <f t="shared" ref="CI130:CI193" si="104">IF(AI130&lt;=2,0,IF(AI130&lt;30,(-0.05+(0.7*(LOG10(AI130)))),1))</f>
        <v>0.2224162590551727</v>
      </c>
      <c r="CJ130" s="96">
        <f t="shared" ref="CJ130:CJ193" si="105">IF(AM130&lt;=500,0,IF(AM130&lt;=20000,(-1.44+(0.56*(LOG10(AM130)))),1))</f>
        <v>1</v>
      </c>
      <c r="CK130" s="96">
        <f t="shared" ref="CK130:CK193" si="106">IF(AF130&gt;=100,0,(IF(AF130&lt;100,1-(0.01*AF130))))</f>
        <v>0.10799999999999998</v>
      </c>
      <c r="CL130" s="102">
        <f t="shared" ref="CL130:CL193" si="107">+(CI130+CJ130+CK130)/3</f>
        <v>0.4434720863517243</v>
      </c>
      <c r="CM130" s="103" t="str">
        <f t="shared" ref="CM130:CM193" si="108">IF(CL130&lt;0.2,"Ninguna",IF(CL130&lt;0.4,"Baja",IF(CL130&lt;0.6,"Media",IF(CL130&lt;0.8,"Alta","Muy Alta"))))</f>
        <v>Media</v>
      </c>
      <c r="CN130" s="96">
        <f t="shared" ref="CN130:CN193" si="109">IF(AV130&lt;=10,0,IF(AV130&lt;=340,(-0.02+(0.003*AV130)),1))</f>
        <v>0.25900000000000001</v>
      </c>
      <c r="CO130" s="96">
        <f t="shared" ref="CO130:CO193" si="110">+CN130</f>
        <v>0.25900000000000001</v>
      </c>
      <c r="CP130" s="103" t="str">
        <f t="shared" ref="CP130:CP193" si="111">IF(CO130&lt;0.2,"Ninguna",IF(CO130&lt;0.4,"Baja",IF(CO130&lt;0.6,"Media",IF(CO130&lt;0.8,"Alta","Muy Alta"))))</f>
        <v>Baja</v>
      </c>
      <c r="CQ130" s="104">
        <f t="shared" ref="CQ130:CQ193" si="112">((EXP(-31.08+(3.45*(AA130))))/(1+EXP(-31.08+(3.45*(AA130)))))</f>
        <v>9.9436627968148297E-2</v>
      </c>
      <c r="CR130" s="104">
        <f t="shared" ref="CR130:CR193" si="113">+CQ130</f>
        <v>9.9436627968148297E-2</v>
      </c>
      <c r="CS130" s="103" t="str">
        <f t="shared" ref="CS130:CS193" si="114">IF(CR130&lt;0.2,"Ninguna",IF(CR130&lt;0.4,"Baja",IF(CR130&lt;0.6,"Media",IF(CR130&lt;0.8,"Alta","Muy Alta"))))</f>
        <v>Ninguna</v>
      </c>
      <c r="CT130" s="105" t="str">
        <f t="shared" ref="CT130:CT193" si="115">IF(AY130&lt;0.01,"Oligotrofico",IF(AY130&lt;=0.02,"Mesotrofico",IF(AY130&lt;=1,"Eutrofico","Hipereutrofico")))</f>
        <v>Eutrofico</v>
      </c>
      <c r="CU130" s="83" t="s">
        <v>1540</v>
      </c>
      <c r="CV130" s="83" t="s">
        <v>1497</v>
      </c>
      <c r="CW130" s="90">
        <v>43736</v>
      </c>
      <c r="CX130" s="106">
        <f t="shared" si="77"/>
        <v>5.5786340579534848</v>
      </c>
    </row>
    <row r="131" spans="1:102" ht="30" hidden="1" customHeight="1" x14ac:dyDescent="0.2">
      <c r="A131" s="83">
        <v>2019</v>
      </c>
      <c r="B131" s="84" t="s">
        <v>1541</v>
      </c>
      <c r="C131" s="84" t="s">
        <v>1542</v>
      </c>
      <c r="D131" s="85" t="s">
        <v>1543</v>
      </c>
      <c r="E131" s="86" t="s">
        <v>144</v>
      </c>
      <c r="F131" s="86" t="s">
        <v>107</v>
      </c>
      <c r="G131" s="86" t="s">
        <v>1531</v>
      </c>
      <c r="H131" s="87">
        <v>-75.841832999999994</v>
      </c>
      <c r="I131" s="87">
        <v>5.9666670000000002</v>
      </c>
      <c r="J131" s="109">
        <v>804622.72180000006</v>
      </c>
      <c r="K131" s="109">
        <v>1151864.0503</v>
      </c>
      <c r="L131" s="89">
        <v>554</v>
      </c>
      <c r="M131" s="86">
        <v>2</v>
      </c>
      <c r="N131" s="86" t="s">
        <v>79</v>
      </c>
      <c r="O131" s="86">
        <v>26</v>
      </c>
      <c r="P131" s="86" t="s">
        <v>80</v>
      </c>
      <c r="Q131" s="86">
        <v>2620</v>
      </c>
      <c r="R131" s="84" t="s">
        <v>81</v>
      </c>
      <c r="S131" s="84" t="s">
        <v>153</v>
      </c>
      <c r="T131" s="84" t="s">
        <v>154</v>
      </c>
      <c r="U131" s="85" t="s">
        <v>435</v>
      </c>
      <c r="V131" s="84" t="s">
        <v>436</v>
      </c>
      <c r="W131" s="84" t="s">
        <v>1544</v>
      </c>
      <c r="X131" s="84" t="s">
        <v>1542</v>
      </c>
      <c r="Y131" s="90">
        <v>43748</v>
      </c>
      <c r="Z131" s="91">
        <v>430000</v>
      </c>
      <c r="AA131" s="91">
        <v>7.94</v>
      </c>
      <c r="AB131" s="91">
        <v>180.3</v>
      </c>
      <c r="AC131" s="91">
        <v>25.9</v>
      </c>
      <c r="AD131" s="91">
        <v>25.6</v>
      </c>
      <c r="AE131" s="91">
        <v>7.3</v>
      </c>
      <c r="AF131" s="91">
        <v>97.5</v>
      </c>
      <c r="AG131" s="91">
        <v>-0.29999999999999716</v>
      </c>
      <c r="AH131" s="91">
        <v>14.6</v>
      </c>
      <c r="AI131" s="91">
        <v>3.34</v>
      </c>
      <c r="AJ131" s="91" t="s">
        <v>88</v>
      </c>
      <c r="AK131" s="91" t="s">
        <v>88</v>
      </c>
      <c r="AL131" s="91">
        <v>8315</v>
      </c>
      <c r="AM131" s="91">
        <v>44950</v>
      </c>
      <c r="AN131" s="91">
        <v>8330</v>
      </c>
      <c r="AO131" s="91">
        <v>0.247</v>
      </c>
      <c r="AP131" s="91">
        <v>1.3305313451033707</v>
      </c>
      <c r="AQ131" s="91">
        <v>0.03</v>
      </c>
      <c r="AR131" s="91">
        <v>5</v>
      </c>
      <c r="AS131" s="91">
        <v>120</v>
      </c>
      <c r="AT131" s="91">
        <v>340</v>
      </c>
      <c r="AU131" s="91" t="s">
        <v>88</v>
      </c>
      <c r="AV131" s="91">
        <v>143</v>
      </c>
      <c r="AW131" s="91">
        <v>0.8</v>
      </c>
      <c r="AX131" s="91">
        <v>5</v>
      </c>
      <c r="AY131" s="91">
        <v>0.27700000000000002</v>
      </c>
      <c r="AZ131" s="91">
        <v>54.5</v>
      </c>
      <c r="BA131" s="91">
        <v>65.5</v>
      </c>
      <c r="BB131" s="91">
        <v>0.05</v>
      </c>
      <c r="BC131" s="91" t="s">
        <v>88</v>
      </c>
      <c r="BD131" s="91" t="s">
        <v>88</v>
      </c>
      <c r="BE131" s="93">
        <v>1E-3</v>
      </c>
      <c r="BF131" s="91" t="s">
        <v>88</v>
      </c>
      <c r="BG131" s="91">
        <v>0.25</v>
      </c>
      <c r="BH131" s="91" t="s">
        <v>88</v>
      </c>
      <c r="BI131" s="94">
        <f t="shared" si="78"/>
        <v>98.36663845556626</v>
      </c>
      <c r="BJ131" s="95">
        <f t="shared" si="79"/>
        <v>10.955000821494272</v>
      </c>
      <c r="BK131" s="95">
        <f t="shared" si="80"/>
        <v>86.509469106957113</v>
      </c>
      <c r="BL131" s="95">
        <f t="shared" si="81"/>
        <v>68.999246677059716</v>
      </c>
      <c r="BM131" s="95">
        <f t="shared" si="82"/>
        <v>91.578788491076466</v>
      </c>
      <c r="BN131" s="95">
        <f t="shared" si="83"/>
        <v>78.226452560675369</v>
      </c>
      <c r="BO131" s="95">
        <f t="shared" si="84"/>
        <v>90.532060780235426</v>
      </c>
      <c r="BP131" s="95">
        <f t="shared" si="85"/>
        <v>5</v>
      </c>
      <c r="BQ131" s="95">
        <f t="shared" si="86"/>
        <v>42.222854896000044</v>
      </c>
      <c r="BR131" s="96">
        <f t="shared" si="87"/>
        <v>64.970417431045931</v>
      </c>
      <c r="BS131" s="97" t="str">
        <f t="shared" si="88"/>
        <v>MEDIA</v>
      </c>
      <c r="BT131" s="98">
        <f t="shared" si="89"/>
        <v>18.050541516245485</v>
      </c>
      <c r="BU131" s="99">
        <f t="shared" si="90"/>
        <v>0.97499999999999998</v>
      </c>
      <c r="BV131" s="100">
        <f t="shared" si="91"/>
        <v>0.1</v>
      </c>
      <c r="BW131" s="95">
        <f t="shared" si="92"/>
        <v>1</v>
      </c>
      <c r="BX131" s="94">
        <f t="shared" si="93"/>
        <v>0.91</v>
      </c>
      <c r="BY131" s="100">
        <f t="shared" si="94"/>
        <v>0.59099999999999997</v>
      </c>
      <c r="BZ131" s="100">
        <f t="shared" si="95"/>
        <v>0.42052557420657422</v>
      </c>
      <c r="CA131" s="94">
        <f t="shared" si="96"/>
        <v>0.8</v>
      </c>
      <c r="CB131" s="99">
        <f t="shared" si="97"/>
        <v>0.69101358038892047</v>
      </c>
      <c r="CC131" s="97" t="str">
        <f t="shared" si="98"/>
        <v>Regular</v>
      </c>
      <c r="CD131" s="99">
        <f t="shared" si="99"/>
        <v>0.57947442579342578</v>
      </c>
      <c r="CE131" s="96">
        <f t="shared" si="100"/>
        <v>7.9700623694105036E-2</v>
      </c>
      <c r="CF131" s="96">
        <f t="shared" si="101"/>
        <v>2.250000000000002E-2</v>
      </c>
      <c r="CG131" s="99">
        <f t="shared" si="102"/>
        <v>0.22722501649584359</v>
      </c>
      <c r="CH131" s="101" t="str">
        <f t="shared" si="103"/>
        <v>Baja</v>
      </c>
      <c r="CI131" s="96">
        <f t="shared" si="104"/>
        <v>0.3166225267680951</v>
      </c>
      <c r="CJ131" s="96">
        <f t="shared" si="105"/>
        <v>1</v>
      </c>
      <c r="CK131" s="96">
        <f t="shared" si="106"/>
        <v>2.5000000000000022E-2</v>
      </c>
      <c r="CL131" s="102">
        <f t="shared" si="107"/>
        <v>0.44720750892269834</v>
      </c>
      <c r="CM131" s="103" t="str">
        <f t="shared" si="108"/>
        <v>Media</v>
      </c>
      <c r="CN131" s="96">
        <f t="shared" si="109"/>
        <v>0.40899999999999997</v>
      </c>
      <c r="CO131" s="96">
        <f t="shared" si="110"/>
        <v>0.40899999999999997</v>
      </c>
      <c r="CP131" s="103" t="str">
        <f t="shared" si="111"/>
        <v>Media</v>
      </c>
      <c r="CQ131" s="104">
        <f t="shared" si="112"/>
        <v>2.44350061887415E-2</v>
      </c>
      <c r="CR131" s="104">
        <f t="shared" si="113"/>
        <v>2.44350061887415E-2</v>
      </c>
      <c r="CS131" s="103" t="str">
        <f t="shared" si="114"/>
        <v>Ninguna</v>
      </c>
      <c r="CT131" s="105" t="str">
        <f t="shared" si="115"/>
        <v>Eutrofico</v>
      </c>
      <c r="CU131" s="83" t="s">
        <v>1545</v>
      </c>
      <c r="CV131" s="108" t="s">
        <v>1546</v>
      </c>
      <c r="CW131" s="90">
        <v>43763</v>
      </c>
      <c r="CX131" s="106">
        <f t="shared" ref="CX131:CX194" si="116">+AP131+AQ131+AX131</f>
        <v>6.3605313451033707</v>
      </c>
    </row>
    <row r="132" spans="1:102" ht="30" hidden="1" customHeight="1" x14ac:dyDescent="0.2">
      <c r="A132" s="83">
        <v>2019</v>
      </c>
      <c r="B132" s="84" t="s">
        <v>1547</v>
      </c>
      <c r="C132" s="84" t="s">
        <v>127</v>
      </c>
      <c r="D132" s="85" t="s">
        <v>1548</v>
      </c>
      <c r="E132" s="86" t="s">
        <v>459</v>
      </c>
      <c r="F132" s="86" t="s">
        <v>107</v>
      </c>
      <c r="G132" s="86" t="s">
        <v>1507</v>
      </c>
      <c r="H132" s="87">
        <v>-75.590083000000007</v>
      </c>
      <c r="I132" s="87">
        <v>5.9720279999999999</v>
      </c>
      <c r="J132" s="109">
        <v>832509.46950000001</v>
      </c>
      <c r="K132" s="109">
        <v>1152374.2050000001</v>
      </c>
      <c r="L132" s="89">
        <v>2230</v>
      </c>
      <c r="M132" s="86">
        <v>2</v>
      </c>
      <c r="N132" s="86" t="s">
        <v>79</v>
      </c>
      <c r="O132" s="86">
        <v>26</v>
      </c>
      <c r="P132" s="86" t="s">
        <v>80</v>
      </c>
      <c r="Q132" s="86">
        <v>2618</v>
      </c>
      <c r="R132" s="84" t="s">
        <v>123</v>
      </c>
      <c r="S132" s="108">
        <v>2618</v>
      </c>
      <c r="T132" s="84" t="s">
        <v>125</v>
      </c>
      <c r="U132" s="85" t="s">
        <v>126</v>
      </c>
      <c r="V132" s="84" t="s">
        <v>127</v>
      </c>
      <c r="W132" s="84" t="s">
        <v>126</v>
      </c>
      <c r="X132" s="84" t="s">
        <v>127</v>
      </c>
      <c r="Y132" s="90">
        <v>43721</v>
      </c>
      <c r="Z132" s="91">
        <v>0.40500000000000003</v>
      </c>
      <c r="AA132" s="91">
        <v>7.36</v>
      </c>
      <c r="AB132" s="91">
        <v>114.5</v>
      </c>
      <c r="AC132" s="91">
        <v>16.100000000000001</v>
      </c>
      <c r="AD132" s="91">
        <v>18.8</v>
      </c>
      <c r="AE132" s="91">
        <v>6.83</v>
      </c>
      <c r="AF132" s="91">
        <v>90.7</v>
      </c>
      <c r="AG132" s="91">
        <v>2.6999999999999993</v>
      </c>
      <c r="AH132" s="91">
        <v>12</v>
      </c>
      <c r="AI132" s="91">
        <v>2.0099999999999998</v>
      </c>
      <c r="AJ132" s="91" t="s">
        <v>88</v>
      </c>
      <c r="AK132" s="91" t="s">
        <v>88</v>
      </c>
      <c r="AL132" s="91">
        <v>730</v>
      </c>
      <c r="AM132" s="91">
        <v>11530</v>
      </c>
      <c r="AN132" s="91">
        <v>730</v>
      </c>
      <c r="AO132" s="91">
        <v>0.153</v>
      </c>
      <c r="AP132" s="91">
        <v>0.2597811624565155</v>
      </c>
      <c r="AQ132" s="91">
        <v>0.02</v>
      </c>
      <c r="AR132" s="91">
        <v>5</v>
      </c>
      <c r="AS132" s="91">
        <v>6.91</v>
      </c>
      <c r="AT132" s="91">
        <v>85</v>
      </c>
      <c r="AU132" s="91" t="s">
        <v>88</v>
      </c>
      <c r="AV132" s="91">
        <v>8</v>
      </c>
      <c r="AW132" s="91">
        <v>0.1</v>
      </c>
      <c r="AX132" s="91">
        <v>5</v>
      </c>
      <c r="AY132" s="91">
        <v>0.05</v>
      </c>
      <c r="AZ132" s="91">
        <v>51.4</v>
      </c>
      <c r="BA132" s="91" t="s">
        <v>88</v>
      </c>
      <c r="BB132" s="91" t="s">
        <v>88</v>
      </c>
      <c r="BC132" s="91" t="s">
        <v>88</v>
      </c>
      <c r="BD132" s="91" t="s">
        <v>88</v>
      </c>
      <c r="BE132" s="93" t="s">
        <v>88</v>
      </c>
      <c r="BF132" s="91" t="s">
        <v>88</v>
      </c>
      <c r="BG132" s="91" t="s">
        <v>88</v>
      </c>
      <c r="BH132" s="91" t="s">
        <v>88</v>
      </c>
      <c r="BI132" s="94">
        <f t="shared" si="78"/>
        <v>95.577501096090899</v>
      </c>
      <c r="BJ132" s="95">
        <f t="shared" si="79"/>
        <v>25.295896156842737</v>
      </c>
      <c r="BK132" s="95">
        <f t="shared" si="80"/>
        <v>93.486343907983581</v>
      </c>
      <c r="BL132" s="95">
        <f t="shared" si="81"/>
        <v>80.051958786529028</v>
      </c>
      <c r="BM132" s="95">
        <f t="shared" si="82"/>
        <v>99.021174220840578</v>
      </c>
      <c r="BN132" s="95">
        <f t="shared" si="83"/>
        <v>85.756210881875944</v>
      </c>
      <c r="BO132" s="95">
        <f t="shared" si="84"/>
        <v>84.045279034802562</v>
      </c>
      <c r="BP132" s="95">
        <f t="shared" si="85"/>
        <v>82.120586721862608</v>
      </c>
      <c r="BQ132" s="95">
        <f t="shared" si="86"/>
        <v>85.205042401937504</v>
      </c>
      <c r="BR132" s="96">
        <f t="shared" si="87"/>
        <v>78.800998187463236</v>
      </c>
      <c r="BS132" s="97" t="str">
        <f t="shared" si="88"/>
        <v>BUENA</v>
      </c>
      <c r="BT132" s="98">
        <f t="shared" si="89"/>
        <v>100</v>
      </c>
      <c r="BU132" s="99">
        <f t="shared" si="90"/>
        <v>0.90700000000000003</v>
      </c>
      <c r="BV132" s="100">
        <f t="shared" si="91"/>
        <v>0.49926913530552058</v>
      </c>
      <c r="BW132" s="95">
        <f t="shared" si="92"/>
        <v>1</v>
      </c>
      <c r="BX132" s="94">
        <f t="shared" si="93"/>
        <v>0.91</v>
      </c>
      <c r="BY132" s="100">
        <f t="shared" si="94"/>
        <v>0.996</v>
      </c>
      <c r="BZ132" s="100">
        <f t="shared" si="95"/>
        <v>0.68464526797242686</v>
      </c>
      <c r="CA132" s="94">
        <f t="shared" si="96"/>
        <v>0.15</v>
      </c>
      <c r="CB132" s="99">
        <f t="shared" si="97"/>
        <v>0.73870801645891282</v>
      </c>
      <c r="CC132" s="97" t="str">
        <f t="shared" si="98"/>
        <v>Aceptable</v>
      </c>
      <c r="CD132" s="99">
        <f t="shared" si="99"/>
        <v>0.31535473202757308</v>
      </c>
      <c r="CE132" s="96">
        <f t="shared" si="100"/>
        <v>1</v>
      </c>
      <c r="CF132" s="96">
        <f t="shared" si="101"/>
        <v>7.0000000000000062E-3</v>
      </c>
      <c r="CG132" s="99">
        <f t="shared" si="102"/>
        <v>0.44078491067585768</v>
      </c>
      <c r="CH132" s="101" t="str">
        <f t="shared" si="103"/>
        <v>Media</v>
      </c>
      <c r="CI132" s="96">
        <f t="shared" si="104"/>
        <v>0.16223724019434216</v>
      </c>
      <c r="CJ132" s="96">
        <f t="shared" si="105"/>
        <v>0.83462441208503213</v>
      </c>
      <c r="CK132" s="96">
        <f t="shared" si="106"/>
        <v>9.2999999999999972E-2</v>
      </c>
      <c r="CL132" s="102">
        <f t="shared" si="107"/>
        <v>0.36328721742645809</v>
      </c>
      <c r="CM132" s="103" t="str">
        <f t="shared" si="108"/>
        <v>Baja</v>
      </c>
      <c r="CN132" s="96">
        <f t="shared" si="109"/>
        <v>0</v>
      </c>
      <c r="CO132" s="96">
        <f t="shared" si="110"/>
        <v>0</v>
      </c>
      <c r="CP132" s="103" t="str">
        <f t="shared" si="111"/>
        <v>Ninguna</v>
      </c>
      <c r="CQ132" s="104">
        <f t="shared" si="112"/>
        <v>3.3749301940461567E-3</v>
      </c>
      <c r="CR132" s="104">
        <f t="shared" si="113"/>
        <v>3.3749301940461567E-3</v>
      </c>
      <c r="CS132" s="103" t="str">
        <f t="shared" si="114"/>
        <v>Ninguna</v>
      </c>
      <c r="CT132" s="105" t="str">
        <f t="shared" si="115"/>
        <v>Eutrofico</v>
      </c>
      <c r="CU132" s="83" t="s">
        <v>1549</v>
      </c>
      <c r="CV132" s="83" t="s">
        <v>1497</v>
      </c>
      <c r="CW132" s="90">
        <v>43736</v>
      </c>
      <c r="CX132" s="106">
        <f t="shared" si="116"/>
        <v>5.2797811624565156</v>
      </c>
    </row>
    <row r="133" spans="1:102" ht="30" hidden="1" customHeight="1" x14ac:dyDescent="0.2">
      <c r="A133" s="83">
        <v>2019</v>
      </c>
      <c r="B133" s="84" t="s">
        <v>1550</v>
      </c>
      <c r="C133" s="84" t="s">
        <v>1551</v>
      </c>
      <c r="D133" s="85" t="s">
        <v>1552</v>
      </c>
      <c r="E133" s="86" t="s">
        <v>496</v>
      </c>
      <c r="F133" s="86" t="s">
        <v>78</v>
      </c>
      <c r="G133" s="86" t="s">
        <v>1507</v>
      </c>
      <c r="H133" s="87">
        <v>-75.585999999999999</v>
      </c>
      <c r="I133" s="87">
        <v>6.0397220000000003</v>
      </c>
      <c r="J133" s="109">
        <v>832982.36230000004</v>
      </c>
      <c r="K133" s="109">
        <v>1159861.6069</v>
      </c>
      <c r="L133" s="89">
        <v>2245</v>
      </c>
      <c r="M133" s="86">
        <v>2</v>
      </c>
      <c r="N133" s="86" t="s">
        <v>79</v>
      </c>
      <c r="O133" s="86">
        <v>27</v>
      </c>
      <c r="P133" s="86" t="s">
        <v>98</v>
      </c>
      <c r="Q133" s="86">
        <v>2701</v>
      </c>
      <c r="R133" s="84" t="s">
        <v>99</v>
      </c>
      <c r="S133" s="84" t="s">
        <v>100</v>
      </c>
      <c r="T133" s="84" t="s">
        <v>1553</v>
      </c>
      <c r="U133" s="85" t="s">
        <v>1554</v>
      </c>
      <c r="V133" s="84" t="s">
        <v>1551</v>
      </c>
      <c r="W133" s="84" t="s">
        <v>1554</v>
      </c>
      <c r="X133" s="84" t="s">
        <v>1551</v>
      </c>
      <c r="Y133" s="90">
        <v>43715</v>
      </c>
      <c r="Z133" s="91">
        <v>76.010000000000005</v>
      </c>
      <c r="AA133" s="91">
        <v>6.46</v>
      </c>
      <c r="AB133" s="91">
        <v>27.8</v>
      </c>
      <c r="AC133" s="91">
        <v>13.8</v>
      </c>
      <c r="AD133" s="91">
        <v>17.100000000000001</v>
      </c>
      <c r="AE133" s="91">
        <v>7.72</v>
      </c>
      <c r="AF133" s="91">
        <v>97</v>
      </c>
      <c r="AG133" s="91">
        <v>3.3000000000000007</v>
      </c>
      <c r="AH133" s="91">
        <v>12.4</v>
      </c>
      <c r="AI133" s="91">
        <v>2</v>
      </c>
      <c r="AJ133" s="91">
        <v>0.1</v>
      </c>
      <c r="AK133" s="91">
        <v>10</v>
      </c>
      <c r="AL133" s="91">
        <v>630</v>
      </c>
      <c r="AM133" s="91">
        <v>1340</v>
      </c>
      <c r="AN133" s="91">
        <v>683</v>
      </c>
      <c r="AO133" s="91">
        <v>0.153</v>
      </c>
      <c r="AP133" s="91">
        <v>0.35691672754895182</v>
      </c>
      <c r="AQ133" s="91">
        <v>0.02</v>
      </c>
      <c r="AR133" s="91">
        <v>5</v>
      </c>
      <c r="AS133" s="91">
        <v>0.53100000000000003</v>
      </c>
      <c r="AT133" s="91">
        <v>37</v>
      </c>
      <c r="AU133" s="91" t="s">
        <v>88</v>
      </c>
      <c r="AV133" s="91">
        <v>7</v>
      </c>
      <c r="AW133" s="91">
        <v>0.1</v>
      </c>
      <c r="AX133" s="91">
        <v>5</v>
      </c>
      <c r="AY133" s="91">
        <v>0.05</v>
      </c>
      <c r="AZ133" s="91">
        <v>10.199999999999999</v>
      </c>
      <c r="BA133" s="91">
        <v>9.52</v>
      </c>
      <c r="BB133" s="91">
        <v>0.05</v>
      </c>
      <c r="BC133" s="91" t="s">
        <v>88</v>
      </c>
      <c r="BD133" s="91" t="s">
        <v>88</v>
      </c>
      <c r="BE133" s="93">
        <v>1E-3</v>
      </c>
      <c r="BF133" s="91" t="s">
        <v>88</v>
      </c>
      <c r="BG133" s="91">
        <v>0.25</v>
      </c>
      <c r="BH133" s="91">
        <v>6.73</v>
      </c>
      <c r="BI133" s="94">
        <f t="shared" si="78"/>
        <v>98.248378601054924</v>
      </c>
      <c r="BJ133" s="95">
        <f t="shared" si="79"/>
        <v>25.815821544096288</v>
      </c>
      <c r="BK133" s="95">
        <f t="shared" si="80"/>
        <v>72.358618548629892</v>
      </c>
      <c r="BL133" s="95">
        <f t="shared" si="81"/>
        <v>80.14150832</v>
      </c>
      <c r="BM133" s="95">
        <f t="shared" si="82"/>
        <v>98.312667134491164</v>
      </c>
      <c r="BN133" s="95">
        <f t="shared" si="83"/>
        <v>85.756210881875944</v>
      </c>
      <c r="BO133" s="95">
        <f t="shared" si="84"/>
        <v>81.58278660690317</v>
      </c>
      <c r="BP133" s="95">
        <f t="shared" si="85"/>
        <v>96.716094337159703</v>
      </c>
      <c r="BQ133" s="95">
        <f t="shared" si="86"/>
        <v>85.173238078347111</v>
      </c>
      <c r="BR133" s="96">
        <f t="shared" si="87"/>
        <v>77.872350439568152</v>
      </c>
      <c r="BS133" s="97" t="str">
        <f t="shared" si="88"/>
        <v>BUENA</v>
      </c>
      <c r="BT133" s="98">
        <f t="shared" si="89"/>
        <v>100</v>
      </c>
      <c r="BU133" s="99">
        <f t="shared" si="90"/>
        <v>0.97</v>
      </c>
      <c r="BV133" s="100">
        <f t="shared" si="91"/>
        <v>0.52309272534494422</v>
      </c>
      <c r="BW133" s="95">
        <f t="shared" si="92"/>
        <v>0.75621756392066597</v>
      </c>
      <c r="BX133" s="94">
        <f t="shared" si="93"/>
        <v>0.91</v>
      </c>
      <c r="BY133" s="100">
        <f t="shared" si="94"/>
        <v>0.999</v>
      </c>
      <c r="BZ133" s="100">
        <f t="shared" si="95"/>
        <v>0.95268269222108393</v>
      </c>
      <c r="CA133" s="94">
        <f t="shared" si="96"/>
        <v>0.15</v>
      </c>
      <c r="CB133" s="99">
        <f t="shared" si="97"/>
        <v>0.75593901740813718</v>
      </c>
      <c r="CC133" s="97" t="str">
        <f t="shared" si="98"/>
        <v>Aceptable</v>
      </c>
      <c r="CD133" s="99">
        <f t="shared" si="99"/>
        <v>4.7317307778916122E-2</v>
      </c>
      <c r="CE133" s="96">
        <f t="shared" si="100"/>
        <v>0</v>
      </c>
      <c r="CF133" s="96">
        <f t="shared" si="101"/>
        <v>0</v>
      </c>
      <c r="CG133" s="99">
        <f t="shared" si="102"/>
        <v>1.5772435926305374E-2</v>
      </c>
      <c r="CH133" s="101" t="str">
        <f t="shared" si="103"/>
        <v>Ninguna</v>
      </c>
      <c r="CI133" s="96">
        <f t="shared" si="104"/>
        <v>0</v>
      </c>
      <c r="CJ133" s="96">
        <f t="shared" si="105"/>
        <v>0.31117868708429253</v>
      </c>
      <c r="CK133" s="96">
        <f t="shared" si="106"/>
        <v>3.0000000000000027E-2</v>
      </c>
      <c r="CL133" s="102">
        <f t="shared" si="107"/>
        <v>0.11372622902809752</v>
      </c>
      <c r="CM133" s="103" t="str">
        <f t="shared" si="108"/>
        <v>Ninguna</v>
      </c>
      <c r="CN133" s="96">
        <f t="shared" si="109"/>
        <v>0</v>
      </c>
      <c r="CO133" s="96">
        <f t="shared" si="110"/>
        <v>0</v>
      </c>
      <c r="CP133" s="103" t="str">
        <f t="shared" si="111"/>
        <v>Ninguna</v>
      </c>
      <c r="CQ133" s="104">
        <f t="shared" si="112"/>
        <v>1.517688709269682E-4</v>
      </c>
      <c r="CR133" s="104">
        <f t="shared" si="113"/>
        <v>1.517688709269682E-4</v>
      </c>
      <c r="CS133" s="103" t="str">
        <f t="shared" si="114"/>
        <v>Ninguna</v>
      </c>
      <c r="CT133" s="105" t="str">
        <f t="shared" si="115"/>
        <v>Eutrofico</v>
      </c>
      <c r="CU133" s="113" t="s">
        <v>1555</v>
      </c>
      <c r="CV133" s="83" t="s">
        <v>1556</v>
      </c>
      <c r="CW133" s="90">
        <v>43730</v>
      </c>
      <c r="CX133" s="106">
        <f t="shared" si="116"/>
        <v>5.3769167275489522</v>
      </c>
    </row>
    <row r="134" spans="1:102" ht="30" hidden="1" customHeight="1" x14ac:dyDescent="0.2">
      <c r="A134" s="83">
        <v>2019</v>
      </c>
      <c r="B134" s="84" t="s">
        <v>1557</v>
      </c>
      <c r="C134" s="84" t="s">
        <v>706</v>
      </c>
      <c r="D134" s="85" t="s">
        <v>1558</v>
      </c>
      <c r="E134" s="86" t="s">
        <v>496</v>
      </c>
      <c r="F134" s="86" t="s">
        <v>78</v>
      </c>
      <c r="G134" s="86" t="s">
        <v>1494</v>
      </c>
      <c r="H134" s="87">
        <v>-75.631221999999994</v>
      </c>
      <c r="I134" s="87">
        <v>6.07125</v>
      </c>
      <c r="J134" s="109">
        <v>827984.22499999998</v>
      </c>
      <c r="K134" s="109">
        <v>1163363.5046999999</v>
      </c>
      <c r="L134" s="89">
        <v>1782</v>
      </c>
      <c r="M134" s="86">
        <v>2</v>
      </c>
      <c r="N134" s="86" t="s">
        <v>79</v>
      </c>
      <c r="O134" s="86">
        <v>27</v>
      </c>
      <c r="P134" s="86" t="s">
        <v>98</v>
      </c>
      <c r="Q134" s="86">
        <v>2701</v>
      </c>
      <c r="R134" s="84" t="s">
        <v>99</v>
      </c>
      <c r="S134" s="84" t="s">
        <v>100</v>
      </c>
      <c r="T134" s="84" t="s">
        <v>1553</v>
      </c>
      <c r="U134" s="85" t="s">
        <v>102</v>
      </c>
      <c r="V134" s="84" t="s">
        <v>706</v>
      </c>
      <c r="W134" s="84" t="s">
        <v>102</v>
      </c>
      <c r="X134" s="84" t="s">
        <v>706</v>
      </c>
      <c r="Y134" s="90">
        <v>43715</v>
      </c>
      <c r="Z134" s="91">
        <v>1072</v>
      </c>
      <c r="AA134" s="91">
        <v>7.44</v>
      </c>
      <c r="AB134" s="91">
        <v>69.3</v>
      </c>
      <c r="AC134" s="91">
        <v>19.2</v>
      </c>
      <c r="AD134" s="91">
        <v>22.1</v>
      </c>
      <c r="AE134" s="91">
        <v>7.28</v>
      </c>
      <c r="AF134" s="91">
        <v>97.2</v>
      </c>
      <c r="AG134" s="91">
        <v>2.9000000000000021</v>
      </c>
      <c r="AH134" s="91">
        <v>24.5</v>
      </c>
      <c r="AI134" s="91">
        <v>2.04</v>
      </c>
      <c r="AJ134" s="91">
        <v>0.1</v>
      </c>
      <c r="AK134" s="91">
        <v>10</v>
      </c>
      <c r="AL134" s="91">
        <v>86860</v>
      </c>
      <c r="AM134" s="91">
        <v>241960</v>
      </c>
      <c r="AN134" s="91">
        <v>95630</v>
      </c>
      <c r="AO134" s="91">
        <v>0.153</v>
      </c>
      <c r="AP134" s="91">
        <v>0.57151855740433422</v>
      </c>
      <c r="AQ134" s="91">
        <v>4.4999999999999998E-2</v>
      </c>
      <c r="AR134" s="91">
        <v>5</v>
      </c>
      <c r="AS134" s="91">
        <v>16.7</v>
      </c>
      <c r="AT134" s="91">
        <v>88</v>
      </c>
      <c r="AU134" s="91" t="s">
        <v>88</v>
      </c>
      <c r="AV134" s="91">
        <v>21</v>
      </c>
      <c r="AW134" s="91">
        <v>0.2</v>
      </c>
      <c r="AX134" s="91">
        <v>5</v>
      </c>
      <c r="AY134" s="91">
        <v>0.05</v>
      </c>
      <c r="AZ134" s="91">
        <v>26.3</v>
      </c>
      <c r="BA134" s="91" t="s">
        <v>88</v>
      </c>
      <c r="BB134" s="91">
        <v>0.05</v>
      </c>
      <c r="BC134" s="91" t="s">
        <v>88</v>
      </c>
      <c r="BD134" s="91" t="s">
        <v>88</v>
      </c>
      <c r="BE134" s="93">
        <v>1E-3</v>
      </c>
      <c r="BF134" s="91" t="s">
        <v>88</v>
      </c>
      <c r="BG134" s="91">
        <v>0.25</v>
      </c>
      <c r="BH134" s="91">
        <v>23.7</v>
      </c>
      <c r="BI134" s="94">
        <f t="shared" si="78"/>
        <v>98.297352994871687</v>
      </c>
      <c r="BJ134" s="95">
        <f t="shared" si="79"/>
        <v>3.9511758052267725</v>
      </c>
      <c r="BK134" s="95">
        <f t="shared" si="80"/>
        <v>93.521927689586136</v>
      </c>
      <c r="BL134" s="95">
        <f t="shared" si="81"/>
        <v>79.783910662312366</v>
      </c>
      <c r="BM134" s="95">
        <f t="shared" si="82"/>
        <v>96.771477388223474</v>
      </c>
      <c r="BN134" s="95">
        <f t="shared" si="83"/>
        <v>85.756210881875944</v>
      </c>
      <c r="BO134" s="95">
        <f t="shared" si="84"/>
        <v>83.259630198889852</v>
      </c>
      <c r="BP134" s="95">
        <f t="shared" si="85"/>
        <v>65.723515693774189</v>
      </c>
      <c r="BQ134" s="95">
        <f t="shared" si="86"/>
        <v>85.03621532200961</v>
      </c>
      <c r="BR134" s="96">
        <f t="shared" si="87"/>
        <v>74.195528531614841</v>
      </c>
      <c r="BS134" s="97" t="str">
        <f t="shared" si="88"/>
        <v>BUENA</v>
      </c>
      <c r="BT134" s="98">
        <f t="shared" si="89"/>
        <v>100</v>
      </c>
      <c r="BU134" s="99">
        <f t="shared" si="90"/>
        <v>0.97200000000000009</v>
      </c>
      <c r="BV134" s="100">
        <f t="shared" si="91"/>
        <v>0.1</v>
      </c>
      <c r="BW134" s="95">
        <f t="shared" si="92"/>
        <v>1</v>
      </c>
      <c r="BX134" s="94">
        <f t="shared" si="93"/>
        <v>0.71</v>
      </c>
      <c r="BY134" s="100">
        <f t="shared" si="94"/>
        <v>0.95699999999999996</v>
      </c>
      <c r="BZ134" s="100">
        <f t="shared" si="95"/>
        <v>0.83909018542405878</v>
      </c>
      <c r="CA134" s="94">
        <f t="shared" si="96"/>
        <v>0.15</v>
      </c>
      <c r="CB134" s="99">
        <f t="shared" si="97"/>
        <v>0.68137262595936832</v>
      </c>
      <c r="CC134" s="97" t="str">
        <f t="shared" si="98"/>
        <v>Regular</v>
      </c>
      <c r="CD134" s="99">
        <f t="shared" si="99"/>
        <v>0.16090981457594125</v>
      </c>
      <c r="CE134" s="96">
        <f t="shared" si="100"/>
        <v>1</v>
      </c>
      <c r="CF134" s="96">
        <f t="shared" si="101"/>
        <v>0</v>
      </c>
      <c r="CG134" s="99">
        <f t="shared" si="102"/>
        <v>0.38696993819198044</v>
      </c>
      <c r="CH134" s="101" t="str">
        <f t="shared" si="103"/>
        <v>Baja</v>
      </c>
      <c r="CI134" s="96">
        <f t="shared" si="104"/>
        <v>0.16674111719812912</v>
      </c>
      <c r="CJ134" s="96">
        <f t="shared" si="105"/>
        <v>1</v>
      </c>
      <c r="CK134" s="96">
        <f t="shared" si="106"/>
        <v>2.7999999999999914E-2</v>
      </c>
      <c r="CL134" s="102">
        <f t="shared" si="107"/>
        <v>0.39824703906604303</v>
      </c>
      <c r="CM134" s="103" t="str">
        <f t="shared" si="108"/>
        <v>Baja</v>
      </c>
      <c r="CN134" s="96">
        <f t="shared" si="109"/>
        <v>4.2999999999999997E-2</v>
      </c>
      <c r="CO134" s="96">
        <f t="shared" si="110"/>
        <v>4.2999999999999997E-2</v>
      </c>
      <c r="CP134" s="103" t="str">
        <f t="shared" si="111"/>
        <v>Ninguna</v>
      </c>
      <c r="CQ134" s="104">
        <f t="shared" si="112"/>
        <v>4.4428786078118815E-3</v>
      </c>
      <c r="CR134" s="104">
        <f t="shared" si="113"/>
        <v>4.4428786078118815E-3</v>
      </c>
      <c r="CS134" s="103" t="str">
        <f t="shared" si="114"/>
        <v>Ninguna</v>
      </c>
      <c r="CT134" s="105" t="str">
        <f t="shared" si="115"/>
        <v>Eutrofico</v>
      </c>
      <c r="CU134" s="113" t="s">
        <v>1559</v>
      </c>
      <c r="CV134" s="83" t="s">
        <v>1504</v>
      </c>
      <c r="CW134" s="90">
        <v>43730</v>
      </c>
      <c r="CX134" s="106">
        <f t="shared" si="116"/>
        <v>5.6165185574043344</v>
      </c>
    </row>
    <row r="135" spans="1:102" ht="30" hidden="1" customHeight="1" x14ac:dyDescent="0.2">
      <c r="A135" s="83">
        <v>2019</v>
      </c>
      <c r="B135" s="84" t="s">
        <v>1560</v>
      </c>
      <c r="C135" s="84" t="s">
        <v>1561</v>
      </c>
      <c r="D135" s="85" t="s">
        <v>1562</v>
      </c>
      <c r="E135" s="86" t="s">
        <v>306</v>
      </c>
      <c r="F135" s="86" t="s">
        <v>1412</v>
      </c>
      <c r="G135" s="86" t="s">
        <v>1531</v>
      </c>
      <c r="H135" s="87">
        <v>-74.577611000000005</v>
      </c>
      <c r="I135" s="87">
        <v>6.0843610000000004</v>
      </c>
      <c r="J135" s="109">
        <v>944537.33270000003</v>
      </c>
      <c r="K135" s="109">
        <v>1164387.7819999999</v>
      </c>
      <c r="L135" s="89">
        <v>149</v>
      </c>
      <c r="M135" s="86">
        <v>2</v>
      </c>
      <c r="N135" s="86" t="s">
        <v>79</v>
      </c>
      <c r="O135" s="86">
        <v>23</v>
      </c>
      <c r="P135" s="86" t="s">
        <v>289</v>
      </c>
      <c r="Q135" s="86">
        <v>2307</v>
      </c>
      <c r="R135" s="84" t="s">
        <v>1563</v>
      </c>
      <c r="S135" s="84">
        <v>2307</v>
      </c>
      <c r="T135" s="84" t="s">
        <v>1564</v>
      </c>
      <c r="U135" s="110" t="s">
        <v>1565</v>
      </c>
      <c r="V135" s="84" t="s">
        <v>1566</v>
      </c>
      <c r="W135" s="114" t="s">
        <v>1567</v>
      </c>
      <c r="X135" s="84" t="s">
        <v>1561</v>
      </c>
      <c r="Y135" s="90">
        <v>43698</v>
      </c>
      <c r="Z135" s="91">
        <v>1069835</v>
      </c>
      <c r="AA135" s="91">
        <v>7.72</v>
      </c>
      <c r="AB135" s="91">
        <v>148.9</v>
      </c>
      <c r="AC135" s="91">
        <v>28.8</v>
      </c>
      <c r="AD135" s="91">
        <v>31</v>
      </c>
      <c r="AE135" s="91">
        <v>6.76</v>
      </c>
      <c r="AF135" s="91">
        <v>89.5</v>
      </c>
      <c r="AG135" s="91">
        <v>2.1999999999999993</v>
      </c>
      <c r="AH135" s="91">
        <v>13.9</v>
      </c>
      <c r="AI135" s="91">
        <v>2</v>
      </c>
      <c r="AJ135" s="91" t="s">
        <v>88</v>
      </c>
      <c r="AK135" s="91" t="s">
        <v>88</v>
      </c>
      <c r="AL135" s="91">
        <v>2000</v>
      </c>
      <c r="AM135" s="91">
        <v>12200</v>
      </c>
      <c r="AN135" s="91">
        <v>3000</v>
      </c>
      <c r="AO135" s="91">
        <v>0.153</v>
      </c>
      <c r="AP135" s="91">
        <v>0.43823952623099144</v>
      </c>
      <c r="AQ135" s="91">
        <v>0.02</v>
      </c>
      <c r="AR135" s="91">
        <v>5</v>
      </c>
      <c r="AS135" s="91">
        <v>151</v>
      </c>
      <c r="AT135" s="91">
        <v>315</v>
      </c>
      <c r="AU135" s="91" t="s">
        <v>88</v>
      </c>
      <c r="AV135" s="91">
        <v>209</v>
      </c>
      <c r="AW135" s="91">
        <v>0.3</v>
      </c>
      <c r="AX135" s="91">
        <v>5</v>
      </c>
      <c r="AY135" s="91">
        <v>0.35799999999999998</v>
      </c>
      <c r="AZ135" s="91">
        <v>18.2</v>
      </c>
      <c r="BA135" s="91">
        <v>61.5</v>
      </c>
      <c r="BB135" s="91">
        <v>0.05</v>
      </c>
      <c r="BC135" s="91" t="s">
        <v>88</v>
      </c>
      <c r="BD135" s="91" t="s">
        <v>88</v>
      </c>
      <c r="BE135" s="93">
        <v>1E-3</v>
      </c>
      <c r="BF135" s="91" t="s">
        <v>88</v>
      </c>
      <c r="BG135" s="91">
        <v>0.25</v>
      </c>
      <c r="BH135" s="91" t="s">
        <v>88</v>
      </c>
      <c r="BI135" s="94">
        <f t="shared" si="78"/>
        <v>94.826329984808879</v>
      </c>
      <c r="BJ135" s="95">
        <f t="shared" si="79"/>
        <v>15.907233117076231</v>
      </c>
      <c r="BK135" s="95">
        <f t="shared" si="80"/>
        <v>90.921959185176092</v>
      </c>
      <c r="BL135" s="95">
        <f t="shared" si="81"/>
        <v>80.14150832</v>
      </c>
      <c r="BM135" s="95">
        <f t="shared" si="82"/>
        <v>97.724750290371176</v>
      </c>
      <c r="BN135" s="95">
        <f t="shared" si="83"/>
        <v>85.756210881875944</v>
      </c>
      <c r="BO135" s="95">
        <f t="shared" si="84"/>
        <v>85.842310056788861</v>
      </c>
      <c r="BP135" s="95">
        <f t="shared" si="85"/>
        <v>5</v>
      </c>
      <c r="BQ135" s="95">
        <f t="shared" si="86"/>
        <v>47.715890641937499</v>
      </c>
      <c r="BR135" s="96">
        <f t="shared" si="87"/>
        <v>68.155054289558308</v>
      </c>
      <c r="BS135" s="97" t="str">
        <f t="shared" si="88"/>
        <v>MEDIA</v>
      </c>
      <c r="BT135" s="98">
        <f t="shared" si="89"/>
        <v>13.966480446927374</v>
      </c>
      <c r="BU135" s="99">
        <f t="shared" si="90"/>
        <v>0.89500000000000002</v>
      </c>
      <c r="BV135" s="100">
        <f t="shared" si="91"/>
        <v>0.1</v>
      </c>
      <c r="BW135" s="95">
        <f t="shared" si="92"/>
        <v>1</v>
      </c>
      <c r="BX135" s="94">
        <f t="shared" si="93"/>
        <v>0.91</v>
      </c>
      <c r="BY135" s="100">
        <f t="shared" si="94"/>
        <v>0.39300000000000002</v>
      </c>
      <c r="BZ135" s="100">
        <f t="shared" si="95"/>
        <v>0.55158627704246377</v>
      </c>
      <c r="CA135" s="94">
        <f t="shared" si="96"/>
        <v>0.6</v>
      </c>
      <c r="CB135" s="99">
        <f t="shared" si="97"/>
        <v>0.6408420787859449</v>
      </c>
      <c r="CC135" s="97" t="str">
        <f t="shared" si="98"/>
        <v>Regular</v>
      </c>
      <c r="CD135" s="99">
        <f t="shared" si="99"/>
        <v>0.44841372295753629</v>
      </c>
      <c r="CE135" s="96">
        <f t="shared" si="100"/>
        <v>6.0401887402671051E-2</v>
      </c>
      <c r="CF135" s="96">
        <f t="shared" si="101"/>
        <v>0</v>
      </c>
      <c r="CG135" s="99">
        <f t="shared" si="102"/>
        <v>0.16960520345340244</v>
      </c>
      <c r="CH135" s="101" t="str">
        <f t="shared" si="103"/>
        <v>Ninguna</v>
      </c>
      <c r="CI135" s="96">
        <f t="shared" si="104"/>
        <v>0</v>
      </c>
      <c r="CJ135" s="96">
        <f t="shared" si="105"/>
        <v>0.84836150517785924</v>
      </c>
      <c r="CK135" s="96">
        <f t="shared" si="106"/>
        <v>0.10499999999999998</v>
      </c>
      <c r="CL135" s="102">
        <f t="shared" si="107"/>
        <v>0.31778716839261972</v>
      </c>
      <c r="CM135" s="103" t="str">
        <f t="shared" si="108"/>
        <v>Baja</v>
      </c>
      <c r="CN135" s="96">
        <f t="shared" si="109"/>
        <v>0.60699999999999998</v>
      </c>
      <c r="CO135" s="96">
        <f t="shared" si="110"/>
        <v>0.60699999999999998</v>
      </c>
      <c r="CP135" s="103" t="str">
        <f t="shared" si="111"/>
        <v>Alta</v>
      </c>
      <c r="CQ135" s="104">
        <f t="shared" si="112"/>
        <v>1.1589483750889583E-2</v>
      </c>
      <c r="CR135" s="104">
        <f t="shared" si="113"/>
        <v>1.1589483750889583E-2</v>
      </c>
      <c r="CS135" s="103" t="str">
        <f t="shared" si="114"/>
        <v>Ninguna</v>
      </c>
      <c r="CT135" s="105" t="str">
        <f t="shared" si="115"/>
        <v>Eutrofico</v>
      </c>
      <c r="CU135" s="113" t="s">
        <v>1568</v>
      </c>
      <c r="CV135" s="108" t="s">
        <v>1569</v>
      </c>
      <c r="CW135" s="90">
        <v>43713</v>
      </c>
      <c r="CX135" s="106">
        <f t="shared" si="116"/>
        <v>5.4582395262309911</v>
      </c>
    </row>
    <row r="136" spans="1:102" ht="30" hidden="1" customHeight="1" x14ac:dyDescent="0.2">
      <c r="A136" s="83">
        <v>2019</v>
      </c>
      <c r="B136" s="84" t="s">
        <v>1570</v>
      </c>
      <c r="C136" s="84" t="s">
        <v>442</v>
      </c>
      <c r="D136" s="85" t="s">
        <v>1571</v>
      </c>
      <c r="E136" s="86" t="s">
        <v>384</v>
      </c>
      <c r="F136" s="86" t="s">
        <v>135</v>
      </c>
      <c r="G136" s="86" t="s">
        <v>1507</v>
      </c>
      <c r="H136" s="87">
        <v>-75.986889000000005</v>
      </c>
      <c r="I136" s="87">
        <v>6.0774169999999996</v>
      </c>
      <c r="J136" s="109">
        <v>788596.83039999998</v>
      </c>
      <c r="K136" s="109">
        <v>1164171.7723999999</v>
      </c>
      <c r="L136" s="89">
        <v>2066</v>
      </c>
      <c r="M136" s="86">
        <v>2</v>
      </c>
      <c r="N136" s="86" t="s">
        <v>79</v>
      </c>
      <c r="O136" s="86">
        <v>26</v>
      </c>
      <c r="P136" s="86" t="s">
        <v>80</v>
      </c>
      <c r="Q136" s="86">
        <v>2621</v>
      </c>
      <c r="R136" s="84" t="s">
        <v>152</v>
      </c>
      <c r="S136" s="84" t="s">
        <v>153</v>
      </c>
      <c r="T136" s="84" t="s">
        <v>154</v>
      </c>
      <c r="U136" s="110" t="s">
        <v>441</v>
      </c>
      <c r="V136" s="84" t="s">
        <v>442</v>
      </c>
      <c r="W136" s="84" t="s">
        <v>848</v>
      </c>
      <c r="X136" s="84" t="s">
        <v>442</v>
      </c>
      <c r="Y136" s="90">
        <v>43746</v>
      </c>
      <c r="Z136" s="91">
        <v>1.86</v>
      </c>
      <c r="AA136" s="91">
        <v>7.69</v>
      </c>
      <c r="AB136" s="91">
        <v>85.1</v>
      </c>
      <c r="AC136" s="91">
        <v>17.899999999999999</v>
      </c>
      <c r="AD136" s="91">
        <v>21.48</v>
      </c>
      <c r="AE136" s="91">
        <v>7.48</v>
      </c>
      <c r="AF136" s="91">
        <v>99.9</v>
      </c>
      <c r="AG136" s="91">
        <v>3.5800000000000018</v>
      </c>
      <c r="AH136" s="91">
        <v>14.6</v>
      </c>
      <c r="AI136" s="91">
        <v>2</v>
      </c>
      <c r="AJ136" s="91" t="s">
        <v>88</v>
      </c>
      <c r="AK136" s="91" t="s">
        <v>88</v>
      </c>
      <c r="AL136" s="91">
        <v>625</v>
      </c>
      <c r="AM136" s="91">
        <v>13270</v>
      </c>
      <c r="AN136" s="91">
        <v>630</v>
      </c>
      <c r="AO136" s="91">
        <v>0.153</v>
      </c>
      <c r="AP136" s="91">
        <v>0.5240802581731443</v>
      </c>
      <c r="AQ136" s="91">
        <v>0.02</v>
      </c>
      <c r="AR136" s="91">
        <v>5</v>
      </c>
      <c r="AS136" s="91">
        <v>11.5</v>
      </c>
      <c r="AT136" s="91">
        <v>94</v>
      </c>
      <c r="AU136" s="91" t="s">
        <v>88</v>
      </c>
      <c r="AV136" s="91">
        <v>18</v>
      </c>
      <c r="AW136" s="91">
        <v>0.1</v>
      </c>
      <c r="AX136" s="91">
        <v>5</v>
      </c>
      <c r="AY136" s="91">
        <v>0.05</v>
      </c>
      <c r="AZ136" s="91">
        <v>39.4</v>
      </c>
      <c r="BA136" s="91">
        <v>32.700000000000003</v>
      </c>
      <c r="BB136" s="91" t="s">
        <v>88</v>
      </c>
      <c r="BC136" s="91" t="s">
        <v>88</v>
      </c>
      <c r="BD136" s="91" t="s">
        <v>88</v>
      </c>
      <c r="BE136" s="93" t="s">
        <v>88</v>
      </c>
      <c r="BF136" s="91" t="s">
        <v>88</v>
      </c>
      <c r="BG136" s="91" t="s">
        <v>88</v>
      </c>
      <c r="BH136" s="91" t="s">
        <v>88</v>
      </c>
      <c r="BI136" s="94">
        <f t="shared" si="78"/>
        <v>98.740565023049967</v>
      </c>
      <c r="BJ136" s="95">
        <f t="shared" si="79"/>
        <v>26.456475864952491</v>
      </c>
      <c r="BK136" s="95">
        <f t="shared" si="80"/>
        <v>91.356056448003073</v>
      </c>
      <c r="BL136" s="95">
        <f t="shared" si="81"/>
        <v>80.14150832</v>
      </c>
      <c r="BM136" s="95">
        <f t="shared" si="82"/>
        <v>97.109324597282921</v>
      </c>
      <c r="BN136" s="95">
        <f t="shared" si="83"/>
        <v>85.756210881875944</v>
      </c>
      <c r="BO136" s="95">
        <f t="shared" si="84"/>
        <v>80.331178531001953</v>
      </c>
      <c r="BP136" s="95">
        <f t="shared" si="85"/>
        <v>73.640824536868749</v>
      </c>
      <c r="BQ136" s="95">
        <f t="shared" si="86"/>
        <v>84.648442093105601</v>
      </c>
      <c r="BR136" s="96">
        <f t="shared" si="87"/>
        <v>78.019992627274206</v>
      </c>
      <c r="BS136" s="97" t="str">
        <f t="shared" si="88"/>
        <v>BUENA</v>
      </c>
      <c r="BT136" s="98">
        <f t="shared" si="89"/>
        <v>100</v>
      </c>
      <c r="BU136" s="99">
        <f t="shared" si="90"/>
        <v>0.99900000000000011</v>
      </c>
      <c r="BV136" s="100">
        <f t="shared" si="91"/>
        <v>0.55132410009298116</v>
      </c>
      <c r="BW136" s="95">
        <f t="shared" si="92"/>
        <v>1</v>
      </c>
      <c r="BX136" s="94">
        <f t="shared" si="93"/>
        <v>0.91</v>
      </c>
      <c r="BY136" s="100">
        <f t="shared" si="94"/>
        <v>0.96599999999999997</v>
      </c>
      <c r="BZ136" s="100">
        <f t="shared" si="95"/>
        <v>0.78811236649955119</v>
      </c>
      <c r="CA136" s="94">
        <f t="shared" si="96"/>
        <v>0.15</v>
      </c>
      <c r="CB136" s="99">
        <f t="shared" si="97"/>
        <v>0.77100110532295452</v>
      </c>
      <c r="CC136" s="97" t="str">
        <f t="shared" si="98"/>
        <v>Aceptable</v>
      </c>
      <c r="CD136" s="99">
        <f t="shared" si="99"/>
        <v>0.21188763350044881</v>
      </c>
      <c r="CE136" s="96">
        <f t="shared" si="100"/>
        <v>3.7498173286670375E-3</v>
      </c>
      <c r="CF136" s="96">
        <f t="shared" si="101"/>
        <v>0</v>
      </c>
      <c r="CG136" s="99">
        <f t="shared" si="102"/>
        <v>7.1879150276371942E-2</v>
      </c>
      <c r="CH136" s="101" t="str">
        <f t="shared" si="103"/>
        <v>Ninguna</v>
      </c>
      <c r="CI136" s="96">
        <f t="shared" si="104"/>
        <v>0</v>
      </c>
      <c r="CJ136" s="96">
        <f t="shared" si="105"/>
        <v>0.86880771680408397</v>
      </c>
      <c r="CK136" s="96">
        <f t="shared" si="106"/>
        <v>9.9999999999988987E-4</v>
      </c>
      <c r="CL136" s="102">
        <f t="shared" si="107"/>
        <v>0.28993590560136129</v>
      </c>
      <c r="CM136" s="103" t="str">
        <f t="shared" si="108"/>
        <v>Baja</v>
      </c>
      <c r="CN136" s="96">
        <f t="shared" si="109"/>
        <v>3.4000000000000002E-2</v>
      </c>
      <c r="CO136" s="96">
        <f t="shared" si="110"/>
        <v>3.4000000000000002E-2</v>
      </c>
      <c r="CP136" s="103" t="str">
        <f t="shared" si="111"/>
        <v>Ninguna</v>
      </c>
      <c r="CQ136" s="104">
        <f t="shared" si="112"/>
        <v>1.0461881180254288E-2</v>
      </c>
      <c r="CR136" s="104">
        <f t="shared" si="113"/>
        <v>1.0461881180254288E-2</v>
      </c>
      <c r="CS136" s="103" t="str">
        <f t="shared" si="114"/>
        <v>Ninguna</v>
      </c>
      <c r="CT136" s="105" t="str">
        <f t="shared" si="115"/>
        <v>Eutrofico</v>
      </c>
      <c r="CU136" s="83" t="s">
        <v>1572</v>
      </c>
      <c r="CV136" s="83" t="s">
        <v>1497</v>
      </c>
      <c r="CW136" s="90">
        <v>43761</v>
      </c>
      <c r="CX136" s="106">
        <f t="shared" si="116"/>
        <v>5.5440802581731443</v>
      </c>
    </row>
    <row r="137" spans="1:102" ht="30" hidden="1" customHeight="1" x14ac:dyDescent="0.2">
      <c r="A137" s="83">
        <v>2019</v>
      </c>
      <c r="B137" s="84" t="s">
        <v>1573</v>
      </c>
      <c r="C137" s="84" t="s">
        <v>442</v>
      </c>
      <c r="D137" s="85" t="s">
        <v>1574</v>
      </c>
      <c r="E137" s="86" t="s">
        <v>384</v>
      </c>
      <c r="F137" s="86" t="s">
        <v>135</v>
      </c>
      <c r="G137" s="86" t="s">
        <v>1494</v>
      </c>
      <c r="H137" s="87">
        <v>-75.857056</v>
      </c>
      <c r="I137" s="87">
        <v>6.1034170000000003</v>
      </c>
      <c r="J137" s="109">
        <v>802985.93859999999</v>
      </c>
      <c r="K137" s="109">
        <v>1166999.3674000001</v>
      </c>
      <c r="L137" s="89">
        <v>559</v>
      </c>
      <c r="M137" s="86">
        <v>2</v>
      </c>
      <c r="N137" s="86" t="s">
        <v>79</v>
      </c>
      <c r="O137" s="86">
        <v>26</v>
      </c>
      <c r="P137" s="86" t="s">
        <v>80</v>
      </c>
      <c r="Q137" s="86">
        <v>2621</v>
      </c>
      <c r="R137" s="84" t="s">
        <v>152</v>
      </c>
      <c r="S137" s="84" t="s">
        <v>153</v>
      </c>
      <c r="T137" s="84" t="s">
        <v>154</v>
      </c>
      <c r="U137" s="110" t="s">
        <v>441</v>
      </c>
      <c r="V137" s="84" t="s">
        <v>442</v>
      </c>
      <c r="W137" s="84" t="s">
        <v>848</v>
      </c>
      <c r="X137" s="84" t="s">
        <v>442</v>
      </c>
      <c r="Y137" s="90">
        <v>43746</v>
      </c>
      <c r="Z137" s="91">
        <v>1176.57</v>
      </c>
      <c r="AA137" s="91">
        <v>8.32</v>
      </c>
      <c r="AB137" s="91">
        <v>212.8</v>
      </c>
      <c r="AC137" s="91">
        <v>21.9</v>
      </c>
      <c r="AD137" s="91">
        <v>23.7</v>
      </c>
      <c r="AE137" s="91">
        <v>8.18</v>
      </c>
      <c r="AF137" s="91">
        <v>99.6</v>
      </c>
      <c r="AG137" s="91">
        <v>1.8000000000000007</v>
      </c>
      <c r="AH137" s="91">
        <v>12</v>
      </c>
      <c r="AI137" s="91">
        <v>3.67</v>
      </c>
      <c r="AJ137" s="91" t="s">
        <v>88</v>
      </c>
      <c r="AK137" s="91" t="s">
        <v>88</v>
      </c>
      <c r="AL137" s="91">
        <v>2000</v>
      </c>
      <c r="AM137" s="91">
        <v>307600</v>
      </c>
      <c r="AN137" s="91">
        <v>5455</v>
      </c>
      <c r="AO137" s="91">
        <v>0.153</v>
      </c>
      <c r="AP137" s="91">
        <v>2.8688876201719542</v>
      </c>
      <c r="AQ137" s="91">
        <v>0.02</v>
      </c>
      <c r="AR137" s="91">
        <v>5</v>
      </c>
      <c r="AS137" s="91">
        <v>590</v>
      </c>
      <c r="AT137" s="91">
        <v>735</v>
      </c>
      <c r="AU137" s="91" t="s">
        <v>88</v>
      </c>
      <c r="AV137" s="91">
        <v>531</v>
      </c>
      <c r="AW137" s="91">
        <v>0.3</v>
      </c>
      <c r="AX137" s="91">
        <v>5</v>
      </c>
      <c r="AY137" s="91">
        <v>0.23799999999999999</v>
      </c>
      <c r="AZ137" s="91">
        <v>108</v>
      </c>
      <c r="BA137" s="91">
        <v>137</v>
      </c>
      <c r="BB137" s="91" t="s">
        <v>88</v>
      </c>
      <c r="BC137" s="91" t="s">
        <v>88</v>
      </c>
      <c r="BD137" s="91" t="s">
        <v>88</v>
      </c>
      <c r="BE137" s="93" t="s">
        <v>88</v>
      </c>
      <c r="BF137" s="91" t="s">
        <v>88</v>
      </c>
      <c r="BG137" s="91" t="s">
        <v>88</v>
      </c>
      <c r="BH137" s="91" t="s">
        <v>88</v>
      </c>
      <c r="BI137" s="94">
        <f t="shared" si="78"/>
        <v>98.711334220566016</v>
      </c>
      <c r="BJ137" s="95">
        <f t="shared" si="79"/>
        <v>12.835963617376526</v>
      </c>
      <c r="BK137" s="95">
        <f t="shared" si="80"/>
        <v>75.117029510809516</v>
      </c>
      <c r="BL137" s="95">
        <f t="shared" si="81"/>
        <v>66.507061597631804</v>
      </c>
      <c r="BM137" s="95">
        <f t="shared" si="82"/>
        <v>82.201685358133517</v>
      </c>
      <c r="BN137" s="95">
        <f t="shared" si="83"/>
        <v>85.756210881875944</v>
      </c>
      <c r="BO137" s="95">
        <f t="shared" si="84"/>
        <v>87.095109653907059</v>
      </c>
      <c r="BP137" s="95">
        <f t="shared" si="85"/>
        <v>5</v>
      </c>
      <c r="BQ137" s="95">
        <f t="shared" si="86"/>
        <v>20</v>
      </c>
      <c r="BR137" s="96">
        <f t="shared" si="87"/>
        <v>61.718631607596663</v>
      </c>
      <c r="BS137" s="97" t="str">
        <f t="shared" si="88"/>
        <v>MEDIA</v>
      </c>
      <c r="BT137" s="98">
        <f t="shared" si="89"/>
        <v>21.008403361344538</v>
      </c>
      <c r="BU137" s="99">
        <f t="shared" si="90"/>
        <v>0.996</v>
      </c>
      <c r="BV137" s="100">
        <f t="shared" si="91"/>
        <v>0.1</v>
      </c>
      <c r="BW137" s="95">
        <f t="shared" si="92"/>
        <v>0.8470396746887604</v>
      </c>
      <c r="BX137" s="94">
        <f t="shared" si="93"/>
        <v>0.91</v>
      </c>
      <c r="BY137" s="100">
        <f t="shared" si="94"/>
        <v>0</v>
      </c>
      <c r="BZ137" s="100">
        <f t="shared" si="95"/>
        <v>0.27642762846929869</v>
      </c>
      <c r="CA137" s="94">
        <f t="shared" si="96"/>
        <v>0.15</v>
      </c>
      <c r="CB137" s="99">
        <f t="shared" si="97"/>
        <v>0.47904542244212828</v>
      </c>
      <c r="CC137" s="97" t="str">
        <f t="shared" si="98"/>
        <v>Mala</v>
      </c>
      <c r="CD137" s="99">
        <f t="shared" si="99"/>
        <v>0.72357237153070131</v>
      </c>
      <c r="CE137" s="96">
        <f t="shared" si="100"/>
        <v>1</v>
      </c>
      <c r="CF137" s="96">
        <f t="shared" si="101"/>
        <v>0.29000000000000004</v>
      </c>
      <c r="CG137" s="99">
        <f t="shared" si="102"/>
        <v>0.67119079051023378</v>
      </c>
      <c r="CH137" s="101" t="str">
        <f t="shared" si="103"/>
        <v>Alta</v>
      </c>
      <c r="CI137" s="96">
        <f t="shared" si="104"/>
        <v>0.34526624497646252</v>
      </c>
      <c r="CJ137" s="96">
        <f t="shared" si="105"/>
        <v>1</v>
      </c>
      <c r="CK137" s="96">
        <f t="shared" si="106"/>
        <v>4.0000000000000036E-3</v>
      </c>
      <c r="CL137" s="102">
        <f t="shared" si="107"/>
        <v>0.44975541499215416</v>
      </c>
      <c r="CM137" s="103" t="str">
        <f t="shared" si="108"/>
        <v>Media</v>
      </c>
      <c r="CN137" s="96">
        <f t="shared" si="109"/>
        <v>1</v>
      </c>
      <c r="CO137" s="96">
        <f t="shared" si="110"/>
        <v>1</v>
      </c>
      <c r="CP137" s="103" t="str">
        <f t="shared" si="111"/>
        <v>Muy Alta</v>
      </c>
      <c r="CQ137" s="104">
        <f t="shared" si="112"/>
        <v>8.5021220105586118E-2</v>
      </c>
      <c r="CR137" s="104">
        <f t="shared" si="113"/>
        <v>8.5021220105586118E-2</v>
      </c>
      <c r="CS137" s="103" t="str">
        <f t="shared" si="114"/>
        <v>Ninguna</v>
      </c>
      <c r="CT137" s="105" t="str">
        <f t="shared" si="115"/>
        <v>Eutrofico</v>
      </c>
      <c r="CU137" s="83" t="s">
        <v>1575</v>
      </c>
      <c r="CV137" s="83" t="s">
        <v>1497</v>
      </c>
      <c r="CW137" s="90">
        <v>43761</v>
      </c>
      <c r="CX137" s="106">
        <f t="shared" si="116"/>
        <v>7.8888876201719542</v>
      </c>
    </row>
    <row r="138" spans="1:102" ht="30" hidden="1" customHeight="1" x14ac:dyDescent="0.2">
      <c r="A138" s="83">
        <v>2019</v>
      </c>
      <c r="B138" s="84" t="s">
        <v>1576</v>
      </c>
      <c r="C138" s="84" t="s">
        <v>1271</v>
      </c>
      <c r="D138" s="85" t="s">
        <v>1577</v>
      </c>
      <c r="E138" s="86" t="s">
        <v>1273</v>
      </c>
      <c r="F138" s="86" t="s">
        <v>78</v>
      </c>
      <c r="G138" s="86" t="s">
        <v>1578</v>
      </c>
      <c r="H138" s="87">
        <v>-75.524000000000001</v>
      </c>
      <c r="I138" s="87">
        <v>6.1423059999999996</v>
      </c>
      <c r="J138" s="109">
        <v>839878.76749999996</v>
      </c>
      <c r="K138" s="109">
        <v>1171190.8922999999</v>
      </c>
      <c r="L138" s="89">
        <v>1512</v>
      </c>
      <c r="M138" s="86">
        <v>2</v>
      </c>
      <c r="N138" s="86" t="s">
        <v>79</v>
      </c>
      <c r="O138" s="86">
        <v>23</v>
      </c>
      <c r="P138" s="86" t="s">
        <v>289</v>
      </c>
      <c r="Q138" s="86">
        <v>2308</v>
      </c>
      <c r="R138" s="84" t="s">
        <v>290</v>
      </c>
      <c r="S138" s="84" t="s">
        <v>1274</v>
      </c>
      <c r="T138" s="84" t="s">
        <v>1275</v>
      </c>
      <c r="U138" s="110" t="s">
        <v>1276</v>
      </c>
      <c r="V138" s="84" t="s">
        <v>1271</v>
      </c>
      <c r="W138" s="84" t="s">
        <v>1277</v>
      </c>
      <c r="X138" s="84" t="s">
        <v>1271</v>
      </c>
      <c r="Y138" s="90">
        <v>43683</v>
      </c>
      <c r="Z138" s="91">
        <v>236.5</v>
      </c>
      <c r="AA138" s="91">
        <v>7</v>
      </c>
      <c r="AB138" s="91">
        <v>77</v>
      </c>
      <c r="AC138" s="91">
        <v>15.3</v>
      </c>
      <c r="AD138" s="91">
        <v>19.8</v>
      </c>
      <c r="AE138" s="91">
        <v>7.13</v>
      </c>
      <c r="AF138" s="91">
        <v>94.9</v>
      </c>
      <c r="AG138" s="91">
        <v>4.5</v>
      </c>
      <c r="AH138" s="91">
        <v>15</v>
      </c>
      <c r="AI138" s="91">
        <v>3.84</v>
      </c>
      <c r="AJ138" s="91" t="s">
        <v>88</v>
      </c>
      <c r="AK138" s="91" t="s">
        <v>88</v>
      </c>
      <c r="AL138" s="91">
        <v>40400</v>
      </c>
      <c r="AM138" s="91">
        <v>275500</v>
      </c>
      <c r="AN138" s="91">
        <v>46400</v>
      </c>
      <c r="AO138" s="91">
        <v>0.26100000000000001</v>
      </c>
      <c r="AP138" s="91">
        <v>0.4314626263408215</v>
      </c>
      <c r="AQ138" s="91">
        <v>9.5000000000000001E-2</v>
      </c>
      <c r="AR138" s="91">
        <v>5</v>
      </c>
      <c r="AS138" s="91">
        <v>6.4</v>
      </c>
      <c r="AT138" s="91">
        <v>89</v>
      </c>
      <c r="AU138" s="91" t="s">
        <v>88</v>
      </c>
      <c r="AV138" s="91">
        <v>11</v>
      </c>
      <c r="AW138" s="91">
        <v>0.1</v>
      </c>
      <c r="AX138" s="91">
        <v>5</v>
      </c>
      <c r="AY138" s="91">
        <v>0.05</v>
      </c>
      <c r="AZ138" s="91">
        <v>29.4</v>
      </c>
      <c r="BA138" s="91" t="s">
        <v>88</v>
      </c>
      <c r="BB138" s="91" t="s">
        <v>88</v>
      </c>
      <c r="BC138" s="91" t="s">
        <v>88</v>
      </c>
      <c r="BD138" s="91" t="s">
        <v>88</v>
      </c>
      <c r="BE138" s="93" t="s">
        <v>88</v>
      </c>
      <c r="BF138" s="91" t="s">
        <v>88</v>
      </c>
      <c r="BG138" s="91" t="s">
        <v>88</v>
      </c>
      <c r="BH138" s="91" t="s">
        <v>88</v>
      </c>
      <c r="BI138" s="94">
        <f t="shared" si="78"/>
        <v>97.599960296137169</v>
      </c>
      <c r="BJ138" s="95">
        <f t="shared" si="79"/>
        <v>5.4470077497383498</v>
      </c>
      <c r="BK138" s="95">
        <f t="shared" si="80"/>
        <v>88.519899999999524</v>
      </c>
      <c r="BL138" s="95">
        <f t="shared" si="81"/>
        <v>65.259823052034875</v>
      </c>
      <c r="BM138" s="95">
        <f t="shared" si="82"/>
        <v>97.773561448765875</v>
      </c>
      <c r="BN138" s="95">
        <f t="shared" si="83"/>
        <v>77.172394214193815</v>
      </c>
      <c r="BO138" s="95">
        <f t="shared" si="84"/>
        <v>75.831688759029689</v>
      </c>
      <c r="BP138" s="95">
        <f t="shared" si="85"/>
        <v>83.160370760458235</v>
      </c>
      <c r="BQ138" s="95">
        <f t="shared" si="86"/>
        <v>84.976165638835113</v>
      </c>
      <c r="BR138" s="96">
        <f t="shared" si="87"/>
        <v>72.058209723779285</v>
      </c>
      <c r="BS138" s="97" t="str">
        <f t="shared" si="88"/>
        <v>BUENA</v>
      </c>
      <c r="BT138" s="98">
        <f t="shared" si="89"/>
        <v>100</v>
      </c>
      <c r="BU138" s="99">
        <f t="shared" si="90"/>
        <v>0.94900000000000007</v>
      </c>
      <c r="BV138" s="100">
        <f t="shared" si="91"/>
        <v>0.1</v>
      </c>
      <c r="BW138" s="95">
        <f t="shared" si="92"/>
        <v>1.0013883015592742</v>
      </c>
      <c r="BX138" s="94">
        <f t="shared" si="93"/>
        <v>0.91</v>
      </c>
      <c r="BY138" s="100">
        <f t="shared" si="94"/>
        <v>0.98699999999999999</v>
      </c>
      <c r="BZ138" s="100">
        <f t="shared" si="95"/>
        <v>0.81469054801097351</v>
      </c>
      <c r="CA138" s="94">
        <f t="shared" si="96"/>
        <v>0.15</v>
      </c>
      <c r="CB138" s="99">
        <f t="shared" si="97"/>
        <v>0.70667103893983474</v>
      </c>
      <c r="CC138" s="97" t="str">
        <f t="shared" si="98"/>
        <v>Aceptable</v>
      </c>
      <c r="CD138" s="99">
        <f t="shared" si="99"/>
        <v>0.18530945198902649</v>
      </c>
      <c r="CE138" s="96">
        <f t="shared" si="100"/>
        <v>1</v>
      </c>
      <c r="CF138" s="96">
        <f t="shared" si="101"/>
        <v>0</v>
      </c>
      <c r="CG138" s="99">
        <f t="shared" si="102"/>
        <v>0.39510315066300877</v>
      </c>
      <c r="CH138" s="101" t="str">
        <f t="shared" si="103"/>
        <v>Baja</v>
      </c>
      <c r="CI138" s="96">
        <f t="shared" si="104"/>
        <v>0.35903185705727159</v>
      </c>
      <c r="CJ138" s="96">
        <f t="shared" si="105"/>
        <v>1</v>
      </c>
      <c r="CK138" s="96">
        <f t="shared" si="106"/>
        <v>5.0999999999999934E-2</v>
      </c>
      <c r="CL138" s="102">
        <f t="shared" si="107"/>
        <v>0.47001061901909053</v>
      </c>
      <c r="CM138" s="103" t="str">
        <f t="shared" si="108"/>
        <v>Media</v>
      </c>
      <c r="CN138" s="96">
        <f t="shared" si="109"/>
        <v>1.3000000000000001E-2</v>
      </c>
      <c r="CO138" s="96">
        <f t="shared" si="110"/>
        <v>1.3000000000000001E-2</v>
      </c>
      <c r="CP138" s="103" t="str">
        <f t="shared" si="111"/>
        <v>Ninguna</v>
      </c>
      <c r="CQ138" s="104">
        <f t="shared" si="112"/>
        <v>9.7704531722668866E-4</v>
      </c>
      <c r="CR138" s="104">
        <f t="shared" si="113"/>
        <v>9.7704531722668866E-4</v>
      </c>
      <c r="CS138" s="103" t="str">
        <f t="shared" si="114"/>
        <v>Ninguna</v>
      </c>
      <c r="CT138" s="105" t="str">
        <f t="shared" si="115"/>
        <v>Eutrofico</v>
      </c>
      <c r="CU138" s="83" t="s">
        <v>1579</v>
      </c>
      <c r="CV138" s="83" t="s">
        <v>1497</v>
      </c>
      <c r="CW138" s="90">
        <v>43698</v>
      </c>
      <c r="CX138" s="106">
        <f t="shared" si="116"/>
        <v>5.5264626263408214</v>
      </c>
    </row>
    <row r="139" spans="1:102" ht="30" hidden="1" customHeight="1" x14ac:dyDescent="0.2">
      <c r="A139" s="83">
        <v>2019</v>
      </c>
      <c r="B139" s="84" t="s">
        <v>1580</v>
      </c>
      <c r="C139" s="84" t="s">
        <v>706</v>
      </c>
      <c r="D139" s="85" t="s">
        <v>1581</v>
      </c>
      <c r="E139" s="86" t="s">
        <v>97</v>
      </c>
      <c r="F139" s="86" t="s">
        <v>78</v>
      </c>
      <c r="G139" s="86" t="s">
        <v>1578</v>
      </c>
      <c r="H139" s="87">
        <v>-75.632917000000006</v>
      </c>
      <c r="I139" s="87">
        <v>6.1464169999999996</v>
      </c>
      <c r="J139" s="109">
        <v>827820.61199999996</v>
      </c>
      <c r="K139" s="109">
        <v>1171679.503</v>
      </c>
      <c r="L139" s="89">
        <v>1667</v>
      </c>
      <c r="M139" s="86">
        <v>2</v>
      </c>
      <c r="N139" s="86" t="s">
        <v>79</v>
      </c>
      <c r="O139" s="86">
        <v>27</v>
      </c>
      <c r="P139" s="86" t="s">
        <v>98</v>
      </c>
      <c r="Q139" s="86">
        <v>2701</v>
      </c>
      <c r="R139" s="84" t="s">
        <v>99</v>
      </c>
      <c r="S139" s="84" t="s">
        <v>100</v>
      </c>
      <c r="T139" s="84" t="s">
        <v>1553</v>
      </c>
      <c r="U139" s="110" t="s">
        <v>102</v>
      </c>
      <c r="V139" s="84" t="s">
        <v>706</v>
      </c>
      <c r="W139" s="84" t="s">
        <v>102</v>
      </c>
      <c r="X139" s="84" t="s">
        <v>706</v>
      </c>
      <c r="Y139" s="90">
        <v>43716</v>
      </c>
      <c r="Z139" s="91">
        <v>2459</v>
      </c>
      <c r="AA139" s="91">
        <v>7.57</v>
      </c>
      <c r="AB139" s="91">
        <v>205.7</v>
      </c>
      <c r="AC139" s="91">
        <v>19.100000000000001</v>
      </c>
      <c r="AD139" s="91">
        <v>24</v>
      </c>
      <c r="AE139" s="91">
        <v>6.75</v>
      </c>
      <c r="AF139" s="91">
        <v>88.9</v>
      </c>
      <c r="AG139" s="91">
        <v>4.8999999999999986</v>
      </c>
      <c r="AH139" s="91">
        <v>58.1</v>
      </c>
      <c r="AI139" s="91">
        <v>18.2</v>
      </c>
      <c r="AJ139" s="91">
        <v>0.1</v>
      </c>
      <c r="AK139" s="91">
        <v>10</v>
      </c>
      <c r="AL139" s="91">
        <v>1252500</v>
      </c>
      <c r="AM139" s="91">
        <v>2618000</v>
      </c>
      <c r="AN139" s="91">
        <v>1516300</v>
      </c>
      <c r="AO139" s="91">
        <v>0.153</v>
      </c>
      <c r="AP139" s="91">
        <v>0.96231978440413568</v>
      </c>
      <c r="AQ139" s="91">
        <v>2.7E-2</v>
      </c>
      <c r="AR139" s="91">
        <v>5</v>
      </c>
      <c r="AS139" s="91">
        <v>25.9</v>
      </c>
      <c r="AT139" s="91">
        <v>172</v>
      </c>
      <c r="AU139" s="91" t="s">
        <v>88</v>
      </c>
      <c r="AV139" s="91">
        <v>41</v>
      </c>
      <c r="AW139" s="91">
        <v>1.5</v>
      </c>
      <c r="AX139" s="91">
        <v>5</v>
      </c>
      <c r="AY139" s="91">
        <v>5.92</v>
      </c>
      <c r="AZ139" s="91">
        <v>40.9</v>
      </c>
      <c r="BA139" s="91" t="s">
        <v>88</v>
      </c>
      <c r="BB139" s="91">
        <v>0.05</v>
      </c>
      <c r="BC139" s="91" t="s">
        <v>88</v>
      </c>
      <c r="BD139" s="91" t="s">
        <v>88</v>
      </c>
      <c r="BE139" s="93">
        <v>1E-3</v>
      </c>
      <c r="BF139" s="91" t="s">
        <v>88</v>
      </c>
      <c r="BG139" s="91">
        <v>0.25</v>
      </c>
      <c r="BH139" s="91">
        <v>25.3</v>
      </c>
      <c r="BI139" s="94">
        <f t="shared" si="78"/>
        <v>94.422664691156939</v>
      </c>
      <c r="BJ139" s="95">
        <f t="shared" si="79"/>
        <v>2</v>
      </c>
      <c r="BK139" s="95">
        <f t="shared" si="80"/>
        <v>92.623220484652848</v>
      </c>
      <c r="BL139" s="95">
        <f t="shared" si="81"/>
        <v>15.089621825552015</v>
      </c>
      <c r="BM139" s="95">
        <f t="shared" si="82"/>
        <v>94.048459110110571</v>
      </c>
      <c r="BN139" s="95">
        <f t="shared" si="83"/>
        <v>85.756210881875944</v>
      </c>
      <c r="BO139" s="95">
        <f t="shared" si="84"/>
        <v>73.721539528736045</v>
      </c>
      <c r="BP139" s="95">
        <f t="shared" si="85"/>
        <v>55.146601579467792</v>
      </c>
      <c r="BQ139" s="95">
        <f t="shared" si="86"/>
        <v>75.068597696281614</v>
      </c>
      <c r="BR139" s="96">
        <f t="shared" si="87"/>
        <v>63.239416568788613</v>
      </c>
      <c r="BS139" s="97" t="str">
        <f t="shared" si="88"/>
        <v>MEDIA</v>
      </c>
      <c r="BT139" s="98">
        <f t="shared" si="89"/>
        <v>0.84459459459459463</v>
      </c>
      <c r="BU139" s="99">
        <f t="shared" si="90"/>
        <v>0.88900000000000012</v>
      </c>
      <c r="BV139" s="100">
        <f t="shared" si="91"/>
        <v>0.1</v>
      </c>
      <c r="BW139" s="95">
        <f t="shared" si="92"/>
        <v>1</v>
      </c>
      <c r="BX139" s="94">
        <f t="shared" si="93"/>
        <v>0.26</v>
      </c>
      <c r="BY139" s="100">
        <f t="shared" si="94"/>
        <v>0.89700000000000002</v>
      </c>
      <c r="BZ139" s="100">
        <f t="shared" si="95"/>
        <v>0.30859271547011968</v>
      </c>
      <c r="CA139" s="94">
        <f t="shared" si="96"/>
        <v>0.15</v>
      </c>
      <c r="CB139" s="99">
        <f t="shared" si="97"/>
        <v>0.5224229801658169</v>
      </c>
      <c r="CC139" s="97" t="str">
        <f t="shared" si="98"/>
        <v>Regular</v>
      </c>
      <c r="CD139" s="99">
        <f t="shared" si="99"/>
        <v>0.69140728452988032</v>
      </c>
      <c r="CE139" s="96">
        <f t="shared" si="100"/>
        <v>1</v>
      </c>
      <c r="CF139" s="96">
        <f t="shared" si="101"/>
        <v>0</v>
      </c>
      <c r="CG139" s="99">
        <f t="shared" si="102"/>
        <v>0.56380242817662685</v>
      </c>
      <c r="CH139" s="101" t="str">
        <f t="shared" si="103"/>
        <v>Media</v>
      </c>
      <c r="CI139" s="96">
        <f t="shared" si="104"/>
        <v>0.83204997158955218</v>
      </c>
      <c r="CJ139" s="96">
        <f t="shared" si="105"/>
        <v>1</v>
      </c>
      <c r="CK139" s="96">
        <f t="shared" si="106"/>
        <v>0.11099999999999988</v>
      </c>
      <c r="CL139" s="102">
        <f t="shared" si="107"/>
        <v>0.64768332386318406</v>
      </c>
      <c r="CM139" s="103" t="str">
        <f t="shared" si="108"/>
        <v>Alta</v>
      </c>
      <c r="CN139" s="96">
        <f t="shared" si="109"/>
        <v>0.10299999999999999</v>
      </c>
      <c r="CO139" s="96">
        <f t="shared" si="110"/>
        <v>0.10299999999999999</v>
      </c>
      <c r="CP139" s="103" t="str">
        <f t="shared" si="111"/>
        <v>Ninguna</v>
      </c>
      <c r="CQ139" s="104">
        <f t="shared" si="112"/>
        <v>6.939926331218137E-3</v>
      </c>
      <c r="CR139" s="104">
        <f t="shared" si="113"/>
        <v>6.939926331218137E-3</v>
      </c>
      <c r="CS139" s="103" t="str">
        <f t="shared" si="114"/>
        <v>Ninguna</v>
      </c>
      <c r="CT139" s="105" t="str">
        <f t="shared" si="115"/>
        <v>Hipereutrofico</v>
      </c>
      <c r="CU139" s="113" t="s">
        <v>1582</v>
      </c>
      <c r="CV139" s="83" t="s">
        <v>1497</v>
      </c>
      <c r="CW139" s="90">
        <v>43731</v>
      </c>
      <c r="CX139" s="106">
        <f t="shared" si="116"/>
        <v>5.9893197844041355</v>
      </c>
    </row>
    <row r="140" spans="1:102" ht="30" hidden="1" customHeight="1" x14ac:dyDescent="0.2">
      <c r="A140" s="83">
        <v>2019</v>
      </c>
      <c r="B140" s="84" t="s">
        <v>1583</v>
      </c>
      <c r="C140" s="84" t="s">
        <v>1271</v>
      </c>
      <c r="D140" s="85" t="s">
        <v>1584</v>
      </c>
      <c r="E140" s="86" t="s">
        <v>1273</v>
      </c>
      <c r="F140" s="86" t="s">
        <v>78</v>
      </c>
      <c r="G140" s="86" t="s">
        <v>1507</v>
      </c>
      <c r="H140" s="87">
        <v>-75.532916999999998</v>
      </c>
      <c r="I140" s="87">
        <v>6.1600830000000002</v>
      </c>
      <c r="J140" s="109">
        <v>838896.87179999996</v>
      </c>
      <c r="K140" s="109">
        <v>1173160.1835</v>
      </c>
      <c r="L140" s="89">
        <v>2514</v>
      </c>
      <c r="M140" s="86">
        <v>2</v>
      </c>
      <c r="N140" s="86" t="s">
        <v>79</v>
      </c>
      <c r="O140" s="86">
        <v>23</v>
      </c>
      <c r="P140" s="86" t="s">
        <v>289</v>
      </c>
      <c r="Q140" s="86">
        <v>2308</v>
      </c>
      <c r="R140" s="84" t="s">
        <v>290</v>
      </c>
      <c r="S140" s="84" t="s">
        <v>1274</v>
      </c>
      <c r="T140" s="84" t="s">
        <v>1275</v>
      </c>
      <c r="U140" s="110" t="s">
        <v>1276</v>
      </c>
      <c r="V140" s="84" t="s">
        <v>1271</v>
      </c>
      <c r="W140" s="84" t="s">
        <v>1277</v>
      </c>
      <c r="X140" s="84" t="s">
        <v>1271</v>
      </c>
      <c r="Y140" s="90">
        <v>43683</v>
      </c>
      <c r="Z140" s="91">
        <v>90.61</v>
      </c>
      <c r="AA140" s="91">
        <v>7.29</v>
      </c>
      <c r="AB140" s="91">
        <v>83.3</v>
      </c>
      <c r="AC140" s="91">
        <v>15.29</v>
      </c>
      <c r="AD140" s="91">
        <v>19</v>
      </c>
      <c r="AE140" s="91">
        <v>7.41</v>
      </c>
      <c r="AF140" s="91">
        <v>102.2</v>
      </c>
      <c r="AG140" s="91">
        <v>3.7100000000000009</v>
      </c>
      <c r="AH140" s="91">
        <v>12</v>
      </c>
      <c r="AI140" s="91">
        <v>2</v>
      </c>
      <c r="AJ140" s="91" t="s">
        <v>88</v>
      </c>
      <c r="AK140" s="91" t="s">
        <v>88</v>
      </c>
      <c r="AL140" s="91">
        <v>17500</v>
      </c>
      <c r="AM140" s="91">
        <v>290900</v>
      </c>
      <c r="AN140" s="91">
        <v>24196</v>
      </c>
      <c r="AO140" s="91">
        <v>0.23200000000000001</v>
      </c>
      <c r="AP140" s="91">
        <v>0.27559392886691209</v>
      </c>
      <c r="AQ140" s="91">
        <v>3.5000000000000003E-2</v>
      </c>
      <c r="AR140" s="91">
        <v>5</v>
      </c>
      <c r="AS140" s="91">
        <v>1.2</v>
      </c>
      <c r="AT140" s="91">
        <v>74</v>
      </c>
      <c r="AU140" s="91" t="s">
        <v>88</v>
      </c>
      <c r="AV140" s="91">
        <v>7</v>
      </c>
      <c r="AW140" s="91">
        <v>0.1</v>
      </c>
      <c r="AX140" s="91">
        <v>5</v>
      </c>
      <c r="AY140" s="91">
        <v>0.08</v>
      </c>
      <c r="AZ140" s="91">
        <v>37.799999999999997</v>
      </c>
      <c r="BA140" s="91">
        <v>39.6</v>
      </c>
      <c r="BB140" s="91" t="s">
        <v>88</v>
      </c>
      <c r="BC140" s="91" t="s">
        <v>88</v>
      </c>
      <c r="BD140" s="91" t="s">
        <v>88</v>
      </c>
      <c r="BE140" s="93" t="s">
        <v>88</v>
      </c>
      <c r="BF140" s="91" t="s">
        <v>88</v>
      </c>
      <c r="BG140" s="91" t="s">
        <v>88</v>
      </c>
      <c r="BH140" s="91" t="s">
        <v>88</v>
      </c>
      <c r="BI140" s="94">
        <f t="shared" si="78"/>
        <v>98.799678212110464</v>
      </c>
      <c r="BJ140" s="95">
        <f t="shared" si="79"/>
        <v>7.1744148490748181</v>
      </c>
      <c r="BK140" s="95">
        <f t="shared" si="80"/>
        <v>93.091536811021314</v>
      </c>
      <c r="BL140" s="95">
        <f t="shared" si="81"/>
        <v>80.14150832</v>
      </c>
      <c r="BM140" s="95">
        <f t="shared" si="82"/>
        <v>98.905368309988702</v>
      </c>
      <c r="BN140" s="95">
        <f t="shared" si="83"/>
        <v>79.374737966540366</v>
      </c>
      <c r="BO140" s="95">
        <f t="shared" si="84"/>
        <v>79.729842897178841</v>
      </c>
      <c r="BP140" s="95">
        <f t="shared" si="85"/>
        <v>95.013790849431032</v>
      </c>
      <c r="BQ140" s="95">
        <f t="shared" si="86"/>
        <v>85.671472453553605</v>
      </c>
      <c r="BR140" s="96">
        <f t="shared" si="87"/>
        <v>76.398587893397121</v>
      </c>
      <c r="BS140" s="97" t="str">
        <f t="shared" si="88"/>
        <v>BUENA</v>
      </c>
      <c r="BT140" s="98">
        <f t="shared" si="89"/>
        <v>62.5</v>
      </c>
      <c r="BU140" s="99">
        <f t="shared" si="90"/>
        <v>0.97799999999999998</v>
      </c>
      <c r="BV140" s="100">
        <f t="shared" si="91"/>
        <v>0.1</v>
      </c>
      <c r="BW140" s="95">
        <f t="shared" si="92"/>
        <v>1</v>
      </c>
      <c r="BX140" s="94">
        <f t="shared" si="93"/>
        <v>0.91</v>
      </c>
      <c r="BY140" s="100">
        <f t="shared" si="94"/>
        <v>0.999</v>
      </c>
      <c r="BZ140" s="100">
        <f t="shared" si="95"/>
        <v>0.79409622835527749</v>
      </c>
      <c r="CA140" s="94">
        <f t="shared" si="96"/>
        <v>0.15</v>
      </c>
      <c r="CB140" s="99">
        <f t="shared" si="97"/>
        <v>0.70991347196973886</v>
      </c>
      <c r="CC140" s="97" t="str">
        <f t="shared" si="98"/>
        <v>Aceptable</v>
      </c>
      <c r="CD140" s="99">
        <f t="shared" si="99"/>
        <v>0.20590377164472257</v>
      </c>
      <c r="CE140" s="96">
        <f t="shared" si="100"/>
        <v>8.7068050016543223E-3</v>
      </c>
      <c r="CF140" s="96">
        <f t="shared" si="101"/>
        <v>0</v>
      </c>
      <c r="CG140" s="99">
        <f t="shared" si="102"/>
        <v>7.1536858882125631E-2</v>
      </c>
      <c r="CH140" s="101" t="str">
        <f t="shared" si="103"/>
        <v>Ninguna</v>
      </c>
      <c r="CI140" s="96">
        <f t="shared" si="104"/>
        <v>0</v>
      </c>
      <c r="CJ140" s="96">
        <f t="shared" si="105"/>
        <v>1</v>
      </c>
      <c r="CK140" s="96">
        <f t="shared" si="106"/>
        <v>0</v>
      </c>
      <c r="CL140" s="102">
        <f t="shared" si="107"/>
        <v>0.33333333333333331</v>
      </c>
      <c r="CM140" s="103" t="str">
        <f t="shared" si="108"/>
        <v>Baja</v>
      </c>
      <c r="CN140" s="96">
        <f t="shared" si="109"/>
        <v>0</v>
      </c>
      <c r="CO140" s="96">
        <f t="shared" si="110"/>
        <v>0</v>
      </c>
      <c r="CP140" s="103" t="str">
        <f t="shared" si="111"/>
        <v>Ninguna</v>
      </c>
      <c r="CQ140" s="104">
        <f t="shared" si="112"/>
        <v>2.6527557317695184E-3</v>
      </c>
      <c r="CR140" s="104">
        <f t="shared" si="113"/>
        <v>2.6527557317695184E-3</v>
      </c>
      <c r="CS140" s="103" t="str">
        <f t="shared" si="114"/>
        <v>Ninguna</v>
      </c>
      <c r="CT140" s="105" t="str">
        <f t="shared" si="115"/>
        <v>Eutrofico</v>
      </c>
      <c r="CU140" s="113" t="s">
        <v>1585</v>
      </c>
      <c r="CV140" s="83" t="s">
        <v>1586</v>
      </c>
      <c r="CW140" s="90">
        <v>43698</v>
      </c>
      <c r="CX140" s="106">
        <f t="shared" si="116"/>
        <v>5.3105939288669122</v>
      </c>
    </row>
    <row r="141" spans="1:102" ht="30" hidden="1" customHeight="1" x14ac:dyDescent="0.2">
      <c r="A141" s="83">
        <v>2019</v>
      </c>
      <c r="B141" s="84" t="s">
        <v>1587</v>
      </c>
      <c r="C141" s="84" t="s">
        <v>714</v>
      </c>
      <c r="D141" s="85" t="s">
        <v>1588</v>
      </c>
      <c r="E141" s="86" t="s">
        <v>481</v>
      </c>
      <c r="F141" s="86" t="s">
        <v>479</v>
      </c>
      <c r="G141" s="86" t="s">
        <v>1531</v>
      </c>
      <c r="H141" s="87">
        <v>-75.583167000000003</v>
      </c>
      <c r="I141" s="87">
        <v>6.1878609999999998</v>
      </c>
      <c r="J141" s="109">
        <v>833342.01170000003</v>
      </c>
      <c r="K141" s="109">
        <v>1176248.5216000001</v>
      </c>
      <c r="L141" s="89">
        <v>1770</v>
      </c>
      <c r="M141" s="86">
        <v>2</v>
      </c>
      <c r="N141" s="86" t="s">
        <v>79</v>
      </c>
      <c r="O141" s="86">
        <v>27</v>
      </c>
      <c r="P141" s="86" t="s">
        <v>98</v>
      </c>
      <c r="Q141" s="86">
        <v>2701</v>
      </c>
      <c r="R141" s="84" t="s">
        <v>99</v>
      </c>
      <c r="S141" s="84" t="s">
        <v>100</v>
      </c>
      <c r="T141" s="84" t="s">
        <v>1553</v>
      </c>
      <c r="U141" s="110" t="s">
        <v>715</v>
      </c>
      <c r="V141" s="84" t="s">
        <v>714</v>
      </c>
      <c r="W141" s="84" t="s">
        <v>715</v>
      </c>
      <c r="X141" s="84" t="s">
        <v>714</v>
      </c>
      <c r="Y141" s="90">
        <v>43683</v>
      </c>
      <c r="Z141" s="91">
        <v>629.5</v>
      </c>
      <c r="AA141" s="91">
        <v>7.57</v>
      </c>
      <c r="AB141" s="91">
        <v>76.599999999999994</v>
      </c>
      <c r="AC141" s="91">
        <v>20.6</v>
      </c>
      <c r="AD141" s="91">
        <v>25.2</v>
      </c>
      <c r="AE141" s="91">
        <v>7.36</v>
      </c>
      <c r="AF141" s="91">
        <v>99.7</v>
      </c>
      <c r="AG141" s="91">
        <v>4.5999999999999979</v>
      </c>
      <c r="AH141" s="91">
        <v>24.1</v>
      </c>
      <c r="AI141" s="91">
        <v>3.78</v>
      </c>
      <c r="AJ141" s="91" t="s">
        <v>88</v>
      </c>
      <c r="AK141" s="91" t="s">
        <v>88</v>
      </c>
      <c r="AL141" s="91">
        <v>128250</v>
      </c>
      <c r="AM141" s="91">
        <v>728400</v>
      </c>
      <c r="AN141" s="91">
        <v>142200</v>
      </c>
      <c r="AO141" s="91">
        <v>0.153</v>
      </c>
      <c r="AP141" s="91">
        <v>0.22589666300566569</v>
      </c>
      <c r="AQ141" s="91">
        <v>2.5999999999999999E-2</v>
      </c>
      <c r="AR141" s="91">
        <v>5</v>
      </c>
      <c r="AS141" s="91">
        <v>4.1500000000000004</v>
      </c>
      <c r="AT141" s="91">
        <v>83</v>
      </c>
      <c r="AU141" s="91" t="s">
        <v>88</v>
      </c>
      <c r="AV141" s="91">
        <v>7</v>
      </c>
      <c r="AW141" s="91">
        <v>0.2</v>
      </c>
      <c r="AX141" s="91">
        <v>5</v>
      </c>
      <c r="AY141" s="91">
        <v>0.05</v>
      </c>
      <c r="AZ141" s="91">
        <v>22.8</v>
      </c>
      <c r="BA141" s="91" t="s">
        <v>88</v>
      </c>
      <c r="BB141" s="91" t="s">
        <v>88</v>
      </c>
      <c r="BC141" s="91" t="s">
        <v>88</v>
      </c>
      <c r="BD141" s="91" t="s">
        <v>88</v>
      </c>
      <c r="BE141" s="93" t="s">
        <v>88</v>
      </c>
      <c r="BF141" s="91" t="s">
        <v>88</v>
      </c>
      <c r="BG141" s="91" t="s">
        <v>88</v>
      </c>
      <c r="BH141" s="91" t="s">
        <v>88</v>
      </c>
      <c r="BI141" s="94">
        <f t="shared" si="78"/>
        <v>98.721632392001496</v>
      </c>
      <c r="BJ141" s="95">
        <f t="shared" si="79"/>
        <v>2</v>
      </c>
      <c r="BK141" s="95">
        <f t="shared" si="80"/>
        <v>92.623220484652848</v>
      </c>
      <c r="BL141" s="95">
        <f t="shared" si="81"/>
        <v>65.697222208136566</v>
      </c>
      <c r="BM141" s="95">
        <f t="shared" si="82"/>
        <v>99.269944328661239</v>
      </c>
      <c r="BN141" s="95">
        <f t="shared" si="83"/>
        <v>85.756210881875944</v>
      </c>
      <c r="BO141" s="95">
        <f t="shared" si="84"/>
        <v>75.311752751873868</v>
      </c>
      <c r="BP141" s="95">
        <f t="shared" si="85"/>
        <v>88.000941280270879</v>
      </c>
      <c r="BQ141" s="95">
        <f t="shared" si="86"/>
        <v>85.307971492123102</v>
      </c>
      <c r="BR141" s="96">
        <f t="shared" si="87"/>
        <v>73.563350305958494</v>
      </c>
      <c r="BS141" s="97" t="str">
        <f t="shared" si="88"/>
        <v>BUENA</v>
      </c>
      <c r="BT141" s="98">
        <f t="shared" si="89"/>
        <v>100</v>
      </c>
      <c r="BU141" s="99">
        <f t="shared" si="90"/>
        <v>0.997</v>
      </c>
      <c r="BV141" s="100">
        <f t="shared" si="91"/>
        <v>0.1</v>
      </c>
      <c r="BW141" s="95">
        <f t="shared" si="92"/>
        <v>1</v>
      </c>
      <c r="BX141" s="94">
        <f t="shared" si="93"/>
        <v>0.71</v>
      </c>
      <c r="BY141" s="100">
        <f t="shared" si="94"/>
        <v>0.999</v>
      </c>
      <c r="BZ141" s="100">
        <f t="shared" si="95"/>
        <v>0.81597935384802167</v>
      </c>
      <c r="CA141" s="94">
        <f t="shared" si="96"/>
        <v>0.15</v>
      </c>
      <c r="CB141" s="99">
        <f t="shared" si="97"/>
        <v>0.68801710953872308</v>
      </c>
      <c r="CC141" s="97" t="str">
        <f t="shared" si="98"/>
        <v>Regular</v>
      </c>
      <c r="CD141" s="99">
        <f t="shared" si="99"/>
        <v>0.1840206461519783</v>
      </c>
      <c r="CE141" s="96">
        <f t="shared" si="100"/>
        <v>1</v>
      </c>
      <c r="CF141" s="96">
        <f t="shared" si="101"/>
        <v>0</v>
      </c>
      <c r="CG141" s="99">
        <f t="shared" si="102"/>
        <v>0.39467354871732607</v>
      </c>
      <c r="CH141" s="101" t="str">
        <f t="shared" si="103"/>
        <v>Baja</v>
      </c>
      <c r="CI141" s="96">
        <f t="shared" si="104"/>
        <v>0.35424425988605773</v>
      </c>
      <c r="CJ141" s="96">
        <f t="shared" si="105"/>
        <v>1</v>
      </c>
      <c r="CK141" s="96">
        <f t="shared" si="106"/>
        <v>3.0000000000000027E-3</v>
      </c>
      <c r="CL141" s="102">
        <f t="shared" si="107"/>
        <v>0.45241475329535258</v>
      </c>
      <c r="CM141" s="103" t="str">
        <f t="shared" si="108"/>
        <v>Media</v>
      </c>
      <c r="CN141" s="96">
        <f t="shared" si="109"/>
        <v>0</v>
      </c>
      <c r="CO141" s="96">
        <f t="shared" si="110"/>
        <v>0</v>
      </c>
      <c r="CP141" s="103" t="str">
        <f t="shared" si="111"/>
        <v>Ninguna</v>
      </c>
      <c r="CQ141" s="104">
        <f t="shared" si="112"/>
        <v>6.939926331218137E-3</v>
      </c>
      <c r="CR141" s="104">
        <f t="shared" si="113"/>
        <v>6.939926331218137E-3</v>
      </c>
      <c r="CS141" s="103" t="str">
        <f t="shared" si="114"/>
        <v>Ninguna</v>
      </c>
      <c r="CT141" s="105" t="str">
        <f t="shared" si="115"/>
        <v>Eutrofico</v>
      </c>
      <c r="CU141" s="113" t="s">
        <v>1589</v>
      </c>
      <c r="CV141" s="83" t="s">
        <v>1590</v>
      </c>
      <c r="CW141" s="90">
        <v>43698</v>
      </c>
      <c r="CX141" s="106">
        <f t="shared" si="116"/>
        <v>5.2518966630056658</v>
      </c>
    </row>
    <row r="142" spans="1:102" ht="30" hidden="1" customHeight="1" x14ac:dyDescent="0.2">
      <c r="A142" s="83">
        <v>2019</v>
      </c>
      <c r="B142" s="84" t="s">
        <v>1591</v>
      </c>
      <c r="C142" s="84" t="s">
        <v>1592</v>
      </c>
      <c r="D142" s="85" t="s">
        <v>1593</v>
      </c>
      <c r="E142" s="86" t="s">
        <v>306</v>
      </c>
      <c r="F142" s="86" t="s">
        <v>1412</v>
      </c>
      <c r="G142" s="86" t="s">
        <v>1531</v>
      </c>
      <c r="H142" s="87">
        <v>-74.597250000000003</v>
      </c>
      <c r="I142" s="87">
        <v>6.2041940000000002</v>
      </c>
      <c r="J142" s="109">
        <v>942524.32420000003</v>
      </c>
      <c r="K142" s="109">
        <v>1178023.7028000001</v>
      </c>
      <c r="L142" s="89">
        <v>139</v>
      </c>
      <c r="M142" s="86">
        <v>2</v>
      </c>
      <c r="N142" s="86" t="s">
        <v>79</v>
      </c>
      <c r="O142" s="86">
        <v>23</v>
      </c>
      <c r="P142" s="86" t="s">
        <v>289</v>
      </c>
      <c r="Q142" s="86">
        <v>2308</v>
      </c>
      <c r="R142" s="84" t="s">
        <v>290</v>
      </c>
      <c r="S142" s="84" t="s">
        <v>1594</v>
      </c>
      <c r="T142" s="84" t="s">
        <v>1595</v>
      </c>
      <c r="U142" s="110" t="s">
        <v>1596</v>
      </c>
      <c r="V142" s="84" t="s">
        <v>1597</v>
      </c>
      <c r="W142" s="84" t="s">
        <v>1598</v>
      </c>
      <c r="X142" s="84" t="s">
        <v>1592</v>
      </c>
      <c r="Y142" s="90">
        <v>43698</v>
      </c>
      <c r="Z142" s="91">
        <v>221800</v>
      </c>
      <c r="AA142" s="91">
        <v>7.98</v>
      </c>
      <c r="AB142" s="91">
        <v>62.9</v>
      </c>
      <c r="AC142" s="91">
        <v>23.3</v>
      </c>
      <c r="AD142" s="91">
        <v>32</v>
      </c>
      <c r="AE142" s="91">
        <v>7.89</v>
      </c>
      <c r="AF142" s="91">
        <v>102.4</v>
      </c>
      <c r="AG142" s="91">
        <v>8.6999999999999993</v>
      </c>
      <c r="AH142" s="91">
        <v>12</v>
      </c>
      <c r="AI142" s="91">
        <v>2</v>
      </c>
      <c r="AJ142" s="91" t="s">
        <v>88</v>
      </c>
      <c r="AK142" s="91" t="s">
        <v>88</v>
      </c>
      <c r="AL142" s="91">
        <v>74</v>
      </c>
      <c r="AM142" s="91">
        <v>8664</v>
      </c>
      <c r="AN142" s="91">
        <v>744</v>
      </c>
      <c r="AO142" s="91">
        <v>0.153</v>
      </c>
      <c r="AP142" s="91">
        <v>0.22589666300566569</v>
      </c>
      <c r="AQ142" s="91">
        <v>0.02</v>
      </c>
      <c r="AR142" s="91">
        <v>5</v>
      </c>
      <c r="AS142" s="91">
        <v>5.37</v>
      </c>
      <c r="AT142" s="91">
        <v>54</v>
      </c>
      <c r="AU142" s="91" t="s">
        <v>88</v>
      </c>
      <c r="AV142" s="91">
        <v>8</v>
      </c>
      <c r="AW142" s="91">
        <v>0.1</v>
      </c>
      <c r="AX142" s="91">
        <v>5</v>
      </c>
      <c r="AY142" s="91">
        <v>0.05</v>
      </c>
      <c r="AZ142" s="91">
        <v>11.5</v>
      </c>
      <c r="BA142" s="91">
        <v>20.5</v>
      </c>
      <c r="BB142" s="91" t="s">
        <v>88</v>
      </c>
      <c r="BC142" s="91" t="s">
        <v>88</v>
      </c>
      <c r="BD142" s="91" t="s">
        <v>88</v>
      </c>
      <c r="BE142" s="93" t="s">
        <v>88</v>
      </c>
      <c r="BF142" s="91" t="s">
        <v>88</v>
      </c>
      <c r="BG142" s="91" t="s">
        <v>88</v>
      </c>
      <c r="BH142" s="91" t="s">
        <v>88</v>
      </c>
      <c r="BI142" s="94">
        <f t="shared" si="78"/>
        <v>98.791122070305121</v>
      </c>
      <c r="BJ142" s="95">
        <f t="shared" si="79"/>
        <v>25.148793443294004</v>
      </c>
      <c r="BK142" s="95">
        <f t="shared" si="80"/>
        <v>85.503734651789273</v>
      </c>
      <c r="BL142" s="95">
        <f t="shared" si="81"/>
        <v>80.14150832</v>
      </c>
      <c r="BM142" s="95">
        <f t="shared" si="82"/>
        <v>99.269944328661239</v>
      </c>
      <c r="BN142" s="95">
        <f t="shared" si="83"/>
        <v>85.756210881875944</v>
      </c>
      <c r="BO142" s="95">
        <f t="shared" si="84"/>
        <v>51.985425180984755</v>
      </c>
      <c r="BP142" s="95">
        <f t="shared" si="85"/>
        <v>85.324140497474303</v>
      </c>
      <c r="BQ142" s="95">
        <f t="shared" si="86"/>
        <v>85.8352328152816</v>
      </c>
      <c r="BR142" s="96">
        <f t="shared" si="87"/>
        <v>75.57483000579559</v>
      </c>
      <c r="BS142" s="97" t="str">
        <f t="shared" si="88"/>
        <v>BUENA</v>
      </c>
      <c r="BT142" s="98">
        <f t="shared" si="89"/>
        <v>100</v>
      </c>
      <c r="BU142" s="99">
        <f t="shared" si="90"/>
        <v>0.97599999999999998</v>
      </c>
      <c r="BV142" s="100">
        <f t="shared" si="91"/>
        <v>0.49238476033486361</v>
      </c>
      <c r="BW142" s="95">
        <f t="shared" si="92"/>
        <v>1</v>
      </c>
      <c r="BX142" s="94">
        <f t="shared" si="93"/>
        <v>0.91</v>
      </c>
      <c r="BY142" s="100">
        <f t="shared" si="94"/>
        <v>0.996</v>
      </c>
      <c r="BZ142" s="100">
        <f t="shared" si="95"/>
        <v>0.85868382792579123</v>
      </c>
      <c r="CA142" s="94">
        <f t="shared" si="96"/>
        <v>0.15</v>
      </c>
      <c r="CB142" s="99">
        <f t="shared" si="97"/>
        <v>0.77314960235649177</v>
      </c>
      <c r="CC142" s="97" t="str">
        <f t="shared" si="98"/>
        <v>Aceptable</v>
      </c>
      <c r="CD142" s="99">
        <f t="shared" si="99"/>
        <v>0.14131617207420877</v>
      </c>
      <c r="CE142" s="96">
        <f t="shared" si="100"/>
        <v>0</v>
      </c>
      <c r="CF142" s="96">
        <f t="shared" si="101"/>
        <v>0</v>
      </c>
      <c r="CG142" s="99">
        <f t="shared" si="102"/>
        <v>4.7105390691402925E-2</v>
      </c>
      <c r="CH142" s="101" t="str">
        <f t="shared" si="103"/>
        <v>Ninguna</v>
      </c>
      <c r="CI142" s="96">
        <f t="shared" si="104"/>
        <v>0</v>
      </c>
      <c r="CJ142" s="96">
        <f t="shared" si="105"/>
        <v>0.7651223284256683</v>
      </c>
      <c r="CK142" s="96">
        <f t="shared" si="106"/>
        <v>0</v>
      </c>
      <c r="CL142" s="102">
        <f t="shared" si="107"/>
        <v>0.25504077614188941</v>
      </c>
      <c r="CM142" s="103" t="str">
        <f t="shared" si="108"/>
        <v>Baja</v>
      </c>
      <c r="CN142" s="96">
        <f t="shared" si="109"/>
        <v>0</v>
      </c>
      <c r="CO142" s="96">
        <f t="shared" si="110"/>
        <v>0</v>
      </c>
      <c r="CP142" s="103" t="str">
        <f t="shared" si="111"/>
        <v>Ninguna</v>
      </c>
      <c r="CQ142" s="104">
        <f t="shared" si="112"/>
        <v>2.7949729505070377E-2</v>
      </c>
      <c r="CR142" s="104">
        <f t="shared" si="113"/>
        <v>2.7949729505070377E-2</v>
      </c>
      <c r="CS142" s="103" t="str">
        <f t="shared" si="114"/>
        <v>Ninguna</v>
      </c>
      <c r="CT142" s="105" t="str">
        <f t="shared" si="115"/>
        <v>Eutrofico</v>
      </c>
      <c r="CU142" s="115" t="s">
        <v>1599</v>
      </c>
      <c r="CV142" s="108" t="s">
        <v>1600</v>
      </c>
      <c r="CW142" s="90">
        <v>43713</v>
      </c>
      <c r="CX142" s="106">
        <f t="shared" si="116"/>
        <v>5.2458966630056656</v>
      </c>
    </row>
    <row r="143" spans="1:102" ht="30" hidden="1" customHeight="1" x14ac:dyDescent="0.2">
      <c r="A143" s="83">
        <v>2019</v>
      </c>
      <c r="B143" s="84" t="s">
        <v>1601</v>
      </c>
      <c r="C143" s="84" t="s">
        <v>95</v>
      </c>
      <c r="D143" s="85" t="s">
        <v>1602</v>
      </c>
      <c r="E143" s="86" t="s">
        <v>91</v>
      </c>
      <c r="F143" s="86" t="s">
        <v>78</v>
      </c>
      <c r="G143" s="86" t="s">
        <v>1507</v>
      </c>
      <c r="H143" s="87">
        <v>-75.710278000000002</v>
      </c>
      <c r="I143" s="87">
        <v>6.2076390000000004</v>
      </c>
      <c r="J143" s="109">
        <v>819275.50120000006</v>
      </c>
      <c r="K143" s="109">
        <v>1178478.121</v>
      </c>
      <c r="L143" s="89">
        <v>2035</v>
      </c>
      <c r="M143" s="86">
        <v>2</v>
      </c>
      <c r="N143" s="86" t="s">
        <v>79</v>
      </c>
      <c r="O143" s="86">
        <v>26</v>
      </c>
      <c r="P143" s="86" t="s">
        <v>80</v>
      </c>
      <c r="Q143" s="86">
        <v>2620</v>
      </c>
      <c r="R143" s="84" t="s">
        <v>81</v>
      </c>
      <c r="S143" s="84" t="s">
        <v>82</v>
      </c>
      <c r="T143" s="84" t="s">
        <v>1532</v>
      </c>
      <c r="U143" s="110" t="s">
        <v>92</v>
      </c>
      <c r="V143" s="84" t="s">
        <v>93</v>
      </c>
      <c r="W143" s="84" t="s">
        <v>94</v>
      </c>
      <c r="X143" s="84" t="s">
        <v>95</v>
      </c>
      <c r="Y143" s="90">
        <v>43730</v>
      </c>
      <c r="Z143" s="91">
        <v>24.32</v>
      </c>
      <c r="AA143" s="91">
        <v>7.5</v>
      </c>
      <c r="AB143" s="91">
        <v>94.9</v>
      </c>
      <c r="AC143" s="91">
        <v>23.1</v>
      </c>
      <c r="AD143" s="91">
        <v>26.2</v>
      </c>
      <c r="AE143" s="91">
        <v>7.25</v>
      </c>
      <c r="AF143" s="91">
        <v>95.7</v>
      </c>
      <c r="AG143" s="91">
        <v>3.0999999999999979</v>
      </c>
      <c r="AH143" s="91">
        <v>12</v>
      </c>
      <c r="AI143" s="91">
        <v>2</v>
      </c>
      <c r="AJ143" s="91" t="s">
        <v>88</v>
      </c>
      <c r="AK143" s="91" t="s">
        <v>88</v>
      </c>
      <c r="AL143" s="91">
        <v>100</v>
      </c>
      <c r="AM143" s="91">
        <v>1210</v>
      </c>
      <c r="AN143" s="91">
        <v>200</v>
      </c>
      <c r="AO143" s="91">
        <v>0.153</v>
      </c>
      <c r="AP143" s="91">
        <v>2.1686079648543903</v>
      </c>
      <c r="AQ143" s="91">
        <v>0.02</v>
      </c>
      <c r="AR143" s="91">
        <v>5</v>
      </c>
      <c r="AS143" s="91">
        <v>2.38</v>
      </c>
      <c r="AT143" s="91">
        <v>87</v>
      </c>
      <c r="AU143" s="91" t="s">
        <v>88</v>
      </c>
      <c r="AV143" s="91">
        <v>7</v>
      </c>
      <c r="AW143" s="91">
        <v>0.1</v>
      </c>
      <c r="AX143" s="91">
        <v>5</v>
      </c>
      <c r="AY143" s="91">
        <v>0.05</v>
      </c>
      <c r="AZ143" s="91">
        <v>47</v>
      </c>
      <c r="BA143" s="91">
        <v>40.1</v>
      </c>
      <c r="BB143" s="91" t="s">
        <v>88</v>
      </c>
      <c r="BC143" s="91" t="s">
        <v>88</v>
      </c>
      <c r="BD143" s="91" t="s">
        <v>88</v>
      </c>
      <c r="BE143" s="93" t="s">
        <v>88</v>
      </c>
      <c r="BF143" s="91" t="s">
        <v>88</v>
      </c>
      <c r="BG143" s="91" t="s">
        <v>88</v>
      </c>
      <c r="BH143" s="91" t="s">
        <v>88</v>
      </c>
      <c r="BI143" s="94">
        <f t="shared" si="78"/>
        <v>97.875820907911162</v>
      </c>
      <c r="BJ143" s="95">
        <f t="shared" si="79"/>
        <v>36.682211115561131</v>
      </c>
      <c r="BK143" s="95">
        <f t="shared" si="80"/>
        <v>93.229140624999872</v>
      </c>
      <c r="BL143" s="95">
        <f t="shared" si="81"/>
        <v>80.14150832</v>
      </c>
      <c r="BM143" s="95">
        <f t="shared" si="82"/>
        <v>86.288733578674282</v>
      </c>
      <c r="BN143" s="95">
        <f t="shared" si="83"/>
        <v>85.756210881875944</v>
      </c>
      <c r="BO143" s="95">
        <f t="shared" si="84"/>
        <v>82.438239885695353</v>
      </c>
      <c r="BP143" s="95">
        <f t="shared" si="85"/>
        <v>92.113959948928638</v>
      </c>
      <c r="BQ143" s="95">
        <f t="shared" si="86"/>
        <v>85.094390427507108</v>
      </c>
      <c r="BR143" s="96">
        <f t="shared" si="87"/>
        <v>80.352857277249015</v>
      </c>
      <c r="BS143" s="97" t="str">
        <f t="shared" si="88"/>
        <v>BUENA</v>
      </c>
      <c r="BT143" s="98">
        <f t="shared" si="89"/>
        <v>100</v>
      </c>
      <c r="BU143" s="99">
        <f t="shared" si="90"/>
        <v>0.95700000000000007</v>
      </c>
      <c r="BV143" s="100">
        <f t="shared" si="91"/>
        <v>0.84453506894257735</v>
      </c>
      <c r="BW143" s="95">
        <f t="shared" si="92"/>
        <v>1</v>
      </c>
      <c r="BX143" s="94">
        <f t="shared" si="93"/>
        <v>0.91</v>
      </c>
      <c r="BY143" s="100">
        <f t="shared" si="94"/>
        <v>0.999</v>
      </c>
      <c r="BZ143" s="100">
        <f t="shared" si="95"/>
        <v>0.75479082020594124</v>
      </c>
      <c r="CA143" s="94">
        <f t="shared" si="96"/>
        <v>0.15</v>
      </c>
      <c r="CB143" s="99">
        <f t="shared" si="97"/>
        <v>0.80528562448079255</v>
      </c>
      <c r="CC143" s="97" t="str">
        <f t="shared" si="98"/>
        <v>Aceptable</v>
      </c>
      <c r="CD143" s="99">
        <f t="shared" si="99"/>
        <v>0.24520917979405879</v>
      </c>
      <c r="CE143" s="96">
        <f t="shared" si="100"/>
        <v>9.2010044242204249E-3</v>
      </c>
      <c r="CF143" s="96">
        <f t="shared" si="101"/>
        <v>0</v>
      </c>
      <c r="CG143" s="99">
        <f t="shared" si="102"/>
        <v>8.4803394739426399E-2</v>
      </c>
      <c r="CH143" s="101" t="str">
        <f t="shared" si="103"/>
        <v>Ninguna</v>
      </c>
      <c r="CI143" s="96">
        <f t="shared" si="104"/>
        <v>0</v>
      </c>
      <c r="CJ143" s="96">
        <f t="shared" si="105"/>
        <v>0.28635980737721245</v>
      </c>
      <c r="CK143" s="96">
        <f t="shared" si="106"/>
        <v>4.2999999999999927E-2</v>
      </c>
      <c r="CL143" s="102">
        <f t="shared" si="107"/>
        <v>0.10978660245907079</v>
      </c>
      <c r="CM143" s="103" t="str">
        <f t="shared" si="108"/>
        <v>Ninguna</v>
      </c>
      <c r="CN143" s="96">
        <f t="shared" si="109"/>
        <v>0</v>
      </c>
      <c r="CO143" s="96">
        <f t="shared" si="110"/>
        <v>0</v>
      </c>
      <c r="CP143" s="103" t="str">
        <f t="shared" si="111"/>
        <v>Ninguna</v>
      </c>
      <c r="CQ143" s="104">
        <f t="shared" si="112"/>
        <v>5.4590852466471608E-3</v>
      </c>
      <c r="CR143" s="104">
        <f t="shared" si="113"/>
        <v>5.4590852466471608E-3</v>
      </c>
      <c r="CS143" s="103" t="str">
        <f t="shared" si="114"/>
        <v>Ninguna</v>
      </c>
      <c r="CT143" s="105" t="str">
        <f t="shared" si="115"/>
        <v>Eutrofico</v>
      </c>
      <c r="CU143" s="116" t="s">
        <v>1603</v>
      </c>
      <c r="CV143" s="83" t="s">
        <v>1604</v>
      </c>
      <c r="CW143" s="90">
        <v>43745</v>
      </c>
      <c r="CX143" s="106">
        <f t="shared" si="116"/>
        <v>7.1886079648543904</v>
      </c>
    </row>
    <row r="144" spans="1:102" ht="30" hidden="1" customHeight="1" x14ac:dyDescent="0.2">
      <c r="A144" s="83">
        <v>2019</v>
      </c>
      <c r="B144" s="84" t="s">
        <v>1605</v>
      </c>
      <c r="C144" s="84" t="s">
        <v>296</v>
      </c>
      <c r="D144" s="85" t="s">
        <v>1606</v>
      </c>
      <c r="E144" s="86" t="s">
        <v>306</v>
      </c>
      <c r="F144" s="86" t="s">
        <v>1412</v>
      </c>
      <c r="G144" s="86" t="s">
        <v>1494</v>
      </c>
      <c r="H144" s="87">
        <v>-74.635389000000004</v>
      </c>
      <c r="I144" s="87">
        <v>6.2331390000000004</v>
      </c>
      <c r="J144" s="109">
        <v>938260.71160000004</v>
      </c>
      <c r="K144" s="109">
        <v>1181052.2285</v>
      </c>
      <c r="L144" s="89">
        <v>146</v>
      </c>
      <c r="M144" s="86">
        <v>2</v>
      </c>
      <c r="N144" s="86" t="s">
        <v>79</v>
      </c>
      <c r="O144" s="86">
        <v>23</v>
      </c>
      <c r="P144" s="86" t="s">
        <v>289</v>
      </c>
      <c r="Q144" s="86">
        <v>2308</v>
      </c>
      <c r="R144" s="84" t="s">
        <v>290</v>
      </c>
      <c r="S144" s="84" t="s">
        <v>291</v>
      </c>
      <c r="T144" s="84" t="s">
        <v>292</v>
      </c>
      <c r="U144" s="110" t="s">
        <v>293</v>
      </c>
      <c r="V144" s="84" t="s">
        <v>294</v>
      </c>
      <c r="W144" s="84" t="s">
        <v>295</v>
      </c>
      <c r="X144" s="84" t="s">
        <v>296</v>
      </c>
      <c r="Y144" s="90">
        <v>43698</v>
      </c>
      <c r="Z144" s="91">
        <v>2400</v>
      </c>
      <c r="AA144" s="91">
        <v>7.93</v>
      </c>
      <c r="AB144" s="91">
        <v>92.7</v>
      </c>
      <c r="AC144" s="91">
        <v>31.5</v>
      </c>
      <c r="AD144" s="91">
        <v>33</v>
      </c>
      <c r="AE144" s="91">
        <v>7.28</v>
      </c>
      <c r="AF144" s="91">
        <v>100.2</v>
      </c>
      <c r="AG144" s="91">
        <v>1.5</v>
      </c>
      <c r="AH144" s="91">
        <v>12</v>
      </c>
      <c r="AI144" s="91">
        <v>2</v>
      </c>
      <c r="AJ144" s="91" t="s">
        <v>88</v>
      </c>
      <c r="AK144" s="91" t="s">
        <v>88</v>
      </c>
      <c r="AL144" s="91">
        <v>201</v>
      </c>
      <c r="AM144" s="91">
        <v>6488</v>
      </c>
      <c r="AN144" s="91">
        <v>771</v>
      </c>
      <c r="AO144" s="91">
        <v>0.153</v>
      </c>
      <c r="AP144" s="91">
        <v>0.22589666300566569</v>
      </c>
      <c r="AQ144" s="91">
        <v>0.02</v>
      </c>
      <c r="AR144" s="91">
        <v>5</v>
      </c>
      <c r="AS144" s="91">
        <v>6.32</v>
      </c>
      <c r="AT144" s="91">
        <v>63</v>
      </c>
      <c r="AU144" s="91" t="s">
        <v>88</v>
      </c>
      <c r="AV144" s="91">
        <v>7</v>
      </c>
      <c r="AW144" s="91">
        <v>0.1</v>
      </c>
      <c r="AX144" s="91">
        <v>5</v>
      </c>
      <c r="AY144" s="91">
        <v>0.05</v>
      </c>
      <c r="AZ144" s="91">
        <v>18.600000000000001</v>
      </c>
      <c r="BA144" s="91">
        <v>33</v>
      </c>
      <c r="BB144" s="91">
        <v>0.05</v>
      </c>
      <c r="BC144" s="91" t="s">
        <v>88</v>
      </c>
      <c r="BD144" s="91" t="s">
        <v>88</v>
      </c>
      <c r="BE144" s="93">
        <v>1E-3</v>
      </c>
      <c r="BF144" s="91" t="s">
        <v>88</v>
      </c>
      <c r="BG144" s="91">
        <v>0.25</v>
      </c>
      <c r="BH144" s="91" t="s">
        <v>88</v>
      </c>
      <c r="BI144" s="94">
        <f t="shared" si="78"/>
        <v>98.764808668815647</v>
      </c>
      <c r="BJ144" s="95">
        <f t="shared" si="79"/>
        <v>24.87432042485575</v>
      </c>
      <c r="BK144" s="95">
        <f t="shared" si="80"/>
        <v>86.752100615576637</v>
      </c>
      <c r="BL144" s="95">
        <f t="shared" si="81"/>
        <v>80.14150832</v>
      </c>
      <c r="BM144" s="95">
        <f t="shared" si="82"/>
        <v>99.269944328661239</v>
      </c>
      <c r="BN144" s="95">
        <f t="shared" si="83"/>
        <v>85.756210881875944</v>
      </c>
      <c r="BO144" s="95">
        <f t="shared" si="84"/>
        <v>87.919066131017189</v>
      </c>
      <c r="BP144" s="95">
        <f t="shared" si="85"/>
        <v>83.325352751253746</v>
      </c>
      <c r="BQ144" s="95">
        <f t="shared" si="86"/>
        <v>85.878272361027101</v>
      </c>
      <c r="BR144" s="96">
        <f t="shared" si="87"/>
        <v>79.100235144116652</v>
      </c>
      <c r="BS144" s="97" t="str">
        <f t="shared" si="88"/>
        <v>BUENA</v>
      </c>
      <c r="BT144" s="98">
        <f t="shared" si="89"/>
        <v>100</v>
      </c>
      <c r="BU144" s="99">
        <f t="shared" si="90"/>
        <v>0.998</v>
      </c>
      <c r="BV144" s="100">
        <f t="shared" si="91"/>
        <v>0.47937468176370274</v>
      </c>
      <c r="BW144" s="95">
        <f t="shared" si="92"/>
        <v>1</v>
      </c>
      <c r="BX144" s="94">
        <f t="shared" si="93"/>
        <v>0.91</v>
      </c>
      <c r="BY144" s="100">
        <f t="shared" si="94"/>
        <v>0.999</v>
      </c>
      <c r="BZ144" s="100">
        <f t="shared" si="95"/>
        <v>0.76237789229231012</v>
      </c>
      <c r="CA144" s="94">
        <f t="shared" si="96"/>
        <v>0.15</v>
      </c>
      <c r="CB144" s="99">
        <f t="shared" si="97"/>
        <v>0.76178536036784195</v>
      </c>
      <c r="CC144" s="97" t="str">
        <f t="shared" si="98"/>
        <v>Aceptable</v>
      </c>
      <c r="CD144" s="99">
        <f t="shared" si="99"/>
        <v>0.23762210770768988</v>
      </c>
      <c r="CE144" s="96">
        <f t="shared" si="100"/>
        <v>3.9035642815738805E-3</v>
      </c>
      <c r="CF144" s="96">
        <f t="shared" si="101"/>
        <v>0</v>
      </c>
      <c r="CG144" s="99">
        <f t="shared" si="102"/>
        <v>8.0508557329754579E-2</v>
      </c>
      <c r="CH144" s="101" t="str">
        <f t="shared" si="103"/>
        <v>Ninguna</v>
      </c>
      <c r="CI144" s="96">
        <f t="shared" si="104"/>
        <v>0</v>
      </c>
      <c r="CJ144" s="96">
        <f t="shared" si="105"/>
        <v>0.69478207107373624</v>
      </c>
      <c r="CK144" s="96">
        <f t="shared" si="106"/>
        <v>0</v>
      </c>
      <c r="CL144" s="102">
        <f t="shared" si="107"/>
        <v>0.2315940236912454</v>
      </c>
      <c r="CM144" s="103" t="str">
        <f t="shared" si="108"/>
        <v>Baja</v>
      </c>
      <c r="CN144" s="96">
        <f t="shared" si="109"/>
        <v>0</v>
      </c>
      <c r="CO144" s="96">
        <f t="shared" si="110"/>
        <v>0</v>
      </c>
      <c r="CP144" s="103" t="str">
        <f t="shared" si="111"/>
        <v>Ninguna</v>
      </c>
      <c r="CQ144" s="104">
        <f t="shared" si="112"/>
        <v>2.3625951770027093E-2</v>
      </c>
      <c r="CR144" s="104">
        <f t="shared" si="113"/>
        <v>2.3625951770027093E-2</v>
      </c>
      <c r="CS144" s="103" t="str">
        <f t="shared" si="114"/>
        <v>Ninguna</v>
      </c>
      <c r="CT144" s="105" t="str">
        <f t="shared" si="115"/>
        <v>Eutrofico</v>
      </c>
      <c r="CU144" s="115" t="s">
        <v>1607</v>
      </c>
      <c r="CV144" s="108" t="s">
        <v>1608</v>
      </c>
      <c r="CW144" s="90">
        <v>43713</v>
      </c>
      <c r="CX144" s="106">
        <f t="shared" si="116"/>
        <v>5.2458966630056656</v>
      </c>
    </row>
    <row r="145" spans="1:102" ht="30" hidden="1" customHeight="1" x14ac:dyDescent="0.2">
      <c r="A145" s="83">
        <v>2019</v>
      </c>
      <c r="B145" s="84" t="s">
        <v>1609</v>
      </c>
      <c r="C145" s="84" t="s">
        <v>1610</v>
      </c>
      <c r="D145" s="85" t="s">
        <v>1611</v>
      </c>
      <c r="E145" s="86" t="s">
        <v>306</v>
      </c>
      <c r="F145" s="86" t="s">
        <v>1412</v>
      </c>
      <c r="G145" s="86" t="s">
        <v>1531</v>
      </c>
      <c r="H145" s="87">
        <v>-74.713471999999996</v>
      </c>
      <c r="I145" s="87">
        <v>6.2383610000000003</v>
      </c>
      <c r="J145" s="109">
        <v>929619.79379999998</v>
      </c>
      <c r="K145" s="109">
        <v>1181639.5507</v>
      </c>
      <c r="L145" s="89">
        <v>140</v>
      </c>
      <c r="M145" s="86">
        <v>2</v>
      </c>
      <c r="N145" s="86" t="s">
        <v>79</v>
      </c>
      <c r="O145" s="86">
        <v>23</v>
      </c>
      <c r="P145" s="86" t="s">
        <v>289</v>
      </c>
      <c r="Q145" s="86">
        <v>2308</v>
      </c>
      <c r="R145" s="84" t="s">
        <v>290</v>
      </c>
      <c r="S145" s="84" t="s">
        <v>1612</v>
      </c>
      <c r="T145" s="84" t="s">
        <v>1613</v>
      </c>
      <c r="U145" s="110" t="s">
        <v>1614</v>
      </c>
      <c r="V145" s="84" t="s">
        <v>1615</v>
      </c>
      <c r="W145" s="84" t="s">
        <v>1616</v>
      </c>
      <c r="X145" s="84" t="s">
        <v>1610</v>
      </c>
      <c r="Y145" s="90">
        <v>43698</v>
      </c>
      <c r="Z145" s="91">
        <v>192000</v>
      </c>
      <c r="AA145" s="91">
        <v>7.39</v>
      </c>
      <c r="AB145" s="91">
        <v>49.8</v>
      </c>
      <c r="AC145" s="91">
        <v>25.9</v>
      </c>
      <c r="AD145" s="91">
        <v>32</v>
      </c>
      <c r="AE145" s="91">
        <v>8.42</v>
      </c>
      <c r="AF145" s="91">
        <v>105.4</v>
      </c>
      <c r="AG145" s="91">
        <v>6.1000000000000014</v>
      </c>
      <c r="AH145" s="91">
        <v>12</v>
      </c>
      <c r="AI145" s="91">
        <v>2</v>
      </c>
      <c r="AJ145" s="91" t="s">
        <v>88</v>
      </c>
      <c r="AK145" s="91" t="s">
        <v>88</v>
      </c>
      <c r="AL145" s="91">
        <v>63</v>
      </c>
      <c r="AM145" s="91">
        <v>3448</v>
      </c>
      <c r="AN145" s="91">
        <v>389</v>
      </c>
      <c r="AO145" s="91">
        <v>0.153</v>
      </c>
      <c r="AP145" s="91">
        <v>0.22589666300566569</v>
      </c>
      <c r="AQ145" s="91">
        <v>0.02</v>
      </c>
      <c r="AR145" s="91">
        <v>5</v>
      </c>
      <c r="AS145" s="91">
        <v>3.06</v>
      </c>
      <c r="AT145" s="91">
        <v>52</v>
      </c>
      <c r="AU145" s="91" t="s">
        <v>88</v>
      </c>
      <c r="AV145" s="91">
        <v>7</v>
      </c>
      <c r="AW145" s="91">
        <v>0.1</v>
      </c>
      <c r="AX145" s="91">
        <v>5</v>
      </c>
      <c r="AY145" s="91">
        <v>0.05</v>
      </c>
      <c r="AZ145" s="91">
        <v>7.5</v>
      </c>
      <c r="BA145" s="91">
        <v>12.9</v>
      </c>
      <c r="BB145" s="91" t="s">
        <v>88</v>
      </c>
      <c r="BC145" s="91" t="s">
        <v>88</v>
      </c>
      <c r="BD145" s="91" t="s">
        <v>88</v>
      </c>
      <c r="BE145" s="93" t="s">
        <v>88</v>
      </c>
      <c r="BF145" s="91" t="s">
        <v>88</v>
      </c>
      <c r="BG145" s="91" t="s">
        <v>88</v>
      </c>
      <c r="BH145" s="91" t="s">
        <v>88</v>
      </c>
      <c r="BI145" s="94">
        <f t="shared" si="78"/>
        <v>98.405308481891737</v>
      </c>
      <c r="BJ145" s="95">
        <f t="shared" si="79"/>
        <v>30.499017843467289</v>
      </c>
      <c r="BK145" s="95">
        <f t="shared" si="80"/>
        <v>93.554020985277219</v>
      </c>
      <c r="BL145" s="95">
        <f t="shared" si="81"/>
        <v>80.14150832</v>
      </c>
      <c r="BM145" s="95">
        <f t="shared" si="82"/>
        <v>99.269944328661239</v>
      </c>
      <c r="BN145" s="95">
        <f t="shared" si="83"/>
        <v>85.756210881875944</v>
      </c>
      <c r="BO145" s="95">
        <f t="shared" si="84"/>
        <v>67.011534272022431</v>
      </c>
      <c r="BP145" s="95">
        <f t="shared" si="85"/>
        <v>90.500873666796977</v>
      </c>
      <c r="BQ145" s="95">
        <f t="shared" si="86"/>
        <v>85.797998383897607</v>
      </c>
      <c r="BR145" s="96">
        <f t="shared" si="87"/>
        <v>79.16495224892941</v>
      </c>
      <c r="BS145" s="97" t="str">
        <f t="shared" si="88"/>
        <v>BUENA</v>
      </c>
      <c r="BT145" s="98">
        <f t="shared" si="89"/>
        <v>100</v>
      </c>
      <c r="BU145" s="99">
        <f t="shared" si="90"/>
        <v>0.94599999999999995</v>
      </c>
      <c r="BV145" s="100">
        <f t="shared" si="91"/>
        <v>0.70018228694539397</v>
      </c>
      <c r="BW145" s="95">
        <f t="shared" si="92"/>
        <v>1</v>
      </c>
      <c r="BX145" s="94">
        <f t="shared" si="93"/>
        <v>0.91</v>
      </c>
      <c r="BY145" s="100">
        <f t="shared" si="94"/>
        <v>0.999</v>
      </c>
      <c r="BZ145" s="100">
        <f t="shared" si="95"/>
        <v>0.89665551168475888</v>
      </c>
      <c r="CA145" s="94">
        <f t="shared" si="96"/>
        <v>0.15</v>
      </c>
      <c r="CB145" s="99">
        <f t="shared" si="97"/>
        <v>0.80317729180822151</v>
      </c>
      <c r="CC145" s="97" t="str">
        <f t="shared" si="98"/>
        <v>Aceptable</v>
      </c>
      <c r="CD145" s="99">
        <f t="shared" si="99"/>
        <v>0.1033444883152411</v>
      </c>
      <c r="CE145" s="96">
        <f t="shared" si="100"/>
        <v>0</v>
      </c>
      <c r="CF145" s="96">
        <f t="shared" si="101"/>
        <v>0</v>
      </c>
      <c r="CG145" s="99">
        <f t="shared" si="102"/>
        <v>3.4448162771747032E-2</v>
      </c>
      <c r="CH145" s="101" t="str">
        <f t="shared" si="103"/>
        <v>Ninguna</v>
      </c>
      <c r="CI145" s="96">
        <f t="shared" si="104"/>
        <v>0</v>
      </c>
      <c r="CJ145" s="96">
        <f t="shared" si="105"/>
        <v>0.54103766400549835</v>
      </c>
      <c r="CK145" s="96">
        <f t="shared" si="106"/>
        <v>0</v>
      </c>
      <c r="CL145" s="102">
        <f t="shared" si="107"/>
        <v>0.18034588800183279</v>
      </c>
      <c r="CM145" s="103" t="str">
        <f t="shared" si="108"/>
        <v>Ninguna</v>
      </c>
      <c r="CN145" s="96">
        <f t="shared" si="109"/>
        <v>0</v>
      </c>
      <c r="CO145" s="96">
        <f t="shared" si="110"/>
        <v>0</v>
      </c>
      <c r="CP145" s="103" t="str">
        <f t="shared" si="111"/>
        <v>Ninguna</v>
      </c>
      <c r="CQ145" s="104">
        <f t="shared" si="112"/>
        <v>3.7415751528591182E-3</v>
      </c>
      <c r="CR145" s="104">
        <f t="shared" si="113"/>
        <v>3.7415751528591182E-3</v>
      </c>
      <c r="CS145" s="103" t="str">
        <f t="shared" si="114"/>
        <v>Ninguna</v>
      </c>
      <c r="CT145" s="105" t="str">
        <f t="shared" si="115"/>
        <v>Eutrofico</v>
      </c>
      <c r="CU145" s="115" t="s">
        <v>1617</v>
      </c>
      <c r="CV145" s="108" t="s">
        <v>1618</v>
      </c>
      <c r="CW145" s="90">
        <v>43713</v>
      </c>
      <c r="CX145" s="106">
        <f t="shared" si="116"/>
        <v>5.2458966630056656</v>
      </c>
    </row>
    <row r="146" spans="1:102" ht="30" hidden="1" customHeight="1" x14ac:dyDescent="0.2">
      <c r="A146" s="83">
        <v>2019</v>
      </c>
      <c r="B146" s="84" t="s">
        <v>1619</v>
      </c>
      <c r="C146" s="84" t="s">
        <v>1620</v>
      </c>
      <c r="D146" s="85" t="s">
        <v>1621</v>
      </c>
      <c r="E146" s="86" t="s">
        <v>91</v>
      </c>
      <c r="F146" s="86" t="s">
        <v>78</v>
      </c>
      <c r="G146" s="86" t="s">
        <v>1494</v>
      </c>
      <c r="H146" s="87">
        <v>-75.855368999999996</v>
      </c>
      <c r="I146" s="87">
        <v>6.2508030000000003</v>
      </c>
      <c r="J146" s="109">
        <v>803227.13080000004</v>
      </c>
      <c r="K146" s="109">
        <v>1183305.4779999999</v>
      </c>
      <c r="L146" s="89">
        <v>495</v>
      </c>
      <c r="M146" s="86">
        <v>2</v>
      </c>
      <c r="N146" s="86" t="s">
        <v>79</v>
      </c>
      <c r="O146" s="86">
        <v>26</v>
      </c>
      <c r="P146" s="86" t="s">
        <v>80</v>
      </c>
      <c r="Q146" s="86">
        <v>2621</v>
      </c>
      <c r="R146" s="84" t="s">
        <v>152</v>
      </c>
      <c r="S146" s="84" t="s">
        <v>153</v>
      </c>
      <c r="T146" s="84" t="s">
        <v>154</v>
      </c>
      <c r="U146" s="110" t="s">
        <v>1622</v>
      </c>
      <c r="V146" s="84" t="s">
        <v>1623</v>
      </c>
      <c r="W146" s="84" t="s">
        <v>1624</v>
      </c>
      <c r="X146" s="84" t="s">
        <v>1620</v>
      </c>
      <c r="Y146" s="90">
        <v>43730</v>
      </c>
      <c r="Z146" s="91">
        <v>1246</v>
      </c>
      <c r="AA146" s="91">
        <v>8.4499999999999993</v>
      </c>
      <c r="AB146" s="91">
        <v>339</v>
      </c>
      <c r="AC146" s="91">
        <v>25.9</v>
      </c>
      <c r="AD146" s="91">
        <v>35.4</v>
      </c>
      <c r="AE146" s="91">
        <v>7.62</v>
      </c>
      <c r="AF146" s="91">
        <v>100.3</v>
      </c>
      <c r="AG146" s="91">
        <v>9.5</v>
      </c>
      <c r="AH146" s="91">
        <v>12</v>
      </c>
      <c r="AI146" s="91">
        <v>2</v>
      </c>
      <c r="AJ146" s="91" t="s">
        <v>88</v>
      </c>
      <c r="AK146" s="91" t="s">
        <v>88</v>
      </c>
      <c r="AL146" s="91">
        <v>1920</v>
      </c>
      <c r="AM146" s="91">
        <v>31335</v>
      </c>
      <c r="AN146" s="91">
        <v>2160</v>
      </c>
      <c r="AO146" s="91">
        <v>0.153</v>
      </c>
      <c r="AP146" s="91">
        <v>2.6204012908657219</v>
      </c>
      <c r="AQ146" s="91">
        <v>0.02</v>
      </c>
      <c r="AR146" s="91">
        <v>5</v>
      </c>
      <c r="AS146" s="91">
        <v>192</v>
      </c>
      <c r="AT146" s="91">
        <v>463</v>
      </c>
      <c r="AU146" s="91" t="s">
        <v>88</v>
      </c>
      <c r="AV146" s="91">
        <v>220</v>
      </c>
      <c r="AW146" s="91">
        <v>0.2</v>
      </c>
      <c r="AX146" s="91">
        <v>5</v>
      </c>
      <c r="AY146" s="91">
        <v>0.34</v>
      </c>
      <c r="AZ146" s="91">
        <v>87.3</v>
      </c>
      <c r="BA146" s="91">
        <v>180</v>
      </c>
      <c r="BB146" s="91" t="s">
        <v>88</v>
      </c>
      <c r="BC146" s="91" t="s">
        <v>88</v>
      </c>
      <c r="BD146" s="91" t="s">
        <v>88</v>
      </c>
      <c r="BE146" s="93" t="s">
        <v>88</v>
      </c>
      <c r="BF146" s="91" t="s">
        <v>88</v>
      </c>
      <c r="BG146" s="91" t="s">
        <v>88</v>
      </c>
      <c r="BH146" s="91" t="s">
        <v>88</v>
      </c>
      <c r="BI146" s="94">
        <f t="shared" si="78"/>
        <v>98.771782957154969</v>
      </c>
      <c r="BJ146" s="95">
        <f t="shared" si="79"/>
        <v>17.814440158301565</v>
      </c>
      <c r="BK146" s="95">
        <f t="shared" si="80"/>
        <v>70.528337315681711</v>
      </c>
      <c r="BL146" s="95">
        <f t="shared" si="81"/>
        <v>80.14150832</v>
      </c>
      <c r="BM146" s="95">
        <f t="shared" si="82"/>
        <v>83.618549732323544</v>
      </c>
      <c r="BN146" s="95">
        <f t="shared" si="83"/>
        <v>85.756210881875944</v>
      </c>
      <c r="BO146" s="95">
        <f t="shared" si="84"/>
        <v>47.622127943967179</v>
      </c>
      <c r="BP146" s="95">
        <f t="shared" si="85"/>
        <v>5</v>
      </c>
      <c r="BQ146" s="95">
        <f t="shared" si="86"/>
        <v>6.4824481717470945</v>
      </c>
      <c r="BR146" s="96">
        <f t="shared" si="87"/>
        <v>58.768656775808545</v>
      </c>
      <c r="BS146" s="97" t="str">
        <f t="shared" si="88"/>
        <v>MEDIA</v>
      </c>
      <c r="BT146" s="98">
        <f t="shared" si="89"/>
        <v>14.705882352941176</v>
      </c>
      <c r="BU146" s="99">
        <f t="shared" si="90"/>
        <v>0.99700000000000011</v>
      </c>
      <c r="BV146" s="100">
        <f t="shared" si="91"/>
        <v>0.1</v>
      </c>
      <c r="BW146" s="95">
        <f t="shared" si="92"/>
        <v>0.79179845940424165</v>
      </c>
      <c r="BX146" s="94">
        <f t="shared" si="93"/>
        <v>0.91</v>
      </c>
      <c r="BY146" s="100">
        <f t="shared" si="94"/>
        <v>0.36</v>
      </c>
      <c r="BZ146" s="100">
        <f t="shared" si="95"/>
        <v>0</v>
      </c>
      <c r="CA146" s="94">
        <f t="shared" si="96"/>
        <v>0.6</v>
      </c>
      <c r="CB146" s="99">
        <f t="shared" si="97"/>
        <v>0.54617178431659386</v>
      </c>
      <c r="CC146" s="97" t="str">
        <f t="shared" si="98"/>
        <v>Regular</v>
      </c>
      <c r="CD146" s="99">
        <f t="shared" si="99"/>
        <v>1</v>
      </c>
      <c r="CE146" s="96">
        <f t="shared" si="100"/>
        <v>1</v>
      </c>
      <c r="CF146" s="96">
        <f t="shared" si="101"/>
        <v>0.1865</v>
      </c>
      <c r="CG146" s="99">
        <f t="shared" si="102"/>
        <v>0.72883333333333333</v>
      </c>
      <c r="CH146" s="101" t="str">
        <f t="shared" si="103"/>
        <v>Alta</v>
      </c>
      <c r="CI146" s="96">
        <f t="shared" si="104"/>
        <v>0</v>
      </c>
      <c r="CJ146" s="96">
        <f t="shared" si="105"/>
        <v>1</v>
      </c>
      <c r="CK146" s="96">
        <f t="shared" si="106"/>
        <v>0</v>
      </c>
      <c r="CL146" s="102">
        <f t="shared" si="107"/>
        <v>0.33333333333333331</v>
      </c>
      <c r="CM146" s="103" t="str">
        <f t="shared" si="108"/>
        <v>Baja</v>
      </c>
      <c r="CN146" s="96">
        <f t="shared" si="109"/>
        <v>0.64</v>
      </c>
      <c r="CO146" s="96">
        <f t="shared" si="110"/>
        <v>0.64</v>
      </c>
      <c r="CP146" s="103" t="str">
        <f t="shared" si="111"/>
        <v>Alta</v>
      </c>
      <c r="CQ146" s="104">
        <f t="shared" si="112"/>
        <v>0.12702755060196494</v>
      </c>
      <c r="CR146" s="104">
        <f t="shared" si="113"/>
        <v>0.12702755060196494</v>
      </c>
      <c r="CS146" s="103" t="str">
        <f t="shared" si="114"/>
        <v>Ninguna</v>
      </c>
      <c r="CT146" s="105" t="str">
        <f t="shared" si="115"/>
        <v>Eutrofico</v>
      </c>
      <c r="CU146" s="115" t="s">
        <v>1625</v>
      </c>
      <c r="CV146" s="83" t="s">
        <v>1604</v>
      </c>
      <c r="CW146" s="90">
        <v>43745</v>
      </c>
      <c r="CX146" s="106">
        <f t="shared" si="116"/>
        <v>7.6404012908657215</v>
      </c>
    </row>
    <row r="147" spans="1:102" ht="30" hidden="1" customHeight="1" x14ac:dyDescent="0.2">
      <c r="A147" s="83">
        <v>2019</v>
      </c>
      <c r="B147" s="84" t="s">
        <v>1626</v>
      </c>
      <c r="C147" s="84" t="s">
        <v>158</v>
      </c>
      <c r="D147" s="85" t="s">
        <v>1627</v>
      </c>
      <c r="E147" s="86" t="s">
        <v>150</v>
      </c>
      <c r="F147" s="86" t="s">
        <v>151</v>
      </c>
      <c r="G147" s="86" t="s">
        <v>1578</v>
      </c>
      <c r="H147" s="87">
        <v>-75.847583</v>
      </c>
      <c r="I147" s="87">
        <v>6.2986940000000002</v>
      </c>
      <c r="J147" s="109">
        <v>804107.0612</v>
      </c>
      <c r="K147" s="109">
        <v>1188601.2773</v>
      </c>
      <c r="L147" s="89">
        <v>539</v>
      </c>
      <c r="M147" s="86">
        <v>2</v>
      </c>
      <c r="N147" s="86" t="s">
        <v>79</v>
      </c>
      <c r="O147" s="86">
        <v>26</v>
      </c>
      <c r="P147" s="86" t="s">
        <v>80</v>
      </c>
      <c r="Q147" s="86">
        <v>2621</v>
      </c>
      <c r="R147" s="84" t="s">
        <v>152</v>
      </c>
      <c r="S147" s="84" t="s">
        <v>153</v>
      </c>
      <c r="T147" s="84" t="s">
        <v>154</v>
      </c>
      <c r="U147" s="110" t="s">
        <v>155</v>
      </c>
      <c r="V147" s="84" t="s">
        <v>156</v>
      </c>
      <c r="W147" s="84" t="s">
        <v>157</v>
      </c>
      <c r="X147" s="84" t="s">
        <v>158</v>
      </c>
      <c r="Y147" s="90">
        <v>43674</v>
      </c>
      <c r="Z147" s="91">
        <v>5.19</v>
      </c>
      <c r="AA147" s="91">
        <v>8.07</v>
      </c>
      <c r="AB147" s="91">
        <v>393</v>
      </c>
      <c r="AC147" s="91">
        <v>27.8</v>
      </c>
      <c r="AD147" s="91">
        <v>27.3</v>
      </c>
      <c r="AE147" s="91">
        <v>6.7</v>
      </c>
      <c r="AF147" s="91">
        <v>98</v>
      </c>
      <c r="AG147" s="91">
        <v>-0.5</v>
      </c>
      <c r="AH147" s="91">
        <v>12</v>
      </c>
      <c r="AI147" s="91">
        <v>2</v>
      </c>
      <c r="AJ147" s="91" t="s">
        <v>88</v>
      </c>
      <c r="AK147" s="91" t="s">
        <v>88</v>
      </c>
      <c r="AL147" s="91">
        <v>1105</v>
      </c>
      <c r="AM147" s="91">
        <v>21755</v>
      </c>
      <c r="AN147" s="91">
        <v>20460</v>
      </c>
      <c r="AO147" s="91">
        <v>1.38</v>
      </c>
      <c r="AP147" s="91">
        <v>1.6964839391725492</v>
      </c>
      <c r="AQ147" s="91">
        <v>0.02</v>
      </c>
      <c r="AR147" s="91">
        <v>5</v>
      </c>
      <c r="AS147" s="91">
        <v>1.88</v>
      </c>
      <c r="AT147" s="91">
        <v>304</v>
      </c>
      <c r="AU147" s="91" t="s">
        <v>88</v>
      </c>
      <c r="AV147" s="91">
        <v>7</v>
      </c>
      <c r="AW147" s="91">
        <v>0.1</v>
      </c>
      <c r="AX147" s="91">
        <v>5</v>
      </c>
      <c r="AY147" s="91">
        <v>0.45200000000000001</v>
      </c>
      <c r="AZ147" s="91">
        <v>192</v>
      </c>
      <c r="BA147" s="91">
        <v>201</v>
      </c>
      <c r="BB147" s="91" t="s">
        <v>88</v>
      </c>
      <c r="BC147" s="91" t="s">
        <v>88</v>
      </c>
      <c r="BD147" s="91" t="s">
        <v>88</v>
      </c>
      <c r="BE147" s="93" t="s">
        <v>88</v>
      </c>
      <c r="BF147" s="91" t="s">
        <v>88</v>
      </c>
      <c r="BG147" s="91" t="s">
        <v>88</v>
      </c>
      <c r="BH147" s="91" t="s">
        <v>88</v>
      </c>
      <c r="BI147" s="94">
        <f t="shared" si="78"/>
        <v>98.47097504432007</v>
      </c>
      <c r="BJ147" s="95">
        <f t="shared" si="79"/>
        <v>7.6858910771836184</v>
      </c>
      <c r="BK147" s="95">
        <f t="shared" si="80"/>
        <v>83.049508852207509</v>
      </c>
      <c r="BL147" s="95">
        <f t="shared" si="81"/>
        <v>80.14150832</v>
      </c>
      <c r="BM147" s="95">
        <f t="shared" si="82"/>
        <v>89.213493537657101</v>
      </c>
      <c r="BN147" s="95">
        <f t="shared" si="83"/>
        <v>32.275134230396418</v>
      </c>
      <c r="BO147" s="95">
        <f t="shared" si="84"/>
        <v>90.556381569404678</v>
      </c>
      <c r="BP147" s="95">
        <f t="shared" si="85"/>
        <v>93.326915835677042</v>
      </c>
      <c r="BQ147" s="95">
        <f t="shared" si="86"/>
        <v>50.047010230681622</v>
      </c>
      <c r="BR147" s="96">
        <f t="shared" si="87"/>
        <v>68.09476513557432</v>
      </c>
      <c r="BS147" s="97" t="str">
        <f t="shared" si="88"/>
        <v>MEDIA</v>
      </c>
      <c r="BT147" s="98">
        <f t="shared" si="89"/>
        <v>11.061946902654867</v>
      </c>
      <c r="BU147" s="99">
        <f t="shared" si="90"/>
        <v>0.98</v>
      </c>
      <c r="BV147" s="100">
        <f t="shared" si="91"/>
        <v>0.1</v>
      </c>
      <c r="BW147" s="95">
        <f t="shared" si="92"/>
        <v>0.96433725689938332</v>
      </c>
      <c r="BX147" s="94">
        <f t="shared" si="93"/>
        <v>0.91</v>
      </c>
      <c r="BY147" s="100">
        <f t="shared" si="94"/>
        <v>0.999</v>
      </c>
      <c r="BZ147" s="100">
        <f t="shared" si="95"/>
        <v>0</v>
      </c>
      <c r="CA147" s="94">
        <f t="shared" si="96"/>
        <v>0.6</v>
      </c>
      <c r="CB147" s="99">
        <f t="shared" si="97"/>
        <v>0.65706721596591366</v>
      </c>
      <c r="CC147" s="97" t="str">
        <f t="shared" si="98"/>
        <v>Regular</v>
      </c>
      <c r="CD147" s="99">
        <f t="shared" si="99"/>
        <v>1</v>
      </c>
      <c r="CE147" s="96">
        <f t="shared" si="100"/>
        <v>1</v>
      </c>
      <c r="CF147" s="96">
        <f t="shared" si="101"/>
        <v>0.71</v>
      </c>
      <c r="CG147" s="99">
        <f t="shared" si="102"/>
        <v>0.90333333333333332</v>
      </c>
      <c r="CH147" s="101" t="str">
        <f t="shared" si="103"/>
        <v>Muy Alta</v>
      </c>
      <c r="CI147" s="96">
        <f t="shared" si="104"/>
        <v>0</v>
      </c>
      <c r="CJ147" s="96">
        <f t="shared" si="105"/>
        <v>1</v>
      </c>
      <c r="CK147" s="96">
        <f t="shared" si="106"/>
        <v>2.0000000000000018E-2</v>
      </c>
      <c r="CL147" s="102">
        <f t="shared" si="107"/>
        <v>0.34</v>
      </c>
      <c r="CM147" s="103" t="str">
        <f t="shared" si="108"/>
        <v>Baja</v>
      </c>
      <c r="CN147" s="96">
        <f t="shared" si="109"/>
        <v>0</v>
      </c>
      <c r="CO147" s="96">
        <f t="shared" si="110"/>
        <v>0</v>
      </c>
      <c r="CP147" s="103" t="str">
        <f t="shared" si="111"/>
        <v>Ninguna</v>
      </c>
      <c r="CQ147" s="104">
        <f t="shared" si="112"/>
        <v>3.7742329520246684E-2</v>
      </c>
      <c r="CR147" s="104">
        <f t="shared" si="113"/>
        <v>3.7742329520246684E-2</v>
      </c>
      <c r="CS147" s="103" t="str">
        <f t="shared" si="114"/>
        <v>Ninguna</v>
      </c>
      <c r="CT147" s="105" t="str">
        <f t="shared" si="115"/>
        <v>Eutrofico</v>
      </c>
      <c r="CU147" s="83" t="s">
        <v>1628</v>
      </c>
      <c r="CV147" s="83" t="s">
        <v>1497</v>
      </c>
      <c r="CW147" s="90">
        <v>43689</v>
      </c>
      <c r="CX147" s="106">
        <f t="shared" si="116"/>
        <v>6.7164839391725497</v>
      </c>
    </row>
    <row r="148" spans="1:102" ht="30" hidden="1" customHeight="1" x14ac:dyDescent="0.2">
      <c r="A148" s="83">
        <v>2019</v>
      </c>
      <c r="B148" s="84" t="s">
        <v>1629</v>
      </c>
      <c r="C148" s="84" t="s">
        <v>158</v>
      </c>
      <c r="D148" s="85" t="s">
        <v>1630</v>
      </c>
      <c r="E148" s="86" t="s">
        <v>150</v>
      </c>
      <c r="F148" s="86" t="s">
        <v>151</v>
      </c>
      <c r="G148" s="86" t="s">
        <v>1494</v>
      </c>
      <c r="H148" s="87">
        <v>-75.865832999999995</v>
      </c>
      <c r="I148" s="87">
        <v>6.2998060000000002</v>
      </c>
      <c r="J148" s="109">
        <v>802087.12699999998</v>
      </c>
      <c r="K148" s="109">
        <v>1188731.0966</v>
      </c>
      <c r="L148" s="89">
        <v>629</v>
      </c>
      <c r="M148" s="86">
        <v>2</v>
      </c>
      <c r="N148" s="86" t="s">
        <v>79</v>
      </c>
      <c r="O148" s="86">
        <v>26</v>
      </c>
      <c r="P148" s="86" t="s">
        <v>80</v>
      </c>
      <c r="Q148" s="86">
        <v>2621</v>
      </c>
      <c r="R148" s="84" t="s">
        <v>152</v>
      </c>
      <c r="S148" s="84" t="s">
        <v>153</v>
      </c>
      <c r="T148" s="84" t="s">
        <v>154</v>
      </c>
      <c r="U148" s="110" t="s">
        <v>155</v>
      </c>
      <c r="V148" s="84" t="s">
        <v>156</v>
      </c>
      <c r="W148" s="84" t="s">
        <v>157</v>
      </c>
      <c r="X148" s="84" t="s">
        <v>158</v>
      </c>
      <c r="Y148" s="90">
        <v>43674</v>
      </c>
      <c r="Z148" s="91">
        <v>7.39</v>
      </c>
      <c r="AA148" s="91">
        <v>8.48</v>
      </c>
      <c r="AB148" s="91">
        <v>361</v>
      </c>
      <c r="AC148" s="91">
        <v>23.7</v>
      </c>
      <c r="AD148" s="91">
        <v>26.9</v>
      </c>
      <c r="AE148" s="91">
        <v>7.49</v>
      </c>
      <c r="AF148" s="91">
        <v>98</v>
      </c>
      <c r="AG148" s="91">
        <v>3.1999999999999993</v>
      </c>
      <c r="AH148" s="91">
        <v>12</v>
      </c>
      <c r="AI148" s="91">
        <v>2</v>
      </c>
      <c r="AJ148" s="91" t="s">
        <v>88</v>
      </c>
      <c r="AK148" s="91" t="s">
        <v>88</v>
      </c>
      <c r="AL148" s="91">
        <v>754</v>
      </c>
      <c r="AM148" s="91">
        <v>15531</v>
      </c>
      <c r="AN148" s="91">
        <v>2909</v>
      </c>
      <c r="AO148" s="91">
        <v>0.153</v>
      </c>
      <c r="AP148" s="91">
        <v>0.47212402568184131</v>
      </c>
      <c r="AQ148" s="91">
        <v>0.02</v>
      </c>
      <c r="AR148" s="91">
        <v>5</v>
      </c>
      <c r="AS148" s="91">
        <v>0.57399999999999995</v>
      </c>
      <c r="AT148" s="91">
        <v>301</v>
      </c>
      <c r="AU148" s="91" t="s">
        <v>88</v>
      </c>
      <c r="AV148" s="91">
        <v>7</v>
      </c>
      <c r="AW148" s="91">
        <v>0.1</v>
      </c>
      <c r="AX148" s="91">
        <v>5</v>
      </c>
      <c r="AY148" s="91">
        <v>0.05</v>
      </c>
      <c r="AZ148" s="91">
        <v>214</v>
      </c>
      <c r="BA148" s="91">
        <v>214</v>
      </c>
      <c r="BB148" s="91" t="s">
        <v>88</v>
      </c>
      <c r="BC148" s="91" t="s">
        <v>88</v>
      </c>
      <c r="BD148" s="91" t="s">
        <v>88</v>
      </c>
      <c r="BE148" s="93" t="s">
        <v>88</v>
      </c>
      <c r="BF148" s="91" t="s">
        <v>88</v>
      </c>
      <c r="BG148" s="91" t="s">
        <v>88</v>
      </c>
      <c r="BH148" s="91" t="s">
        <v>88</v>
      </c>
      <c r="BI148" s="94">
        <f t="shared" si="78"/>
        <v>98.47097504432007</v>
      </c>
      <c r="BJ148" s="95">
        <f t="shared" si="79"/>
        <v>16.079273399796033</v>
      </c>
      <c r="BK148" s="95">
        <f t="shared" si="80"/>
        <v>69.438869025427266</v>
      </c>
      <c r="BL148" s="95">
        <f t="shared" si="81"/>
        <v>80.14150832</v>
      </c>
      <c r="BM148" s="95">
        <f t="shared" si="82"/>
        <v>97.481188968013214</v>
      </c>
      <c r="BN148" s="95">
        <f t="shared" si="83"/>
        <v>85.756210881875944</v>
      </c>
      <c r="BO148" s="95">
        <f t="shared" si="84"/>
        <v>82.0146650993197</v>
      </c>
      <c r="BP148" s="95">
        <f t="shared" si="85"/>
        <v>96.605387357836392</v>
      </c>
      <c r="BQ148" s="95">
        <f t="shared" si="86"/>
        <v>50.675192424891115</v>
      </c>
      <c r="BR148" s="96">
        <f t="shared" si="87"/>
        <v>73.567491962788949</v>
      </c>
      <c r="BS148" s="97" t="str">
        <f t="shared" si="88"/>
        <v>BUENA</v>
      </c>
      <c r="BT148" s="98">
        <f t="shared" si="89"/>
        <v>100</v>
      </c>
      <c r="BU148" s="99">
        <f t="shared" si="90"/>
        <v>0.98</v>
      </c>
      <c r="BV148" s="100">
        <f t="shared" si="91"/>
        <v>0.1</v>
      </c>
      <c r="BW148" s="95">
        <f t="shared" si="92"/>
        <v>0.77957091783632415</v>
      </c>
      <c r="BX148" s="94">
        <f t="shared" si="93"/>
        <v>0.91</v>
      </c>
      <c r="BY148" s="100">
        <f t="shared" si="94"/>
        <v>0.999</v>
      </c>
      <c r="BZ148" s="100">
        <f t="shared" si="95"/>
        <v>0</v>
      </c>
      <c r="CA148" s="94">
        <f t="shared" si="96"/>
        <v>0.15</v>
      </c>
      <c r="CB148" s="99">
        <f t="shared" si="97"/>
        <v>0.56819992849708545</v>
      </c>
      <c r="CC148" s="97" t="str">
        <f t="shared" si="98"/>
        <v>Regular</v>
      </c>
      <c r="CD148" s="99">
        <f t="shared" si="99"/>
        <v>1</v>
      </c>
      <c r="CE148" s="96">
        <f t="shared" si="100"/>
        <v>1</v>
      </c>
      <c r="CF148" s="96">
        <f t="shared" si="101"/>
        <v>0.82000000000000006</v>
      </c>
      <c r="CG148" s="99">
        <f t="shared" si="102"/>
        <v>0.94000000000000006</v>
      </c>
      <c r="CH148" s="101" t="str">
        <f t="shared" si="103"/>
        <v>Muy Alta</v>
      </c>
      <c r="CI148" s="96">
        <f t="shared" si="104"/>
        <v>0</v>
      </c>
      <c r="CJ148" s="96">
        <f t="shared" si="105"/>
        <v>0.90707167503285024</v>
      </c>
      <c r="CK148" s="96">
        <f t="shared" si="106"/>
        <v>2.0000000000000018E-2</v>
      </c>
      <c r="CL148" s="102">
        <f t="shared" si="107"/>
        <v>0.30902389167761674</v>
      </c>
      <c r="CM148" s="103" t="str">
        <f t="shared" si="108"/>
        <v>Baja</v>
      </c>
      <c r="CN148" s="96">
        <f t="shared" si="109"/>
        <v>0</v>
      </c>
      <c r="CO148" s="96">
        <f t="shared" si="110"/>
        <v>0</v>
      </c>
      <c r="CP148" s="103" t="str">
        <f t="shared" si="111"/>
        <v>Ninguna</v>
      </c>
      <c r="CQ148" s="104">
        <f t="shared" si="112"/>
        <v>0.13895459657188203</v>
      </c>
      <c r="CR148" s="104">
        <f t="shared" si="113"/>
        <v>0.13895459657188203</v>
      </c>
      <c r="CS148" s="103" t="str">
        <f t="shared" si="114"/>
        <v>Ninguna</v>
      </c>
      <c r="CT148" s="105" t="str">
        <f t="shared" si="115"/>
        <v>Eutrofico</v>
      </c>
      <c r="CU148" s="83" t="s">
        <v>1631</v>
      </c>
      <c r="CV148" s="83" t="s">
        <v>1497</v>
      </c>
      <c r="CW148" s="90">
        <v>43689</v>
      </c>
      <c r="CX148" s="106">
        <f t="shared" si="116"/>
        <v>5.4921240256818411</v>
      </c>
    </row>
    <row r="149" spans="1:102" ht="30" hidden="1" customHeight="1" x14ac:dyDescent="0.2">
      <c r="A149" s="83">
        <v>2019</v>
      </c>
      <c r="B149" s="84" t="s">
        <v>1632</v>
      </c>
      <c r="C149" s="84" t="s">
        <v>178</v>
      </c>
      <c r="D149" s="85" t="s">
        <v>1633</v>
      </c>
      <c r="E149" s="86" t="s">
        <v>172</v>
      </c>
      <c r="F149" s="86" t="s">
        <v>151</v>
      </c>
      <c r="G149" s="86" t="s">
        <v>1507</v>
      </c>
      <c r="H149" s="87">
        <v>-75.748277999999999</v>
      </c>
      <c r="I149" s="87">
        <v>6.3230279999999999</v>
      </c>
      <c r="J149" s="109">
        <v>815108.91780000005</v>
      </c>
      <c r="K149" s="109">
        <v>1191257.1425999999</v>
      </c>
      <c r="L149" s="89">
        <v>1408</v>
      </c>
      <c r="M149" s="86">
        <v>2</v>
      </c>
      <c r="N149" s="86" t="s">
        <v>79</v>
      </c>
      <c r="O149" s="86">
        <v>26</v>
      </c>
      <c r="P149" s="86" t="s">
        <v>80</v>
      </c>
      <c r="Q149" s="86">
        <v>2620</v>
      </c>
      <c r="R149" s="84" t="s">
        <v>81</v>
      </c>
      <c r="S149" s="84" t="s">
        <v>173</v>
      </c>
      <c r="T149" s="84" t="s">
        <v>174</v>
      </c>
      <c r="U149" s="110" t="s">
        <v>175</v>
      </c>
      <c r="V149" s="84" t="s">
        <v>176</v>
      </c>
      <c r="W149" s="84" t="s">
        <v>177</v>
      </c>
      <c r="X149" s="84" t="s">
        <v>178</v>
      </c>
      <c r="Y149" s="90">
        <v>43662</v>
      </c>
      <c r="Z149" s="91">
        <v>119</v>
      </c>
      <c r="AA149" s="91">
        <v>8.1</v>
      </c>
      <c r="AB149" s="91">
        <v>121.3</v>
      </c>
      <c r="AC149" s="91">
        <v>20.100000000000001</v>
      </c>
      <c r="AD149" s="91">
        <v>20.9</v>
      </c>
      <c r="AE149" s="91">
        <v>7.56</v>
      </c>
      <c r="AF149" s="91">
        <v>98.1</v>
      </c>
      <c r="AG149" s="91">
        <v>0.79999999999999716</v>
      </c>
      <c r="AH149" s="91">
        <v>12</v>
      </c>
      <c r="AI149" s="91">
        <v>2</v>
      </c>
      <c r="AJ149" s="91" t="s">
        <v>88</v>
      </c>
      <c r="AK149" s="91" t="s">
        <v>88</v>
      </c>
      <c r="AL149" s="91">
        <v>158</v>
      </c>
      <c r="AM149" s="91">
        <v>17329</v>
      </c>
      <c r="AN149" s="91">
        <v>313</v>
      </c>
      <c r="AO149" s="91">
        <v>0.153</v>
      </c>
      <c r="AP149" s="91">
        <v>0.22589666300566569</v>
      </c>
      <c r="AQ149" s="91">
        <v>0.02</v>
      </c>
      <c r="AR149" s="91">
        <v>5</v>
      </c>
      <c r="AS149" s="91">
        <v>5.84</v>
      </c>
      <c r="AT149" s="91">
        <v>108</v>
      </c>
      <c r="AU149" s="91" t="s">
        <v>88</v>
      </c>
      <c r="AV149" s="91">
        <v>7</v>
      </c>
      <c r="AW149" s="91">
        <v>0.1</v>
      </c>
      <c r="AX149" s="91">
        <v>5</v>
      </c>
      <c r="AY149" s="91">
        <v>0.05</v>
      </c>
      <c r="AZ149" s="91">
        <v>53.4</v>
      </c>
      <c r="BA149" s="91" t="s">
        <v>88</v>
      </c>
      <c r="BB149" s="91" t="s">
        <v>88</v>
      </c>
      <c r="BC149" s="91" t="s">
        <v>88</v>
      </c>
      <c r="BD149" s="91" t="s">
        <v>88</v>
      </c>
      <c r="BE149" s="93" t="s">
        <v>88</v>
      </c>
      <c r="BF149" s="91" t="s">
        <v>88</v>
      </c>
      <c r="BG149" s="91" t="s">
        <v>88</v>
      </c>
      <c r="BH149" s="91" t="s">
        <v>88</v>
      </c>
      <c r="BI149" s="94">
        <f t="shared" si="78"/>
        <v>98.490171406843587</v>
      </c>
      <c r="BJ149" s="95">
        <f t="shared" si="79"/>
        <v>32.443238801685418</v>
      </c>
      <c r="BK149" s="95">
        <f t="shared" si="80"/>
        <v>82.17760601099144</v>
      </c>
      <c r="BL149" s="95">
        <f t="shared" si="81"/>
        <v>80.14150832</v>
      </c>
      <c r="BM149" s="95">
        <f t="shared" si="82"/>
        <v>99.269944328661239</v>
      </c>
      <c r="BN149" s="95">
        <f t="shared" si="83"/>
        <v>85.756210881875944</v>
      </c>
      <c r="BO149" s="95">
        <f t="shared" si="84"/>
        <v>89.428374924745114</v>
      </c>
      <c r="BP149" s="95">
        <f t="shared" si="85"/>
        <v>84.326073000525</v>
      </c>
      <c r="BQ149" s="95">
        <f t="shared" si="86"/>
        <v>83.503011444505603</v>
      </c>
      <c r="BR149" s="96">
        <f t="shared" si="87"/>
        <v>79.82609957852776</v>
      </c>
      <c r="BS149" s="97" t="str">
        <f t="shared" si="88"/>
        <v>BUENA</v>
      </c>
      <c r="BT149" s="98">
        <f t="shared" si="89"/>
        <v>100</v>
      </c>
      <c r="BU149" s="99">
        <f t="shared" si="90"/>
        <v>0.98099999999999998</v>
      </c>
      <c r="BV149" s="100">
        <f t="shared" si="91"/>
        <v>0.75499840862444978</v>
      </c>
      <c r="BW149" s="95">
        <f t="shared" si="92"/>
        <v>0.94944524270791841</v>
      </c>
      <c r="BX149" s="94">
        <f t="shared" si="93"/>
        <v>0.91</v>
      </c>
      <c r="BY149" s="100">
        <f t="shared" si="94"/>
        <v>0.999</v>
      </c>
      <c r="BZ149" s="100">
        <f t="shared" si="95"/>
        <v>0.65929894909981435</v>
      </c>
      <c r="CA149" s="94">
        <f t="shared" si="96"/>
        <v>0.15</v>
      </c>
      <c r="CB149" s="99">
        <f t="shared" si="97"/>
        <v>0.77614396406050556</v>
      </c>
      <c r="CC149" s="97" t="str">
        <f t="shared" si="98"/>
        <v>Aceptable</v>
      </c>
      <c r="CD149" s="99">
        <f t="shared" si="99"/>
        <v>0.34070105090018565</v>
      </c>
      <c r="CE149" s="96">
        <f t="shared" si="100"/>
        <v>1</v>
      </c>
      <c r="CF149" s="96">
        <f t="shared" si="101"/>
        <v>1.7000000000000015E-2</v>
      </c>
      <c r="CG149" s="99">
        <f t="shared" si="102"/>
        <v>0.45256701696672846</v>
      </c>
      <c r="CH149" s="101" t="str">
        <f t="shared" si="103"/>
        <v>Media</v>
      </c>
      <c r="CI149" s="96">
        <f t="shared" si="104"/>
        <v>0</v>
      </c>
      <c r="CJ149" s="96">
        <f t="shared" si="105"/>
        <v>0.93371316096359003</v>
      </c>
      <c r="CK149" s="96">
        <f t="shared" si="106"/>
        <v>1.9000000000000017E-2</v>
      </c>
      <c r="CL149" s="102">
        <f t="shared" si="107"/>
        <v>0.31757105365453003</v>
      </c>
      <c r="CM149" s="103" t="str">
        <f t="shared" si="108"/>
        <v>Baja</v>
      </c>
      <c r="CN149" s="96">
        <f t="shared" si="109"/>
        <v>0</v>
      </c>
      <c r="CO149" s="96">
        <f t="shared" si="110"/>
        <v>0</v>
      </c>
      <c r="CP149" s="103" t="str">
        <f t="shared" si="111"/>
        <v>Ninguna</v>
      </c>
      <c r="CQ149" s="104">
        <f t="shared" si="112"/>
        <v>4.1686405454024265E-2</v>
      </c>
      <c r="CR149" s="104">
        <f t="shared" si="113"/>
        <v>4.1686405454024265E-2</v>
      </c>
      <c r="CS149" s="103" t="str">
        <f t="shared" si="114"/>
        <v>Ninguna</v>
      </c>
      <c r="CT149" s="105" t="str">
        <f t="shared" si="115"/>
        <v>Eutrofico</v>
      </c>
      <c r="CU149" s="83" t="s">
        <v>1634</v>
      </c>
      <c r="CV149" s="83" t="s">
        <v>1497</v>
      </c>
      <c r="CW149" s="90">
        <v>43677</v>
      </c>
      <c r="CX149" s="106">
        <f t="shared" si="116"/>
        <v>5.2458966630056656</v>
      </c>
    </row>
    <row r="150" spans="1:102" ht="30" hidden="1" customHeight="1" x14ac:dyDescent="0.2">
      <c r="A150" s="83">
        <v>2019</v>
      </c>
      <c r="B150" s="84" t="s">
        <v>1635</v>
      </c>
      <c r="C150" s="84" t="s">
        <v>178</v>
      </c>
      <c r="D150" s="85" t="s">
        <v>1636</v>
      </c>
      <c r="E150" s="86" t="s">
        <v>172</v>
      </c>
      <c r="F150" s="86" t="s">
        <v>151</v>
      </c>
      <c r="G150" s="86" t="s">
        <v>1494</v>
      </c>
      <c r="H150" s="87">
        <v>-75.772221999999999</v>
      </c>
      <c r="I150" s="87">
        <v>6.3371110000000002</v>
      </c>
      <c r="J150" s="109">
        <v>812463.50159999996</v>
      </c>
      <c r="K150" s="109">
        <v>1192823.8322000001</v>
      </c>
      <c r="L150" s="89">
        <v>1068</v>
      </c>
      <c r="M150" s="86">
        <v>2</v>
      </c>
      <c r="N150" s="86" t="s">
        <v>79</v>
      </c>
      <c r="O150" s="86">
        <v>26</v>
      </c>
      <c r="P150" s="86" t="s">
        <v>80</v>
      </c>
      <c r="Q150" s="86">
        <v>2620</v>
      </c>
      <c r="R150" s="84" t="s">
        <v>81</v>
      </c>
      <c r="S150" s="84" t="s">
        <v>173</v>
      </c>
      <c r="T150" s="84" t="s">
        <v>174</v>
      </c>
      <c r="U150" s="110" t="s">
        <v>175</v>
      </c>
      <c r="V150" s="84" t="s">
        <v>176</v>
      </c>
      <c r="W150" s="84" t="s">
        <v>177</v>
      </c>
      <c r="X150" s="84" t="s">
        <v>178</v>
      </c>
      <c r="Y150" s="90">
        <v>43662</v>
      </c>
      <c r="Z150" s="91">
        <v>348.6</v>
      </c>
      <c r="AA150" s="91">
        <v>8.2899999999999991</v>
      </c>
      <c r="AB150" s="91">
        <v>175.1</v>
      </c>
      <c r="AC150" s="91">
        <v>23.9</v>
      </c>
      <c r="AD150" s="91">
        <v>23.8</v>
      </c>
      <c r="AE150" s="91">
        <v>7.26</v>
      </c>
      <c r="AF150" s="91">
        <v>98.3</v>
      </c>
      <c r="AG150" s="91">
        <v>-9.9999999999997868E-2</v>
      </c>
      <c r="AH150" s="91">
        <v>49.8</v>
      </c>
      <c r="AI150" s="91">
        <v>2</v>
      </c>
      <c r="AJ150" s="91" t="s">
        <v>88</v>
      </c>
      <c r="AK150" s="91" t="s">
        <v>88</v>
      </c>
      <c r="AL150" s="91">
        <v>34480</v>
      </c>
      <c r="AM150" s="91">
        <v>120330</v>
      </c>
      <c r="AN150" s="91">
        <v>64880</v>
      </c>
      <c r="AO150" s="91">
        <v>0.153</v>
      </c>
      <c r="AP150" s="91">
        <v>0.22589666300566569</v>
      </c>
      <c r="AQ150" s="91">
        <v>7.0999999999999994E-2</v>
      </c>
      <c r="AR150" s="91">
        <v>5</v>
      </c>
      <c r="AS150" s="91">
        <v>8.3800000000000008</v>
      </c>
      <c r="AT150" s="91">
        <v>153</v>
      </c>
      <c r="AU150" s="91" t="s">
        <v>88</v>
      </c>
      <c r="AV150" s="91">
        <v>11</v>
      </c>
      <c r="AW150" s="91">
        <v>0.1</v>
      </c>
      <c r="AX150" s="91">
        <v>5</v>
      </c>
      <c r="AY150" s="91">
        <v>0.05</v>
      </c>
      <c r="AZ150" s="91">
        <v>73.099999999999994</v>
      </c>
      <c r="BA150" s="91" t="s">
        <v>88</v>
      </c>
      <c r="BB150" s="91" t="s">
        <v>88</v>
      </c>
      <c r="BC150" s="91" t="s">
        <v>88</v>
      </c>
      <c r="BD150" s="91" t="s">
        <v>88</v>
      </c>
      <c r="BE150" s="93" t="s">
        <v>88</v>
      </c>
      <c r="BF150" s="91" t="s">
        <v>88</v>
      </c>
      <c r="BG150" s="91" t="s">
        <v>88</v>
      </c>
      <c r="BH150" s="91" t="s">
        <v>88</v>
      </c>
      <c r="BI150" s="94">
        <f t="shared" si="78"/>
        <v>98.526893379394522</v>
      </c>
      <c r="BJ150" s="95">
        <f t="shared" si="79"/>
        <v>4.7030730366734179</v>
      </c>
      <c r="BK150" s="95">
        <f t="shared" si="80"/>
        <v>76.138910911893618</v>
      </c>
      <c r="BL150" s="95">
        <f t="shared" si="81"/>
        <v>80.14150832</v>
      </c>
      <c r="BM150" s="95">
        <f t="shared" si="82"/>
        <v>99.269944328661239</v>
      </c>
      <c r="BN150" s="95">
        <f t="shared" si="83"/>
        <v>85.756210881875944</v>
      </c>
      <c r="BO150" s="95">
        <f t="shared" si="84"/>
        <v>90.452393662478357</v>
      </c>
      <c r="BP150" s="95">
        <f t="shared" si="85"/>
        <v>79.236730866004166</v>
      </c>
      <c r="BQ150" s="95">
        <f t="shared" si="86"/>
        <v>78.003496854579097</v>
      </c>
      <c r="BR150" s="96">
        <f t="shared" si="87"/>
        <v>74.039947812275543</v>
      </c>
      <c r="BS150" s="97" t="str">
        <f t="shared" si="88"/>
        <v>BUENA</v>
      </c>
      <c r="BT150" s="98">
        <f t="shared" si="89"/>
        <v>100</v>
      </c>
      <c r="BU150" s="99">
        <f t="shared" si="90"/>
        <v>0.98299999999999998</v>
      </c>
      <c r="BV150" s="100">
        <f t="shared" si="91"/>
        <v>0.1</v>
      </c>
      <c r="BW150" s="95">
        <f t="shared" si="92"/>
        <v>0.86032546126053022</v>
      </c>
      <c r="BX150" s="94">
        <f t="shared" si="93"/>
        <v>0.26</v>
      </c>
      <c r="BY150" s="100">
        <f t="shared" si="94"/>
        <v>0.98699999999999999</v>
      </c>
      <c r="BZ150" s="100">
        <f t="shared" si="95"/>
        <v>0.44280984309237159</v>
      </c>
      <c r="CA150" s="94">
        <f t="shared" si="96"/>
        <v>0.15</v>
      </c>
      <c r="CB150" s="99">
        <f t="shared" si="97"/>
        <v>0.54929894260940626</v>
      </c>
      <c r="CC150" s="97" t="str">
        <f t="shared" si="98"/>
        <v>Regular</v>
      </c>
      <c r="CD150" s="99">
        <f t="shared" si="99"/>
        <v>0.55719015690762841</v>
      </c>
      <c r="CE150" s="96">
        <f t="shared" si="100"/>
        <v>1</v>
      </c>
      <c r="CF150" s="96">
        <f t="shared" si="101"/>
        <v>0.11549999999999999</v>
      </c>
      <c r="CG150" s="99">
        <f t="shared" si="102"/>
        <v>0.55756338563587615</v>
      </c>
      <c r="CH150" s="101" t="str">
        <f t="shared" si="103"/>
        <v>Media</v>
      </c>
      <c r="CI150" s="96">
        <f t="shared" si="104"/>
        <v>0</v>
      </c>
      <c r="CJ150" s="96">
        <f t="shared" si="105"/>
        <v>1</v>
      </c>
      <c r="CK150" s="96">
        <f t="shared" si="106"/>
        <v>1.7000000000000015E-2</v>
      </c>
      <c r="CL150" s="102">
        <f t="shared" si="107"/>
        <v>0.33899999999999997</v>
      </c>
      <c r="CM150" s="103" t="str">
        <f t="shared" si="108"/>
        <v>Baja</v>
      </c>
      <c r="CN150" s="96">
        <f t="shared" si="109"/>
        <v>1.3000000000000001E-2</v>
      </c>
      <c r="CO150" s="96">
        <f t="shared" si="110"/>
        <v>1.3000000000000001E-2</v>
      </c>
      <c r="CP150" s="103" t="str">
        <f t="shared" si="111"/>
        <v>Ninguna</v>
      </c>
      <c r="CQ150" s="104">
        <f t="shared" si="112"/>
        <v>7.730786027721756E-2</v>
      </c>
      <c r="CR150" s="104">
        <f t="shared" si="113"/>
        <v>7.730786027721756E-2</v>
      </c>
      <c r="CS150" s="103" t="str">
        <f t="shared" si="114"/>
        <v>Ninguna</v>
      </c>
      <c r="CT150" s="105" t="str">
        <f t="shared" si="115"/>
        <v>Eutrofico</v>
      </c>
      <c r="CU150" s="83" t="s">
        <v>1637</v>
      </c>
      <c r="CV150" s="83" t="s">
        <v>1497</v>
      </c>
      <c r="CW150" s="90">
        <v>43677</v>
      </c>
      <c r="CX150" s="106">
        <f t="shared" si="116"/>
        <v>5.2968966630056658</v>
      </c>
    </row>
    <row r="151" spans="1:102" ht="30" hidden="1" customHeight="1" x14ac:dyDescent="0.2">
      <c r="A151" s="83">
        <v>2019</v>
      </c>
      <c r="B151" s="84" t="s">
        <v>1638</v>
      </c>
      <c r="C151" s="84" t="s">
        <v>170</v>
      </c>
      <c r="D151" s="85" t="s">
        <v>1639</v>
      </c>
      <c r="E151" s="86" t="s">
        <v>166</v>
      </c>
      <c r="F151" s="86" t="s">
        <v>151</v>
      </c>
      <c r="G151" s="86" t="s">
        <v>1507</v>
      </c>
      <c r="H151" s="87">
        <v>-76.019582999999997</v>
      </c>
      <c r="I151" s="87">
        <v>6.3879440000000001</v>
      </c>
      <c r="J151" s="109">
        <v>785102.09880000004</v>
      </c>
      <c r="K151" s="109">
        <v>1198544.5131999999</v>
      </c>
      <c r="L151" s="89">
        <v>2210</v>
      </c>
      <c r="M151" s="86">
        <v>2</v>
      </c>
      <c r="N151" s="86" t="s">
        <v>79</v>
      </c>
      <c r="O151" s="86">
        <v>26</v>
      </c>
      <c r="P151" s="86" t="s">
        <v>80</v>
      </c>
      <c r="Q151" s="86">
        <v>2621</v>
      </c>
      <c r="R151" s="84" t="s">
        <v>152</v>
      </c>
      <c r="S151" s="84" t="s">
        <v>153</v>
      </c>
      <c r="T151" s="84" t="s">
        <v>154</v>
      </c>
      <c r="U151" s="110" t="s">
        <v>167</v>
      </c>
      <c r="V151" s="84" t="s">
        <v>168</v>
      </c>
      <c r="W151" s="84" t="s">
        <v>169</v>
      </c>
      <c r="X151" s="84" t="s">
        <v>170</v>
      </c>
      <c r="Y151" s="90">
        <v>43674</v>
      </c>
      <c r="Z151" s="91">
        <v>259.55</v>
      </c>
      <c r="AA151" s="91">
        <v>6.99</v>
      </c>
      <c r="AB151" s="91">
        <v>104.1</v>
      </c>
      <c r="AC151" s="91">
        <v>18.3</v>
      </c>
      <c r="AD151" s="91">
        <v>19.5</v>
      </c>
      <c r="AE151" s="91">
        <v>7.46</v>
      </c>
      <c r="AF151" s="91">
        <v>98.6</v>
      </c>
      <c r="AG151" s="91">
        <v>1.1999999999999993</v>
      </c>
      <c r="AH151" s="91">
        <v>12</v>
      </c>
      <c r="AI151" s="91">
        <v>2</v>
      </c>
      <c r="AJ151" s="91" t="s">
        <v>88</v>
      </c>
      <c r="AK151" s="91" t="s">
        <v>88</v>
      </c>
      <c r="AL151" s="91">
        <v>63</v>
      </c>
      <c r="AM151" s="91">
        <v>1918</v>
      </c>
      <c r="AN151" s="91">
        <v>63</v>
      </c>
      <c r="AO151" s="91">
        <v>0.153</v>
      </c>
      <c r="AP151" s="91">
        <v>0.22589666300566569</v>
      </c>
      <c r="AQ151" s="91">
        <v>0.02</v>
      </c>
      <c r="AR151" s="91">
        <v>5</v>
      </c>
      <c r="AS151" s="91">
        <v>6.54</v>
      </c>
      <c r="AT151" s="91">
        <v>130</v>
      </c>
      <c r="AU151" s="91" t="s">
        <v>88</v>
      </c>
      <c r="AV151" s="91">
        <v>7</v>
      </c>
      <c r="AW151" s="91">
        <v>0.1</v>
      </c>
      <c r="AX151" s="91">
        <v>5</v>
      </c>
      <c r="AY151" s="91">
        <v>0.05</v>
      </c>
      <c r="AZ151" s="91">
        <v>32.5</v>
      </c>
      <c r="BA151" s="91">
        <v>31</v>
      </c>
      <c r="BB151" s="91" t="s">
        <v>88</v>
      </c>
      <c r="BC151" s="91" t="s">
        <v>88</v>
      </c>
      <c r="BD151" s="91" t="s">
        <v>88</v>
      </c>
      <c r="BE151" s="93" t="s">
        <v>88</v>
      </c>
      <c r="BF151" s="91" t="s">
        <v>88</v>
      </c>
      <c r="BG151" s="91" t="s">
        <v>88</v>
      </c>
      <c r="BH151" s="91" t="s">
        <v>88</v>
      </c>
      <c r="BI151" s="94">
        <f t="shared" si="78"/>
        <v>98.577800352212506</v>
      </c>
      <c r="BJ151" s="95">
        <f t="shared" si="79"/>
        <v>48.953368665000653</v>
      </c>
      <c r="BK151" s="95">
        <f t="shared" si="80"/>
        <v>88.292989623735338</v>
      </c>
      <c r="BL151" s="95">
        <f t="shared" si="81"/>
        <v>80.14150832</v>
      </c>
      <c r="BM151" s="95">
        <f t="shared" si="82"/>
        <v>99.269944328661239</v>
      </c>
      <c r="BN151" s="95">
        <f t="shared" si="83"/>
        <v>85.756210881875944</v>
      </c>
      <c r="BO151" s="95">
        <f t="shared" si="84"/>
        <v>88.638681616077207</v>
      </c>
      <c r="BP151" s="95">
        <f t="shared" si="85"/>
        <v>82.872883277190013</v>
      </c>
      <c r="BQ151" s="95">
        <f t="shared" si="86"/>
        <v>81.115221871000017</v>
      </c>
      <c r="BR151" s="96">
        <f t="shared" si="87"/>
        <v>82.79293969589375</v>
      </c>
      <c r="BS151" s="97" t="str">
        <f t="shared" si="88"/>
        <v>BUENA</v>
      </c>
      <c r="BT151" s="98">
        <f t="shared" si="89"/>
        <v>100</v>
      </c>
      <c r="BU151" s="99">
        <f t="shared" si="90"/>
        <v>0.98599999999999999</v>
      </c>
      <c r="BV151" s="100">
        <f t="shared" si="91"/>
        <v>0.96744588591086633</v>
      </c>
      <c r="BW151" s="95">
        <f t="shared" si="92"/>
        <v>0.99619434867565959</v>
      </c>
      <c r="BX151" s="94">
        <f t="shared" si="93"/>
        <v>0.91</v>
      </c>
      <c r="BY151" s="100">
        <f t="shared" si="94"/>
        <v>0.999</v>
      </c>
      <c r="BZ151" s="100">
        <f t="shared" si="95"/>
        <v>0.72242268051441427</v>
      </c>
      <c r="CA151" s="94">
        <f t="shared" si="96"/>
        <v>0.15</v>
      </c>
      <c r="CB151" s="99">
        <f t="shared" si="97"/>
        <v>0.82206880811413163</v>
      </c>
      <c r="CC151" s="97" t="str">
        <f t="shared" si="98"/>
        <v>Aceptable</v>
      </c>
      <c r="CD151" s="99">
        <f t="shared" si="99"/>
        <v>0.27757731948558578</v>
      </c>
      <c r="CE151" s="96">
        <f t="shared" si="100"/>
        <v>2.9647730407572283E-3</v>
      </c>
      <c r="CF151" s="96">
        <f t="shared" si="101"/>
        <v>0</v>
      </c>
      <c r="CG151" s="99">
        <f t="shared" si="102"/>
        <v>9.3514030842114335E-2</v>
      </c>
      <c r="CH151" s="101" t="str">
        <f t="shared" si="103"/>
        <v>Ninguna</v>
      </c>
      <c r="CI151" s="96">
        <f t="shared" si="104"/>
        <v>0</v>
      </c>
      <c r="CJ151" s="96">
        <f t="shared" si="105"/>
        <v>0.39839521758740126</v>
      </c>
      <c r="CK151" s="96">
        <f t="shared" si="106"/>
        <v>1.4000000000000012E-2</v>
      </c>
      <c r="CL151" s="102">
        <f t="shared" si="107"/>
        <v>0.13746507252913376</v>
      </c>
      <c r="CM151" s="103" t="str">
        <f t="shared" si="108"/>
        <v>Ninguna</v>
      </c>
      <c r="CN151" s="96">
        <f t="shared" si="109"/>
        <v>0</v>
      </c>
      <c r="CO151" s="96">
        <f t="shared" si="110"/>
        <v>0</v>
      </c>
      <c r="CP151" s="103" t="str">
        <f t="shared" si="111"/>
        <v>Ninguna</v>
      </c>
      <c r="CQ151" s="104">
        <f t="shared" si="112"/>
        <v>9.4394336420955513E-4</v>
      </c>
      <c r="CR151" s="104">
        <f t="shared" si="113"/>
        <v>9.4394336420955513E-4</v>
      </c>
      <c r="CS151" s="103" t="str">
        <f t="shared" si="114"/>
        <v>Ninguna</v>
      </c>
      <c r="CT151" s="105" t="str">
        <f t="shared" si="115"/>
        <v>Eutrofico</v>
      </c>
      <c r="CU151" s="113" t="s">
        <v>1640</v>
      </c>
      <c r="CV151" s="83" t="s">
        <v>1641</v>
      </c>
      <c r="CW151" s="90">
        <v>43689</v>
      </c>
      <c r="CX151" s="106">
        <f t="shared" si="116"/>
        <v>5.2458966630056656</v>
      </c>
    </row>
    <row r="152" spans="1:102" ht="30" hidden="1" customHeight="1" x14ac:dyDescent="0.2">
      <c r="A152" s="83">
        <v>2019</v>
      </c>
      <c r="B152" s="84" t="s">
        <v>1642</v>
      </c>
      <c r="C152" s="84" t="s">
        <v>168</v>
      </c>
      <c r="D152" s="85" t="s">
        <v>1643</v>
      </c>
      <c r="E152" s="86" t="s">
        <v>166</v>
      </c>
      <c r="F152" s="86" t="s">
        <v>151</v>
      </c>
      <c r="G152" s="86" t="s">
        <v>1494</v>
      </c>
      <c r="H152" s="87">
        <v>-75.834971999999993</v>
      </c>
      <c r="I152" s="87">
        <v>6.3974440000000001</v>
      </c>
      <c r="J152" s="109">
        <v>805540.22149999999</v>
      </c>
      <c r="K152" s="109">
        <v>1199522.1584999999</v>
      </c>
      <c r="L152" s="89">
        <v>491</v>
      </c>
      <c r="M152" s="86">
        <v>2</v>
      </c>
      <c r="N152" s="86" t="s">
        <v>79</v>
      </c>
      <c r="O152" s="86">
        <v>26</v>
      </c>
      <c r="P152" s="86" t="s">
        <v>80</v>
      </c>
      <c r="Q152" s="86">
        <v>2621</v>
      </c>
      <c r="R152" s="84" t="s">
        <v>152</v>
      </c>
      <c r="S152" s="84" t="s">
        <v>153</v>
      </c>
      <c r="T152" s="84" t="s">
        <v>154</v>
      </c>
      <c r="U152" s="110" t="s">
        <v>167</v>
      </c>
      <c r="V152" s="84" t="s">
        <v>168</v>
      </c>
      <c r="W152" s="84" t="s">
        <v>1644</v>
      </c>
      <c r="X152" s="84" t="s">
        <v>168</v>
      </c>
      <c r="Y152" s="90">
        <v>43674</v>
      </c>
      <c r="Z152" s="91">
        <v>4839.7</v>
      </c>
      <c r="AA152" s="91">
        <v>7.91</v>
      </c>
      <c r="AB152" s="91">
        <v>162.69999999999999</v>
      </c>
      <c r="AC152" s="91">
        <v>23</v>
      </c>
      <c r="AD152" s="91">
        <v>33</v>
      </c>
      <c r="AE152" s="91">
        <v>7.63</v>
      </c>
      <c r="AF152" s="91">
        <v>96.4</v>
      </c>
      <c r="AG152" s="91">
        <v>10</v>
      </c>
      <c r="AH152" s="91">
        <v>12</v>
      </c>
      <c r="AI152" s="91">
        <v>2</v>
      </c>
      <c r="AJ152" s="91" t="s">
        <v>88</v>
      </c>
      <c r="AK152" s="91" t="s">
        <v>88</v>
      </c>
      <c r="AL152" s="91">
        <v>613</v>
      </c>
      <c r="AM152" s="91">
        <v>14136</v>
      </c>
      <c r="AN152" s="91">
        <v>733</v>
      </c>
      <c r="AO152" s="91">
        <v>0.153</v>
      </c>
      <c r="AP152" s="91">
        <v>0.22589666300566569</v>
      </c>
      <c r="AQ152" s="91">
        <v>0.02</v>
      </c>
      <c r="AR152" s="91">
        <v>5</v>
      </c>
      <c r="AS152" s="91">
        <v>9.42</v>
      </c>
      <c r="AT152" s="91">
        <v>142</v>
      </c>
      <c r="AU152" s="91" t="s">
        <v>88</v>
      </c>
      <c r="AV152" s="91">
        <v>16</v>
      </c>
      <c r="AW152" s="91">
        <v>0.1</v>
      </c>
      <c r="AX152" s="91">
        <v>5</v>
      </c>
      <c r="AY152" s="91">
        <v>0.107</v>
      </c>
      <c r="AZ152" s="91">
        <v>60.1</v>
      </c>
      <c r="BA152" s="91">
        <v>65.2</v>
      </c>
      <c r="BB152" s="91" t="s">
        <v>88</v>
      </c>
      <c r="BC152" s="91" t="s">
        <v>88</v>
      </c>
      <c r="BD152" s="91" t="s">
        <v>88</v>
      </c>
      <c r="BE152" s="93" t="s">
        <v>88</v>
      </c>
      <c r="BF152" s="91" t="s">
        <v>88</v>
      </c>
      <c r="BG152" s="91" t="s">
        <v>88</v>
      </c>
      <c r="BH152" s="91" t="s">
        <v>88</v>
      </c>
      <c r="BI152" s="94">
        <f t="shared" si="78"/>
        <v>98.0880998202841</v>
      </c>
      <c r="BJ152" s="95">
        <f t="shared" si="79"/>
        <v>25.264088851495682</v>
      </c>
      <c r="BK152" s="95">
        <f t="shared" si="80"/>
        <v>87.226418080466829</v>
      </c>
      <c r="BL152" s="95">
        <f t="shared" si="81"/>
        <v>80.14150832</v>
      </c>
      <c r="BM152" s="95">
        <f t="shared" si="82"/>
        <v>99.269944328661239</v>
      </c>
      <c r="BN152" s="95">
        <f t="shared" si="83"/>
        <v>85.756210881875944</v>
      </c>
      <c r="BO152" s="95">
        <f t="shared" si="84"/>
        <v>45.023499999999999</v>
      </c>
      <c r="BP152" s="95">
        <f t="shared" si="85"/>
        <v>77.294475721589492</v>
      </c>
      <c r="BQ152" s="95">
        <f t="shared" si="86"/>
        <v>79.559924096305608</v>
      </c>
      <c r="BR152" s="96">
        <f t="shared" si="87"/>
        <v>73.885421355261229</v>
      </c>
      <c r="BS152" s="97" t="str">
        <f t="shared" si="88"/>
        <v>BUENA</v>
      </c>
      <c r="BT152" s="98">
        <f t="shared" si="89"/>
        <v>46.728971962616825</v>
      </c>
      <c r="BU152" s="99">
        <f t="shared" si="90"/>
        <v>0.96400000000000008</v>
      </c>
      <c r="BV152" s="100">
        <f t="shared" si="91"/>
        <v>0.49778585448277823</v>
      </c>
      <c r="BW152" s="95">
        <f t="shared" si="92"/>
        <v>1</v>
      </c>
      <c r="BX152" s="94">
        <f t="shared" si="93"/>
        <v>0.91</v>
      </c>
      <c r="BY152" s="100">
        <f t="shared" si="94"/>
        <v>0.97199999999999998</v>
      </c>
      <c r="BZ152" s="100">
        <f t="shared" si="95"/>
        <v>0.49503727489239358</v>
      </c>
      <c r="CA152" s="94">
        <f t="shared" si="96"/>
        <v>0.15</v>
      </c>
      <c r="CB152" s="99">
        <f t="shared" si="97"/>
        <v>0.71771523811252413</v>
      </c>
      <c r="CC152" s="97" t="str">
        <f t="shared" si="98"/>
        <v>Aceptable</v>
      </c>
      <c r="CD152" s="99">
        <f t="shared" si="99"/>
        <v>0.50496272510760642</v>
      </c>
      <c r="CE152" s="96">
        <f t="shared" si="100"/>
        <v>7.8106903573791187E-2</v>
      </c>
      <c r="CF152" s="96">
        <f t="shared" si="101"/>
        <v>5.0499999999999989E-2</v>
      </c>
      <c r="CG152" s="99">
        <f t="shared" si="102"/>
        <v>0.21118987622713256</v>
      </c>
      <c r="CH152" s="101" t="str">
        <f t="shared" si="103"/>
        <v>Baja</v>
      </c>
      <c r="CI152" s="96">
        <f t="shared" si="104"/>
        <v>0</v>
      </c>
      <c r="CJ152" s="96">
        <f t="shared" si="105"/>
        <v>0.8841828604392763</v>
      </c>
      <c r="CK152" s="96">
        <f t="shared" si="106"/>
        <v>3.5999999999999921E-2</v>
      </c>
      <c r="CL152" s="102">
        <f t="shared" si="107"/>
        <v>0.30672762014642541</v>
      </c>
      <c r="CM152" s="103" t="str">
        <f t="shared" si="108"/>
        <v>Baja</v>
      </c>
      <c r="CN152" s="96">
        <f t="shared" si="109"/>
        <v>2.8000000000000001E-2</v>
      </c>
      <c r="CO152" s="96">
        <f t="shared" si="110"/>
        <v>2.8000000000000001E-2</v>
      </c>
      <c r="CP152" s="103" t="str">
        <f t="shared" si="111"/>
        <v>Ninguna</v>
      </c>
      <c r="CQ152" s="104">
        <f t="shared" si="112"/>
        <v>2.2085520697272723E-2</v>
      </c>
      <c r="CR152" s="104">
        <f t="shared" si="113"/>
        <v>2.2085520697272723E-2</v>
      </c>
      <c r="CS152" s="103" t="str">
        <f t="shared" si="114"/>
        <v>Ninguna</v>
      </c>
      <c r="CT152" s="105" t="str">
        <f t="shared" si="115"/>
        <v>Eutrofico</v>
      </c>
      <c r="CU152" s="115" t="s">
        <v>1645</v>
      </c>
      <c r="CV152" s="83" t="s">
        <v>1641</v>
      </c>
      <c r="CW152" s="90">
        <v>43689</v>
      </c>
      <c r="CX152" s="106">
        <f t="shared" si="116"/>
        <v>5.2458966630056656</v>
      </c>
    </row>
    <row r="153" spans="1:102" ht="30" hidden="1" customHeight="1" x14ac:dyDescent="0.2">
      <c r="A153" s="83">
        <v>2019</v>
      </c>
      <c r="B153" s="84" t="s">
        <v>1646</v>
      </c>
      <c r="C153" s="84" t="s">
        <v>706</v>
      </c>
      <c r="D153" s="85" t="s">
        <v>1647</v>
      </c>
      <c r="E153" s="86" t="s">
        <v>484</v>
      </c>
      <c r="F153" s="86" t="s">
        <v>479</v>
      </c>
      <c r="G153" s="86" t="s">
        <v>1648</v>
      </c>
      <c r="H153" s="87">
        <v>-75.303639000000004</v>
      </c>
      <c r="I153" s="87">
        <v>6.4578329999999999</v>
      </c>
      <c r="J153" s="109">
        <v>864357.87930000003</v>
      </c>
      <c r="K153" s="109">
        <v>1206031.3243</v>
      </c>
      <c r="L153" s="89">
        <v>1282</v>
      </c>
      <c r="M153" s="86">
        <v>2</v>
      </c>
      <c r="N153" s="86" t="s">
        <v>79</v>
      </c>
      <c r="O153" s="86">
        <v>27</v>
      </c>
      <c r="P153" s="86" t="s">
        <v>98</v>
      </c>
      <c r="Q153" s="86">
        <v>2701</v>
      </c>
      <c r="R153" s="84" t="s">
        <v>99</v>
      </c>
      <c r="S153" s="84" t="s">
        <v>100</v>
      </c>
      <c r="T153" s="84" t="s">
        <v>1553</v>
      </c>
      <c r="U153" s="110" t="s">
        <v>102</v>
      </c>
      <c r="V153" s="84" t="s">
        <v>706</v>
      </c>
      <c r="W153" s="84" t="s">
        <v>102</v>
      </c>
      <c r="X153" s="84" t="s">
        <v>706</v>
      </c>
      <c r="Y153" s="90">
        <v>43670</v>
      </c>
      <c r="Z153" s="91">
        <v>46000</v>
      </c>
      <c r="AA153" s="91">
        <v>7.41</v>
      </c>
      <c r="AB153" s="91">
        <v>230</v>
      </c>
      <c r="AC153" s="91">
        <v>22.5</v>
      </c>
      <c r="AD153" s="91">
        <v>25</v>
      </c>
      <c r="AE153" s="91">
        <v>7.02</v>
      </c>
      <c r="AF153" s="91">
        <v>97.7</v>
      </c>
      <c r="AG153" s="91">
        <v>2.5</v>
      </c>
      <c r="AH153" s="91">
        <v>40.6</v>
      </c>
      <c r="AI153" s="91">
        <v>13.2</v>
      </c>
      <c r="AJ153" s="91">
        <v>0.1</v>
      </c>
      <c r="AK153" s="91">
        <v>10</v>
      </c>
      <c r="AL153" s="91">
        <v>145000</v>
      </c>
      <c r="AM153" s="91">
        <v>833000</v>
      </c>
      <c r="AN153" s="91">
        <v>231000</v>
      </c>
      <c r="AO153" s="91">
        <v>1.06</v>
      </c>
      <c r="AP153" s="91">
        <v>0.65961825597654378</v>
      </c>
      <c r="AQ153" s="91">
        <v>0.216</v>
      </c>
      <c r="AR153" s="91">
        <v>6.03</v>
      </c>
      <c r="AS153" s="91">
        <v>39.9</v>
      </c>
      <c r="AT153" s="91">
        <v>215</v>
      </c>
      <c r="AU153" s="91" t="s">
        <v>88</v>
      </c>
      <c r="AV153" s="91">
        <v>62</v>
      </c>
      <c r="AW153" s="91">
        <v>0.9</v>
      </c>
      <c r="AX153" s="91">
        <v>5</v>
      </c>
      <c r="AY153" s="91">
        <v>7.12</v>
      </c>
      <c r="AZ153" s="91">
        <v>35</v>
      </c>
      <c r="BA153" s="91" t="s">
        <v>88</v>
      </c>
      <c r="BB153" s="91">
        <v>0.05</v>
      </c>
      <c r="BC153" s="91" t="s">
        <v>88</v>
      </c>
      <c r="BD153" s="91" t="s">
        <v>88</v>
      </c>
      <c r="BE153" s="93">
        <v>1E-3</v>
      </c>
      <c r="BF153" s="91" t="s">
        <v>88</v>
      </c>
      <c r="BG153" s="91">
        <v>0.25</v>
      </c>
      <c r="BH153" s="91">
        <v>43</v>
      </c>
      <c r="BI153" s="94">
        <f t="shared" si="78"/>
        <v>98.410044073144363</v>
      </c>
      <c r="BJ153" s="95">
        <f t="shared" si="79"/>
        <v>2</v>
      </c>
      <c r="BK153" s="95">
        <f t="shared" si="80"/>
        <v>93.563403057402155</v>
      </c>
      <c r="BL153" s="95">
        <f t="shared" si="81"/>
        <v>24.349656388352017</v>
      </c>
      <c r="BM153" s="95">
        <f t="shared" si="82"/>
        <v>96.148281124165436</v>
      </c>
      <c r="BN153" s="95">
        <f t="shared" si="83"/>
        <v>39.144191417896813</v>
      </c>
      <c r="BO153" s="95">
        <f t="shared" si="84"/>
        <v>84.793539135742179</v>
      </c>
      <c r="BP153" s="95">
        <f t="shared" si="85"/>
        <v>44.497511646985394</v>
      </c>
      <c r="BQ153" s="95">
        <f t="shared" si="86"/>
        <v>67.590541406937504</v>
      </c>
      <c r="BR153" s="96">
        <f t="shared" si="87"/>
        <v>60.319884029492407</v>
      </c>
      <c r="BS153" s="97" t="str">
        <f t="shared" si="88"/>
        <v>MEDIA</v>
      </c>
      <c r="BT153" s="98">
        <f t="shared" si="89"/>
        <v>0.70224719101123589</v>
      </c>
      <c r="BU153" s="99">
        <f t="shared" si="90"/>
        <v>0.97700000000000009</v>
      </c>
      <c r="BV153" s="100">
        <f t="shared" si="91"/>
        <v>0.1</v>
      </c>
      <c r="BW153" s="95">
        <f t="shared" si="92"/>
        <v>1</v>
      </c>
      <c r="BX153" s="94">
        <f t="shared" si="93"/>
        <v>0.26</v>
      </c>
      <c r="BY153" s="100">
        <f t="shared" si="94"/>
        <v>0.83399999999999996</v>
      </c>
      <c r="BZ153" s="100">
        <f t="shared" si="95"/>
        <v>0.19700045302688052</v>
      </c>
      <c r="CA153" s="94">
        <f t="shared" si="96"/>
        <v>0.15</v>
      </c>
      <c r="CB153" s="99">
        <f t="shared" si="97"/>
        <v>0.51206006342376331</v>
      </c>
      <c r="CC153" s="97" t="str">
        <f t="shared" si="98"/>
        <v>Regular</v>
      </c>
      <c r="CD153" s="99">
        <f t="shared" si="99"/>
        <v>0.80299954697311948</v>
      </c>
      <c r="CE153" s="96">
        <f t="shared" si="100"/>
        <v>1</v>
      </c>
      <c r="CF153" s="96">
        <f t="shared" si="101"/>
        <v>0</v>
      </c>
      <c r="CG153" s="99">
        <f t="shared" si="102"/>
        <v>0.60099984899103986</v>
      </c>
      <c r="CH153" s="101" t="str">
        <f t="shared" si="103"/>
        <v>Alta</v>
      </c>
      <c r="CI153" s="96">
        <f t="shared" si="104"/>
        <v>0.73440175184409473</v>
      </c>
      <c r="CJ153" s="96">
        <f t="shared" si="105"/>
        <v>1</v>
      </c>
      <c r="CK153" s="96">
        <f t="shared" si="106"/>
        <v>2.2999999999999909E-2</v>
      </c>
      <c r="CL153" s="102">
        <f t="shared" si="107"/>
        <v>0.58580058394803147</v>
      </c>
      <c r="CM153" s="103" t="str">
        <f t="shared" si="108"/>
        <v>Media</v>
      </c>
      <c r="CN153" s="96">
        <f t="shared" si="109"/>
        <v>0.16600000000000001</v>
      </c>
      <c r="CO153" s="96">
        <f t="shared" si="110"/>
        <v>0.16600000000000001</v>
      </c>
      <c r="CP153" s="103" t="str">
        <f t="shared" si="111"/>
        <v>Ninguna</v>
      </c>
      <c r="CQ153" s="104">
        <f t="shared" si="112"/>
        <v>4.0077878806669036E-3</v>
      </c>
      <c r="CR153" s="104">
        <f t="shared" si="113"/>
        <v>4.0077878806669036E-3</v>
      </c>
      <c r="CS153" s="103" t="str">
        <f t="shared" si="114"/>
        <v>Ninguna</v>
      </c>
      <c r="CT153" s="105" t="str">
        <f t="shared" si="115"/>
        <v>Hipereutrofico</v>
      </c>
      <c r="CU153" s="83" t="s">
        <v>1649</v>
      </c>
      <c r="CV153" s="83" t="s">
        <v>1497</v>
      </c>
      <c r="CW153" s="90">
        <v>43685</v>
      </c>
      <c r="CX153" s="106">
        <f t="shared" si="116"/>
        <v>5.8756182559765442</v>
      </c>
    </row>
    <row r="154" spans="1:102" ht="30" hidden="1" customHeight="1" x14ac:dyDescent="0.2">
      <c r="A154" s="83">
        <v>2019</v>
      </c>
      <c r="B154" s="84" t="s">
        <v>1650</v>
      </c>
      <c r="C154" s="84" t="s">
        <v>341</v>
      </c>
      <c r="D154" s="85" t="s">
        <v>1651</v>
      </c>
      <c r="E154" s="86" t="s">
        <v>545</v>
      </c>
      <c r="F154" s="86" t="s">
        <v>1412</v>
      </c>
      <c r="G154" s="86" t="s">
        <v>1531</v>
      </c>
      <c r="H154" s="87">
        <v>-74.399472000000003</v>
      </c>
      <c r="I154" s="87">
        <v>6.4879439999999997</v>
      </c>
      <c r="J154" s="109">
        <v>964386.92920000001</v>
      </c>
      <c r="K154" s="109">
        <v>1209209.3123999999</v>
      </c>
      <c r="L154" s="89">
        <v>123</v>
      </c>
      <c r="M154" s="86">
        <v>2</v>
      </c>
      <c r="N154" s="86" t="s">
        <v>79</v>
      </c>
      <c r="O154" s="86">
        <v>23</v>
      </c>
      <c r="P154" s="86" t="s">
        <v>289</v>
      </c>
      <c r="Q154" s="86">
        <v>2310</v>
      </c>
      <c r="R154" s="84" t="s">
        <v>323</v>
      </c>
      <c r="S154" s="108">
        <v>2310</v>
      </c>
      <c r="T154" s="84" t="s">
        <v>325</v>
      </c>
      <c r="U154" s="110" t="s">
        <v>546</v>
      </c>
      <c r="V154" s="84" t="s">
        <v>547</v>
      </c>
      <c r="W154" s="84" t="s">
        <v>1465</v>
      </c>
      <c r="X154" s="84" t="s">
        <v>341</v>
      </c>
      <c r="Y154" s="90">
        <v>43697</v>
      </c>
      <c r="Z154" s="91">
        <v>1338858</v>
      </c>
      <c r="AA154" s="91">
        <v>7.63</v>
      </c>
      <c r="AB154" s="91">
        <v>124.2</v>
      </c>
      <c r="AC154" s="91">
        <v>29.2</v>
      </c>
      <c r="AD154" s="91">
        <v>30.2</v>
      </c>
      <c r="AE154" s="91">
        <v>7.31</v>
      </c>
      <c r="AF154" s="91">
        <v>97.1</v>
      </c>
      <c r="AG154" s="91">
        <v>1</v>
      </c>
      <c r="AH154" s="91">
        <v>12</v>
      </c>
      <c r="AI154" s="91">
        <v>2</v>
      </c>
      <c r="AJ154" s="91" t="s">
        <v>88</v>
      </c>
      <c r="AK154" s="91" t="s">
        <v>88</v>
      </c>
      <c r="AL154" s="91">
        <v>3100</v>
      </c>
      <c r="AM154" s="91">
        <v>7500</v>
      </c>
      <c r="AN154" s="91">
        <v>3100</v>
      </c>
      <c r="AO154" s="91">
        <v>0.35499999999999998</v>
      </c>
      <c r="AP154" s="91">
        <v>0.26204012908657215</v>
      </c>
      <c r="AQ154" s="91">
        <v>0.02</v>
      </c>
      <c r="AR154" s="91">
        <v>5</v>
      </c>
      <c r="AS154" s="91">
        <v>243</v>
      </c>
      <c r="AT154" s="91">
        <v>736</v>
      </c>
      <c r="AU154" s="91" t="s">
        <v>88</v>
      </c>
      <c r="AV154" s="91">
        <v>182</v>
      </c>
      <c r="AW154" s="91">
        <v>0.1</v>
      </c>
      <c r="AX154" s="91">
        <v>5</v>
      </c>
      <c r="AY154" s="91">
        <v>0.05</v>
      </c>
      <c r="AZ154" s="91">
        <v>21</v>
      </c>
      <c r="BA154" s="91">
        <v>49.4</v>
      </c>
      <c r="BB154" s="91">
        <v>0.05</v>
      </c>
      <c r="BC154" s="91" t="s">
        <v>88</v>
      </c>
      <c r="BD154" s="91" t="s">
        <v>88</v>
      </c>
      <c r="BE154" s="93">
        <v>1E-3</v>
      </c>
      <c r="BF154" s="91" t="s">
        <v>88</v>
      </c>
      <c r="BG154" s="91">
        <v>0.25</v>
      </c>
      <c r="BH154" s="91" t="s">
        <v>88</v>
      </c>
      <c r="BI154" s="94">
        <f t="shared" si="78"/>
        <v>98.273144159998594</v>
      </c>
      <c r="BJ154" s="95">
        <f t="shared" si="79"/>
        <v>15.725619314028283</v>
      </c>
      <c r="BK154" s="95">
        <f t="shared" si="80"/>
        <v>92.086853426666494</v>
      </c>
      <c r="BL154" s="95">
        <f t="shared" si="81"/>
        <v>80.14150832</v>
      </c>
      <c r="BM154" s="95">
        <f t="shared" si="82"/>
        <v>99.004619356675605</v>
      </c>
      <c r="BN154" s="95">
        <f t="shared" si="83"/>
        <v>70.521172952488911</v>
      </c>
      <c r="BO154" s="95">
        <f t="shared" si="84"/>
        <v>89.058291121899998</v>
      </c>
      <c r="BP154" s="95">
        <f t="shared" si="85"/>
        <v>5</v>
      </c>
      <c r="BQ154" s="95">
        <f t="shared" si="86"/>
        <v>20</v>
      </c>
      <c r="BR154" s="96">
        <f t="shared" si="87"/>
        <v>65.826061732684082</v>
      </c>
      <c r="BS154" s="97" t="str">
        <f t="shared" si="88"/>
        <v>MEDIA</v>
      </c>
      <c r="BT154" s="98">
        <f t="shared" si="89"/>
        <v>100</v>
      </c>
      <c r="BU154" s="99">
        <f t="shared" si="90"/>
        <v>0.97099999999999997</v>
      </c>
      <c r="BV154" s="100">
        <f t="shared" si="91"/>
        <v>0.1</v>
      </c>
      <c r="BW154" s="95">
        <f t="shared" si="92"/>
        <v>1</v>
      </c>
      <c r="BX154" s="94">
        <f t="shared" si="93"/>
        <v>0.91</v>
      </c>
      <c r="BY154" s="100">
        <f t="shared" si="94"/>
        <v>0.47399999999999998</v>
      </c>
      <c r="BZ154" s="100">
        <f t="shared" si="95"/>
        <v>0.64834002699541693</v>
      </c>
      <c r="CA154" s="94">
        <f t="shared" si="96"/>
        <v>0.15</v>
      </c>
      <c r="CB154" s="99">
        <f t="shared" si="97"/>
        <v>0.61488760377935836</v>
      </c>
      <c r="CC154" s="97" t="str">
        <f t="shared" si="98"/>
        <v>Regular</v>
      </c>
      <c r="CD154" s="99">
        <f t="shared" si="99"/>
        <v>0.35165997300458307</v>
      </c>
      <c r="CE154" s="96">
        <f t="shared" si="100"/>
        <v>2.3035549431186141E-2</v>
      </c>
      <c r="CF154" s="96">
        <f t="shared" si="101"/>
        <v>0</v>
      </c>
      <c r="CG154" s="99">
        <f t="shared" si="102"/>
        <v>0.12489850747858973</v>
      </c>
      <c r="CH154" s="101" t="str">
        <f t="shared" si="103"/>
        <v>Ninguna</v>
      </c>
      <c r="CI154" s="96">
        <f t="shared" si="104"/>
        <v>0</v>
      </c>
      <c r="CJ154" s="96">
        <f t="shared" si="105"/>
        <v>0.7300343074993525</v>
      </c>
      <c r="CK154" s="96">
        <f t="shared" si="106"/>
        <v>2.9000000000000026E-2</v>
      </c>
      <c r="CL154" s="102">
        <f t="shared" si="107"/>
        <v>0.25301143583311753</v>
      </c>
      <c r="CM154" s="103" t="str">
        <f t="shared" si="108"/>
        <v>Baja</v>
      </c>
      <c r="CN154" s="96">
        <f t="shared" si="109"/>
        <v>0.52600000000000002</v>
      </c>
      <c r="CO154" s="96">
        <f t="shared" si="110"/>
        <v>0.52600000000000002</v>
      </c>
      <c r="CP154" s="103" t="str">
        <f t="shared" si="111"/>
        <v>Media</v>
      </c>
      <c r="CQ154" s="104">
        <f t="shared" si="112"/>
        <v>8.5223861792105039E-3</v>
      </c>
      <c r="CR154" s="104">
        <f t="shared" si="113"/>
        <v>8.5223861792105039E-3</v>
      </c>
      <c r="CS154" s="103" t="str">
        <f t="shared" si="114"/>
        <v>Ninguna</v>
      </c>
      <c r="CT154" s="105" t="str">
        <f t="shared" si="115"/>
        <v>Eutrofico</v>
      </c>
      <c r="CU154" s="115" t="s">
        <v>1652</v>
      </c>
      <c r="CV154" s="108" t="s">
        <v>1653</v>
      </c>
      <c r="CW154" s="90">
        <v>43712</v>
      </c>
      <c r="CX154" s="106">
        <f t="shared" si="116"/>
        <v>5.2820401290865719</v>
      </c>
    </row>
    <row r="155" spans="1:102" ht="30" hidden="1" customHeight="1" x14ac:dyDescent="0.2">
      <c r="A155" s="83">
        <v>2019</v>
      </c>
      <c r="B155" s="84" t="s">
        <v>1654</v>
      </c>
      <c r="C155" s="84" t="s">
        <v>823</v>
      </c>
      <c r="D155" s="85" t="s">
        <v>1655</v>
      </c>
      <c r="E155" s="84" t="s">
        <v>1656</v>
      </c>
      <c r="F155" s="86" t="s">
        <v>151</v>
      </c>
      <c r="G155" s="86" t="s">
        <v>1494</v>
      </c>
      <c r="H155" s="87">
        <v>-75.820722000000004</v>
      </c>
      <c r="I155" s="87">
        <v>6.5235830000000004</v>
      </c>
      <c r="J155" s="109">
        <v>807020.56050000002</v>
      </c>
      <c r="K155" s="109">
        <v>1213615.0765</v>
      </c>
      <c r="L155" s="89">
        <v>506</v>
      </c>
      <c r="M155" s="86">
        <v>2</v>
      </c>
      <c r="N155" s="86" t="s">
        <v>79</v>
      </c>
      <c r="O155" s="86">
        <v>26</v>
      </c>
      <c r="P155" s="86" t="s">
        <v>80</v>
      </c>
      <c r="Q155" s="86">
        <v>2621</v>
      </c>
      <c r="R155" s="84" t="s">
        <v>152</v>
      </c>
      <c r="S155" s="84" t="s">
        <v>153</v>
      </c>
      <c r="T155" s="84" t="s">
        <v>154</v>
      </c>
      <c r="U155" s="110" t="s">
        <v>1263</v>
      </c>
      <c r="V155" s="84" t="s">
        <v>823</v>
      </c>
      <c r="W155" s="84" t="s">
        <v>824</v>
      </c>
      <c r="X155" s="84" t="s">
        <v>823</v>
      </c>
      <c r="Y155" s="90">
        <v>43723</v>
      </c>
      <c r="Z155" s="91">
        <v>1101.5999999999999</v>
      </c>
      <c r="AA155" s="91">
        <v>8.9600000000000009</v>
      </c>
      <c r="AB155" s="91">
        <v>279</v>
      </c>
      <c r="AC155" s="91">
        <v>29.9</v>
      </c>
      <c r="AD155" s="91">
        <v>33.5</v>
      </c>
      <c r="AE155" s="91">
        <v>7.36</v>
      </c>
      <c r="AF155" s="91">
        <v>104.2</v>
      </c>
      <c r="AG155" s="91">
        <v>3.6000000000000014</v>
      </c>
      <c r="AH155" s="91">
        <v>12</v>
      </c>
      <c r="AI155" s="91">
        <v>2</v>
      </c>
      <c r="AJ155" s="91" t="s">
        <v>88</v>
      </c>
      <c r="AK155" s="91" t="s">
        <v>88</v>
      </c>
      <c r="AL155" s="91">
        <v>1000</v>
      </c>
      <c r="AM155" s="91">
        <v>26900</v>
      </c>
      <c r="AN155" s="91">
        <v>1460</v>
      </c>
      <c r="AO155" s="91">
        <v>0.153</v>
      </c>
      <c r="AP155" s="91">
        <v>0.49019575872229448</v>
      </c>
      <c r="AQ155" s="91">
        <v>0.02</v>
      </c>
      <c r="AR155" s="91">
        <v>5</v>
      </c>
      <c r="AS155" s="91">
        <v>14.8</v>
      </c>
      <c r="AT155" s="91">
        <v>191</v>
      </c>
      <c r="AU155" s="91" t="s">
        <v>88</v>
      </c>
      <c r="AV155" s="91">
        <v>30</v>
      </c>
      <c r="AW155" s="91">
        <v>0.1</v>
      </c>
      <c r="AX155" s="91">
        <v>5</v>
      </c>
      <c r="AY155" s="91">
        <v>6.4000000000000001E-2</v>
      </c>
      <c r="AZ155" s="91">
        <v>110</v>
      </c>
      <c r="BA155" s="91">
        <v>126</v>
      </c>
      <c r="BB155" s="91" t="s">
        <v>88</v>
      </c>
      <c r="BC155" s="91" t="s">
        <v>88</v>
      </c>
      <c r="BD155" s="91" t="s">
        <v>88</v>
      </c>
      <c r="BE155" s="93" t="s">
        <v>88</v>
      </c>
      <c r="BF155" s="91" t="s">
        <v>88</v>
      </c>
      <c r="BG155" s="91" t="s">
        <v>88</v>
      </c>
      <c r="BH155" s="91" t="s">
        <v>88</v>
      </c>
      <c r="BI155" s="94">
        <f t="shared" si="78"/>
        <v>98.617004499926708</v>
      </c>
      <c r="BJ155" s="95">
        <f t="shared" si="79"/>
        <v>20.302240658761157</v>
      </c>
      <c r="BK155" s="95">
        <f t="shared" si="80"/>
        <v>51.450951622296998</v>
      </c>
      <c r="BL155" s="95">
        <f t="shared" si="81"/>
        <v>80.14150832</v>
      </c>
      <c r="BM155" s="95">
        <f t="shared" si="82"/>
        <v>97.35162599455461</v>
      </c>
      <c r="BN155" s="95">
        <f t="shared" si="83"/>
        <v>85.756210881875944</v>
      </c>
      <c r="BO155" s="95">
        <f t="shared" si="84"/>
        <v>80.23947646237859</v>
      </c>
      <c r="BP155" s="95">
        <f t="shared" si="85"/>
        <v>68.428337481418239</v>
      </c>
      <c r="BQ155" s="95">
        <f t="shared" si="86"/>
        <v>71.882842310467112</v>
      </c>
      <c r="BR155" s="96">
        <f t="shared" si="87"/>
        <v>71.329217158169087</v>
      </c>
      <c r="BS155" s="97" t="str">
        <f t="shared" si="88"/>
        <v>BUENA</v>
      </c>
      <c r="BT155" s="98">
        <f t="shared" si="89"/>
        <v>78.125</v>
      </c>
      <c r="BU155" s="99">
        <f t="shared" si="90"/>
        <v>0.95799999999999996</v>
      </c>
      <c r="BV155" s="100">
        <f t="shared" si="91"/>
        <v>0.24205119603951616</v>
      </c>
      <c r="BW155" s="95">
        <f t="shared" si="92"/>
        <v>0.60773081593616884</v>
      </c>
      <c r="BX155" s="94">
        <f t="shared" si="93"/>
        <v>0.91</v>
      </c>
      <c r="BY155" s="100">
        <f t="shared" si="94"/>
        <v>0.93</v>
      </c>
      <c r="BZ155" s="100">
        <f t="shared" si="95"/>
        <v>0</v>
      </c>
      <c r="CA155" s="94">
        <f t="shared" si="96"/>
        <v>0.15</v>
      </c>
      <c r="CB155" s="99">
        <f t="shared" si="97"/>
        <v>0.55084948167659598</v>
      </c>
      <c r="CC155" s="97" t="str">
        <f t="shared" si="98"/>
        <v>Regular</v>
      </c>
      <c r="CD155" s="99">
        <f t="shared" si="99"/>
        <v>1</v>
      </c>
      <c r="CE155" s="96">
        <f t="shared" si="100"/>
        <v>1</v>
      </c>
      <c r="CF155" s="96">
        <f t="shared" si="101"/>
        <v>0.30000000000000004</v>
      </c>
      <c r="CG155" s="99">
        <f t="shared" si="102"/>
        <v>0.76666666666666661</v>
      </c>
      <c r="CH155" s="101" t="str">
        <f t="shared" si="103"/>
        <v>Alta</v>
      </c>
      <c r="CI155" s="96">
        <f t="shared" si="104"/>
        <v>0</v>
      </c>
      <c r="CJ155" s="96">
        <f t="shared" si="105"/>
        <v>1</v>
      </c>
      <c r="CK155" s="96">
        <f t="shared" si="106"/>
        <v>0</v>
      </c>
      <c r="CL155" s="102">
        <f t="shared" si="107"/>
        <v>0.33333333333333331</v>
      </c>
      <c r="CM155" s="103" t="str">
        <f t="shared" si="108"/>
        <v>Baja</v>
      </c>
      <c r="CN155" s="96">
        <f t="shared" si="109"/>
        <v>6.9999999999999993E-2</v>
      </c>
      <c r="CO155" s="96">
        <f t="shared" si="110"/>
        <v>6.9999999999999993E-2</v>
      </c>
      <c r="CP155" s="103" t="str">
        <f t="shared" si="111"/>
        <v>Ninguna</v>
      </c>
      <c r="CQ155" s="104">
        <f t="shared" si="112"/>
        <v>0.45809850598604562</v>
      </c>
      <c r="CR155" s="104">
        <f t="shared" si="113"/>
        <v>0.45809850598604562</v>
      </c>
      <c r="CS155" s="103" t="str">
        <f t="shared" si="114"/>
        <v>Media</v>
      </c>
      <c r="CT155" s="105" t="str">
        <f t="shared" si="115"/>
        <v>Eutrofico</v>
      </c>
      <c r="CU155" s="115" t="s">
        <v>1657</v>
      </c>
      <c r="CV155" s="108" t="s">
        <v>1658</v>
      </c>
      <c r="CW155" s="90">
        <v>43738</v>
      </c>
      <c r="CX155" s="106">
        <f t="shared" si="116"/>
        <v>5.5101957587222943</v>
      </c>
    </row>
    <row r="156" spans="1:102" ht="30" hidden="1" customHeight="1" x14ac:dyDescent="0.2">
      <c r="A156" s="83">
        <v>2019</v>
      </c>
      <c r="B156" s="84" t="s">
        <v>1659</v>
      </c>
      <c r="C156" s="84" t="s">
        <v>1409</v>
      </c>
      <c r="D156" s="85" t="s">
        <v>1660</v>
      </c>
      <c r="E156" s="86" t="s">
        <v>1411</v>
      </c>
      <c r="F156" s="86" t="s">
        <v>1412</v>
      </c>
      <c r="G156" s="86" t="s">
        <v>1507</v>
      </c>
      <c r="H156" s="87">
        <v>-74.780749999999998</v>
      </c>
      <c r="I156" s="87">
        <v>6.5315000000000003</v>
      </c>
      <c r="J156" s="109">
        <v>922218.27379999997</v>
      </c>
      <c r="K156" s="109">
        <v>1214069.0512000001</v>
      </c>
      <c r="L156" s="89">
        <v>876</v>
      </c>
      <c r="M156" s="86">
        <v>2</v>
      </c>
      <c r="N156" s="86" t="s">
        <v>79</v>
      </c>
      <c r="O156" s="86">
        <v>23</v>
      </c>
      <c r="P156" s="86" t="s">
        <v>289</v>
      </c>
      <c r="Q156" s="86">
        <v>2310</v>
      </c>
      <c r="R156" s="84" t="s">
        <v>323</v>
      </c>
      <c r="S156" s="108">
        <v>2310</v>
      </c>
      <c r="T156" s="84" t="s">
        <v>325</v>
      </c>
      <c r="U156" s="110" t="s">
        <v>1413</v>
      </c>
      <c r="V156" s="84" t="s">
        <v>1414</v>
      </c>
      <c r="W156" s="84" t="s">
        <v>1415</v>
      </c>
      <c r="X156" s="84" t="s">
        <v>1409</v>
      </c>
      <c r="Y156" s="90">
        <v>43691</v>
      </c>
      <c r="Z156" s="91">
        <v>20.61</v>
      </c>
      <c r="AA156" s="91">
        <v>7.61</v>
      </c>
      <c r="AB156" s="91">
        <v>80.900000000000006</v>
      </c>
      <c r="AC156" s="91">
        <v>23.9</v>
      </c>
      <c r="AD156" s="91">
        <v>25</v>
      </c>
      <c r="AE156" s="91">
        <v>7.58</v>
      </c>
      <c r="AF156" s="91">
        <v>101.7</v>
      </c>
      <c r="AG156" s="91">
        <v>1.1000000000000014</v>
      </c>
      <c r="AH156" s="91">
        <v>12</v>
      </c>
      <c r="AI156" s="91">
        <v>2</v>
      </c>
      <c r="AJ156" s="91" t="s">
        <v>88</v>
      </c>
      <c r="AK156" s="91" t="s">
        <v>88</v>
      </c>
      <c r="AL156" s="91">
        <v>241</v>
      </c>
      <c r="AM156" s="91">
        <v>9804</v>
      </c>
      <c r="AN156" s="91">
        <v>809</v>
      </c>
      <c r="AO156" s="91">
        <v>0.153</v>
      </c>
      <c r="AP156" s="91">
        <v>0.22589666300566569</v>
      </c>
      <c r="AQ156" s="91">
        <v>0.02</v>
      </c>
      <c r="AR156" s="91">
        <v>5</v>
      </c>
      <c r="AS156" s="91">
        <v>1.52</v>
      </c>
      <c r="AT156" s="91">
        <v>74</v>
      </c>
      <c r="AU156" s="91" t="s">
        <v>88</v>
      </c>
      <c r="AV156" s="91">
        <v>7</v>
      </c>
      <c r="AW156" s="91">
        <v>0.1</v>
      </c>
      <c r="AX156" s="91">
        <v>5</v>
      </c>
      <c r="AY156" s="91">
        <v>0.05</v>
      </c>
      <c r="AZ156" s="91">
        <v>41</v>
      </c>
      <c r="BA156" s="91" t="s">
        <v>88</v>
      </c>
      <c r="BB156" s="91">
        <v>0.05</v>
      </c>
      <c r="BC156" s="91" t="s">
        <v>88</v>
      </c>
      <c r="BD156" s="91" t="s">
        <v>88</v>
      </c>
      <c r="BE156" s="93">
        <v>1E-3</v>
      </c>
      <c r="BF156" s="91" t="s">
        <v>88</v>
      </c>
      <c r="BG156" s="91">
        <v>0.25</v>
      </c>
      <c r="BH156" s="91" t="s">
        <v>88</v>
      </c>
      <c r="BI156" s="94">
        <f t="shared" si="78"/>
        <v>98.811533012170031</v>
      </c>
      <c r="BJ156" s="95">
        <f t="shared" si="79"/>
        <v>24.507127250381075</v>
      </c>
      <c r="BK156" s="95">
        <f t="shared" si="80"/>
        <v>92.28791928571809</v>
      </c>
      <c r="BL156" s="95">
        <f t="shared" si="81"/>
        <v>80.14150832</v>
      </c>
      <c r="BM156" s="95">
        <f t="shared" si="82"/>
        <v>99.269944328661239</v>
      </c>
      <c r="BN156" s="95">
        <f t="shared" si="83"/>
        <v>85.756210881875944</v>
      </c>
      <c r="BO156" s="95">
        <f t="shared" si="84"/>
        <v>88.854603312289115</v>
      </c>
      <c r="BP156" s="95">
        <f t="shared" si="85"/>
        <v>94.214570469588665</v>
      </c>
      <c r="BQ156" s="95">
        <f t="shared" si="86"/>
        <v>85.671472453553605</v>
      </c>
      <c r="BR156" s="96">
        <f t="shared" si="87"/>
        <v>80.608582570357342</v>
      </c>
      <c r="BS156" s="97" t="str">
        <f t="shared" si="88"/>
        <v>BUENA</v>
      </c>
      <c r="BT156" s="98">
        <f t="shared" si="89"/>
        <v>100</v>
      </c>
      <c r="BU156" s="99">
        <f t="shared" si="90"/>
        <v>0.98299999999999987</v>
      </c>
      <c r="BV156" s="100">
        <f t="shared" si="91"/>
        <v>0.46164446708680346</v>
      </c>
      <c r="BW156" s="95">
        <f t="shared" si="92"/>
        <v>1</v>
      </c>
      <c r="BX156" s="94">
        <f t="shared" si="93"/>
        <v>0.91</v>
      </c>
      <c r="BY156" s="100">
        <f t="shared" si="94"/>
        <v>0.999</v>
      </c>
      <c r="BZ156" s="100">
        <f t="shared" si="95"/>
        <v>0.80200646075866278</v>
      </c>
      <c r="CA156" s="94">
        <f t="shared" si="96"/>
        <v>0.15</v>
      </c>
      <c r="CB156" s="99">
        <f t="shared" si="97"/>
        <v>0.76245112989836528</v>
      </c>
      <c r="CC156" s="97" t="str">
        <f t="shared" si="98"/>
        <v>Aceptable</v>
      </c>
      <c r="CD156" s="99">
        <f t="shared" si="99"/>
        <v>0.19799353924133725</v>
      </c>
      <c r="CE156" s="96">
        <f t="shared" si="100"/>
        <v>1</v>
      </c>
      <c r="CF156" s="96">
        <f t="shared" si="101"/>
        <v>0</v>
      </c>
      <c r="CG156" s="99">
        <f t="shared" si="102"/>
        <v>0.39933117974711241</v>
      </c>
      <c r="CH156" s="101" t="str">
        <f t="shared" si="103"/>
        <v>Baja</v>
      </c>
      <c r="CI156" s="96">
        <f t="shared" si="104"/>
        <v>0</v>
      </c>
      <c r="CJ156" s="96">
        <f t="shared" si="105"/>
        <v>0.79518584944482296</v>
      </c>
      <c r="CK156" s="96">
        <f t="shared" si="106"/>
        <v>0</v>
      </c>
      <c r="CL156" s="102">
        <f t="shared" si="107"/>
        <v>0.26506194981494097</v>
      </c>
      <c r="CM156" s="103" t="str">
        <f t="shared" si="108"/>
        <v>Baja</v>
      </c>
      <c r="CN156" s="96">
        <f t="shared" si="109"/>
        <v>0</v>
      </c>
      <c r="CO156" s="96">
        <f t="shared" si="110"/>
        <v>0</v>
      </c>
      <c r="CP156" s="103" t="str">
        <f t="shared" si="111"/>
        <v>Ninguna</v>
      </c>
      <c r="CQ156" s="104">
        <f t="shared" si="112"/>
        <v>7.9586926537427334E-3</v>
      </c>
      <c r="CR156" s="104">
        <f t="shared" si="113"/>
        <v>7.9586926537427334E-3</v>
      </c>
      <c r="CS156" s="103" t="str">
        <f t="shared" si="114"/>
        <v>Ninguna</v>
      </c>
      <c r="CT156" s="105" t="str">
        <f t="shared" si="115"/>
        <v>Eutrofico</v>
      </c>
      <c r="CU156" s="83" t="s">
        <v>1661</v>
      </c>
      <c r="CV156" s="83" t="s">
        <v>1662</v>
      </c>
      <c r="CW156" s="90">
        <v>43706</v>
      </c>
      <c r="CX156" s="106">
        <f t="shared" si="116"/>
        <v>5.2458966630056656</v>
      </c>
    </row>
    <row r="157" spans="1:102" ht="30" hidden="1" customHeight="1" x14ac:dyDescent="0.2">
      <c r="A157" s="83">
        <v>2019</v>
      </c>
      <c r="B157" s="84" t="s">
        <v>1663</v>
      </c>
      <c r="C157" s="84" t="s">
        <v>296</v>
      </c>
      <c r="D157" s="85" t="s">
        <v>1664</v>
      </c>
      <c r="E157" s="86" t="s">
        <v>297</v>
      </c>
      <c r="F157" s="86" t="s">
        <v>1412</v>
      </c>
      <c r="G157" s="86" t="s">
        <v>1507</v>
      </c>
      <c r="H157" s="87">
        <v>-75.123166999999995</v>
      </c>
      <c r="I157" s="87">
        <v>6.5289169999999999</v>
      </c>
      <c r="J157" s="109">
        <v>884664.68839999998</v>
      </c>
      <c r="K157" s="109">
        <v>1214452.5234000001</v>
      </c>
      <c r="L157" s="89">
        <v>1268</v>
      </c>
      <c r="M157" s="86">
        <v>2</v>
      </c>
      <c r="N157" s="86" t="s">
        <v>79</v>
      </c>
      <c r="O157" s="86">
        <v>23</v>
      </c>
      <c r="P157" s="86" t="s">
        <v>289</v>
      </c>
      <c r="Q157" s="86">
        <v>2308</v>
      </c>
      <c r="R157" s="84" t="s">
        <v>290</v>
      </c>
      <c r="S157" s="84" t="s">
        <v>291</v>
      </c>
      <c r="T157" s="84" t="s">
        <v>292</v>
      </c>
      <c r="U157" s="110" t="s">
        <v>298</v>
      </c>
      <c r="V157" s="84" t="s">
        <v>299</v>
      </c>
      <c r="W157" s="84" t="s">
        <v>300</v>
      </c>
      <c r="X157" s="84" t="s">
        <v>296</v>
      </c>
      <c r="Y157" s="90">
        <v>43700</v>
      </c>
      <c r="Z157" s="91">
        <v>348.6</v>
      </c>
      <c r="AA157" s="91">
        <v>6.29</v>
      </c>
      <c r="AB157" s="91">
        <v>30.4</v>
      </c>
      <c r="AC157" s="91">
        <v>26.2</v>
      </c>
      <c r="AD157" s="91">
        <v>28.2</v>
      </c>
      <c r="AE157" s="91">
        <v>7.39</v>
      </c>
      <c r="AF157" s="91">
        <v>98.2</v>
      </c>
      <c r="AG157" s="91">
        <v>2</v>
      </c>
      <c r="AH157" s="91">
        <v>12</v>
      </c>
      <c r="AI157" s="91">
        <v>2</v>
      </c>
      <c r="AJ157" s="91" t="s">
        <v>88</v>
      </c>
      <c r="AK157" s="91" t="s">
        <v>88</v>
      </c>
      <c r="AL157" s="91">
        <v>422</v>
      </c>
      <c r="AM157" s="91">
        <v>24196</v>
      </c>
      <c r="AN157" s="91">
        <v>426</v>
      </c>
      <c r="AO157" s="91">
        <v>0.153</v>
      </c>
      <c r="AP157" s="91">
        <v>0.22589666300566569</v>
      </c>
      <c r="AQ157" s="91">
        <v>0.02</v>
      </c>
      <c r="AR157" s="91">
        <v>5</v>
      </c>
      <c r="AS157" s="91">
        <v>2.35</v>
      </c>
      <c r="AT157" s="91">
        <v>47</v>
      </c>
      <c r="AU157" s="91" t="s">
        <v>88</v>
      </c>
      <c r="AV157" s="91">
        <v>7</v>
      </c>
      <c r="AW157" s="91">
        <v>0.1</v>
      </c>
      <c r="AX157" s="91">
        <v>5</v>
      </c>
      <c r="AY157" s="91">
        <v>0.05</v>
      </c>
      <c r="AZ157" s="91">
        <v>11.1</v>
      </c>
      <c r="BA157" s="91" t="s">
        <v>88</v>
      </c>
      <c r="BB157" s="91">
        <v>0.05</v>
      </c>
      <c r="BC157" s="91" t="s">
        <v>88</v>
      </c>
      <c r="BD157" s="91" t="s">
        <v>88</v>
      </c>
      <c r="BE157" s="93">
        <v>1E-3</v>
      </c>
      <c r="BF157" s="91" t="s">
        <v>88</v>
      </c>
      <c r="BG157" s="91">
        <v>0.25</v>
      </c>
      <c r="BH157" s="91" t="s">
        <v>88</v>
      </c>
      <c r="BI157" s="94">
        <f t="shared" si="78"/>
        <v>98.508810836154666</v>
      </c>
      <c r="BJ157" s="95">
        <f t="shared" si="79"/>
        <v>29.708651906437922</v>
      </c>
      <c r="BK157" s="95">
        <f t="shared" si="80"/>
        <v>66.389078033366303</v>
      </c>
      <c r="BL157" s="95">
        <f t="shared" si="81"/>
        <v>80.14150832</v>
      </c>
      <c r="BM157" s="95">
        <f t="shared" si="82"/>
        <v>99.269944328661239</v>
      </c>
      <c r="BN157" s="95">
        <f t="shared" si="83"/>
        <v>85.756210881875944</v>
      </c>
      <c r="BO157" s="95">
        <f t="shared" si="84"/>
        <v>86.490133881600002</v>
      </c>
      <c r="BP157" s="95">
        <f t="shared" si="85"/>
        <v>92.18609050484153</v>
      </c>
      <c r="BQ157" s="95">
        <f t="shared" si="86"/>
        <v>85.658823430819098</v>
      </c>
      <c r="BR157" s="96">
        <f t="shared" si="87"/>
        <v>78.14088043580503</v>
      </c>
      <c r="BS157" s="97" t="str">
        <f t="shared" si="88"/>
        <v>BUENA</v>
      </c>
      <c r="BT157" s="98">
        <f t="shared" si="89"/>
        <v>100</v>
      </c>
      <c r="BU157" s="99">
        <f t="shared" si="90"/>
        <v>0.9820000000000001</v>
      </c>
      <c r="BV157" s="100">
        <f t="shared" si="91"/>
        <v>0.67495432456009619</v>
      </c>
      <c r="BW157" s="95">
        <f t="shared" si="92"/>
        <v>0.69223456693644425</v>
      </c>
      <c r="BX157" s="94">
        <f t="shared" si="93"/>
        <v>0.91</v>
      </c>
      <c r="BY157" s="100">
        <f t="shared" si="94"/>
        <v>0.999</v>
      </c>
      <c r="BZ157" s="100">
        <f t="shared" si="95"/>
        <v>0.9466602959113638</v>
      </c>
      <c r="CA157" s="94">
        <f t="shared" si="96"/>
        <v>0.15</v>
      </c>
      <c r="CB157" s="99">
        <f t="shared" si="97"/>
        <v>0.76931888623710665</v>
      </c>
      <c r="CC157" s="97" t="str">
        <f t="shared" si="98"/>
        <v>Aceptable</v>
      </c>
      <c r="CD157" s="99">
        <f t="shared" si="99"/>
        <v>5.333970408863617E-2</v>
      </c>
      <c r="CE157" s="96">
        <f t="shared" si="100"/>
        <v>1</v>
      </c>
      <c r="CF157" s="96">
        <f t="shared" si="101"/>
        <v>0</v>
      </c>
      <c r="CG157" s="99">
        <f t="shared" si="102"/>
        <v>0.35111323469621203</v>
      </c>
      <c r="CH157" s="101" t="str">
        <f t="shared" si="103"/>
        <v>Baja</v>
      </c>
      <c r="CI157" s="96">
        <f t="shared" si="104"/>
        <v>0</v>
      </c>
      <c r="CJ157" s="96">
        <f t="shared" si="105"/>
        <v>1</v>
      </c>
      <c r="CK157" s="96">
        <f t="shared" si="106"/>
        <v>1.7999999999999905E-2</v>
      </c>
      <c r="CL157" s="102">
        <f t="shared" si="107"/>
        <v>0.33933333333333326</v>
      </c>
      <c r="CM157" s="103" t="str">
        <f t="shared" si="108"/>
        <v>Baja</v>
      </c>
      <c r="CN157" s="96">
        <f t="shared" si="109"/>
        <v>0</v>
      </c>
      <c r="CO157" s="96">
        <f t="shared" si="110"/>
        <v>0</v>
      </c>
      <c r="CP157" s="103" t="str">
        <f t="shared" si="111"/>
        <v>Ninguna</v>
      </c>
      <c r="CQ157" s="104">
        <f t="shared" si="112"/>
        <v>8.4430281611400408E-5</v>
      </c>
      <c r="CR157" s="104">
        <f t="shared" si="113"/>
        <v>8.4430281611400408E-5</v>
      </c>
      <c r="CS157" s="103" t="str">
        <f t="shared" si="114"/>
        <v>Ninguna</v>
      </c>
      <c r="CT157" s="105" t="str">
        <f t="shared" si="115"/>
        <v>Eutrofico</v>
      </c>
      <c r="CU157" s="83" t="s">
        <v>1665</v>
      </c>
      <c r="CV157" s="83" t="s">
        <v>1497</v>
      </c>
      <c r="CW157" s="90">
        <v>43715</v>
      </c>
      <c r="CX157" s="106">
        <f t="shared" si="116"/>
        <v>5.2458966630056656</v>
      </c>
    </row>
    <row r="158" spans="1:102" ht="30" hidden="1" customHeight="1" x14ac:dyDescent="0.2">
      <c r="A158" s="83">
        <v>2019</v>
      </c>
      <c r="B158" s="84" t="s">
        <v>1666</v>
      </c>
      <c r="C158" s="84" t="s">
        <v>520</v>
      </c>
      <c r="D158" s="85" t="s">
        <v>1667</v>
      </c>
      <c r="E158" s="86" t="s">
        <v>1295</v>
      </c>
      <c r="F158" s="86" t="s">
        <v>241</v>
      </c>
      <c r="G158" s="86" t="s">
        <v>1668</v>
      </c>
      <c r="H158" s="87">
        <v>-75.206028000000003</v>
      </c>
      <c r="I158" s="87">
        <v>6.3930559999999996</v>
      </c>
      <c r="J158" s="109">
        <v>874836.1642</v>
      </c>
      <c r="K158" s="109">
        <v>1216672.4103999999</v>
      </c>
      <c r="L158" s="89">
        <v>1072</v>
      </c>
      <c r="M158" s="86">
        <v>2</v>
      </c>
      <c r="N158" s="86" t="s">
        <v>79</v>
      </c>
      <c r="O158" s="86">
        <v>27</v>
      </c>
      <c r="P158" s="86" t="s">
        <v>98</v>
      </c>
      <c r="Q158" s="86">
        <v>2701</v>
      </c>
      <c r="R158" s="84" t="s">
        <v>99</v>
      </c>
      <c r="S158" s="84" t="s">
        <v>262</v>
      </c>
      <c r="T158" s="84" t="s">
        <v>263</v>
      </c>
      <c r="U158" s="110" t="s">
        <v>1669</v>
      </c>
      <c r="V158" s="84" t="s">
        <v>1670</v>
      </c>
      <c r="W158" s="84" t="s">
        <v>1671</v>
      </c>
      <c r="X158" s="84" t="s">
        <v>520</v>
      </c>
      <c r="Y158" s="90">
        <v>43671</v>
      </c>
      <c r="Z158" s="91">
        <v>85000</v>
      </c>
      <c r="AA158" s="91">
        <v>7.46</v>
      </c>
      <c r="AB158" s="91">
        <v>238</v>
      </c>
      <c r="AC158" s="91">
        <v>22.8</v>
      </c>
      <c r="AD158" s="91">
        <v>25.3</v>
      </c>
      <c r="AE158" s="91">
        <v>7.03</v>
      </c>
      <c r="AF158" s="91">
        <v>93.3</v>
      </c>
      <c r="AG158" s="91">
        <v>2.5</v>
      </c>
      <c r="AH158" s="91">
        <v>25.9</v>
      </c>
      <c r="AI158" s="91">
        <v>8.61</v>
      </c>
      <c r="AJ158" s="91">
        <v>0.1</v>
      </c>
      <c r="AK158" s="91">
        <v>10</v>
      </c>
      <c r="AL158" s="91">
        <v>13480</v>
      </c>
      <c r="AM158" s="91">
        <v>291550</v>
      </c>
      <c r="AN158" s="91">
        <v>148335</v>
      </c>
      <c r="AO158" s="91">
        <v>0.56799999999999995</v>
      </c>
      <c r="AP158" s="91">
        <v>0.30721946168770536</v>
      </c>
      <c r="AQ158" s="91">
        <v>0.32200000000000001</v>
      </c>
      <c r="AR158" s="91">
        <v>5</v>
      </c>
      <c r="AS158" s="91">
        <v>68.900000000000006</v>
      </c>
      <c r="AT158" s="91">
        <v>233</v>
      </c>
      <c r="AU158" s="91" t="s">
        <v>88</v>
      </c>
      <c r="AV158" s="91">
        <v>121</v>
      </c>
      <c r="AW158" s="91">
        <v>0.5</v>
      </c>
      <c r="AX158" s="91">
        <v>5</v>
      </c>
      <c r="AY158" s="91">
        <v>0.873</v>
      </c>
      <c r="AZ158" s="91">
        <v>36.1</v>
      </c>
      <c r="BA158" s="91" t="s">
        <v>88</v>
      </c>
      <c r="BB158" s="91">
        <v>0.05</v>
      </c>
      <c r="BC158" s="91" t="s">
        <v>88</v>
      </c>
      <c r="BD158" s="91" t="s">
        <v>88</v>
      </c>
      <c r="BE158" s="93">
        <v>1E-3</v>
      </c>
      <c r="BF158" s="91" t="s">
        <v>88</v>
      </c>
      <c r="BG158" s="91">
        <v>0.25</v>
      </c>
      <c r="BH158" s="91">
        <v>38.6</v>
      </c>
      <c r="BI158" s="94">
        <f t="shared" si="78"/>
        <v>96.942452314889792</v>
      </c>
      <c r="BJ158" s="95">
        <f t="shared" si="79"/>
        <v>2</v>
      </c>
      <c r="BK158" s="95">
        <f t="shared" si="80"/>
        <v>93.456090973513454</v>
      </c>
      <c r="BL158" s="95">
        <f t="shared" si="81"/>
        <v>38.802127752814087</v>
      </c>
      <c r="BM158" s="95">
        <f t="shared" si="82"/>
        <v>98.674302743720077</v>
      </c>
      <c r="BN158" s="95">
        <f t="shared" si="83"/>
        <v>57.939902713810284</v>
      </c>
      <c r="BO158" s="95">
        <f t="shared" si="84"/>
        <v>84.793539135742179</v>
      </c>
      <c r="BP158" s="95">
        <f t="shared" si="85"/>
        <v>29.503959958826997</v>
      </c>
      <c r="BQ158" s="95">
        <f t="shared" si="86"/>
        <v>64.223650017043099</v>
      </c>
      <c r="BR158" s="96">
        <f t="shared" si="87"/>
        <v>62.345367710653719</v>
      </c>
      <c r="BS158" s="97" t="str">
        <f t="shared" si="88"/>
        <v>MEDIA</v>
      </c>
      <c r="BT158" s="98">
        <f t="shared" si="89"/>
        <v>5.72737686139748</v>
      </c>
      <c r="BU158" s="99">
        <f t="shared" si="90"/>
        <v>0.93299999999999994</v>
      </c>
      <c r="BV158" s="100">
        <f t="shared" si="91"/>
        <v>0.1</v>
      </c>
      <c r="BW158" s="95">
        <f t="shared" si="92"/>
        <v>1</v>
      </c>
      <c r="BX158" s="94">
        <f t="shared" si="93"/>
        <v>0.51</v>
      </c>
      <c r="BY158" s="100">
        <f t="shared" si="94"/>
        <v>0.65700000000000003</v>
      </c>
      <c r="BZ158" s="100">
        <f t="shared" si="95"/>
        <v>0.15935405493578392</v>
      </c>
      <c r="CA158" s="94">
        <f t="shared" si="96"/>
        <v>0.35</v>
      </c>
      <c r="CB158" s="99">
        <f t="shared" si="97"/>
        <v>0.53796956769100979</v>
      </c>
      <c r="CC158" s="97" t="str">
        <f t="shared" si="98"/>
        <v>Regular</v>
      </c>
      <c r="CD158" s="99">
        <f t="shared" si="99"/>
        <v>0.84064594506421608</v>
      </c>
      <c r="CE158" s="96">
        <f t="shared" si="100"/>
        <v>1</v>
      </c>
      <c r="CF158" s="96">
        <f t="shared" si="101"/>
        <v>0</v>
      </c>
      <c r="CG158" s="99">
        <f t="shared" si="102"/>
        <v>0.61354864835473866</v>
      </c>
      <c r="CH158" s="101" t="str">
        <f t="shared" si="103"/>
        <v>Alta</v>
      </c>
      <c r="CI158" s="96">
        <f t="shared" si="104"/>
        <v>0.60450220601755822</v>
      </c>
      <c r="CJ158" s="96">
        <f t="shared" si="105"/>
        <v>1</v>
      </c>
      <c r="CK158" s="96">
        <f t="shared" si="106"/>
        <v>6.700000000000006E-2</v>
      </c>
      <c r="CL158" s="102">
        <f t="shared" si="107"/>
        <v>0.5571674020058528</v>
      </c>
      <c r="CM158" s="103" t="str">
        <f t="shared" si="108"/>
        <v>Media</v>
      </c>
      <c r="CN158" s="96">
        <f t="shared" si="109"/>
        <v>0.34299999999999997</v>
      </c>
      <c r="CO158" s="96">
        <f t="shared" si="110"/>
        <v>0.34299999999999997</v>
      </c>
      <c r="CP158" s="103" t="str">
        <f t="shared" si="111"/>
        <v>Baja</v>
      </c>
      <c r="CQ158" s="104">
        <f t="shared" si="112"/>
        <v>4.7587506695258176E-3</v>
      </c>
      <c r="CR158" s="104">
        <f t="shared" si="113"/>
        <v>4.7587506695258176E-3</v>
      </c>
      <c r="CS158" s="103" t="str">
        <f t="shared" si="114"/>
        <v>Ninguna</v>
      </c>
      <c r="CT158" s="105" t="str">
        <f t="shared" si="115"/>
        <v>Eutrofico</v>
      </c>
      <c r="CU158" s="83" t="s">
        <v>1672</v>
      </c>
      <c r="CV158" s="83" t="s">
        <v>1497</v>
      </c>
      <c r="CW158" s="90">
        <v>43686</v>
      </c>
      <c r="CX158" s="106">
        <f t="shared" si="116"/>
        <v>5.6292194616877058</v>
      </c>
    </row>
    <row r="159" spans="1:102" ht="30" hidden="1" customHeight="1" x14ac:dyDescent="0.2">
      <c r="A159" s="83">
        <v>2019</v>
      </c>
      <c r="B159" s="84" t="s">
        <v>1673</v>
      </c>
      <c r="C159" s="84" t="s">
        <v>1409</v>
      </c>
      <c r="D159" s="85" t="s">
        <v>1674</v>
      </c>
      <c r="E159" s="86" t="s">
        <v>1411</v>
      </c>
      <c r="F159" s="86" t="s">
        <v>1412</v>
      </c>
      <c r="G159" s="86" t="s">
        <v>1494</v>
      </c>
      <c r="H159" s="87">
        <v>-74.786417</v>
      </c>
      <c r="I159" s="87">
        <v>6.5609169999999999</v>
      </c>
      <c r="J159" s="109">
        <v>921596.07319999998</v>
      </c>
      <c r="K159" s="109">
        <v>1217323.3252000001</v>
      </c>
      <c r="L159" s="89">
        <v>966</v>
      </c>
      <c r="M159" s="86">
        <v>2</v>
      </c>
      <c r="N159" s="86" t="s">
        <v>79</v>
      </c>
      <c r="O159" s="86">
        <v>23</v>
      </c>
      <c r="P159" s="86" t="s">
        <v>289</v>
      </c>
      <c r="Q159" s="86">
        <v>2310</v>
      </c>
      <c r="R159" s="84" t="s">
        <v>323</v>
      </c>
      <c r="S159" s="108">
        <v>2310</v>
      </c>
      <c r="T159" s="84" t="s">
        <v>325</v>
      </c>
      <c r="U159" s="110" t="s">
        <v>1413</v>
      </c>
      <c r="V159" s="84" t="s">
        <v>1414</v>
      </c>
      <c r="W159" s="84" t="s">
        <v>1415</v>
      </c>
      <c r="X159" s="84" t="s">
        <v>1409</v>
      </c>
      <c r="Y159" s="90">
        <v>43691</v>
      </c>
      <c r="Z159" s="91">
        <v>187.02</v>
      </c>
      <c r="AA159" s="91">
        <v>7.44</v>
      </c>
      <c r="AB159" s="91">
        <v>107.1</v>
      </c>
      <c r="AC159" s="91">
        <v>27.6</v>
      </c>
      <c r="AD159" s="91">
        <v>28.7</v>
      </c>
      <c r="AE159" s="91">
        <v>7.79</v>
      </c>
      <c r="AF159" s="91">
        <v>111.4</v>
      </c>
      <c r="AG159" s="91">
        <v>1.0999999999999979</v>
      </c>
      <c r="AH159" s="91">
        <v>12</v>
      </c>
      <c r="AI159" s="91">
        <v>2.79</v>
      </c>
      <c r="AJ159" s="91" t="s">
        <v>88</v>
      </c>
      <c r="AK159" s="91" t="s">
        <v>88</v>
      </c>
      <c r="AL159" s="91">
        <v>9870</v>
      </c>
      <c r="AM159" s="91">
        <v>81640</v>
      </c>
      <c r="AN159" s="91">
        <v>15970</v>
      </c>
      <c r="AO159" s="91">
        <v>0.153</v>
      </c>
      <c r="AP159" s="91">
        <v>0.3185142948379886</v>
      </c>
      <c r="AQ159" s="91">
        <v>0.19</v>
      </c>
      <c r="AR159" s="91">
        <v>5</v>
      </c>
      <c r="AS159" s="91">
        <v>7.66</v>
      </c>
      <c r="AT159" s="91">
        <v>89</v>
      </c>
      <c r="AU159" s="91" t="s">
        <v>88</v>
      </c>
      <c r="AV159" s="91">
        <v>8</v>
      </c>
      <c r="AW159" s="91">
        <v>0.1</v>
      </c>
      <c r="AX159" s="91">
        <v>5</v>
      </c>
      <c r="AY159" s="91">
        <v>0.05</v>
      </c>
      <c r="AZ159" s="91">
        <v>52.9</v>
      </c>
      <c r="BA159" s="91" t="s">
        <v>88</v>
      </c>
      <c r="BB159" s="91">
        <v>0.05</v>
      </c>
      <c r="BC159" s="91" t="s">
        <v>88</v>
      </c>
      <c r="BD159" s="91" t="s">
        <v>88</v>
      </c>
      <c r="BE159" s="93">
        <v>1E-3</v>
      </c>
      <c r="BF159" s="91" t="s">
        <v>88</v>
      </c>
      <c r="BG159" s="91">
        <v>0.25</v>
      </c>
      <c r="BH159" s="91" t="s">
        <v>88</v>
      </c>
      <c r="BI159" s="94">
        <f t="shared" si="78"/>
        <v>96.272442180608152</v>
      </c>
      <c r="BJ159" s="95">
        <f t="shared" si="79"/>
        <v>8.4956431758732069</v>
      </c>
      <c r="BK159" s="95">
        <f t="shared" si="80"/>
        <v>93.521927689586136</v>
      </c>
      <c r="BL159" s="95">
        <f t="shared" si="81"/>
        <v>73.368524111601516</v>
      </c>
      <c r="BM159" s="95">
        <f t="shared" si="82"/>
        <v>98.59195553918758</v>
      </c>
      <c r="BN159" s="95">
        <f t="shared" si="83"/>
        <v>85.756210881875944</v>
      </c>
      <c r="BO159" s="95">
        <f t="shared" si="84"/>
        <v>88.854603312289129</v>
      </c>
      <c r="BP159" s="95">
        <f t="shared" si="85"/>
        <v>80.628537624984048</v>
      </c>
      <c r="BQ159" s="95">
        <f t="shared" si="86"/>
        <v>84.976165638835113</v>
      </c>
      <c r="BR159" s="96">
        <f t="shared" si="87"/>
        <v>75.802459355026187</v>
      </c>
      <c r="BS159" s="97" t="str">
        <f t="shared" si="88"/>
        <v>BUENA</v>
      </c>
      <c r="BT159" s="98">
        <f t="shared" si="89"/>
        <v>100</v>
      </c>
      <c r="BU159" s="99">
        <f t="shared" si="90"/>
        <v>0.8859999999999999</v>
      </c>
      <c r="BV159" s="100">
        <f t="shared" si="91"/>
        <v>0.1</v>
      </c>
      <c r="BW159" s="95">
        <f t="shared" si="92"/>
        <v>1</v>
      </c>
      <c r="BX159" s="94">
        <f t="shared" si="93"/>
        <v>0.91</v>
      </c>
      <c r="BY159" s="100">
        <f t="shared" si="94"/>
        <v>0.996</v>
      </c>
      <c r="BZ159" s="100">
        <f t="shared" si="95"/>
        <v>0.71165137094294906</v>
      </c>
      <c r="CA159" s="94">
        <f t="shared" si="96"/>
        <v>0.15</v>
      </c>
      <c r="CB159" s="99">
        <f t="shared" si="97"/>
        <v>0.68323119193201287</v>
      </c>
      <c r="CC159" s="97" t="str">
        <f t="shared" si="98"/>
        <v>Regular</v>
      </c>
      <c r="CD159" s="99">
        <f t="shared" si="99"/>
        <v>0.28834862905705089</v>
      </c>
      <c r="CE159" s="96">
        <f t="shared" si="100"/>
        <v>1</v>
      </c>
      <c r="CF159" s="96">
        <f t="shared" si="101"/>
        <v>1.4500000000000013E-2</v>
      </c>
      <c r="CG159" s="99">
        <f t="shared" si="102"/>
        <v>0.4342828763523503</v>
      </c>
      <c r="CH159" s="101" t="str">
        <f t="shared" si="103"/>
        <v>Media</v>
      </c>
      <c r="CI159" s="96">
        <f t="shared" si="104"/>
        <v>0.2619229422915183</v>
      </c>
      <c r="CJ159" s="96">
        <f t="shared" si="105"/>
        <v>1</v>
      </c>
      <c r="CK159" s="96">
        <f t="shared" si="106"/>
        <v>0</v>
      </c>
      <c r="CL159" s="102">
        <f t="shared" si="107"/>
        <v>0.42064098076383943</v>
      </c>
      <c r="CM159" s="103" t="str">
        <f t="shared" si="108"/>
        <v>Media</v>
      </c>
      <c r="CN159" s="96">
        <f t="shared" si="109"/>
        <v>0</v>
      </c>
      <c r="CO159" s="96">
        <f t="shared" si="110"/>
        <v>0</v>
      </c>
      <c r="CP159" s="103" t="str">
        <f t="shared" si="111"/>
        <v>Ninguna</v>
      </c>
      <c r="CQ159" s="104">
        <f t="shared" si="112"/>
        <v>4.4428786078118815E-3</v>
      </c>
      <c r="CR159" s="104">
        <f t="shared" si="113"/>
        <v>4.4428786078118815E-3</v>
      </c>
      <c r="CS159" s="103" t="str">
        <f t="shared" si="114"/>
        <v>Ninguna</v>
      </c>
      <c r="CT159" s="105" t="str">
        <f t="shared" si="115"/>
        <v>Eutrofico</v>
      </c>
      <c r="CU159" s="113" t="s">
        <v>1675</v>
      </c>
      <c r="CV159" s="83" t="s">
        <v>1662</v>
      </c>
      <c r="CW159" s="90">
        <v>43706</v>
      </c>
      <c r="CX159" s="106">
        <f t="shared" si="116"/>
        <v>5.5085142948379886</v>
      </c>
    </row>
    <row r="160" spans="1:102" ht="30" hidden="1" customHeight="1" x14ac:dyDescent="0.2">
      <c r="A160" s="83">
        <v>2019</v>
      </c>
      <c r="B160" s="84" t="s">
        <v>1676</v>
      </c>
      <c r="C160" s="84" t="s">
        <v>1677</v>
      </c>
      <c r="D160" s="85" t="s">
        <v>1678</v>
      </c>
      <c r="E160" s="84" t="s">
        <v>1656</v>
      </c>
      <c r="F160" s="86" t="s">
        <v>151</v>
      </c>
      <c r="G160" s="86" t="s">
        <v>1531</v>
      </c>
      <c r="H160" s="87">
        <v>-75.797443999999999</v>
      </c>
      <c r="I160" s="87">
        <v>6.5781109999999998</v>
      </c>
      <c r="J160" s="109">
        <v>809761.64879999997</v>
      </c>
      <c r="K160" s="109">
        <v>1219496.5913</v>
      </c>
      <c r="L160" s="89">
        <v>477</v>
      </c>
      <c r="M160" s="86">
        <v>2</v>
      </c>
      <c r="N160" s="86" t="s">
        <v>79</v>
      </c>
      <c r="O160" s="86">
        <v>26</v>
      </c>
      <c r="P160" s="86" t="s">
        <v>80</v>
      </c>
      <c r="Q160" s="86">
        <v>2620</v>
      </c>
      <c r="R160" s="84" t="s">
        <v>81</v>
      </c>
      <c r="S160" s="84" t="s">
        <v>181</v>
      </c>
      <c r="T160" s="84" t="s">
        <v>182</v>
      </c>
      <c r="U160" s="110" t="s">
        <v>199</v>
      </c>
      <c r="V160" s="84" t="s">
        <v>200</v>
      </c>
      <c r="W160" s="84" t="s">
        <v>1679</v>
      </c>
      <c r="X160" s="84" t="s">
        <v>1677</v>
      </c>
      <c r="Y160" s="90">
        <v>43672</v>
      </c>
      <c r="Z160" s="91">
        <v>546000</v>
      </c>
      <c r="AA160" s="91">
        <v>7.63</v>
      </c>
      <c r="AB160" s="91">
        <v>206.1</v>
      </c>
      <c r="AC160" s="91">
        <v>28.6</v>
      </c>
      <c r="AD160" s="91">
        <v>32</v>
      </c>
      <c r="AE160" s="91">
        <v>7.02</v>
      </c>
      <c r="AF160" s="91">
        <v>97</v>
      </c>
      <c r="AG160" s="91">
        <v>3.3999999999999986</v>
      </c>
      <c r="AH160" s="91">
        <v>12</v>
      </c>
      <c r="AI160" s="91">
        <v>2</v>
      </c>
      <c r="AJ160" s="91" t="s">
        <v>88</v>
      </c>
      <c r="AK160" s="91" t="s">
        <v>88</v>
      </c>
      <c r="AL160" s="91">
        <v>1105</v>
      </c>
      <c r="AM160" s="91">
        <v>21755</v>
      </c>
      <c r="AN160" s="91">
        <v>1230</v>
      </c>
      <c r="AO160" s="91">
        <v>0.153</v>
      </c>
      <c r="AP160" s="91">
        <v>0.72512828824818676</v>
      </c>
      <c r="AQ160" s="91">
        <v>4.2999999999999997E-2</v>
      </c>
      <c r="AR160" s="91">
        <v>5</v>
      </c>
      <c r="AS160" s="91">
        <v>143</v>
      </c>
      <c r="AT160" s="91">
        <v>306</v>
      </c>
      <c r="AU160" s="91" t="s">
        <v>88</v>
      </c>
      <c r="AV160" s="91">
        <v>168</v>
      </c>
      <c r="AW160" s="91">
        <v>0.5</v>
      </c>
      <c r="AX160" s="91">
        <v>5</v>
      </c>
      <c r="AY160" s="91">
        <v>0.25</v>
      </c>
      <c r="AZ160" s="91">
        <v>56.5</v>
      </c>
      <c r="BA160" s="91">
        <v>76.099999999999994</v>
      </c>
      <c r="BB160" s="91">
        <v>0.05</v>
      </c>
      <c r="BC160" s="91" t="s">
        <v>88</v>
      </c>
      <c r="BD160" s="91" t="s">
        <v>88</v>
      </c>
      <c r="BE160" s="93">
        <v>1E-3</v>
      </c>
      <c r="BF160" s="91" t="s">
        <v>88</v>
      </c>
      <c r="BG160" s="91">
        <v>0.25</v>
      </c>
      <c r="BH160" s="91" t="s">
        <v>88</v>
      </c>
      <c r="BI160" s="94">
        <f t="shared" si="78"/>
        <v>98.248378601054924</v>
      </c>
      <c r="BJ160" s="95">
        <f t="shared" si="79"/>
        <v>21.466140949814264</v>
      </c>
      <c r="BK160" s="95">
        <f t="shared" si="80"/>
        <v>92.086853426666494</v>
      </c>
      <c r="BL160" s="95">
        <f t="shared" si="81"/>
        <v>80.14150832</v>
      </c>
      <c r="BM160" s="95">
        <f t="shared" si="82"/>
        <v>95.688426311101622</v>
      </c>
      <c r="BN160" s="95">
        <f t="shared" si="83"/>
        <v>85.756210881875944</v>
      </c>
      <c r="BO160" s="95">
        <f t="shared" si="84"/>
        <v>81.142818448590148</v>
      </c>
      <c r="BP160" s="95">
        <f t="shared" si="85"/>
        <v>5</v>
      </c>
      <c r="BQ160" s="95">
        <f t="shared" si="86"/>
        <v>49.626488073265598</v>
      </c>
      <c r="BR160" s="96">
        <f t="shared" si="87"/>
        <v>69.214526435568303</v>
      </c>
      <c r="BS160" s="97" t="str">
        <f t="shared" si="88"/>
        <v>MEDIA</v>
      </c>
      <c r="BT160" s="98">
        <f t="shared" si="89"/>
        <v>20</v>
      </c>
      <c r="BU160" s="99">
        <f t="shared" si="90"/>
        <v>0.97</v>
      </c>
      <c r="BV160" s="100">
        <f t="shared" si="91"/>
        <v>0.30406989710485582</v>
      </c>
      <c r="BW160" s="95">
        <f t="shared" si="92"/>
        <v>1</v>
      </c>
      <c r="BX160" s="94">
        <f t="shared" si="93"/>
        <v>0.91</v>
      </c>
      <c r="BY160" s="100">
        <f t="shared" si="94"/>
        <v>0.51600000000000001</v>
      </c>
      <c r="BZ160" s="100">
        <f t="shared" si="95"/>
        <v>0.30679049494190758</v>
      </c>
      <c r="CA160" s="94">
        <f t="shared" si="96"/>
        <v>0.15</v>
      </c>
      <c r="CB160" s="99">
        <f t="shared" si="97"/>
        <v>0.60136045488654699</v>
      </c>
      <c r="CC160" s="97" t="str">
        <f t="shared" si="98"/>
        <v>Regular</v>
      </c>
      <c r="CD160" s="99">
        <f t="shared" si="99"/>
        <v>0.69320950505809242</v>
      </c>
      <c r="CE160" s="96">
        <f t="shared" si="100"/>
        <v>0.15420288170953339</v>
      </c>
      <c r="CF160" s="96">
        <f t="shared" si="101"/>
        <v>3.2500000000000029E-2</v>
      </c>
      <c r="CG160" s="99">
        <f t="shared" si="102"/>
        <v>0.29330412892254193</v>
      </c>
      <c r="CH160" s="101" t="str">
        <f t="shared" si="103"/>
        <v>Baja</v>
      </c>
      <c r="CI160" s="96">
        <f t="shared" si="104"/>
        <v>0</v>
      </c>
      <c r="CJ160" s="96">
        <f t="shared" si="105"/>
        <v>1</v>
      </c>
      <c r="CK160" s="96">
        <f t="shared" si="106"/>
        <v>3.0000000000000027E-2</v>
      </c>
      <c r="CL160" s="102">
        <f t="shared" si="107"/>
        <v>0.34333333333333332</v>
      </c>
      <c r="CM160" s="103" t="str">
        <f t="shared" si="108"/>
        <v>Baja</v>
      </c>
      <c r="CN160" s="96">
        <f t="shared" si="109"/>
        <v>0.48399999999999999</v>
      </c>
      <c r="CO160" s="96">
        <f t="shared" si="110"/>
        <v>0.48399999999999999</v>
      </c>
      <c r="CP160" s="103" t="str">
        <f t="shared" si="111"/>
        <v>Media</v>
      </c>
      <c r="CQ160" s="104">
        <f t="shared" si="112"/>
        <v>8.5223861792105039E-3</v>
      </c>
      <c r="CR160" s="104">
        <f t="shared" si="113"/>
        <v>8.5223861792105039E-3</v>
      </c>
      <c r="CS160" s="103" t="str">
        <f t="shared" si="114"/>
        <v>Ninguna</v>
      </c>
      <c r="CT160" s="105" t="str">
        <f t="shared" si="115"/>
        <v>Eutrofico</v>
      </c>
      <c r="CU160" s="115" t="s">
        <v>1680</v>
      </c>
      <c r="CV160" s="83" t="s">
        <v>1681</v>
      </c>
      <c r="CW160" s="90">
        <v>43687</v>
      </c>
      <c r="CX160" s="106">
        <f t="shared" si="116"/>
        <v>5.768128288248187</v>
      </c>
    </row>
    <row r="161" spans="1:102" ht="30" hidden="1" customHeight="1" x14ac:dyDescent="0.2">
      <c r="A161" s="83">
        <v>2019</v>
      </c>
      <c r="B161" s="84" t="s">
        <v>1682</v>
      </c>
      <c r="C161" s="84" t="s">
        <v>334</v>
      </c>
      <c r="D161" s="85" t="s">
        <v>1683</v>
      </c>
      <c r="E161" s="86" t="s">
        <v>1684</v>
      </c>
      <c r="F161" s="86" t="s">
        <v>1412</v>
      </c>
      <c r="G161" s="86" t="s">
        <v>1507</v>
      </c>
      <c r="H161" s="87">
        <v>-75.028278</v>
      </c>
      <c r="I161" s="87">
        <v>6.5923059999999998</v>
      </c>
      <c r="J161" s="109">
        <v>895013.87600000005</v>
      </c>
      <c r="K161" s="109">
        <v>1219760.3326999999</v>
      </c>
      <c r="L161" s="89">
        <v>1443</v>
      </c>
      <c r="M161" s="86">
        <v>2</v>
      </c>
      <c r="N161" s="86" t="s">
        <v>79</v>
      </c>
      <c r="O161" s="86">
        <v>23</v>
      </c>
      <c r="P161" s="86" t="s">
        <v>289</v>
      </c>
      <c r="Q161" s="86">
        <v>2310</v>
      </c>
      <c r="R161" s="84" t="s">
        <v>323</v>
      </c>
      <c r="S161" s="108">
        <v>2310</v>
      </c>
      <c r="T161" s="84" t="s">
        <v>325</v>
      </c>
      <c r="U161" s="110" t="s">
        <v>331</v>
      </c>
      <c r="V161" s="84" t="s">
        <v>1423</v>
      </c>
      <c r="W161" s="84" t="s">
        <v>333</v>
      </c>
      <c r="X161" s="84" t="s">
        <v>334</v>
      </c>
      <c r="Y161" s="90">
        <v>43688</v>
      </c>
      <c r="Z161" s="91">
        <v>114.11</v>
      </c>
      <c r="AA161" s="91">
        <v>7.29</v>
      </c>
      <c r="AB161" s="91">
        <v>34.200000000000003</v>
      </c>
      <c r="AC161" s="91">
        <v>24.9</v>
      </c>
      <c r="AD161" s="91">
        <v>37.5</v>
      </c>
      <c r="AE161" s="91">
        <v>6.67</v>
      </c>
      <c r="AF161" s="91">
        <v>97.3</v>
      </c>
      <c r="AG161" s="91">
        <v>12.600000000000001</v>
      </c>
      <c r="AH161" s="91">
        <v>12</v>
      </c>
      <c r="AI161" s="91">
        <v>2</v>
      </c>
      <c r="AJ161" s="91" t="s">
        <v>88</v>
      </c>
      <c r="AK161" s="91" t="s">
        <v>88</v>
      </c>
      <c r="AL161" s="91">
        <v>200</v>
      </c>
      <c r="AM161" s="91">
        <v>3090</v>
      </c>
      <c r="AN161" s="91">
        <v>200</v>
      </c>
      <c r="AO161" s="91">
        <v>0.153</v>
      </c>
      <c r="AP161" s="91">
        <v>0.37498846058940499</v>
      </c>
      <c r="AQ161" s="91">
        <v>0.02</v>
      </c>
      <c r="AR161" s="91">
        <v>5</v>
      </c>
      <c r="AS161" s="91">
        <v>9.17</v>
      </c>
      <c r="AT161" s="91">
        <v>15</v>
      </c>
      <c r="AU161" s="91" t="s">
        <v>88</v>
      </c>
      <c r="AV161" s="91">
        <v>7</v>
      </c>
      <c r="AW161" s="91">
        <v>0.1</v>
      </c>
      <c r="AX161" s="91">
        <v>5</v>
      </c>
      <c r="AY161" s="91">
        <v>0.05</v>
      </c>
      <c r="AZ161" s="91">
        <v>15.8</v>
      </c>
      <c r="BA161" s="91" t="s">
        <v>88</v>
      </c>
      <c r="BB161" s="91">
        <v>0.05</v>
      </c>
      <c r="BC161" s="91" t="s">
        <v>88</v>
      </c>
      <c r="BD161" s="91" t="s">
        <v>88</v>
      </c>
      <c r="BE161" s="93">
        <v>1E-3</v>
      </c>
      <c r="BF161" s="91" t="s">
        <v>88</v>
      </c>
      <c r="BG161" s="91" t="s">
        <v>88</v>
      </c>
      <c r="BH161" s="91" t="s">
        <v>88</v>
      </c>
      <c r="BI161" s="94">
        <f t="shared" si="78"/>
        <v>98.321005029647381</v>
      </c>
      <c r="BJ161" s="95">
        <f t="shared" si="79"/>
        <v>36.682211115561131</v>
      </c>
      <c r="BK161" s="95">
        <f t="shared" si="80"/>
        <v>93.091536811021314</v>
      </c>
      <c r="BL161" s="95">
        <f t="shared" si="81"/>
        <v>80.14150832</v>
      </c>
      <c r="BM161" s="95">
        <f t="shared" si="82"/>
        <v>98.181606674551887</v>
      </c>
      <c r="BN161" s="95">
        <f t="shared" si="83"/>
        <v>85.756210881875944</v>
      </c>
      <c r="BO161" s="95">
        <f t="shared" si="84"/>
        <v>33.649647160399169</v>
      </c>
      <c r="BP161" s="95">
        <f t="shared" si="85"/>
        <v>77.754141878066704</v>
      </c>
      <c r="BQ161" s="95">
        <f t="shared" si="86"/>
        <v>83.028622036937506</v>
      </c>
      <c r="BR161" s="96">
        <f t="shared" si="87"/>
        <v>75.430440962455833</v>
      </c>
      <c r="BS161" s="97" t="str">
        <f t="shared" si="88"/>
        <v>BUENA</v>
      </c>
      <c r="BT161" s="98">
        <f t="shared" si="89"/>
        <v>100</v>
      </c>
      <c r="BU161" s="99">
        <f t="shared" si="90"/>
        <v>0.97299999999999998</v>
      </c>
      <c r="BV161" s="100">
        <f t="shared" si="91"/>
        <v>0.84453506894257735</v>
      </c>
      <c r="BW161" s="95">
        <f t="shared" si="92"/>
        <v>1</v>
      </c>
      <c r="BX161" s="94">
        <f t="shared" si="93"/>
        <v>0.91</v>
      </c>
      <c r="BY161" s="100">
        <f t="shared" si="94"/>
        <v>0.999</v>
      </c>
      <c r="BZ161" s="100">
        <f t="shared" si="95"/>
        <v>0.93754100640871718</v>
      </c>
      <c r="CA161" s="94">
        <f t="shared" si="96"/>
        <v>0.15</v>
      </c>
      <c r="CB161" s="99">
        <f t="shared" si="97"/>
        <v>0.83343065054918142</v>
      </c>
      <c r="CC161" s="97" t="str">
        <f t="shared" si="98"/>
        <v>Aceptable</v>
      </c>
      <c r="CD161" s="99">
        <f t="shared" si="99"/>
        <v>6.2458993591282798E-2</v>
      </c>
      <c r="CE161" s="96">
        <f t="shared" si="100"/>
        <v>1</v>
      </c>
      <c r="CF161" s="96">
        <f t="shared" si="101"/>
        <v>0</v>
      </c>
      <c r="CG161" s="99">
        <f t="shared" si="102"/>
        <v>0.35415299786376092</v>
      </c>
      <c r="CH161" s="101" t="str">
        <f t="shared" si="103"/>
        <v>Baja</v>
      </c>
      <c r="CI161" s="96">
        <f t="shared" si="104"/>
        <v>0</v>
      </c>
      <c r="CJ161" s="96">
        <f t="shared" si="105"/>
        <v>0.5143767484779076</v>
      </c>
      <c r="CK161" s="96">
        <f t="shared" si="106"/>
        <v>2.7000000000000024E-2</v>
      </c>
      <c r="CL161" s="102">
        <f t="shared" si="107"/>
        <v>0.18045891615930254</v>
      </c>
      <c r="CM161" s="103" t="str">
        <f t="shared" si="108"/>
        <v>Ninguna</v>
      </c>
      <c r="CN161" s="96">
        <f t="shared" si="109"/>
        <v>0</v>
      </c>
      <c r="CO161" s="96">
        <f t="shared" si="110"/>
        <v>0</v>
      </c>
      <c r="CP161" s="103" t="str">
        <f t="shared" si="111"/>
        <v>Ninguna</v>
      </c>
      <c r="CQ161" s="104">
        <f t="shared" si="112"/>
        <v>2.6527557317695184E-3</v>
      </c>
      <c r="CR161" s="104">
        <f t="shared" si="113"/>
        <v>2.6527557317695184E-3</v>
      </c>
      <c r="CS161" s="103" t="str">
        <f t="shared" si="114"/>
        <v>Ninguna</v>
      </c>
      <c r="CT161" s="105" t="str">
        <f t="shared" si="115"/>
        <v>Eutrofico</v>
      </c>
      <c r="CU161" s="83" t="s">
        <v>1685</v>
      </c>
      <c r="CV161" s="83" t="s">
        <v>1497</v>
      </c>
      <c r="CW161" s="90">
        <v>43703</v>
      </c>
      <c r="CX161" s="106">
        <f t="shared" si="116"/>
        <v>5.3949884605894054</v>
      </c>
    </row>
    <row r="162" spans="1:102" ht="30" hidden="1" customHeight="1" x14ac:dyDescent="0.2">
      <c r="A162" s="83">
        <v>2019</v>
      </c>
      <c r="B162" s="84" t="s">
        <v>1686</v>
      </c>
      <c r="C162" s="84" t="s">
        <v>334</v>
      </c>
      <c r="D162" s="85" t="s">
        <v>1687</v>
      </c>
      <c r="E162" s="86" t="s">
        <v>1684</v>
      </c>
      <c r="F162" s="86" t="s">
        <v>1412</v>
      </c>
      <c r="G162" s="86" t="s">
        <v>1494</v>
      </c>
      <c r="H162" s="87">
        <v>-74.919611000000003</v>
      </c>
      <c r="I162" s="87">
        <v>6.6382500000000002</v>
      </c>
      <c r="J162" s="109">
        <v>897182.20880000002</v>
      </c>
      <c r="K162" s="109">
        <v>1220882.6385999999</v>
      </c>
      <c r="L162" s="89">
        <v>1097</v>
      </c>
      <c r="M162" s="86">
        <v>2</v>
      </c>
      <c r="N162" s="86" t="s">
        <v>79</v>
      </c>
      <c r="O162" s="86">
        <v>23</v>
      </c>
      <c r="P162" s="86" t="s">
        <v>289</v>
      </c>
      <c r="Q162" s="86">
        <v>2310</v>
      </c>
      <c r="R162" s="84" t="s">
        <v>323</v>
      </c>
      <c r="S162" s="108">
        <v>2310</v>
      </c>
      <c r="T162" s="84" t="s">
        <v>325</v>
      </c>
      <c r="U162" s="110" t="s">
        <v>331</v>
      </c>
      <c r="V162" s="84" t="s">
        <v>1423</v>
      </c>
      <c r="W162" s="84" t="s">
        <v>333</v>
      </c>
      <c r="X162" s="84" t="s">
        <v>334</v>
      </c>
      <c r="Y162" s="90">
        <v>43688</v>
      </c>
      <c r="Z162" s="91">
        <v>2439.14</v>
      </c>
      <c r="AA162" s="91">
        <v>7.69</v>
      </c>
      <c r="AB162" s="91">
        <v>67.5</v>
      </c>
      <c r="AC162" s="91">
        <v>25</v>
      </c>
      <c r="AD162" s="91">
        <v>35.6</v>
      </c>
      <c r="AE162" s="91">
        <v>7.31</v>
      </c>
      <c r="AF162" s="91">
        <v>99.7</v>
      </c>
      <c r="AG162" s="91">
        <v>10.600000000000001</v>
      </c>
      <c r="AH162" s="91">
        <v>12</v>
      </c>
      <c r="AI162" s="91">
        <v>2</v>
      </c>
      <c r="AJ162" s="91" t="s">
        <v>88</v>
      </c>
      <c r="AK162" s="91" t="s">
        <v>88</v>
      </c>
      <c r="AL162" s="91">
        <v>1000</v>
      </c>
      <c r="AM162" s="91">
        <v>14050</v>
      </c>
      <c r="AN162" s="91">
        <v>1000</v>
      </c>
      <c r="AO162" s="91">
        <v>0.153</v>
      </c>
      <c r="AP162" s="91">
        <v>0.5285981914332577</v>
      </c>
      <c r="AQ162" s="91">
        <v>0.02</v>
      </c>
      <c r="AR162" s="91">
        <v>5</v>
      </c>
      <c r="AS162" s="91">
        <v>16.3</v>
      </c>
      <c r="AT162" s="91">
        <v>93</v>
      </c>
      <c r="AU162" s="91" t="s">
        <v>88</v>
      </c>
      <c r="AV162" s="91">
        <v>22</v>
      </c>
      <c r="AW162" s="91">
        <v>0.1</v>
      </c>
      <c r="AX162" s="91">
        <v>5</v>
      </c>
      <c r="AY162" s="91">
        <v>0.05</v>
      </c>
      <c r="AZ162" s="91">
        <v>25.4</v>
      </c>
      <c r="BA162" s="91" t="s">
        <v>88</v>
      </c>
      <c r="BB162" s="91">
        <v>0.05</v>
      </c>
      <c r="BC162" s="91" t="s">
        <v>88</v>
      </c>
      <c r="BD162" s="91" t="s">
        <v>88</v>
      </c>
      <c r="BE162" s="93">
        <v>1E-3</v>
      </c>
      <c r="BF162" s="91" t="s">
        <v>88</v>
      </c>
      <c r="BG162" s="91" t="s">
        <v>88</v>
      </c>
      <c r="BH162" s="91" t="s">
        <v>88</v>
      </c>
      <c r="BI162" s="94">
        <f t="shared" si="78"/>
        <v>98.721632392001496</v>
      </c>
      <c r="BJ162" s="95">
        <f t="shared" si="79"/>
        <v>22.933665778708946</v>
      </c>
      <c r="BK162" s="95">
        <f t="shared" si="80"/>
        <v>91.356056448003073</v>
      </c>
      <c r="BL162" s="95">
        <f t="shared" si="81"/>
        <v>80.14150832</v>
      </c>
      <c r="BM162" s="95">
        <f t="shared" si="82"/>
        <v>97.077079648660629</v>
      </c>
      <c r="BN162" s="95">
        <f t="shared" si="83"/>
        <v>85.756210881875944</v>
      </c>
      <c r="BO162" s="95">
        <f t="shared" si="84"/>
        <v>42.061036928408626</v>
      </c>
      <c r="BP162" s="95">
        <f t="shared" si="85"/>
        <v>66.276072381675789</v>
      </c>
      <c r="BQ162" s="95">
        <f t="shared" si="86"/>
        <v>84.7175893952911</v>
      </c>
      <c r="BR162" s="96">
        <f t="shared" si="87"/>
        <v>73.038545949812985</v>
      </c>
      <c r="BS162" s="97" t="str">
        <f t="shared" si="88"/>
        <v>BUENA</v>
      </c>
      <c r="BT162" s="98">
        <f t="shared" si="89"/>
        <v>100</v>
      </c>
      <c r="BU162" s="99">
        <f t="shared" si="90"/>
        <v>0.997</v>
      </c>
      <c r="BV162" s="100">
        <f t="shared" si="91"/>
        <v>0.38197911779896043</v>
      </c>
      <c r="BW162" s="95">
        <f t="shared" si="92"/>
        <v>1</v>
      </c>
      <c r="BX162" s="94">
        <f t="shared" si="93"/>
        <v>0.91</v>
      </c>
      <c r="BY162" s="100">
        <f t="shared" si="94"/>
        <v>0.95399999999999996</v>
      </c>
      <c r="BZ162" s="100">
        <f t="shared" si="95"/>
        <v>0.84466581054135059</v>
      </c>
      <c r="CA162" s="94">
        <f t="shared" si="96"/>
        <v>0.15</v>
      </c>
      <c r="CB162" s="99">
        <f t="shared" si="97"/>
        <v>0.75321028996764361</v>
      </c>
      <c r="CC162" s="97" t="str">
        <f t="shared" si="98"/>
        <v>Aceptable</v>
      </c>
      <c r="CD162" s="99">
        <f t="shared" si="99"/>
        <v>0.15533418945864941</v>
      </c>
      <c r="CE162" s="96">
        <f t="shared" si="100"/>
        <v>1</v>
      </c>
      <c r="CF162" s="96">
        <f t="shared" si="101"/>
        <v>0</v>
      </c>
      <c r="CG162" s="99">
        <f t="shared" si="102"/>
        <v>0.38511139648621651</v>
      </c>
      <c r="CH162" s="101" t="str">
        <f t="shared" si="103"/>
        <v>Baja</v>
      </c>
      <c r="CI162" s="96">
        <f t="shared" si="104"/>
        <v>0</v>
      </c>
      <c r="CJ162" s="96">
        <f t="shared" si="105"/>
        <v>0.8826987415750156</v>
      </c>
      <c r="CK162" s="96">
        <f t="shared" si="106"/>
        <v>3.0000000000000027E-3</v>
      </c>
      <c r="CL162" s="102">
        <f t="shared" si="107"/>
        <v>0.29523291385833855</v>
      </c>
      <c r="CM162" s="103" t="str">
        <f t="shared" si="108"/>
        <v>Baja</v>
      </c>
      <c r="CN162" s="96">
        <f t="shared" si="109"/>
        <v>4.5999999999999999E-2</v>
      </c>
      <c r="CO162" s="96">
        <f t="shared" si="110"/>
        <v>4.5999999999999999E-2</v>
      </c>
      <c r="CP162" s="103" t="str">
        <f t="shared" si="111"/>
        <v>Ninguna</v>
      </c>
      <c r="CQ162" s="104">
        <f t="shared" si="112"/>
        <v>1.0461881180254288E-2</v>
      </c>
      <c r="CR162" s="104">
        <f t="shared" si="113"/>
        <v>1.0461881180254288E-2</v>
      </c>
      <c r="CS162" s="103" t="str">
        <f t="shared" si="114"/>
        <v>Ninguna</v>
      </c>
      <c r="CT162" s="105" t="str">
        <f t="shared" si="115"/>
        <v>Eutrofico</v>
      </c>
      <c r="CU162" s="83" t="s">
        <v>1688</v>
      </c>
      <c r="CV162" s="83" t="s">
        <v>1497</v>
      </c>
      <c r="CW162" s="90">
        <v>43703</v>
      </c>
      <c r="CX162" s="106">
        <f t="shared" si="116"/>
        <v>5.5485981914332578</v>
      </c>
    </row>
    <row r="163" spans="1:102" ht="30" hidden="1" customHeight="1" x14ac:dyDescent="0.2">
      <c r="A163" s="83">
        <v>2019</v>
      </c>
      <c r="B163" s="84" t="s">
        <v>1689</v>
      </c>
      <c r="C163" s="84" t="s">
        <v>823</v>
      </c>
      <c r="D163" s="85" t="s">
        <v>1690</v>
      </c>
      <c r="E163" s="84" t="s">
        <v>1656</v>
      </c>
      <c r="F163" s="86" t="s">
        <v>151</v>
      </c>
      <c r="G163" s="86" t="s">
        <v>1507</v>
      </c>
      <c r="H163" s="87">
        <v>-75.894653000000005</v>
      </c>
      <c r="I163" s="87">
        <v>6.620133</v>
      </c>
      <c r="J163" s="109">
        <v>798842.65489999996</v>
      </c>
      <c r="K163" s="109">
        <v>1224805.5014</v>
      </c>
      <c r="L163" s="89">
        <v>768</v>
      </c>
      <c r="M163" s="86">
        <v>2</v>
      </c>
      <c r="N163" s="86" t="s">
        <v>79</v>
      </c>
      <c r="O163" s="86">
        <v>26</v>
      </c>
      <c r="P163" s="86" t="s">
        <v>80</v>
      </c>
      <c r="Q163" s="86">
        <v>2621</v>
      </c>
      <c r="R163" s="84" t="s">
        <v>152</v>
      </c>
      <c r="S163" s="84" t="s">
        <v>153</v>
      </c>
      <c r="T163" s="84" t="s">
        <v>154</v>
      </c>
      <c r="U163" s="110" t="s">
        <v>1263</v>
      </c>
      <c r="V163" s="84" t="s">
        <v>823</v>
      </c>
      <c r="W163" s="84" t="s">
        <v>824</v>
      </c>
      <c r="X163" s="84" t="s">
        <v>823</v>
      </c>
      <c r="Y163" s="90">
        <v>43723</v>
      </c>
      <c r="Z163" s="91">
        <v>1705.4</v>
      </c>
      <c r="AA163" s="91">
        <v>8.67</v>
      </c>
      <c r="AB163" s="91">
        <v>268</v>
      </c>
      <c r="AC163" s="91">
        <v>24.8</v>
      </c>
      <c r="AD163" s="91">
        <v>32.799999999999997</v>
      </c>
      <c r="AE163" s="91">
        <v>7.73</v>
      </c>
      <c r="AF163" s="91">
        <v>101.4</v>
      </c>
      <c r="AG163" s="91">
        <v>7.9999999999999964</v>
      </c>
      <c r="AH163" s="91">
        <v>12</v>
      </c>
      <c r="AI163" s="91">
        <v>2</v>
      </c>
      <c r="AJ163" s="91" t="s">
        <v>88</v>
      </c>
      <c r="AK163" s="91" t="s">
        <v>88</v>
      </c>
      <c r="AL163" s="91">
        <v>100</v>
      </c>
      <c r="AM163" s="91">
        <v>16070</v>
      </c>
      <c r="AN163" s="91">
        <v>200</v>
      </c>
      <c r="AO163" s="91">
        <v>0.153</v>
      </c>
      <c r="AP163" s="91">
        <v>0.5240802581731443</v>
      </c>
      <c r="AQ163" s="91">
        <v>0.02</v>
      </c>
      <c r="AR163" s="91">
        <v>5</v>
      </c>
      <c r="AS163" s="91">
        <v>23.8</v>
      </c>
      <c r="AT163" s="91">
        <v>213</v>
      </c>
      <c r="AU163" s="91" t="s">
        <v>88</v>
      </c>
      <c r="AV163" s="91">
        <v>31</v>
      </c>
      <c r="AW163" s="91">
        <v>0.1</v>
      </c>
      <c r="AX163" s="91">
        <v>5</v>
      </c>
      <c r="AY163" s="91">
        <v>0.05</v>
      </c>
      <c r="AZ163" s="91">
        <v>121</v>
      </c>
      <c r="BA163" s="91" t="s">
        <v>88</v>
      </c>
      <c r="BB163" s="91" t="s">
        <v>88</v>
      </c>
      <c r="BC163" s="91" t="s">
        <v>88</v>
      </c>
      <c r="BD163" s="91" t="s">
        <v>88</v>
      </c>
      <c r="BE163" s="93" t="s">
        <v>88</v>
      </c>
      <c r="BF163" s="91" t="s">
        <v>88</v>
      </c>
      <c r="BG163" s="91" t="s">
        <v>88</v>
      </c>
      <c r="BH163" s="91" t="s">
        <v>88</v>
      </c>
      <c r="BI163" s="94">
        <f t="shared" si="78"/>
        <v>98.812085372278574</v>
      </c>
      <c r="BJ163" s="95">
        <f t="shared" si="79"/>
        <v>36.682211115561131</v>
      </c>
      <c r="BK163" s="95">
        <f t="shared" si="80"/>
        <v>62.371164900920121</v>
      </c>
      <c r="BL163" s="95">
        <f t="shared" si="81"/>
        <v>80.14150832</v>
      </c>
      <c r="BM163" s="95">
        <f t="shared" si="82"/>
        <v>97.109324597282921</v>
      </c>
      <c r="BN163" s="95">
        <f t="shared" si="83"/>
        <v>85.756210881875944</v>
      </c>
      <c r="BO163" s="95">
        <f t="shared" si="84"/>
        <v>55.960669593600009</v>
      </c>
      <c r="BP163" s="95">
        <f t="shared" si="85"/>
        <v>57.239328966531041</v>
      </c>
      <c r="BQ163" s="95">
        <f t="shared" si="86"/>
        <v>67.95759883754711</v>
      </c>
      <c r="BR163" s="96">
        <f t="shared" si="87"/>
        <v>71.562401089305027</v>
      </c>
      <c r="BS163" s="97" t="str">
        <f t="shared" si="88"/>
        <v>BUENA</v>
      </c>
      <c r="BT163" s="98">
        <f t="shared" si="89"/>
        <v>100</v>
      </c>
      <c r="BU163" s="99">
        <f t="shared" si="90"/>
        <v>0.98599999999999999</v>
      </c>
      <c r="BV163" s="100">
        <f t="shared" si="91"/>
        <v>0.84453506894257735</v>
      </c>
      <c r="BW163" s="95">
        <f t="shared" si="92"/>
        <v>0.70639640845423235</v>
      </c>
      <c r="BX163" s="94">
        <f t="shared" si="93"/>
        <v>0.91</v>
      </c>
      <c r="BY163" s="100">
        <f t="shared" si="94"/>
        <v>0.92700000000000005</v>
      </c>
      <c r="BZ163" s="100">
        <f t="shared" si="95"/>
        <v>1.4400160724891031E-2</v>
      </c>
      <c r="CA163" s="94">
        <f t="shared" si="96"/>
        <v>0.15</v>
      </c>
      <c r="CB163" s="99">
        <f t="shared" si="97"/>
        <v>0.65508642933703809</v>
      </c>
      <c r="CC163" s="97" t="str">
        <f t="shared" si="98"/>
        <v>Regular</v>
      </c>
      <c r="CD163" s="99">
        <f t="shared" si="99"/>
        <v>0.98559983927510897</v>
      </c>
      <c r="CE163" s="96">
        <f t="shared" si="100"/>
        <v>1</v>
      </c>
      <c r="CF163" s="96">
        <f t="shared" si="101"/>
        <v>0.35499999999999998</v>
      </c>
      <c r="CG163" s="99">
        <f t="shared" si="102"/>
        <v>0.78019994642503632</v>
      </c>
      <c r="CH163" s="101" t="str">
        <f t="shared" si="103"/>
        <v>Alta</v>
      </c>
      <c r="CI163" s="96">
        <f t="shared" si="104"/>
        <v>0</v>
      </c>
      <c r="CJ163" s="96">
        <f t="shared" si="105"/>
        <v>0.91536889098747309</v>
      </c>
      <c r="CK163" s="96">
        <f t="shared" si="106"/>
        <v>0</v>
      </c>
      <c r="CL163" s="102">
        <f t="shared" si="107"/>
        <v>0.30512296366249103</v>
      </c>
      <c r="CM163" s="103" t="str">
        <f t="shared" si="108"/>
        <v>Baja</v>
      </c>
      <c r="CN163" s="96">
        <f t="shared" si="109"/>
        <v>7.2999999999999995E-2</v>
      </c>
      <c r="CO163" s="96">
        <f t="shared" si="110"/>
        <v>7.2999999999999995E-2</v>
      </c>
      <c r="CP163" s="103" t="str">
        <f t="shared" si="111"/>
        <v>Ninguna</v>
      </c>
      <c r="CQ163" s="104">
        <f t="shared" si="112"/>
        <v>0.23712622333614605</v>
      </c>
      <c r="CR163" s="104">
        <f t="shared" si="113"/>
        <v>0.23712622333614605</v>
      </c>
      <c r="CS163" s="103" t="str">
        <f t="shared" si="114"/>
        <v>Baja</v>
      </c>
      <c r="CT163" s="105" t="str">
        <f t="shared" si="115"/>
        <v>Eutrofico</v>
      </c>
      <c r="CU163" s="83" t="s">
        <v>1691</v>
      </c>
      <c r="CV163" s="83" t="s">
        <v>1497</v>
      </c>
      <c r="CW163" s="90">
        <v>43738</v>
      </c>
      <c r="CX163" s="106">
        <f t="shared" si="116"/>
        <v>5.5440802581731443</v>
      </c>
    </row>
    <row r="164" spans="1:102" ht="30" hidden="1" customHeight="1" x14ac:dyDescent="0.2">
      <c r="A164" s="83">
        <v>2019</v>
      </c>
      <c r="B164" s="84" t="s">
        <v>1692</v>
      </c>
      <c r="C164" s="84" t="s">
        <v>1423</v>
      </c>
      <c r="D164" s="85" t="s">
        <v>1693</v>
      </c>
      <c r="E164" s="86" t="s">
        <v>555</v>
      </c>
      <c r="F164" s="86" t="s">
        <v>1412</v>
      </c>
      <c r="G164" s="86" t="s">
        <v>1494</v>
      </c>
      <c r="H164" s="87">
        <v>-74.372861</v>
      </c>
      <c r="I164" s="87">
        <v>6.6413609999999998</v>
      </c>
      <c r="J164" s="109">
        <v>967340.45929999999</v>
      </c>
      <c r="K164" s="109">
        <v>1226173.9051999999</v>
      </c>
      <c r="L164" s="89">
        <v>107</v>
      </c>
      <c r="M164" s="86">
        <v>2</v>
      </c>
      <c r="N164" s="86" t="s">
        <v>79</v>
      </c>
      <c r="O164" s="86">
        <v>23</v>
      </c>
      <c r="P164" s="86" t="s">
        <v>289</v>
      </c>
      <c r="Q164" s="86">
        <v>2310</v>
      </c>
      <c r="R164" s="84" t="s">
        <v>323</v>
      </c>
      <c r="S164" s="108">
        <v>2310</v>
      </c>
      <c r="T164" s="84" t="s">
        <v>325</v>
      </c>
      <c r="U164" s="110" t="s">
        <v>331</v>
      </c>
      <c r="V164" s="84" t="s">
        <v>1423</v>
      </c>
      <c r="W164" s="84" t="s">
        <v>1694</v>
      </c>
      <c r="X164" s="84" t="s">
        <v>1423</v>
      </c>
      <c r="Y164" s="90">
        <v>43697</v>
      </c>
      <c r="Z164" s="91">
        <v>33800</v>
      </c>
      <c r="AA164" s="91">
        <v>7.71</v>
      </c>
      <c r="AB164" s="91">
        <v>83.9</v>
      </c>
      <c r="AC164" s="91">
        <v>31.9</v>
      </c>
      <c r="AD164" s="91">
        <v>33</v>
      </c>
      <c r="AE164" s="91">
        <v>7.25</v>
      </c>
      <c r="AF164" s="91">
        <v>100.7</v>
      </c>
      <c r="AG164" s="91">
        <v>1.1000000000000014</v>
      </c>
      <c r="AH164" s="91">
        <v>12</v>
      </c>
      <c r="AI164" s="91">
        <v>2</v>
      </c>
      <c r="AJ164" s="91" t="s">
        <v>88</v>
      </c>
      <c r="AK164" s="91" t="s">
        <v>88</v>
      </c>
      <c r="AL164" s="91">
        <v>1000</v>
      </c>
      <c r="AM164" s="91">
        <v>9800</v>
      </c>
      <c r="AN164" s="91">
        <v>3600</v>
      </c>
      <c r="AO164" s="91">
        <v>0.189</v>
      </c>
      <c r="AP164" s="91">
        <v>0.22589666300566569</v>
      </c>
      <c r="AQ164" s="91">
        <v>0.02</v>
      </c>
      <c r="AR164" s="91">
        <v>5</v>
      </c>
      <c r="AS164" s="91">
        <v>89.7</v>
      </c>
      <c r="AT164" s="91">
        <v>707</v>
      </c>
      <c r="AU164" s="91" t="s">
        <v>88</v>
      </c>
      <c r="AV164" s="91">
        <v>57</v>
      </c>
      <c r="AW164" s="91">
        <v>0.1</v>
      </c>
      <c r="AX164" s="91">
        <v>5</v>
      </c>
      <c r="AY164" s="91">
        <v>8.5000000000000006E-2</v>
      </c>
      <c r="AZ164" s="91">
        <v>20</v>
      </c>
      <c r="BA164" s="91">
        <v>32.700000000000003</v>
      </c>
      <c r="BB164" s="91">
        <v>0.05</v>
      </c>
      <c r="BC164" s="91" t="s">
        <v>88</v>
      </c>
      <c r="BD164" s="91" t="s">
        <v>88</v>
      </c>
      <c r="BE164" s="93">
        <v>1E-3</v>
      </c>
      <c r="BF164" s="91" t="s">
        <v>88</v>
      </c>
      <c r="BG164" s="91">
        <v>0.25</v>
      </c>
      <c r="BH164" s="91" t="s">
        <v>88</v>
      </c>
      <c r="BI164" s="94">
        <f t="shared" si="78"/>
        <v>98.794154049203925</v>
      </c>
      <c r="BJ164" s="95">
        <f t="shared" si="79"/>
        <v>14.917156246437216</v>
      </c>
      <c r="BK164" s="95">
        <f t="shared" si="80"/>
        <v>91.071583149183425</v>
      </c>
      <c r="BL164" s="95">
        <f t="shared" si="81"/>
        <v>80.14150832</v>
      </c>
      <c r="BM164" s="95">
        <f t="shared" si="82"/>
        <v>99.269944328661239</v>
      </c>
      <c r="BN164" s="95">
        <f t="shared" si="83"/>
        <v>82.777412680461438</v>
      </c>
      <c r="BO164" s="95">
        <f t="shared" si="84"/>
        <v>88.854603312289115</v>
      </c>
      <c r="BP164" s="95">
        <f t="shared" si="85"/>
        <v>19.700098803572658</v>
      </c>
      <c r="BQ164" s="95">
        <f t="shared" si="86"/>
        <v>20</v>
      </c>
      <c r="BR164" s="96">
        <f t="shared" si="87"/>
        <v>68.081395185831795</v>
      </c>
      <c r="BS164" s="97" t="str">
        <f t="shared" si="88"/>
        <v>MEDIA</v>
      </c>
      <c r="BT164" s="98">
        <f t="shared" si="89"/>
        <v>58.823529411764703</v>
      </c>
      <c r="BU164" s="99">
        <f t="shared" si="90"/>
        <v>0.99299999999999988</v>
      </c>
      <c r="BV164" s="100">
        <f t="shared" si="91"/>
        <v>0.1</v>
      </c>
      <c r="BW164" s="95">
        <f t="shared" si="92"/>
        <v>1</v>
      </c>
      <c r="BX164" s="94">
        <f t="shared" si="93"/>
        <v>0.91</v>
      </c>
      <c r="BY164" s="100">
        <f t="shared" si="94"/>
        <v>0.84899999999999998</v>
      </c>
      <c r="BZ164" s="100">
        <f t="shared" si="95"/>
        <v>0.79210644417400933</v>
      </c>
      <c r="CA164" s="94">
        <f t="shared" si="96"/>
        <v>0.15</v>
      </c>
      <c r="CB164" s="99">
        <f t="shared" si="97"/>
        <v>0.69103490218436148</v>
      </c>
      <c r="CC164" s="97" t="str">
        <f t="shared" si="98"/>
        <v>Regular</v>
      </c>
      <c r="CD164" s="99">
        <f t="shared" si="99"/>
        <v>0.20789355582599067</v>
      </c>
      <c r="CE164" s="96">
        <f t="shared" si="100"/>
        <v>3.7498173286670375E-3</v>
      </c>
      <c r="CF164" s="96">
        <f t="shared" si="101"/>
        <v>0</v>
      </c>
      <c r="CG164" s="99">
        <f t="shared" si="102"/>
        <v>7.0547791051552566E-2</v>
      </c>
      <c r="CH164" s="101" t="str">
        <f t="shared" si="103"/>
        <v>Ninguna</v>
      </c>
      <c r="CI164" s="96">
        <f t="shared" si="104"/>
        <v>0</v>
      </c>
      <c r="CJ164" s="96">
        <f t="shared" si="105"/>
        <v>0.79508660238779738</v>
      </c>
      <c r="CK164" s="96">
        <f t="shared" si="106"/>
        <v>0</v>
      </c>
      <c r="CL164" s="102">
        <f t="shared" si="107"/>
        <v>0.26502886746259913</v>
      </c>
      <c r="CM164" s="103" t="str">
        <f t="shared" si="108"/>
        <v>Baja</v>
      </c>
      <c r="CN164" s="96">
        <f t="shared" si="109"/>
        <v>0.15100000000000002</v>
      </c>
      <c r="CO164" s="96">
        <f t="shared" si="110"/>
        <v>0.15100000000000002</v>
      </c>
      <c r="CP164" s="103" t="str">
        <f t="shared" si="111"/>
        <v>Ninguna</v>
      </c>
      <c r="CQ164" s="104">
        <f t="shared" si="112"/>
        <v>1.1200867264296642E-2</v>
      </c>
      <c r="CR164" s="104">
        <f t="shared" si="113"/>
        <v>1.1200867264296642E-2</v>
      </c>
      <c r="CS164" s="103" t="str">
        <f t="shared" si="114"/>
        <v>Ninguna</v>
      </c>
      <c r="CT164" s="105" t="str">
        <f t="shared" si="115"/>
        <v>Eutrofico</v>
      </c>
      <c r="CU164" s="83" t="s">
        <v>1695</v>
      </c>
      <c r="CV164" s="83" t="s">
        <v>1696</v>
      </c>
      <c r="CW164" s="90">
        <v>43712</v>
      </c>
      <c r="CX164" s="106">
        <f t="shared" si="116"/>
        <v>5.2458966630056656</v>
      </c>
    </row>
    <row r="165" spans="1:102" ht="30" hidden="1" customHeight="1" x14ac:dyDescent="0.2">
      <c r="A165" s="83">
        <v>2019</v>
      </c>
      <c r="B165" s="84" t="s">
        <v>1697</v>
      </c>
      <c r="C165" s="84" t="s">
        <v>1423</v>
      </c>
      <c r="D165" s="85" t="s">
        <v>1698</v>
      </c>
      <c r="E165" s="86" t="s">
        <v>555</v>
      </c>
      <c r="F165" s="86" t="s">
        <v>1412</v>
      </c>
      <c r="G165" s="86" t="s">
        <v>1494</v>
      </c>
      <c r="H165" s="87">
        <v>-74.835389000000006</v>
      </c>
      <c r="I165" s="87">
        <v>6.650417</v>
      </c>
      <c r="J165" s="109">
        <v>916194.60389999999</v>
      </c>
      <c r="K165" s="109">
        <v>1227229.8092</v>
      </c>
      <c r="L165" s="89">
        <v>980</v>
      </c>
      <c r="M165" s="86">
        <v>2</v>
      </c>
      <c r="N165" s="86" t="s">
        <v>79</v>
      </c>
      <c r="O165" s="86">
        <v>23</v>
      </c>
      <c r="P165" s="86" t="s">
        <v>289</v>
      </c>
      <c r="Q165" s="86">
        <v>2310</v>
      </c>
      <c r="R165" s="84" t="s">
        <v>323</v>
      </c>
      <c r="S165" s="108">
        <v>2310</v>
      </c>
      <c r="T165" s="84" t="s">
        <v>325</v>
      </c>
      <c r="U165" s="110" t="s">
        <v>331</v>
      </c>
      <c r="V165" s="84" t="s">
        <v>1423</v>
      </c>
      <c r="W165" s="84" t="s">
        <v>1431</v>
      </c>
      <c r="X165" s="84" t="s">
        <v>1423</v>
      </c>
      <c r="Y165" s="90">
        <v>43682</v>
      </c>
      <c r="Z165" s="91">
        <v>271.42</v>
      </c>
      <c r="AA165" s="91">
        <v>7.3</v>
      </c>
      <c r="AB165" s="91">
        <v>85.2</v>
      </c>
      <c r="AC165" s="91">
        <v>27.6</v>
      </c>
      <c r="AD165" s="91">
        <v>34.799999999999997</v>
      </c>
      <c r="AE165" s="91">
        <v>7.11</v>
      </c>
      <c r="AF165" s="91">
        <v>93.9</v>
      </c>
      <c r="AG165" s="91">
        <v>7.1999999999999957</v>
      </c>
      <c r="AH165" s="91">
        <v>23.3</v>
      </c>
      <c r="AI165" s="91">
        <v>2</v>
      </c>
      <c r="AJ165" s="91" t="s">
        <v>88</v>
      </c>
      <c r="AK165" s="91" t="s">
        <v>88</v>
      </c>
      <c r="AL165" s="91">
        <v>12000</v>
      </c>
      <c r="AM165" s="91">
        <v>98350</v>
      </c>
      <c r="AN165" s="91">
        <v>16260</v>
      </c>
      <c r="AO165" s="91">
        <v>0.153</v>
      </c>
      <c r="AP165" s="91">
        <v>0.56022372425405087</v>
      </c>
      <c r="AQ165" s="91">
        <v>0.02</v>
      </c>
      <c r="AR165" s="91">
        <v>5</v>
      </c>
      <c r="AS165" s="91">
        <v>810</v>
      </c>
      <c r="AT165" s="91">
        <v>818</v>
      </c>
      <c r="AU165" s="91" t="s">
        <v>88</v>
      </c>
      <c r="AV165" s="91">
        <v>758</v>
      </c>
      <c r="AW165" s="91">
        <v>1.5</v>
      </c>
      <c r="AX165" s="91">
        <v>5</v>
      </c>
      <c r="AY165" s="91">
        <v>0.05</v>
      </c>
      <c r="AZ165" s="91">
        <v>31.8</v>
      </c>
      <c r="BA165" s="91" t="s">
        <v>88</v>
      </c>
      <c r="BB165" s="91">
        <v>0.05</v>
      </c>
      <c r="BC165" s="91" t="s">
        <v>88</v>
      </c>
      <c r="BD165" s="91" t="s">
        <v>88</v>
      </c>
      <c r="BE165" s="93">
        <v>1E-3</v>
      </c>
      <c r="BF165" s="91" t="s">
        <v>88</v>
      </c>
      <c r="BG165" s="91">
        <v>0.25</v>
      </c>
      <c r="BH165" s="91" t="s">
        <v>88</v>
      </c>
      <c r="BI165" s="94">
        <f t="shared" si="78"/>
        <v>97.205476911973747</v>
      </c>
      <c r="BJ165" s="95">
        <f t="shared" si="79"/>
        <v>8.4345859685106408</v>
      </c>
      <c r="BK165" s="95">
        <f t="shared" si="80"/>
        <v>93.167407243000724</v>
      </c>
      <c r="BL165" s="95">
        <f t="shared" si="81"/>
        <v>80.14150832</v>
      </c>
      <c r="BM165" s="95">
        <f t="shared" si="82"/>
        <v>96.851772019846095</v>
      </c>
      <c r="BN165" s="95">
        <f t="shared" si="83"/>
        <v>85.756210881875944</v>
      </c>
      <c r="BO165" s="95">
        <f t="shared" si="84"/>
        <v>60.60814780811512</v>
      </c>
      <c r="BP165" s="95">
        <f t="shared" si="85"/>
        <v>5</v>
      </c>
      <c r="BQ165" s="95">
        <f t="shared" si="86"/>
        <v>20</v>
      </c>
      <c r="BR165" s="96">
        <f t="shared" si="87"/>
        <v>63.060058612911035</v>
      </c>
      <c r="BS165" s="97" t="str">
        <f t="shared" si="88"/>
        <v>MEDIA</v>
      </c>
      <c r="BT165" s="98">
        <f t="shared" si="89"/>
        <v>100</v>
      </c>
      <c r="BU165" s="99">
        <f t="shared" si="90"/>
        <v>0.93900000000000006</v>
      </c>
      <c r="BV165" s="100">
        <f t="shared" si="91"/>
        <v>0.1</v>
      </c>
      <c r="BW165" s="95">
        <f t="shared" si="92"/>
        <v>1</v>
      </c>
      <c r="BX165" s="94">
        <f t="shared" si="93"/>
        <v>0.71</v>
      </c>
      <c r="BY165" s="100">
        <f t="shared" si="94"/>
        <v>0</v>
      </c>
      <c r="BZ165" s="100">
        <f t="shared" si="95"/>
        <v>0.78777865776466027</v>
      </c>
      <c r="CA165" s="94">
        <f t="shared" si="96"/>
        <v>0.15</v>
      </c>
      <c r="CB165" s="99">
        <f t="shared" si="97"/>
        <v>0.53492901208705257</v>
      </c>
      <c r="CC165" s="97" t="str">
        <f t="shared" si="98"/>
        <v>Regular</v>
      </c>
      <c r="CD165" s="99">
        <f t="shared" si="99"/>
        <v>0.21222134223533973</v>
      </c>
      <c r="CE165" s="96">
        <f t="shared" si="100"/>
        <v>1</v>
      </c>
      <c r="CF165" s="96">
        <f t="shared" si="101"/>
        <v>0</v>
      </c>
      <c r="CG165" s="99">
        <f t="shared" si="102"/>
        <v>0.40407378074511319</v>
      </c>
      <c r="CH165" s="101" t="str">
        <f t="shared" si="103"/>
        <v>Media</v>
      </c>
      <c r="CI165" s="96">
        <f t="shared" si="104"/>
        <v>0</v>
      </c>
      <c r="CJ165" s="96">
        <f t="shared" si="105"/>
        <v>1</v>
      </c>
      <c r="CK165" s="96">
        <f t="shared" si="106"/>
        <v>6.0999999999999943E-2</v>
      </c>
      <c r="CL165" s="102">
        <f t="shared" si="107"/>
        <v>0.35366666666666663</v>
      </c>
      <c r="CM165" s="103" t="str">
        <f t="shared" si="108"/>
        <v>Baja</v>
      </c>
      <c r="CN165" s="96">
        <f t="shared" si="109"/>
        <v>1</v>
      </c>
      <c r="CO165" s="96">
        <f t="shared" si="110"/>
        <v>1</v>
      </c>
      <c r="CP165" s="103" t="str">
        <f t="shared" si="111"/>
        <v>Muy Alta</v>
      </c>
      <c r="CQ165" s="104">
        <f t="shared" si="112"/>
        <v>2.7456171748128253E-3</v>
      </c>
      <c r="CR165" s="104">
        <f t="shared" si="113"/>
        <v>2.7456171748128253E-3</v>
      </c>
      <c r="CS165" s="103" t="str">
        <f t="shared" si="114"/>
        <v>Ninguna</v>
      </c>
      <c r="CT165" s="105" t="str">
        <f t="shared" si="115"/>
        <v>Eutrofico</v>
      </c>
      <c r="CU165" s="113" t="s">
        <v>1699</v>
      </c>
      <c r="CV165" s="83" t="s">
        <v>1700</v>
      </c>
      <c r="CW165" s="90">
        <v>43697</v>
      </c>
      <c r="CX165" s="106">
        <f t="shared" si="116"/>
        <v>5.5802237242540507</v>
      </c>
    </row>
    <row r="166" spans="1:102" ht="30" hidden="1" customHeight="1" x14ac:dyDescent="0.2">
      <c r="A166" s="83">
        <v>2019</v>
      </c>
      <c r="B166" s="84" t="s">
        <v>1701</v>
      </c>
      <c r="C166" s="84" t="s">
        <v>184</v>
      </c>
      <c r="D166" s="85" t="s">
        <v>1702</v>
      </c>
      <c r="E166" s="86" t="s">
        <v>180</v>
      </c>
      <c r="F166" s="86" t="s">
        <v>151</v>
      </c>
      <c r="G166" s="86" t="s">
        <v>1494</v>
      </c>
      <c r="H166" s="87">
        <v>-75.828556000000006</v>
      </c>
      <c r="I166" s="87">
        <v>6.6512500000000001</v>
      </c>
      <c r="J166" s="109">
        <v>806347.97340000002</v>
      </c>
      <c r="K166" s="109">
        <v>1227600.5998</v>
      </c>
      <c r="L166" s="89">
        <v>490</v>
      </c>
      <c r="M166" s="86">
        <v>2</v>
      </c>
      <c r="N166" s="86" t="s">
        <v>79</v>
      </c>
      <c r="O166" s="86">
        <v>26</v>
      </c>
      <c r="P166" s="86" t="s">
        <v>80</v>
      </c>
      <c r="Q166" s="86">
        <v>2620</v>
      </c>
      <c r="R166" s="84" t="s">
        <v>81</v>
      </c>
      <c r="S166" s="84" t="s">
        <v>181</v>
      </c>
      <c r="T166" s="84" t="s">
        <v>182</v>
      </c>
      <c r="U166" s="110" t="s">
        <v>183</v>
      </c>
      <c r="V166" s="84" t="s">
        <v>184</v>
      </c>
      <c r="W166" s="84" t="s">
        <v>185</v>
      </c>
      <c r="X166" s="84" t="s">
        <v>184</v>
      </c>
      <c r="Y166" s="90">
        <v>43670</v>
      </c>
      <c r="Z166" s="91">
        <v>3024.44</v>
      </c>
      <c r="AA166" s="91">
        <v>8.14</v>
      </c>
      <c r="AB166" s="91">
        <v>200.8</v>
      </c>
      <c r="AC166" s="91">
        <v>26.7</v>
      </c>
      <c r="AD166" s="91">
        <v>27.5</v>
      </c>
      <c r="AE166" s="91">
        <v>7.62</v>
      </c>
      <c r="AF166" s="91">
        <v>98.9</v>
      </c>
      <c r="AG166" s="91">
        <v>0.80000000000000071</v>
      </c>
      <c r="AH166" s="91">
        <v>12</v>
      </c>
      <c r="AI166" s="91">
        <v>2</v>
      </c>
      <c r="AJ166" s="91" t="s">
        <v>88</v>
      </c>
      <c r="AK166" s="91" t="s">
        <v>88</v>
      </c>
      <c r="AL166" s="91">
        <v>5200</v>
      </c>
      <c r="AM166" s="91">
        <v>47660</v>
      </c>
      <c r="AN166" s="91">
        <v>11169</v>
      </c>
      <c r="AO166" s="91">
        <v>0.153</v>
      </c>
      <c r="AP166" s="91">
        <v>0.22589666300566569</v>
      </c>
      <c r="AQ166" s="91">
        <v>0.14499999999999999</v>
      </c>
      <c r="AR166" s="91">
        <v>5</v>
      </c>
      <c r="AS166" s="91">
        <v>2.92</v>
      </c>
      <c r="AT166" s="91">
        <v>201</v>
      </c>
      <c r="AU166" s="91" t="s">
        <v>88</v>
      </c>
      <c r="AV166" s="91">
        <v>33</v>
      </c>
      <c r="AW166" s="91">
        <v>0.1</v>
      </c>
      <c r="AX166" s="91">
        <v>5</v>
      </c>
      <c r="AY166" s="91">
        <v>0.11</v>
      </c>
      <c r="AZ166" s="91">
        <v>60.5</v>
      </c>
      <c r="BA166" s="91">
        <v>77.099999999999994</v>
      </c>
      <c r="BB166" s="91" t="s">
        <v>88</v>
      </c>
      <c r="BC166" s="91" t="s">
        <v>88</v>
      </c>
      <c r="BD166" s="91" t="s">
        <v>88</v>
      </c>
      <c r="BE166" s="93" t="s">
        <v>88</v>
      </c>
      <c r="BF166" s="91" t="s">
        <v>88</v>
      </c>
      <c r="BG166" s="91" t="s">
        <v>88</v>
      </c>
      <c r="BH166" s="91" t="s">
        <v>88</v>
      </c>
      <c r="BI166" s="94">
        <f t="shared" si="78"/>
        <v>98.623698254258073</v>
      </c>
      <c r="BJ166" s="95">
        <f t="shared" si="79"/>
        <v>9.7847580134837511</v>
      </c>
      <c r="BK166" s="95">
        <f t="shared" si="80"/>
        <v>80.977024032908957</v>
      </c>
      <c r="BL166" s="95">
        <f t="shared" si="81"/>
        <v>80.14150832</v>
      </c>
      <c r="BM166" s="95">
        <f t="shared" si="82"/>
        <v>99.269944328661239</v>
      </c>
      <c r="BN166" s="95">
        <f t="shared" si="83"/>
        <v>85.756210881875944</v>
      </c>
      <c r="BO166" s="95">
        <f t="shared" si="84"/>
        <v>89.428374924745114</v>
      </c>
      <c r="BP166" s="95">
        <f t="shared" si="85"/>
        <v>90.829575297088326</v>
      </c>
      <c r="BQ166" s="95">
        <f t="shared" si="86"/>
        <v>70.125894266451098</v>
      </c>
      <c r="BR166" s="96">
        <f t="shared" si="87"/>
        <v>75.675260180148143</v>
      </c>
      <c r="BS166" s="97" t="str">
        <f t="shared" si="88"/>
        <v>BUENA</v>
      </c>
      <c r="BT166" s="98">
        <f t="shared" si="89"/>
        <v>45.454545454545453</v>
      </c>
      <c r="BU166" s="99">
        <f t="shared" si="90"/>
        <v>0.9890000000000001</v>
      </c>
      <c r="BV166" s="100">
        <f t="shared" si="91"/>
        <v>0.1</v>
      </c>
      <c r="BW166" s="95">
        <f t="shared" si="92"/>
        <v>0.92994634504422735</v>
      </c>
      <c r="BX166" s="94">
        <f t="shared" si="93"/>
        <v>0.91</v>
      </c>
      <c r="BY166" s="100">
        <f t="shared" si="94"/>
        <v>0.92100000000000004</v>
      </c>
      <c r="BZ166" s="100">
        <f t="shared" si="95"/>
        <v>0.33057277714418931</v>
      </c>
      <c r="CA166" s="94">
        <f t="shared" si="96"/>
        <v>0.15</v>
      </c>
      <c r="CB166" s="99">
        <f t="shared" si="97"/>
        <v>0.62605267710637835</v>
      </c>
      <c r="CC166" s="97" t="str">
        <f t="shared" si="98"/>
        <v>Regular</v>
      </c>
      <c r="CD166" s="99">
        <f t="shared" si="99"/>
        <v>0.66942722285581069</v>
      </c>
      <c r="CE166" s="96">
        <f t="shared" si="100"/>
        <v>0.16331995945087288</v>
      </c>
      <c r="CF166" s="96">
        <f t="shared" si="101"/>
        <v>5.2499999999999991E-2</v>
      </c>
      <c r="CG166" s="99">
        <f t="shared" si="102"/>
        <v>0.29508239410222786</v>
      </c>
      <c r="CH166" s="101" t="str">
        <f t="shared" si="103"/>
        <v>Baja</v>
      </c>
      <c r="CI166" s="96">
        <f t="shared" si="104"/>
        <v>0</v>
      </c>
      <c r="CJ166" s="96">
        <f t="shared" si="105"/>
        <v>1</v>
      </c>
      <c r="CK166" s="96">
        <f t="shared" si="106"/>
        <v>1.0999999999999899E-2</v>
      </c>
      <c r="CL166" s="102">
        <f t="shared" si="107"/>
        <v>0.33699999999999997</v>
      </c>
      <c r="CM166" s="103" t="str">
        <f t="shared" si="108"/>
        <v>Baja</v>
      </c>
      <c r="CN166" s="96">
        <f t="shared" si="109"/>
        <v>7.9000000000000001E-2</v>
      </c>
      <c r="CO166" s="96">
        <f t="shared" si="110"/>
        <v>7.9000000000000001E-2</v>
      </c>
      <c r="CP166" s="103" t="str">
        <f t="shared" si="111"/>
        <v>Ninguna</v>
      </c>
      <c r="CQ166" s="104">
        <f t="shared" si="112"/>
        <v>4.7561587317098683E-2</v>
      </c>
      <c r="CR166" s="104">
        <f t="shared" si="113"/>
        <v>4.7561587317098683E-2</v>
      </c>
      <c r="CS166" s="103" t="str">
        <f t="shared" si="114"/>
        <v>Ninguna</v>
      </c>
      <c r="CT166" s="105" t="str">
        <f t="shared" si="115"/>
        <v>Eutrofico</v>
      </c>
      <c r="CU166" s="83" t="s">
        <v>1703</v>
      </c>
      <c r="CV166" s="83" t="s">
        <v>1704</v>
      </c>
      <c r="CW166" s="90">
        <v>43685</v>
      </c>
      <c r="CX166" s="106">
        <f t="shared" si="116"/>
        <v>5.3708966630056656</v>
      </c>
    </row>
    <row r="167" spans="1:102" ht="30" hidden="1" customHeight="1" x14ac:dyDescent="0.2">
      <c r="A167" s="83">
        <v>2019</v>
      </c>
      <c r="B167" s="84" t="s">
        <v>1705</v>
      </c>
      <c r="C167" s="84" t="s">
        <v>1423</v>
      </c>
      <c r="D167" s="85" t="s">
        <v>1706</v>
      </c>
      <c r="E167" s="86" t="s">
        <v>555</v>
      </c>
      <c r="F167" s="86" t="s">
        <v>1412</v>
      </c>
      <c r="G167" s="86" t="s">
        <v>1507</v>
      </c>
      <c r="H167" s="87">
        <v>-74.899139000000005</v>
      </c>
      <c r="I167" s="87">
        <v>6.6756669999999998</v>
      </c>
      <c r="J167" s="109">
        <v>909149.4118</v>
      </c>
      <c r="K167" s="109">
        <v>1230033.723</v>
      </c>
      <c r="L167" s="89">
        <v>1020</v>
      </c>
      <c r="M167" s="86">
        <v>2</v>
      </c>
      <c r="N167" s="86" t="s">
        <v>79</v>
      </c>
      <c r="O167" s="86">
        <v>23</v>
      </c>
      <c r="P167" s="86" t="s">
        <v>289</v>
      </c>
      <c r="Q167" s="86">
        <v>2310</v>
      </c>
      <c r="R167" s="84" t="s">
        <v>323</v>
      </c>
      <c r="S167" s="108">
        <v>2310</v>
      </c>
      <c r="T167" s="84" t="s">
        <v>325</v>
      </c>
      <c r="U167" s="110" t="s">
        <v>331</v>
      </c>
      <c r="V167" s="84" t="s">
        <v>1423</v>
      </c>
      <c r="W167" s="84" t="s">
        <v>1431</v>
      </c>
      <c r="X167" s="84" t="s">
        <v>1423</v>
      </c>
      <c r="Y167" s="90">
        <v>43682</v>
      </c>
      <c r="Z167" s="91">
        <v>31.24</v>
      </c>
      <c r="AA167" s="91">
        <v>7.2</v>
      </c>
      <c r="AB167" s="91">
        <v>79</v>
      </c>
      <c r="AC167" s="91">
        <v>31</v>
      </c>
      <c r="AD167" s="91">
        <v>35.4</v>
      </c>
      <c r="AE167" s="91">
        <v>6.61</v>
      </c>
      <c r="AF167" s="91">
        <v>96.3</v>
      </c>
      <c r="AG167" s="91">
        <v>4.3999999999999986</v>
      </c>
      <c r="AH167" s="91">
        <v>12</v>
      </c>
      <c r="AI167" s="91">
        <v>2</v>
      </c>
      <c r="AJ167" s="91" t="s">
        <v>88</v>
      </c>
      <c r="AK167" s="91" t="s">
        <v>88</v>
      </c>
      <c r="AL167" s="91">
        <v>292</v>
      </c>
      <c r="AM167" s="91">
        <v>24196</v>
      </c>
      <c r="AN167" s="91">
        <v>1450</v>
      </c>
      <c r="AO167" s="91">
        <v>0.153</v>
      </c>
      <c r="AP167" s="91">
        <v>0.56248269088410763</v>
      </c>
      <c r="AQ167" s="91">
        <v>0.02</v>
      </c>
      <c r="AR167" s="91">
        <v>5</v>
      </c>
      <c r="AS167" s="91">
        <v>9.6199999999999992</v>
      </c>
      <c r="AT167" s="91">
        <v>116</v>
      </c>
      <c r="AU167" s="91" t="s">
        <v>88</v>
      </c>
      <c r="AV167" s="91">
        <v>7</v>
      </c>
      <c r="AW167" s="91">
        <v>0.1</v>
      </c>
      <c r="AX167" s="91">
        <v>5</v>
      </c>
      <c r="AY167" s="91">
        <v>0.05</v>
      </c>
      <c r="AZ167" s="91">
        <v>25.5</v>
      </c>
      <c r="BA167" s="91" t="s">
        <v>88</v>
      </c>
      <c r="BB167" s="91">
        <v>0.05</v>
      </c>
      <c r="BC167" s="91" t="s">
        <v>88</v>
      </c>
      <c r="BD167" s="91" t="s">
        <v>88</v>
      </c>
      <c r="BE167" s="93">
        <v>1E-3</v>
      </c>
      <c r="BF167" s="91" t="s">
        <v>88</v>
      </c>
      <c r="BG167" s="91">
        <v>0.25</v>
      </c>
      <c r="BH167" s="91" t="s">
        <v>88</v>
      </c>
      <c r="BI167" s="94">
        <f t="shared" si="78"/>
        <v>98.059440333914338</v>
      </c>
      <c r="BJ167" s="95">
        <f t="shared" si="79"/>
        <v>20.348017167188594</v>
      </c>
      <c r="BK167" s="95">
        <f t="shared" si="80"/>
        <v>92.138198271999016</v>
      </c>
      <c r="BL167" s="95">
        <f t="shared" si="81"/>
        <v>80.14150832</v>
      </c>
      <c r="BM167" s="95">
        <f t="shared" si="82"/>
        <v>96.835705842621053</v>
      </c>
      <c r="BN167" s="95">
        <f t="shared" si="83"/>
        <v>85.756210881875944</v>
      </c>
      <c r="BO167" s="95">
        <f t="shared" si="84"/>
        <v>76.346183890640489</v>
      </c>
      <c r="BP167" s="95">
        <f t="shared" si="85"/>
        <v>76.9299858780374</v>
      </c>
      <c r="BQ167" s="95">
        <f t="shared" si="86"/>
        <v>82.7112827338496</v>
      </c>
      <c r="BR167" s="96">
        <f t="shared" si="87"/>
        <v>76.714554051761709</v>
      </c>
      <c r="BS167" s="97" t="str">
        <f t="shared" si="88"/>
        <v>BUENA</v>
      </c>
      <c r="BT167" s="98">
        <f t="shared" si="89"/>
        <v>100</v>
      </c>
      <c r="BU167" s="99">
        <f t="shared" si="90"/>
        <v>0.96299999999999997</v>
      </c>
      <c r="BV167" s="100">
        <f t="shared" si="91"/>
        <v>0.24446374401069765</v>
      </c>
      <c r="BW167" s="95">
        <f t="shared" si="92"/>
        <v>1</v>
      </c>
      <c r="BX167" s="94">
        <f t="shared" si="93"/>
        <v>0.91</v>
      </c>
      <c r="BY167" s="100">
        <f t="shared" si="94"/>
        <v>0.999</v>
      </c>
      <c r="BZ167" s="100">
        <f t="shared" si="95"/>
        <v>0.80821249810973594</v>
      </c>
      <c r="CA167" s="94">
        <f t="shared" si="96"/>
        <v>0.15</v>
      </c>
      <c r="CB167" s="99">
        <f t="shared" si="97"/>
        <v>0.72971467389686084</v>
      </c>
      <c r="CC167" s="97" t="str">
        <f t="shared" si="98"/>
        <v>Aceptable</v>
      </c>
      <c r="CD167" s="99">
        <f t="shared" si="99"/>
        <v>0.19178750189026408</v>
      </c>
      <c r="CE167" s="96">
        <f t="shared" si="100"/>
        <v>1</v>
      </c>
      <c r="CF167" s="96">
        <f t="shared" si="101"/>
        <v>0</v>
      </c>
      <c r="CG167" s="99">
        <f t="shared" si="102"/>
        <v>0.39726250063008806</v>
      </c>
      <c r="CH167" s="101" t="str">
        <f t="shared" si="103"/>
        <v>Baja</v>
      </c>
      <c r="CI167" s="96">
        <f t="shared" si="104"/>
        <v>0</v>
      </c>
      <c r="CJ167" s="96">
        <f t="shared" si="105"/>
        <v>1</v>
      </c>
      <c r="CK167" s="96">
        <f t="shared" si="106"/>
        <v>3.7000000000000033E-2</v>
      </c>
      <c r="CL167" s="102">
        <f t="shared" si="107"/>
        <v>0.34566666666666662</v>
      </c>
      <c r="CM167" s="103" t="str">
        <f t="shared" si="108"/>
        <v>Baja</v>
      </c>
      <c r="CN167" s="96">
        <f t="shared" si="109"/>
        <v>0</v>
      </c>
      <c r="CO167" s="96">
        <f t="shared" si="110"/>
        <v>0</v>
      </c>
      <c r="CP167" s="103" t="str">
        <f t="shared" si="111"/>
        <v>Ninguna</v>
      </c>
      <c r="CQ167" s="104">
        <f t="shared" si="112"/>
        <v>1.9460609850855683E-3</v>
      </c>
      <c r="CR167" s="104">
        <f t="shared" si="113"/>
        <v>1.9460609850855683E-3</v>
      </c>
      <c r="CS167" s="103" t="str">
        <f t="shared" si="114"/>
        <v>Ninguna</v>
      </c>
      <c r="CT167" s="105" t="str">
        <f t="shared" si="115"/>
        <v>Eutrofico</v>
      </c>
      <c r="CU167" s="83" t="s">
        <v>1707</v>
      </c>
      <c r="CV167" s="83" t="s">
        <v>1700</v>
      </c>
      <c r="CW167" s="90">
        <v>43697</v>
      </c>
      <c r="CX167" s="106">
        <f t="shared" si="116"/>
        <v>5.5824826908841079</v>
      </c>
    </row>
    <row r="168" spans="1:102" ht="30" hidden="1" customHeight="1" x14ac:dyDescent="0.2">
      <c r="A168" s="83">
        <v>2019</v>
      </c>
      <c r="B168" s="84" t="s">
        <v>1708</v>
      </c>
      <c r="C168" s="84" t="s">
        <v>557</v>
      </c>
      <c r="D168" s="85" t="s">
        <v>1709</v>
      </c>
      <c r="E168" s="86" t="s">
        <v>555</v>
      </c>
      <c r="F168" s="86" t="s">
        <v>1412</v>
      </c>
      <c r="G168" s="86" t="s">
        <v>1494</v>
      </c>
      <c r="H168" s="87">
        <v>-74.814389000000006</v>
      </c>
      <c r="I168" s="87">
        <v>6.6973060000000002</v>
      </c>
      <c r="J168" s="109">
        <v>918524.63269999996</v>
      </c>
      <c r="K168" s="109">
        <v>1232412.1291</v>
      </c>
      <c r="L168" s="89">
        <v>1005</v>
      </c>
      <c r="M168" s="86">
        <v>2</v>
      </c>
      <c r="N168" s="86" t="s">
        <v>79</v>
      </c>
      <c r="O168" s="86">
        <v>23</v>
      </c>
      <c r="P168" s="86" t="s">
        <v>289</v>
      </c>
      <c r="Q168" s="86">
        <v>2310</v>
      </c>
      <c r="R168" s="84" t="s">
        <v>323</v>
      </c>
      <c r="S168" s="108">
        <v>2310</v>
      </c>
      <c r="T168" s="84" t="s">
        <v>325</v>
      </c>
      <c r="U168" s="110" t="s">
        <v>331</v>
      </c>
      <c r="V168" s="84" t="s">
        <v>1423</v>
      </c>
      <c r="W168" s="84" t="s">
        <v>556</v>
      </c>
      <c r="X168" s="84" t="s">
        <v>557</v>
      </c>
      <c r="Y168" s="90">
        <v>43682</v>
      </c>
      <c r="Z168" s="91">
        <v>652.01</v>
      </c>
      <c r="AA168" s="91">
        <v>7.19</v>
      </c>
      <c r="AB168" s="91">
        <v>80.3</v>
      </c>
      <c r="AC168" s="91">
        <v>24.7</v>
      </c>
      <c r="AD168" s="91">
        <v>29.8</v>
      </c>
      <c r="AE168" s="91">
        <v>6.66</v>
      </c>
      <c r="AF168" s="91">
        <v>86.5</v>
      </c>
      <c r="AG168" s="91">
        <v>5.1000000000000014</v>
      </c>
      <c r="AH168" s="91">
        <v>19.7</v>
      </c>
      <c r="AI168" s="91">
        <v>2</v>
      </c>
      <c r="AJ168" s="91" t="s">
        <v>88</v>
      </c>
      <c r="AK168" s="91" t="s">
        <v>88</v>
      </c>
      <c r="AL168" s="91">
        <v>1600</v>
      </c>
      <c r="AM168" s="91">
        <v>48840</v>
      </c>
      <c r="AN168" s="91">
        <v>4500</v>
      </c>
      <c r="AO168" s="91">
        <v>0.153</v>
      </c>
      <c r="AP168" s="91">
        <v>0.80419212030016984</v>
      </c>
      <c r="AQ168" s="91">
        <v>0.02</v>
      </c>
      <c r="AR168" s="91">
        <v>5</v>
      </c>
      <c r="AS168" s="91">
        <v>81.400000000000006</v>
      </c>
      <c r="AT168" s="91">
        <v>178</v>
      </c>
      <c r="AU168" s="91" t="s">
        <v>88</v>
      </c>
      <c r="AV168" s="91">
        <v>71</v>
      </c>
      <c r="AW168" s="91">
        <v>0.1</v>
      </c>
      <c r="AX168" s="91">
        <v>5</v>
      </c>
      <c r="AY168" s="91">
        <v>0.05</v>
      </c>
      <c r="AZ168" s="91">
        <v>30.8</v>
      </c>
      <c r="BA168" s="91" t="s">
        <v>88</v>
      </c>
      <c r="BB168" s="91" t="s">
        <v>88</v>
      </c>
      <c r="BC168" s="91" t="s">
        <v>88</v>
      </c>
      <c r="BD168" s="91" t="s">
        <v>88</v>
      </c>
      <c r="BE168" s="93" t="s">
        <v>88</v>
      </c>
      <c r="BF168" s="91" t="s">
        <v>88</v>
      </c>
      <c r="BG168" s="91" t="s">
        <v>88</v>
      </c>
      <c r="BH168" s="91" t="s">
        <v>88</v>
      </c>
      <c r="BI168" s="94">
        <f t="shared" si="78"/>
        <v>92.625575762256105</v>
      </c>
      <c r="BJ168" s="95">
        <f t="shared" si="79"/>
        <v>13.769919494742384</v>
      </c>
      <c r="BK168" s="95">
        <f t="shared" si="80"/>
        <v>92.003810213746618</v>
      </c>
      <c r="BL168" s="95">
        <f t="shared" si="81"/>
        <v>80.14150832</v>
      </c>
      <c r="BM168" s="95">
        <f t="shared" si="82"/>
        <v>95.137431517436113</v>
      </c>
      <c r="BN168" s="95">
        <f t="shared" si="83"/>
        <v>85.756210881875944</v>
      </c>
      <c r="BO168" s="95">
        <f t="shared" si="84"/>
        <v>72.638298069620362</v>
      </c>
      <c r="BP168" s="95">
        <f t="shared" si="85"/>
        <v>23.384942944438293</v>
      </c>
      <c r="BQ168" s="95">
        <f t="shared" si="86"/>
        <v>74.086596621361608</v>
      </c>
      <c r="BR168" s="96">
        <f t="shared" si="87"/>
        <v>69.295571283398075</v>
      </c>
      <c r="BS168" s="97" t="str">
        <f t="shared" si="88"/>
        <v>MEDIA</v>
      </c>
      <c r="BT168" s="98">
        <f t="shared" si="89"/>
        <v>100</v>
      </c>
      <c r="BU168" s="99">
        <f t="shared" si="90"/>
        <v>0.86499999999999999</v>
      </c>
      <c r="BV168" s="100">
        <f t="shared" si="91"/>
        <v>0.1</v>
      </c>
      <c r="BW168" s="95">
        <f t="shared" si="92"/>
        <v>1</v>
      </c>
      <c r="BX168" s="94">
        <f t="shared" si="93"/>
        <v>0.91</v>
      </c>
      <c r="BY168" s="100">
        <f t="shared" si="94"/>
        <v>0.80699999999999994</v>
      </c>
      <c r="BZ168" s="100">
        <f t="shared" si="95"/>
        <v>0.80397167425452776</v>
      </c>
      <c r="CA168" s="94">
        <f t="shared" si="96"/>
        <v>0.15</v>
      </c>
      <c r="CB168" s="99">
        <f t="shared" si="97"/>
        <v>0.66633603439563394</v>
      </c>
      <c r="CC168" s="97" t="str">
        <f t="shared" si="98"/>
        <v>Regular</v>
      </c>
      <c r="CD168" s="99">
        <f t="shared" si="99"/>
        <v>0.19602832574547219</v>
      </c>
      <c r="CE168" s="96">
        <f t="shared" si="100"/>
        <v>1</v>
      </c>
      <c r="CF168" s="96">
        <f t="shared" si="101"/>
        <v>0</v>
      </c>
      <c r="CG168" s="99">
        <f t="shared" si="102"/>
        <v>0.39867610858182406</v>
      </c>
      <c r="CH168" s="101" t="str">
        <f t="shared" si="103"/>
        <v>Baja</v>
      </c>
      <c r="CI168" s="96">
        <f t="shared" si="104"/>
        <v>0</v>
      </c>
      <c r="CJ168" s="96">
        <f t="shared" si="105"/>
        <v>1</v>
      </c>
      <c r="CK168" s="96">
        <f t="shared" si="106"/>
        <v>0.13500000000000001</v>
      </c>
      <c r="CL168" s="102">
        <f t="shared" si="107"/>
        <v>0.37833333333333335</v>
      </c>
      <c r="CM168" s="103" t="str">
        <f t="shared" si="108"/>
        <v>Baja</v>
      </c>
      <c r="CN168" s="96">
        <f t="shared" si="109"/>
        <v>0.193</v>
      </c>
      <c r="CO168" s="96">
        <f t="shared" si="110"/>
        <v>0.193</v>
      </c>
      <c r="CP168" s="103" t="str">
        <f t="shared" si="111"/>
        <v>Ninguna</v>
      </c>
      <c r="CQ168" s="104">
        <f t="shared" si="112"/>
        <v>1.8801909076278233E-3</v>
      </c>
      <c r="CR168" s="104">
        <f t="shared" si="113"/>
        <v>1.8801909076278233E-3</v>
      </c>
      <c r="CS168" s="103" t="str">
        <f t="shared" si="114"/>
        <v>Ninguna</v>
      </c>
      <c r="CT168" s="105" t="str">
        <f t="shared" si="115"/>
        <v>Eutrofico</v>
      </c>
      <c r="CU168" s="83" t="s">
        <v>1710</v>
      </c>
      <c r="CV168" s="83" t="s">
        <v>1497</v>
      </c>
      <c r="CW168" s="90">
        <v>43697</v>
      </c>
      <c r="CX168" s="106">
        <f t="shared" si="116"/>
        <v>5.8241921203001699</v>
      </c>
    </row>
    <row r="169" spans="1:102" ht="30" hidden="1" customHeight="1" x14ac:dyDescent="0.2">
      <c r="A169" s="83">
        <v>2019</v>
      </c>
      <c r="B169" s="84" t="s">
        <v>1711</v>
      </c>
      <c r="C169" s="84" t="s">
        <v>557</v>
      </c>
      <c r="D169" s="85" t="s">
        <v>1712</v>
      </c>
      <c r="E169" s="86" t="s">
        <v>555</v>
      </c>
      <c r="F169" s="86" t="s">
        <v>1412</v>
      </c>
      <c r="G169" s="86" t="s">
        <v>1507</v>
      </c>
      <c r="H169" s="87">
        <v>-74.844888999999995</v>
      </c>
      <c r="I169" s="87">
        <v>6.5143060000000004</v>
      </c>
      <c r="J169" s="109">
        <v>914990.33730000001</v>
      </c>
      <c r="K169" s="109">
        <v>1232800.4051000001</v>
      </c>
      <c r="L169" s="89">
        <v>1170</v>
      </c>
      <c r="M169" s="86">
        <v>2</v>
      </c>
      <c r="N169" s="86" t="s">
        <v>79</v>
      </c>
      <c r="O169" s="86">
        <v>23</v>
      </c>
      <c r="P169" s="86" t="s">
        <v>289</v>
      </c>
      <c r="Q169" s="86">
        <v>2310</v>
      </c>
      <c r="R169" s="84" t="s">
        <v>323</v>
      </c>
      <c r="S169" s="108">
        <v>2310</v>
      </c>
      <c r="T169" s="84" t="s">
        <v>325</v>
      </c>
      <c r="U169" s="110" t="s">
        <v>331</v>
      </c>
      <c r="V169" s="84" t="s">
        <v>1423</v>
      </c>
      <c r="W169" s="84" t="s">
        <v>556</v>
      </c>
      <c r="X169" s="84" t="s">
        <v>557</v>
      </c>
      <c r="Y169" s="90">
        <v>43682</v>
      </c>
      <c r="Z169" s="91">
        <v>22.21</v>
      </c>
      <c r="AA169" s="91">
        <v>6.49</v>
      </c>
      <c r="AB169" s="91">
        <v>47.1</v>
      </c>
      <c r="AC169" s="91">
        <v>23.9</v>
      </c>
      <c r="AD169" s="91">
        <v>31.7</v>
      </c>
      <c r="AE169" s="91">
        <v>4.2300000000000004</v>
      </c>
      <c r="AF169" s="91">
        <v>58.6</v>
      </c>
      <c r="AG169" s="91">
        <v>7.8000000000000007</v>
      </c>
      <c r="AH169" s="91">
        <v>13.9</v>
      </c>
      <c r="AI169" s="91">
        <v>2</v>
      </c>
      <c r="AJ169" s="91" t="s">
        <v>88</v>
      </c>
      <c r="AK169" s="91" t="s">
        <v>88</v>
      </c>
      <c r="AL169" s="91">
        <v>644</v>
      </c>
      <c r="AM169" s="91">
        <v>12997</v>
      </c>
      <c r="AN169" s="91">
        <v>933</v>
      </c>
      <c r="AO169" s="91">
        <v>0.153</v>
      </c>
      <c r="AP169" s="91">
        <v>0.69350275542739359</v>
      </c>
      <c r="AQ169" s="91">
        <v>0.02</v>
      </c>
      <c r="AR169" s="91">
        <v>5</v>
      </c>
      <c r="AS169" s="91">
        <v>5.08</v>
      </c>
      <c r="AT169" s="91">
        <v>76</v>
      </c>
      <c r="AU169" s="91" t="s">
        <v>88</v>
      </c>
      <c r="AV169" s="91">
        <v>7</v>
      </c>
      <c r="AW169" s="91">
        <v>0.1</v>
      </c>
      <c r="AX169" s="91">
        <v>5</v>
      </c>
      <c r="AY169" s="91">
        <v>0.05</v>
      </c>
      <c r="AZ169" s="91">
        <v>17.2</v>
      </c>
      <c r="BA169" s="91" t="s">
        <v>88</v>
      </c>
      <c r="BB169" s="91" t="s">
        <v>88</v>
      </c>
      <c r="BC169" s="91" t="s">
        <v>88</v>
      </c>
      <c r="BD169" s="91" t="s">
        <v>88</v>
      </c>
      <c r="BE169" s="93" t="s">
        <v>88</v>
      </c>
      <c r="BF169" s="91" t="s">
        <v>88</v>
      </c>
      <c r="BG169" s="91" t="s">
        <v>88</v>
      </c>
      <c r="BH169" s="91" t="s">
        <v>88</v>
      </c>
      <c r="BI169" s="94">
        <f t="shared" si="78"/>
        <v>56.776209893455729</v>
      </c>
      <c r="BJ169" s="95">
        <f t="shared" si="79"/>
        <v>23.440563034115286</v>
      </c>
      <c r="BK169" s="95">
        <f t="shared" si="80"/>
        <v>73.392702953857878</v>
      </c>
      <c r="BL169" s="95">
        <f t="shared" si="81"/>
        <v>80.14150832</v>
      </c>
      <c r="BM169" s="95">
        <f t="shared" si="82"/>
        <v>95.910048748293065</v>
      </c>
      <c r="BN169" s="95">
        <f t="shared" si="83"/>
        <v>85.756210881875944</v>
      </c>
      <c r="BO169" s="95">
        <f t="shared" si="84"/>
        <v>57.115272413625966</v>
      </c>
      <c r="BP169" s="95">
        <f t="shared" si="85"/>
        <v>85.949075816292066</v>
      </c>
      <c r="BQ169" s="95">
        <f t="shared" si="86"/>
        <v>85.605199058713609</v>
      </c>
      <c r="BR169" s="96">
        <f t="shared" si="87"/>
        <v>67.037652211263108</v>
      </c>
      <c r="BS169" s="97" t="str">
        <f t="shared" si="88"/>
        <v>MEDIA</v>
      </c>
      <c r="BT169" s="98">
        <f t="shared" si="89"/>
        <v>100</v>
      </c>
      <c r="BU169" s="99">
        <f t="shared" si="90"/>
        <v>0.58600000000000008</v>
      </c>
      <c r="BV169" s="100">
        <f t="shared" si="91"/>
        <v>0.40822353058705935</v>
      </c>
      <c r="BW169" s="95">
        <f t="shared" si="92"/>
        <v>0.76810763090952305</v>
      </c>
      <c r="BX169" s="94">
        <f t="shared" si="93"/>
        <v>0.91</v>
      </c>
      <c r="BY169" s="100">
        <f t="shared" si="94"/>
        <v>0.999</v>
      </c>
      <c r="BZ169" s="100">
        <f t="shared" si="95"/>
        <v>0.90409350588265225</v>
      </c>
      <c r="CA169" s="94">
        <f t="shared" si="96"/>
        <v>0.15</v>
      </c>
      <c r="CB169" s="99">
        <f t="shared" si="97"/>
        <v>0.67327945343309292</v>
      </c>
      <c r="CC169" s="97" t="str">
        <f t="shared" si="98"/>
        <v>Regular</v>
      </c>
      <c r="CD169" s="99">
        <f t="shared" si="99"/>
        <v>9.5906494117347807E-2</v>
      </c>
      <c r="CE169" s="96">
        <f t="shared" si="100"/>
        <v>1</v>
      </c>
      <c r="CF169" s="96">
        <f t="shared" si="101"/>
        <v>0</v>
      </c>
      <c r="CG169" s="99">
        <f t="shared" si="102"/>
        <v>0.36530216470578258</v>
      </c>
      <c r="CH169" s="101" t="str">
        <f t="shared" si="103"/>
        <v>Baja</v>
      </c>
      <c r="CI169" s="96">
        <f t="shared" si="104"/>
        <v>0</v>
      </c>
      <c r="CJ169" s="96">
        <f t="shared" si="105"/>
        <v>0.86375214660499289</v>
      </c>
      <c r="CK169" s="96">
        <f t="shared" si="106"/>
        <v>0.41399999999999992</v>
      </c>
      <c r="CL169" s="102">
        <f t="shared" si="107"/>
        <v>0.42591738220166425</v>
      </c>
      <c r="CM169" s="103" t="str">
        <f t="shared" si="108"/>
        <v>Media</v>
      </c>
      <c r="CN169" s="96">
        <f t="shared" si="109"/>
        <v>0</v>
      </c>
      <c r="CO169" s="96">
        <f t="shared" si="110"/>
        <v>0</v>
      </c>
      <c r="CP169" s="103" t="str">
        <f t="shared" si="111"/>
        <v>Ninguna</v>
      </c>
      <c r="CQ169" s="104">
        <f t="shared" si="112"/>
        <v>1.6831584227904148E-4</v>
      </c>
      <c r="CR169" s="104">
        <f t="shared" si="113"/>
        <v>1.6831584227904148E-4</v>
      </c>
      <c r="CS169" s="103" t="str">
        <f t="shared" si="114"/>
        <v>Ninguna</v>
      </c>
      <c r="CT169" s="105" t="str">
        <f t="shared" si="115"/>
        <v>Eutrofico</v>
      </c>
      <c r="CU169" s="83" t="s">
        <v>1713</v>
      </c>
      <c r="CV169" s="83" t="s">
        <v>1497</v>
      </c>
      <c r="CW169" s="90">
        <v>43697</v>
      </c>
      <c r="CX169" s="106">
        <f t="shared" si="116"/>
        <v>5.7135027554273936</v>
      </c>
    </row>
    <row r="170" spans="1:102" ht="30" hidden="1" customHeight="1" x14ac:dyDescent="0.2">
      <c r="A170" s="83">
        <v>2019</v>
      </c>
      <c r="B170" s="84" t="s">
        <v>1714</v>
      </c>
      <c r="C170" s="84" t="s">
        <v>650</v>
      </c>
      <c r="D170" s="85" t="s">
        <v>1715</v>
      </c>
      <c r="E170" s="86" t="s">
        <v>160</v>
      </c>
      <c r="F170" s="86" t="s">
        <v>151</v>
      </c>
      <c r="G170" s="86" t="s">
        <v>1494</v>
      </c>
      <c r="H170" s="87">
        <v>-75.866985999999997</v>
      </c>
      <c r="I170" s="87">
        <v>6.721139</v>
      </c>
      <c r="J170" s="109">
        <v>802124.64650000003</v>
      </c>
      <c r="K170" s="109">
        <v>1235348.4782</v>
      </c>
      <c r="L170" s="89">
        <v>726</v>
      </c>
      <c r="M170" s="86">
        <v>2</v>
      </c>
      <c r="N170" s="86" t="s">
        <v>79</v>
      </c>
      <c r="O170" s="86">
        <v>26</v>
      </c>
      <c r="P170" s="86" t="s">
        <v>80</v>
      </c>
      <c r="Q170" s="86">
        <v>2621</v>
      </c>
      <c r="R170" s="84" t="s">
        <v>152</v>
      </c>
      <c r="S170" s="84" t="s">
        <v>153</v>
      </c>
      <c r="T170" s="84" t="s">
        <v>154</v>
      </c>
      <c r="U170" s="110" t="s">
        <v>644</v>
      </c>
      <c r="V170" s="84" t="s">
        <v>645</v>
      </c>
      <c r="W170" s="84" t="s">
        <v>649</v>
      </c>
      <c r="X170" s="84" t="s">
        <v>650</v>
      </c>
      <c r="Y170" s="90">
        <v>43662</v>
      </c>
      <c r="Z170" s="91">
        <v>169</v>
      </c>
      <c r="AA170" s="91">
        <v>8.51</v>
      </c>
      <c r="AB170" s="91">
        <v>1211</v>
      </c>
      <c r="AC170" s="91">
        <v>25.5</v>
      </c>
      <c r="AD170" s="91">
        <v>26</v>
      </c>
      <c r="AE170" s="91">
        <v>7.84</v>
      </c>
      <c r="AF170" s="91">
        <v>103.4</v>
      </c>
      <c r="AG170" s="91">
        <v>0.5</v>
      </c>
      <c r="AH170" s="91">
        <v>17.3</v>
      </c>
      <c r="AI170" s="91">
        <v>2</v>
      </c>
      <c r="AJ170" s="91" t="s">
        <v>88</v>
      </c>
      <c r="AK170" s="91" t="s">
        <v>88</v>
      </c>
      <c r="AL170" s="91">
        <v>11690</v>
      </c>
      <c r="AM170" s="91">
        <v>111990</v>
      </c>
      <c r="AN170" s="91">
        <v>12997</v>
      </c>
      <c r="AO170" s="91">
        <v>0.153</v>
      </c>
      <c r="AP170" s="91">
        <v>1.007499117005269</v>
      </c>
      <c r="AQ170" s="91">
        <v>0.02</v>
      </c>
      <c r="AR170" s="91">
        <v>5</v>
      </c>
      <c r="AS170" s="91">
        <v>3</v>
      </c>
      <c r="AT170" s="91">
        <v>948</v>
      </c>
      <c r="AU170" s="91" t="s">
        <v>88</v>
      </c>
      <c r="AV170" s="91">
        <v>19</v>
      </c>
      <c r="AW170" s="91">
        <v>0.1</v>
      </c>
      <c r="AX170" s="91">
        <v>5</v>
      </c>
      <c r="AY170" s="91">
        <v>0.05</v>
      </c>
      <c r="AZ170" s="91">
        <v>536</v>
      </c>
      <c r="BA170" s="91" t="s">
        <v>88</v>
      </c>
      <c r="BB170" s="91">
        <v>0.05</v>
      </c>
      <c r="BC170" s="91" t="s">
        <v>88</v>
      </c>
      <c r="BD170" s="91" t="s">
        <v>88</v>
      </c>
      <c r="BE170" s="93">
        <v>1E-3</v>
      </c>
      <c r="BF170" s="91" t="s">
        <v>88</v>
      </c>
      <c r="BG170" s="91">
        <v>0.25</v>
      </c>
      <c r="BH170" s="91" t="s">
        <v>88</v>
      </c>
      <c r="BI170" s="94">
        <f t="shared" si="78"/>
        <v>98.71585767692693</v>
      </c>
      <c r="BJ170" s="95">
        <f t="shared" si="79"/>
        <v>9.2203598741157951</v>
      </c>
      <c r="BK170" s="95">
        <f t="shared" si="80"/>
        <v>68.340305242018076</v>
      </c>
      <c r="BL170" s="95">
        <f t="shared" si="81"/>
        <v>80.14150832</v>
      </c>
      <c r="BM170" s="95">
        <f t="shared" si="82"/>
        <v>93.740485733018872</v>
      </c>
      <c r="BN170" s="95">
        <f t="shared" si="83"/>
        <v>85.756210881875944</v>
      </c>
      <c r="BO170" s="95">
        <f t="shared" si="84"/>
        <v>89.888182341904681</v>
      </c>
      <c r="BP170" s="95">
        <f t="shared" si="85"/>
        <v>90.641531065899997</v>
      </c>
      <c r="BQ170" s="95">
        <f t="shared" si="86"/>
        <v>20</v>
      </c>
      <c r="BR170" s="96">
        <f t="shared" si="87"/>
        <v>70.17976325771005</v>
      </c>
      <c r="BS170" s="97" t="str">
        <f t="shared" si="88"/>
        <v>BUENA</v>
      </c>
      <c r="BT170" s="98">
        <f t="shared" si="89"/>
        <v>100</v>
      </c>
      <c r="BU170" s="99">
        <f t="shared" si="90"/>
        <v>0.96599999999999997</v>
      </c>
      <c r="BV170" s="100">
        <f t="shared" si="91"/>
        <v>0.1</v>
      </c>
      <c r="BW170" s="95">
        <f t="shared" si="92"/>
        <v>0.76753220307277825</v>
      </c>
      <c r="BX170" s="94">
        <f t="shared" si="93"/>
        <v>0.91</v>
      </c>
      <c r="BY170" s="100">
        <f t="shared" si="94"/>
        <v>0.96299999999999997</v>
      </c>
      <c r="BZ170" s="100">
        <f t="shared" si="95"/>
        <v>0</v>
      </c>
      <c r="CA170" s="94">
        <f t="shared" si="96"/>
        <v>0.15</v>
      </c>
      <c r="CB170" s="99">
        <f t="shared" si="97"/>
        <v>0.55923450843018896</v>
      </c>
      <c r="CC170" s="97" t="str">
        <f t="shared" si="98"/>
        <v>Regular</v>
      </c>
      <c r="CD170" s="99">
        <f t="shared" si="99"/>
        <v>1</v>
      </c>
      <c r="CE170" s="96">
        <f t="shared" si="100"/>
        <v>1</v>
      </c>
      <c r="CF170" s="96">
        <f t="shared" si="101"/>
        <v>1</v>
      </c>
      <c r="CG170" s="99">
        <f t="shared" si="102"/>
        <v>1</v>
      </c>
      <c r="CH170" s="101" t="str">
        <f t="shared" si="103"/>
        <v>Muy Alta</v>
      </c>
      <c r="CI170" s="96">
        <f t="shared" si="104"/>
        <v>0</v>
      </c>
      <c r="CJ170" s="96">
        <f t="shared" si="105"/>
        <v>1</v>
      </c>
      <c r="CK170" s="96">
        <f t="shared" si="106"/>
        <v>0</v>
      </c>
      <c r="CL170" s="102">
        <f t="shared" si="107"/>
        <v>0.33333333333333331</v>
      </c>
      <c r="CM170" s="103" t="str">
        <f t="shared" si="108"/>
        <v>Baja</v>
      </c>
      <c r="CN170" s="96">
        <f t="shared" si="109"/>
        <v>3.7000000000000005E-2</v>
      </c>
      <c r="CO170" s="96">
        <f t="shared" si="110"/>
        <v>3.7000000000000005E-2</v>
      </c>
      <c r="CP170" s="103" t="str">
        <f t="shared" si="111"/>
        <v>Ninguna</v>
      </c>
      <c r="CQ170" s="104">
        <f t="shared" si="112"/>
        <v>0.15180677170969475</v>
      </c>
      <c r="CR170" s="104">
        <f t="shared" si="113"/>
        <v>0.15180677170969475</v>
      </c>
      <c r="CS170" s="103" t="str">
        <f t="shared" si="114"/>
        <v>Ninguna</v>
      </c>
      <c r="CT170" s="105" t="str">
        <f t="shared" si="115"/>
        <v>Eutrofico</v>
      </c>
      <c r="CU170" s="83" t="s">
        <v>1716</v>
      </c>
      <c r="CV170" s="83" t="s">
        <v>1497</v>
      </c>
      <c r="CW170" s="90">
        <v>43677</v>
      </c>
      <c r="CX170" s="106">
        <f t="shared" si="116"/>
        <v>6.0274991170052692</v>
      </c>
    </row>
    <row r="171" spans="1:102" ht="30" hidden="1" customHeight="1" x14ac:dyDescent="0.2">
      <c r="A171" s="83">
        <v>2019</v>
      </c>
      <c r="B171" s="84" t="s">
        <v>1717</v>
      </c>
      <c r="C171" s="84" t="s">
        <v>164</v>
      </c>
      <c r="D171" s="85" t="s">
        <v>1718</v>
      </c>
      <c r="E171" s="86" t="s">
        <v>160</v>
      </c>
      <c r="F171" s="86" t="s">
        <v>151</v>
      </c>
      <c r="G171" s="86" t="s">
        <v>1507</v>
      </c>
      <c r="H171" s="87">
        <v>-75.908417</v>
      </c>
      <c r="I171" s="87">
        <v>6.7259440000000001</v>
      </c>
      <c r="J171" s="109">
        <v>797543.85470000003</v>
      </c>
      <c r="K171" s="109">
        <v>1235897.1392999999</v>
      </c>
      <c r="L171" s="89">
        <v>1510</v>
      </c>
      <c r="M171" s="86">
        <v>2</v>
      </c>
      <c r="N171" s="86" t="s">
        <v>79</v>
      </c>
      <c r="O171" s="86">
        <v>26</v>
      </c>
      <c r="P171" s="86" t="s">
        <v>80</v>
      </c>
      <c r="Q171" s="86">
        <v>2621</v>
      </c>
      <c r="R171" s="84" t="s">
        <v>152</v>
      </c>
      <c r="S171" s="84" t="s">
        <v>153</v>
      </c>
      <c r="T171" s="84" t="s">
        <v>154</v>
      </c>
      <c r="U171" s="110" t="s">
        <v>161</v>
      </c>
      <c r="V171" s="84" t="s">
        <v>162</v>
      </c>
      <c r="W171" s="84" t="s">
        <v>163</v>
      </c>
      <c r="X171" s="84" t="s">
        <v>164</v>
      </c>
      <c r="Y171" s="90">
        <v>43664</v>
      </c>
      <c r="Z171" s="91">
        <v>2.93</v>
      </c>
      <c r="AA171" s="91">
        <v>8.02</v>
      </c>
      <c r="AB171" s="91">
        <v>419</v>
      </c>
      <c r="AC171" s="91">
        <v>21.3</v>
      </c>
      <c r="AD171" s="91">
        <v>26.3</v>
      </c>
      <c r="AE171" s="91">
        <v>7.05</v>
      </c>
      <c r="AF171" s="91">
        <v>91.3</v>
      </c>
      <c r="AG171" s="91">
        <v>5</v>
      </c>
      <c r="AH171" s="91">
        <v>12</v>
      </c>
      <c r="AI171" s="91">
        <v>2</v>
      </c>
      <c r="AJ171" s="91" t="s">
        <v>88</v>
      </c>
      <c r="AK171" s="91" t="s">
        <v>88</v>
      </c>
      <c r="AL171" s="91">
        <v>9600</v>
      </c>
      <c r="AM171" s="91">
        <v>155310</v>
      </c>
      <c r="AN171" s="91">
        <v>10462</v>
      </c>
      <c r="AO171" s="91">
        <v>0.41299999999999998</v>
      </c>
      <c r="AP171" s="91">
        <v>0.93521218484345592</v>
      </c>
      <c r="AQ171" s="91">
        <v>7.9000000000000001E-2</v>
      </c>
      <c r="AR171" s="91">
        <v>5</v>
      </c>
      <c r="AS171" s="91">
        <v>62.8</v>
      </c>
      <c r="AT171" s="91">
        <v>362</v>
      </c>
      <c r="AU171" s="91" t="s">
        <v>88</v>
      </c>
      <c r="AV171" s="91">
        <v>67</v>
      </c>
      <c r="AW171" s="91">
        <v>0.2</v>
      </c>
      <c r="AX171" s="91">
        <v>5</v>
      </c>
      <c r="AY171" s="91">
        <v>0.05</v>
      </c>
      <c r="AZ171" s="91">
        <v>202</v>
      </c>
      <c r="BA171" s="91" t="s">
        <v>88</v>
      </c>
      <c r="BB171" s="91">
        <v>0.05</v>
      </c>
      <c r="BC171" s="91" t="s">
        <v>88</v>
      </c>
      <c r="BD171" s="91" t="s">
        <v>88</v>
      </c>
      <c r="BE171" s="93">
        <v>1E-3</v>
      </c>
      <c r="BF171" s="91" t="s">
        <v>88</v>
      </c>
      <c r="BG171" s="91">
        <v>0.25</v>
      </c>
      <c r="BH171" s="91" t="s">
        <v>88</v>
      </c>
      <c r="BI171" s="94">
        <f t="shared" si="78"/>
        <v>95.924645599725579</v>
      </c>
      <c r="BJ171" s="95">
        <f t="shared" si="79"/>
        <v>10.036629807354297</v>
      </c>
      <c r="BK171" s="95">
        <f t="shared" si="80"/>
        <v>84.444257887622371</v>
      </c>
      <c r="BL171" s="95">
        <f t="shared" si="81"/>
        <v>80.14150832</v>
      </c>
      <c r="BM171" s="95">
        <f t="shared" si="82"/>
        <v>94.233915016935768</v>
      </c>
      <c r="BN171" s="95">
        <f t="shared" si="83"/>
        <v>66.769045768378049</v>
      </c>
      <c r="BO171" s="95">
        <f t="shared" si="84"/>
        <v>73.182079687499993</v>
      </c>
      <c r="BP171" s="95">
        <f t="shared" si="85"/>
        <v>32.512569413731867</v>
      </c>
      <c r="BQ171" s="95">
        <f t="shared" si="86"/>
        <v>37.092906966449604</v>
      </c>
      <c r="BR171" s="96">
        <f t="shared" si="87"/>
        <v>64.633497891999909</v>
      </c>
      <c r="BS171" s="97" t="str">
        <f t="shared" si="88"/>
        <v>MEDIA</v>
      </c>
      <c r="BT171" s="98">
        <f t="shared" si="89"/>
        <v>100</v>
      </c>
      <c r="BU171" s="99">
        <f t="shared" si="90"/>
        <v>0.91300000000000003</v>
      </c>
      <c r="BV171" s="100">
        <f t="shared" si="91"/>
        <v>0.1</v>
      </c>
      <c r="BW171" s="95">
        <f t="shared" si="92"/>
        <v>0.9896781556613472</v>
      </c>
      <c r="BX171" s="94">
        <f t="shared" si="93"/>
        <v>0.91</v>
      </c>
      <c r="BY171" s="100">
        <f t="shared" si="94"/>
        <v>0.81899999999999995</v>
      </c>
      <c r="BZ171" s="100">
        <f t="shared" si="95"/>
        <v>0</v>
      </c>
      <c r="CA171" s="94">
        <f t="shared" si="96"/>
        <v>0.15</v>
      </c>
      <c r="CB171" s="99">
        <f t="shared" si="97"/>
        <v>0.56169494179258872</v>
      </c>
      <c r="CC171" s="97" t="str">
        <f t="shared" si="98"/>
        <v>Regular</v>
      </c>
      <c r="CD171" s="99">
        <f t="shared" si="99"/>
        <v>1</v>
      </c>
      <c r="CE171" s="96">
        <f t="shared" si="100"/>
        <v>1</v>
      </c>
      <c r="CF171" s="96">
        <f t="shared" si="101"/>
        <v>0.76</v>
      </c>
      <c r="CG171" s="99">
        <f t="shared" si="102"/>
        <v>0.91999999999999993</v>
      </c>
      <c r="CH171" s="101" t="str">
        <f t="shared" si="103"/>
        <v>Muy Alta</v>
      </c>
      <c r="CI171" s="96">
        <f t="shared" si="104"/>
        <v>0</v>
      </c>
      <c r="CJ171" s="96">
        <f t="shared" si="105"/>
        <v>1</v>
      </c>
      <c r="CK171" s="96">
        <f t="shared" si="106"/>
        <v>8.6999999999999966E-2</v>
      </c>
      <c r="CL171" s="102">
        <f t="shared" si="107"/>
        <v>0.36233333333333334</v>
      </c>
      <c r="CM171" s="103" t="str">
        <f t="shared" si="108"/>
        <v>Baja</v>
      </c>
      <c r="CN171" s="96">
        <f t="shared" si="109"/>
        <v>0.18100000000000002</v>
      </c>
      <c r="CO171" s="96">
        <f t="shared" si="110"/>
        <v>0.18100000000000002</v>
      </c>
      <c r="CP171" s="103" t="str">
        <f t="shared" si="111"/>
        <v>Ninguna</v>
      </c>
      <c r="CQ171" s="104">
        <f t="shared" si="112"/>
        <v>3.1953450579942005E-2</v>
      </c>
      <c r="CR171" s="104">
        <f t="shared" si="113"/>
        <v>3.1953450579942005E-2</v>
      </c>
      <c r="CS171" s="103" t="str">
        <f t="shared" si="114"/>
        <v>Ninguna</v>
      </c>
      <c r="CT171" s="105" t="str">
        <f t="shared" si="115"/>
        <v>Eutrofico</v>
      </c>
      <c r="CU171" s="83" t="s">
        <v>1719</v>
      </c>
      <c r="CV171" s="83" t="s">
        <v>1497</v>
      </c>
      <c r="CW171" s="90">
        <v>43679</v>
      </c>
      <c r="CX171" s="106">
        <f t="shared" si="116"/>
        <v>6.0142121848434558</v>
      </c>
    </row>
    <row r="172" spans="1:102" ht="30" hidden="1" customHeight="1" x14ac:dyDescent="0.2">
      <c r="A172" s="83">
        <v>2019</v>
      </c>
      <c r="B172" s="84" t="s">
        <v>1720</v>
      </c>
      <c r="C172" s="84" t="s">
        <v>650</v>
      </c>
      <c r="D172" s="85" t="s">
        <v>1721</v>
      </c>
      <c r="E172" s="86" t="s">
        <v>160</v>
      </c>
      <c r="F172" s="86" t="s">
        <v>151</v>
      </c>
      <c r="G172" s="86" t="s">
        <v>1507</v>
      </c>
      <c r="H172" s="87">
        <v>-75.885586000000004</v>
      </c>
      <c r="I172" s="87">
        <v>6.7143560000000004</v>
      </c>
      <c r="J172" s="109">
        <v>799016.44620000001</v>
      </c>
      <c r="K172" s="109">
        <v>1235983.7390999999</v>
      </c>
      <c r="L172" s="89">
        <v>835</v>
      </c>
      <c r="M172" s="86">
        <v>2</v>
      </c>
      <c r="N172" s="86" t="s">
        <v>79</v>
      </c>
      <c r="O172" s="86">
        <v>26</v>
      </c>
      <c r="P172" s="86" t="s">
        <v>80</v>
      </c>
      <c r="Q172" s="86">
        <v>2621</v>
      </c>
      <c r="R172" s="84" t="s">
        <v>152</v>
      </c>
      <c r="S172" s="84" t="s">
        <v>153</v>
      </c>
      <c r="T172" s="84" t="s">
        <v>154</v>
      </c>
      <c r="U172" s="110" t="s">
        <v>644</v>
      </c>
      <c r="V172" s="84" t="s">
        <v>645</v>
      </c>
      <c r="W172" s="84" t="s">
        <v>649</v>
      </c>
      <c r="X172" s="84" t="s">
        <v>650</v>
      </c>
      <c r="Y172" s="90">
        <v>43662</v>
      </c>
      <c r="Z172" s="91">
        <v>16.600000000000001</v>
      </c>
      <c r="AA172" s="91">
        <v>8.01</v>
      </c>
      <c r="AB172" s="91">
        <v>1514</v>
      </c>
      <c r="AC172" s="91">
        <v>24.4</v>
      </c>
      <c r="AD172" s="91">
        <v>24.7</v>
      </c>
      <c r="AE172" s="91">
        <v>7.16</v>
      </c>
      <c r="AF172" s="91">
        <v>92.2</v>
      </c>
      <c r="AG172" s="91">
        <v>0.30000000000000071</v>
      </c>
      <c r="AH172" s="91">
        <v>39.6</v>
      </c>
      <c r="AI172" s="91">
        <v>16.7</v>
      </c>
      <c r="AJ172" s="91" t="s">
        <v>88</v>
      </c>
      <c r="AK172" s="91" t="s">
        <v>88</v>
      </c>
      <c r="AL172" s="91">
        <v>1259000</v>
      </c>
      <c r="AM172" s="91">
        <v>15531000</v>
      </c>
      <c r="AN172" s="91">
        <v>1872000</v>
      </c>
      <c r="AO172" s="91">
        <v>0.99399999999999999</v>
      </c>
      <c r="AP172" s="91">
        <v>2.5978116245651557</v>
      </c>
      <c r="AQ172" s="91">
        <v>0.57299999999999995</v>
      </c>
      <c r="AR172" s="91">
        <v>5</v>
      </c>
      <c r="AS172" s="91">
        <v>16.2</v>
      </c>
      <c r="AT172" s="91">
        <v>1399</v>
      </c>
      <c r="AU172" s="91" t="s">
        <v>88</v>
      </c>
      <c r="AV172" s="91">
        <v>35</v>
      </c>
      <c r="AW172" s="91">
        <v>6</v>
      </c>
      <c r="AX172" s="91">
        <v>7.32</v>
      </c>
      <c r="AY172" s="91">
        <v>0.05</v>
      </c>
      <c r="AZ172" s="91">
        <v>138</v>
      </c>
      <c r="BA172" s="91">
        <v>788</v>
      </c>
      <c r="BB172" s="91">
        <v>0.05</v>
      </c>
      <c r="BC172" s="91" t="s">
        <v>88</v>
      </c>
      <c r="BD172" s="91" t="s">
        <v>88</v>
      </c>
      <c r="BE172" s="93">
        <v>1E-3</v>
      </c>
      <c r="BF172" s="91" t="s">
        <v>88</v>
      </c>
      <c r="BG172" s="91">
        <v>0.25</v>
      </c>
      <c r="BH172" s="91" t="s">
        <v>88</v>
      </c>
      <c r="BI172" s="94">
        <f t="shared" si="78"/>
        <v>96.409351115893159</v>
      </c>
      <c r="BJ172" s="95">
        <f t="shared" si="79"/>
        <v>2</v>
      </c>
      <c r="BK172" s="95">
        <f t="shared" si="80"/>
        <v>84.713978353098355</v>
      </c>
      <c r="BL172" s="95">
        <f t="shared" si="81"/>
        <v>17.413594542317</v>
      </c>
      <c r="BM172" s="95">
        <f t="shared" si="82"/>
        <v>83.749152297722716</v>
      </c>
      <c r="BN172" s="95">
        <f t="shared" si="83"/>
        <v>41.001724719795767</v>
      </c>
      <c r="BO172" s="95">
        <f t="shared" si="84"/>
        <v>90.129667593585026</v>
      </c>
      <c r="BP172" s="95">
        <f t="shared" si="85"/>
        <v>66.415591702083034</v>
      </c>
      <c r="BQ172" s="95">
        <f t="shared" si="86"/>
        <v>20</v>
      </c>
      <c r="BR172" s="96">
        <f t="shared" si="87"/>
        <v>56.144924505474521</v>
      </c>
      <c r="BS172" s="97" t="str">
        <f t="shared" si="88"/>
        <v>MEDIA</v>
      </c>
      <c r="BT172" s="98">
        <f t="shared" si="89"/>
        <v>146.4</v>
      </c>
      <c r="BU172" s="99">
        <f t="shared" si="90"/>
        <v>0.92200000000000004</v>
      </c>
      <c r="BV172" s="100">
        <f t="shared" si="91"/>
        <v>0.1</v>
      </c>
      <c r="BW172" s="95">
        <f t="shared" si="92"/>
        <v>0.99482569109434804</v>
      </c>
      <c r="BX172" s="94">
        <f t="shared" si="93"/>
        <v>0.51</v>
      </c>
      <c r="BY172" s="100">
        <f t="shared" si="94"/>
        <v>0.91500000000000004</v>
      </c>
      <c r="BZ172" s="100">
        <f t="shared" si="95"/>
        <v>0</v>
      </c>
      <c r="CA172" s="94">
        <f t="shared" si="96"/>
        <v>0.15</v>
      </c>
      <c r="CB172" s="99">
        <f t="shared" si="97"/>
        <v>0.5212955967532088</v>
      </c>
      <c r="CC172" s="97" t="str">
        <f t="shared" si="98"/>
        <v>Regular</v>
      </c>
      <c r="CD172" s="99">
        <f t="shared" si="99"/>
        <v>1</v>
      </c>
      <c r="CE172" s="96">
        <f t="shared" si="100"/>
        <v>1</v>
      </c>
      <c r="CF172" s="96">
        <f t="shared" si="101"/>
        <v>0.44000000000000006</v>
      </c>
      <c r="CG172" s="99">
        <f t="shared" si="102"/>
        <v>0.81333333333333335</v>
      </c>
      <c r="CH172" s="101" t="str">
        <f t="shared" si="103"/>
        <v>Muy Alta</v>
      </c>
      <c r="CI172" s="96">
        <f t="shared" si="104"/>
        <v>0.8059015298033082</v>
      </c>
      <c r="CJ172" s="96">
        <f t="shared" si="105"/>
        <v>1</v>
      </c>
      <c r="CK172" s="96">
        <f t="shared" si="106"/>
        <v>7.7999999999999958E-2</v>
      </c>
      <c r="CL172" s="102">
        <f t="shared" si="107"/>
        <v>0.62796717660110268</v>
      </c>
      <c r="CM172" s="103" t="str">
        <f t="shared" si="108"/>
        <v>Alta</v>
      </c>
      <c r="CN172" s="96">
        <f t="shared" si="109"/>
        <v>8.4999999999999992E-2</v>
      </c>
      <c r="CO172" s="96">
        <f t="shared" si="110"/>
        <v>8.4999999999999992E-2</v>
      </c>
      <c r="CP172" s="103" t="str">
        <f t="shared" si="111"/>
        <v>Ninguna</v>
      </c>
      <c r="CQ172" s="104">
        <f t="shared" si="112"/>
        <v>3.0903342712138251E-2</v>
      </c>
      <c r="CR172" s="104">
        <f t="shared" si="113"/>
        <v>3.0903342712138251E-2</v>
      </c>
      <c r="CS172" s="103" t="str">
        <f t="shared" si="114"/>
        <v>Ninguna</v>
      </c>
      <c r="CT172" s="105" t="str">
        <f t="shared" si="115"/>
        <v>Eutrofico</v>
      </c>
      <c r="CU172" s="113" t="s">
        <v>1722</v>
      </c>
      <c r="CV172" s="108" t="s">
        <v>1723</v>
      </c>
      <c r="CW172" s="90">
        <v>43677</v>
      </c>
      <c r="CX172" s="106">
        <f t="shared" si="116"/>
        <v>10.490811624565156</v>
      </c>
    </row>
    <row r="173" spans="1:102" ht="30" hidden="1" customHeight="1" x14ac:dyDescent="0.2">
      <c r="A173" s="83">
        <v>2019</v>
      </c>
      <c r="B173" s="84" t="s">
        <v>1724</v>
      </c>
      <c r="C173" s="84" t="s">
        <v>164</v>
      </c>
      <c r="D173" s="85" t="s">
        <v>1725</v>
      </c>
      <c r="E173" s="86" t="s">
        <v>160</v>
      </c>
      <c r="F173" s="86" t="s">
        <v>151</v>
      </c>
      <c r="G173" s="86" t="s">
        <v>1494</v>
      </c>
      <c r="H173" s="87">
        <v>-75.912666999999999</v>
      </c>
      <c r="I173" s="87">
        <v>6.7672220000000003</v>
      </c>
      <c r="J173" s="109">
        <v>797090.93709999998</v>
      </c>
      <c r="K173" s="109">
        <v>1240466.0876</v>
      </c>
      <c r="L173" s="89">
        <v>848</v>
      </c>
      <c r="M173" s="86">
        <v>2</v>
      </c>
      <c r="N173" s="86" t="s">
        <v>79</v>
      </c>
      <c r="O173" s="86">
        <v>26</v>
      </c>
      <c r="P173" s="86" t="s">
        <v>80</v>
      </c>
      <c r="Q173" s="86">
        <v>2621</v>
      </c>
      <c r="R173" s="84" t="s">
        <v>152</v>
      </c>
      <c r="S173" s="84" t="s">
        <v>153</v>
      </c>
      <c r="T173" s="84" t="s">
        <v>154</v>
      </c>
      <c r="U173" s="110" t="s">
        <v>161</v>
      </c>
      <c r="V173" s="84" t="s">
        <v>162</v>
      </c>
      <c r="W173" s="84" t="s">
        <v>163</v>
      </c>
      <c r="X173" s="84" t="s">
        <v>164</v>
      </c>
      <c r="Y173" s="90">
        <v>43664</v>
      </c>
      <c r="Z173" s="91">
        <v>406.59</v>
      </c>
      <c r="AA173" s="91">
        <v>8.52</v>
      </c>
      <c r="AB173" s="91">
        <v>343</v>
      </c>
      <c r="AC173" s="91">
        <v>23.7</v>
      </c>
      <c r="AD173" s="91">
        <v>26.3</v>
      </c>
      <c r="AE173" s="91">
        <v>7.77</v>
      </c>
      <c r="AF173" s="91">
        <v>101</v>
      </c>
      <c r="AG173" s="91">
        <v>2.6000000000000014</v>
      </c>
      <c r="AH173" s="91">
        <v>12</v>
      </c>
      <c r="AI173" s="91">
        <v>2</v>
      </c>
      <c r="AJ173" s="91" t="s">
        <v>88</v>
      </c>
      <c r="AK173" s="91" t="s">
        <v>88</v>
      </c>
      <c r="AL173" s="91">
        <v>1730</v>
      </c>
      <c r="AM173" s="91">
        <v>34480</v>
      </c>
      <c r="AN173" s="91">
        <v>1830</v>
      </c>
      <c r="AO173" s="91">
        <v>0.153</v>
      </c>
      <c r="AP173" s="91">
        <v>0.89455078550243616</v>
      </c>
      <c r="AQ173" s="91">
        <v>0.02</v>
      </c>
      <c r="AR173" s="91">
        <v>5</v>
      </c>
      <c r="AS173" s="91">
        <v>4.2699999999999996</v>
      </c>
      <c r="AT173" s="91">
        <v>315</v>
      </c>
      <c r="AU173" s="91" t="s">
        <v>88</v>
      </c>
      <c r="AV173" s="91">
        <v>7</v>
      </c>
      <c r="AW173" s="91">
        <v>0.1</v>
      </c>
      <c r="AX173" s="91">
        <v>5</v>
      </c>
      <c r="AY173" s="91">
        <v>0.05</v>
      </c>
      <c r="AZ173" s="91">
        <v>184</v>
      </c>
      <c r="BA173" s="91" t="s">
        <v>88</v>
      </c>
      <c r="BB173" s="91">
        <v>0.05</v>
      </c>
      <c r="BC173" s="91" t="s">
        <v>88</v>
      </c>
      <c r="BD173" s="91" t="s">
        <v>88</v>
      </c>
      <c r="BE173" s="93">
        <v>3.0000000000000001E-3</v>
      </c>
      <c r="BF173" s="91" t="s">
        <v>88</v>
      </c>
      <c r="BG173" s="91">
        <v>0.25</v>
      </c>
      <c r="BH173" s="91" t="s">
        <v>88</v>
      </c>
      <c r="BI173" s="94">
        <f t="shared" si="78"/>
        <v>98.805140035115059</v>
      </c>
      <c r="BJ173" s="95">
        <f t="shared" si="79"/>
        <v>18.838683101792572</v>
      </c>
      <c r="BK173" s="95">
        <f t="shared" si="80"/>
        <v>67.972282803988492</v>
      </c>
      <c r="BL173" s="95">
        <f t="shared" si="81"/>
        <v>80.14150832</v>
      </c>
      <c r="BM173" s="95">
        <f t="shared" si="82"/>
        <v>94.513046848674833</v>
      </c>
      <c r="BN173" s="95">
        <f t="shared" si="83"/>
        <v>85.756210881875944</v>
      </c>
      <c r="BO173" s="95">
        <f t="shared" si="84"/>
        <v>84.424184298494524</v>
      </c>
      <c r="BP173" s="95">
        <f t="shared" si="85"/>
        <v>87.732043101844994</v>
      </c>
      <c r="BQ173" s="95">
        <f t="shared" si="86"/>
        <v>47.715890641937499</v>
      </c>
      <c r="BR173" s="96">
        <f t="shared" si="87"/>
        <v>72.931600121882852</v>
      </c>
      <c r="BS173" s="97" t="str">
        <f t="shared" si="88"/>
        <v>BUENA</v>
      </c>
      <c r="BT173" s="98">
        <f t="shared" si="89"/>
        <v>100</v>
      </c>
      <c r="BU173" s="99">
        <f t="shared" si="90"/>
        <v>0.99</v>
      </c>
      <c r="BV173" s="100">
        <f t="shared" si="91"/>
        <v>0.1</v>
      </c>
      <c r="BW173" s="95">
        <f t="shared" si="92"/>
        <v>0.76356075435904414</v>
      </c>
      <c r="BX173" s="94">
        <f t="shared" si="93"/>
        <v>0.91</v>
      </c>
      <c r="BY173" s="100">
        <f t="shared" si="94"/>
        <v>0.999</v>
      </c>
      <c r="BZ173" s="100">
        <f t="shared" si="95"/>
        <v>0</v>
      </c>
      <c r="CA173" s="94">
        <f t="shared" si="96"/>
        <v>0.15</v>
      </c>
      <c r="CB173" s="99">
        <f t="shared" si="97"/>
        <v>0.56755850561026622</v>
      </c>
      <c r="CC173" s="97" t="str">
        <f t="shared" si="98"/>
        <v>Regular</v>
      </c>
      <c r="CD173" s="99">
        <f t="shared" si="99"/>
        <v>1</v>
      </c>
      <c r="CE173" s="96">
        <f t="shared" si="100"/>
        <v>1</v>
      </c>
      <c r="CF173" s="96">
        <f t="shared" si="101"/>
        <v>0.67</v>
      </c>
      <c r="CG173" s="99">
        <f t="shared" si="102"/>
        <v>0.89</v>
      </c>
      <c r="CH173" s="101" t="str">
        <f t="shared" si="103"/>
        <v>Muy Alta</v>
      </c>
      <c r="CI173" s="96">
        <f t="shared" si="104"/>
        <v>0</v>
      </c>
      <c r="CJ173" s="96">
        <f t="shared" si="105"/>
        <v>1</v>
      </c>
      <c r="CK173" s="96">
        <f t="shared" si="106"/>
        <v>0</v>
      </c>
      <c r="CL173" s="102">
        <f t="shared" si="107"/>
        <v>0.33333333333333331</v>
      </c>
      <c r="CM173" s="103" t="str">
        <f t="shared" si="108"/>
        <v>Baja</v>
      </c>
      <c r="CN173" s="96">
        <f t="shared" si="109"/>
        <v>0</v>
      </c>
      <c r="CO173" s="96">
        <f t="shared" si="110"/>
        <v>0</v>
      </c>
      <c r="CP173" s="103" t="str">
        <f t="shared" si="111"/>
        <v>Ninguna</v>
      </c>
      <c r="CQ173" s="104">
        <f t="shared" si="112"/>
        <v>0.15630260363132961</v>
      </c>
      <c r="CR173" s="104">
        <f t="shared" si="113"/>
        <v>0.15630260363132961</v>
      </c>
      <c r="CS173" s="103" t="str">
        <f t="shared" si="114"/>
        <v>Ninguna</v>
      </c>
      <c r="CT173" s="105" t="str">
        <f t="shared" si="115"/>
        <v>Eutrofico</v>
      </c>
      <c r="CU173" s="83" t="s">
        <v>1726</v>
      </c>
      <c r="CV173" s="83" t="s">
        <v>1497</v>
      </c>
      <c r="CW173" s="90">
        <v>43679</v>
      </c>
      <c r="CX173" s="106">
        <f t="shared" si="116"/>
        <v>5.9145507855024366</v>
      </c>
    </row>
    <row r="174" spans="1:102" ht="30" hidden="1" customHeight="1" x14ac:dyDescent="0.2">
      <c r="A174" s="83">
        <v>2019</v>
      </c>
      <c r="B174" s="84" t="s">
        <v>1727</v>
      </c>
      <c r="C174" s="84" t="s">
        <v>327</v>
      </c>
      <c r="D174" s="85" t="s">
        <v>1728</v>
      </c>
      <c r="E174" s="86" t="s">
        <v>322</v>
      </c>
      <c r="F174" s="86" t="s">
        <v>1412</v>
      </c>
      <c r="G174" s="86" t="s">
        <v>1494</v>
      </c>
      <c r="H174" s="87">
        <v>-74.805222000000001</v>
      </c>
      <c r="I174" s="87">
        <v>6.7693329999999996</v>
      </c>
      <c r="J174" s="109">
        <v>920453.87710000004</v>
      </c>
      <c r="K174" s="109">
        <v>1240575.7551</v>
      </c>
      <c r="L174" s="89">
        <v>985</v>
      </c>
      <c r="M174" s="86">
        <v>2</v>
      </c>
      <c r="N174" s="86" t="s">
        <v>79</v>
      </c>
      <c r="O174" s="86">
        <v>23</v>
      </c>
      <c r="P174" s="86" t="s">
        <v>289</v>
      </c>
      <c r="Q174" s="86">
        <v>2310</v>
      </c>
      <c r="R174" s="84" t="s">
        <v>323</v>
      </c>
      <c r="S174" s="108">
        <v>2310</v>
      </c>
      <c r="T174" s="84" t="s">
        <v>325</v>
      </c>
      <c r="U174" s="110" t="s">
        <v>326</v>
      </c>
      <c r="V174" s="84" t="s">
        <v>327</v>
      </c>
      <c r="W174" s="84" t="s">
        <v>373</v>
      </c>
      <c r="X174" s="84" t="s">
        <v>327</v>
      </c>
      <c r="Y174" s="90">
        <v>43681</v>
      </c>
      <c r="Z174" s="91">
        <v>6074</v>
      </c>
      <c r="AA174" s="91">
        <v>7.07</v>
      </c>
      <c r="AB174" s="91">
        <v>51.4</v>
      </c>
      <c r="AC174" s="91">
        <v>24.2</v>
      </c>
      <c r="AD174" s="91">
        <v>24.8</v>
      </c>
      <c r="AE174" s="91">
        <v>6.35</v>
      </c>
      <c r="AF174" s="91">
        <v>85.3</v>
      </c>
      <c r="AG174" s="91">
        <v>0.60000000000000142</v>
      </c>
      <c r="AH174" s="91">
        <v>15.1</v>
      </c>
      <c r="AI174" s="91">
        <v>2</v>
      </c>
      <c r="AJ174" s="91" t="s">
        <v>88</v>
      </c>
      <c r="AK174" s="91" t="s">
        <v>88</v>
      </c>
      <c r="AL174" s="91">
        <v>50400</v>
      </c>
      <c r="AM174" s="91">
        <v>387300</v>
      </c>
      <c r="AN174" s="91">
        <v>61310</v>
      </c>
      <c r="AO174" s="91">
        <v>0.153</v>
      </c>
      <c r="AP174" s="91">
        <v>0.22589666300566569</v>
      </c>
      <c r="AQ174" s="91">
        <v>0.02</v>
      </c>
      <c r="AR174" s="91">
        <v>5</v>
      </c>
      <c r="AS174" s="91">
        <v>134</v>
      </c>
      <c r="AT174" s="91">
        <v>222</v>
      </c>
      <c r="AU174" s="91" t="s">
        <v>88</v>
      </c>
      <c r="AV174" s="91">
        <v>109</v>
      </c>
      <c r="AW174" s="91">
        <v>0.8</v>
      </c>
      <c r="AX174" s="91">
        <v>5</v>
      </c>
      <c r="AY174" s="91">
        <v>0.05</v>
      </c>
      <c r="AZ174" s="91">
        <v>19.600000000000001</v>
      </c>
      <c r="BA174" s="91" t="s">
        <v>88</v>
      </c>
      <c r="BB174" s="91" t="s">
        <v>88</v>
      </c>
      <c r="BC174" s="91" t="s">
        <v>88</v>
      </c>
      <c r="BD174" s="91" t="s">
        <v>88</v>
      </c>
      <c r="BE174" s="93" t="s">
        <v>88</v>
      </c>
      <c r="BF174" s="91" t="s">
        <v>88</v>
      </c>
      <c r="BG174" s="91" t="s">
        <v>88</v>
      </c>
      <c r="BH174" s="91" t="s">
        <v>88</v>
      </c>
      <c r="BI174" s="94">
        <f t="shared" si="78"/>
        <v>91.620793098515421</v>
      </c>
      <c r="BJ174" s="95">
        <f t="shared" si="79"/>
        <v>4.822283875247388</v>
      </c>
      <c r="BK174" s="95">
        <f t="shared" si="80"/>
        <v>89.994805594241342</v>
      </c>
      <c r="BL174" s="95">
        <f t="shared" si="81"/>
        <v>80.14150832</v>
      </c>
      <c r="BM174" s="95">
        <f t="shared" si="82"/>
        <v>99.269944328661239</v>
      </c>
      <c r="BN174" s="95">
        <f t="shared" si="83"/>
        <v>85.756210881875944</v>
      </c>
      <c r="BO174" s="95">
        <f t="shared" si="84"/>
        <v>89.747799768807994</v>
      </c>
      <c r="BP174" s="95">
        <f t="shared" si="85"/>
        <v>5</v>
      </c>
      <c r="BQ174" s="95">
        <f t="shared" si="86"/>
        <v>66.29423753784161</v>
      </c>
      <c r="BR174" s="96">
        <f t="shared" si="87"/>
        <v>67.580086902937182</v>
      </c>
      <c r="BS174" s="97" t="str">
        <f t="shared" si="88"/>
        <v>MEDIA</v>
      </c>
      <c r="BT174" s="98">
        <f t="shared" si="89"/>
        <v>100</v>
      </c>
      <c r="BU174" s="99">
        <f t="shared" si="90"/>
        <v>0.85299999999999998</v>
      </c>
      <c r="BV174" s="100">
        <f t="shared" si="91"/>
        <v>0.1</v>
      </c>
      <c r="BW174" s="95">
        <f t="shared" si="92"/>
        <v>1</v>
      </c>
      <c r="BX174" s="94">
        <f t="shared" si="93"/>
        <v>0.91</v>
      </c>
      <c r="BY174" s="100">
        <f t="shared" si="94"/>
        <v>0.69300000000000006</v>
      </c>
      <c r="BZ174" s="100">
        <f t="shared" si="95"/>
        <v>0.89218217180760773</v>
      </c>
      <c r="CA174" s="94">
        <f t="shared" si="96"/>
        <v>0.15</v>
      </c>
      <c r="CB174" s="99">
        <f t="shared" si="97"/>
        <v>0.66080550405306515</v>
      </c>
      <c r="CC174" s="97" t="str">
        <f t="shared" si="98"/>
        <v>Regular</v>
      </c>
      <c r="CD174" s="99">
        <f t="shared" si="99"/>
        <v>0.10781782819239223</v>
      </c>
      <c r="CE174" s="96">
        <f t="shared" si="100"/>
        <v>1</v>
      </c>
      <c r="CF174" s="96">
        <f t="shared" si="101"/>
        <v>0</v>
      </c>
      <c r="CG174" s="99">
        <f t="shared" si="102"/>
        <v>0.36927260939746409</v>
      </c>
      <c r="CH174" s="101" t="str">
        <f t="shared" si="103"/>
        <v>Baja</v>
      </c>
      <c r="CI174" s="96">
        <f t="shared" si="104"/>
        <v>0</v>
      </c>
      <c r="CJ174" s="96">
        <f t="shared" si="105"/>
        <v>1</v>
      </c>
      <c r="CK174" s="96">
        <f t="shared" si="106"/>
        <v>0.14700000000000002</v>
      </c>
      <c r="CL174" s="102">
        <f t="shared" si="107"/>
        <v>0.38233333333333336</v>
      </c>
      <c r="CM174" s="103" t="str">
        <f t="shared" si="108"/>
        <v>Baja</v>
      </c>
      <c r="CN174" s="96">
        <f t="shared" si="109"/>
        <v>0.307</v>
      </c>
      <c r="CO174" s="96">
        <f t="shared" si="110"/>
        <v>0.307</v>
      </c>
      <c r="CP174" s="103" t="str">
        <f t="shared" si="111"/>
        <v>Baja</v>
      </c>
      <c r="CQ174" s="104">
        <f t="shared" si="112"/>
        <v>1.2436006283146445E-3</v>
      </c>
      <c r="CR174" s="104">
        <f t="shared" si="113"/>
        <v>1.2436006283146445E-3</v>
      </c>
      <c r="CS174" s="103" t="str">
        <f t="shared" si="114"/>
        <v>Ninguna</v>
      </c>
      <c r="CT174" s="105" t="str">
        <f t="shared" si="115"/>
        <v>Eutrofico</v>
      </c>
      <c r="CU174" s="83" t="s">
        <v>1729</v>
      </c>
      <c r="CV174" s="83" t="s">
        <v>1497</v>
      </c>
      <c r="CW174" s="90">
        <v>43696</v>
      </c>
      <c r="CX174" s="106">
        <f t="shared" si="116"/>
        <v>5.2458966630056656</v>
      </c>
    </row>
    <row r="175" spans="1:102" ht="30" hidden="1" customHeight="1" x14ac:dyDescent="0.2">
      <c r="A175" s="83">
        <v>2019</v>
      </c>
      <c r="B175" s="84" t="s">
        <v>1730</v>
      </c>
      <c r="C175" s="84" t="s">
        <v>327</v>
      </c>
      <c r="D175" s="85" t="s">
        <v>1731</v>
      </c>
      <c r="E175" s="86" t="s">
        <v>322</v>
      </c>
      <c r="F175" s="86" t="s">
        <v>1412</v>
      </c>
      <c r="G175" s="86" t="s">
        <v>1494</v>
      </c>
      <c r="H175" s="87">
        <v>-74.798361</v>
      </c>
      <c r="I175" s="87">
        <v>6.7726670000000002</v>
      </c>
      <c r="J175" s="109">
        <v>920309.1814</v>
      </c>
      <c r="K175" s="109">
        <v>1240744.2967999999</v>
      </c>
      <c r="L175" s="89">
        <v>984</v>
      </c>
      <c r="M175" s="86">
        <v>2</v>
      </c>
      <c r="N175" s="86" t="s">
        <v>79</v>
      </c>
      <c r="O175" s="86">
        <v>23</v>
      </c>
      <c r="P175" s="86" t="s">
        <v>289</v>
      </c>
      <c r="Q175" s="86">
        <v>2310</v>
      </c>
      <c r="R175" s="84" t="s">
        <v>323</v>
      </c>
      <c r="S175" s="108">
        <v>2310</v>
      </c>
      <c r="T175" s="84" t="s">
        <v>325</v>
      </c>
      <c r="U175" s="110" t="s">
        <v>326</v>
      </c>
      <c r="V175" s="84" t="s">
        <v>327</v>
      </c>
      <c r="W175" s="84" t="s">
        <v>373</v>
      </c>
      <c r="X175" s="84" t="s">
        <v>327</v>
      </c>
      <c r="Y175" s="90">
        <v>43681</v>
      </c>
      <c r="Z175" s="91">
        <v>2581</v>
      </c>
      <c r="AA175" s="91">
        <v>7.53</v>
      </c>
      <c r="AB175" s="91">
        <v>63.2</v>
      </c>
      <c r="AC175" s="91">
        <v>24.2</v>
      </c>
      <c r="AD175" s="91">
        <v>27</v>
      </c>
      <c r="AE175" s="91">
        <v>7.1</v>
      </c>
      <c r="AF175" s="91">
        <v>94.8</v>
      </c>
      <c r="AG175" s="91">
        <v>2.8000000000000007</v>
      </c>
      <c r="AH175" s="91">
        <v>19.2</v>
      </c>
      <c r="AI175" s="91">
        <v>2</v>
      </c>
      <c r="AJ175" s="91" t="s">
        <v>88</v>
      </c>
      <c r="AK175" s="91" t="s">
        <v>88</v>
      </c>
      <c r="AL175" s="91">
        <v>17095</v>
      </c>
      <c r="AM175" s="91">
        <v>78235</v>
      </c>
      <c r="AN175" s="91">
        <v>20300</v>
      </c>
      <c r="AO175" s="91">
        <v>0.153</v>
      </c>
      <c r="AP175" s="91">
        <v>0.22589666300566569</v>
      </c>
      <c r="AQ175" s="91">
        <v>0.02</v>
      </c>
      <c r="AR175" s="91">
        <v>5</v>
      </c>
      <c r="AS175" s="91">
        <v>84.6</v>
      </c>
      <c r="AT175" s="91">
        <v>191</v>
      </c>
      <c r="AU175" s="91" t="s">
        <v>88</v>
      </c>
      <c r="AV175" s="91">
        <v>88</v>
      </c>
      <c r="AW175" s="91">
        <v>0.4</v>
      </c>
      <c r="AX175" s="91">
        <v>5</v>
      </c>
      <c r="AY175" s="91">
        <v>0.05</v>
      </c>
      <c r="AZ175" s="91">
        <v>23.2</v>
      </c>
      <c r="BA175" s="91" t="s">
        <v>88</v>
      </c>
      <c r="BB175" s="91" t="s">
        <v>88</v>
      </c>
      <c r="BC175" s="91" t="s">
        <v>88</v>
      </c>
      <c r="BD175" s="91" t="s">
        <v>88</v>
      </c>
      <c r="BE175" s="93" t="s">
        <v>88</v>
      </c>
      <c r="BF175" s="91" t="s">
        <v>88</v>
      </c>
      <c r="BG175" s="91" t="s">
        <v>88</v>
      </c>
      <c r="BH175" s="91" t="s">
        <v>88</v>
      </c>
      <c r="BI175" s="94">
        <f t="shared" si="78"/>
        <v>97.562990146360946</v>
      </c>
      <c r="BJ175" s="95">
        <f t="shared" si="79"/>
        <v>7.7105459078834846</v>
      </c>
      <c r="BK175" s="95">
        <f t="shared" si="80"/>
        <v>92.865989697063924</v>
      </c>
      <c r="BL175" s="95">
        <f t="shared" si="81"/>
        <v>80.14150832</v>
      </c>
      <c r="BM175" s="95">
        <f t="shared" si="82"/>
        <v>99.269944328661239</v>
      </c>
      <c r="BN175" s="95">
        <f t="shared" si="83"/>
        <v>85.756210881875944</v>
      </c>
      <c r="BO175" s="95">
        <f t="shared" si="84"/>
        <v>83.657026035192217</v>
      </c>
      <c r="BP175" s="95">
        <f t="shared" si="85"/>
        <v>21.898976881999843</v>
      </c>
      <c r="BQ175" s="95">
        <f t="shared" si="86"/>
        <v>71.882842310467112</v>
      </c>
      <c r="BR175" s="96">
        <f t="shared" si="87"/>
        <v>70.502255688885384</v>
      </c>
      <c r="BS175" s="97" t="str">
        <f t="shared" si="88"/>
        <v>BUENA</v>
      </c>
      <c r="BT175" s="98">
        <f t="shared" si="89"/>
        <v>100</v>
      </c>
      <c r="BU175" s="99">
        <f t="shared" si="90"/>
        <v>0.94799999999999995</v>
      </c>
      <c r="BV175" s="100">
        <f t="shared" si="91"/>
        <v>0.1</v>
      </c>
      <c r="BW175" s="95">
        <f t="shared" si="92"/>
        <v>1</v>
      </c>
      <c r="BX175" s="94">
        <f t="shared" si="93"/>
        <v>0.91</v>
      </c>
      <c r="BY175" s="100">
        <f t="shared" si="94"/>
        <v>0.75600000000000001</v>
      </c>
      <c r="BZ175" s="100">
        <f t="shared" si="95"/>
        <v>0.85777993103594863</v>
      </c>
      <c r="CA175" s="94">
        <f t="shared" si="96"/>
        <v>0.15</v>
      </c>
      <c r="CB175" s="99">
        <f t="shared" si="97"/>
        <v>0.68000919034503293</v>
      </c>
      <c r="CC175" s="97" t="str">
        <f t="shared" si="98"/>
        <v>Regular</v>
      </c>
      <c r="CD175" s="99">
        <f t="shared" si="99"/>
        <v>0.14222006896405134</v>
      </c>
      <c r="CE175" s="96">
        <f t="shared" si="100"/>
        <v>1</v>
      </c>
      <c r="CF175" s="96">
        <f t="shared" si="101"/>
        <v>0</v>
      </c>
      <c r="CG175" s="99">
        <f t="shared" si="102"/>
        <v>0.38074002298801712</v>
      </c>
      <c r="CH175" s="101" t="str">
        <f t="shared" si="103"/>
        <v>Baja</v>
      </c>
      <c r="CI175" s="96">
        <f t="shared" si="104"/>
        <v>0</v>
      </c>
      <c r="CJ175" s="96">
        <f t="shared" si="105"/>
        <v>1</v>
      </c>
      <c r="CK175" s="96">
        <f t="shared" si="106"/>
        <v>5.2000000000000046E-2</v>
      </c>
      <c r="CL175" s="102">
        <f t="shared" si="107"/>
        <v>0.35066666666666668</v>
      </c>
      <c r="CM175" s="103" t="str">
        <f t="shared" si="108"/>
        <v>Baja</v>
      </c>
      <c r="CN175" s="96">
        <f t="shared" si="109"/>
        <v>0.24400000000000002</v>
      </c>
      <c r="CO175" s="96">
        <f t="shared" si="110"/>
        <v>0.24400000000000002</v>
      </c>
      <c r="CP175" s="103" t="str">
        <f t="shared" si="111"/>
        <v>Baja</v>
      </c>
      <c r="CQ175" s="104">
        <f t="shared" si="112"/>
        <v>6.0507735617168906E-3</v>
      </c>
      <c r="CR175" s="104">
        <f t="shared" si="113"/>
        <v>6.0507735617168906E-3</v>
      </c>
      <c r="CS175" s="103" t="str">
        <f t="shared" si="114"/>
        <v>Ninguna</v>
      </c>
      <c r="CT175" s="105" t="str">
        <f t="shared" si="115"/>
        <v>Eutrofico</v>
      </c>
      <c r="CU175" s="83" t="s">
        <v>1732</v>
      </c>
      <c r="CV175" s="83" t="s">
        <v>1497</v>
      </c>
      <c r="CW175" s="90">
        <v>43696</v>
      </c>
      <c r="CX175" s="106">
        <f t="shared" si="116"/>
        <v>5.2458966630056656</v>
      </c>
    </row>
    <row r="176" spans="1:102" ht="30" hidden="1" customHeight="1" x14ac:dyDescent="0.2">
      <c r="A176" s="83">
        <v>2019</v>
      </c>
      <c r="B176" s="84" t="s">
        <v>1733</v>
      </c>
      <c r="C176" s="84" t="s">
        <v>184</v>
      </c>
      <c r="D176" s="85" t="s">
        <v>1734</v>
      </c>
      <c r="E176" s="86" t="s">
        <v>180</v>
      </c>
      <c r="F176" s="86" t="s">
        <v>151</v>
      </c>
      <c r="G176" s="86" t="s">
        <v>1507</v>
      </c>
      <c r="H176" s="87">
        <v>-75.742917000000006</v>
      </c>
      <c r="I176" s="87">
        <v>6.7864719999999998</v>
      </c>
      <c r="J176" s="109">
        <v>815872.52980000002</v>
      </c>
      <c r="K176" s="109">
        <v>1242528.2176000001</v>
      </c>
      <c r="L176" s="89">
        <v>1449</v>
      </c>
      <c r="M176" s="86">
        <v>2</v>
      </c>
      <c r="N176" s="86" t="s">
        <v>79</v>
      </c>
      <c r="O176" s="86">
        <v>26</v>
      </c>
      <c r="P176" s="86" t="s">
        <v>80</v>
      </c>
      <c r="Q176" s="86">
        <v>2620</v>
      </c>
      <c r="R176" s="84" t="s">
        <v>81</v>
      </c>
      <c r="S176" s="84" t="s">
        <v>181</v>
      </c>
      <c r="T176" s="84" t="s">
        <v>182</v>
      </c>
      <c r="U176" s="110" t="s">
        <v>183</v>
      </c>
      <c r="V176" s="84" t="s">
        <v>184</v>
      </c>
      <c r="W176" s="84" t="s">
        <v>185</v>
      </c>
      <c r="X176" s="84" t="s">
        <v>184</v>
      </c>
      <c r="Y176" s="90">
        <v>43670</v>
      </c>
      <c r="Z176" s="91">
        <v>510.36</v>
      </c>
      <c r="AA176" s="91">
        <v>7.5</v>
      </c>
      <c r="AB176" s="91">
        <v>109.3</v>
      </c>
      <c r="AC176" s="91">
        <v>21.2</v>
      </c>
      <c r="AD176" s="91">
        <v>26.1</v>
      </c>
      <c r="AE176" s="91">
        <v>7.57</v>
      </c>
      <c r="AF176" s="91">
        <v>98.6</v>
      </c>
      <c r="AG176" s="91">
        <v>4.9000000000000021</v>
      </c>
      <c r="AH176" s="91">
        <v>12</v>
      </c>
      <c r="AI176" s="91">
        <v>2</v>
      </c>
      <c r="AJ176" s="91" t="s">
        <v>88</v>
      </c>
      <c r="AK176" s="91" t="s">
        <v>88</v>
      </c>
      <c r="AL176" s="91">
        <v>146</v>
      </c>
      <c r="AM176" s="91">
        <v>6488</v>
      </c>
      <c r="AN176" s="91">
        <v>169</v>
      </c>
      <c r="AO176" s="91">
        <v>0.153</v>
      </c>
      <c r="AP176" s="91">
        <v>0.22589666300566569</v>
      </c>
      <c r="AQ176" s="91">
        <v>0.02</v>
      </c>
      <c r="AR176" s="91">
        <v>5</v>
      </c>
      <c r="AS176" s="91">
        <v>23.9</v>
      </c>
      <c r="AT176" s="91">
        <v>102</v>
      </c>
      <c r="AU176" s="91" t="s">
        <v>88</v>
      </c>
      <c r="AV176" s="91">
        <v>7</v>
      </c>
      <c r="AW176" s="91">
        <v>0.1</v>
      </c>
      <c r="AX176" s="91">
        <v>5</v>
      </c>
      <c r="AY176" s="91">
        <v>0.05</v>
      </c>
      <c r="AZ176" s="91">
        <v>41.3</v>
      </c>
      <c r="BA176" s="91" t="s">
        <v>88</v>
      </c>
      <c r="BB176" s="91" t="s">
        <v>88</v>
      </c>
      <c r="BC176" s="91" t="s">
        <v>88</v>
      </c>
      <c r="BD176" s="91" t="s">
        <v>88</v>
      </c>
      <c r="BE176" s="93" t="s">
        <v>88</v>
      </c>
      <c r="BF176" s="91" t="s">
        <v>88</v>
      </c>
      <c r="BG176" s="91" t="s">
        <v>88</v>
      </c>
      <c r="BH176" s="91" t="s">
        <v>88</v>
      </c>
      <c r="BI176" s="94">
        <f t="shared" si="78"/>
        <v>98.577800352212506</v>
      </c>
      <c r="BJ176" s="95">
        <f t="shared" si="79"/>
        <v>38.355221870769846</v>
      </c>
      <c r="BK176" s="95">
        <f t="shared" si="80"/>
        <v>93.229140624999872</v>
      </c>
      <c r="BL176" s="95">
        <f t="shared" si="81"/>
        <v>80.14150832</v>
      </c>
      <c r="BM176" s="95">
        <f t="shared" si="82"/>
        <v>99.269944328661239</v>
      </c>
      <c r="BN176" s="95">
        <f t="shared" si="83"/>
        <v>85.756210881875944</v>
      </c>
      <c r="BO176" s="95">
        <f t="shared" si="84"/>
        <v>73.721539528736031</v>
      </c>
      <c r="BP176" s="95">
        <f t="shared" si="85"/>
        <v>57.135834721538991</v>
      </c>
      <c r="BQ176" s="95">
        <f t="shared" si="86"/>
        <v>84.033202420657602</v>
      </c>
      <c r="BR176" s="96">
        <f t="shared" si="87"/>
        <v>78.293793364245772</v>
      </c>
      <c r="BS176" s="97" t="str">
        <f t="shared" si="88"/>
        <v>BUENA</v>
      </c>
      <c r="BT176" s="98">
        <f t="shared" si="89"/>
        <v>100</v>
      </c>
      <c r="BU176" s="99">
        <f t="shared" si="90"/>
        <v>0.98599999999999999</v>
      </c>
      <c r="BV176" s="100">
        <f t="shared" si="91"/>
        <v>0.87090360498124408</v>
      </c>
      <c r="BW176" s="95">
        <f t="shared" si="92"/>
        <v>1</v>
      </c>
      <c r="BX176" s="94">
        <f t="shared" si="93"/>
        <v>0.91</v>
      </c>
      <c r="BY176" s="100">
        <f t="shared" si="94"/>
        <v>0.999</v>
      </c>
      <c r="BZ176" s="100">
        <f t="shared" si="95"/>
        <v>0.70368678745536251</v>
      </c>
      <c r="CA176" s="94">
        <f t="shared" si="96"/>
        <v>0.15</v>
      </c>
      <c r="CB176" s="99">
        <f t="shared" si="97"/>
        <v>0.80646265494112501</v>
      </c>
      <c r="CC176" s="97" t="str">
        <f t="shared" si="98"/>
        <v>Aceptable</v>
      </c>
      <c r="CD176" s="99">
        <f t="shared" si="99"/>
        <v>0.29631321254463744</v>
      </c>
      <c r="CE176" s="96">
        <f t="shared" si="100"/>
        <v>1</v>
      </c>
      <c r="CF176" s="96">
        <f t="shared" si="101"/>
        <v>0</v>
      </c>
      <c r="CG176" s="99">
        <f t="shared" si="102"/>
        <v>0.43210440418154583</v>
      </c>
      <c r="CH176" s="101" t="str">
        <f t="shared" si="103"/>
        <v>Media</v>
      </c>
      <c r="CI176" s="96">
        <f t="shared" si="104"/>
        <v>0</v>
      </c>
      <c r="CJ176" s="96">
        <f t="shared" si="105"/>
        <v>0.69478207107373624</v>
      </c>
      <c r="CK176" s="96">
        <f t="shared" si="106"/>
        <v>1.4000000000000012E-2</v>
      </c>
      <c r="CL176" s="102">
        <f t="shared" si="107"/>
        <v>0.23626069035791208</v>
      </c>
      <c r="CM176" s="103" t="str">
        <f t="shared" si="108"/>
        <v>Baja</v>
      </c>
      <c r="CN176" s="96">
        <f t="shared" si="109"/>
        <v>0</v>
      </c>
      <c r="CO176" s="96">
        <f t="shared" si="110"/>
        <v>0</v>
      </c>
      <c r="CP176" s="103" t="str">
        <f t="shared" si="111"/>
        <v>Ninguna</v>
      </c>
      <c r="CQ176" s="104">
        <f t="shared" si="112"/>
        <v>5.4590852466471608E-3</v>
      </c>
      <c r="CR176" s="104">
        <f t="shared" si="113"/>
        <v>5.4590852466471608E-3</v>
      </c>
      <c r="CS176" s="103" t="str">
        <f t="shared" si="114"/>
        <v>Ninguna</v>
      </c>
      <c r="CT176" s="105" t="str">
        <f t="shared" si="115"/>
        <v>Eutrofico</v>
      </c>
      <c r="CU176" s="83" t="s">
        <v>1735</v>
      </c>
      <c r="CV176" s="83" t="s">
        <v>1497</v>
      </c>
      <c r="CW176" s="90">
        <v>43685</v>
      </c>
      <c r="CX176" s="106">
        <f t="shared" si="116"/>
        <v>5.2458966630056656</v>
      </c>
    </row>
    <row r="177" spans="1:102" ht="30" hidden="1" customHeight="1" x14ac:dyDescent="0.2">
      <c r="A177" s="83">
        <v>2019</v>
      </c>
      <c r="B177" s="84" t="s">
        <v>1736</v>
      </c>
      <c r="C177" s="84" t="s">
        <v>327</v>
      </c>
      <c r="D177" s="85" t="s">
        <v>1737</v>
      </c>
      <c r="E177" s="86" t="s">
        <v>322</v>
      </c>
      <c r="F177" s="86" t="s">
        <v>1412</v>
      </c>
      <c r="G177" s="86" t="s">
        <v>1507</v>
      </c>
      <c r="H177" s="87">
        <v>-74.847722000000005</v>
      </c>
      <c r="I177" s="87">
        <v>6.8088329999999999</v>
      </c>
      <c r="J177" s="109">
        <v>911664.85199999996</v>
      </c>
      <c r="K177" s="109">
        <v>1243980.9547999999</v>
      </c>
      <c r="L177" s="89">
        <v>1040</v>
      </c>
      <c r="M177" s="86">
        <v>2</v>
      </c>
      <c r="N177" s="86" t="s">
        <v>79</v>
      </c>
      <c r="O177" s="86">
        <v>23</v>
      </c>
      <c r="P177" s="86" t="s">
        <v>289</v>
      </c>
      <c r="Q177" s="86">
        <v>2310</v>
      </c>
      <c r="R177" s="84" t="s">
        <v>323</v>
      </c>
      <c r="S177" s="108">
        <v>2310</v>
      </c>
      <c r="T177" s="84" t="s">
        <v>325</v>
      </c>
      <c r="U177" s="110" t="s">
        <v>326</v>
      </c>
      <c r="V177" s="84" t="s">
        <v>327</v>
      </c>
      <c r="W177" s="84" t="s">
        <v>328</v>
      </c>
      <c r="X177" s="84" t="s">
        <v>327</v>
      </c>
      <c r="Y177" s="90">
        <v>43681</v>
      </c>
      <c r="Z177" s="91">
        <v>1211.6300000000001</v>
      </c>
      <c r="AA177" s="91">
        <v>7.35</v>
      </c>
      <c r="AB177" s="91">
        <v>327</v>
      </c>
      <c r="AC177" s="91">
        <v>23</v>
      </c>
      <c r="AD177" s="91">
        <v>31</v>
      </c>
      <c r="AE177" s="91">
        <v>7.57</v>
      </c>
      <c r="AF177" s="91">
        <v>99.8</v>
      </c>
      <c r="AG177" s="91">
        <v>8</v>
      </c>
      <c r="AH177" s="91">
        <v>13.1</v>
      </c>
      <c r="AI177" s="91">
        <v>2</v>
      </c>
      <c r="AJ177" s="91" t="s">
        <v>88</v>
      </c>
      <c r="AK177" s="91" t="s">
        <v>88</v>
      </c>
      <c r="AL177" s="91">
        <v>860</v>
      </c>
      <c r="AM177" s="91">
        <v>32590</v>
      </c>
      <c r="AN177" s="91">
        <v>880</v>
      </c>
      <c r="AO177" s="91">
        <v>0.153</v>
      </c>
      <c r="AP177" s="91">
        <v>0.22589666300566569</v>
      </c>
      <c r="AQ177" s="91">
        <v>0.02</v>
      </c>
      <c r="AR177" s="91">
        <v>5</v>
      </c>
      <c r="AS177" s="91">
        <v>22.4</v>
      </c>
      <c r="AT177" s="91">
        <v>94</v>
      </c>
      <c r="AU177" s="91" t="s">
        <v>88</v>
      </c>
      <c r="AV177" s="91">
        <v>11</v>
      </c>
      <c r="AW177" s="91">
        <v>0.1</v>
      </c>
      <c r="AX177" s="91">
        <v>5</v>
      </c>
      <c r="AY177" s="91">
        <v>0.05</v>
      </c>
      <c r="AZ177" s="91">
        <v>15.3</v>
      </c>
      <c r="BA177" s="91" t="s">
        <v>88</v>
      </c>
      <c r="BB177" s="91" t="s">
        <v>88</v>
      </c>
      <c r="BC177" s="91" t="s">
        <v>88</v>
      </c>
      <c r="BD177" s="91" t="s">
        <v>88</v>
      </c>
      <c r="BE177" s="93" t="s">
        <v>88</v>
      </c>
      <c r="BF177" s="91" t="s">
        <v>88</v>
      </c>
      <c r="BG177" s="91" t="s">
        <v>88</v>
      </c>
      <c r="BH177" s="91" t="s">
        <v>88</v>
      </c>
      <c r="BI177" s="94">
        <f t="shared" si="78"/>
        <v>98.731375908795485</v>
      </c>
      <c r="BJ177" s="95">
        <f t="shared" si="79"/>
        <v>23.874017100408853</v>
      </c>
      <c r="BK177" s="95">
        <f t="shared" si="80"/>
        <v>93.449873306782564</v>
      </c>
      <c r="BL177" s="95">
        <f t="shared" si="81"/>
        <v>80.14150832</v>
      </c>
      <c r="BM177" s="95">
        <f t="shared" si="82"/>
        <v>99.269944328661239</v>
      </c>
      <c r="BN177" s="95">
        <f t="shared" si="83"/>
        <v>85.756210881875944</v>
      </c>
      <c r="BO177" s="95">
        <f t="shared" si="84"/>
        <v>55.960669593599995</v>
      </c>
      <c r="BP177" s="95">
        <f t="shared" si="85"/>
        <v>58.730908676464637</v>
      </c>
      <c r="BQ177" s="95">
        <f t="shared" si="86"/>
        <v>84.648442093105601</v>
      </c>
      <c r="BR177" s="96">
        <f t="shared" si="87"/>
        <v>74.421774740555023</v>
      </c>
      <c r="BS177" s="97" t="str">
        <f t="shared" si="88"/>
        <v>BUENA</v>
      </c>
      <c r="BT177" s="98">
        <f t="shared" si="89"/>
        <v>100</v>
      </c>
      <c r="BU177" s="99">
        <f t="shared" si="90"/>
        <v>0.998</v>
      </c>
      <c r="BV177" s="100">
        <f t="shared" si="91"/>
        <v>0.43025540163892734</v>
      </c>
      <c r="BW177" s="95">
        <f t="shared" si="92"/>
        <v>1</v>
      </c>
      <c r="BX177" s="94">
        <f t="shared" si="93"/>
        <v>0.91</v>
      </c>
      <c r="BY177" s="100">
        <f t="shared" si="94"/>
        <v>0.98699999999999999</v>
      </c>
      <c r="BZ177" s="100">
        <f t="shared" si="95"/>
        <v>0</v>
      </c>
      <c r="CA177" s="94">
        <f t="shared" si="96"/>
        <v>0.15</v>
      </c>
      <c r="CB177" s="99">
        <f t="shared" si="97"/>
        <v>0.64649575622944988</v>
      </c>
      <c r="CC177" s="97" t="str">
        <f t="shared" si="98"/>
        <v>Regular</v>
      </c>
      <c r="CD177" s="99">
        <f t="shared" si="99"/>
        <v>1</v>
      </c>
      <c r="CE177" s="96">
        <f t="shared" si="100"/>
        <v>1</v>
      </c>
      <c r="CF177" s="96">
        <f t="shared" si="101"/>
        <v>0</v>
      </c>
      <c r="CG177" s="99">
        <f t="shared" si="102"/>
        <v>0.66666666666666663</v>
      </c>
      <c r="CH177" s="101" t="str">
        <f t="shared" si="103"/>
        <v>Alta</v>
      </c>
      <c r="CI177" s="96">
        <f t="shared" si="104"/>
        <v>0</v>
      </c>
      <c r="CJ177" s="96">
        <f t="shared" si="105"/>
        <v>1</v>
      </c>
      <c r="CK177" s="96">
        <f t="shared" si="106"/>
        <v>2.0000000000000018E-3</v>
      </c>
      <c r="CL177" s="102">
        <f t="shared" si="107"/>
        <v>0.33400000000000002</v>
      </c>
      <c r="CM177" s="103" t="str">
        <f t="shared" si="108"/>
        <v>Baja</v>
      </c>
      <c r="CN177" s="96">
        <f t="shared" si="109"/>
        <v>1.3000000000000001E-2</v>
      </c>
      <c r="CO177" s="96">
        <f t="shared" si="110"/>
        <v>1.3000000000000001E-2</v>
      </c>
      <c r="CP177" s="103" t="str">
        <f t="shared" si="111"/>
        <v>Ninguna</v>
      </c>
      <c r="CQ177" s="104">
        <f t="shared" si="112"/>
        <v>3.2608539107789165E-3</v>
      </c>
      <c r="CR177" s="104">
        <f t="shared" si="113"/>
        <v>3.2608539107789165E-3</v>
      </c>
      <c r="CS177" s="103" t="str">
        <f t="shared" si="114"/>
        <v>Ninguna</v>
      </c>
      <c r="CT177" s="105" t="str">
        <f t="shared" si="115"/>
        <v>Eutrofico</v>
      </c>
      <c r="CU177" s="83" t="s">
        <v>1738</v>
      </c>
      <c r="CV177" s="83" t="s">
        <v>1497</v>
      </c>
      <c r="CW177" s="90">
        <v>43696</v>
      </c>
      <c r="CX177" s="106">
        <f t="shared" si="116"/>
        <v>5.2458966630056656</v>
      </c>
    </row>
    <row r="178" spans="1:102" ht="30" hidden="1" customHeight="1" x14ac:dyDescent="0.2">
      <c r="A178" s="83">
        <v>2019</v>
      </c>
      <c r="B178" s="84" t="s">
        <v>1739</v>
      </c>
      <c r="C178" s="84" t="s">
        <v>1740</v>
      </c>
      <c r="D178" s="85" t="s">
        <v>1741</v>
      </c>
      <c r="E178" s="86" t="s">
        <v>282</v>
      </c>
      <c r="F178" s="86" t="s">
        <v>241</v>
      </c>
      <c r="G178" s="86" t="s">
        <v>1507</v>
      </c>
      <c r="H178" s="87">
        <v>-75.528943999999996</v>
      </c>
      <c r="I178" s="87">
        <v>6.8313329999999999</v>
      </c>
      <c r="J178" s="109">
        <v>839549.50970000005</v>
      </c>
      <c r="K178" s="109">
        <v>1247414.8876</v>
      </c>
      <c r="L178" s="89">
        <v>2747</v>
      </c>
      <c r="M178" s="86">
        <v>2</v>
      </c>
      <c r="N178" s="86" t="s">
        <v>79</v>
      </c>
      <c r="O178" s="86">
        <v>27</v>
      </c>
      <c r="P178" s="86" t="s">
        <v>98</v>
      </c>
      <c r="Q178" s="86">
        <v>2702</v>
      </c>
      <c r="R178" s="84" t="s">
        <v>242</v>
      </c>
      <c r="S178" s="84" t="s">
        <v>1318</v>
      </c>
      <c r="T178" s="84" t="s">
        <v>244</v>
      </c>
      <c r="U178" s="110" t="s">
        <v>283</v>
      </c>
      <c r="V178" s="84" t="s">
        <v>284</v>
      </c>
      <c r="W178" s="84" t="s">
        <v>1742</v>
      </c>
      <c r="X178" s="84" t="s">
        <v>1740</v>
      </c>
      <c r="Y178" s="90">
        <v>43712</v>
      </c>
      <c r="Z178" s="91">
        <v>356.73</v>
      </c>
      <c r="AA178" s="91">
        <v>6.39</v>
      </c>
      <c r="AB178" s="91">
        <v>18.03</v>
      </c>
      <c r="AC178" s="91">
        <v>13.2</v>
      </c>
      <c r="AD178" s="91">
        <v>14.1</v>
      </c>
      <c r="AE178" s="91">
        <v>7.68</v>
      </c>
      <c r="AF178" s="91">
        <v>102.4</v>
      </c>
      <c r="AG178" s="91">
        <v>0.90000000000000036</v>
      </c>
      <c r="AH178" s="91">
        <v>12</v>
      </c>
      <c r="AI178" s="91">
        <v>2</v>
      </c>
      <c r="AJ178" s="91" t="s">
        <v>88</v>
      </c>
      <c r="AK178" s="91" t="s">
        <v>88</v>
      </c>
      <c r="AL178" s="91">
        <v>100</v>
      </c>
      <c r="AM178" s="91">
        <v>1640</v>
      </c>
      <c r="AN178" s="91">
        <v>100</v>
      </c>
      <c r="AO178" s="91">
        <v>0.153</v>
      </c>
      <c r="AP178" s="91">
        <v>0.22589666300566569</v>
      </c>
      <c r="AQ178" s="91">
        <v>0.02</v>
      </c>
      <c r="AR178" s="91">
        <v>5</v>
      </c>
      <c r="AS178" s="91">
        <v>10.3</v>
      </c>
      <c r="AT178" s="91">
        <v>25</v>
      </c>
      <c r="AU178" s="91" t="s">
        <v>88</v>
      </c>
      <c r="AV178" s="91">
        <v>7</v>
      </c>
      <c r="AW178" s="91">
        <v>0.1</v>
      </c>
      <c r="AX178" s="91">
        <v>5</v>
      </c>
      <c r="AY178" s="91">
        <v>0.05</v>
      </c>
      <c r="AZ178" s="91">
        <v>12.8</v>
      </c>
      <c r="BA178" s="91">
        <v>10.7</v>
      </c>
      <c r="BB178" s="91">
        <v>0.05</v>
      </c>
      <c r="BC178" s="91" t="s">
        <v>88</v>
      </c>
      <c r="BD178" s="91" t="s">
        <v>88</v>
      </c>
      <c r="BE178" s="93">
        <v>1E-3</v>
      </c>
      <c r="BF178" s="91" t="s">
        <v>88</v>
      </c>
      <c r="BG178" s="91">
        <v>0.25</v>
      </c>
      <c r="BH178" s="91" t="s">
        <v>88</v>
      </c>
      <c r="BI178" s="94">
        <f t="shared" si="78"/>
        <v>98.791122070305121</v>
      </c>
      <c r="BJ178" s="95">
        <f t="shared" si="79"/>
        <v>43.829846143017264</v>
      </c>
      <c r="BK178" s="95">
        <f t="shared" si="80"/>
        <v>69.91843961482229</v>
      </c>
      <c r="BL178" s="95">
        <f t="shared" si="81"/>
        <v>80.14150832</v>
      </c>
      <c r="BM178" s="95">
        <f t="shared" si="82"/>
        <v>99.269944328661239</v>
      </c>
      <c r="BN178" s="95">
        <f t="shared" si="83"/>
        <v>85.756210881875944</v>
      </c>
      <c r="BO178" s="95">
        <f t="shared" si="84"/>
        <v>89.249596352490499</v>
      </c>
      <c r="BP178" s="95">
        <f t="shared" si="85"/>
        <v>75.711994913012589</v>
      </c>
      <c r="BQ178" s="95">
        <f t="shared" si="86"/>
        <v>84.1977387109375</v>
      </c>
      <c r="BR178" s="96">
        <f t="shared" si="87"/>
        <v>79.692236866774479</v>
      </c>
      <c r="BS178" s="97" t="str">
        <f t="shared" si="88"/>
        <v>BUENA</v>
      </c>
      <c r="BT178" s="98">
        <f t="shared" si="89"/>
        <v>100</v>
      </c>
      <c r="BU178" s="99">
        <f t="shared" si="90"/>
        <v>0.97599999999999998</v>
      </c>
      <c r="BV178" s="100">
        <f t="shared" si="91"/>
        <v>0.93258826543885076</v>
      </c>
      <c r="BW178" s="95">
        <f t="shared" si="92"/>
        <v>0.72918492390012524</v>
      </c>
      <c r="BX178" s="94">
        <f t="shared" si="93"/>
        <v>0.91</v>
      </c>
      <c r="BY178" s="100">
        <f t="shared" si="94"/>
        <v>0.999</v>
      </c>
      <c r="BZ178" s="100">
        <f t="shared" si="95"/>
        <v>0.97351290837859639</v>
      </c>
      <c r="CA178" s="94">
        <f t="shared" si="96"/>
        <v>0.15</v>
      </c>
      <c r="CB178" s="99">
        <f t="shared" si="97"/>
        <v>0.81336005368046016</v>
      </c>
      <c r="CC178" s="97" t="str">
        <f t="shared" si="98"/>
        <v>Aceptable</v>
      </c>
      <c r="CD178" s="99">
        <f t="shared" si="99"/>
        <v>2.6487091621403638E-2</v>
      </c>
      <c r="CE178" s="96">
        <f t="shared" si="100"/>
        <v>0</v>
      </c>
      <c r="CF178" s="96">
        <f t="shared" si="101"/>
        <v>0</v>
      </c>
      <c r="CG178" s="99">
        <f t="shared" si="102"/>
        <v>8.8290305404678786E-3</v>
      </c>
      <c r="CH178" s="101" t="str">
        <f t="shared" si="103"/>
        <v>Ninguna</v>
      </c>
      <c r="CI178" s="96">
        <f t="shared" si="104"/>
        <v>0</v>
      </c>
      <c r="CJ178" s="96">
        <f t="shared" si="105"/>
        <v>0.36031255490671099</v>
      </c>
      <c r="CK178" s="96">
        <f t="shared" si="106"/>
        <v>0</v>
      </c>
      <c r="CL178" s="102">
        <f t="shared" si="107"/>
        <v>0.12010418496890367</v>
      </c>
      <c r="CM178" s="103" t="str">
        <f t="shared" si="108"/>
        <v>Ninguna</v>
      </c>
      <c r="CN178" s="96">
        <f t="shared" si="109"/>
        <v>0</v>
      </c>
      <c r="CO178" s="96">
        <f t="shared" si="110"/>
        <v>0</v>
      </c>
      <c r="CP178" s="103" t="str">
        <f t="shared" si="111"/>
        <v>Ninguna</v>
      </c>
      <c r="CQ178" s="104">
        <f t="shared" si="112"/>
        <v>1.1921055987922697E-4</v>
      </c>
      <c r="CR178" s="104">
        <f t="shared" si="113"/>
        <v>1.1921055987922697E-4</v>
      </c>
      <c r="CS178" s="103" t="str">
        <f t="shared" si="114"/>
        <v>Ninguna</v>
      </c>
      <c r="CT178" s="105" t="str">
        <f t="shared" si="115"/>
        <v>Eutrofico</v>
      </c>
      <c r="CU178" s="83" t="s">
        <v>1743</v>
      </c>
      <c r="CV178" s="83" t="s">
        <v>1744</v>
      </c>
      <c r="CW178" s="90">
        <v>43727</v>
      </c>
      <c r="CX178" s="106">
        <f t="shared" si="116"/>
        <v>5.2458966630056656</v>
      </c>
    </row>
    <row r="179" spans="1:102" ht="30" hidden="1" customHeight="1" x14ac:dyDescent="0.2">
      <c r="A179" s="83">
        <v>2019</v>
      </c>
      <c r="B179" s="84" t="s">
        <v>1745</v>
      </c>
      <c r="C179" s="84" t="s">
        <v>520</v>
      </c>
      <c r="D179" s="85" t="s">
        <v>1746</v>
      </c>
      <c r="E179" s="86" t="s">
        <v>1450</v>
      </c>
      <c r="F179" s="86" t="s">
        <v>1412</v>
      </c>
      <c r="G179" s="86" t="s">
        <v>1531</v>
      </c>
      <c r="H179" s="87">
        <v>-75.179111000000006</v>
      </c>
      <c r="I179" s="87">
        <v>6.8579169999999996</v>
      </c>
      <c r="J179" s="109">
        <v>878234.32339999999</v>
      </c>
      <c r="K179" s="109">
        <v>1250252.7535000001</v>
      </c>
      <c r="L179" s="89">
        <v>711</v>
      </c>
      <c r="M179" s="86">
        <v>2</v>
      </c>
      <c r="N179" s="86" t="s">
        <v>79</v>
      </c>
      <c r="O179" s="86">
        <v>27</v>
      </c>
      <c r="P179" s="86" t="s">
        <v>98</v>
      </c>
      <c r="Q179" s="86">
        <v>2701</v>
      </c>
      <c r="R179" s="84" t="s">
        <v>99</v>
      </c>
      <c r="S179" s="84" t="s">
        <v>515</v>
      </c>
      <c r="T179" s="84" t="s">
        <v>516</v>
      </c>
      <c r="U179" s="110" t="s">
        <v>517</v>
      </c>
      <c r="V179" s="84" t="s">
        <v>518</v>
      </c>
      <c r="W179" s="84" t="s">
        <v>519</v>
      </c>
      <c r="X179" s="84" t="s">
        <v>520</v>
      </c>
      <c r="Y179" s="90">
        <v>43671</v>
      </c>
      <c r="Z179" s="91">
        <v>146000</v>
      </c>
      <c r="AA179" s="91">
        <v>7.15</v>
      </c>
      <c r="AB179" s="91">
        <v>189.6</v>
      </c>
      <c r="AC179" s="91">
        <v>24.5</v>
      </c>
      <c r="AD179" s="91">
        <v>27</v>
      </c>
      <c r="AE179" s="91">
        <v>5.43</v>
      </c>
      <c r="AF179" s="91">
        <v>71.8</v>
      </c>
      <c r="AG179" s="91">
        <v>2.5</v>
      </c>
      <c r="AH179" s="91">
        <v>16.2</v>
      </c>
      <c r="AI179" s="91">
        <v>3.38</v>
      </c>
      <c r="AJ179" s="91">
        <v>0.1</v>
      </c>
      <c r="AK179" s="91">
        <v>10</v>
      </c>
      <c r="AL179" s="91">
        <v>750</v>
      </c>
      <c r="AM179" s="91">
        <v>19890</v>
      </c>
      <c r="AN179" s="91">
        <v>2850</v>
      </c>
      <c r="AO179" s="91">
        <v>0.153</v>
      </c>
      <c r="AP179" s="91">
        <v>0.22589666300566569</v>
      </c>
      <c r="AQ179" s="91">
        <v>7.4999999999999997E-2</v>
      </c>
      <c r="AR179" s="91">
        <v>5</v>
      </c>
      <c r="AS179" s="91">
        <v>19.100000000000001</v>
      </c>
      <c r="AT179" s="91">
        <v>126</v>
      </c>
      <c r="AU179" s="91" t="s">
        <v>88</v>
      </c>
      <c r="AV179" s="91">
        <v>14</v>
      </c>
      <c r="AW179" s="91">
        <v>0.1</v>
      </c>
      <c r="AX179" s="91">
        <v>5</v>
      </c>
      <c r="AY179" s="91">
        <v>0.05</v>
      </c>
      <c r="AZ179" s="91">
        <v>29.9</v>
      </c>
      <c r="BA179" s="91" t="s">
        <v>88</v>
      </c>
      <c r="BB179" s="91">
        <v>0.05</v>
      </c>
      <c r="BC179" s="91" t="s">
        <v>88</v>
      </c>
      <c r="BD179" s="91" t="s">
        <v>88</v>
      </c>
      <c r="BE179" s="93">
        <v>1E-3</v>
      </c>
      <c r="BF179" s="91" t="s">
        <v>88</v>
      </c>
      <c r="BG179" s="91">
        <v>0.25</v>
      </c>
      <c r="BH179" s="91">
        <v>31.7</v>
      </c>
      <c r="BI179" s="94">
        <f t="shared" si="78"/>
        <v>76.221071011364899</v>
      </c>
      <c r="BJ179" s="95">
        <f t="shared" si="79"/>
        <v>16.194486794952262</v>
      </c>
      <c r="BK179" s="95">
        <f t="shared" si="80"/>
        <v>91.413281487905095</v>
      </c>
      <c r="BL179" s="95">
        <f t="shared" si="81"/>
        <v>68.692092376001796</v>
      </c>
      <c r="BM179" s="95">
        <f t="shared" si="82"/>
        <v>99.269944328661239</v>
      </c>
      <c r="BN179" s="95">
        <f t="shared" si="83"/>
        <v>85.756210881875944</v>
      </c>
      <c r="BO179" s="95">
        <f t="shared" si="84"/>
        <v>84.793539135742179</v>
      </c>
      <c r="BP179" s="95">
        <f t="shared" si="85"/>
        <v>62.586455657119785</v>
      </c>
      <c r="BQ179" s="95">
        <f t="shared" si="86"/>
        <v>81.596764176433595</v>
      </c>
      <c r="BR179" s="96">
        <f t="shared" si="87"/>
        <v>70.860950463702025</v>
      </c>
      <c r="BS179" s="97" t="str">
        <f t="shared" si="88"/>
        <v>BUENA</v>
      </c>
      <c r="BT179" s="98">
        <f t="shared" si="89"/>
        <v>100</v>
      </c>
      <c r="BU179" s="99">
        <f t="shared" si="90"/>
        <v>0.71799999999999997</v>
      </c>
      <c r="BV179" s="100">
        <f t="shared" si="91"/>
        <v>0.1</v>
      </c>
      <c r="BW179" s="95">
        <f t="shared" si="92"/>
        <v>1</v>
      </c>
      <c r="BX179" s="94">
        <f t="shared" si="93"/>
        <v>0.91</v>
      </c>
      <c r="BY179" s="100">
        <f t="shared" si="94"/>
        <v>0.97799999999999998</v>
      </c>
      <c r="BZ179" s="100">
        <f t="shared" si="95"/>
        <v>0.38012607773091789</v>
      </c>
      <c r="CA179" s="94">
        <f t="shared" si="96"/>
        <v>0.15</v>
      </c>
      <c r="CB179" s="99">
        <f t="shared" si="97"/>
        <v>0.60741765088232857</v>
      </c>
      <c r="CC179" s="97" t="str">
        <f t="shared" si="98"/>
        <v>Regular</v>
      </c>
      <c r="CD179" s="99">
        <f t="shared" si="99"/>
        <v>0.61987392226908211</v>
      </c>
      <c r="CE179" s="96">
        <f t="shared" si="100"/>
        <v>1</v>
      </c>
      <c r="CF179" s="96">
        <f t="shared" si="101"/>
        <v>0</v>
      </c>
      <c r="CG179" s="99">
        <f t="shared" si="102"/>
        <v>0.53995797408969404</v>
      </c>
      <c r="CH179" s="101" t="str">
        <f t="shared" si="103"/>
        <v>Media</v>
      </c>
      <c r="CI179" s="96">
        <f t="shared" si="104"/>
        <v>0.32024169019435827</v>
      </c>
      <c r="CJ179" s="96">
        <f t="shared" si="105"/>
        <v>0.96723547854968395</v>
      </c>
      <c r="CK179" s="96">
        <f t="shared" si="106"/>
        <v>0.28200000000000003</v>
      </c>
      <c r="CL179" s="102">
        <f t="shared" si="107"/>
        <v>0.52315905624801406</v>
      </c>
      <c r="CM179" s="103" t="str">
        <f t="shared" si="108"/>
        <v>Media</v>
      </c>
      <c r="CN179" s="96">
        <f t="shared" si="109"/>
        <v>2.2000000000000002E-2</v>
      </c>
      <c r="CO179" s="96">
        <f t="shared" si="110"/>
        <v>2.2000000000000002E-2</v>
      </c>
      <c r="CP179" s="103" t="str">
        <f t="shared" si="111"/>
        <v>Ninguna</v>
      </c>
      <c r="CQ179" s="104">
        <f t="shared" si="112"/>
        <v>1.6382288794909573E-3</v>
      </c>
      <c r="CR179" s="104">
        <f t="shared" si="113"/>
        <v>1.6382288794909573E-3</v>
      </c>
      <c r="CS179" s="103" t="str">
        <f t="shared" si="114"/>
        <v>Ninguna</v>
      </c>
      <c r="CT179" s="105" t="str">
        <f t="shared" si="115"/>
        <v>Eutrofico</v>
      </c>
      <c r="CU179" s="83" t="s">
        <v>1747</v>
      </c>
      <c r="CV179" s="83" t="s">
        <v>1497</v>
      </c>
      <c r="CW179" s="90">
        <v>43686</v>
      </c>
      <c r="CX179" s="106">
        <f t="shared" si="116"/>
        <v>5.3008966630056653</v>
      </c>
    </row>
    <row r="180" spans="1:102" ht="30" hidden="1" customHeight="1" x14ac:dyDescent="0.2">
      <c r="A180" s="83">
        <v>2019</v>
      </c>
      <c r="B180" s="84" t="s">
        <v>1748</v>
      </c>
      <c r="C180" s="84" t="s">
        <v>191</v>
      </c>
      <c r="D180" s="85" t="s">
        <v>1749</v>
      </c>
      <c r="E180" s="86" t="s">
        <v>187</v>
      </c>
      <c r="F180" s="86" t="s">
        <v>151</v>
      </c>
      <c r="G180" s="86" t="s">
        <v>1494</v>
      </c>
      <c r="H180" s="87">
        <v>-75.838239000000002</v>
      </c>
      <c r="I180" s="87">
        <v>6.867928</v>
      </c>
      <c r="J180" s="109">
        <v>805363.48569999996</v>
      </c>
      <c r="K180" s="109">
        <v>1251577.8049999999</v>
      </c>
      <c r="L180" s="89">
        <v>444</v>
      </c>
      <c r="M180" s="86">
        <v>2</v>
      </c>
      <c r="N180" s="86" t="s">
        <v>79</v>
      </c>
      <c r="O180" s="86">
        <v>26</v>
      </c>
      <c r="P180" s="86" t="s">
        <v>80</v>
      </c>
      <c r="Q180" s="86">
        <v>2620</v>
      </c>
      <c r="R180" s="84" t="s">
        <v>81</v>
      </c>
      <c r="S180" s="84" t="s">
        <v>181</v>
      </c>
      <c r="T180" s="84" t="s">
        <v>182</v>
      </c>
      <c r="U180" s="110" t="s">
        <v>188</v>
      </c>
      <c r="V180" s="84" t="s">
        <v>189</v>
      </c>
      <c r="W180" s="84" t="s">
        <v>190</v>
      </c>
      <c r="X180" s="84" t="s">
        <v>191</v>
      </c>
      <c r="Y180" s="90">
        <v>43674</v>
      </c>
      <c r="Z180" s="91">
        <v>468</v>
      </c>
      <c r="AA180" s="91">
        <v>8.3800000000000008</v>
      </c>
      <c r="AB180" s="91">
        <v>187.8</v>
      </c>
      <c r="AC180" s="91">
        <v>23.9</v>
      </c>
      <c r="AD180" s="91">
        <v>30.2</v>
      </c>
      <c r="AE180" s="91">
        <v>7.87</v>
      </c>
      <c r="AF180" s="91">
        <v>97.8</v>
      </c>
      <c r="AG180" s="91">
        <v>6.3000000000000007</v>
      </c>
      <c r="AH180" s="91">
        <v>12</v>
      </c>
      <c r="AI180" s="91">
        <v>2.04</v>
      </c>
      <c r="AJ180" s="91" t="s">
        <v>88</v>
      </c>
      <c r="AK180" s="91" t="s">
        <v>88</v>
      </c>
      <c r="AL180" s="91">
        <v>46500</v>
      </c>
      <c r="AM180" s="91">
        <v>172300</v>
      </c>
      <c r="AN180" s="91">
        <v>49600</v>
      </c>
      <c r="AO180" s="91">
        <v>0.40500000000000003</v>
      </c>
      <c r="AP180" s="91">
        <v>0.22589666300566569</v>
      </c>
      <c r="AQ180" s="91">
        <v>8.6999999999999994E-2</v>
      </c>
      <c r="AR180" s="91">
        <v>5</v>
      </c>
      <c r="AS180" s="91">
        <v>3.15</v>
      </c>
      <c r="AT180" s="91">
        <v>168</v>
      </c>
      <c r="AU180" s="91" t="s">
        <v>88</v>
      </c>
      <c r="AV180" s="91">
        <v>7</v>
      </c>
      <c r="AW180" s="91">
        <v>0.1</v>
      </c>
      <c r="AX180" s="91">
        <v>5</v>
      </c>
      <c r="AY180" s="91">
        <v>0.152</v>
      </c>
      <c r="AZ180" s="91">
        <v>74.2</v>
      </c>
      <c r="BA180" s="91">
        <v>73.5</v>
      </c>
      <c r="BB180" s="91" t="s">
        <v>88</v>
      </c>
      <c r="BC180" s="91" t="s">
        <v>88</v>
      </c>
      <c r="BD180" s="91" t="s">
        <v>88</v>
      </c>
      <c r="BE180" s="93" t="s">
        <v>88</v>
      </c>
      <c r="BF180" s="91" t="s">
        <v>88</v>
      </c>
      <c r="BG180" s="91" t="s">
        <v>88</v>
      </c>
      <c r="BH180" s="91" t="s">
        <v>88</v>
      </c>
      <c r="BI180" s="94">
        <f t="shared" si="78"/>
        <v>98.430911393468691</v>
      </c>
      <c r="BJ180" s="95">
        <f t="shared" si="79"/>
        <v>5.2916219587297846</v>
      </c>
      <c r="BK180" s="95">
        <f t="shared" si="80"/>
        <v>73.028848579338955</v>
      </c>
      <c r="BL180" s="95">
        <f t="shared" si="81"/>
        <v>79.783910662312366</v>
      </c>
      <c r="BM180" s="95">
        <f t="shared" si="82"/>
        <v>99.269944328661239</v>
      </c>
      <c r="BN180" s="95">
        <f t="shared" si="83"/>
        <v>67.271314334363851</v>
      </c>
      <c r="BO180" s="95">
        <f t="shared" si="84"/>
        <v>65.856326512218629</v>
      </c>
      <c r="BP180" s="95">
        <f t="shared" si="85"/>
        <v>90.290490011737731</v>
      </c>
      <c r="BQ180" s="95">
        <f t="shared" si="86"/>
        <v>75.709554453913611</v>
      </c>
      <c r="BR180" s="96">
        <f t="shared" si="87"/>
        <v>70.151984497105431</v>
      </c>
      <c r="BS180" s="97" t="str">
        <f t="shared" si="88"/>
        <v>BUENA</v>
      </c>
      <c r="BT180" s="98">
        <f t="shared" si="89"/>
        <v>32.894736842105267</v>
      </c>
      <c r="BU180" s="99">
        <f t="shared" si="90"/>
        <v>0.97799999999999998</v>
      </c>
      <c r="BV180" s="100">
        <f t="shared" si="91"/>
        <v>0.1</v>
      </c>
      <c r="BW180" s="95">
        <f t="shared" si="92"/>
        <v>0.82108044020833182</v>
      </c>
      <c r="BX180" s="94">
        <f t="shared" si="93"/>
        <v>0.91</v>
      </c>
      <c r="BY180" s="100">
        <f t="shared" si="94"/>
        <v>0.999</v>
      </c>
      <c r="BZ180" s="100">
        <f t="shared" si="95"/>
        <v>0.38799906193388134</v>
      </c>
      <c r="CA180" s="94">
        <f t="shared" si="96"/>
        <v>0.15</v>
      </c>
      <c r="CB180" s="99">
        <f t="shared" si="97"/>
        <v>0.62801113029990985</v>
      </c>
      <c r="CC180" s="97" t="str">
        <f t="shared" si="98"/>
        <v>Regular</v>
      </c>
      <c r="CD180" s="99">
        <f t="shared" si="99"/>
        <v>0.61200093806611866</v>
      </c>
      <c r="CE180" s="96">
        <f t="shared" si="100"/>
        <v>0.13233182196426951</v>
      </c>
      <c r="CF180" s="96">
        <f t="shared" si="101"/>
        <v>0.121</v>
      </c>
      <c r="CG180" s="99">
        <f t="shared" si="102"/>
        <v>0.28844425334346274</v>
      </c>
      <c r="CH180" s="101" t="str">
        <f t="shared" si="103"/>
        <v>Baja</v>
      </c>
      <c r="CI180" s="96">
        <f t="shared" si="104"/>
        <v>0.16674111719812912</v>
      </c>
      <c r="CJ180" s="96">
        <f t="shared" si="105"/>
        <v>1</v>
      </c>
      <c r="CK180" s="96">
        <f t="shared" si="106"/>
        <v>2.200000000000002E-2</v>
      </c>
      <c r="CL180" s="102">
        <f t="shared" si="107"/>
        <v>0.39624703906604303</v>
      </c>
      <c r="CM180" s="103" t="str">
        <f t="shared" si="108"/>
        <v>Baja</v>
      </c>
      <c r="CN180" s="96">
        <f t="shared" si="109"/>
        <v>0</v>
      </c>
      <c r="CO180" s="96">
        <f t="shared" si="110"/>
        <v>0</v>
      </c>
      <c r="CP180" s="103" t="str">
        <f t="shared" si="111"/>
        <v>Ninguna</v>
      </c>
      <c r="CQ180" s="104">
        <f t="shared" si="112"/>
        <v>0.10256904550439806</v>
      </c>
      <c r="CR180" s="104">
        <f t="shared" si="113"/>
        <v>0.10256904550439806</v>
      </c>
      <c r="CS180" s="103" t="str">
        <f t="shared" si="114"/>
        <v>Ninguna</v>
      </c>
      <c r="CT180" s="105" t="str">
        <f t="shared" si="115"/>
        <v>Eutrofico</v>
      </c>
      <c r="CU180" s="115" t="s">
        <v>1750</v>
      </c>
      <c r="CV180" s="108" t="s">
        <v>1751</v>
      </c>
      <c r="CW180" s="90">
        <v>43689</v>
      </c>
      <c r="CX180" s="106">
        <f t="shared" si="116"/>
        <v>5.3128966630056658</v>
      </c>
    </row>
    <row r="181" spans="1:102" ht="30" hidden="1" customHeight="1" x14ac:dyDescent="0.2">
      <c r="A181" s="83">
        <v>2019</v>
      </c>
      <c r="B181" s="84" t="s">
        <v>1752</v>
      </c>
      <c r="C181" s="84" t="s">
        <v>1303</v>
      </c>
      <c r="D181" s="85" t="s">
        <v>1753</v>
      </c>
      <c r="E181" s="86" t="s">
        <v>1305</v>
      </c>
      <c r="F181" s="86" t="s">
        <v>241</v>
      </c>
      <c r="G181" s="86" t="s">
        <v>1507</v>
      </c>
      <c r="H181" s="87">
        <v>-75.339472000000001</v>
      </c>
      <c r="I181" s="87">
        <v>6.8761390000000002</v>
      </c>
      <c r="J181" s="109">
        <v>860511.49620000005</v>
      </c>
      <c r="K181" s="109">
        <v>1252312.0989999999</v>
      </c>
      <c r="L181" s="89">
        <v>1844</v>
      </c>
      <c r="M181" s="86">
        <v>2</v>
      </c>
      <c r="N181" s="86" t="s">
        <v>79</v>
      </c>
      <c r="O181" s="86">
        <v>27</v>
      </c>
      <c r="P181" s="86" t="s">
        <v>98</v>
      </c>
      <c r="Q181" s="86">
        <v>2702</v>
      </c>
      <c r="R181" s="84" t="s">
        <v>242</v>
      </c>
      <c r="S181" s="84" t="s">
        <v>507</v>
      </c>
      <c r="T181" s="84" t="s">
        <v>244</v>
      </c>
      <c r="U181" s="110" t="s">
        <v>1306</v>
      </c>
      <c r="V181" s="84" t="s">
        <v>1307</v>
      </c>
      <c r="W181" s="84" t="s">
        <v>1308</v>
      </c>
      <c r="X181" s="84" t="s">
        <v>1303</v>
      </c>
      <c r="Y181" s="90">
        <v>43709</v>
      </c>
      <c r="Z181" s="91">
        <v>83.67</v>
      </c>
      <c r="AA181" s="91">
        <v>7.19</v>
      </c>
      <c r="AB181" s="91">
        <v>46.2</v>
      </c>
      <c r="AC181" s="91">
        <v>20.6</v>
      </c>
      <c r="AD181" s="91">
        <v>31.4</v>
      </c>
      <c r="AE181" s="91">
        <v>7.11</v>
      </c>
      <c r="AF181" s="91">
        <v>98.7</v>
      </c>
      <c r="AG181" s="91">
        <v>10.799999999999997</v>
      </c>
      <c r="AH181" s="91">
        <v>12</v>
      </c>
      <c r="AI181" s="91">
        <v>2</v>
      </c>
      <c r="AJ181" s="91" t="s">
        <v>88</v>
      </c>
      <c r="AK181" s="91" t="s">
        <v>88</v>
      </c>
      <c r="AL181" s="91">
        <v>7800</v>
      </c>
      <c r="AM181" s="91">
        <v>30760</v>
      </c>
      <c r="AN181" s="91">
        <v>8164</v>
      </c>
      <c r="AO181" s="91">
        <v>0.153</v>
      </c>
      <c r="AP181" s="91">
        <v>0.22589666300566569</v>
      </c>
      <c r="AQ181" s="91">
        <v>0.02</v>
      </c>
      <c r="AR181" s="91">
        <v>5</v>
      </c>
      <c r="AS181" s="91">
        <v>1.7</v>
      </c>
      <c r="AT181" s="91">
        <v>63</v>
      </c>
      <c r="AU181" s="91" t="s">
        <v>88</v>
      </c>
      <c r="AV181" s="91">
        <v>7</v>
      </c>
      <c r="AW181" s="91">
        <v>0.1</v>
      </c>
      <c r="AX181" s="91">
        <v>5</v>
      </c>
      <c r="AY181" s="91">
        <v>0.05</v>
      </c>
      <c r="AZ181" s="91" t="s">
        <v>88</v>
      </c>
      <c r="BA181" s="91" t="s">
        <v>88</v>
      </c>
      <c r="BB181" s="91" t="s">
        <v>88</v>
      </c>
      <c r="BC181" s="91" t="s">
        <v>88</v>
      </c>
      <c r="BD181" s="91" t="s">
        <v>88</v>
      </c>
      <c r="BE181" s="93" t="s">
        <v>88</v>
      </c>
      <c r="BF181" s="91" t="s">
        <v>88</v>
      </c>
      <c r="BG181" s="91" t="s">
        <v>88</v>
      </c>
      <c r="BH181" s="91" t="s">
        <v>88</v>
      </c>
      <c r="BI181" s="94">
        <f t="shared" si="78"/>
        <v>98.593656073661833</v>
      </c>
      <c r="BJ181" s="95">
        <f t="shared" si="79"/>
        <v>11.03921438177715</v>
      </c>
      <c r="BK181" s="95">
        <f t="shared" si="80"/>
        <v>92.003810213746618</v>
      </c>
      <c r="BL181" s="95">
        <f t="shared" si="81"/>
        <v>80.14150832</v>
      </c>
      <c r="BM181" s="95">
        <f t="shared" si="82"/>
        <v>99.269944328661239</v>
      </c>
      <c r="BN181" s="95">
        <f t="shared" si="83"/>
        <v>85.756210881875944</v>
      </c>
      <c r="BO181" s="95">
        <f t="shared" si="84"/>
        <v>41.114940021428637</v>
      </c>
      <c r="BP181" s="95">
        <f t="shared" si="85"/>
        <v>93.769233187582188</v>
      </c>
      <c r="BQ181" s="95">
        <f t="shared" si="86"/>
        <v>85.878272361027101</v>
      </c>
      <c r="BR181" s="96">
        <f t="shared" si="87"/>
        <v>73.590308115794045</v>
      </c>
      <c r="BS181" s="97" t="str">
        <f t="shared" si="88"/>
        <v>BUENA</v>
      </c>
      <c r="BT181" s="98">
        <f t="shared" si="89"/>
        <v>100</v>
      </c>
      <c r="BU181" s="99">
        <f t="shared" si="90"/>
        <v>0.9870000000000001</v>
      </c>
      <c r="BV181" s="100">
        <f t="shared" si="91"/>
        <v>0.1</v>
      </c>
      <c r="BW181" s="95">
        <f t="shared" si="92"/>
        <v>1</v>
      </c>
      <c r="BX181" s="94">
        <f t="shared" si="93"/>
        <v>0.91</v>
      </c>
      <c r="BY181" s="100">
        <f t="shared" si="94"/>
        <v>0.999</v>
      </c>
      <c r="BZ181" s="100">
        <f t="shared" si="95"/>
        <v>0.90654118992638066</v>
      </c>
      <c r="CA181" s="94">
        <f t="shared" si="96"/>
        <v>0.15</v>
      </c>
      <c r="CB181" s="99">
        <f t="shared" si="97"/>
        <v>0.72709576658969344</v>
      </c>
      <c r="CC181" s="97" t="str">
        <f t="shared" si="98"/>
        <v>Aceptable</v>
      </c>
      <c r="CD181" s="99">
        <f t="shared" si="99"/>
        <v>9.3458810073619336E-2</v>
      </c>
      <c r="CE181" s="96">
        <f t="shared" si="100"/>
        <v>1</v>
      </c>
      <c r="CF181" s="96">
        <f t="shared" si="101"/>
        <v>1</v>
      </c>
      <c r="CG181" s="99">
        <f t="shared" si="102"/>
        <v>0.69781960335787308</v>
      </c>
      <c r="CH181" s="101" t="str">
        <f t="shared" si="103"/>
        <v>Alta</v>
      </c>
      <c r="CI181" s="96">
        <f t="shared" si="104"/>
        <v>0</v>
      </c>
      <c r="CJ181" s="96">
        <f t="shared" si="105"/>
        <v>1</v>
      </c>
      <c r="CK181" s="96">
        <f t="shared" si="106"/>
        <v>1.2999999999999901E-2</v>
      </c>
      <c r="CL181" s="102">
        <f t="shared" si="107"/>
        <v>0.33766666666666662</v>
      </c>
      <c r="CM181" s="103" t="str">
        <f t="shared" si="108"/>
        <v>Baja</v>
      </c>
      <c r="CN181" s="96">
        <f t="shared" si="109"/>
        <v>0</v>
      </c>
      <c r="CO181" s="96">
        <f t="shared" si="110"/>
        <v>0</v>
      </c>
      <c r="CP181" s="103" t="str">
        <f t="shared" si="111"/>
        <v>Ninguna</v>
      </c>
      <c r="CQ181" s="104">
        <f t="shared" si="112"/>
        <v>1.8801909076278233E-3</v>
      </c>
      <c r="CR181" s="104">
        <f t="shared" si="113"/>
        <v>1.8801909076278233E-3</v>
      </c>
      <c r="CS181" s="103" t="str">
        <f t="shared" si="114"/>
        <v>Ninguna</v>
      </c>
      <c r="CT181" s="105" t="str">
        <f t="shared" si="115"/>
        <v>Eutrofico</v>
      </c>
      <c r="CU181" s="108" t="s">
        <v>1754</v>
      </c>
      <c r="CV181" s="83" t="s">
        <v>1755</v>
      </c>
      <c r="CW181" s="90">
        <v>43724</v>
      </c>
      <c r="CX181" s="106">
        <f t="shared" si="116"/>
        <v>5.2458966630056656</v>
      </c>
    </row>
    <row r="182" spans="1:102" ht="30" hidden="1" customHeight="1" x14ac:dyDescent="0.2">
      <c r="A182" s="83">
        <v>2019</v>
      </c>
      <c r="B182" s="84" t="s">
        <v>1756</v>
      </c>
      <c r="C182" s="84" t="s">
        <v>191</v>
      </c>
      <c r="D182" s="85" t="s">
        <v>1757</v>
      </c>
      <c r="E182" s="86" t="s">
        <v>187</v>
      </c>
      <c r="F182" s="86" t="s">
        <v>151</v>
      </c>
      <c r="G182" s="86" t="s">
        <v>1507</v>
      </c>
      <c r="H182" s="87">
        <v>-75.785083</v>
      </c>
      <c r="I182" s="87">
        <v>6.8792059999999999</v>
      </c>
      <c r="J182" s="109">
        <v>811245.64130000002</v>
      </c>
      <c r="K182" s="109">
        <v>1252804.2784</v>
      </c>
      <c r="L182" s="89">
        <v>1627</v>
      </c>
      <c r="M182" s="86">
        <v>2</v>
      </c>
      <c r="N182" s="86" t="s">
        <v>79</v>
      </c>
      <c r="O182" s="86">
        <v>26</v>
      </c>
      <c r="P182" s="86" t="s">
        <v>80</v>
      </c>
      <c r="Q182" s="86">
        <v>2620</v>
      </c>
      <c r="R182" s="84" t="s">
        <v>81</v>
      </c>
      <c r="S182" s="84" t="s">
        <v>181</v>
      </c>
      <c r="T182" s="84" t="s">
        <v>182</v>
      </c>
      <c r="U182" s="110" t="s">
        <v>188</v>
      </c>
      <c r="V182" s="84" t="s">
        <v>189</v>
      </c>
      <c r="W182" s="84" t="s">
        <v>190</v>
      </c>
      <c r="X182" s="84" t="s">
        <v>191</v>
      </c>
      <c r="Y182" s="90">
        <v>43674</v>
      </c>
      <c r="Z182" s="91">
        <v>25.73</v>
      </c>
      <c r="AA182" s="91">
        <v>8.39</v>
      </c>
      <c r="AB182" s="91">
        <v>131.1</v>
      </c>
      <c r="AC182" s="91">
        <v>19.600000000000001</v>
      </c>
      <c r="AD182" s="91">
        <v>20.100000000000001</v>
      </c>
      <c r="AE182" s="91">
        <v>7.11</v>
      </c>
      <c r="AF182" s="91">
        <v>96.4</v>
      </c>
      <c r="AG182" s="91">
        <v>0.5</v>
      </c>
      <c r="AH182" s="91">
        <v>17.7</v>
      </c>
      <c r="AI182" s="91">
        <v>2</v>
      </c>
      <c r="AJ182" s="91" t="s">
        <v>88</v>
      </c>
      <c r="AK182" s="91" t="s">
        <v>88</v>
      </c>
      <c r="AL182" s="91">
        <v>75</v>
      </c>
      <c r="AM182" s="91">
        <v>24196</v>
      </c>
      <c r="AN182" s="91">
        <v>75</v>
      </c>
      <c r="AO182" s="91">
        <v>0.153</v>
      </c>
      <c r="AP182" s="91">
        <v>0.22589666300566569</v>
      </c>
      <c r="AQ182" s="91">
        <v>0.02</v>
      </c>
      <c r="AR182" s="91">
        <v>5</v>
      </c>
      <c r="AS182" s="91">
        <v>11.6</v>
      </c>
      <c r="AT182" s="91">
        <v>155</v>
      </c>
      <c r="AU182" s="91" t="s">
        <v>88</v>
      </c>
      <c r="AV182" s="91">
        <v>28</v>
      </c>
      <c r="AW182" s="91">
        <v>0.2</v>
      </c>
      <c r="AX182" s="91">
        <v>5</v>
      </c>
      <c r="AY182" s="91">
        <v>0.05</v>
      </c>
      <c r="AZ182" s="91">
        <v>54.1</v>
      </c>
      <c r="BA182" s="91" t="s">
        <v>88</v>
      </c>
      <c r="BB182" s="91" t="s">
        <v>88</v>
      </c>
      <c r="BC182" s="91" t="s">
        <v>88</v>
      </c>
      <c r="BD182" s="91" t="s">
        <v>88</v>
      </c>
      <c r="BE182" s="93" t="s">
        <v>88</v>
      </c>
      <c r="BF182" s="91" t="s">
        <v>88</v>
      </c>
      <c r="BG182" s="91" t="s">
        <v>88</v>
      </c>
      <c r="BH182" s="91" t="s">
        <v>88</v>
      </c>
      <c r="BI182" s="94">
        <f t="shared" si="78"/>
        <v>98.0880998202841</v>
      </c>
      <c r="BJ182" s="95">
        <f t="shared" si="79"/>
        <v>46.988942997041519</v>
      </c>
      <c r="BK182" s="95">
        <f t="shared" si="80"/>
        <v>72.675572534833918</v>
      </c>
      <c r="BL182" s="95">
        <f t="shared" si="81"/>
        <v>80.14150832</v>
      </c>
      <c r="BM182" s="95">
        <f t="shared" si="82"/>
        <v>99.269944328661239</v>
      </c>
      <c r="BN182" s="95">
        <f t="shared" si="83"/>
        <v>85.756210881875944</v>
      </c>
      <c r="BO182" s="95">
        <f t="shared" si="84"/>
        <v>89.888182341904681</v>
      </c>
      <c r="BP182" s="95">
        <f t="shared" si="85"/>
        <v>73.472627098519041</v>
      </c>
      <c r="BQ182" s="95">
        <f t="shared" si="86"/>
        <v>77.708427401937513</v>
      </c>
      <c r="BR182" s="96">
        <f t="shared" si="87"/>
        <v>79.811920584268009</v>
      </c>
      <c r="BS182" s="97" t="str">
        <f t="shared" si="88"/>
        <v>BUENA</v>
      </c>
      <c r="BT182" s="98">
        <f t="shared" si="89"/>
        <v>100</v>
      </c>
      <c r="BU182" s="99">
        <f t="shared" si="90"/>
        <v>0.96400000000000008</v>
      </c>
      <c r="BV182" s="100">
        <f t="shared" si="91"/>
        <v>0.95600026157427054</v>
      </c>
      <c r="BW182" s="95">
        <f t="shared" si="92"/>
        <v>0.8168319163743053</v>
      </c>
      <c r="BX182" s="94">
        <f t="shared" si="93"/>
        <v>0.91</v>
      </c>
      <c r="BY182" s="100">
        <f t="shared" si="94"/>
        <v>0.93599999999999994</v>
      </c>
      <c r="BZ182" s="100">
        <f t="shared" si="95"/>
        <v>0.62191660255245362</v>
      </c>
      <c r="CA182" s="94">
        <f t="shared" si="96"/>
        <v>0.15</v>
      </c>
      <c r="CB182" s="99">
        <f t="shared" si="97"/>
        <v>0.76894482927014429</v>
      </c>
      <c r="CC182" s="97" t="str">
        <f t="shared" si="98"/>
        <v>Aceptable</v>
      </c>
      <c r="CD182" s="99">
        <f t="shared" si="99"/>
        <v>0.37808339744754638</v>
      </c>
      <c r="CE182" s="96">
        <f t="shared" si="100"/>
        <v>1</v>
      </c>
      <c r="CF182" s="96">
        <f t="shared" si="101"/>
        <v>2.0500000000000018E-2</v>
      </c>
      <c r="CG182" s="99">
        <f t="shared" si="102"/>
        <v>0.46619446581584878</v>
      </c>
      <c r="CH182" s="101" t="str">
        <f t="shared" si="103"/>
        <v>Media</v>
      </c>
      <c r="CI182" s="96">
        <f t="shared" si="104"/>
        <v>0</v>
      </c>
      <c r="CJ182" s="96">
        <f t="shared" si="105"/>
        <v>1</v>
      </c>
      <c r="CK182" s="96">
        <f t="shared" si="106"/>
        <v>3.5999999999999921E-2</v>
      </c>
      <c r="CL182" s="102">
        <f t="shared" si="107"/>
        <v>0.34533333333333333</v>
      </c>
      <c r="CM182" s="103" t="str">
        <f t="shared" si="108"/>
        <v>Baja</v>
      </c>
      <c r="CN182" s="96">
        <f t="shared" si="109"/>
        <v>6.4000000000000001E-2</v>
      </c>
      <c r="CO182" s="96">
        <f t="shared" si="110"/>
        <v>6.4000000000000001E-2</v>
      </c>
      <c r="CP182" s="103" t="str">
        <f t="shared" si="111"/>
        <v>Ninguna</v>
      </c>
      <c r="CQ182" s="104">
        <f t="shared" si="112"/>
        <v>0.10578854791453506</v>
      </c>
      <c r="CR182" s="104">
        <f t="shared" si="113"/>
        <v>0.10578854791453506</v>
      </c>
      <c r="CS182" s="103" t="str">
        <f t="shared" si="114"/>
        <v>Ninguna</v>
      </c>
      <c r="CT182" s="105" t="str">
        <f t="shared" si="115"/>
        <v>Eutrofico</v>
      </c>
      <c r="CU182" s="113" t="s">
        <v>1758</v>
      </c>
      <c r="CV182" s="83" t="s">
        <v>1497</v>
      </c>
      <c r="CW182" s="90">
        <v>43689</v>
      </c>
      <c r="CX182" s="106">
        <f t="shared" si="116"/>
        <v>5.2458966630056656</v>
      </c>
    </row>
    <row r="183" spans="1:102" ht="30" hidden="1" customHeight="1" x14ac:dyDescent="0.2">
      <c r="A183" s="83">
        <v>2019</v>
      </c>
      <c r="B183" s="84" t="s">
        <v>1759</v>
      </c>
      <c r="C183" s="84" t="s">
        <v>1303</v>
      </c>
      <c r="D183" s="85" t="s">
        <v>1760</v>
      </c>
      <c r="E183" s="86" t="s">
        <v>1305</v>
      </c>
      <c r="F183" s="86" t="s">
        <v>241</v>
      </c>
      <c r="G183" s="86" t="s">
        <v>1507</v>
      </c>
      <c r="H183" s="87">
        <v>-75.316361000000001</v>
      </c>
      <c r="I183" s="87">
        <v>6.8983889999999999</v>
      </c>
      <c r="J183" s="109">
        <v>863013.16989999998</v>
      </c>
      <c r="K183" s="109">
        <v>1254272.4686</v>
      </c>
      <c r="L183" s="89">
        <v>1466</v>
      </c>
      <c r="M183" s="86">
        <v>2</v>
      </c>
      <c r="N183" s="86" t="s">
        <v>79</v>
      </c>
      <c r="O183" s="86">
        <v>27</v>
      </c>
      <c r="P183" s="86" t="s">
        <v>98</v>
      </c>
      <c r="Q183" s="86">
        <v>2702</v>
      </c>
      <c r="R183" s="84" t="s">
        <v>242</v>
      </c>
      <c r="S183" s="84" t="s">
        <v>507</v>
      </c>
      <c r="T183" s="84" t="s">
        <v>244</v>
      </c>
      <c r="U183" s="110" t="s">
        <v>1306</v>
      </c>
      <c r="V183" s="84" t="s">
        <v>1307</v>
      </c>
      <c r="W183" s="84" t="s">
        <v>1308</v>
      </c>
      <c r="X183" s="84" t="s">
        <v>1303</v>
      </c>
      <c r="Y183" s="90">
        <v>43709</v>
      </c>
      <c r="Z183" s="91">
        <v>1108.5</v>
      </c>
      <c r="AA183" s="91">
        <v>7.12</v>
      </c>
      <c r="AB183" s="91">
        <v>44.4</v>
      </c>
      <c r="AC183" s="91">
        <v>22.6</v>
      </c>
      <c r="AD183" s="91">
        <v>32.200000000000003</v>
      </c>
      <c r="AE183" s="91">
        <v>7.12</v>
      </c>
      <c r="AF183" s="91">
        <v>98.6</v>
      </c>
      <c r="AG183" s="91">
        <v>9.6000000000000014</v>
      </c>
      <c r="AH183" s="91">
        <v>12</v>
      </c>
      <c r="AI183" s="91">
        <v>2</v>
      </c>
      <c r="AJ183" s="91" t="s">
        <v>88</v>
      </c>
      <c r="AK183" s="91" t="s">
        <v>88</v>
      </c>
      <c r="AL183" s="91">
        <v>135</v>
      </c>
      <c r="AM183" s="91">
        <v>6131</v>
      </c>
      <c r="AN183" s="91">
        <v>272</v>
      </c>
      <c r="AO183" s="91">
        <v>0.153</v>
      </c>
      <c r="AP183" s="91">
        <v>0.22589666300566569</v>
      </c>
      <c r="AQ183" s="91">
        <v>0.02</v>
      </c>
      <c r="AR183" s="91">
        <v>5</v>
      </c>
      <c r="AS183" s="91">
        <v>6.96</v>
      </c>
      <c r="AT183" s="91">
        <v>55</v>
      </c>
      <c r="AU183" s="91" t="s">
        <v>88</v>
      </c>
      <c r="AV183" s="91">
        <v>7</v>
      </c>
      <c r="AW183" s="91">
        <v>0.1</v>
      </c>
      <c r="AX183" s="91">
        <v>5</v>
      </c>
      <c r="AY183" s="91">
        <v>0.05</v>
      </c>
      <c r="AZ183" s="91">
        <v>19.5</v>
      </c>
      <c r="BA183" s="91">
        <v>12.1</v>
      </c>
      <c r="BB183" s="91" t="s">
        <v>88</v>
      </c>
      <c r="BC183" s="91" t="s">
        <v>88</v>
      </c>
      <c r="BD183" s="91" t="s">
        <v>88</v>
      </c>
      <c r="BE183" s="93" t="s">
        <v>88</v>
      </c>
      <c r="BF183" s="91" t="s">
        <v>88</v>
      </c>
      <c r="BG183" s="91" t="s">
        <v>88</v>
      </c>
      <c r="BH183" s="91" t="s">
        <v>88</v>
      </c>
      <c r="BI183" s="94">
        <f t="shared" si="78"/>
        <v>98.577800352212506</v>
      </c>
      <c r="BJ183" s="95">
        <f t="shared" si="79"/>
        <v>33.738613576857766</v>
      </c>
      <c r="BK183" s="95">
        <f t="shared" si="80"/>
        <v>90.917052246508518</v>
      </c>
      <c r="BL183" s="95">
        <f t="shared" si="81"/>
        <v>80.14150832</v>
      </c>
      <c r="BM183" s="95">
        <f t="shared" si="82"/>
        <v>99.269944328661239</v>
      </c>
      <c r="BN183" s="95">
        <f t="shared" si="83"/>
        <v>85.756210881875944</v>
      </c>
      <c r="BO183" s="95">
        <f t="shared" si="84"/>
        <v>47.093716562798164</v>
      </c>
      <c r="BP183" s="95">
        <f t="shared" si="85"/>
        <v>82.019753494020421</v>
      </c>
      <c r="BQ183" s="95">
        <f t="shared" si="86"/>
        <v>85.849989046937509</v>
      </c>
      <c r="BR183" s="96">
        <f t="shared" si="87"/>
        <v>76.75591258463011</v>
      </c>
      <c r="BS183" s="97" t="str">
        <f t="shared" si="88"/>
        <v>BUENA</v>
      </c>
      <c r="BT183" s="98">
        <f t="shared" si="89"/>
        <v>100</v>
      </c>
      <c r="BU183" s="99">
        <f t="shared" si="90"/>
        <v>0.98599999999999999</v>
      </c>
      <c r="BV183" s="100">
        <f t="shared" si="91"/>
        <v>0.78633147925985192</v>
      </c>
      <c r="BW183" s="95">
        <f t="shared" si="92"/>
        <v>1</v>
      </c>
      <c r="BX183" s="94">
        <f t="shared" si="93"/>
        <v>0.91</v>
      </c>
      <c r="BY183" s="100">
        <f t="shared" si="94"/>
        <v>0.999</v>
      </c>
      <c r="BZ183" s="100">
        <f t="shared" si="95"/>
        <v>0.91138786918659087</v>
      </c>
      <c r="CA183" s="94">
        <f t="shared" si="96"/>
        <v>0.15</v>
      </c>
      <c r="CB183" s="99">
        <f t="shared" si="97"/>
        <v>0.82370070878250212</v>
      </c>
      <c r="CC183" s="97" t="str">
        <f t="shared" si="98"/>
        <v>Aceptable</v>
      </c>
      <c r="CD183" s="99">
        <f t="shared" si="99"/>
        <v>8.8612130813409087E-2</v>
      </c>
      <c r="CE183" s="96">
        <f t="shared" si="100"/>
        <v>0</v>
      </c>
      <c r="CF183" s="96">
        <f t="shared" si="101"/>
        <v>0</v>
      </c>
      <c r="CG183" s="99">
        <f t="shared" si="102"/>
        <v>2.953737693780303E-2</v>
      </c>
      <c r="CH183" s="101" t="str">
        <f t="shared" si="103"/>
        <v>Ninguna</v>
      </c>
      <c r="CI183" s="96">
        <f t="shared" si="104"/>
        <v>0</v>
      </c>
      <c r="CJ183" s="96">
        <f t="shared" si="105"/>
        <v>0.68101753703125123</v>
      </c>
      <c r="CK183" s="96">
        <f t="shared" si="106"/>
        <v>1.4000000000000012E-2</v>
      </c>
      <c r="CL183" s="102">
        <f t="shared" si="107"/>
        <v>0.23167251234375041</v>
      </c>
      <c r="CM183" s="103" t="str">
        <f t="shared" si="108"/>
        <v>Baja</v>
      </c>
      <c r="CN183" s="96">
        <f t="shared" si="109"/>
        <v>0</v>
      </c>
      <c r="CO183" s="96">
        <f t="shared" si="110"/>
        <v>0</v>
      </c>
      <c r="CP183" s="103" t="str">
        <f t="shared" si="111"/>
        <v>Ninguna</v>
      </c>
      <c r="CQ183" s="104">
        <f t="shared" si="112"/>
        <v>1.4773896741613788E-3</v>
      </c>
      <c r="CR183" s="104">
        <f t="shared" si="113"/>
        <v>1.4773896741613788E-3</v>
      </c>
      <c r="CS183" s="103" t="str">
        <f t="shared" si="114"/>
        <v>Ninguna</v>
      </c>
      <c r="CT183" s="105" t="str">
        <f t="shared" si="115"/>
        <v>Eutrofico</v>
      </c>
      <c r="CU183" s="83" t="s">
        <v>1761</v>
      </c>
      <c r="CV183" s="83" t="s">
        <v>1497</v>
      </c>
      <c r="CW183" s="90">
        <v>43724</v>
      </c>
      <c r="CX183" s="106">
        <f t="shared" si="116"/>
        <v>5.2458966630056656</v>
      </c>
    </row>
    <row r="184" spans="1:102" ht="30" hidden="1" customHeight="1" x14ac:dyDescent="0.2">
      <c r="A184" s="83">
        <v>2019</v>
      </c>
      <c r="B184" s="84" t="s">
        <v>1762</v>
      </c>
      <c r="C184" s="84" t="s">
        <v>520</v>
      </c>
      <c r="D184" s="85" t="s">
        <v>1763</v>
      </c>
      <c r="E184" s="86" t="s">
        <v>1450</v>
      </c>
      <c r="F184" s="86" t="s">
        <v>1412</v>
      </c>
      <c r="G184" s="86" t="s">
        <v>1507</v>
      </c>
      <c r="H184" s="87">
        <v>-75.110500000000002</v>
      </c>
      <c r="I184" s="87">
        <v>6.8987780000000001</v>
      </c>
      <c r="J184" s="109">
        <v>885828.8406</v>
      </c>
      <c r="K184" s="109">
        <v>1254755.4375</v>
      </c>
      <c r="L184" s="89">
        <v>1588</v>
      </c>
      <c r="M184" s="86">
        <v>2</v>
      </c>
      <c r="N184" s="86" t="s">
        <v>79</v>
      </c>
      <c r="O184" s="86">
        <v>27</v>
      </c>
      <c r="P184" s="86" t="s">
        <v>98</v>
      </c>
      <c r="Q184" s="86">
        <v>2701</v>
      </c>
      <c r="R184" s="84" t="s">
        <v>99</v>
      </c>
      <c r="S184" s="84" t="s">
        <v>515</v>
      </c>
      <c r="T184" s="84" t="s">
        <v>516</v>
      </c>
      <c r="U184" s="110" t="s">
        <v>517</v>
      </c>
      <c r="V184" s="84" t="s">
        <v>518</v>
      </c>
      <c r="W184" s="84" t="s">
        <v>519</v>
      </c>
      <c r="X184" s="84" t="s">
        <v>520</v>
      </c>
      <c r="Y184" s="90">
        <v>43700</v>
      </c>
      <c r="Z184" s="91">
        <v>42.6</v>
      </c>
      <c r="AA184" s="91">
        <v>5.88</v>
      </c>
      <c r="AB184" s="91">
        <v>17.899999999999999</v>
      </c>
      <c r="AC184" s="91">
        <v>21.2</v>
      </c>
      <c r="AD184" s="91">
        <v>22.9</v>
      </c>
      <c r="AE184" s="91">
        <v>6.67</v>
      </c>
      <c r="AF184" s="91">
        <v>90.6</v>
      </c>
      <c r="AG184" s="91">
        <v>1.6999999999999993</v>
      </c>
      <c r="AH184" s="91">
        <v>12</v>
      </c>
      <c r="AI184" s="91">
        <v>2</v>
      </c>
      <c r="AJ184" s="91" t="s">
        <v>88</v>
      </c>
      <c r="AK184" s="91" t="s">
        <v>88</v>
      </c>
      <c r="AL184" s="91">
        <v>504</v>
      </c>
      <c r="AM184" s="91">
        <v>4611</v>
      </c>
      <c r="AN184" s="91">
        <v>528</v>
      </c>
      <c r="AO184" s="91">
        <v>0.153</v>
      </c>
      <c r="AP184" s="91">
        <v>0.22589666300566569</v>
      </c>
      <c r="AQ184" s="91">
        <v>0.02</v>
      </c>
      <c r="AR184" s="91">
        <v>5</v>
      </c>
      <c r="AS184" s="91">
        <v>3.63</v>
      </c>
      <c r="AT184" s="91">
        <v>15</v>
      </c>
      <c r="AU184" s="91" t="s">
        <v>88</v>
      </c>
      <c r="AV184" s="91">
        <v>7</v>
      </c>
      <c r="AW184" s="91">
        <v>0.1</v>
      </c>
      <c r="AX184" s="91">
        <v>5</v>
      </c>
      <c r="AY184" s="91">
        <v>0.05</v>
      </c>
      <c r="AZ184" s="91">
        <v>5.7</v>
      </c>
      <c r="BA184" s="91" t="s">
        <v>88</v>
      </c>
      <c r="BB184" s="91">
        <v>0.05</v>
      </c>
      <c r="BC184" s="91" t="s">
        <v>88</v>
      </c>
      <c r="BD184" s="91" t="s">
        <v>88</v>
      </c>
      <c r="BE184" s="93">
        <v>1E-3</v>
      </c>
      <c r="BF184" s="91" t="s">
        <v>88</v>
      </c>
      <c r="BG184" s="91">
        <v>0.25</v>
      </c>
      <c r="BH184" s="91" t="s">
        <v>88</v>
      </c>
      <c r="BI184" s="94">
        <f t="shared" si="78"/>
        <v>95.517790061446803</v>
      </c>
      <c r="BJ184" s="95">
        <f t="shared" si="79"/>
        <v>27.893989295594498</v>
      </c>
      <c r="BK184" s="95">
        <f t="shared" si="80"/>
        <v>52.067031286037007</v>
      </c>
      <c r="BL184" s="95">
        <f t="shared" si="81"/>
        <v>80.14150832</v>
      </c>
      <c r="BM184" s="95">
        <f t="shared" si="82"/>
        <v>99.269944328661239</v>
      </c>
      <c r="BN184" s="95">
        <f t="shared" si="83"/>
        <v>85.756210881875944</v>
      </c>
      <c r="BO184" s="95">
        <f t="shared" si="84"/>
        <v>87.381072861861824</v>
      </c>
      <c r="BP184" s="95">
        <f t="shared" si="85"/>
        <v>89.180571482515887</v>
      </c>
      <c r="BQ184" s="95">
        <f t="shared" si="86"/>
        <v>83.028622036937506</v>
      </c>
      <c r="BR184" s="96">
        <f t="shared" si="87"/>
        <v>75.431174022831954</v>
      </c>
      <c r="BS184" s="97" t="str">
        <f t="shared" si="88"/>
        <v>BUENA</v>
      </c>
      <c r="BT184" s="98">
        <f t="shared" si="89"/>
        <v>100</v>
      </c>
      <c r="BU184" s="99">
        <f t="shared" si="90"/>
        <v>0.90599999999999992</v>
      </c>
      <c r="BV184" s="100">
        <f t="shared" si="91"/>
        <v>0.61001523390154855</v>
      </c>
      <c r="BW184" s="95">
        <f t="shared" si="92"/>
        <v>0.55931600510984503</v>
      </c>
      <c r="BX184" s="94">
        <f t="shared" si="93"/>
        <v>0.91</v>
      </c>
      <c r="BY184" s="100">
        <f t="shared" si="94"/>
        <v>0.999</v>
      </c>
      <c r="BZ184" s="100">
        <f t="shared" si="95"/>
        <v>0.97376850387269553</v>
      </c>
      <c r="CA184" s="94">
        <f t="shared" si="96"/>
        <v>0.15</v>
      </c>
      <c r="CB184" s="99">
        <f t="shared" si="97"/>
        <v>0.73325396400377252</v>
      </c>
      <c r="CC184" s="97" t="str">
        <f t="shared" si="98"/>
        <v>Aceptable</v>
      </c>
      <c r="CD184" s="99">
        <f t="shared" si="99"/>
        <v>2.6231496127304483E-2</v>
      </c>
      <c r="CE184" s="96">
        <f t="shared" si="100"/>
        <v>1</v>
      </c>
      <c r="CF184" s="96">
        <f t="shared" si="101"/>
        <v>0</v>
      </c>
      <c r="CG184" s="99">
        <f t="shared" si="102"/>
        <v>0.34207716537576816</v>
      </c>
      <c r="CH184" s="101" t="str">
        <f t="shared" si="103"/>
        <v>Baja</v>
      </c>
      <c r="CI184" s="96">
        <f t="shared" si="104"/>
        <v>0</v>
      </c>
      <c r="CJ184" s="96">
        <f t="shared" si="105"/>
        <v>0.61172526844286823</v>
      </c>
      <c r="CK184" s="96">
        <f t="shared" si="106"/>
        <v>9.4000000000000083E-2</v>
      </c>
      <c r="CL184" s="102">
        <f t="shared" si="107"/>
        <v>0.23524175614762277</v>
      </c>
      <c r="CM184" s="103" t="str">
        <f t="shared" si="108"/>
        <v>Baja</v>
      </c>
      <c r="CN184" s="96">
        <f t="shared" si="109"/>
        <v>0</v>
      </c>
      <c r="CO184" s="96">
        <f t="shared" si="110"/>
        <v>0</v>
      </c>
      <c r="CP184" s="103" t="str">
        <f t="shared" si="111"/>
        <v>Ninguna</v>
      </c>
      <c r="CQ184" s="104">
        <f t="shared" si="112"/>
        <v>2.0521847203329936E-5</v>
      </c>
      <c r="CR184" s="104">
        <f t="shared" si="113"/>
        <v>2.0521847203329936E-5</v>
      </c>
      <c r="CS184" s="103" t="str">
        <f t="shared" si="114"/>
        <v>Ninguna</v>
      </c>
      <c r="CT184" s="105" t="str">
        <f t="shared" si="115"/>
        <v>Eutrofico</v>
      </c>
      <c r="CU184" s="83" t="s">
        <v>1764</v>
      </c>
      <c r="CV184" s="83" t="s">
        <v>1497</v>
      </c>
      <c r="CW184" s="90">
        <v>43715</v>
      </c>
      <c r="CX184" s="106">
        <f t="shared" si="116"/>
        <v>5.2458966630056656</v>
      </c>
    </row>
    <row r="185" spans="1:102" ht="30" hidden="1" customHeight="1" x14ac:dyDescent="0.2">
      <c r="A185" s="83">
        <v>2019</v>
      </c>
      <c r="B185" s="84" t="s">
        <v>1765</v>
      </c>
      <c r="C185" s="84" t="s">
        <v>1303</v>
      </c>
      <c r="D185" s="85" t="s">
        <v>1766</v>
      </c>
      <c r="E185" s="86" t="s">
        <v>1305</v>
      </c>
      <c r="F185" s="86" t="s">
        <v>241</v>
      </c>
      <c r="G185" s="86" t="s">
        <v>1578</v>
      </c>
      <c r="H185" s="87">
        <v>-75.315864000000005</v>
      </c>
      <c r="I185" s="87">
        <v>6.9010829999999999</v>
      </c>
      <c r="J185" s="109">
        <v>863128.54749999999</v>
      </c>
      <c r="K185" s="109">
        <v>1255064.5226</v>
      </c>
      <c r="L185" s="89">
        <v>1503</v>
      </c>
      <c r="M185" s="86">
        <v>2</v>
      </c>
      <c r="N185" s="86" t="s">
        <v>79</v>
      </c>
      <c r="O185" s="86">
        <v>27</v>
      </c>
      <c r="P185" s="86" t="s">
        <v>98</v>
      </c>
      <c r="Q185" s="86">
        <v>2702</v>
      </c>
      <c r="R185" s="84" t="s">
        <v>242</v>
      </c>
      <c r="S185" s="84" t="s">
        <v>507</v>
      </c>
      <c r="T185" s="84" t="s">
        <v>244</v>
      </c>
      <c r="U185" s="110" t="s">
        <v>1306</v>
      </c>
      <c r="V185" s="84" t="s">
        <v>1307</v>
      </c>
      <c r="W185" s="84" t="s">
        <v>1308</v>
      </c>
      <c r="X185" s="84" t="s">
        <v>1303</v>
      </c>
      <c r="Y185" s="90">
        <v>43709</v>
      </c>
      <c r="Z185" s="91">
        <v>237.6</v>
      </c>
      <c r="AA185" s="91">
        <v>7.2</v>
      </c>
      <c r="AB185" s="91">
        <v>80.599999999999994</v>
      </c>
      <c r="AC185" s="91">
        <v>20.8</v>
      </c>
      <c r="AD185" s="91">
        <v>32.1</v>
      </c>
      <c r="AE185" s="91">
        <v>6.73</v>
      </c>
      <c r="AF185" s="91">
        <v>91.9</v>
      </c>
      <c r="AG185" s="91">
        <v>11.3</v>
      </c>
      <c r="AH185" s="91">
        <v>12</v>
      </c>
      <c r="AI185" s="91">
        <v>2</v>
      </c>
      <c r="AJ185" s="91" t="s">
        <v>88</v>
      </c>
      <c r="AK185" s="91" t="s">
        <v>88</v>
      </c>
      <c r="AL185" s="91">
        <v>22800</v>
      </c>
      <c r="AM185" s="91">
        <v>67700</v>
      </c>
      <c r="AN185" s="91">
        <v>26200</v>
      </c>
      <c r="AO185" s="91">
        <v>0.29199999999999998</v>
      </c>
      <c r="AP185" s="91">
        <v>0.5285981914332577</v>
      </c>
      <c r="AQ185" s="91">
        <v>2.1999999999999999E-2</v>
      </c>
      <c r="AR185" s="91">
        <v>5</v>
      </c>
      <c r="AS185" s="91">
        <v>4.78</v>
      </c>
      <c r="AT185" s="91">
        <v>85</v>
      </c>
      <c r="AU185" s="91" t="s">
        <v>88</v>
      </c>
      <c r="AV185" s="91">
        <v>7</v>
      </c>
      <c r="AW185" s="91">
        <v>0.1</v>
      </c>
      <c r="AX185" s="91">
        <v>5</v>
      </c>
      <c r="AY185" s="91">
        <v>0.05</v>
      </c>
      <c r="AZ185" s="91" t="s">
        <v>88</v>
      </c>
      <c r="BA185" s="91" t="s">
        <v>88</v>
      </c>
      <c r="BB185" s="91" t="s">
        <v>88</v>
      </c>
      <c r="BC185" s="91" t="s">
        <v>88</v>
      </c>
      <c r="BD185" s="91" t="s">
        <v>88</v>
      </c>
      <c r="BE185" s="93" t="s">
        <v>88</v>
      </c>
      <c r="BF185" s="91" t="s">
        <v>88</v>
      </c>
      <c r="BG185" s="91" t="s">
        <v>88</v>
      </c>
      <c r="BH185" s="91" t="s">
        <v>88</v>
      </c>
      <c r="BI185" s="94">
        <f t="shared" si="78"/>
        <v>96.252609238513998</v>
      </c>
      <c r="BJ185" s="95">
        <f t="shared" si="79"/>
        <v>6.9417179777696854</v>
      </c>
      <c r="BK185" s="95">
        <f t="shared" si="80"/>
        <v>92.138198271999016</v>
      </c>
      <c r="BL185" s="95">
        <f t="shared" si="81"/>
        <v>80.14150832</v>
      </c>
      <c r="BM185" s="95">
        <f t="shared" si="82"/>
        <v>97.077079648660629</v>
      </c>
      <c r="BN185" s="95">
        <f t="shared" si="83"/>
        <v>74.898059387081702</v>
      </c>
      <c r="BO185" s="95">
        <f t="shared" si="84"/>
        <v>38.846893793578381</v>
      </c>
      <c r="BP185" s="95">
        <f t="shared" si="85"/>
        <v>86.602960089429786</v>
      </c>
      <c r="BQ185" s="95">
        <f t="shared" si="86"/>
        <v>85.205042401937504</v>
      </c>
      <c r="BR185" s="96">
        <f t="shared" si="87"/>
        <v>70.399179230332493</v>
      </c>
      <c r="BS185" s="97" t="str">
        <f t="shared" si="88"/>
        <v>BUENA</v>
      </c>
      <c r="BT185" s="98">
        <f t="shared" si="89"/>
        <v>100</v>
      </c>
      <c r="BU185" s="99">
        <f t="shared" si="90"/>
        <v>0.91900000000000004</v>
      </c>
      <c r="BV185" s="100">
        <f t="shared" si="91"/>
        <v>0.1</v>
      </c>
      <c r="BW185" s="95">
        <f t="shared" si="92"/>
        <v>1</v>
      </c>
      <c r="BX185" s="94">
        <f t="shared" si="93"/>
        <v>0.91</v>
      </c>
      <c r="BY185" s="100">
        <f t="shared" si="94"/>
        <v>0.999</v>
      </c>
      <c r="BZ185" s="100">
        <f t="shared" si="95"/>
        <v>0.80298968925639058</v>
      </c>
      <c r="CA185" s="94">
        <f t="shared" si="96"/>
        <v>0.15</v>
      </c>
      <c r="CB185" s="99">
        <f t="shared" si="97"/>
        <v>0.70171855649589476</v>
      </c>
      <c r="CC185" s="97" t="str">
        <f t="shared" si="98"/>
        <v>Aceptable</v>
      </c>
      <c r="CD185" s="99">
        <f t="shared" si="99"/>
        <v>0.19701031074360947</v>
      </c>
      <c r="CE185" s="96">
        <f t="shared" si="100"/>
        <v>1</v>
      </c>
      <c r="CF185" s="96">
        <f t="shared" si="101"/>
        <v>1</v>
      </c>
      <c r="CG185" s="99">
        <f t="shared" si="102"/>
        <v>0.7323367702478697</v>
      </c>
      <c r="CH185" s="101" t="str">
        <f t="shared" si="103"/>
        <v>Alta</v>
      </c>
      <c r="CI185" s="96">
        <f t="shared" si="104"/>
        <v>0</v>
      </c>
      <c r="CJ185" s="96">
        <f t="shared" si="105"/>
        <v>1</v>
      </c>
      <c r="CK185" s="96">
        <f t="shared" si="106"/>
        <v>8.0999999999999961E-2</v>
      </c>
      <c r="CL185" s="102">
        <f t="shared" si="107"/>
        <v>0.36033333333333334</v>
      </c>
      <c r="CM185" s="103" t="str">
        <f t="shared" si="108"/>
        <v>Baja</v>
      </c>
      <c r="CN185" s="96">
        <f t="shared" si="109"/>
        <v>0</v>
      </c>
      <c r="CO185" s="96">
        <f t="shared" si="110"/>
        <v>0</v>
      </c>
      <c r="CP185" s="103" t="str">
        <f t="shared" si="111"/>
        <v>Ninguna</v>
      </c>
      <c r="CQ185" s="104">
        <f t="shared" si="112"/>
        <v>1.9460609850855683E-3</v>
      </c>
      <c r="CR185" s="104">
        <f t="shared" si="113"/>
        <v>1.9460609850855683E-3</v>
      </c>
      <c r="CS185" s="103" t="str">
        <f t="shared" si="114"/>
        <v>Ninguna</v>
      </c>
      <c r="CT185" s="105" t="str">
        <f t="shared" si="115"/>
        <v>Eutrofico</v>
      </c>
      <c r="CU185" s="108" t="s">
        <v>1767</v>
      </c>
      <c r="CV185" s="83" t="s">
        <v>1755</v>
      </c>
      <c r="CW185" s="90">
        <v>43724</v>
      </c>
      <c r="CX185" s="106">
        <f t="shared" si="116"/>
        <v>5.5505981914332576</v>
      </c>
    </row>
    <row r="186" spans="1:102" ht="30" hidden="1" customHeight="1" x14ac:dyDescent="0.2">
      <c r="A186" s="83">
        <v>2019</v>
      </c>
      <c r="B186" s="84" t="s">
        <v>1768</v>
      </c>
      <c r="C186" s="84" t="s">
        <v>1303</v>
      </c>
      <c r="D186" s="85" t="s">
        <v>1769</v>
      </c>
      <c r="E186" s="86" t="s">
        <v>1305</v>
      </c>
      <c r="F186" s="86" t="s">
        <v>241</v>
      </c>
      <c r="G186" s="86" t="s">
        <v>1494</v>
      </c>
      <c r="H186" s="87">
        <v>-75.304749999999999</v>
      </c>
      <c r="I186" s="87">
        <v>6.9198060000000003</v>
      </c>
      <c r="J186" s="109">
        <v>864362.45200000005</v>
      </c>
      <c r="K186" s="109">
        <v>1257132.3074</v>
      </c>
      <c r="L186" s="89">
        <v>1440</v>
      </c>
      <c r="M186" s="86">
        <v>2</v>
      </c>
      <c r="N186" s="86" t="s">
        <v>79</v>
      </c>
      <c r="O186" s="86">
        <v>27</v>
      </c>
      <c r="P186" s="86" t="s">
        <v>98</v>
      </c>
      <c r="Q186" s="86">
        <v>2702</v>
      </c>
      <c r="R186" s="84" t="s">
        <v>242</v>
      </c>
      <c r="S186" s="84" t="s">
        <v>507</v>
      </c>
      <c r="T186" s="84" t="s">
        <v>244</v>
      </c>
      <c r="U186" s="110" t="s">
        <v>1306</v>
      </c>
      <c r="V186" s="84" t="s">
        <v>1307</v>
      </c>
      <c r="W186" s="84" t="s">
        <v>1308</v>
      </c>
      <c r="X186" s="84" t="s">
        <v>1303</v>
      </c>
      <c r="Y186" s="90">
        <v>43709</v>
      </c>
      <c r="Z186" s="91">
        <v>2723</v>
      </c>
      <c r="AA186" s="91">
        <v>7.19</v>
      </c>
      <c r="AB186" s="91">
        <v>49.9</v>
      </c>
      <c r="AC186" s="91">
        <v>22</v>
      </c>
      <c r="AD186" s="91">
        <v>32.5</v>
      </c>
      <c r="AE186" s="91">
        <v>7.03</v>
      </c>
      <c r="AF186" s="91">
        <v>96.2</v>
      </c>
      <c r="AG186" s="91">
        <v>10.5</v>
      </c>
      <c r="AH186" s="91">
        <v>12</v>
      </c>
      <c r="AI186" s="91">
        <v>2</v>
      </c>
      <c r="AJ186" s="91" t="s">
        <v>88</v>
      </c>
      <c r="AK186" s="91" t="s">
        <v>88</v>
      </c>
      <c r="AL186" s="91">
        <v>1153</v>
      </c>
      <c r="AM186" s="91">
        <v>10462</v>
      </c>
      <c r="AN186" s="91">
        <v>1153</v>
      </c>
      <c r="AO186" s="91">
        <v>0.153</v>
      </c>
      <c r="AP186" s="91">
        <v>0.22589666300566569</v>
      </c>
      <c r="AQ186" s="91">
        <v>0.02</v>
      </c>
      <c r="AR186" s="91">
        <v>5</v>
      </c>
      <c r="AS186" s="91">
        <v>9.44</v>
      </c>
      <c r="AT186" s="91">
        <v>65</v>
      </c>
      <c r="AU186" s="91" t="s">
        <v>88</v>
      </c>
      <c r="AV186" s="91">
        <v>10</v>
      </c>
      <c r="AW186" s="91">
        <v>0.1</v>
      </c>
      <c r="AX186" s="91">
        <v>5</v>
      </c>
      <c r="AY186" s="91">
        <v>7.0999999999999994E-2</v>
      </c>
      <c r="AZ186" s="91">
        <v>24.9</v>
      </c>
      <c r="BA186" s="91">
        <v>15.7</v>
      </c>
      <c r="BB186" s="91" t="s">
        <v>88</v>
      </c>
      <c r="BC186" s="91" t="s">
        <v>88</v>
      </c>
      <c r="BD186" s="91" t="s">
        <v>88</v>
      </c>
      <c r="BE186" s="93" t="s">
        <v>88</v>
      </c>
      <c r="BF186" s="91" t="s">
        <v>88</v>
      </c>
      <c r="BG186" s="91" t="s">
        <v>88</v>
      </c>
      <c r="BH186" s="91" t="s">
        <v>88</v>
      </c>
      <c r="BI186" s="94">
        <f t="shared" si="78"/>
        <v>98.030225164399127</v>
      </c>
      <c r="BJ186" s="95">
        <f t="shared" si="79"/>
        <v>21.917112345155079</v>
      </c>
      <c r="BK186" s="95">
        <f t="shared" si="80"/>
        <v>92.003810213746618</v>
      </c>
      <c r="BL186" s="95">
        <f t="shared" si="81"/>
        <v>80.14150832</v>
      </c>
      <c r="BM186" s="95">
        <f t="shared" si="82"/>
        <v>99.269944328661239</v>
      </c>
      <c r="BN186" s="95">
        <f t="shared" si="83"/>
        <v>85.756210881875944</v>
      </c>
      <c r="BO186" s="95">
        <f t="shared" si="84"/>
        <v>42.54208357359218</v>
      </c>
      <c r="BP186" s="95">
        <f t="shared" si="85"/>
        <v>77.257897430096534</v>
      </c>
      <c r="BQ186" s="95">
        <f t="shared" si="86"/>
        <v>85.861200116937511</v>
      </c>
      <c r="BR186" s="96">
        <f t="shared" si="87"/>
        <v>74.055600972891071</v>
      </c>
      <c r="BS186" s="97" t="str">
        <f t="shared" si="88"/>
        <v>BUENA</v>
      </c>
      <c r="BT186" s="98">
        <f t="shared" si="89"/>
        <v>70.422535211267615</v>
      </c>
      <c r="BU186" s="99">
        <f t="shared" si="90"/>
        <v>0.96200000000000008</v>
      </c>
      <c r="BV186" s="100">
        <f t="shared" si="91"/>
        <v>0.32820036981879974</v>
      </c>
      <c r="BW186" s="95">
        <f t="shared" si="92"/>
        <v>1</v>
      </c>
      <c r="BX186" s="94">
        <f t="shared" si="93"/>
        <v>0.91</v>
      </c>
      <c r="BY186" s="100">
        <f t="shared" si="94"/>
        <v>0.99</v>
      </c>
      <c r="BZ186" s="100">
        <f t="shared" si="95"/>
        <v>0.89637734127046875</v>
      </c>
      <c r="CA186" s="94">
        <f t="shared" si="96"/>
        <v>0.15</v>
      </c>
      <c r="CB186" s="99">
        <f t="shared" si="97"/>
        <v>0.75236087955249764</v>
      </c>
      <c r="CC186" s="97" t="str">
        <f t="shared" si="98"/>
        <v>Aceptable</v>
      </c>
      <c r="CD186" s="99">
        <f t="shared" si="99"/>
        <v>0.10362265872953125</v>
      </c>
      <c r="CE186" s="96">
        <f t="shared" si="100"/>
        <v>0</v>
      </c>
      <c r="CF186" s="96">
        <f t="shared" si="101"/>
        <v>0</v>
      </c>
      <c r="CG186" s="99">
        <f t="shared" si="102"/>
        <v>3.4540886243177082E-2</v>
      </c>
      <c r="CH186" s="101" t="str">
        <f t="shared" si="103"/>
        <v>Ninguna</v>
      </c>
      <c r="CI186" s="96">
        <f t="shared" si="104"/>
        <v>0</v>
      </c>
      <c r="CJ186" s="96">
        <f t="shared" si="105"/>
        <v>0.81098424078719367</v>
      </c>
      <c r="CK186" s="96">
        <f t="shared" si="106"/>
        <v>3.7999999999999923E-2</v>
      </c>
      <c r="CL186" s="102">
        <f t="shared" si="107"/>
        <v>0.28299474692906451</v>
      </c>
      <c r="CM186" s="103" t="str">
        <f t="shared" si="108"/>
        <v>Baja</v>
      </c>
      <c r="CN186" s="96">
        <f t="shared" si="109"/>
        <v>0</v>
      </c>
      <c r="CO186" s="96">
        <f t="shared" si="110"/>
        <v>0</v>
      </c>
      <c r="CP186" s="103" t="str">
        <f t="shared" si="111"/>
        <v>Ninguna</v>
      </c>
      <c r="CQ186" s="104">
        <f t="shared" si="112"/>
        <v>1.8801909076278233E-3</v>
      </c>
      <c r="CR186" s="104">
        <f t="shared" si="113"/>
        <v>1.8801909076278233E-3</v>
      </c>
      <c r="CS186" s="103" t="str">
        <f t="shared" si="114"/>
        <v>Ninguna</v>
      </c>
      <c r="CT186" s="105" t="str">
        <f t="shared" si="115"/>
        <v>Eutrofico</v>
      </c>
      <c r="CU186" s="83" t="s">
        <v>1770</v>
      </c>
      <c r="CV186" s="83" t="s">
        <v>1497</v>
      </c>
      <c r="CW186" s="90">
        <v>43724</v>
      </c>
      <c r="CX186" s="106">
        <f t="shared" si="116"/>
        <v>5.2458966630056656</v>
      </c>
    </row>
    <row r="187" spans="1:102" ht="30" hidden="1" customHeight="1" x14ac:dyDescent="0.2">
      <c r="A187" s="83">
        <v>2019</v>
      </c>
      <c r="B187" s="84" t="s">
        <v>1771</v>
      </c>
      <c r="C187" s="84" t="s">
        <v>520</v>
      </c>
      <c r="D187" s="85" t="s">
        <v>1772</v>
      </c>
      <c r="E187" s="86" t="s">
        <v>1450</v>
      </c>
      <c r="F187" s="86" t="s">
        <v>1412</v>
      </c>
      <c r="G187" s="86" t="s">
        <v>1494</v>
      </c>
      <c r="H187" s="117">
        <v>-75.071996999999996</v>
      </c>
      <c r="I187" s="87">
        <v>6.9470929999999997</v>
      </c>
      <c r="J187" s="109">
        <v>890147.30599999998</v>
      </c>
      <c r="K187" s="88">
        <v>1260090.223</v>
      </c>
      <c r="L187" s="89">
        <v>1457</v>
      </c>
      <c r="M187" s="86">
        <v>2</v>
      </c>
      <c r="N187" s="86" t="s">
        <v>79</v>
      </c>
      <c r="O187" s="86">
        <v>27</v>
      </c>
      <c r="P187" s="86" t="s">
        <v>98</v>
      </c>
      <c r="Q187" s="86">
        <v>2701</v>
      </c>
      <c r="R187" s="84" t="s">
        <v>99</v>
      </c>
      <c r="S187" s="84" t="s">
        <v>515</v>
      </c>
      <c r="T187" s="84" t="s">
        <v>516</v>
      </c>
      <c r="U187" s="110" t="s">
        <v>517</v>
      </c>
      <c r="V187" s="84" t="s">
        <v>518</v>
      </c>
      <c r="W187" s="84" t="s">
        <v>519</v>
      </c>
      <c r="X187" s="84" t="s">
        <v>520</v>
      </c>
      <c r="Y187" s="90">
        <v>43700</v>
      </c>
      <c r="Z187" s="91">
        <v>683.5</v>
      </c>
      <c r="AA187" s="91">
        <v>7.57</v>
      </c>
      <c r="AB187" s="91">
        <v>104.5</v>
      </c>
      <c r="AC187" s="91">
        <v>24.2</v>
      </c>
      <c r="AD187" s="91">
        <v>26.7</v>
      </c>
      <c r="AE187" s="91">
        <v>6.92</v>
      </c>
      <c r="AF187" s="91">
        <v>99.9</v>
      </c>
      <c r="AG187" s="91">
        <v>2.5</v>
      </c>
      <c r="AH187" s="91">
        <v>21.1</v>
      </c>
      <c r="AI187" s="91">
        <v>3.39</v>
      </c>
      <c r="AJ187" s="91" t="s">
        <v>88</v>
      </c>
      <c r="AK187" s="91" t="s">
        <v>88</v>
      </c>
      <c r="AL187" s="91">
        <v>21430</v>
      </c>
      <c r="AM187" s="91">
        <v>77010</v>
      </c>
      <c r="AN187" s="91">
        <v>27550</v>
      </c>
      <c r="AO187" s="91">
        <v>0.50900000000000001</v>
      </c>
      <c r="AP187" s="91">
        <v>0.89680975213249281</v>
      </c>
      <c r="AQ187" s="91">
        <v>0.02</v>
      </c>
      <c r="AR187" s="91">
        <v>5</v>
      </c>
      <c r="AS187" s="91">
        <v>17.100000000000001</v>
      </c>
      <c r="AT187" s="91">
        <v>78</v>
      </c>
      <c r="AU187" s="91" t="s">
        <v>88</v>
      </c>
      <c r="AV187" s="91">
        <v>19</v>
      </c>
      <c r="AW187" s="91">
        <v>0.1</v>
      </c>
      <c r="AX187" s="91">
        <v>5</v>
      </c>
      <c r="AY187" s="91">
        <v>0.05</v>
      </c>
      <c r="AZ187" s="91">
        <v>40.1</v>
      </c>
      <c r="BA187" s="91" t="s">
        <v>88</v>
      </c>
      <c r="BB187" s="91">
        <v>0.05</v>
      </c>
      <c r="BC187" s="91" t="s">
        <v>88</v>
      </c>
      <c r="BD187" s="91" t="s">
        <v>88</v>
      </c>
      <c r="BE187" s="93">
        <v>1E-3</v>
      </c>
      <c r="BF187" s="91" t="s">
        <v>88</v>
      </c>
      <c r="BG187" s="91">
        <v>0.25</v>
      </c>
      <c r="BH187" s="91" t="s">
        <v>88</v>
      </c>
      <c r="BI187" s="94">
        <f t="shared" si="78"/>
        <v>98.740565023049967</v>
      </c>
      <c r="BJ187" s="95">
        <f t="shared" si="79"/>
        <v>6.798018290028363</v>
      </c>
      <c r="BK187" s="95">
        <f t="shared" si="80"/>
        <v>92.623220484652848</v>
      </c>
      <c r="BL187" s="95">
        <f t="shared" si="81"/>
        <v>68.615524355362311</v>
      </c>
      <c r="BM187" s="95">
        <f t="shared" si="82"/>
        <v>94.497509623719466</v>
      </c>
      <c r="BN187" s="95">
        <f t="shared" si="83"/>
        <v>61.105001859143172</v>
      </c>
      <c r="BO187" s="95">
        <f t="shared" si="84"/>
        <v>84.793539135742179</v>
      </c>
      <c r="BP187" s="95">
        <f t="shared" si="85"/>
        <v>65.179684285760587</v>
      </c>
      <c r="BQ187" s="95">
        <f t="shared" si="86"/>
        <v>85.530506418481608</v>
      </c>
      <c r="BR187" s="96">
        <f t="shared" si="87"/>
        <v>70.850956166739735</v>
      </c>
      <c r="BS187" s="97" t="str">
        <f t="shared" si="88"/>
        <v>BUENA</v>
      </c>
      <c r="BT187" s="98">
        <f t="shared" si="89"/>
        <v>100</v>
      </c>
      <c r="BU187" s="99">
        <f t="shared" si="90"/>
        <v>0.99900000000000011</v>
      </c>
      <c r="BV187" s="100">
        <f t="shared" si="91"/>
        <v>0.1</v>
      </c>
      <c r="BW187" s="95">
        <f t="shared" si="92"/>
        <v>1</v>
      </c>
      <c r="BX187" s="94">
        <f t="shared" si="93"/>
        <v>0.71</v>
      </c>
      <c r="BY187" s="100">
        <f t="shared" si="94"/>
        <v>0.96299999999999997</v>
      </c>
      <c r="BZ187" s="100">
        <f t="shared" si="95"/>
        <v>0.72099253115855699</v>
      </c>
      <c r="CA187" s="94">
        <f t="shared" si="96"/>
        <v>0.15</v>
      </c>
      <c r="CB187" s="99">
        <f t="shared" si="97"/>
        <v>0.66999895436219803</v>
      </c>
      <c r="CC187" s="97" t="str">
        <f t="shared" si="98"/>
        <v>Regular</v>
      </c>
      <c r="CD187" s="99">
        <f t="shared" si="99"/>
        <v>0.27900746884144301</v>
      </c>
      <c r="CE187" s="96">
        <f t="shared" si="100"/>
        <v>1</v>
      </c>
      <c r="CF187" s="96">
        <f t="shared" si="101"/>
        <v>0</v>
      </c>
      <c r="CG187" s="99">
        <f t="shared" si="102"/>
        <v>0.42633582294714767</v>
      </c>
      <c r="CH187" s="101" t="str">
        <f t="shared" si="103"/>
        <v>Media</v>
      </c>
      <c r="CI187" s="96">
        <f t="shared" si="104"/>
        <v>0.32113978874215754</v>
      </c>
      <c r="CJ187" s="96">
        <f t="shared" si="105"/>
        <v>1</v>
      </c>
      <c r="CK187" s="96">
        <f t="shared" si="106"/>
        <v>9.9999999999988987E-4</v>
      </c>
      <c r="CL187" s="102">
        <f t="shared" si="107"/>
        <v>0.44071326291405244</v>
      </c>
      <c r="CM187" s="103" t="str">
        <f t="shared" si="108"/>
        <v>Media</v>
      </c>
      <c r="CN187" s="96">
        <f t="shared" si="109"/>
        <v>3.7000000000000005E-2</v>
      </c>
      <c r="CO187" s="96">
        <f t="shared" si="110"/>
        <v>3.7000000000000005E-2</v>
      </c>
      <c r="CP187" s="103" t="str">
        <f t="shared" si="111"/>
        <v>Ninguna</v>
      </c>
      <c r="CQ187" s="104">
        <f t="shared" si="112"/>
        <v>6.939926331218137E-3</v>
      </c>
      <c r="CR187" s="104">
        <f t="shared" si="113"/>
        <v>6.939926331218137E-3</v>
      </c>
      <c r="CS187" s="103" t="str">
        <f t="shared" si="114"/>
        <v>Ninguna</v>
      </c>
      <c r="CT187" s="105" t="str">
        <f t="shared" si="115"/>
        <v>Eutrofico</v>
      </c>
      <c r="CU187" s="83" t="s">
        <v>1773</v>
      </c>
      <c r="CV187" s="83" t="s">
        <v>1497</v>
      </c>
      <c r="CW187" s="90">
        <v>43715</v>
      </c>
      <c r="CX187" s="106">
        <f t="shared" si="116"/>
        <v>5.9168097521324929</v>
      </c>
    </row>
    <row r="188" spans="1:102" ht="30" hidden="1" customHeight="1" x14ac:dyDescent="0.2">
      <c r="A188" s="83">
        <v>2019</v>
      </c>
      <c r="B188" s="84" t="s">
        <v>1774</v>
      </c>
      <c r="C188" s="84" t="s">
        <v>281</v>
      </c>
      <c r="D188" s="85" t="s">
        <v>1775</v>
      </c>
      <c r="E188" s="86" t="s">
        <v>279</v>
      </c>
      <c r="F188" s="86" t="s">
        <v>151</v>
      </c>
      <c r="G188" s="86" t="s">
        <v>1507</v>
      </c>
      <c r="H188" s="87">
        <v>-75.701667</v>
      </c>
      <c r="I188" s="87">
        <v>6.9444169999999996</v>
      </c>
      <c r="J188" s="109">
        <v>820656.09129999997</v>
      </c>
      <c r="K188" s="109">
        <v>1260068.0501000001</v>
      </c>
      <c r="L188" s="89">
        <v>1873</v>
      </c>
      <c r="M188" s="86">
        <v>2</v>
      </c>
      <c r="N188" s="86" t="s">
        <v>79</v>
      </c>
      <c r="O188" s="86">
        <v>26</v>
      </c>
      <c r="P188" s="86" t="s">
        <v>80</v>
      </c>
      <c r="Q188" s="86">
        <v>2620</v>
      </c>
      <c r="R188" s="84" t="s">
        <v>81</v>
      </c>
      <c r="S188" s="84" t="s">
        <v>181</v>
      </c>
      <c r="T188" s="84" t="s">
        <v>182</v>
      </c>
      <c r="U188" s="110" t="s">
        <v>276</v>
      </c>
      <c r="V188" s="84" t="s">
        <v>277</v>
      </c>
      <c r="W188" s="84" t="s">
        <v>280</v>
      </c>
      <c r="X188" s="84" t="s">
        <v>281</v>
      </c>
      <c r="Y188" s="90">
        <v>43707</v>
      </c>
      <c r="Z188" s="91">
        <v>7.0000000000000007E-2</v>
      </c>
      <c r="AA188" s="91">
        <v>6.41</v>
      </c>
      <c r="AB188" s="91">
        <v>89.5</v>
      </c>
      <c r="AC188" s="91">
        <v>18.899999999999999</v>
      </c>
      <c r="AD188" s="91">
        <v>25.3</v>
      </c>
      <c r="AE188" s="91">
        <v>5.19</v>
      </c>
      <c r="AF188" s="91">
        <v>75.19</v>
      </c>
      <c r="AG188" s="91">
        <v>6.4000000000000021</v>
      </c>
      <c r="AH188" s="91">
        <v>12</v>
      </c>
      <c r="AI188" s="91">
        <v>2</v>
      </c>
      <c r="AJ188" s="91" t="s">
        <v>88</v>
      </c>
      <c r="AK188" s="91" t="s">
        <v>88</v>
      </c>
      <c r="AL188" s="91">
        <v>41</v>
      </c>
      <c r="AM188" s="91">
        <v>0.7</v>
      </c>
      <c r="AN188" s="91">
        <v>41</v>
      </c>
      <c r="AO188" s="91">
        <v>0.153</v>
      </c>
      <c r="AP188" s="91">
        <v>0.22589666300566569</v>
      </c>
      <c r="AQ188" s="91">
        <v>0.02</v>
      </c>
      <c r="AR188" s="91">
        <v>5</v>
      </c>
      <c r="AS188" s="91">
        <v>12.1</v>
      </c>
      <c r="AT188" s="91">
        <v>51</v>
      </c>
      <c r="AU188" s="91" t="s">
        <v>88</v>
      </c>
      <c r="AV188" s="91">
        <v>7</v>
      </c>
      <c r="AW188" s="91">
        <v>0.1</v>
      </c>
      <c r="AX188" s="91">
        <v>5</v>
      </c>
      <c r="AY188" s="91">
        <v>0.05</v>
      </c>
      <c r="AZ188" s="91">
        <v>12.5</v>
      </c>
      <c r="BA188" s="91">
        <v>13.9</v>
      </c>
      <c r="BB188" s="91" t="s">
        <v>88</v>
      </c>
      <c r="BC188" s="91" t="s">
        <v>88</v>
      </c>
      <c r="BD188" s="91" t="s">
        <v>88</v>
      </c>
      <c r="BE188" s="93" t="s">
        <v>88</v>
      </c>
      <c r="BF188" s="91" t="s">
        <v>88</v>
      </c>
      <c r="BG188" s="91" t="s">
        <v>88</v>
      </c>
      <c r="BH188" s="91" t="s">
        <v>88</v>
      </c>
      <c r="BI188" s="94">
        <f t="shared" si="78"/>
        <v>80.692151887211693</v>
      </c>
      <c r="BJ188" s="95">
        <f t="shared" si="79"/>
        <v>53.937712220082268</v>
      </c>
      <c r="BK188" s="95">
        <f t="shared" si="80"/>
        <v>70.618977277747462</v>
      </c>
      <c r="BL188" s="95">
        <f t="shared" si="81"/>
        <v>80.14150832</v>
      </c>
      <c r="BM188" s="95">
        <f t="shared" si="82"/>
        <v>99.269944328661239</v>
      </c>
      <c r="BN188" s="95">
        <f t="shared" si="83"/>
        <v>85.756210881875944</v>
      </c>
      <c r="BO188" s="95">
        <f t="shared" si="84"/>
        <v>65.276386891654738</v>
      </c>
      <c r="BP188" s="95">
        <f t="shared" si="85"/>
        <v>72.641570813852582</v>
      </c>
      <c r="BQ188" s="95">
        <f t="shared" si="86"/>
        <v>85.775475651291103</v>
      </c>
      <c r="BR188" s="96">
        <f t="shared" si="87"/>
        <v>75.777216362709154</v>
      </c>
      <c r="BS188" s="97" t="str">
        <f t="shared" si="88"/>
        <v>BUENA</v>
      </c>
      <c r="BT188" s="98">
        <f t="shared" si="89"/>
        <v>100</v>
      </c>
      <c r="BU188" s="99">
        <f t="shared" si="90"/>
        <v>0.75190000000000001</v>
      </c>
      <c r="BV188" s="100">
        <f t="shared" si="91"/>
        <v>0.98</v>
      </c>
      <c r="BW188" s="95">
        <f t="shared" si="92"/>
        <v>0.73680838689529293</v>
      </c>
      <c r="BX188" s="94">
        <f t="shared" si="93"/>
        <v>0.91</v>
      </c>
      <c r="BY188" s="100">
        <f t="shared" si="94"/>
        <v>0.999</v>
      </c>
      <c r="BZ188" s="100">
        <f t="shared" si="95"/>
        <v>0.77330451668401268</v>
      </c>
      <c r="CA188" s="94">
        <f t="shared" si="96"/>
        <v>0.15</v>
      </c>
      <c r="CB188" s="99">
        <f t="shared" si="97"/>
        <v>0.75717980650110295</v>
      </c>
      <c r="CC188" s="97" t="str">
        <f t="shared" si="98"/>
        <v>Aceptable</v>
      </c>
      <c r="CD188" s="99">
        <f t="shared" si="99"/>
        <v>0.22669548331598727</v>
      </c>
      <c r="CE188" s="96">
        <f t="shared" si="100"/>
        <v>0</v>
      </c>
      <c r="CF188" s="96">
        <f t="shared" si="101"/>
        <v>0</v>
      </c>
      <c r="CG188" s="99">
        <f t="shared" si="102"/>
        <v>7.5565161105329084E-2</v>
      </c>
      <c r="CH188" s="101" t="str">
        <f t="shared" si="103"/>
        <v>Ninguna</v>
      </c>
      <c r="CI188" s="96">
        <f t="shared" si="104"/>
        <v>0</v>
      </c>
      <c r="CJ188" s="96">
        <f t="shared" si="105"/>
        <v>0</v>
      </c>
      <c r="CK188" s="96">
        <f t="shared" si="106"/>
        <v>0.24809999999999999</v>
      </c>
      <c r="CL188" s="102">
        <f t="shared" si="107"/>
        <v>8.2699999999999996E-2</v>
      </c>
      <c r="CM188" s="103" t="str">
        <f t="shared" si="108"/>
        <v>Ninguna</v>
      </c>
      <c r="CN188" s="96">
        <f t="shared" si="109"/>
        <v>0</v>
      </c>
      <c r="CO188" s="96">
        <f t="shared" si="110"/>
        <v>0</v>
      </c>
      <c r="CP188" s="103" t="str">
        <f t="shared" si="111"/>
        <v>Ninguna</v>
      </c>
      <c r="CQ188" s="104">
        <f t="shared" si="112"/>
        <v>1.277254226640757E-4</v>
      </c>
      <c r="CR188" s="104">
        <f t="shared" si="113"/>
        <v>1.277254226640757E-4</v>
      </c>
      <c r="CS188" s="103" t="str">
        <f t="shared" si="114"/>
        <v>Ninguna</v>
      </c>
      <c r="CT188" s="105" t="str">
        <f t="shared" si="115"/>
        <v>Eutrofico</v>
      </c>
      <c r="CU188" s="112" t="s">
        <v>1776</v>
      </c>
      <c r="CV188" s="83" t="s">
        <v>1777</v>
      </c>
      <c r="CW188" s="90">
        <v>43722</v>
      </c>
      <c r="CX188" s="106">
        <f t="shared" si="116"/>
        <v>5.2458966630056656</v>
      </c>
    </row>
    <row r="189" spans="1:102" ht="30" hidden="1" customHeight="1" x14ac:dyDescent="0.2">
      <c r="A189" s="83">
        <v>2019</v>
      </c>
      <c r="B189" s="84" t="s">
        <v>1778</v>
      </c>
      <c r="C189" s="84" t="s">
        <v>286</v>
      </c>
      <c r="D189" s="85" t="s">
        <v>1779</v>
      </c>
      <c r="E189" s="86" t="s">
        <v>282</v>
      </c>
      <c r="F189" s="86" t="s">
        <v>241</v>
      </c>
      <c r="G189" s="86" t="s">
        <v>1494</v>
      </c>
      <c r="H189" s="87">
        <v>-75.425777999999994</v>
      </c>
      <c r="I189" s="87">
        <v>6.949694</v>
      </c>
      <c r="J189" s="109">
        <v>850993.28060000006</v>
      </c>
      <c r="K189" s="109">
        <v>1260474.8617</v>
      </c>
      <c r="L189" s="89">
        <v>2014</v>
      </c>
      <c r="M189" s="86">
        <v>2</v>
      </c>
      <c r="N189" s="86" t="s">
        <v>79</v>
      </c>
      <c r="O189" s="86">
        <v>27</v>
      </c>
      <c r="P189" s="86" t="s">
        <v>98</v>
      </c>
      <c r="Q189" s="86">
        <v>2702</v>
      </c>
      <c r="R189" s="84" t="s">
        <v>242</v>
      </c>
      <c r="S189" s="84" t="s">
        <v>1318</v>
      </c>
      <c r="T189" s="84" t="s">
        <v>244</v>
      </c>
      <c r="U189" s="110" t="s">
        <v>283</v>
      </c>
      <c r="V189" s="84" t="s">
        <v>284</v>
      </c>
      <c r="W189" s="84" t="s">
        <v>285</v>
      </c>
      <c r="X189" s="84" t="s">
        <v>286</v>
      </c>
      <c r="Y189" s="90">
        <v>43711</v>
      </c>
      <c r="Z189" s="91">
        <v>1004.52</v>
      </c>
      <c r="AA189" s="91">
        <v>7.11</v>
      </c>
      <c r="AB189" s="91">
        <v>59.2</v>
      </c>
      <c r="AC189" s="91">
        <v>17.899999999999999</v>
      </c>
      <c r="AD189" s="91">
        <v>22.5</v>
      </c>
      <c r="AE189" s="91">
        <v>7.75</v>
      </c>
      <c r="AF189" s="91">
        <v>102.1</v>
      </c>
      <c r="AG189" s="91">
        <v>4.6000000000000014</v>
      </c>
      <c r="AH189" s="91">
        <v>12.4</v>
      </c>
      <c r="AI189" s="91">
        <v>2</v>
      </c>
      <c r="AJ189" s="91" t="s">
        <v>88</v>
      </c>
      <c r="AK189" s="91" t="s">
        <v>88</v>
      </c>
      <c r="AL189" s="91">
        <v>217250</v>
      </c>
      <c r="AM189" s="91">
        <v>345450</v>
      </c>
      <c r="AN189" s="91">
        <v>261300</v>
      </c>
      <c r="AO189" s="91">
        <v>0.309</v>
      </c>
      <c r="AP189" s="91">
        <v>0.39080122699980169</v>
      </c>
      <c r="AQ189" s="91">
        <v>0.02</v>
      </c>
      <c r="AR189" s="91">
        <v>5</v>
      </c>
      <c r="AS189" s="91">
        <v>22.6</v>
      </c>
      <c r="AT189" s="91">
        <v>80</v>
      </c>
      <c r="AU189" s="91" t="s">
        <v>88</v>
      </c>
      <c r="AV189" s="91">
        <v>22</v>
      </c>
      <c r="AW189" s="91">
        <v>0.1</v>
      </c>
      <c r="AX189" s="91">
        <v>5</v>
      </c>
      <c r="AY189" s="91">
        <v>0.10199999999999999</v>
      </c>
      <c r="AZ189" s="91">
        <v>94.8</v>
      </c>
      <c r="BA189" s="91">
        <v>21.9</v>
      </c>
      <c r="BB189" s="91" t="s">
        <v>88</v>
      </c>
      <c r="BC189" s="91" t="s">
        <v>88</v>
      </c>
      <c r="BD189" s="91" t="s">
        <v>88</v>
      </c>
      <c r="BE189" s="93" t="s">
        <v>88</v>
      </c>
      <c r="BF189" s="91" t="s">
        <v>88</v>
      </c>
      <c r="BG189" s="91" t="s">
        <v>88</v>
      </c>
      <c r="BH189" s="91" t="s">
        <v>88</v>
      </c>
      <c r="BI189" s="94">
        <f t="shared" si="78"/>
        <v>98.803140091306901</v>
      </c>
      <c r="BJ189" s="95">
        <f t="shared" si="79"/>
        <v>2</v>
      </c>
      <c r="BK189" s="95">
        <f t="shared" si="80"/>
        <v>90.741913074594294</v>
      </c>
      <c r="BL189" s="95">
        <f t="shared" si="81"/>
        <v>80.14150832</v>
      </c>
      <c r="BM189" s="95">
        <f t="shared" si="82"/>
        <v>98.067122290169522</v>
      </c>
      <c r="BN189" s="95">
        <f t="shared" si="83"/>
        <v>73.685092583932445</v>
      </c>
      <c r="BO189" s="95">
        <f t="shared" si="84"/>
        <v>75.311752751873854</v>
      </c>
      <c r="BP189" s="95">
        <f t="shared" si="85"/>
        <v>58.512849357276636</v>
      </c>
      <c r="BQ189" s="95">
        <f t="shared" si="86"/>
        <v>85.447552256000009</v>
      </c>
      <c r="BR189" s="96">
        <f t="shared" si="87"/>
        <v>71.282463538027272</v>
      </c>
      <c r="BS189" s="97" t="str">
        <f t="shared" si="88"/>
        <v>BUENA</v>
      </c>
      <c r="BT189" s="98">
        <f t="shared" si="89"/>
        <v>49.019607843137258</v>
      </c>
      <c r="BU189" s="99">
        <f t="shared" si="90"/>
        <v>0.97900000000000009</v>
      </c>
      <c r="BV189" s="100">
        <f t="shared" si="91"/>
        <v>0.1</v>
      </c>
      <c r="BW189" s="95">
        <f t="shared" si="92"/>
        <v>1</v>
      </c>
      <c r="BX189" s="94">
        <f t="shared" si="93"/>
        <v>0.91</v>
      </c>
      <c r="BY189" s="100">
        <f t="shared" si="94"/>
        <v>0.95399999999999996</v>
      </c>
      <c r="BZ189" s="100">
        <f t="shared" si="95"/>
        <v>0.86970999912194247</v>
      </c>
      <c r="CA189" s="94">
        <f t="shared" si="96"/>
        <v>0.15</v>
      </c>
      <c r="CB189" s="99">
        <f t="shared" si="97"/>
        <v>0.71435939987707209</v>
      </c>
      <c r="CC189" s="97" t="str">
        <f t="shared" si="98"/>
        <v>Aceptable</v>
      </c>
      <c r="CD189" s="99">
        <f t="shared" si="99"/>
        <v>0.13029000087805756</v>
      </c>
      <c r="CE189" s="96">
        <f t="shared" si="100"/>
        <v>0</v>
      </c>
      <c r="CF189" s="96">
        <f t="shared" si="101"/>
        <v>0.22399999999999998</v>
      </c>
      <c r="CG189" s="99">
        <f t="shared" si="102"/>
        <v>0.1180966669593525</v>
      </c>
      <c r="CH189" s="101" t="str">
        <f t="shared" si="103"/>
        <v>Ninguna</v>
      </c>
      <c r="CI189" s="96">
        <f t="shared" si="104"/>
        <v>0</v>
      </c>
      <c r="CJ189" s="96">
        <f t="shared" si="105"/>
        <v>1</v>
      </c>
      <c r="CK189" s="96">
        <f t="shared" si="106"/>
        <v>0</v>
      </c>
      <c r="CL189" s="102">
        <f t="shared" si="107"/>
        <v>0.33333333333333331</v>
      </c>
      <c r="CM189" s="103" t="str">
        <f t="shared" si="108"/>
        <v>Baja</v>
      </c>
      <c r="CN189" s="96">
        <f t="shared" si="109"/>
        <v>4.5999999999999999E-2</v>
      </c>
      <c r="CO189" s="96">
        <f t="shared" si="110"/>
        <v>4.5999999999999999E-2</v>
      </c>
      <c r="CP189" s="103" t="str">
        <f t="shared" si="111"/>
        <v>Ninguna</v>
      </c>
      <c r="CQ189" s="104">
        <f t="shared" si="112"/>
        <v>1.4273604491906924E-3</v>
      </c>
      <c r="CR189" s="104">
        <f t="shared" si="113"/>
        <v>1.4273604491906924E-3</v>
      </c>
      <c r="CS189" s="103" t="str">
        <f t="shared" si="114"/>
        <v>Ninguna</v>
      </c>
      <c r="CT189" s="105" t="str">
        <f t="shared" si="115"/>
        <v>Eutrofico</v>
      </c>
      <c r="CU189" s="83" t="s">
        <v>1780</v>
      </c>
      <c r="CV189" s="108" t="s">
        <v>1781</v>
      </c>
      <c r="CW189" s="90">
        <v>43726</v>
      </c>
      <c r="CX189" s="106">
        <f t="shared" si="116"/>
        <v>5.4108012269998014</v>
      </c>
    </row>
    <row r="190" spans="1:102" ht="30" hidden="1" customHeight="1" x14ac:dyDescent="0.2">
      <c r="A190" s="83">
        <v>2019</v>
      </c>
      <c r="B190" s="84" t="s">
        <v>1782</v>
      </c>
      <c r="C190" s="84" t="s">
        <v>286</v>
      </c>
      <c r="D190" s="85" t="s">
        <v>1783</v>
      </c>
      <c r="E190" s="86" t="s">
        <v>282</v>
      </c>
      <c r="F190" s="86" t="s">
        <v>241</v>
      </c>
      <c r="G190" s="86" t="s">
        <v>1507</v>
      </c>
      <c r="H190" s="87">
        <v>-75.458194000000006</v>
      </c>
      <c r="I190" s="87">
        <v>6.9651110000000003</v>
      </c>
      <c r="J190" s="109">
        <v>845948.09450000001</v>
      </c>
      <c r="K190" s="109">
        <v>1261572.1137000001</v>
      </c>
      <c r="L190" s="89">
        <v>2232</v>
      </c>
      <c r="M190" s="86">
        <v>2</v>
      </c>
      <c r="N190" s="86" t="s">
        <v>79</v>
      </c>
      <c r="O190" s="86">
        <v>27</v>
      </c>
      <c r="P190" s="86" t="s">
        <v>98</v>
      </c>
      <c r="Q190" s="86">
        <v>2702</v>
      </c>
      <c r="R190" s="84" t="s">
        <v>242</v>
      </c>
      <c r="S190" s="84" t="s">
        <v>1318</v>
      </c>
      <c r="T190" s="84" t="s">
        <v>244</v>
      </c>
      <c r="U190" s="110" t="s">
        <v>283</v>
      </c>
      <c r="V190" s="84" t="s">
        <v>284</v>
      </c>
      <c r="W190" s="84" t="s">
        <v>285</v>
      </c>
      <c r="X190" s="84" t="s">
        <v>286</v>
      </c>
      <c r="Y190" s="90">
        <v>43711</v>
      </c>
      <c r="Z190" s="91">
        <v>236.4</v>
      </c>
      <c r="AA190" s="91">
        <v>6.91</v>
      </c>
      <c r="AB190" s="91">
        <v>27.4</v>
      </c>
      <c r="AC190" s="91">
        <v>21.5</v>
      </c>
      <c r="AD190" s="91">
        <v>22.5</v>
      </c>
      <c r="AE190" s="91">
        <v>6.95</v>
      </c>
      <c r="AF190" s="91">
        <v>103.3</v>
      </c>
      <c r="AG190" s="91">
        <v>1</v>
      </c>
      <c r="AH190" s="91">
        <v>12</v>
      </c>
      <c r="AI190" s="91">
        <v>2</v>
      </c>
      <c r="AJ190" s="91" t="s">
        <v>88</v>
      </c>
      <c r="AK190" s="91" t="s">
        <v>88</v>
      </c>
      <c r="AL190" s="91">
        <v>175</v>
      </c>
      <c r="AM190" s="91">
        <v>2012</v>
      </c>
      <c r="AN190" s="91">
        <v>216</v>
      </c>
      <c r="AO190" s="91">
        <v>0.153</v>
      </c>
      <c r="AP190" s="91">
        <v>0.22589666300566569</v>
      </c>
      <c r="AQ190" s="91">
        <v>0.02</v>
      </c>
      <c r="AR190" s="91">
        <v>5</v>
      </c>
      <c r="AS190" s="91">
        <v>7.26</v>
      </c>
      <c r="AT190" s="91">
        <v>36</v>
      </c>
      <c r="AU190" s="91" t="s">
        <v>88</v>
      </c>
      <c r="AV190" s="91">
        <v>9</v>
      </c>
      <c r="AW190" s="91">
        <v>0.1</v>
      </c>
      <c r="AX190" s="91">
        <v>5</v>
      </c>
      <c r="AY190" s="91">
        <v>0.17799999999999999</v>
      </c>
      <c r="AZ190" s="91">
        <v>90.6</v>
      </c>
      <c r="BA190" s="91">
        <v>10.199999999999999</v>
      </c>
      <c r="BB190" s="91" t="s">
        <v>88</v>
      </c>
      <c r="BC190" s="91" t="s">
        <v>88</v>
      </c>
      <c r="BD190" s="91" t="s">
        <v>88</v>
      </c>
      <c r="BE190" s="93" t="s">
        <v>88</v>
      </c>
      <c r="BF190" s="91" t="s">
        <v>88</v>
      </c>
      <c r="BG190" s="91" t="s">
        <v>88</v>
      </c>
      <c r="BH190" s="91" t="s">
        <v>88</v>
      </c>
      <c r="BI190" s="94">
        <f t="shared" si="78"/>
        <v>98.725809281776648</v>
      </c>
      <c r="BJ190" s="95">
        <f t="shared" si="79"/>
        <v>35.931879588564804</v>
      </c>
      <c r="BK190" s="95">
        <f t="shared" si="80"/>
        <v>86.345524154824005</v>
      </c>
      <c r="BL190" s="95">
        <f t="shared" si="81"/>
        <v>80.14150832</v>
      </c>
      <c r="BM190" s="95">
        <f t="shared" si="82"/>
        <v>99.269944328661239</v>
      </c>
      <c r="BN190" s="95">
        <f t="shared" si="83"/>
        <v>85.756210881875944</v>
      </c>
      <c r="BO190" s="95">
        <f t="shared" si="84"/>
        <v>89.058291121899998</v>
      </c>
      <c r="BP190" s="95">
        <f t="shared" si="85"/>
        <v>81.418862676692129</v>
      </c>
      <c r="BQ190" s="95">
        <f t="shared" si="86"/>
        <v>85.1087979486976</v>
      </c>
      <c r="BR190" s="96">
        <f t="shared" si="87"/>
        <v>80.72563138809096</v>
      </c>
      <c r="BS190" s="97" t="str">
        <f t="shared" si="88"/>
        <v>BUENA</v>
      </c>
      <c r="BT190" s="98">
        <f t="shared" si="89"/>
        <v>28.08988764044944</v>
      </c>
      <c r="BU190" s="99">
        <f t="shared" si="90"/>
        <v>0.96700000000000008</v>
      </c>
      <c r="BV190" s="100">
        <f t="shared" si="91"/>
        <v>0.83123941268102164</v>
      </c>
      <c r="BW190" s="95">
        <f t="shared" si="92"/>
        <v>0.95560091000889902</v>
      </c>
      <c r="BX190" s="94">
        <f t="shared" si="93"/>
        <v>0.91</v>
      </c>
      <c r="BY190" s="100">
        <f t="shared" si="94"/>
        <v>0.99299999999999999</v>
      </c>
      <c r="BZ190" s="100">
        <f t="shared" si="95"/>
        <v>0.95359275850444836</v>
      </c>
      <c r="CA190" s="94">
        <f t="shared" si="96"/>
        <v>0.15</v>
      </c>
      <c r="CB190" s="99">
        <f t="shared" si="97"/>
        <v>0.82580063136721182</v>
      </c>
      <c r="CC190" s="97" t="str">
        <f t="shared" si="98"/>
        <v>Aceptable</v>
      </c>
      <c r="CD190" s="99">
        <f t="shared" si="99"/>
        <v>4.6407241495551609E-2</v>
      </c>
      <c r="CE190" s="96">
        <f t="shared" si="100"/>
        <v>0</v>
      </c>
      <c r="CF190" s="96">
        <f t="shared" si="101"/>
        <v>0.20299999999999996</v>
      </c>
      <c r="CG190" s="99">
        <f t="shared" si="102"/>
        <v>8.3135747165183863E-2</v>
      </c>
      <c r="CH190" s="101" t="str">
        <f t="shared" si="103"/>
        <v>Ninguna</v>
      </c>
      <c r="CI190" s="96">
        <f t="shared" si="104"/>
        <v>0</v>
      </c>
      <c r="CJ190" s="96">
        <f t="shared" si="105"/>
        <v>0.4100316667749786</v>
      </c>
      <c r="CK190" s="96">
        <f t="shared" si="106"/>
        <v>0</v>
      </c>
      <c r="CL190" s="102">
        <f t="shared" si="107"/>
        <v>0.13667722225832621</v>
      </c>
      <c r="CM190" s="103" t="str">
        <f t="shared" si="108"/>
        <v>Ninguna</v>
      </c>
      <c r="CN190" s="96">
        <f t="shared" si="109"/>
        <v>0</v>
      </c>
      <c r="CO190" s="96">
        <f t="shared" si="110"/>
        <v>0</v>
      </c>
      <c r="CP190" s="103" t="str">
        <f t="shared" si="111"/>
        <v>Ninguna</v>
      </c>
      <c r="CQ190" s="104">
        <f t="shared" si="112"/>
        <v>7.1643954026167755E-4</v>
      </c>
      <c r="CR190" s="104">
        <f t="shared" si="113"/>
        <v>7.1643954026167755E-4</v>
      </c>
      <c r="CS190" s="103" t="str">
        <f t="shared" si="114"/>
        <v>Ninguna</v>
      </c>
      <c r="CT190" s="105" t="str">
        <f t="shared" si="115"/>
        <v>Eutrofico</v>
      </c>
      <c r="CU190" s="112" t="s">
        <v>1784</v>
      </c>
      <c r="CV190" s="108" t="s">
        <v>1781</v>
      </c>
      <c r="CW190" s="90">
        <v>43726</v>
      </c>
      <c r="CX190" s="106">
        <f t="shared" si="116"/>
        <v>5.2458966630056656</v>
      </c>
    </row>
    <row r="191" spans="1:102" ht="30" hidden="1" customHeight="1" x14ac:dyDescent="0.2">
      <c r="A191" s="83">
        <v>2019</v>
      </c>
      <c r="B191" s="84" t="s">
        <v>1785</v>
      </c>
      <c r="C191" s="84" t="s">
        <v>1315</v>
      </c>
      <c r="D191" s="85" t="s">
        <v>1786</v>
      </c>
      <c r="E191" s="86" t="s">
        <v>1317</v>
      </c>
      <c r="F191" s="86" t="s">
        <v>241</v>
      </c>
      <c r="G191" s="86" t="s">
        <v>1494</v>
      </c>
      <c r="H191" s="87">
        <v>-75.290555999999995</v>
      </c>
      <c r="I191" s="87">
        <v>6.9863059999999999</v>
      </c>
      <c r="J191" s="109">
        <v>865950.34</v>
      </c>
      <c r="K191" s="109">
        <v>1264484.1636000001</v>
      </c>
      <c r="L191" s="89">
        <v>1528</v>
      </c>
      <c r="M191" s="86">
        <v>2</v>
      </c>
      <c r="N191" s="86" t="s">
        <v>79</v>
      </c>
      <c r="O191" s="86">
        <v>27</v>
      </c>
      <c r="P191" s="86" t="s">
        <v>98</v>
      </c>
      <c r="Q191" s="86">
        <v>2702</v>
      </c>
      <c r="R191" s="84" t="s">
        <v>242</v>
      </c>
      <c r="S191" s="84" t="s">
        <v>1318</v>
      </c>
      <c r="T191" s="84" t="s">
        <v>244</v>
      </c>
      <c r="U191" s="110" t="s">
        <v>283</v>
      </c>
      <c r="V191" s="84" t="s">
        <v>284</v>
      </c>
      <c r="W191" s="84" t="s">
        <v>1319</v>
      </c>
      <c r="X191" s="84" t="s">
        <v>1315</v>
      </c>
      <c r="Y191" s="90">
        <v>43710</v>
      </c>
      <c r="Z191" s="91">
        <v>193.8</v>
      </c>
      <c r="AA191" s="91">
        <v>7.37</v>
      </c>
      <c r="AB191" s="91">
        <v>72.3</v>
      </c>
      <c r="AC191" s="91">
        <v>21.5</v>
      </c>
      <c r="AD191" s="91">
        <v>28.2</v>
      </c>
      <c r="AE191" s="91">
        <v>7.23</v>
      </c>
      <c r="AF191" s="91">
        <v>100.3</v>
      </c>
      <c r="AG191" s="91">
        <v>6.6999999999999993</v>
      </c>
      <c r="AH191" s="91">
        <v>12</v>
      </c>
      <c r="AI191" s="91">
        <v>2</v>
      </c>
      <c r="AJ191" s="91" t="s">
        <v>88</v>
      </c>
      <c r="AK191" s="91" t="s">
        <v>88</v>
      </c>
      <c r="AL191" s="91">
        <v>9185</v>
      </c>
      <c r="AM191" s="91">
        <v>30525</v>
      </c>
      <c r="AN191" s="91">
        <v>10410</v>
      </c>
      <c r="AO191" s="91">
        <v>0.153</v>
      </c>
      <c r="AP191" s="91">
        <v>0.36821156069923505</v>
      </c>
      <c r="AQ191" s="91">
        <v>0.02</v>
      </c>
      <c r="AR191" s="91">
        <v>5</v>
      </c>
      <c r="AS191" s="91">
        <v>3.33</v>
      </c>
      <c r="AT191" s="91">
        <v>65</v>
      </c>
      <c r="AU191" s="91" t="s">
        <v>88</v>
      </c>
      <c r="AV191" s="91">
        <v>7</v>
      </c>
      <c r="AW191" s="91">
        <v>0.1</v>
      </c>
      <c r="AX191" s="91">
        <v>5</v>
      </c>
      <c r="AY191" s="91">
        <v>0.05</v>
      </c>
      <c r="AZ191" s="91">
        <v>37.299999999999997</v>
      </c>
      <c r="BA191" s="91">
        <v>30</v>
      </c>
      <c r="BB191" s="91" t="s">
        <v>88</v>
      </c>
      <c r="BC191" s="91" t="s">
        <v>88</v>
      </c>
      <c r="BD191" s="91" t="s">
        <v>88</v>
      </c>
      <c r="BE191" s="93" t="s">
        <v>88</v>
      </c>
      <c r="BF191" s="91" t="s">
        <v>88</v>
      </c>
      <c r="BG191" s="91" t="s">
        <v>88</v>
      </c>
      <c r="BH191" s="91" t="s">
        <v>88</v>
      </c>
      <c r="BI191" s="94">
        <f t="shared" si="78"/>
        <v>98.771782957154969</v>
      </c>
      <c r="BJ191" s="95">
        <f t="shared" si="79"/>
        <v>10.056032047962333</v>
      </c>
      <c r="BK191" s="95">
        <f t="shared" si="80"/>
        <v>93.515922075448287</v>
      </c>
      <c r="BL191" s="95">
        <f t="shared" si="81"/>
        <v>80.14150832</v>
      </c>
      <c r="BM191" s="95">
        <f t="shared" si="82"/>
        <v>98.230726683517716</v>
      </c>
      <c r="BN191" s="95">
        <f t="shared" si="83"/>
        <v>85.756210881875944</v>
      </c>
      <c r="BO191" s="95">
        <f t="shared" si="84"/>
        <v>63.529735903242553</v>
      </c>
      <c r="BP191" s="95">
        <f t="shared" si="85"/>
        <v>89.87188386975896</v>
      </c>
      <c r="BQ191" s="95">
        <f t="shared" si="86"/>
        <v>85.861200116937511</v>
      </c>
      <c r="BR191" s="96">
        <f t="shared" si="87"/>
        <v>75.454187638519585</v>
      </c>
      <c r="BS191" s="97" t="str">
        <f t="shared" si="88"/>
        <v>BUENA</v>
      </c>
      <c r="BT191" s="98">
        <f t="shared" si="89"/>
        <v>100</v>
      </c>
      <c r="BU191" s="99">
        <f t="shared" si="90"/>
        <v>0.99700000000000011</v>
      </c>
      <c r="BV191" s="100">
        <f t="shared" si="91"/>
        <v>0.1</v>
      </c>
      <c r="BW191" s="95">
        <f t="shared" si="92"/>
        <v>1</v>
      </c>
      <c r="BX191" s="94">
        <f t="shared" si="93"/>
        <v>0.91</v>
      </c>
      <c r="BY191" s="100">
        <f t="shared" si="94"/>
        <v>0.999</v>
      </c>
      <c r="BZ191" s="100">
        <f t="shared" si="95"/>
        <v>0.82968797277922945</v>
      </c>
      <c r="CA191" s="94">
        <f t="shared" si="96"/>
        <v>0.15</v>
      </c>
      <c r="CB191" s="99">
        <f t="shared" si="97"/>
        <v>0.71793631618909226</v>
      </c>
      <c r="CC191" s="97" t="str">
        <f t="shared" si="98"/>
        <v>Aceptable</v>
      </c>
      <c r="CD191" s="99">
        <f t="shared" si="99"/>
        <v>0.1703120272207706</v>
      </c>
      <c r="CE191" s="96">
        <f t="shared" si="100"/>
        <v>0</v>
      </c>
      <c r="CF191" s="96">
        <f t="shared" si="101"/>
        <v>0</v>
      </c>
      <c r="CG191" s="99">
        <f t="shared" si="102"/>
        <v>5.6770675740256869E-2</v>
      </c>
      <c r="CH191" s="101" t="str">
        <f t="shared" si="103"/>
        <v>Ninguna</v>
      </c>
      <c r="CI191" s="96">
        <f t="shared" si="104"/>
        <v>0</v>
      </c>
      <c r="CJ191" s="96">
        <f t="shared" si="105"/>
        <v>1</v>
      </c>
      <c r="CK191" s="96">
        <f t="shared" si="106"/>
        <v>0</v>
      </c>
      <c r="CL191" s="102">
        <f t="shared" si="107"/>
        <v>0.33333333333333331</v>
      </c>
      <c r="CM191" s="103" t="str">
        <f t="shared" si="108"/>
        <v>Baja</v>
      </c>
      <c r="CN191" s="96">
        <f t="shared" si="109"/>
        <v>0</v>
      </c>
      <c r="CO191" s="96">
        <f t="shared" si="110"/>
        <v>0</v>
      </c>
      <c r="CP191" s="103" t="str">
        <f t="shared" si="111"/>
        <v>Ninguna</v>
      </c>
      <c r="CQ191" s="104">
        <f t="shared" si="112"/>
        <v>3.4929832865991783E-3</v>
      </c>
      <c r="CR191" s="104">
        <f t="shared" si="113"/>
        <v>3.4929832865991783E-3</v>
      </c>
      <c r="CS191" s="103" t="str">
        <f t="shared" si="114"/>
        <v>Ninguna</v>
      </c>
      <c r="CT191" s="105" t="str">
        <f t="shared" si="115"/>
        <v>Eutrofico</v>
      </c>
      <c r="CU191" s="112" t="s">
        <v>1787</v>
      </c>
      <c r="CV191" s="108" t="s">
        <v>1788</v>
      </c>
      <c r="CW191" s="90">
        <v>43725</v>
      </c>
      <c r="CX191" s="106">
        <f t="shared" si="116"/>
        <v>5.3882115606992347</v>
      </c>
    </row>
    <row r="192" spans="1:102" ht="30" hidden="1" customHeight="1" x14ac:dyDescent="0.2">
      <c r="A192" s="83">
        <v>2019</v>
      </c>
      <c r="B192" s="84" t="s">
        <v>1789</v>
      </c>
      <c r="C192" s="84" t="s">
        <v>1315</v>
      </c>
      <c r="D192" s="85" t="s">
        <v>1790</v>
      </c>
      <c r="E192" s="86" t="s">
        <v>1317</v>
      </c>
      <c r="F192" s="86" t="s">
        <v>241</v>
      </c>
      <c r="G192" s="86" t="s">
        <v>1507</v>
      </c>
      <c r="H192" s="87">
        <v>-75.297556</v>
      </c>
      <c r="I192" s="87">
        <v>6.9873060000000002</v>
      </c>
      <c r="J192" s="109">
        <v>865176.96710000001</v>
      </c>
      <c r="K192" s="109">
        <v>1264596.7771999999</v>
      </c>
      <c r="L192" s="89">
        <v>1633</v>
      </c>
      <c r="M192" s="86">
        <v>2</v>
      </c>
      <c r="N192" s="86" t="s">
        <v>79</v>
      </c>
      <c r="O192" s="86">
        <v>27</v>
      </c>
      <c r="P192" s="86" t="s">
        <v>98</v>
      </c>
      <c r="Q192" s="86">
        <v>2702</v>
      </c>
      <c r="R192" s="84" t="s">
        <v>242</v>
      </c>
      <c r="S192" s="84" t="s">
        <v>1318</v>
      </c>
      <c r="T192" s="84" t="s">
        <v>244</v>
      </c>
      <c r="U192" s="110" t="s">
        <v>283</v>
      </c>
      <c r="V192" s="84" t="s">
        <v>284</v>
      </c>
      <c r="W192" s="84" t="s">
        <v>1319</v>
      </c>
      <c r="X192" s="84" t="s">
        <v>1315</v>
      </c>
      <c r="Y192" s="90">
        <v>43710</v>
      </c>
      <c r="Z192" s="91">
        <v>121.55</v>
      </c>
      <c r="AA192" s="91">
        <v>7.79</v>
      </c>
      <c r="AB192" s="91">
        <v>62.7</v>
      </c>
      <c r="AC192" s="91">
        <v>19.3</v>
      </c>
      <c r="AD192" s="91">
        <v>27</v>
      </c>
      <c r="AE192" s="91">
        <v>7.54</v>
      </c>
      <c r="AF192" s="91">
        <v>99.4</v>
      </c>
      <c r="AG192" s="91">
        <v>7.6999999999999993</v>
      </c>
      <c r="AH192" s="91">
        <v>13.5</v>
      </c>
      <c r="AI192" s="91">
        <v>2</v>
      </c>
      <c r="AJ192" s="91" t="s">
        <v>88</v>
      </c>
      <c r="AK192" s="91" t="s">
        <v>88</v>
      </c>
      <c r="AL192" s="91">
        <v>200</v>
      </c>
      <c r="AM192" s="91">
        <v>4080</v>
      </c>
      <c r="AN192" s="91">
        <v>216</v>
      </c>
      <c r="AO192" s="91">
        <v>0.153</v>
      </c>
      <c r="AP192" s="91">
        <v>0.28688876201719543</v>
      </c>
      <c r="AQ192" s="91">
        <v>0.02</v>
      </c>
      <c r="AR192" s="91">
        <v>5</v>
      </c>
      <c r="AS192" s="91">
        <v>2.76</v>
      </c>
      <c r="AT192" s="91">
        <v>51</v>
      </c>
      <c r="AU192" s="91" t="s">
        <v>88</v>
      </c>
      <c r="AV192" s="91">
        <v>7</v>
      </c>
      <c r="AW192" s="91">
        <v>0.1</v>
      </c>
      <c r="AX192" s="91">
        <v>5</v>
      </c>
      <c r="AY192" s="91">
        <v>0.05</v>
      </c>
      <c r="AZ192" s="91">
        <v>35.1</v>
      </c>
      <c r="BA192" s="91">
        <v>28.1</v>
      </c>
      <c r="BB192" s="91" t="s">
        <v>88</v>
      </c>
      <c r="BC192" s="91" t="s">
        <v>88</v>
      </c>
      <c r="BD192" s="91" t="s">
        <v>88</v>
      </c>
      <c r="BE192" s="93" t="s">
        <v>88</v>
      </c>
      <c r="BF192" s="91" t="s">
        <v>88</v>
      </c>
      <c r="BG192" s="91" t="s">
        <v>88</v>
      </c>
      <c r="BH192" s="91" t="s">
        <v>88</v>
      </c>
      <c r="BI192" s="94">
        <f t="shared" si="78"/>
        <v>98.689072970795294</v>
      </c>
      <c r="BJ192" s="95">
        <f t="shared" si="79"/>
        <v>35.931879588564804</v>
      </c>
      <c r="BK192" s="95">
        <f t="shared" si="80"/>
        <v>89.742332315025124</v>
      </c>
      <c r="BL192" s="95">
        <f t="shared" si="81"/>
        <v>80.14150832</v>
      </c>
      <c r="BM192" s="95">
        <f t="shared" si="82"/>
        <v>98.822761348364239</v>
      </c>
      <c r="BN192" s="95">
        <f t="shared" si="83"/>
        <v>85.756210881875944</v>
      </c>
      <c r="BO192" s="95">
        <f t="shared" si="84"/>
        <v>57.694846666941814</v>
      </c>
      <c r="BP192" s="95">
        <f t="shared" si="85"/>
        <v>91.20738708196086</v>
      </c>
      <c r="BQ192" s="95">
        <f t="shared" si="86"/>
        <v>85.775475651291103</v>
      </c>
      <c r="BR192" s="96">
        <f t="shared" si="87"/>
        <v>78.741721760923781</v>
      </c>
      <c r="BS192" s="97" t="str">
        <f t="shared" si="88"/>
        <v>BUENA</v>
      </c>
      <c r="BT192" s="98">
        <f t="shared" si="89"/>
        <v>100</v>
      </c>
      <c r="BU192" s="99">
        <f t="shared" si="90"/>
        <v>0.99400000000000011</v>
      </c>
      <c r="BV192" s="100">
        <f t="shared" si="91"/>
        <v>0.83123941268102164</v>
      </c>
      <c r="BW192" s="95">
        <f t="shared" si="92"/>
        <v>1</v>
      </c>
      <c r="BX192" s="94">
        <f t="shared" si="93"/>
        <v>0.91</v>
      </c>
      <c r="BY192" s="100">
        <f t="shared" si="94"/>
        <v>0.999</v>
      </c>
      <c r="BZ192" s="100">
        <f t="shared" si="95"/>
        <v>0.85928561247314128</v>
      </c>
      <c r="CA192" s="94">
        <f t="shared" si="96"/>
        <v>0.15</v>
      </c>
      <c r="CB192" s="99">
        <f t="shared" si="97"/>
        <v>0.82397350352158283</v>
      </c>
      <c r="CC192" s="97" t="str">
        <f t="shared" si="98"/>
        <v>Aceptable</v>
      </c>
      <c r="CD192" s="99">
        <f t="shared" si="99"/>
        <v>0.14071438752685869</v>
      </c>
      <c r="CE192" s="96">
        <f t="shared" si="100"/>
        <v>0</v>
      </c>
      <c r="CF192" s="96">
        <f t="shared" si="101"/>
        <v>0</v>
      </c>
      <c r="CG192" s="99">
        <f t="shared" si="102"/>
        <v>4.6904795842286233E-2</v>
      </c>
      <c r="CH192" s="101" t="str">
        <f t="shared" si="103"/>
        <v>Ninguna</v>
      </c>
      <c r="CI192" s="96">
        <f t="shared" si="104"/>
        <v>0</v>
      </c>
      <c r="CJ192" s="96">
        <f t="shared" si="105"/>
        <v>0.58196969133033294</v>
      </c>
      <c r="CK192" s="96">
        <f t="shared" si="106"/>
        <v>5.9999999999998943E-3</v>
      </c>
      <c r="CL192" s="102">
        <f t="shared" si="107"/>
        <v>0.19598989711011094</v>
      </c>
      <c r="CM192" s="103" t="str">
        <f t="shared" si="108"/>
        <v>Ninguna</v>
      </c>
      <c r="CN192" s="96">
        <f t="shared" si="109"/>
        <v>0</v>
      </c>
      <c r="CO192" s="96">
        <f t="shared" si="110"/>
        <v>0</v>
      </c>
      <c r="CP192" s="103" t="str">
        <f t="shared" si="111"/>
        <v>Ninguna</v>
      </c>
      <c r="CQ192" s="104">
        <f t="shared" si="112"/>
        <v>1.4708673595509508E-2</v>
      </c>
      <c r="CR192" s="104">
        <f t="shared" si="113"/>
        <v>1.4708673595509508E-2</v>
      </c>
      <c r="CS192" s="103" t="str">
        <f t="shared" si="114"/>
        <v>Ninguna</v>
      </c>
      <c r="CT192" s="105" t="str">
        <f t="shared" si="115"/>
        <v>Eutrofico</v>
      </c>
      <c r="CU192" s="112" t="s">
        <v>1791</v>
      </c>
      <c r="CV192" s="108" t="s">
        <v>1788</v>
      </c>
      <c r="CW192" s="90">
        <v>43725</v>
      </c>
      <c r="CX192" s="106">
        <f t="shared" si="116"/>
        <v>5.3068887620171958</v>
      </c>
    </row>
    <row r="193" spans="1:102" ht="30" hidden="1" customHeight="1" x14ac:dyDescent="0.2">
      <c r="A193" s="83">
        <v>2019</v>
      </c>
      <c r="B193" s="84" t="s">
        <v>1792</v>
      </c>
      <c r="C193" s="84" t="s">
        <v>281</v>
      </c>
      <c r="D193" s="85" t="s">
        <v>1793</v>
      </c>
      <c r="E193" s="86" t="s">
        <v>279</v>
      </c>
      <c r="F193" s="86" t="s">
        <v>151</v>
      </c>
      <c r="G193" s="86" t="s">
        <v>1494</v>
      </c>
      <c r="H193" s="87">
        <v>-75.661249999999995</v>
      </c>
      <c r="I193" s="87">
        <v>7.0242779999999998</v>
      </c>
      <c r="J193" s="109">
        <v>824991.35519999999</v>
      </c>
      <c r="K193" s="109">
        <v>1268806.7688</v>
      </c>
      <c r="L193" s="89">
        <v>630</v>
      </c>
      <c r="M193" s="86">
        <v>2</v>
      </c>
      <c r="N193" s="86" t="s">
        <v>79</v>
      </c>
      <c r="O193" s="86">
        <v>26</v>
      </c>
      <c r="P193" s="86" t="s">
        <v>80</v>
      </c>
      <c r="Q193" s="86">
        <v>2620</v>
      </c>
      <c r="R193" s="84" t="s">
        <v>81</v>
      </c>
      <c r="S193" s="84" t="s">
        <v>181</v>
      </c>
      <c r="T193" s="84" t="s">
        <v>182</v>
      </c>
      <c r="U193" s="110" t="s">
        <v>276</v>
      </c>
      <c r="V193" s="84" t="s">
        <v>277</v>
      </c>
      <c r="W193" s="84" t="s">
        <v>280</v>
      </c>
      <c r="X193" s="84" t="s">
        <v>281</v>
      </c>
      <c r="Y193" s="90">
        <v>43707</v>
      </c>
      <c r="Z193" s="91">
        <v>494.53</v>
      </c>
      <c r="AA193" s="91">
        <v>8.02</v>
      </c>
      <c r="AB193" s="91">
        <v>172.4</v>
      </c>
      <c r="AC193" s="91">
        <v>20.8</v>
      </c>
      <c r="AD193" s="91">
        <v>22.4</v>
      </c>
      <c r="AE193" s="91">
        <v>8.2899999999999991</v>
      </c>
      <c r="AF193" s="91">
        <v>99.9</v>
      </c>
      <c r="AG193" s="91">
        <v>1.5999999999999979</v>
      </c>
      <c r="AH193" s="91">
        <v>24.1</v>
      </c>
      <c r="AI193" s="91">
        <v>2</v>
      </c>
      <c r="AJ193" s="91" t="s">
        <v>88</v>
      </c>
      <c r="AK193" s="91" t="s">
        <v>88</v>
      </c>
      <c r="AL193" s="91">
        <v>100</v>
      </c>
      <c r="AM193" s="91">
        <v>12960</v>
      </c>
      <c r="AN193" s="91">
        <v>246</v>
      </c>
      <c r="AO193" s="91">
        <v>0.153</v>
      </c>
      <c r="AP193" s="91">
        <v>0.23267356289583566</v>
      </c>
      <c r="AQ193" s="91">
        <v>0.02</v>
      </c>
      <c r="AR193" s="91">
        <v>5</v>
      </c>
      <c r="AS193" s="91">
        <v>112</v>
      </c>
      <c r="AT193" s="91">
        <v>292</v>
      </c>
      <c r="AU193" s="91" t="s">
        <v>88</v>
      </c>
      <c r="AV193" s="91">
        <v>156</v>
      </c>
      <c r="AW193" s="91">
        <v>0.1</v>
      </c>
      <c r="AX193" s="91">
        <v>5</v>
      </c>
      <c r="AY193" s="91">
        <v>0.05</v>
      </c>
      <c r="AZ193" s="91">
        <v>67.8</v>
      </c>
      <c r="BA193" s="91">
        <v>79.5</v>
      </c>
      <c r="BB193" s="91" t="s">
        <v>88</v>
      </c>
      <c r="BC193" s="91" t="s">
        <v>88</v>
      </c>
      <c r="BD193" s="91" t="s">
        <v>88</v>
      </c>
      <c r="BE193" s="93" t="s">
        <v>88</v>
      </c>
      <c r="BF193" s="91" t="s">
        <v>88</v>
      </c>
      <c r="BG193" s="91" t="s">
        <v>88</v>
      </c>
      <c r="BH193" s="91" t="s">
        <v>88</v>
      </c>
      <c r="BI193" s="94">
        <f t="shared" si="78"/>
        <v>98.740565023049967</v>
      </c>
      <c r="BJ193" s="95">
        <f t="shared" si="79"/>
        <v>34.684447681187635</v>
      </c>
      <c r="BK193" s="95">
        <f t="shared" si="80"/>
        <v>84.444257887622371</v>
      </c>
      <c r="BL193" s="95">
        <f t="shared" si="81"/>
        <v>80.14150832</v>
      </c>
      <c r="BM193" s="95">
        <f t="shared" si="82"/>
        <v>99.220123178463481</v>
      </c>
      <c r="BN193" s="95">
        <f t="shared" si="83"/>
        <v>85.756210881875944</v>
      </c>
      <c r="BO193" s="95">
        <f t="shared" si="84"/>
        <v>87.655782758573679</v>
      </c>
      <c r="BP193" s="95">
        <f t="shared" si="85"/>
        <v>5</v>
      </c>
      <c r="BQ193" s="95">
        <f t="shared" si="86"/>
        <v>52.542036591385596</v>
      </c>
      <c r="BR193" s="96">
        <f t="shared" si="87"/>
        <v>71.780996209035294</v>
      </c>
      <c r="BS193" s="97" t="str">
        <f t="shared" si="88"/>
        <v>BUENA</v>
      </c>
      <c r="BT193" s="98">
        <f t="shared" si="89"/>
        <v>100</v>
      </c>
      <c r="BU193" s="99">
        <f t="shared" si="90"/>
        <v>0.99900000000000011</v>
      </c>
      <c r="BV193" s="100">
        <f t="shared" si="91"/>
        <v>0.80687163668066619</v>
      </c>
      <c r="BW193" s="95">
        <f t="shared" si="92"/>
        <v>0.9896781556613472</v>
      </c>
      <c r="BX193" s="94">
        <f t="shared" si="93"/>
        <v>0.71</v>
      </c>
      <c r="BY193" s="100">
        <f t="shared" si="94"/>
        <v>0.55200000000000005</v>
      </c>
      <c r="BZ193" s="100">
        <f t="shared" si="95"/>
        <v>0.45429249021209261</v>
      </c>
      <c r="CA193" s="94">
        <f t="shared" si="96"/>
        <v>0.15</v>
      </c>
      <c r="CB193" s="99">
        <f t="shared" si="97"/>
        <v>0.67263791955757501</v>
      </c>
      <c r="CC193" s="97" t="str">
        <f t="shared" si="98"/>
        <v>Regular</v>
      </c>
      <c r="CD193" s="99">
        <f t="shared" si="99"/>
        <v>0.54570750978790739</v>
      </c>
      <c r="CE193" s="96">
        <f t="shared" si="100"/>
        <v>0.18690260998514374</v>
      </c>
      <c r="CF193" s="96">
        <f t="shared" si="101"/>
        <v>8.8999999999999968E-2</v>
      </c>
      <c r="CG193" s="99">
        <f t="shared" si="102"/>
        <v>0.27387003992435038</v>
      </c>
      <c r="CH193" s="101" t="str">
        <f t="shared" si="103"/>
        <v>Baja</v>
      </c>
      <c r="CI193" s="96">
        <f t="shared" si="104"/>
        <v>0</v>
      </c>
      <c r="CJ193" s="96">
        <f t="shared" si="105"/>
        <v>0.86305880085936204</v>
      </c>
      <c r="CK193" s="96">
        <f t="shared" si="106"/>
        <v>9.9999999999988987E-4</v>
      </c>
      <c r="CL193" s="102">
        <f t="shared" si="107"/>
        <v>0.28801960028645396</v>
      </c>
      <c r="CM193" s="103" t="str">
        <f t="shared" si="108"/>
        <v>Baja</v>
      </c>
      <c r="CN193" s="96">
        <f t="shared" si="109"/>
        <v>0.44800000000000001</v>
      </c>
      <c r="CO193" s="96">
        <f t="shared" si="110"/>
        <v>0.44800000000000001</v>
      </c>
      <c r="CP193" s="103" t="str">
        <f t="shared" si="111"/>
        <v>Media</v>
      </c>
      <c r="CQ193" s="104">
        <f t="shared" si="112"/>
        <v>3.1953450579942005E-2</v>
      </c>
      <c r="CR193" s="104">
        <f t="shared" si="113"/>
        <v>3.1953450579942005E-2</v>
      </c>
      <c r="CS193" s="103" t="str">
        <f t="shared" si="114"/>
        <v>Ninguna</v>
      </c>
      <c r="CT193" s="105" t="str">
        <f t="shared" si="115"/>
        <v>Eutrofico</v>
      </c>
      <c r="CU193" s="83" t="s">
        <v>1794</v>
      </c>
      <c r="CV193" s="83" t="s">
        <v>1795</v>
      </c>
      <c r="CW193" s="90">
        <v>43722</v>
      </c>
      <c r="CX193" s="106">
        <f t="shared" si="116"/>
        <v>5.2526735628958354</v>
      </c>
    </row>
    <row r="194" spans="1:102" ht="30" hidden="1" customHeight="1" x14ac:dyDescent="0.2">
      <c r="A194" s="83">
        <v>2019</v>
      </c>
      <c r="B194" s="84" t="s">
        <v>1796</v>
      </c>
      <c r="C194" s="84" t="s">
        <v>248</v>
      </c>
      <c r="D194" s="85" t="s">
        <v>1797</v>
      </c>
      <c r="E194" s="86" t="s">
        <v>240</v>
      </c>
      <c r="F194" s="86" t="s">
        <v>241</v>
      </c>
      <c r="G194" s="86" t="s">
        <v>1507</v>
      </c>
      <c r="H194" s="87">
        <v>-75.149360999999999</v>
      </c>
      <c r="I194" s="87">
        <v>7.0691389999999998</v>
      </c>
      <c r="J194" s="109">
        <v>881576.11399999994</v>
      </c>
      <c r="K194" s="109">
        <v>1273608.4909000001</v>
      </c>
      <c r="L194" s="89">
        <v>1568</v>
      </c>
      <c r="M194" s="86">
        <v>2</v>
      </c>
      <c r="N194" s="86" t="s">
        <v>79</v>
      </c>
      <c r="O194" s="86">
        <v>27</v>
      </c>
      <c r="P194" s="86" t="s">
        <v>98</v>
      </c>
      <c r="Q194" s="86">
        <v>2702</v>
      </c>
      <c r="R194" s="84" t="s">
        <v>242</v>
      </c>
      <c r="S194" s="84" t="s">
        <v>507</v>
      </c>
      <c r="T194" s="84" t="s">
        <v>244</v>
      </c>
      <c r="U194" s="110" t="s">
        <v>245</v>
      </c>
      <c r="V194" s="84" t="s">
        <v>246</v>
      </c>
      <c r="W194" s="84" t="s">
        <v>247</v>
      </c>
      <c r="X194" s="84" t="s">
        <v>248</v>
      </c>
      <c r="Y194" s="90">
        <v>43782</v>
      </c>
      <c r="Z194" s="91">
        <v>19.170000000000002</v>
      </c>
      <c r="AA194" s="91">
        <v>6.3</v>
      </c>
      <c r="AB194" s="91">
        <v>11.34</v>
      </c>
      <c r="AC194" s="91">
        <v>20.2</v>
      </c>
      <c r="AD194" s="91">
        <v>24.2</v>
      </c>
      <c r="AE194" s="91">
        <v>7.41</v>
      </c>
      <c r="AF194" s="91">
        <v>99.9</v>
      </c>
      <c r="AG194" s="91">
        <v>4</v>
      </c>
      <c r="AH194" s="91">
        <v>12</v>
      </c>
      <c r="AI194" s="91">
        <v>3.25</v>
      </c>
      <c r="AJ194" s="91" t="s">
        <v>88</v>
      </c>
      <c r="AK194" s="91" t="s">
        <v>88</v>
      </c>
      <c r="AL194" s="91">
        <v>161</v>
      </c>
      <c r="AM194" s="91">
        <v>7270</v>
      </c>
      <c r="AN194" s="91">
        <v>175</v>
      </c>
      <c r="AO194" s="91">
        <v>0.153</v>
      </c>
      <c r="AP194" s="91">
        <v>0.22589666300566569</v>
      </c>
      <c r="AQ194" s="91">
        <v>0.02</v>
      </c>
      <c r="AR194" s="91">
        <v>5</v>
      </c>
      <c r="AS194" s="91">
        <v>1.53</v>
      </c>
      <c r="AT194" s="91">
        <v>15</v>
      </c>
      <c r="AU194" s="91" t="s">
        <v>88</v>
      </c>
      <c r="AV194" s="91">
        <v>7</v>
      </c>
      <c r="AW194" s="91">
        <v>0.1</v>
      </c>
      <c r="AX194" s="91">
        <v>5</v>
      </c>
      <c r="AY194" s="91">
        <v>0.05</v>
      </c>
      <c r="AZ194" s="91">
        <v>5</v>
      </c>
      <c r="BA194" s="91">
        <v>2.65</v>
      </c>
      <c r="BB194" s="91" t="s">
        <v>88</v>
      </c>
      <c r="BC194" s="91" t="s">
        <v>88</v>
      </c>
      <c r="BD194" s="91" t="s">
        <v>88</v>
      </c>
      <c r="BE194" s="93">
        <v>1E-3</v>
      </c>
      <c r="BF194" s="91" t="s">
        <v>88</v>
      </c>
      <c r="BG194" s="91">
        <v>0.25</v>
      </c>
      <c r="BH194" s="91" t="s">
        <v>88</v>
      </c>
      <c r="BI194" s="94">
        <f t="shared" ref="BI194:BI257" si="117">IF(AF194&gt;140,50,0.000000031615*(AF194)^5 - 0.000010304*(AF194)^4 + 0.0010076*(AF194)^3 - 0.027883*(AF194)^2 + 0.84068*(AF194) + 0.1612)</f>
        <v>98.740565023049967</v>
      </c>
      <c r="BJ194" s="95">
        <f t="shared" ref="BJ194:BJ257" si="118">IF(AN194&gt;100000,2,(EXP(-0.0152*(LN(AN194))^2-0.1063*LN(AN194)+4.5922)))</f>
        <v>38.005201646554994</v>
      </c>
      <c r="BK194" s="95">
        <f t="shared" ref="BK194:BK257" si="119">IF(AA194&lt;2,0,IF(AA194&gt;12,0,(IF(AA194&lt;=7.5,-0.1789*AA194^5+3.7932*AA194^4-30.517*AA194^3+119.75*AA194^2-224.58*AA194+159.46,-1.11429*AA194^4+44.50952*AA194^3-656.6*AA194^2+4215.34762*AA194-9840.14286))))</f>
        <v>66.743392093000892</v>
      </c>
      <c r="BL194" s="95">
        <f t="shared" ref="BL194:BL257" si="120">+IF(AI194&gt;30,2,0.00018677*AI194^4 - 0.016615*AI194^3 + 0.59636*AI194 ^2- 11.152*AI194+100.19)</f>
        <v>69.695527960820314</v>
      </c>
      <c r="BM194" s="95">
        <f t="shared" ref="BM194:BM257" si="121">IF(AP194&gt;100,1, 0.0000000035603*AP194^6 - 0.0000012183*AP194^5 + 0.00016238*AP194^4 - 0.010693*AP194^3 + 0.37304*AP194^2 - 7.521*AP194+100.95)</f>
        <v>99.269944328661239</v>
      </c>
      <c r="BN194" s="95">
        <f t="shared" ref="BN194:BN257" si="122">IF(AO194&gt;10,2,0.0046732*AO194^6 - 0.16167*AO194^5 + 2.20595*AO194^4 - 15.0504*AO194^3 + 53.8893*AO194^2 - 99.8933*AO194 + 99.8311)</f>
        <v>85.756210881875944</v>
      </c>
      <c r="BO194" s="95">
        <f t="shared" ref="BO194:BO257" si="123">0.0000019619*AG194^6 - 0.00013964*AG194^5 + 0.0025908*AG194^4 + 0.015398*AG194^3 - 0.67952*AG194^2 - 0.67204*AG194 + 90.392</f>
        <v>78.345281382400003</v>
      </c>
      <c r="BP194" s="95">
        <f t="shared" ref="BP194:BP257" si="124">IF(AS194&gt;100,5,(0.0000018939*AS194^4 - 0.00049942*AS194^3 + 0.049118*AS194^2 - 2.6284*AS194 + 98.098))</f>
        <v>94.189749993232141</v>
      </c>
      <c r="BQ194" s="95">
        <f t="shared" ref="BQ194:BQ257" si="125">IF(AT194&gt;500,20,(-0.0000000044289*AT194^4 + 0.00000465*AT194^3 - 0.0019591*AT194^2 + 0.18973*AT194 + 80.608))</f>
        <v>83.028622036937506</v>
      </c>
      <c r="BR194" s="96">
        <f t="shared" ref="BR194:BR257" si="126">+BI194*0.17+BJ194*0.16+BK194*0.11+BL194*0.11+BM194*0.1+BN194*0.1+BO194*0.1+BP194*0.08+BQ194*0.07</f>
        <v>77.559336724625553</v>
      </c>
      <c r="BS194" s="97" t="str">
        <f t="shared" ref="BS194:BS257" si="127">IF(BR194&lt;=25,"MUY MALA",IF(BR194&lt;=50,"MALO",IF(BR194&lt;=70,"MEDIA",IF(BR194&lt;=90,"BUENA","EXCELENTE"))))</f>
        <v>BUENA</v>
      </c>
      <c r="BT194" s="98">
        <f t="shared" ref="BT194:BT257" si="128">+AX194/AY194</f>
        <v>100</v>
      </c>
      <c r="BU194" s="99">
        <f t="shared" ref="BU194:BU257" si="129">IF(AF194="No Calcular","No calcular",IFERROR(IF(AF194&lt;=100,((1-(1-0.01*AF194))),((1-(0.01*AF194-1)))),""))</f>
        <v>0.99900000000000011</v>
      </c>
      <c r="BV194" s="100">
        <f t="shared" ref="BV194:BV257" si="130">IF(AN194="","",IF(AN194&lt;50,0.98,IF(AND(AN194&gt;=50,AN194&lt;1600),0.98*EXP((AN194-50)*-0.0009917754),0.1)))</f>
        <v>0.86573654927753085</v>
      </c>
      <c r="BW194" s="95">
        <f t="shared" ref="BW194:BW257" si="131">IF(AA194="ND","No Calcular",IF(AA194="","",IF(AA194&lt;4,0.1,IF(AND(AA194&gt;4,AA194&lt;=7),(0.02628419*EXP(AA194*0.520025)),IF(AND(AA194&gt;7,AA194&lt;=8),(1),IF(AND(AA194&gt;8,AA194&lt;=11),(1*EXP((AA194-8)*-0.5187742)),0.1))))))</f>
        <v>0.69584373590016801</v>
      </c>
      <c r="BX194" s="94">
        <f t="shared" ref="BX194:BX257" si="132">IF(AH194="ND","No Calcular",IF(AH194="","",IF(AH194&lt;=20,0.91,IF(AND(AH194&gt;20,AH194&lt;=25),0.71,IF(AND(AH194&gt;25,AH194&lt;=40),0.51,IF(AND(AH194&gt;40,AH194&lt;=80),0.26,0.125))))))</f>
        <v>0.91</v>
      </c>
      <c r="BY194" s="100">
        <f t="shared" ref="BY194:BY257" si="133">IF(AV194="ND","No Calcular",IF(AV194="","",IF(AV194&lt;=4.5,1,IF(AND(AV194&gt;4.5,AV194&lt;=320),(1-(-0.02+0.003*AV194)),0))))</f>
        <v>0.999</v>
      </c>
      <c r="BZ194" s="100">
        <f t="shared" ref="BZ194:BZ257" si="134">IF(AB194="ND","No Calcular",IFERROR(IF((1-10^(-3.26+1.34*LOG10(AB194)))&lt;0,0,1-10^(-3.26+1.34*LOG10(AB194))),""))</f>
        <v>0.98577076692736332</v>
      </c>
      <c r="CA194" s="94">
        <f t="shared" ref="CA194:CA257" si="135">IF(BT194="No Calcular","No Calcular",IF(BT194="","",IF(BT194&lt;=5,0.15,IF(AND(BT194&gt;5,BT194&lt;=10),0.35,IF(AND(BT194&gt;10,BT194&lt;=15),0.6,IF(AND(BT194&gt;15,BT194&lt;20),0.8,0.15))))))</f>
        <v>0.15</v>
      </c>
      <c r="CB194" s="99">
        <f t="shared" ref="CB194:CB257" si="136">+BU194*0.16+BV194*0.14+BW194*0.14+BX194*0.14+BY194*0.14+BZ194*0.14+CA194*0.14</f>
        <v>0.80472914729470879</v>
      </c>
      <c r="CC194" s="97" t="str">
        <f t="shared" ref="CC194:CC257" si="137">IF(AND(CB194&gt;=0,CB194&lt;0.25),"Muy mala",IF(AND(CB194&gt;=0.25,CB194&lt;0.5),"Mala",IF(AND(CB194&gt;=0.5,CB194&lt;0.7),"Regular",IF(AND(CB194&gt;=0.7,CB194&lt;0.9),"Aceptable",IF(AND(CB194&gt;=0.9,CB194&lt;=1),"Buena","No se conoce")))))</f>
        <v>Aceptable</v>
      </c>
      <c r="CD194" s="99">
        <f t="shared" ref="CD194:CD257" si="138">IF(AB194&gt;=270,1,(IF(AB194&lt;270,10^(-3.26+(1.34*LOG(AB194))))))</f>
        <v>1.4229233072636679E-2</v>
      </c>
      <c r="CE194" s="96">
        <f t="shared" ref="CE194:CE257" si="139">IF(BA194&lt;=30,0,IF(BA194&lt;110,(10^(-9.09+(4.4*LOG(BA194)))),1))</f>
        <v>0</v>
      </c>
      <c r="CF194" s="96">
        <f t="shared" ref="CF194:CF257" si="140">IF(AZ194&lt;=50,0,IF(AZ194&lt;=250,(-0.25+(0.005*AZ194)),1))</f>
        <v>0</v>
      </c>
      <c r="CG194" s="99">
        <f t="shared" ref="CG194:CG257" si="141">+(CD194+CE194+CF194)/3</f>
        <v>4.7430776908788932E-3</v>
      </c>
      <c r="CH194" s="101" t="str">
        <f t="shared" ref="CH194:CH257" si="142">IF(CG194&lt;0.2,"Ninguna",IF(CG194&lt;0.4,"Baja",IF(CG194&lt;0.6,"Media",IF(CG194&lt;0.8,"Alta","Muy Alta"))))</f>
        <v>Ninguna</v>
      </c>
      <c r="CI194" s="96">
        <f t="shared" ref="CI194:CI257" si="143">IF(AI194&lt;=2,0,IF(AI194&lt;30,(-0.05+(0.7*(LOG10(AI194)))),1))</f>
        <v>0.30831835268521202</v>
      </c>
      <c r="CJ194" s="96">
        <f t="shared" ref="CJ194:CJ257" si="144">IF(AM194&lt;=500,0,IF(AM194&lt;=20000,(-1.44+(0.56*(LOG10(AM194)))),1))</f>
        <v>0.72245927008106126</v>
      </c>
      <c r="CK194" s="96">
        <f t="shared" ref="CK194:CK257" si="145">IF(AF194&gt;=100,0,(IF(AF194&lt;100,1-(0.01*AF194))))</f>
        <v>9.9999999999988987E-4</v>
      </c>
      <c r="CL194" s="102">
        <f t="shared" ref="CL194:CL257" si="146">+(CI194+CJ194+CK194)/3</f>
        <v>0.34392587425542437</v>
      </c>
      <c r="CM194" s="103" t="str">
        <f t="shared" ref="CM194:CM257" si="147">IF(CL194&lt;0.2,"Ninguna",IF(CL194&lt;0.4,"Baja",IF(CL194&lt;0.6,"Media",IF(CL194&lt;0.8,"Alta","Muy Alta"))))</f>
        <v>Baja</v>
      </c>
      <c r="CN194" s="96">
        <f t="shared" ref="CN194:CN257" si="148">IF(AV194&lt;=10,0,IF(AV194&lt;=340,(-0.02+(0.003*AV194)),1))</f>
        <v>0</v>
      </c>
      <c r="CO194" s="96">
        <f t="shared" ref="CO194:CO257" si="149">+CN194</f>
        <v>0</v>
      </c>
      <c r="CP194" s="103" t="str">
        <f t="shared" ref="CP194:CP257" si="150">IF(CO194&lt;0.2,"Ninguna",IF(CO194&lt;0.4,"Baja",IF(CO194&lt;0.6,"Media",IF(CO194&lt;0.8,"Alta","Muy Alta"))))</f>
        <v>Ninguna</v>
      </c>
      <c r="CQ194" s="104">
        <f t="shared" ref="CQ194:CQ257" si="151">((EXP(-31.08+(3.45*(AA194))))/(1+EXP(-31.08+(3.45*(AA194)))))</f>
        <v>8.73936967458878E-5</v>
      </c>
      <c r="CR194" s="104">
        <f t="shared" ref="CR194:CR257" si="152">+CQ194</f>
        <v>8.73936967458878E-5</v>
      </c>
      <c r="CS194" s="103" t="str">
        <f t="shared" ref="CS194:CS257" si="153">IF(CR194&lt;0.2,"Ninguna",IF(CR194&lt;0.4,"Baja",IF(CR194&lt;0.6,"Media",IF(CR194&lt;0.8,"Alta","Muy Alta"))))</f>
        <v>Ninguna</v>
      </c>
      <c r="CT194" s="105" t="str">
        <f t="shared" ref="CT194:CT257" si="154">IF(AY194&lt;0.01,"Oligotrofico",IF(AY194&lt;=0.02,"Mesotrofico",IF(AY194&lt;=1,"Eutrofico","Hipereutrofico")))</f>
        <v>Eutrofico</v>
      </c>
      <c r="CU194" s="83" t="s">
        <v>1798</v>
      </c>
      <c r="CV194" s="83" t="s">
        <v>1497</v>
      </c>
      <c r="CW194" s="90">
        <v>43797</v>
      </c>
      <c r="CX194" s="106">
        <f t="shared" si="116"/>
        <v>5.2458966630056656</v>
      </c>
    </row>
    <row r="195" spans="1:102" ht="30" hidden="1" customHeight="1" x14ac:dyDescent="0.2">
      <c r="A195" s="83">
        <v>2019</v>
      </c>
      <c r="B195" s="84" t="s">
        <v>1799</v>
      </c>
      <c r="C195" s="84" t="s">
        <v>248</v>
      </c>
      <c r="D195" s="85" t="s">
        <v>1800</v>
      </c>
      <c r="E195" s="86" t="s">
        <v>240</v>
      </c>
      <c r="F195" s="86" t="s">
        <v>241</v>
      </c>
      <c r="G195" s="86" t="s">
        <v>1494</v>
      </c>
      <c r="H195" s="87">
        <v>-75.139722000000006</v>
      </c>
      <c r="I195" s="87">
        <v>7.0766669999999996</v>
      </c>
      <c r="J195" s="109">
        <v>882643.08889999997</v>
      </c>
      <c r="K195" s="109">
        <v>1274438.6945</v>
      </c>
      <c r="L195" s="89">
        <v>1526</v>
      </c>
      <c r="M195" s="86">
        <v>2</v>
      </c>
      <c r="N195" s="86" t="s">
        <v>79</v>
      </c>
      <c r="O195" s="86">
        <v>27</v>
      </c>
      <c r="P195" s="86" t="s">
        <v>98</v>
      </c>
      <c r="Q195" s="86">
        <v>2702</v>
      </c>
      <c r="R195" s="84" t="s">
        <v>242</v>
      </c>
      <c r="S195" s="84" t="s">
        <v>507</v>
      </c>
      <c r="T195" s="84" t="s">
        <v>244</v>
      </c>
      <c r="U195" s="110" t="s">
        <v>245</v>
      </c>
      <c r="V195" s="84" t="s">
        <v>246</v>
      </c>
      <c r="W195" s="84" t="s">
        <v>247</v>
      </c>
      <c r="X195" s="84" t="s">
        <v>248</v>
      </c>
      <c r="Y195" s="90">
        <v>43782</v>
      </c>
      <c r="Z195" s="91">
        <v>162.34</v>
      </c>
      <c r="AA195" s="91">
        <v>6.94</v>
      </c>
      <c r="AB195" s="91">
        <v>94.6</v>
      </c>
      <c r="AC195" s="91">
        <v>20.7</v>
      </c>
      <c r="AD195" s="91">
        <v>26.2</v>
      </c>
      <c r="AE195" s="91">
        <v>6.37</v>
      </c>
      <c r="AF195" s="91">
        <v>85.2</v>
      </c>
      <c r="AG195" s="91">
        <v>5.5</v>
      </c>
      <c r="AH195" s="91">
        <v>36.5</v>
      </c>
      <c r="AI195" s="91">
        <v>2</v>
      </c>
      <c r="AJ195" s="91" t="s">
        <v>88</v>
      </c>
      <c r="AK195" s="91" t="s">
        <v>88</v>
      </c>
      <c r="AL195" s="91">
        <v>140800</v>
      </c>
      <c r="AM195" s="91">
        <v>261300</v>
      </c>
      <c r="AN195" s="91">
        <v>155310</v>
      </c>
      <c r="AO195" s="91">
        <v>0.58399999999999996</v>
      </c>
      <c r="AP195" s="91">
        <v>0.26429909571662885</v>
      </c>
      <c r="AQ195" s="91">
        <v>3.1E-2</v>
      </c>
      <c r="AR195" s="91">
        <v>5</v>
      </c>
      <c r="AS195" s="91">
        <v>27.3</v>
      </c>
      <c r="AT195" s="91">
        <v>108</v>
      </c>
      <c r="AU195" s="91" t="s">
        <v>88</v>
      </c>
      <c r="AV195" s="91">
        <v>69</v>
      </c>
      <c r="AW195" s="91">
        <v>0.2</v>
      </c>
      <c r="AX195" s="91">
        <v>5.01</v>
      </c>
      <c r="AY195" s="91">
        <v>0.58699999999999997</v>
      </c>
      <c r="AZ195" s="91">
        <v>24.8</v>
      </c>
      <c r="BA195" s="91">
        <v>11.4</v>
      </c>
      <c r="BB195" s="91" t="s">
        <v>88</v>
      </c>
      <c r="BC195" s="91" t="s">
        <v>88</v>
      </c>
      <c r="BD195" s="91" t="s">
        <v>88</v>
      </c>
      <c r="BE195" s="93">
        <v>1E-3</v>
      </c>
      <c r="BF195" s="91" t="s">
        <v>88</v>
      </c>
      <c r="BG195" s="91">
        <v>0.25</v>
      </c>
      <c r="BH195" s="91" t="s">
        <v>88</v>
      </c>
      <c r="BI195" s="94">
        <f t="shared" si="117"/>
        <v>91.533956707411861</v>
      </c>
      <c r="BJ195" s="95">
        <f t="shared" si="118"/>
        <v>2</v>
      </c>
      <c r="BK195" s="95">
        <f t="shared" si="119"/>
        <v>87.102319804345115</v>
      </c>
      <c r="BL195" s="95">
        <f t="shared" si="120"/>
        <v>80.14150832</v>
      </c>
      <c r="BM195" s="95">
        <f t="shared" si="121"/>
        <v>98.988068214595046</v>
      </c>
      <c r="BN195" s="95">
        <f t="shared" si="122"/>
        <v>57.120790246247353</v>
      </c>
      <c r="BO195" s="95">
        <f t="shared" si="123"/>
        <v>70.424406522592179</v>
      </c>
      <c r="BP195" s="95">
        <f t="shared" si="124"/>
        <v>53.840407002826993</v>
      </c>
      <c r="BQ195" s="95">
        <f t="shared" si="125"/>
        <v>83.503011444505603</v>
      </c>
      <c r="BR195" s="96">
        <f t="shared" si="126"/>
        <v>67.083363593622977</v>
      </c>
      <c r="BS195" s="97" t="str">
        <f t="shared" si="127"/>
        <v>MEDIA</v>
      </c>
      <c r="BT195" s="98">
        <f t="shared" si="128"/>
        <v>8.5349233390119252</v>
      </c>
      <c r="BU195" s="99">
        <f t="shared" si="129"/>
        <v>0.85200000000000009</v>
      </c>
      <c r="BV195" s="100">
        <f t="shared" si="130"/>
        <v>0.1</v>
      </c>
      <c r="BW195" s="95">
        <f t="shared" si="131"/>
        <v>0.97062589670149924</v>
      </c>
      <c r="BX195" s="94">
        <f t="shared" si="132"/>
        <v>0.51</v>
      </c>
      <c r="BY195" s="100">
        <f t="shared" si="133"/>
        <v>0.81299999999999994</v>
      </c>
      <c r="BZ195" s="100">
        <f t="shared" si="134"/>
        <v>0.75582897699099816</v>
      </c>
      <c r="CA195" s="94">
        <f t="shared" si="135"/>
        <v>0.35</v>
      </c>
      <c r="CB195" s="99">
        <f t="shared" si="136"/>
        <v>0.62624368231694971</v>
      </c>
      <c r="CC195" s="97" t="str">
        <f t="shared" si="137"/>
        <v>Regular</v>
      </c>
      <c r="CD195" s="99">
        <f t="shared" si="138"/>
        <v>0.24417102300900184</v>
      </c>
      <c r="CE195" s="96">
        <f t="shared" si="139"/>
        <v>0</v>
      </c>
      <c r="CF195" s="96">
        <f t="shared" si="140"/>
        <v>0</v>
      </c>
      <c r="CG195" s="99">
        <f t="shared" si="141"/>
        <v>8.1390341003000619E-2</v>
      </c>
      <c r="CH195" s="101" t="str">
        <f t="shared" si="142"/>
        <v>Ninguna</v>
      </c>
      <c r="CI195" s="96">
        <f t="shared" si="143"/>
        <v>0</v>
      </c>
      <c r="CJ195" s="96">
        <f t="shared" si="144"/>
        <v>1</v>
      </c>
      <c r="CK195" s="96">
        <f t="shared" si="145"/>
        <v>0.14799999999999991</v>
      </c>
      <c r="CL195" s="102">
        <f t="shared" si="146"/>
        <v>0.38266666666666665</v>
      </c>
      <c r="CM195" s="103" t="str">
        <f t="shared" si="147"/>
        <v>Baja</v>
      </c>
      <c r="CN195" s="96">
        <f t="shared" si="148"/>
        <v>0.18700000000000003</v>
      </c>
      <c r="CO195" s="96">
        <f t="shared" si="149"/>
        <v>0.18700000000000003</v>
      </c>
      <c r="CP195" s="103" t="str">
        <f t="shared" si="150"/>
        <v>Ninguna</v>
      </c>
      <c r="CQ195" s="104">
        <f t="shared" si="151"/>
        <v>7.9450218806817116E-4</v>
      </c>
      <c r="CR195" s="104">
        <f t="shared" si="152"/>
        <v>7.9450218806817116E-4</v>
      </c>
      <c r="CS195" s="103" t="str">
        <f t="shared" si="153"/>
        <v>Ninguna</v>
      </c>
      <c r="CT195" s="105" t="str">
        <f t="shared" si="154"/>
        <v>Eutrofico</v>
      </c>
      <c r="CU195" s="83" t="s">
        <v>1801</v>
      </c>
      <c r="CV195" s="83" t="s">
        <v>1497</v>
      </c>
      <c r="CW195" s="90">
        <v>43797</v>
      </c>
      <c r="CX195" s="106">
        <f t="shared" ref="CX195:CX258" si="155">+AP195+AQ195+AX195</f>
        <v>5.3052990957166291</v>
      </c>
    </row>
    <row r="196" spans="1:102" ht="30" hidden="1" customHeight="1" x14ac:dyDescent="0.2">
      <c r="A196" s="83">
        <v>2019</v>
      </c>
      <c r="B196" s="84" t="s">
        <v>1802</v>
      </c>
      <c r="C196" s="84" t="s">
        <v>1803</v>
      </c>
      <c r="D196" s="85" t="s">
        <v>1804</v>
      </c>
      <c r="E196" s="86" t="s">
        <v>219</v>
      </c>
      <c r="F196" s="86" t="s">
        <v>1285</v>
      </c>
      <c r="G196" s="86" t="s">
        <v>1507</v>
      </c>
      <c r="H196" s="87">
        <v>-75.461111000000002</v>
      </c>
      <c r="I196" s="87">
        <v>7.0786389999999999</v>
      </c>
      <c r="J196" s="109">
        <v>848019.83680000005</v>
      </c>
      <c r="K196" s="109">
        <v>1277530.9938000001</v>
      </c>
      <c r="L196" s="89">
        <v>1962</v>
      </c>
      <c r="M196" s="86">
        <v>2</v>
      </c>
      <c r="N196" s="86" t="s">
        <v>79</v>
      </c>
      <c r="O196" s="86">
        <v>26</v>
      </c>
      <c r="P196" s="86" t="s">
        <v>80</v>
      </c>
      <c r="Q196" s="86">
        <v>2625</v>
      </c>
      <c r="R196" s="84" t="s">
        <v>204</v>
      </c>
      <c r="S196" s="108">
        <v>2625</v>
      </c>
      <c r="T196" s="84" t="s">
        <v>206</v>
      </c>
      <c r="U196" s="110" t="s">
        <v>207</v>
      </c>
      <c r="V196" s="84" t="s">
        <v>208</v>
      </c>
      <c r="W196" s="84" t="s">
        <v>1805</v>
      </c>
      <c r="X196" s="84" t="s">
        <v>1803</v>
      </c>
      <c r="Y196" s="90">
        <v>43717</v>
      </c>
      <c r="Z196" s="91">
        <v>6.25</v>
      </c>
      <c r="AA196" s="91">
        <v>6.08</v>
      </c>
      <c r="AB196" s="91">
        <v>114.6</v>
      </c>
      <c r="AC196" s="91">
        <v>16.2</v>
      </c>
      <c r="AD196" s="91">
        <v>18</v>
      </c>
      <c r="AE196" s="91">
        <v>7.73</v>
      </c>
      <c r="AF196" s="91">
        <v>100.2</v>
      </c>
      <c r="AG196" s="91">
        <v>1.8000000000000007</v>
      </c>
      <c r="AH196" s="91">
        <v>12</v>
      </c>
      <c r="AI196" s="91">
        <v>2</v>
      </c>
      <c r="AJ196" s="91" t="s">
        <v>88</v>
      </c>
      <c r="AK196" s="91" t="s">
        <v>88</v>
      </c>
      <c r="AL196" s="91">
        <v>100</v>
      </c>
      <c r="AM196" s="91">
        <v>200</v>
      </c>
      <c r="AN196" s="91">
        <v>100</v>
      </c>
      <c r="AO196" s="91">
        <v>0.153</v>
      </c>
      <c r="AP196" s="91">
        <v>0.22589666300566569</v>
      </c>
      <c r="AQ196" s="91">
        <v>0.02</v>
      </c>
      <c r="AR196" s="91">
        <v>5</v>
      </c>
      <c r="AS196" s="91">
        <v>1.08</v>
      </c>
      <c r="AT196" s="91">
        <v>78</v>
      </c>
      <c r="AU196" s="91" t="s">
        <v>88</v>
      </c>
      <c r="AV196" s="91">
        <v>7</v>
      </c>
      <c r="AW196" s="91">
        <v>0.1</v>
      </c>
      <c r="AX196" s="91">
        <v>5</v>
      </c>
      <c r="AY196" s="91">
        <v>0.05</v>
      </c>
      <c r="AZ196" s="91">
        <v>47.9</v>
      </c>
      <c r="BA196" s="91">
        <v>44.6</v>
      </c>
      <c r="BB196" s="91" t="s">
        <v>88</v>
      </c>
      <c r="BC196" s="91" t="s">
        <v>88</v>
      </c>
      <c r="BD196" s="91" t="s">
        <v>88</v>
      </c>
      <c r="BE196" s="93" t="s">
        <v>88</v>
      </c>
      <c r="BF196" s="91" t="s">
        <v>88</v>
      </c>
      <c r="BG196" s="91" t="s">
        <v>88</v>
      </c>
      <c r="BH196" s="91" t="s">
        <v>88</v>
      </c>
      <c r="BI196" s="94">
        <f t="shared" si="117"/>
        <v>98.764808668815647</v>
      </c>
      <c r="BJ196" s="95">
        <f t="shared" si="118"/>
        <v>43.829846143017264</v>
      </c>
      <c r="BK196" s="95">
        <f t="shared" si="119"/>
        <v>58.959137920532356</v>
      </c>
      <c r="BL196" s="95">
        <f t="shared" si="120"/>
        <v>80.14150832</v>
      </c>
      <c r="BM196" s="95">
        <f t="shared" si="121"/>
        <v>99.269944328661239</v>
      </c>
      <c r="BN196" s="95">
        <f t="shared" si="122"/>
        <v>85.756210881875944</v>
      </c>
      <c r="BO196" s="95">
        <f t="shared" si="123"/>
        <v>87.095109653907059</v>
      </c>
      <c r="BP196" s="95">
        <f t="shared" si="124"/>
        <v>95.315992686463005</v>
      </c>
      <c r="BQ196" s="95">
        <f t="shared" si="125"/>
        <v>85.530506418481608</v>
      </c>
      <c r="BR196" s="96">
        <f t="shared" si="126"/>
        <v>79.928405293695164</v>
      </c>
      <c r="BS196" s="97" t="str">
        <f t="shared" si="127"/>
        <v>BUENA</v>
      </c>
      <c r="BT196" s="98">
        <f t="shared" si="128"/>
        <v>100</v>
      </c>
      <c r="BU196" s="99">
        <f t="shared" si="129"/>
        <v>0.998</v>
      </c>
      <c r="BV196" s="100">
        <f t="shared" si="130"/>
        <v>0.93258826543885076</v>
      </c>
      <c r="BW196" s="95">
        <f t="shared" si="131"/>
        <v>0.62062039680567682</v>
      </c>
      <c r="BX196" s="94">
        <f t="shared" si="132"/>
        <v>0.91</v>
      </c>
      <c r="BY196" s="100">
        <f t="shared" si="133"/>
        <v>0.999</v>
      </c>
      <c r="BZ196" s="100">
        <f t="shared" si="134"/>
        <v>0.68427615175468892</v>
      </c>
      <c r="CA196" s="94">
        <f t="shared" si="135"/>
        <v>0.15</v>
      </c>
      <c r="CB196" s="99">
        <f t="shared" si="136"/>
        <v>0.76118787395989052</v>
      </c>
      <c r="CC196" s="97" t="str">
        <f t="shared" si="137"/>
        <v>Aceptable</v>
      </c>
      <c r="CD196" s="99">
        <f t="shared" si="138"/>
        <v>0.31572384824531102</v>
      </c>
      <c r="CE196" s="96">
        <f t="shared" si="139"/>
        <v>1.4691744881854492E-2</v>
      </c>
      <c r="CF196" s="96">
        <f t="shared" si="140"/>
        <v>0</v>
      </c>
      <c r="CG196" s="99">
        <f t="shared" si="141"/>
        <v>0.11013853104238851</v>
      </c>
      <c r="CH196" s="101" t="str">
        <f t="shared" si="142"/>
        <v>Ninguna</v>
      </c>
      <c r="CI196" s="96">
        <f t="shared" si="143"/>
        <v>0</v>
      </c>
      <c r="CJ196" s="96">
        <f t="shared" si="144"/>
        <v>0</v>
      </c>
      <c r="CK196" s="96">
        <f t="shared" si="145"/>
        <v>0</v>
      </c>
      <c r="CL196" s="102">
        <f t="shared" si="146"/>
        <v>0</v>
      </c>
      <c r="CM196" s="103" t="str">
        <f t="shared" si="147"/>
        <v>Ninguna</v>
      </c>
      <c r="CN196" s="96">
        <f t="shared" si="148"/>
        <v>0</v>
      </c>
      <c r="CO196" s="96">
        <f t="shared" si="149"/>
        <v>0</v>
      </c>
      <c r="CP196" s="103" t="str">
        <f t="shared" si="150"/>
        <v>Ninguna</v>
      </c>
      <c r="CQ196" s="104">
        <f t="shared" si="151"/>
        <v>4.0913891188114779E-5</v>
      </c>
      <c r="CR196" s="104">
        <f t="shared" si="152"/>
        <v>4.0913891188114779E-5</v>
      </c>
      <c r="CS196" s="103" t="str">
        <f t="shared" si="153"/>
        <v>Ninguna</v>
      </c>
      <c r="CT196" s="105" t="str">
        <f t="shared" si="154"/>
        <v>Eutrofico</v>
      </c>
      <c r="CU196" s="83" t="s">
        <v>1806</v>
      </c>
      <c r="CV196" s="83" t="s">
        <v>1807</v>
      </c>
      <c r="CW196" s="90">
        <v>43732</v>
      </c>
      <c r="CX196" s="106">
        <f t="shared" si="155"/>
        <v>5.2458966630056656</v>
      </c>
    </row>
    <row r="197" spans="1:102" ht="30" hidden="1" customHeight="1" x14ac:dyDescent="0.2">
      <c r="A197" s="83">
        <v>2019</v>
      </c>
      <c r="B197" s="84" t="s">
        <v>1808</v>
      </c>
      <c r="C197" s="84" t="s">
        <v>223</v>
      </c>
      <c r="D197" s="85" t="s">
        <v>1809</v>
      </c>
      <c r="E197" s="86" t="s">
        <v>219</v>
      </c>
      <c r="F197" s="86" t="s">
        <v>1285</v>
      </c>
      <c r="G197" s="86" t="s">
        <v>1507</v>
      </c>
      <c r="H197" s="87">
        <v>-75.492555999999993</v>
      </c>
      <c r="I197" s="87">
        <v>6.9512780000000003</v>
      </c>
      <c r="J197" s="109">
        <v>843104.52760000003</v>
      </c>
      <c r="K197" s="109">
        <v>1278445.2959</v>
      </c>
      <c r="L197" s="89">
        <v>1741</v>
      </c>
      <c r="M197" s="86">
        <v>2</v>
      </c>
      <c r="N197" s="86" t="s">
        <v>79</v>
      </c>
      <c r="O197" s="86">
        <v>26</v>
      </c>
      <c r="P197" s="86" t="s">
        <v>80</v>
      </c>
      <c r="Q197" s="86">
        <v>2620</v>
      </c>
      <c r="R197" s="84" t="s">
        <v>81</v>
      </c>
      <c r="S197" s="84" t="s">
        <v>181</v>
      </c>
      <c r="T197" s="84" t="s">
        <v>182</v>
      </c>
      <c r="U197" s="110" t="s">
        <v>220</v>
      </c>
      <c r="V197" s="84" t="s">
        <v>221</v>
      </c>
      <c r="W197" s="84" t="s">
        <v>222</v>
      </c>
      <c r="X197" s="84" t="s">
        <v>223</v>
      </c>
      <c r="Y197" s="90">
        <v>43713</v>
      </c>
      <c r="Z197" s="91">
        <v>649.1</v>
      </c>
      <c r="AA197" s="91">
        <v>6.67</v>
      </c>
      <c r="AB197" s="91">
        <v>22.9</v>
      </c>
      <c r="AC197" s="91">
        <v>18.399999999999999</v>
      </c>
      <c r="AD197" s="91">
        <v>21</v>
      </c>
      <c r="AE197" s="91">
        <v>7.73</v>
      </c>
      <c r="AF197" s="91">
        <v>101.7</v>
      </c>
      <c r="AG197" s="91">
        <v>2.6000000000000014</v>
      </c>
      <c r="AH197" s="91">
        <v>12</v>
      </c>
      <c r="AI197" s="91">
        <v>2</v>
      </c>
      <c r="AJ197" s="91" t="s">
        <v>88</v>
      </c>
      <c r="AK197" s="91" t="s">
        <v>88</v>
      </c>
      <c r="AL197" s="91">
        <v>173</v>
      </c>
      <c r="AM197" s="91">
        <v>1439</v>
      </c>
      <c r="AN197" s="91">
        <v>187</v>
      </c>
      <c r="AO197" s="91">
        <v>0.153</v>
      </c>
      <c r="AP197" s="91">
        <v>0.22589666300566569</v>
      </c>
      <c r="AQ197" s="91">
        <v>0.02</v>
      </c>
      <c r="AR197" s="91">
        <v>5</v>
      </c>
      <c r="AS197" s="91">
        <v>1.88</v>
      </c>
      <c r="AT197" s="91">
        <v>27</v>
      </c>
      <c r="AU197" s="91" t="s">
        <v>88</v>
      </c>
      <c r="AV197" s="91">
        <v>7</v>
      </c>
      <c r="AW197" s="91">
        <v>0.1</v>
      </c>
      <c r="AX197" s="91">
        <v>5</v>
      </c>
      <c r="AY197" s="91">
        <v>0.05</v>
      </c>
      <c r="AZ197" s="91">
        <v>12.3</v>
      </c>
      <c r="BA197" s="91">
        <v>11.1</v>
      </c>
      <c r="BB197" s="91" t="s">
        <v>88</v>
      </c>
      <c r="BC197" s="91" t="s">
        <v>88</v>
      </c>
      <c r="BD197" s="91" t="s">
        <v>88</v>
      </c>
      <c r="BE197" s="93" t="s">
        <v>88</v>
      </c>
      <c r="BF197" s="91" t="s">
        <v>88</v>
      </c>
      <c r="BG197" s="91" t="s">
        <v>88</v>
      </c>
      <c r="BH197" s="91" t="s">
        <v>88</v>
      </c>
      <c r="BI197" s="94">
        <f t="shared" si="117"/>
        <v>98.811533012170031</v>
      </c>
      <c r="BJ197" s="95">
        <f t="shared" si="118"/>
        <v>37.344766980142786</v>
      </c>
      <c r="BK197" s="95">
        <f t="shared" si="119"/>
        <v>79.370293954937068</v>
      </c>
      <c r="BL197" s="95">
        <f t="shared" si="120"/>
        <v>80.14150832</v>
      </c>
      <c r="BM197" s="95">
        <f t="shared" si="121"/>
        <v>99.269944328661239</v>
      </c>
      <c r="BN197" s="95">
        <f t="shared" si="122"/>
        <v>85.756210881875944</v>
      </c>
      <c r="BO197" s="95">
        <f t="shared" si="123"/>
        <v>84.424184298494524</v>
      </c>
      <c r="BP197" s="95">
        <f t="shared" si="124"/>
        <v>93.326915835677042</v>
      </c>
      <c r="BQ197" s="95">
        <f t="shared" si="125"/>
        <v>84.39169835095511</v>
      </c>
      <c r="BR197" s="96">
        <f t="shared" si="126"/>
        <v>80.638027681459022</v>
      </c>
      <c r="BS197" s="97" t="str">
        <f t="shared" si="127"/>
        <v>BUENA</v>
      </c>
      <c r="BT197" s="98">
        <f t="shared" si="128"/>
        <v>100</v>
      </c>
      <c r="BU197" s="99">
        <f t="shared" si="129"/>
        <v>0.98299999999999987</v>
      </c>
      <c r="BV197" s="100">
        <f t="shared" si="130"/>
        <v>0.85549422413893983</v>
      </c>
      <c r="BW197" s="95">
        <f t="shared" si="131"/>
        <v>0.84347846213997757</v>
      </c>
      <c r="BX197" s="94">
        <f t="shared" si="132"/>
        <v>0.91</v>
      </c>
      <c r="BY197" s="100">
        <f t="shared" si="133"/>
        <v>0.999</v>
      </c>
      <c r="BZ197" s="100">
        <f t="shared" si="134"/>
        <v>0.96350952250611055</v>
      </c>
      <c r="CA197" s="94">
        <f t="shared" si="135"/>
        <v>0.15</v>
      </c>
      <c r="CB197" s="99">
        <f t="shared" si="136"/>
        <v>0.8182875092299039</v>
      </c>
      <c r="CC197" s="97" t="str">
        <f t="shared" si="137"/>
        <v>Aceptable</v>
      </c>
      <c r="CD197" s="99">
        <f t="shared" si="138"/>
        <v>3.6490477493889492E-2</v>
      </c>
      <c r="CE197" s="96">
        <f t="shared" si="139"/>
        <v>0</v>
      </c>
      <c r="CF197" s="96">
        <f t="shared" si="140"/>
        <v>0</v>
      </c>
      <c r="CG197" s="99">
        <f t="shared" si="141"/>
        <v>1.2163492497963163E-2</v>
      </c>
      <c r="CH197" s="101" t="str">
        <f t="shared" si="142"/>
        <v>Ninguna</v>
      </c>
      <c r="CI197" s="96">
        <f t="shared" si="143"/>
        <v>0</v>
      </c>
      <c r="CJ197" s="96">
        <f t="shared" si="144"/>
        <v>0.32851404460449918</v>
      </c>
      <c r="CK197" s="96">
        <f t="shared" si="145"/>
        <v>0</v>
      </c>
      <c r="CL197" s="102">
        <f t="shared" si="146"/>
        <v>0.10950468153483306</v>
      </c>
      <c r="CM197" s="103" t="str">
        <f t="shared" si="147"/>
        <v>Ninguna</v>
      </c>
      <c r="CN197" s="96">
        <f t="shared" si="148"/>
        <v>0</v>
      </c>
      <c r="CO197" s="96">
        <f t="shared" si="149"/>
        <v>0</v>
      </c>
      <c r="CP197" s="103" t="str">
        <f t="shared" si="150"/>
        <v>Ninguna</v>
      </c>
      <c r="CQ197" s="104">
        <f t="shared" si="151"/>
        <v>3.1315471145179348E-4</v>
      </c>
      <c r="CR197" s="104">
        <f t="shared" si="152"/>
        <v>3.1315471145179348E-4</v>
      </c>
      <c r="CS197" s="103" t="str">
        <f t="shared" si="153"/>
        <v>Ninguna</v>
      </c>
      <c r="CT197" s="105" t="str">
        <f t="shared" si="154"/>
        <v>Eutrofico</v>
      </c>
      <c r="CU197" s="115" t="s">
        <v>1810</v>
      </c>
      <c r="CV197" s="108" t="s">
        <v>1811</v>
      </c>
      <c r="CW197" s="90">
        <v>43728</v>
      </c>
      <c r="CX197" s="106">
        <f t="shared" si="155"/>
        <v>5.2458966630056656</v>
      </c>
    </row>
    <row r="198" spans="1:102" ht="30" hidden="1" customHeight="1" x14ac:dyDescent="0.2">
      <c r="A198" s="83">
        <v>2019</v>
      </c>
      <c r="B198" s="84" t="s">
        <v>1812</v>
      </c>
      <c r="C198" s="84" t="s">
        <v>257</v>
      </c>
      <c r="D198" s="85" t="s">
        <v>1813</v>
      </c>
      <c r="E198" s="86" t="s">
        <v>1814</v>
      </c>
      <c r="F198" s="86" t="s">
        <v>241</v>
      </c>
      <c r="G198" s="86" t="s">
        <v>1507</v>
      </c>
      <c r="H198" s="87">
        <v>-75.728999999999999</v>
      </c>
      <c r="I198" s="87">
        <v>7.1125559999999997</v>
      </c>
      <c r="J198" s="109">
        <v>835273.57819999999</v>
      </c>
      <c r="K198" s="109">
        <v>1279096.9812</v>
      </c>
      <c r="L198" s="89">
        <v>1577</v>
      </c>
      <c r="M198" s="86">
        <v>2</v>
      </c>
      <c r="N198" s="86" t="s">
        <v>79</v>
      </c>
      <c r="O198" s="86">
        <v>26</v>
      </c>
      <c r="P198" s="86" t="s">
        <v>80</v>
      </c>
      <c r="Q198" s="86">
        <v>2620</v>
      </c>
      <c r="R198" s="84" t="s">
        <v>81</v>
      </c>
      <c r="S198" s="84" t="s">
        <v>181</v>
      </c>
      <c r="T198" s="84" t="s">
        <v>182</v>
      </c>
      <c r="U198" s="110" t="s">
        <v>220</v>
      </c>
      <c r="V198" s="84" t="s">
        <v>221</v>
      </c>
      <c r="W198" s="84" t="s">
        <v>256</v>
      </c>
      <c r="X198" s="84" t="s">
        <v>257</v>
      </c>
      <c r="Y198" s="90">
        <v>43714</v>
      </c>
      <c r="Z198" s="91">
        <v>149.41</v>
      </c>
      <c r="AA198" s="91">
        <v>7.05</v>
      </c>
      <c r="AB198" s="91">
        <v>25.7</v>
      </c>
      <c r="AC198" s="91">
        <v>18.5</v>
      </c>
      <c r="AD198" s="91">
        <v>22.1</v>
      </c>
      <c r="AE198" s="91">
        <v>8.11</v>
      </c>
      <c r="AF198" s="91">
        <v>104.6</v>
      </c>
      <c r="AG198" s="91">
        <v>3.6000000000000014</v>
      </c>
      <c r="AH198" s="91">
        <v>12</v>
      </c>
      <c r="AI198" s="91">
        <v>2</v>
      </c>
      <c r="AJ198" s="91" t="s">
        <v>88</v>
      </c>
      <c r="AK198" s="91" t="s">
        <v>88</v>
      </c>
      <c r="AL198" s="91">
        <v>100</v>
      </c>
      <c r="AM198" s="91">
        <v>57940</v>
      </c>
      <c r="AN198" s="91">
        <v>663</v>
      </c>
      <c r="AO198" s="91">
        <v>0.153</v>
      </c>
      <c r="AP198" s="91">
        <v>0.22589666300566569</v>
      </c>
      <c r="AQ198" s="91">
        <v>0.02</v>
      </c>
      <c r="AR198" s="91">
        <v>5</v>
      </c>
      <c r="AS198" s="91">
        <v>3.42</v>
      </c>
      <c r="AT198" s="91">
        <v>52</v>
      </c>
      <c r="AU198" s="91" t="s">
        <v>88</v>
      </c>
      <c r="AV198" s="91">
        <v>7</v>
      </c>
      <c r="AW198" s="91">
        <v>0.1</v>
      </c>
      <c r="AX198" s="91">
        <v>5</v>
      </c>
      <c r="AY198" s="91">
        <v>0.05</v>
      </c>
      <c r="AZ198" s="91">
        <v>13.9</v>
      </c>
      <c r="BA198" s="91" t="s">
        <v>88</v>
      </c>
      <c r="BB198" s="91" t="s">
        <v>88</v>
      </c>
      <c r="BC198" s="91" t="s">
        <v>88</v>
      </c>
      <c r="BD198" s="91" t="s">
        <v>88</v>
      </c>
      <c r="BE198" s="93" t="s">
        <v>88</v>
      </c>
      <c r="BF198" s="91" t="s">
        <v>88</v>
      </c>
      <c r="BG198" s="91" t="s">
        <v>88</v>
      </c>
      <c r="BH198" s="91" t="s">
        <v>88</v>
      </c>
      <c r="BI198" s="94">
        <f t="shared" si="117"/>
        <v>98.554836863104484</v>
      </c>
      <c r="BJ198" s="95">
        <f t="shared" si="118"/>
        <v>26.050316618643386</v>
      </c>
      <c r="BK198" s="95">
        <f t="shared" si="119"/>
        <v>89.594400467218946</v>
      </c>
      <c r="BL198" s="95">
        <f t="shared" si="120"/>
        <v>80.14150832</v>
      </c>
      <c r="BM198" s="95">
        <f t="shared" si="121"/>
        <v>99.269944328661239</v>
      </c>
      <c r="BN198" s="95">
        <f t="shared" si="122"/>
        <v>85.756210881875944</v>
      </c>
      <c r="BO198" s="95">
        <f t="shared" si="123"/>
        <v>80.23947646237859</v>
      </c>
      <c r="BP198" s="95">
        <f t="shared" si="124"/>
        <v>89.663657228632445</v>
      </c>
      <c r="BQ198" s="95">
        <f t="shared" si="125"/>
        <v>85.797998383897607</v>
      </c>
      <c r="BR198" s="96">
        <f t="shared" si="126"/>
        <v>79.298838524759788</v>
      </c>
      <c r="BS198" s="97" t="str">
        <f t="shared" si="127"/>
        <v>BUENA</v>
      </c>
      <c r="BT198" s="98">
        <f t="shared" si="128"/>
        <v>100</v>
      </c>
      <c r="BU198" s="99">
        <f t="shared" si="129"/>
        <v>0.95399999999999996</v>
      </c>
      <c r="BV198" s="100">
        <f t="shared" si="130"/>
        <v>0.5335721237903821</v>
      </c>
      <c r="BW198" s="95">
        <f t="shared" si="131"/>
        <v>1</v>
      </c>
      <c r="BX198" s="94">
        <f t="shared" si="132"/>
        <v>0.91</v>
      </c>
      <c r="BY198" s="100">
        <f t="shared" si="133"/>
        <v>0.999</v>
      </c>
      <c r="BZ198" s="100">
        <f t="shared" si="134"/>
        <v>0.95740973078631109</v>
      </c>
      <c r="CA198" s="94">
        <f t="shared" si="135"/>
        <v>0.15</v>
      </c>
      <c r="CB198" s="99">
        <f t="shared" si="136"/>
        <v>0.78963745964073717</v>
      </c>
      <c r="CC198" s="97" t="str">
        <f t="shared" si="137"/>
        <v>Aceptable</v>
      </c>
      <c r="CD198" s="99">
        <f t="shared" si="138"/>
        <v>4.2590269213688907E-2</v>
      </c>
      <c r="CE198" s="96">
        <f t="shared" si="139"/>
        <v>1</v>
      </c>
      <c r="CF198" s="96">
        <f t="shared" si="140"/>
        <v>0</v>
      </c>
      <c r="CG198" s="99">
        <f t="shared" si="141"/>
        <v>0.34753008973789629</v>
      </c>
      <c r="CH198" s="101" t="str">
        <f t="shared" si="142"/>
        <v>Baja</v>
      </c>
      <c r="CI198" s="96">
        <f t="shared" si="143"/>
        <v>0</v>
      </c>
      <c r="CJ198" s="96">
        <f t="shared" si="144"/>
        <v>1</v>
      </c>
      <c r="CK198" s="96">
        <f t="shared" si="145"/>
        <v>0</v>
      </c>
      <c r="CL198" s="102">
        <f t="shared" si="146"/>
        <v>0.33333333333333331</v>
      </c>
      <c r="CM198" s="103" t="str">
        <f t="shared" si="147"/>
        <v>Baja</v>
      </c>
      <c r="CN198" s="96">
        <f t="shared" si="148"/>
        <v>0</v>
      </c>
      <c r="CO198" s="96">
        <f t="shared" si="149"/>
        <v>0</v>
      </c>
      <c r="CP198" s="103" t="str">
        <f t="shared" si="150"/>
        <v>Ninguna</v>
      </c>
      <c r="CQ198" s="104">
        <f t="shared" si="151"/>
        <v>1.1607818919783881E-3</v>
      </c>
      <c r="CR198" s="104">
        <f t="shared" si="152"/>
        <v>1.1607818919783881E-3</v>
      </c>
      <c r="CS198" s="103" t="str">
        <f t="shared" si="153"/>
        <v>Ninguna</v>
      </c>
      <c r="CT198" s="105" t="str">
        <f t="shared" si="154"/>
        <v>Eutrofico</v>
      </c>
      <c r="CU198" s="83" t="s">
        <v>1815</v>
      </c>
      <c r="CV198" s="83" t="s">
        <v>1816</v>
      </c>
      <c r="CW198" s="90">
        <v>43729</v>
      </c>
      <c r="CX198" s="106">
        <f t="shared" si="155"/>
        <v>5.2458966630056656</v>
      </c>
    </row>
    <row r="199" spans="1:102" ht="30" hidden="1" customHeight="1" x14ac:dyDescent="0.2">
      <c r="A199" s="83">
        <v>2019</v>
      </c>
      <c r="B199" s="84" t="s">
        <v>1817</v>
      </c>
      <c r="C199" s="84" t="s">
        <v>257</v>
      </c>
      <c r="D199" s="85" t="s">
        <v>1818</v>
      </c>
      <c r="E199" s="86" t="s">
        <v>1814</v>
      </c>
      <c r="F199" s="86" t="s">
        <v>241</v>
      </c>
      <c r="G199" s="86" t="s">
        <v>1578</v>
      </c>
      <c r="H199" s="87">
        <v>-75.524850000000001</v>
      </c>
      <c r="I199" s="87">
        <v>7.1423059999999996</v>
      </c>
      <c r="J199" s="109">
        <v>840107.95830000006</v>
      </c>
      <c r="K199" s="109">
        <v>1281814.8861</v>
      </c>
      <c r="L199" s="89">
        <v>553</v>
      </c>
      <c r="M199" s="86">
        <v>2</v>
      </c>
      <c r="N199" s="86" t="s">
        <v>79</v>
      </c>
      <c r="O199" s="86">
        <v>26</v>
      </c>
      <c r="P199" s="86" t="s">
        <v>80</v>
      </c>
      <c r="Q199" s="86">
        <v>2620</v>
      </c>
      <c r="R199" s="84" t="s">
        <v>81</v>
      </c>
      <c r="S199" s="84" t="s">
        <v>181</v>
      </c>
      <c r="T199" s="84" t="s">
        <v>182</v>
      </c>
      <c r="U199" s="110" t="s">
        <v>220</v>
      </c>
      <c r="V199" s="84" t="s">
        <v>221</v>
      </c>
      <c r="W199" s="84" t="s">
        <v>256</v>
      </c>
      <c r="X199" s="84" t="s">
        <v>257</v>
      </c>
      <c r="Y199" s="90">
        <v>43714</v>
      </c>
      <c r="Z199" s="91">
        <v>382.39</v>
      </c>
      <c r="AA199" s="91">
        <v>7.52</v>
      </c>
      <c r="AB199" s="91">
        <v>50.8</v>
      </c>
      <c r="AC199" s="91">
        <v>23.2</v>
      </c>
      <c r="AD199" s="91">
        <v>22.1</v>
      </c>
      <c r="AE199" s="91">
        <v>8.3000000000000007</v>
      </c>
      <c r="AF199" s="91">
        <v>104.6</v>
      </c>
      <c r="AG199" s="91">
        <v>-1.0999999999999979</v>
      </c>
      <c r="AH199" s="91">
        <v>12</v>
      </c>
      <c r="AI199" s="91">
        <v>2</v>
      </c>
      <c r="AJ199" s="91" t="s">
        <v>88</v>
      </c>
      <c r="AK199" s="91" t="s">
        <v>88</v>
      </c>
      <c r="AL199" s="91">
        <v>116</v>
      </c>
      <c r="AM199" s="91">
        <v>18596</v>
      </c>
      <c r="AN199" s="91">
        <v>148</v>
      </c>
      <c r="AO199" s="91">
        <v>0.153</v>
      </c>
      <c r="AP199" s="91">
        <v>0.22589666300566569</v>
      </c>
      <c r="AQ199" s="91">
        <v>0.02</v>
      </c>
      <c r="AR199" s="91">
        <v>5</v>
      </c>
      <c r="AS199" s="91">
        <v>5.59</v>
      </c>
      <c r="AT199" s="91">
        <v>100</v>
      </c>
      <c r="AU199" s="91" t="s">
        <v>88</v>
      </c>
      <c r="AV199" s="91">
        <v>7</v>
      </c>
      <c r="AW199" s="91">
        <v>0.1</v>
      </c>
      <c r="AX199" s="91">
        <v>5</v>
      </c>
      <c r="AY199" s="91">
        <v>0.05</v>
      </c>
      <c r="AZ199" s="91">
        <v>52.3</v>
      </c>
      <c r="BA199" s="91" t="s">
        <v>88</v>
      </c>
      <c r="BB199" s="91" t="s">
        <v>88</v>
      </c>
      <c r="BC199" s="91" t="s">
        <v>88</v>
      </c>
      <c r="BD199" s="91" t="s">
        <v>88</v>
      </c>
      <c r="BE199" s="93" t="s">
        <v>88</v>
      </c>
      <c r="BF199" s="91" t="s">
        <v>88</v>
      </c>
      <c r="BG199" s="91" t="s">
        <v>88</v>
      </c>
      <c r="BH199" s="91" t="s">
        <v>88</v>
      </c>
      <c r="BI199" s="94">
        <f t="shared" si="117"/>
        <v>98.554836863104484</v>
      </c>
      <c r="BJ199" s="95">
        <f t="shared" si="118"/>
        <v>39.702730019423363</v>
      </c>
      <c r="BK199" s="95">
        <f t="shared" si="119"/>
        <v>92.911736773268785</v>
      </c>
      <c r="BL199" s="95">
        <f t="shared" si="120"/>
        <v>80.14150832</v>
      </c>
      <c r="BM199" s="95">
        <f t="shared" si="121"/>
        <v>99.269944328661239</v>
      </c>
      <c r="BN199" s="95">
        <f t="shared" si="122"/>
        <v>85.756210881875944</v>
      </c>
      <c r="BO199" s="95">
        <f t="shared" si="123"/>
        <v>90.29255161952193</v>
      </c>
      <c r="BP199" s="95">
        <f t="shared" si="124"/>
        <v>84.854700335714782</v>
      </c>
      <c r="BQ199" s="95">
        <f t="shared" si="125"/>
        <v>84.197110000000009</v>
      </c>
      <c r="BR199" s="96">
        <f t="shared" si="126"/>
        <v>82.356660439958162</v>
      </c>
      <c r="BS199" s="97" t="str">
        <f t="shared" si="127"/>
        <v>BUENA</v>
      </c>
      <c r="BT199" s="98">
        <f t="shared" si="128"/>
        <v>100</v>
      </c>
      <c r="BU199" s="99">
        <f t="shared" si="129"/>
        <v>0.95399999999999996</v>
      </c>
      <c r="BV199" s="100">
        <f t="shared" si="130"/>
        <v>0.88923236780216952</v>
      </c>
      <c r="BW199" s="95">
        <f t="shared" si="131"/>
        <v>1</v>
      </c>
      <c r="BX199" s="94">
        <f t="shared" si="132"/>
        <v>0.91</v>
      </c>
      <c r="BY199" s="100">
        <f t="shared" si="133"/>
        <v>0.999</v>
      </c>
      <c r="BZ199" s="100">
        <f t="shared" si="134"/>
        <v>0.893865305427616</v>
      </c>
      <c r="CA199" s="94">
        <f t="shared" si="135"/>
        <v>0.15</v>
      </c>
      <c r="CB199" s="99">
        <f t="shared" si="136"/>
        <v>0.83053367425216995</v>
      </c>
      <c r="CC199" s="97" t="str">
        <f t="shared" si="137"/>
        <v>Aceptable</v>
      </c>
      <c r="CD199" s="99">
        <f t="shared" si="138"/>
        <v>0.106134694572384</v>
      </c>
      <c r="CE199" s="96">
        <f t="shared" si="139"/>
        <v>1</v>
      </c>
      <c r="CF199" s="96">
        <f t="shared" si="140"/>
        <v>1.150000000000001E-2</v>
      </c>
      <c r="CG199" s="99">
        <f t="shared" si="141"/>
        <v>0.37254489819079467</v>
      </c>
      <c r="CH199" s="101" t="str">
        <f t="shared" si="142"/>
        <v>Baja</v>
      </c>
      <c r="CI199" s="96">
        <f t="shared" si="143"/>
        <v>0</v>
      </c>
      <c r="CJ199" s="96">
        <f t="shared" si="144"/>
        <v>0.95087494100618786</v>
      </c>
      <c r="CK199" s="96">
        <f t="shared" si="145"/>
        <v>0</v>
      </c>
      <c r="CL199" s="102">
        <f t="shared" si="146"/>
        <v>0.31695831366872929</v>
      </c>
      <c r="CM199" s="103" t="str">
        <f t="shared" si="147"/>
        <v>Baja</v>
      </c>
      <c r="CN199" s="96">
        <f t="shared" si="148"/>
        <v>0</v>
      </c>
      <c r="CO199" s="96">
        <f t="shared" si="149"/>
        <v>0</v>
      </c>
      <c r="CP199" s="103" t="str">
        <f t="shared" si="150"/>
        <v>Ninguna</v>
      </c>
      <c r="CQ199" s="104">
        <f t="shared" si="151"/>
        <v>5.8467814955466156E-3</v>
      </c>
      <c r="CR199" s="104">
        <f t="shared" si="152"/>
        <v>5.8467814955466156E-3</v>
      </c>
      <c r="CS199" s="103" t="str">
        <f t="shared" si="153"/>
        <v>Ninguna</v>
      </c>
      <c r="CT199" s="105" t="str">
        <f t="shared" si="154"/>
        <v>Eutrofico</v>
      </c>
      <c r="CU199" s="83" t="s">
        <v>1819</v>
      </c>
      <c r="CV199" s="83" t="s">
        <v>1816</v>
      </c>
      <c r="CW199" s="90">
        <v>43729</v>
      </c>
      <c r="CX199" s="106">
        <f t="shared" si="155"/>
        <v>5.2458966630056656</v>
      </c>
    </row>
    <row r="200" spans="1:102" ht="30" hidden="1" customHeight="1" x14ac:dyDescent="0.2">
      <c r="A200" s="83">
        <v>2019</v>
      </c>
      <c r="B200" s="84" t="s">
        <v>1820</v>
      </c>
      <c r="C200" s="84" t="s">
        <v>272</v>
      </c>
      <c r="D200" s="85" t="s">
        <v>1821</v>
      </c>
      <c r="E200" s="86" t="s">
        <v>268</v>
      </c>
      <c r="F200" s="86" t="s">
        <v>241</v>
      </c>
      <c r="G200" s="86" t="s">
        <v>1507</v>
      </c>
      <c r="H200" s="87">
        <v>-75.820999999999998</v>
      </c>
      <c r="I200" s="87">
        <v>7.2346110000000001</v>
      </c>
      <c r="J200" s="109">
        <v>804735.70200000005</v>
      </c>
      <c r="K200" s="109">
        <v>1287556.4787999999</v>
      </c>
      <c r="L200" s="89">
        <v>1196</v>
      </c>
      <c r="M200" s="86">
        <v>2</v>
      </c>
      <c r="N200" s="86" t="s">
        <v>79</v>
      </c>
      <c r="O200" s="86">
        <v>26</v>
      </c>
      <c r="P200" s="86" t="s">
        <v>80</v>
      </c>
      <c r="Q200" s="86">
        <v>2621</v>
      </c>
      <c r="R200" s="84" t="s">
        <v>152</v>
      </c>
      <c r="S200" s="84" t="s">
        <v>269</v>
      </c>
      <c r="T200" s="84" t="s">
        <v>270</v>
      </c>
      <c r="U200" s="110" t="s">
        <v>271</v>
      </c>
      <c r="V200" s="84" t="s">
        <v>272</v>
      </c>
      <c r="W200" s="84" t="s">
        <v>1822</v>
      </c>
      <c r="X200" s="84" t="s">
        <v>272</v>
      </c>
      <c r="Y200" s="90">
        <v>43709</v>
      </c>
      <c r="Z200" s="91" t="s">
        <v>88</v>
      </c>
      <c r="AA200" s="91">
        <v>7.93</v>
      </c>
      <c r="AB200" s="91">
        <v>170.3</v>
      </c>
      <c r="AC200" s="91">
        <v>18.899999999999999</v>
      </c>
      <c r="AD200" s="91">
        <v>22.5</v>
      </c>
      <c r="AE200" s="91">
        <v>7.91</v>
      </c>
      <c r="AF200" s="91">
        <v>99.3</v>
      </c>
      <c r="AG200" s="91">
        <v>3.6000000000000014</v>
      </c>
      <c r="AH200" s="91">
        <v>12</v>
      </c>
      <c r="AI200" s="91">
        <v>2</v>
      </c>
      <c r="AJ200" s="91" t="s">
        <v>88</v>
      </c>
      <c r="AK200" s="91" t="s">
        <v>88</v>
      </c>
      <c r="AL200" s="91">
        <v>740</v>
      </c>
      <c r="AM200" s="91">
        <v>4350</v>
      </c>
      <c r="AN200" s="91">
        <v>813</v>
      </c>
      <c r="AO200" s="91">
        <v>0.153</v>
      </c>
      <c r="AP200" s="91">
        <v>0.41564985993042486</v>
      </c>
      <c r="AQ200" s="91">
        <v>0.02</v>
      </c>
      <c r="AR200" s="91">
        <v>5</v>
      </c>
      <c r="AS200" s="91">
        <v>14.9</v>
      </c>
      <c r="AT200" s="91">
        <v>138</v>
      </c>
      <c r="AU200" s="91" t="s">
        <v>88</v>
      </c>
      <c r="AV200" s="91">
        <v>18</v>
      </c>
      <c r="AW200" s="91">
        <v>0.1</v>
      </c>
      <c r="AX200" s="91">
        <v>5</v>
      </c>
      <c r="AY200" s="91">
        <v>0.05</v>
      </c>
      <c r="AZ200" s="91">
        <v>78.3</v>
      </c>
      <c r="BA200" s="91" t="s">
        <v>88</v>
      </c>
      <c r="BB200" s="91" t="s">
        <v>88</v>
      </c>
      <c r="BC200" s="91" t="s">
        <v>88</v>
      </c>
      <c r="BD200" s="91" t="s">
        <v>88</v>
      </c>
      <c r="BE200" s="93" t="s">
        <v>88</v>
      </c>
      <c r="BF200" s="91" t="s">
        <v>88</v>
      </c>
      <c r="BG200" s="91" t="s">
        <v>88</v>
      </c>
      <c r="BH200" s="91" t="s">
        <v>88</v>
      </c>
      <c r="BI200" s="94">
        <f t="shared" si="117"/>
        <v>98.677109453576819</v>
      </c>
      <c r="BJ200" s="95">
        <f t="shared" si="118"/>
        <v>24.469693761898942</v>
      </c>
      <c r="BK200" s="95">
        <f t="shared" si="119"/>
        <v>86.752100615576637</v>
      </c>
      <c r="BL200" s="95">
        <f t="shared" si="120"/>
        <v>80.14150832</v>
      </c>
      <c r="BM200" s="95">
        <f t="shared" si="121"/>
        <v>97.887582557511934</v>
      </c>
      <c r="BN200" s="95">
        <f t="shared" si="122"/>
        <v>85.756210881875944</v>
      </c>
      <c r="BO200" s="95">
        <f t="shared" si="123"/>
        <v>80.23947646237859</v>
      </c>
      <c r="BP200" s="95">
        <f t="shared" si="124"/>
        <v>68.280818667125388</v>
      </c>
      <c r="BQ200" s="95">
        <f t="shared" si="125"/>
        <v>80.095927804849609</v>
      </c>
      <c r="BR200" s="96">
        <f t="shared" si="126"/>
        <v>76.506064021811483</v>
      </c>
      <c r="BS200" s="97" t="str">
        <f t="shared" si="127"/>
        <v>BUENA</v>
      </c>
      <c r="BT200" s="98">
        <f t="shared" si="128"/>
        <v>100</v>
      </c>
      <c r="BU200" s="99">
        <f t="shared" si="129"/>
        <v>0.99299999999999999</v>
      </c>
      <c r="BV200" s="100">
        <f t="shared" si="130"/>
        <v>0.45981670443994671</v>
      </c>
      <c r="BW200" s="95">
        <f t="shared" si="131"/>
        <v>1</v>
      </c>
      <c r="BX200" s="94">
        <f t="shared" si="132"/>
        <v>0.91</v>
      </c>
      <c r="BY200" s="100">
        <f t="shared" si="133"/>
        <v>0.96599999999999997</v>
      </c>
      <c r="BZ200" s="100">
        <f t="shared" si="134"/>
        <v>0.46318130956544046</v>
      </c>
      <c r="CA200" s="94">
        <f t="shared" si="135"/>
        <v>0.15</v>
      </c>
      <c r="CB200" s="99">
        <f t="shared" si="136"/>
        <v>0.7117397219607543</v>
      </c>
      <c r="CC200" s="97" t="str">
        <f t="shared" si="137"/>
        <v>Aceptable</v>
      </c>
      <c r="CD200" s="99">
        <f t="shared" si="138"/>
        <v>0.53681869043455954</v>
      </c>
      <c r="CE200" s="96">
        <f t="shared" si="139"/>
        <v>1</v>
      </c>
      <c r="CF200" s="96">
        <f t="shared" si="140"/>
        <v>0.14150000000000001</v>
      </c>
      <c r="CG200" s="99">
        <f t="shared" si="141"/>
        <v>0.55943956347818646</v>
      </c>
      <c r="CH200" s="101" t="str">
        <f t="shared" si="142"/>
        <v>Media</v>
      </c>
      <c r="CI200" s="96">
        <f t="shared" si="143"/>
        <v>0</v>
      </c>
      <c r="CJ200" s="96">
        <f t="shared" si="144"/>
        <v>0.59755398389459735</v>
      </c>
      <c r="CK200" s="96">
        <f t="shared" si="145"/>
        <v>7.0000000000000062E-3</v>
      </c>
      <c r="CL200" s="102">
        <f t="shared" si="146"/>
        <v>0.20151799463153244</v>
      </c>
      <c r="CM200" s="103" t="str">
        <f t="shared" si="147"/>
        <v>Baja</v>
      </c>
      <c r="CN200" s="96">
        <f t="shared" si="148"/>
        <v>3.4000000000000002E-2</v>
      </c>
      <c r="CO200" s="96">
        <f t="shared" si="149"/>
        <v>3.4000000000000002E-2</v>
      </c>
      <c r="CP200" s="103" t="str">
        <f t="shared" si="150"/>
        <v>Ninguna</v>
      </c>
      <c r="CQ200" s="104">
        <f t="shared" si="151"/>
        <v>2.3625951770027093E-2</v>
      </c>
      <c r="CR200" s="104">
        <f t="shared" si="152"/>
        <v>2.3625951770027093E-2</v>
      </c>
      <c r="CS200" s="103" t="str">
        <f t="shared" si="153"/>
        <v>Ninguna</v>
      </c>
      <c r="CT200" s="105" t="str">
        <f t="shared" si="154"/>
        <v>Eutrofico</v>
      </c>
      <c r="CU200" s="83" t="s">
        <v>1823</v>
      </c>
      <c r="CV200" s="83" t="s">
        <v>1497</v>
      </c>
      <c r="CW200" s="90">
        <v>43724</v>
      </c>
      <c r="CX200" s="106">
        <f t="shared" si="155"/>
        <v>5.4356498599304253</v>
      </c>
    </row>
    <row r="201" spans="1:102" ht="30" hidden="1" customHeight="1" x14ac:dyDescent="0.2">
      <c r="A201" s="83">
        <v>2019</v>
      </c>
      <c r="B201" s="84" t="s">
        <v>1824</v>
      </c>
      <c r="C201" s="84" t="s">
        <v>223</v>
      </c>
      <c r="D201" s="85" t="s">
        <v>1825</v>
      </c>
      <c r="E201" s="86" t="s">
        <v>219</v>
      </c>
      <c r="F201" s="86" t="s">
        <v>1285</v>
      </c>
      <c r="G201" s="86" t="s">
        <v>1494</v>
      </c>
      <c r="H201" s="87">
        <v>-75.461139000000003</v>
      </c>
      <c r="I201" s="87">
        <v>7.2006670000000002</v>
      </c>
      <c r="J201" s="109">
        <v>847167.14099999995</v>
      </c>
      <c r="K201" s="109">
        <v>1288249.3415999999</v>
      </c>
      <c r="L201" s="89">
        <v>374</v>
      </c>
      <c r="M201" s="86">
        <v>2</v>
      </c>
      <c r="N201" s="86" t="s">
        <v>79</v>
      </c>
      <c r="O201" s="86">
        <v>26</v>
      </c>
      <c r="P201" s="86" t="s">
        <v>80</v>
      </c>
      <c r="Q201" s="86">
        <v>2620</v>
      </c>
      <c r="R201" s="84" t="s">
        <v>81</v>
      </c>
      <c r="S201" s="84" t="s">
        <v>181</v>
      </c>
      <c r="T201" s="84" t="s">
        <v>182</v>
      </c>
      <c r="U201" s="110" t="s">
        <v>220</v>
      </c>
      <c r="V201" s="84" t="s">
        <v>221</v>
      </c>
      <c r="W201" s="84" t="s">
        <v>222</v>
      </c>
      <c r="X201" s="84" t="s">
        <v>223</v>
      </c>
      <c r="Y201" s="90">
        <v>43713</v>
      </c>
      <c r="Z201" s="91">
        <v>5004.6899999999996</v>
      </c>
      <c r="AA201" s="91">
        <v>7.8</v>
      </c>
      <c r="AB201" s="91">
        <v>74.2</v>
      </c>
      <c r="AC201" s="91">
        <v>25</v>
      </c>
      <c r="AD201" s="91">
        <v>28.4</v>
      </c>
      <c r="AE201" s="91" t="s">
        <v>1826</v>
      </c>
      <c r="AF201" s="91">
        <v>96.4</v>
      </c>
      <c r="AG201" s="91">
        <v>3.3999999999999986</v>
      </c>
      <c r="AH201" s="91">
        <v>12</v>
      </c>
      <c r="AI201" s="91">
        <v>2</v>
      </c>
      <c r="AJ201" s="91" t="s">
        <v>88</v>
      </c>
      <c r="AK201" s="91" t="s">
        <v>88</v>
      </c>
      <c r="AL201" s="91">
        <v>1800</v>
      </c>
      <c r="AM201" s="91">
        <v>13620</v>
      </c>
      <c r="AN201" s="91">
        <v>1850</v>
      </c>
      <c r="AO201" s="91">
        <v>0.153</v>
      </c>
      <c r="AP201" s="91">
        <v>0.22589666300566569</v>
      </c>
      <c r="AQ201" s="91">
        <v>0.02</v>
      </c>
      <c r="AR201" s="91">
        <v>5</v>
      </c>
      <c r="AS201" s="91">
        <v>84.3</v>
      </c>
      <c r="AT201" s="91">
        <v>153</v>
      </c>
      <c r="AU201" s="91" t="s">
        <v>88</v>
      </c>
      <c r="AV201" s="91">
        <v>105</v>
      </c>
      <c r="AW201" s="91">
        <v>0.1</v>
      </c>
      <c r="AX201" s="91">
        <v>5</v>
      </c>
      <c r="AY201" s="91">
        <v>8.7999999999999995E-2</v>
      </c>
      <c r="AZ201" s="91">
        <v>39.700000000000003</v>
      </c>
      <c r="BA201" s="91">
        <v>32.299999999999997</v>
      </c>
      <c r="BB201" s="91" t="s">
        <v>88</v>
      </c>
      <c r="BC201" s="91" t="s">
        <v>88</v>
      </c>
      <c r="BD201" s="91" t="s">
        <v>88</v>
      </c>
      <c r="BE201" s="93" t="s">
        <v>88</v>
      </c>
      <c r="BF201" s="91" t="s">
        <v>88</v>
      </c>
      <c r="BG201" s="91" t="s">
        <v>88</v>
      </c>
      <c r="BH201" s="91" t="s">
        <v>88</v>
      </c>
      <c r="BI201" s="94">
        <f t="shared" si="117"/>
        <v>98.0880998202841</v>
      </c>
      <c r="BJ201" s="95">
        <f t="shared" si="118"/>
        <v>18.77024402936177</v>
      </c>
      <c r="BK201" s="95">
        <f t="shared" si="119"/>
        <v>89.555636015997152</v>
      </c>
      <c r="BL201" s="95">
        <f t="shared" si="120"/>
        <v>80.14150832</v>
      </c>
      <c r="BM201" s="95">
        <f t="shared" si="121"/>
        <v>99.269944328661239</v>
      </c>
      <c r="BN201" s="95">
        <f t="shared" si="122"/>
        <v>85.756210881875944</v>
      </c>
      <c r="BO201" s="95">
        <f t="shared" si="123"/>
        <v>81.142818448590148</v>
      </c>
      <c r="BP201" s="95">
        <f t="shared" si="124"/>
        <v>22.035483849517405</v>
      </c>
      <c r="BQ201" s="95">
        <f t="shared" si="125"/>
        <v>78.003496854579097</v>
      </c>
      <c r="BR201" s="96">
        <f t="shared" si="126"/>
        <v>72.184882744800532</v>
      </c>
      <c r="BS201" s="97" t="str">
        <f t="shared" si="127"/>
        <v>BUENA</v>
      </c>
      <c r="BT201" s="98">
        <f t="shared" si="128"/>
        <v>56.81818181818182</v>
      </c>
      <c r="BU201" s="99">
        <f t="shared" si="129"/>
        <v>0.96400000000000008</v>
      </c>
      <c r="BV201" s="100">
        <f t="shared" si="130"/>
        <v>0.1</v>
      </c>
      <c r="BW201" s="95">
        <f t="shared" si="131"/>
        <v>1</v>
      </c>
      <c r="BX201" s="94">
        <f t="shared" si="132"/>
        <v>0.91</v>
      </c>
      <c r="BY201" s="100">
        <f t="shared" si="133"/>
        <v>0.70500000000000007</v>
      </c>
      <c r="BZ201" s="100">
        <f t="shared" si="134"/>
        <v>0.8236638992936649</v>
      </c>
      <c r="CA201" s="94">
        <f t="shared" si="135"/>
        <v>0.15</v>
      </c>
      <c r="CB201" s="99">
        <f t="shared" si="136"/>
        <v>0.67065294590111324</v>
      </c>
      <c r="CC201" s="97" t="str">
        <f t="shared" si="137"/>
        <v>Regular</v>
      </c>
      <c r="CD201" s="99">
        <f t="shared" si="138"/>
        <v>0.17633610070633507</v>
      </c>
      <c r="CE201" s="96">
        <f t="shared" si="139"/>
        <v>3.5521483756169006E-3</v>
      </c>
      <c r="CF201" s="96">
        <f t="shared" si="140"/>
        <v>0</v>
      </c>
      <c r="CG201" s="99">
        <f t="shared" si="141"/>
        <v>5.9962749693983991E-2</v>
      </c>
      <c r="CH201" s="101" t="str">
        <f t="shared" si="142"/>
        <v>Ninguna</v>
      </c>
      <c r="CI201" s="96">
        <f t="shared" si="143"/>
        <v>0</v>
      </c>
      <c r="CJ201" s="96">
        <f t="shared" si="144"/>
        <v>0.87513918024298931</v>
      </c>
      <c r="CK201" s="96">
        <f t="shared" si="145"/>
        <v>3.5999999999999921E-2</v>
      </c>
      <c r="CL201" s="102">
        <f t="shared" si="146"/>
        <v>0.30371306008099641</v>
      </c>
      <c r="CM201" s="103" t="str">
        <f t="shared" si="147"/>
        <v>Baja</v>
      </c>
      <c r="CN201" s="96">
        <f t="shared" si="148"/>
        <v>0.29499999999999998</v>
      </c>
      <c r="CO201" s="96">
        <f t="shared" si="149"/>
        <v>0.29499999999999998</v>
      </c>
      <c r="CP201" s="103" t="str">
        <f t="shared" si="150"/>
        <v>Baja</v>
      </c>
      <c r="CQ201" s="104">
        <f t="shared" si="151"/>
        <v>1.5217121208656325E-2</v>
      </c>
      <c r="CR201" s="104">
        <f t="shared" si="152"/>
        <v>1.5217121208656325E-2</v>
      </c>
      <c r="CS201" s="103" t="str">
        <f t="shared" si="153"/>
        <v>Ninguna</v>
      </c>
      <c r="CT201" s="105" t="str">
        <f t="shared" si="154"/>
        <v>Eutrofico</v>
      </c>
      <c r="CU201" s="115" t="s">
        <v>1827</v>
      </c>
      <c r="CV201" s="108" t="s">
        <v>1811</v>
      </c>
      <c r="CW201" s="90">
        <v>43728</v>
      </c>
      <c r="CX201" s="106">
        <f t="shared" si="155"/>
        <v>5.2458966630056656</v>
      </c>
    </row>
    <row r="202" spans="1:102" ht="30" hidden="1" customHeight="1" x14ac:dyDescent="0.2">
      <c r="A202" s="83">
        <v>2019</v>
      </c>
      <c r="B202" s="84" t="s">
        <v>1828</v>
      </c>
      <c r="C202" s="84" t="s">
        <v>272</v>
      </c>
      <c r="D202" s="85" t="s">
        <v>1829</v>
      </c>
      <c r="E202" s="86" t="s">
        <v>268</v>
      </c>
      <c r="F202" s="86" t="s">
        <v>241</v>
      </c>
      <c r="G202" s="86" t="s">
        <v>1494</v>
      </c>
      <c r="H202" s="87">
        <v>-75.738472000000002</v>
      </c>
      <c r="I202" s="87">
        <v>7.2041389999999996</v>
      </c>
      <c r="J202" s="109">
        <v>816079.33660000004</v>
      </c>
      <c r="K202" s="109">
        <v>1288460.2967999999</v>
      </c>
      <c r="L202" s="89">
        <v>807</v>
      </c>
      <c r="M202" s="86">
        <v>2</v>
      </c>
      <c r="N202" s="86" t="s">
        <v>79</v>
      </c>
      <c r="O202" s="86">
        <v>26</v>
      </c>
      <c r="P202" s="86" t="s">
        <v>80</v>
      </c>
      <c r="Q202" s="86">
        <v>2621</v>
      </c>
      <c r="R202" s="84" t="s">
        <v>152</v>
      </c>
      <c r="S202" s="84" t="s">
        <v>269</v>
      </c>
      <c r="T202" s="84" t="s">
        <v>270</v>
      </c>
      <c r="U202" s="110" t="s">
        <v>271</v>
      </c>
      <c r="V202" s="84" t="s">
        <v>272</v>
      </c>
      <c r="W202" s="84" t="s">
        <v>1822</v>
      </c>
      <c r="X202" s="84" t="s">
        <v>272</v>
      </c>
      <c r="Y202" s="90">
        <v>43709</v>
      </c>
      <c r="Z202" s="91" t="s">
        <v>88</v>
      </c>
      <c r="AA202" s="91">
        <v>7.48</v>
      </c>
      <c r="AB202" s="91">
        <v>194.9</v>
      </c>
      <c r="AC202" s="91">
        <v>23.1</v>
      </c>
      <c r="AD202" s="91">
        <v>23.2</v>
      </c>
      <c r="AE202" s="91">
        <v>7.31</v>
      </c>
      <c r="AF202" s="91">
        <v>96.8</v>
      </c>
      <c r="AG202" s="91">
        <v>9.9999999999997868E-2</v>
      </c>
      <c r="AH202" s="91">
        <v>12</v>
      </c>
      <c r="AI202" s="91">
        <v>2</v>
      </c>
      <c r="AJ202" s="91" t="s">
        <v>88</v>
      </c>
      <c r="AK202" s="91" t="s">
        <v>88</v>
      </c>
      <c r="AL202" s="91">
        <v>520</v>
      </c>
      <c r="AM202" s="91">
        <v>5040</v>
      </c>
      <c r="AN202" s="91">
        <v>1236</v>
      </c>
      <c r="AO202" s="91">
        <v>0.153</v>
      </c>
      <c r="AP202" s="91">
        <v>0.35239879428883847</v>
      </c>
      <c r="AQ202" s="91">
        <v>0.02</v>
      </c>
      <c r="AR202" s="91">
        <v>5</v>
      </c>
      <c r="AS202" s="91">
        <v>15.2</v>
      </c>
      <c r="AT202" s="91">
        <v>140</v>
      </c>
      <c r="AU202" s="91" t="s">
        <v>88</v>
      </c>
      <c r="AV202" s="91">
        <v>22</v>
      </c>
      <c r="AW202" s="91">
        <v>0.1</v>
      </c>
      <c r="AX202" s="91">
        <v>5</v>
      </c>
      <c r="AY202" s="91">
        <v>0.05</v>
      </c>
      <c r="AZ202" s="91">
        <v>91</v>
      </c>
      <c r="BA202" s="91" t="s">
        <v>88</v>
      </c>
      <c r="BB202" s="91" t="s">
        <v>88</v>
      </c>
      <c r="BC202" s="91" t="s">
        <v>88</v>
      </c>
      <c r="BD202" s="91" t="s">
        <v>88</v>
      </c>
      <c r="BE202" s="93" t="s">
        <v>88</v>
      </c>
      <c r="BF202" s="91" t="s">
        <v>88</v>
      </c>
      <c r="BG202" s="91" t="s">
        <v>88</v>
      </c>
      <c r="BH202" s="91" t="s">
        <v>88</v>
      </c>
      <c r="BI202" s="94">
        <f t="shared" si="117"/>
        <v>98.1971776755679</v>
      </c>
      <c r="BJ202" s="95">
        <f t="shared" si="118"/>
        <v>21.432462568436414</v>
      </c>
      <c r="BK202" s="95">
        <f t="shared" si="119"/>
        <v>93.358767352085778</v>
      </c>
      <c r="BL202" s="95">
        <f t="shared" si="120"/>
        <v>80.14150832</v>
      </c>
      <c r="BM202" s="95">
        <f t="shared" si="121"/>
        <v>98.345469151036454</v>
      </c>
      <c r="BN202" s="95">
        <f t="shared" si="122"/>
        <v>85.756210881875944</v>
      </c>
      <c r="BO202" s="95">
        <f t="shared" si="123"/>
        <v>90.318016455685566</v>
      </c>
      <c r="BP202" s="95">
        <f t="shared" si="124"/>
        <v>67.841770968842241</v>
      </c>
      <c r="BQ202" s="95">
        <f t="shared" si="125"/>
        <v>79.830033776000008</v>
      </c>
      <c r="BR202" s="96">
        <f t="shared" si="126"/>
        <v>77.665158230412999</v>
      </c>
      <c r="BS202" s="97" t="str">
        <f t="shared" si="127"/>
        <v>BUENA</v>
      </c>
      <c r="BT202" s="98">
        <f t="shared" si="128"/>
        <v>100</v>
      </c>
      <c r="BU202" s="99">
        <f t="shared" si="129"/>
        <v>0.96799999999999997</v>
      </c>
      <c r="BV202" s="100">
        <f t="shared" si="130"/>
        <v>0.30226585577677223</v>
      </c>
      <c r="BW202" s="95">
        <f t="shared" si="131"/>
        <v>1</v>
      </c>
      <c r="BX202" s="94">
        <f t="shared" si="132"/>
        <v>0.91</v>
      </c>
      <c r="BY202" s="100">
        <f t="shared" si="133"/>
        <v>0.95399999999999996</v>
      </c>
      <c r="BZ202" s="100">
        <f t="shared" si="134"/>
        <v>0.35679729168176899</v>
      </c>
      <c r="CA202" s="94">
        <f t="shared" si="135"/>
        <v>0.15</v>
      </c>
      <c r="CB202" s="99">
        <f t="shared" si="136"/>
        <v>0.66910884064419585</v>
      </c>
      <c r="CC202" s="97" t="str">
        <f t="shared" si="137"/>
        <v>Regular</v>
      </c>
      <c r="CD202" s="99">
        <f t="shared" si="138"/>
        <v>0.64320270831823101</v>
      </c>
      <c r="CE202" s="96">
        <f t="shared" si="139"/>
        <v>1</v>
      </c>
      <c r="CF202" s="96">
        <f t="shared" si="140"/>
        <v>0.20500000000000002</v>
      </c>
      <c r="CG202" s="99">
        <f t="shared" si="141"/>
        <v>0.61606756943941032</v>
      </c>
      <c r="CH202" s="101" t="str">
        <f t="shared" si="142"/>
        <v>Alta</v>
      </c>
      <c r="CI202" s="96">
        <f t="shared" si="143"/>
        <v>0</v>
      </c>
      <c r="CJ202" s="96">
        <f t="shared" si="144"/>
        <v>0.63336110040949434</v>
      </c>
      <c r="CK202" s="96">
        <f t="shared" si="145"/>
        <v>3.2000000000000028E-2</v>
      </c>
      <c r="CL202" s="102">
        <f t="shared" si="146"/>
        <v>0.22178703346983145</v>
      </c>
      <c r="CM202" s="103" t="str">
        <f t="shared" si="147"/>
        <v>Baja</v>
      </c>
      <c r="CN202" s="96">
        <f t="shared" si="148"/>
        <v>4.5999999999999999E-2</v>
      </c>
      <c r="CO202" s="96">
        <f t="shared" si="149"/>
        <v>4.5999999999999999E-2</v>
      </c>
      <c r="CP202" s="103" t="str">
        <f t="shared" si="150"/>
        <v>Ninguna</v>
      </c>
      <c r="CQ202" s="104">
        <f t="shared" si="151"/>
        <v>5.0969650791001155E-3</v>
      </c>
      <c r="CR202" s="104">
        <f t="shared" si="152"/>
        <v>5.0969650791001155E-3</v>
      </c>
      <c r="CS202" s="103" t="str">
        <f t="shared" si="153"/>
        <v>Ninguna</v>
      </c>
      <c r="CT202" s="105" t="str">
        <f t="shared" si="154"/>
        <v>Eutrofico</v>
      </c>
      <c r="CU202" s="113" t="s">
        <v>1830</v>
      </c>
      <c r="CV202" s="83" t="s">
        <v>1497</v>
      </c>
      <c r="CW202" s="90">
        <v>43724</v>
      </c>
      <c r="CX202" s="106">
        <f t="shared" si="155"/>
        <v>5.3723987942888387</v>
      </c>
    </row>
    <row r="203" spans="1:102" ht="30" hidden="1" customHeight="1" x14ac:dyDescent="0.2">
      <c r="A203" s="83">
        <v>2019</v>
      </c>
      <c r="B203" s="84" t="s">
        <v>1831</v>
      </c>
      <c r="C203" s="84" t="s">
        <v>341</v>
      </c>
      <c r="D203" s="85" t="s">
        <v>1832</v>
      </c>
      <c r="E203" s="86" t="s">
        <v>335</v>
      </c>
      <c r="F203" s="86" t="s">
        <v>1412</v>
      </c>
      <c r="G203" s="86" t="s">
        <v>1531</v>
      </c>
      <c r="H203" s="87">
        <v>-73.919278000000006</v>
      </c>
      <c r="I203" s="87">
        <v>7.2234999999999996</v>
      </c>
      <c r="J203" s="109">
        <v>1016556.708</v>
      </c>
      <c r="K203" s="109">
        <v>1290217.4434</v>
      </c>
      <c r="L203" s="89">
        <v>72</v>
      </c>
      <c r="M203" s="86">
        <v>2</v>
      </c>
      <c r="N203" s="86" t="s">
        <v>79</v>
      </c>
      <c r="O203" s="86">
        <v>23</v>
      </c>
      <c r="P203" s="86" t="s">
        <v>289</v>
      </c>
      <c r="Q203" s="86">
        <v>2317</v>
      </c>
      <c r="R203" s="84" t="s">
        <v>315</v>
      </c>
      <c r="S203" s="84" t="s">
        <v>336</v>
      </c>
      <c r="T203" s="84" t="s">
        <v>337</v>
      </c>
      <c r="U203" s="110" t="s">
        <v>338</v>
      </c>
      <c r="V203" s="84" t="s">
        <v>339</v>
      </c>
      <c r="W203" s="84" t="s">
        <v>340</v>
      </c>
      <c r="X203" s="84" t="s">
        <v>341</v>
      </c>
      <c r="Y203" s="90">
        <v>43704</v>
      </c>
      <c r="Z203" s="91">
        <v>1390307</v>
      </c>
      <c r="AA203" s="91">
        <v>7.87</v>
      </c>
      <c r="AB203" s="91">
        <v>179.4</v>
      </c>
      <c r="AC203" s="91">
        <v>28.1</v>
      </c>
      <c r="AD203" s="91">
        <v>35</v>
      </c>
      <c r="AE203" s="91">
        <v>6.89</v>
      </c>
      <c r="AF203" s="91">
        <v>88.8</v>
      </c>
      <c r="AG203" s="91">
        <v>6.8999999999999986</v>
      </c>
      <c r="AH203" s="91">
        <v>12</v>
      </c>
      <c r="AI203" s="91">
        <v>2</v>
      </c>
      <c r="AJ203" s="91" t="s">
        <v>88</v>
      </c>
      <c r="AK203" s="91" t="s">
        <v>88</v>
      </c>
      <c r="AL203" s="91">
        <v>565</v>
      </c>
      <c r="AM203" s="91">
        <v>7190</v>
      </c>
      <c r="AN203" s="91">
        <v>860</v>
      </c>
      <c r="AO203" s="91">
        <v>0.153</v>
      </c>
      <c r="AP203" s="91">
        <v>0.29140669527730878</v>
      </c>
      <c r="AQ203" s="91">
        <v>0.02</v>
      </c>
      <c r="AR203" s="91">
        <v>5</v>
      </c>
      <c r="AS203" s="91">
        <v>113</v>
      </c>
      <c r="AT203" s="91">
        <v>246</v>
      </c>
      <c r="AU203" s="91" t="s">
        <v>88</v>
      </c>
      <c r="AV203" s="91">
        <v>126</v>
      </c>
      <c r="AW203" s="91">
        <v>0.3</v>
      </c>
      <c r="AX203" s="91">
        <v>5</v>
      </c>
      <c r="AY203" s="91">
        <v>0.26</v>
      </c>
      <c r="AZ203" s="91">
        <v>72.400000000000006</v>
      </c>
      <c r="BA203" s="91">
        <v>62.2</v>
      </c>
      <c r="BB203" s="91">
        <v>0.05</v>
      </c>
      <c r="BC203" s="91" t="s">
        <v>88</v>
      </c>
      <c r="BD203" s="91" t="s">
        <v>88</v>
      </c>
      <c r="BE203" s="93">
        <v>1E-3</v>
      </c>
      <c r="BF203" s="91" t="s">
        <v>88</v>
      </c>
      <c r="BG203" s="91">
        <v>0.25</v>
      </c>
      <c r="BH203" s="91" t="s">
        <v>88</v>
      </c>
      <c r="BI203" s="94">
        <f t="shared" si="117"/>
        <v>94.353586994746166</v>
      </c>
      <c r="BJ203" s="95">
        <f t="shared" si="118"/>
        <v>24.045907849045587</v>
      </c>
      <c r="BK203" s="95">
        <f t="shared" si="119"/>
        <v>88.129718104348285</v>
      </c>
      <c r="BL203" s="95">
        <f t="shared" si="120"/>
        <v>80.14150832</v>
      </c>
      <c r="BM203" s="95">
        <f t="shared" si="121"/>
        <v>98.789744567391168</v>
      </c>
      <c r="BN203" s="95">
        <f t="shared" si="122"/>
        <v>85.756210881875944</v>
      </c>
      <c r="BO203" s="95">
        <f t="shared" si="123"/>
        <v>62.361667359085018</v>
      </c>
      <c r="BP203" s="95">
        <f t="shared" si="124"/>
        <v>5</v>
      </c>
      <c r="BQ203" s="95">
        <f t="shared" si="125"/>
        <v>61.729480090801616</v>
      </c>
      <c r="BR203" s="96">
        <f t="shared" si="126"/>
        <v>67.809115838823786</v>
      </c>
      <c r="BS203" s="97" t="str">
        <f t="shared" si="127"/>
        <v>MEDIA</v>
      </c>
      <c r="BT203" s="98">
        <f t="shared" si="128"/>
        <v>19.23076923076923</v>
      </c>
      <c r="BU203" s="99">
        <f t="shared" si="129"/>
        <v>0.88800000000000001</v>
      </c>
      <c r="BV203" s="100">
        <f t="shared" si="130"/>
        <v>0.43887493995138044</v>
      </c>
      <c r="BW203" s="95">
        <f t="shared" si="131"/>
        <v>1</v>
      </c>
      <c r="BX203" s="94">
        <f t="shared" si="132"/>
        <v>0.91</v>
      </c>
      <c r="BY203" s="100">
        <f t="shared" si="133"/>
        <v>0.64200000000000002</v>
      </c>
      <c r="BZ203" s="100">
        <f t="shared" si="134"/>
        <v>0.42439830007488466</v>
      </c>
      <c r="CA203" s="94">
        <f t="shared" si="135"/>
        <v>0.8</v>
      </c>
      <c r="CB203" s="99">
        <f t="shared" si="136"/>
        <v>0.73221825360367709</v>
      </c>
      <c r="CC203" s="97" t="str">
        <f t="shared" si="137"/>
        <v>Aceptable</v>
      </c>
      <c r="CD203" s="99">
        <f t="shared" si="138"/>
        <v>0.57560169992511534</v>
      </c>
      <c r="CE203" s="96">
        <f t="shared" si="139"/>
        <v>6.348596021935303E-2</v>
      </c>
      <c r="CF203" s="96">
        <f t="shared" si="140"/>
        <v>0.11200000000000004</v>
      </c>
      <c r="CG203" s="99">
        <f t="shared" si="141"/>
        <v>0.25036255338148949</v>
      </c>
      <c r="CH203" s="101" t="str">
        <f t="shared" si="142"/>
        <v>Baja</v>
      </c>
      <c r="CI203" s="96">
        <f t="shared" si="143"/>
        <v>0</v>
      </c>
      <c r="CJ203" s="96">
        <f t="shared" si="144"/>
        <v>0.71976817861441456</v>
      </c>
      <c r="CK203" s="96">
        <f t="shared" si="145"/>
        <v>0.11199999999999999</v>
      </c>
      <c r="CL203" s="102">
        <f t="shared" si="146"/>
        <v>0.2772560595381382</v>
      </c>
      <c r="CM203" s="103" t="str">
        <f t="shared" si="147"/>
        <v>Baja</v>
      </c>
      <c r="CN203" s="96">
        <f t="shared" si="148"/>
        <v>0.35799999999999998</v>
      </c>
      <c r="CO203" s="96">
        <f t="shared" si="149"/>
        <v>0.35799999999999998</v>
      </c>
      <c r="CP203" s="103" t="str">
        <f t="shared" si="150"/>
        <v>Baja</v>
      </c>
      <c r="CQ203" s="104">
        <f t="shared" si="151"/>
        <v>1.9293594203028994E-2</v>
      </c>
      <c r="CR203" s="104">
        <f t="shared" si="152"/>
        <v>1.9293594203028994E-2</v>
      </c>
      <c r="CS203" s="103" t="str">
        <f t="shared" si="153"/>
        <v>Ninguna</v>
      </c>
      <c r="CT203" s="105" t="str">
        <f t="shared" si="154"/>
        <v>Eutrofico</v>
      </c>
      <c r="CU203" s="113" t="s">
        <v>1833</v>
      </c>
      <c r="CV203" s="108" t="s">
        <v>1834</v>
      </c>
      <c r="CW203" s="90">
        <v>43719</v>
      </c>
      <c r="CX203" s="106">
        <f t="shared" si="155"/>
        <v>5.3114066952773085</v>
      </c>
    </row>
    <row r="204" spans="1:102" ht="30" hidden="1" customHeight="1" x14ac:dyDescent="0.2">
      <c r="A204" s="83">
        <v>2019</v>
      </c>
      <c r="B204" s="84" t="s">
        <v>1835</v>
      </c>
      <c r="C204" s="84" t="s">
        <v>1836</v>
      </c>
      <c r="D204" s="85" t="s">
        <v>1837</v>
      </c>
      <c r="E204" s="86" t="s">
        <v>268</v>
      </c>
      <c r="F204" s="86" t="s">
        <v>241</v>
      </c>
      <c r="G204" s="86" t="s">
        <v>1507</v>
      </c>
      <c r="H204" s="87">
        <v>-75.679083000000006</v>
      </c>
      <c r="I204" s="87">
        <v>6.025722</v>
      </c>
      <c r="J204" s="109">
        <v>790755.70120000001</v>
      </c>
      <c r="K204" s="109">
        <v>1291838.6969000001</v>
      </c>
      <c r="L204" s="89">
        <v>64</v>
      </c>
      <c r="M204" s="86">
        <v>2</v>
      </c>
      <c r="N204" s="86" t="s">
        <v>79</v>
      </c>
      <c r="O204" s="86">
        <v>25</v>
      </c>
      <c r="P204" s="86" t="s">
        <v>353</v>
      </c>
      <c r="Q204" s="86">
        <v>2501</v>
      </c>
      <c r="R204" s="84" t="s">
        <v>1838</v>
      </c>
      <c r="S204" s="108">
        <v>2501</v>
      </c>
      <c r="T204" s="84" t="s">
        <v>1839</v>
      </c>
      <c r="U204" s="110" t="s">
        <v>1840</v>
      </c>
      <c r="V204" s="84" t="s">
        <v>1836</v>
      </c>
      <c r="W204" s="84" t="s">
        <v>1841</v>
      </c>
      <c r="X204" s="84" t="s">
        <v>1836</v>
      </c>
      <c r="Y204" s="90">
        <v>43720</v>
      </c>
      <c r="Z204" s="91">
        <v>68530</v>
      </c>
      <c r="AA204" s="91">
        <v>7.79</v>
      </c>
      <c r="AB204" s="91">
        <v>122.6</v>
      </c>
      <c r="AC204" s="91">
        <v>28</v>
      </c>
      <c r="AD204" s="91">
        <v>30</v>
      </c>
      <c r="AE204" s="91">
        <v>7.49</v>
      </c>
      <c r="AF204" s="91">
        <v>95.7</v>
      </c>
      <c r="AG204" s="91">
        <v>2</v>
      </c>
      <c r="AH204" s="91">
        <v>12.8</v>
      </c>
      <c r="AI204" s="91">
        <v>2</v>
      </c>
      <c r="AJ204" s="91" t="s">
        <v>88</v>
      </c>
      <c r="AK204" s="91" t="s">
        <v>88</v>
      </c>
      <c r="AL204" s="91">
        <v>310</v>
      </c>
      <c r="AM204" s="91">
        <v>14500</v>
      </c>
      <c r="AN204" s="91">
        <v>630</v>
      </c>
      <c r="AO204" s="91">
        <v>0.153</v>
      </c>
      <c r="AP204" s="91">
        <v>0.31625532820793195</v>
      </c>
      <c r="AQ204" s="91">
        <v>0.02</v>
      </c>
      <c r="AR204" s="91">
        <v>5</v>
      </c>
      <c r="AS204" s="91">
        <v>63.2</v>
      </c>
      <c r="AT204" s="91">
        <v>159</v>
      </c>
      <c r="AU204" s="91" t="s">
        <v>88</v>
      </c>
      <c r="AV204" s="91">
        <v>69</v>
      </c>
      <c r="AW204" s="91">
        <v>0.2</v>
      </c>
      <c r="AX204" s="91">
        <v>5</v>
      </c>
      <c r="AY204" s="91">
        <v>8.5999999999999993E-2</v>
      </c>
      <c r="AZ204" s="91">
        <v>57.5</v>
      </c>
      <c r="BA204" s="91">
        <v>54.4</v>
      </c>
      <c r="BB204" s="91" t="s">
        <v>88</v>
      </c>
      <c r="BC204" s="91" t="s">
        <v>88</v>
      </c>
      <c r="BD204" s="91" t="s">
        <v>88</v>
      </c>
      <c r="BE204" s="93" t="s">
        <v>88</v>
      </c>
      <c r="BF204" s="91" t="s">
        <v>88</v>
      </c>
      <c r="BG204" s="91" t="s">
        <v>88</v>
      </c>
      <c r="BH204" s="91" t="s">
        <v>88</v>
      </c>
      <c r="BI204" s="94">
        <f t="shared" si="117"/>
        <v>97.875820907911162</v>
      </c>
      <c r="BJ204" s="95">
        <f t="shared" si="118"/>
        <v>26.456475864952491</v>
      </c>
      <c r="BK204" s="95">
        <f t="shared" si="119"/>
        <v>89.742332315025124</v>
      </c>
      <c r="BL204" s="95">
        <f t="shared" si="120"/>
        <v>80.14150832</v>
      </c>
      <c r="BM204" s="95">
        <f t="shared" si="121"/>
        <v>98.608417569353492</v>
      </c>
      <c r="BN204" s="95">
        <f t="shared" si="122"/>
        <v>85.756210881875944</v>
      </c>
      <c r="BO204" s="95">
        <f t="shared" si="123"/>
        <v>86.490133881600002</v>
      </c>
      <c r="BP204" s="95">
        <f t="shared" si="124"/>
        <v>32.315821104496663</v>
      </c>
      <c r="BQ204" s="95">
        <f t="shared" si="125"/>
        <v>77.107931994627108</v>
      </c>
      <c r="BR204" s="96">
        <f t="shared" si="126"/>
        <v>74.627445323856634</v>
      </c>
      <c r="BS204" s="97" t="str">
        <f t="shared" si="127"/>
        <v>BUENA</v>
      </c>
      <c r="BT204" s="98">
        <f t="shared" si="128"/>
        <v>58.139534883720934</v>
      </c>
      <c r="BU204" s="99">
        <f t="shared" si="129"/>
        <v>0.95700000000000007</v>
      </c>
      <c r="BV204" s="100">
        <f t="shared" si="130"/>
        <v>0.55132410009298116</v>
      </c>
      <c r="BW204" s="95">
        <f t="shared" si="131"/>
        <v>1</v>
      </c>
      <c r="BX204" s="94">
        <f t="shared" si="132"/>
        <v>0.91</v>
      </c>
      <c r="BY204" s="100">
        <f t="shared" si="133"/>
        <v>0.81299999999999994</v>
      </c>
      <c r="BZ204" s="100">
        <f t="shared" si="134"/>
        <v>0.65439721777592552</v>
      </c>
      <c r="CA204" s="94">
        <f t="shared" si="135"/>
        <v>0.15</v>
      </c>
      <c r="CB204" s="99">
        <f t="shared" si="136"/>
        <v>0.72414098450164699</v>
      </c>
      <c r="CC204" s="97" t="str">
        <f t="shared" si="137"/>
        <v>Aceptable</v>
      </c>
      <c r="CD204" s="99">
        <f t="shared" si="138"/>
        <v>0.34560278222407448</v>
      </c>
      <c r="CE204" s="96">
        <f t="shared" si="139"/>
        <v>3.5207497625906983E-2</v>
      </c>
      <c r="CF204" s="96">
        <f t="shared" si="140"/>
        <v>3.7500000000000033E-2</v>
      </c>
      <c r="CG204" s="99">
        <f t="shared" si="141"/>
        <v>0.13943675994999383</v>
      </c>
      <c r="CH204" s="101" t="str">
        <f t="shared" si="142"/>
        <v>Ninguna</v>
      </c>
      <c r="CI204" s="96">
        <f t="shared" si="143"/>
        <v>0</v>
      </c>
      <c r="CJ204" s="96">
        <f t="shared" si="144"/>
        <v>0.89036608125158656</v>
      </c>
      <c r="CK204" s="96">
        <f t="shared" si="145"/>
        <v>4.2999999999999927E-2</v>
      </c>
      <c r="CL204" s="102">
        <f t="shared" si="146"/>
        <v>0.31112202708386216</v>
      </c>
      <c r="CM204" s="103" t="str">
        <f t="shared" si="147"/>
        <v>Baja</v>
      </c>
      <c r="CN204" s="96">
        <f t="shared" si="148"/>
        <v>0.18700000000000003</v>
      </c>
      <c r="CO204" s="96">
        <f t="shared" si="149"/>
        <v>0.18700000000000003</v>
      </c>
      <c r="CP204" s="103" t="str">
        <f t="shared" si="150"/>
        <v>Ninguna</v>
      </c>
      <c r="CQ204" s="104">
        <f t="shared" si="151"/>
        <v>1.4708673595509508E-2</v>
      </c>
      <c r="CR204" s="104">
        <f t="shared" si="152"/>
        <v>1.4708673595509508E-2</v>
      </c>
      <c r="CS204" s="103" t="str">
        <f t="shared" si="153"/>
        <v>Ninguna</v>
      </c>
      <c r="CT204" s="105" t="str">
        <f t="shared" si="154"/>
        <v>Eutrofico</v>
      </c>
      <c r="CU204" s="83" t="s">
        <v>1842</v>
      </c>
      <c r="CV204" s="83" t="s">
        <v>1843</v>
      </c>
      <c r="CW204" s="90">
        <v>43735</v>
      </c>
      <c r="CX204" s="106">
        <f t="shared" si="155"/>
        <v>5.3362553282079324</v>
      </c>
    </row>
    <row r="205" spans="1:102" ht="30" hidden="1" customHeight="1" x14ac:dyDescent="0.2">
      <c r="A205" s="83">
        <v>2019</v>
      </c>
      <c r="B205" s="84" t="s">
        <v>1844</v>
      </c>
      <c r="C205" s="84" t="s">
        <v>1803</v>
      </c>
      <c r="D205" s="85" t="s">
        <v>1845</v>
      </c>
      <c r="E205" s="86" t="s">
        <v>219</v>
      </c>
      <c r="F205" s="86" t="s">
        <v>1285</v>
      </c>
      <c r="G205" s="86" t="s">
        <v>1494</v>
      </c>
      <c r="H205" s="87">
        <v>-75.392471999999998</v>
      </c>
      <c r="I205" s="87">
        <v>7.2868060000000003</v>
      </c>
      <c r="J205" s="109">
        <v>854780.82339999999</v>
      </c>
      <c r="K205" s="109">
        <v>1297755.6566000001</v>
      </c>
      <c r="L205" s="89">
        <v>129</v>
      </c>
      <c r="M205" s="86">
        <v>2</v>
      </c>
      <c r="N205" s="86" t="s">
        <v>79</v>
      </c>
      <c r="O205" s="86">
        <v>26</v>
      </c>
      <c r="P205" s="86" t="s">
        <v>80</v>
      </c>
      <c r="Q205" s="86">
        <v>2625</v>
      </c>
      <c r="R205" s="84" t="s">
        <v>204</v>
      </c>
      <c r="S205" s="108">
        <v>2625</v>
      </c>
      <c r="T205" s="84" t="s">
        <v>206</v>
      </c>
      <c r="U205" s="110" t="s">
        <v>207</v>
      </c>
      <c r="V205" s="84" t="s">
        <v>208</v>
      </c>
      <c r="W205" s="84" t="s">
        <v>1805</v>
      </c>
      <c r="X205" s="84" t="s">
        <v>1803</v>
      </c>
      <c r="Y205" s="90">
        <v>43717</v>
      </c>
      <c r="Z205" s="91">
        <v>22378.7</v>
      </c>
      <c r="AA205" s="91">
        <v>7.63</v>
      </c>
      <c r="AB205" s="91">
        <v>87.2</v>
      </c>
      <c r="AC205" s="91">
        <v>26.1</v>
      </c>
      <c r="AD205" s="91">
        <v>31.2</v>
      </c>
      <c r="AE205" s="91">
        <v>8.36</v>
      </c>
      <c r="AF205" s="91">
        <v>103.9</v>
      </c>
      <c r="AG205" s="91">
        <v>5.0999999999999979</v>
      </c>
      <c r="AH205" s="91">
        <v>12</v>
      </c>
      <c r="AI205" s="91">
        <v>2</v>
      </c>
      <c r="AJ205" s="91" t="s">
        <v>88</v>
      </c>
      <c r="AK205" s="91" t="s">
        <v>88</v>
      </c>
      <c r="AL205" s="91">
        <v>3125</v>
      </c>
      <c r="AM205" s="91">
        <v>15045</v>
      </c>
      <c r="AN205" s="91">
        <v>4100</v>
      </c>
      <c r="AO205" s="91">
        <v>0.153</v>
      </c>
      <c r="AP205" s="91">
        <v>2.0082213341203681</v>
      </c>
      <c r="AQ205" s="91">
        <v>0.02</v>
      </c>
      <c r="AR205" s="91">
        <v>5</v>
      </c>
      <c r="AS205" s="91">
        <v>1.69</v>
      </c>
      <c r="AT205" s="91">
        <v>321</v>
      </c>
      <c r="AU205" s="91" t="s">
        <v>88</v>
      </c>
      <c r="AV205" s="91">
        <v>231</v>
      </c>
      <c r="AW205" s="91">
        <v>0.3</v>
      </c>
      <c r="AX205" s="91">
        <v>5</v>
      </c>
      <c r="AY205" s="91">
        <v>0.217</v>
      </c>
      <c r="AZ205" s="91">
        <v>56.7</v>
      </c>
      <c r="BA205" s="91">
        <v>52.1</v>
      </c>
      <c r="BB205" s="91" t="s">
        <v>88</v>
      </c>
      <c r="BC205" s="91" t="s">
        <v>88</v>
      </c>
      <c r="BD205" s="91" t="s">
        <v>88</v>
      </c>
      <c r="BE205" s="93" t="s">
        <v>88</v>
      </c>
      <c r="BF205" s="91" t="s">
        <v>88</v>
      </c>
      <c r="BG205" s="91" t="s">
        <v>88</v>
      </c>
      <c r="BH205" s="91" t="s">
        <v>88</v>
      </c>
      <c r="BI205" s="94">
        <f t="shared" si="117"/>
        <v>98.65807084913466</v>
      </c>
      <c r="BJ205" s="95">
        <f t="shared" si="118"/>
        <v>14.2400058102156</v>
      </c>
      <c r="BK205" s="95">
        <f t="shared" si="119"/>
        <v>92.086853426666494</v>
      </c>
      <c r="BL205" s="95">
        <f t="shared" si="120"/>
        <v>80.14150832</v>
      </c>
      <c r="BM205" s="95">
        <f t="shared" si="121"/>
        <v>87.26661833832469</v>
      </c>
      <c r="BN205" s="95">
        <f t="shared" si="122"/>
        <v>85.756210881875944</v>
      </c>
      <c r="BO205" s="95">
        <f t="shared" si="123"/>
        <v>72.63829806962039</v>
      </c>
      <c r="BP205" s="95">
        <f t="shared" si="124"/>
        <v>93.793894763973341</v>
      </c>
      <c r="BQ205" s="95">
        <f t="shared" si="125"/>
        <v>46.424241515619109</v>
      </c>
      <c r="BR205" s="96">
        <f t="shared" si="126"/>
        <v>73.314713982314004</v>
      </c>
      <c r="BS205" s="97" t="str">
        <f t="shared" si="127"/>
        <v>BUENA</v>
      </c>
      <c r="BT205" s="98">
        <f t="shared" si="128"/>
        <v>23.041474654377879</v>
      </c>
      <c r="BU205" s="99">
        <f t="shared" si="129"/>
        <v>0.96099999999999985</v>
      </c>
      <c r="BV205" s="100">
        <f t="shared" si="130"/>
        <v>0.1</v>
      </c>
      <c r="BW205" s="95">
        <f t="shared" si="131"/>
        <v>1</v>
      </c>
      <c r="BX205" s="94">
        <f t="shared" si="132"/>
        <v>0.91</v>
      </c>
      <c r="BY205" s="100">
        <f t="shared" si="133"/>
        <v>0.32699999999999996</v>
      </c>
      <c r="BZ205" s="100">
        <f t="shared" si="134"/>
        <v>0.78107664765853713</v>
      </c>
      <c r="CA205" s="94">
        <f t="shared" si="135"/>
        <v>0.15</v>
      </c>
      <c r="CB205" s="99">
        <f t="shared" si="136"/>
        <v>0.6112907306721953</v>
      </c>
      <c r="CC205" s="97" t="str">
        <f t="shared" si="137"/>
        <v>Regular</v>
      </c>
      <c r="CD205" s="99">
        <f t="shared" si="138"/>
        <v>0.21892335234146293</v>
      </c>
      <c r="CE205" s="96">
        <f t="shared" si="139"/>
        <v>2.911293444898649E-2</v>
      </c>
      <c r="CF205" s="96">
        <f t="shared" si="140"/>
        <v>3.350000000000003E-2</v>
      </c>
      <c r="CG205" s="99">
        <f t="shared" si="141"/>
        <v>9.3845428930149813E-2</v>
      </c>
      <c r="CH205" s="101" t="str">
        <f t="shared" si="142"/>
        <v>Ninguna</v>
      </c>
      <c r="CI205" s="96">
        <f t="shared" si="143"/>
        <v>0</v>
      </c>
      <c r="CJ205" s="96">
        <f t="shared" si="144"/>
        <v>0.89933962756261598</v>
      </c>
      <c r="CK205" s="96">
        <f t="shared" si="145"/>
        <v>0</v>
      </c>
      <c r="CL205" s="102">
        <f t="shared" si="146"/>
        <v>0.29977987585420535</v>
      </c>
      <c r="CM205" s="103" t="str">
        <f t="shared" si="147"/>
        <v>Baja</v>
      </c>
      <c r="CN205" s="96">
        <f t="shared" si="148"/>
        <v>0.67300000000000004</v>
      </c>
      <c r="CO205" s="96">
        <f t="shared" si="149"/>
        <v>0.67300000000000004</v>
      </c>
      <c r="CP205" s="103" t="str">
        <f t="shared" si="150"/>
        <v>Alta</v>
      </c>
      <c r="CQ205" s="104">
        <f t="shared" si="151"/>
        <v>8.5223861792105039E-3</v>
      </c>
      <c r="CR205" s="104">
        <f t="shared" si="152"/>
        <v>8.5223861792105039E-3</v>
      </c>
      <c r="CS205" s="103" t="str">
        <f t="shared" si="153"/>
        <v>Ninguna</v>
      </c>
      <c r="CT205" s="105" t="str">
        <f t="shared" si="154"/>
        <v>Eutrofico</v>
      </c>
      <c r="CU205" s="83" t="s">
        <v>1846</v>
      </c>
      <c r="CV205" s="83" t="s">
        <v>1807</v>
      </c>
      <c r="CW205" s="90">
        <v>43732</v>
      </c>
      <c r="CX205" s="106">
        <f t="shared" si="155"/>
        <v>7.0282213341203681</v>
      </c>
    </row>
    <row r="206" spans="1:102" ht="30" hidden="1" customHeight="1" x14ac:dyDescent="0.2">
      <c r="A206" s="83">
        <v>2019</v>
      </c>
      <c r="B206" s="84" t="s">
        <v>1847</v>
      </c>
      <c r="C206" s="84" t="s">
        <v>1848</v>
      </c>
      <c r="D206" s="85" t="s">
        <v>1849</v>
      </c>
      <c r="E206" s="86" t="s">
        <v>268</v>
      </c>
      <c r="F206" s="86" t="s">
        <v>241</v>
      </c>
      <c r="G206" s="86" t="s">
        <v>1507</v>
      </c>
      <c r="H206" s="87">
        <v>-76.072033000000005</v>
      </c>
      <c r="I206" s="87">
        <v>7.3672440000000003</v>
      </c>
      <c r="J206" s="109">
        <v>779747.94709999999</v>
      </c>
      <c r="K206" s="109">
        <v>1306931.9177000001</v>
      </c>
      <c r="L206" s="89">
        <v>104</v>
      </c>
      <c r="M206" s="86">
        <v>1</v>
      </c>
      <c r="N206" s="86" t="s">
        <v>1850</v>
      </c>
      <c r="O206" s="86">
        <v>13</v>
      </c>
      <c r="P206" s="86" t="s">
        <v>1851</v>
      </c>
      <c r="Q206" s="86">
        <v>1301</v>
      </c>
      <c r="R206" s="84" t="s">
        <v>1852</v>
      </c>
      <c r="S206" s="108">
        <v>1301</v>
      </c>
      <c r="T206" s="84" t="s">
        <v>1853</v>
      </c>
      <c r="U206" s="110" t="s">
        <v>1854</v>
      </c>
      <c r="V206" s="84" t="s">
        <v>1848</v>
      </c>
      <c r="W206" s="84" t="s">
        <v>1855</v>
      </c>
      <c r="X206" s="84" t="s">
        <v>1848</v>
      </c>
      <c r="Y206" s="90">
        <v>43698</v>
      </c>
      <c r="Z206" s="91">
        <v>125.46</v>
      </c>
      <c r="AA206" s="91">
        <v>6.9</v>
      </c>
      <c r="AB206" s="91">
        <v>102.5</v>
      </c>
      <c r="AC206" s="91">
        <v>26</v>
      </c>
      <c r="AD206" s="91">
        <v>30.5</v>
      </c>
      <c r="AE206" s="91">
        <v>5.54</v>
      </c>
      <c r="AF206" s="91">
        <v>70.599999999999994</v>
      </c>
      <c r="AG206" s="91">
        <v>4.5</v>
      </c>
      <c r="AH206" s="91">
        <v>12</v>
      </c>
      <c r="AI206" s="91">
        <v>2</v>
      </c>
      <c r="AJ206" s="91" t="s">
        <v>88</v>
      </c>
      <c r="AK206" s="91" t="s">
        <v>88</v>
      </c>
      <c r="AL206" s="91">
        <v>97</v>
      </c>
      <c r="AM206" s="91">
        <v>1217</v>
      </c>
      <c r="AN206" s="91">
        <v>109</v>
      </c>
      <c r="AO206" s="91">
        <v>0.20899999999999999</v>
      </c>
      <c r="AP206" s="91">
        <v>0.98942738396481567</v>
      </c>
      <c r="AQ206" s="91">
        <v>0.02</v>
      </c>
      <c r="AR206" s="91">
        <v>5</v>
      </c>
      <c r="AS206" s="91">
        <v>62.7</v>
      </c>
      <c r="AT206" s="91">
        <v>117</v>
      </c>
      <c r="AU206" s="91" t="s">
        <v>88</v>
      </c>
      <c r="AV206" s="91">
        <v>32</v>
      </c>
      <c r="AW206" s="91">
        <v>0.1</v>
      </c>
      <c r="AX206" s="91">
        <v>5</v>
      </c>
      <c r="AY206" s="91">
        <v>0.08</v>
      </c>
      <c r="AZ206" s="91">
        <v>38.799999999999997</v>
      </c>
      <c r="BA206" s="91">
        <v>51</v>
      </c>
      <c r="BB206" s="91" t="s">
        <v>88</v>
      </c>
      <c r="BC206" s="91" t="s">
        <v>88</v>
      </c>
      <c r="BD206" s="91" t="s">
        <v>88</v>
      </c>
      <c r="BE206" s="93" t="s">
        <v>88</v>
      </c>
      <c r="BF206" s="91" t="s">
        <v>88</v>
      </c>
      <c r="BG206" s="91" t="s">
        <v>88</v>
      </c>
      <c r="BH206" s="91" t="s">
        <v>88</v>
      </c>
      <c r="BI206" s="94">
        <f t="shared" si="117"/>
        <v>74.565480665956315</v>
      </c>
      <c r="BJ206" s="95">
        <f t="shared" si="118"/>
        <v>42.904503488540378</v>
      </c>
      <c r="BK206" s="95">
        <f t="shared" si="119"/>
        <v>86.086601359001833</v>
      </c>
      <c r="BL206" s="95">
        <f t="shared" si="120"/>
        <v>80.14150832</v>
      </c>
      <c r="BM206" s="95">
        <f t="shared" si="121"/>
        <v>93.863507381218099</v>
      </c>
      <c r="BN206" s="95">
        <f t="shared" si="122"/>
        <v>81.174083697381064</v>
      </c>
      <c r="BO206" s="95">
        <f t="shared" si="123"/>
        <v>75.831688759029689</v>
      </c>
      <c r="BP206" s="95">
        <f t="shared" si="124"/>
        <v>32.56174828343903</v>
      </c>
      <c r="BQ206" s="95">
        <f t="shared" si="125"/>
        <v>82.605864643563109</v>
      </c>
      <c r="BR206" s="96">
        <f t="shared" si="126"/>
        <v>71.300222707556671</v>
      </c>
      <c r="BS206" s="97" t="str">
        <f t="shared" si="127"/>
        <v>BUENA</v>
      </c>
      <c r="BT206" s="98">
        <f t="shared" si="128"/>
        <v>62.5</v>
      </c>
      <c r="BU206" s="99">
        <f t="shared" si="129"/>
        <v>0.70599999999999996</v>
      </c>
      <c r="BV206" s="100">
        <f t="shared" si="130"/>
        <v>0.92430104334477736</v>
      </c>
      <c r="BW206" s="95">
        <f t="shared" si="131"/>
        <v>0.95064444497490841</v>
      </c>
      <c r="BX206" s="94">
        <f t="shared" si="132"/>
        <v>0.91</v>
      </c>
      <c r="BY206" s="100">
        <f t="shared" si="133"/>
        <v>0.92400000000000004</v>
      </c>
      <c r="BZ206" s="100">
        <f t="shared" si="134"/>
        <v>0.72812455845459345</v>
      </c>
      <c r="CA206" s="94">
        <f t="shared" si="135"/>
        <v>0.15</v>
      </c>
      <c r="CB206" s="99">
        <f t="shared" si="136"/>
        <v>0.75514980654839925</v>
      </c>
      <c r="CC206" s="97" t="str">
        <f t="shared" si="137"/>
        <v>Aceptable</v>
      </c>
      <c r="CD206" s="99">
        <f t="shared" si="138"/>
        <v>0.2718754415454066</v>
      </c>
      <c r="CE206" s="96">
        <f t="shared" si="139"/>
        <v>2.6503838396479341E-2</v>
      </c>
      <c r="CF206" s="96">
        <f t="shared" si="140"/>
        <v>0</v>
      </c>
      <c r="CG206" s="99">
        <f t="shared" si="141"/>
        <v>9.9459759980628656E-2</v>
      </c>
      <c r="CH206" s="101" t="str">
        <f t="shared" si="142"/>
        <v>Ninguna</v>
      </c>
      <c r="CI206" s="96">
        <f t="shared" si="143"/>
        <v>0</v>
      </c>
      <c r="CJ206" s="96">
        <f t="shared" si="144"/>
        <v>0.2877627238088365</v>
      </c>
      <c r="CK206" s="96">
        <f t="shared" si="145"/>
        <v>0.29400000000000004</v>
      </c>
      <c r="CL206" s="102">
        <f t="shared" si="146"/>
        <v>0.19392090793627884</v>
      </c>
      <c r="CM206" s="103" t="str">
        <f t="shared" si="147"/>
        <v>Ninguna</v>
      </c>
      <c r="CN206" s="96">
        <f t="shared" si="148"/>
        <v>7.5999999999999998E-2</v>
      </c>
      <c r="CO206" s="96">
        <f t="shared" si="149"/>
        <v>7.5999999999999998E-2</v>
      </c>
      <c r="CP206" s="103" t="str">
        <f t="shared" si="150"/>
        <v>Ninguna</v>
      </c>
      <c r="CQ206" s="104">
        <f t="shared" si="151"/>
        <v>6.9216070243432234E-4</v>
      </c>
      <c r="CR206" s="104">
        <f t="shared" si="152"/>
        <v>6.9216070243432234E-4</v>
      </c>
      <c r="CS206" s="103" t="str">
        <f t="shared" si="153"/>
        <v>Ninguna</v>
      </c>
      <c r="CT206" s="105" t="str">
        <f t="shared" si="154"/>
        <v>Eutrofico</v>
      </c>
      <c r="CU206" s="83" t="s">
        <v>1856</v>
      </c>
      <c r="CV206" s="83" t="s">
        <v>1857</v>
      </c>
      <c r="CW206" s="90">
        <v>43713</v>
      </c>
      <c r="CX206" s="106">
        <f t="shared" si="155"/>
        <v>6.009427383964816</v>
      </c>
    </row>
    <row r="207" spans="1:102" ht="30" customHeight="1" x14ac:dyDescent="0.2">
      <c r="A207" s="83">
        <v>2019</v>
      </c>
      <c r="B207" s="84" t="s">
        <v>1858</v>
      </c>
      <c r="C207" s="84" t="s">
        <v>520</v>
      </c>
      <c r="D207" s="85" t="s">
        <v>1859</v>
      </c>
      <c r="E207" s="86" t="s">
        <v>233</v>
      </c>
      <c r="F207" s="86" t="s">
        <v>1285</v>
      </c>
      <c r="G207" s="86" t="s">
        <v>1531</v>
      </c>
      <c r="H207" s="87">
        <v>-74.902777999999998</v>
      </c>
      <c r="I207" s="87">
        <v>7.4409720000000004</v>
      </c>
      <c r="J207" s="109">
        <v>908896.84340000001</v>
      </c>
      <c r="K207" s="109">
        <v>1314678.9197</v>
      </c>
      <c r="L207" s="89">
        <v>88</v>
      </c>
      <c r="M207" s="86">
        <v>2</v>
      </c>
      <c r="N207" s="86" t="s">
        <v>79</v>
      </c>
      <c r="O207" s="86">
        <v>27</v>
      </c>
      <c r="P207" s="86" t="s">
        <v>98</v>
      </c>
      <c r="Q207" s="86">
        <v>2701</v>
      </c>
      <c r="R207" s="84" t="s">
        <v>99</v>
      </c>
      <c r="S207" s="84" t="s">
        <v>515</v>
      </c>
      <c r="T207" s="84" t="s">
        <v>516</v>
      </c>
      <c r="U207" s="110" t="s">
        <v>517</v>
      </c>
      <c r="V207" s="84" t="s">
        <v>518</v>
      </c>
      <c r="W207" s="84" t="s">
        <v>1860</v>
      </c>
      <c r="X207" s="84" t="s">
        <v>520</v>
      </c>
      <c r="Y207" s="90">
        <v>43655</v>
      </c>
      <c r="Z207" s="91">
        <v>117020</v>
      </c>
      <c r="AA207" s="91">
        <v>7.39</v>
      </c>
      <c r="AB207" s="91">
        <v>96.8</v>
      </c>
      <c r="AC207" s="91">
        <v>26.8</v>
      </c>
      <c r="AD207" s="91">
        <v>25.4</v>
      </c>
      <c r="AE207" s="91">
        <v>7.68</v>
      </c>
      <c r="AF207" s="91">
        <v>95.6</v>
      </c>
      <c r="AG207" s="91">
        <v>-1.4000000000000021</v>
      </c>
      <c r="AH207" s="91">
        <v>12</v>
      </c>
      <c r="AI207" s="91">
        <v>2.82</v>
      </c>
      <c r="AJ207" s="91">
        <v>0.1</v>
      </c>
      <c r="AK207" s="91">
        <v>10</v>
      </c>
      <c r="AL207" s="91">
        <v>740</v>
      </c>
      <c r="AM207" s="91">
        <v>57940</v>
      </c>
      <c r="AN207" s="91">
        <v>1190</v>
      </c>
      <c r="AO207" s="91">
        <v>0.153</v>
      </c>
      <c r="AP207" s="91">
        <v>1.1294833150283285</v>
      </c>
      <c r="AQ207" s="91">
        <v>4.1000000000000002E-2</v>
      </c>
      <c r="AR207" s="91">
        <v>5</v>
      </c>
      <c r="AS207" s="91">
        <v>125</v>
      </c>
      <c r="AT207" s="91">
        <v>218</v>
      </c>
      <c r="AU207" s="91" t="s">
        <v>88</v>
      </c>
      <c r="AV207" s="91">
        <v>116</v>
      </c>
      <c r="AW207" s="91">
        <v>0.1</v>
      </c>
      <c r="AX207" s="91">
        <v>5</v>
      </c>
      <c r="AY207" s="91">
        <v>0.05</v>
      </c>
      <c r="AZ207" s="91">
        <v>27.9</v>
      </c>
      <c r="BA207" s="91">
        <v>25</v>
      </c>
      <c r="BB207" s="91">
        <v>0.05</v>
      </c>
      <c r="BC207" s="91" t="s">
        <v>88</v>
      </c>
      <c r="BD207" s="91" t="s">
        <v>88</v>
      </c>
      <c r="BE207" s="93">
        <v>1E-3</v>
      </c>
      <c r="BF207" s="91" t="s">
        <v>88</v>
      </c>
      <c r="BG207" s="91">
        <v>0.25</v>
      </c>
      <c r="BH207" s="91">
        <v>28.8</v>
      </c>
      <c r="BI207" s="94">
        <f t="shared" si="117"/>
        <v>97.843275906369485</v>
      </c>
      <c r="BJ207" s="95">
        <f t="shared" si="118"/>
        <v>21.695943563602189</v>
      </c>
      <c r="BK207" s="95">
        <f t="shared" si="119"/>
        <v>93.554020985277219</v>
      </c>
      <c r="BL207" s="95">
        <f t="shared" si="120"/>
        <v>73.123060587824</v>
      </c>
      <c r="BM207" s="95">
        <f t="shared" si="121"/>
        <v>92.915909558724309</v>
      </c>
      <c r="BN207" s="95">
        <f t="shared" si="122"/>
        <v>85.756210881875944</v>
      </c>
      <c r="BO207" s="95">
        <f t="shared" si="123"/>
        <v>89.96946329491027</v>
      </c>
      <c r="BP207" s="95">
        <f t="shared" si="124"/>
        <v>5</v>
      </c>
      <c r="BQ207" s="95">
        <f t="shared" si="125"/>
        <v>67.037144331953584</v>
      </c>
      <c r="BR207" s="96">
        <f t="shared" si="126"/>
        <v>70.395945324088117</v>
      </c>
      <c r="BS207" s="97" t="str">
        <f t="shared" si="127"/>
        <v>BUENA</v>
      </c>
      <c r="BT207" s="98">
        <f t="shared" si="128"/>
        <v>100</v>
      </c>
      <c r="BU207" s="99">
        <f t="shared" si="129"/>
        <v>0.95599999999999996</v>
      </c>
      <c r="BV207" s="100">
        <f t="shared" si="130"/>
        <v>0.31637512553741276</v>
      </c>
      <c r="BW207" s="95">
        <f t="shared" si="131"/>
        <v>1</v>
      </c>
      <c r="BX207" s="94">
        <f t="shared" si="132"/>
        <v>0.91</v>
      </c>
      <c r="BY207" s="100">
        <f t="shared" si="133"/>
        <v>0.67199999999999993</v>
      </c>
      <c r="BZ207" s="100">
        <f t="shared" si="134"/>
        <v>0.7481899966560388</v>
      </c>
      <c r="CA207" s="94">
        <f t="shared" si="135"/>
        <v>0.15</v>
      </c>
      <c r="CB207" s="99">
        <f t="shared" si="136"/>
        <v>0.6844791171070832</v>
      </c>
      <c r="CC207" s="97" t="str">
        <f t="shared" si="137"/>
        <v>Regular</v>
      </c>
      <c r="CD207" s="99">
        <f t="shared" si="138"/>
        <v>0.2518100033439612</v>
      </c>
      <c r="CE207" s="96">
        <f t="shared" si="139"/>
        <v>0</v>
      </c>
      <c r="CF207" s="96">
        <f t="shared" si="140"/>
        <v>0</v>
      </c>
      <c r="CG207" s="99">
        <f t="shared" si="141"/>
        <v>8.3936667781320404E-2</v>
      </c>
      <c r="CH207" s="101" t="str">
        <f t="shared" si="142"/>
        <v>Ninguna</v>
      </c>
      <c r="CI207" s="96">
        <f t="shared" si="143"/>
        <v>0.26517437582355274</v>
      </c>
      <c r="CJ207" s="96">
        <f t="shared" si="144"/>
        <v>1</v>
      </c>
      <c r="CK207" s="96">
        <f t="shared" si="145"/>
        <v>4.4000000000000039E-2</v>
      </c>
      <c r="CL207" s="102">
        <f t="shared" si="146"/>
        <v>0.43639145860785095</v>
      </c>
      <c r="CM207" s="103" t="str">
        <f t="shared" si="147"/>
        <v>Media</v>
      </c>
      <c r="CN207" s="96">
        <f t="shared" si="148"/>
        <v>0.32800000000000001</v>
      </c>
      <c r="CO207" s="96">
        <f t="shared" si="149"/>
        <v>0.32800000000000001</v>
      </c>
      <c r="CP207" s="103" t="str">
        <f t="shared" si="150"/>
        <v>Baja</v>
      </c>
      <c r="CQ207" s="104">
        <f t="shared" si="151"/>
        <v>3.7415751528591182E-3</v>
      </c>
      <c r="CR207" s="104">
        <f t="shared" si="152"/>
        <v>3.7415751528591182E-3</v>
      </c>
      <c r="CS207" s="103" t="str">
        <f t="shared" si="153"/>
        <v>Ninguna</v>
      </c>
      <c r="CT207" s="105" t="str">
        <f t="shared" si="154"/>
        <v>Eutrofico</v>
      </c>
      <c r="CU207" s="83" t="s">
        <v>1861</v>
      </c>
      <c r="CV207" s="83" t="s">
        <v>1862</v>
      </c>
      <c r="CW207" s="90">
        <v>43670</v>
      </c>
      <c r="CX207" s="106">
        <f t="shared" si="155"/>
        <v>6.1704833150283287</v>
      </c>
    </row>
    <row r="208" spans="1:102" ht="30" customHeight="1" x14ac:dyDescent="0.2">
      <c r="A208" s="83">
        <v>2019</v>
      </c>
      <c r="B208" s="84" t="s">
        <v>1863</v>
      </c>
      <c r="C208" s="84" t="s">
        <v>1864</v>
      </c>
      <c r="D208" s="85" t="s">
        <v>1865</v>
      </c>
      <c r="E208" s="86" t="s">
        <v>233</v>
      </c>
      <c r="F208" s="86" t="s">
        <v>1285</v>
      </c>
      <c r="G208" s="86" t="s">
        <v>1494</v>
      </c>
      <c r="H208" s="87">
        <v>-74.912361000000004</v>
      </c>
      <c r="I208" s="87">
        <v>7.4438610000000001</v>
      </c>
      <c r="J208" s="109">
        <v>907839.45109999995</v>
      </c>
      <c r="K208" s="109">
        <v>1315000.4284999999</v>
      </c>
      <c r="L208" s="89">
        <v>70</v>
      </c>
      <c r="M208" s="86">
        <v>2</v>
      </c>
      <c r="N208" s="86" t="s">
        <v>79</v>
      </c>
      <c r="O208" s="86">
        <v>27</v>
      </c>
      <c r="P208" s="86" t="s">
        <v>98</v>
      </c>
      <c r="Q208" s="86">
        <v>2702</v>
      </c>
      <c r="R208" s="84" t="s">
        <v>242</v>
      </c>
      <c r="S208" s="84" t="s">
        <v>1318</v>
      </c>
      <c r="T208" s="84" t="s">
        <v>244</v>
      </c>
      <c r="U208" s="110" t="s">
        <v>1866</v>
      </c>
      <c r="V208" s="84" t="s">
        <v>1867</v>
      </c>
      <c r="W208" s="84" t="s">
        <v>1868</v>
      </c>
      <c r="X208" s="84" t="s">
        <v>1864</v>
      </c>
      <c r="Y208" s="90">
        <v>43655</v>
      </c>
      <c r="Z208" s="91">
        <v>96500</v>
      </c>
      <c r="AA208" s="91">
        <v>7.45</v>
      </c>
      <c r="AB208" s="91">
        <v>38.6</v>
      </c>
      <c r="AC208" s="91">
        <v>27</v>
      </c>
      <c r="AD208" s="91">
        <v>27.6</v>
      </c>
      <c r="AE208" s="91">
        <v>8.15</v>
      </c>
      <c r="AF208" s="91">
        <v>100.4</v>
      </c>
      <c r="AG208" s="91">
        <v>0.60000000000000142</v>
      </c>
      <c r="AH208" s="91">
        <v>12</v>
      </c>
      <c r="AI208" s="91">
        <v>2</v>
      </c>
      <c r="AJ208" s="91" t="s">
        <v>88</v>
      </c>
      <c r="AK208" s="91" t="s">
        <v>88</v>
      </c>
      <c r="AL208" s="91">
        <v>3010</v>
      </c>
      <c r="AM208" s="91">
        <v>49820</v>
      </c>
      <c r="AN208" s="91">
        <v>5405</v>
      </c>
      <c r="AO208" s="91">
        <v>0.153</v>
      </c>
      <c r="AP208" s="91">
        <v>1.1294833150283285</v>
      </c>
      <c r="AQ208" s="91">
        <v>0.02</v>
      </c>
      <c r="AR208" s="91">
        <v>5</v>
      </c>
      <c r="AS208" s="91">
        <v>391</v>
      </c>
      <c r="AT208" s="91">
        <v>424</v>
      </c>
      <c r="AU208" s="91" t="s">
        <v>88</v>
      </c>
      <c r="AV208" s="91">
        <v>357</v>
      </c>
      <c r="AW208" s="91">
        <v>1</v>
      </c>
      <c r="AX208" s="91">
        <v>5</v>
      </c>
      <c r="AY208" s="91">
        <v>0.28199999999999997</v>
      </c>
      <c r="AZ208" s="91">
        <v>15.5</v>
      </c>
      <c r="BA208" s="91">
        <v>17.8</v>
      </c>
      <c r="BB208" s="91">
        <v>0.05</v>
      </c>
      <c r="BC208" s="91" t="s">
        <v>88</v>
      </c>
      <c r="BD208" s="91" t="s">
        <v>88</v>
      </c>
      <c r="BE208" s="93">
        <v>1E-3</v>
      </c>
      <c r="BF208" s="91" t="s">
        <v>88</v>
      </c>
      <c r="BG208" s="91">
        <v>0.25</v>
      </c>
      <c r="BH208" s="91" t="s">
        <v>88</v>
      </c>
      <c r="BI208" s="94">
        <f t="shared" si="117"/>
        <v>98.778204301213293</v>
      </c>
      <c r="BJ208" s="95">
        <f t="shared" si="118"/>
        <v>12.879501442996949</v>
      </c>
      <c r="BK208" s="95">
        <f t="shared" si="119"/>
        <v>93.492894614970254</v>
      </c>
      <c r="BL208" s="95">
        <f t="shared" si="120"/>
        <v>80.14150832</v>
      </c>
      <c r="BM208" s="95">
        <f t="shared" si="121"/>
        <v>92.915909558724309</v>
      </c>
      <c r="BN208" s="95">
        <f t="shared" si="122"/>
        <v>85.756210881875944</v>
      </c>
      <c r="BO208" s="95">
        <f t="shared" si="123"/>
        <v>89.747799768807994</v>
      </c>
      <c r="BP208" s="95">
        <f t="shared" si="124"/>
        <v>5</v>
      </c>
      <c r="BQ208" s="95">
        <f t="shared" si="125"/>
        <v>20.161284271513622</v>
      </c>
      <c r="BR208" s="96">
        <f t="shared" si="126"/>
        <v>66.606081204879274</v>
      </c>
      <c r="BS208" s="97" t="str">
        <f t="shared" si="127"/>
        <v>MEDIA</v>
      </c>
      <c r="BT208" s="98">
        <f t="shared" si="128"/>
        <v>17.730496453900709</v>
      </c>
      <c r="BU208" s="99">
        <f t="shared" si="129"/>
        <v>0.996</v>
      </c>
      <c r="BV208" s="100">
        <f t="shared" si="130"/>
        <v>0.1</v>
      </c>
      <c r="BW208" s="95">
        <f t="shared" si="131"/>
        <v>1</v>
      </c>
      <c r="BX208" s="94">
        <f t="shared" si="132"/>
        <v>0.91</v>
      </c>
      <c r="BY208" s="100">
        <f t="shared" si="133"/>
        <v>0</v>
      </c>
      <c r="BZ208" s="100">
        <f t="shared" si="134"/>
        <v>0.92654404857015371</v>
      </c>
      <c r="CA208" s="94">
        <f t="shared" si="135"/>
        <v>0.8</v>
      </c>
      <c r="CB208" s="99">
        <f t="shared" si="136"/>
        <v>0.68247616679982159</v>
      </c>
      <c r="CC208" s="97" t="str">
        <f t="shared" si="137"/>
        <v>Regular</v>
      </c>
      <c r="CD208" s="99">
        <f t="shared" si="138"/>
        <v>7.3455951429846331E-2</v>
      </c>
      <c r="CE208" s="96">
        <f t="shared" si="139"/>
        <v>0</v>
      </c>
      <c r="CF208" s="96">
        <f t="shared" si="140"/>
        <v>0</v>
      </c>
      <c r="CG208" s="99">
        <f t="shared" si="141"/>
        <v>2.4485317143282111E-2</v>
      </c>
      <c r="CH208" s="101" t="str">
        <f t="shared" si="142"/>
        <v>Ninguna</v>
      </c>
      <c r="CI208" s="96">
        <f t="shared" si="143"/>
        <v>0</v>
      </c>
      <c r="CJ208" s="96">
        <f t="shared" si="144"/>
        <v>1</v>
      </c>
      <c r="CK208" s="96">
        <f t="shared" si="145"/>
        <v>0</v>
      </c>
      <c r="CL208" s="102">
        <f t="shared" si="146"/>
        <v>0.33333333333333331</v>
      </c>
      <c r="CM208" s="103" t="str">
        <f t="shared" si="147"/>
        <v>Baja</v>
      </c>
      <c r="CN208" s="96">
        <f t="shared" si="148"/>
        <v>1</v>
      </c>
      <c r="CO208" s="96">
        <f t="shared" si="149"/>
        <v>1</v>
      </c>
      <c r="CP208" s="103" t="str">
        <f t="shared" si="150"/>
        <v>Muy Alta</v>
      </c>
      <c r="CQ208" s="104">
        <f t="shared" si="151"/>
        <v>4.5981155640259083E-3</v>
      </c>
      <c r="CR208" s="104">
        <f t="shared" si="152"/>
        <v>4.5981155640259083E-3</v>
      </c>
      <c r="CS208" s="103" t="str">
        <f t="shared" si="153"/>
        <v>Ninguna</v>
      </c>
      <c r="CT208" s="105" t="str">
        <f t="shared" si="154"/>
        <v>Eutrofico</v>
      </c>
      <c r="CU208" s="83" t="s">
        <v>1869</v>
      </c>
      <c r="CV208" s="83" t="s">
        <v>1870</v>
      </c>
      <c r="CW208" s="90">
        <v>43670</v>
      </c>
      <c r="CX208" s="106">
        <f t="shared" si="155"/>
        <v>6.1494833150283288</v>
      </c>
    </row>
    <row r="209" spans="1:102" ht="30" customHeight="1" x14ac:dyDescent="0.2">
      <c r="A209" s="83">
        <v>2019</v>
      </c>
      <c r="B209" s="84" t="s">
        <v>1871</v>
      </c>
      <c r="C209" s="84" t="s">
        <v>614</v>
      </c>
      <c r="D209" s="85" t="s">
        <v>1872</v>
      </c>
      <c r="E209" s="86" t="s">
        <v>233</v>
      </c>
      <c r="F209" s="86" t="s">
        <v>1285</v>
      </c>
      <c r="G209" s="86" t="s">
        <v>1507</v>
      </c>
      <c r="H209" s="87">
        <v>-74.861638999999997</v>
      </c>
      <c r="I209" s="87">
        <v>7.4474169999999997</v>
      </c>
      <c r="J209" s="109">
        <v>913439.7929</v>
      </c>
      <c r="K209" s="109">
        <v>1315383.4332999999</v>
      </c>
      <c r="L209" s="89">
        <v>105</v>
      </c>
      <c r="M209" s="86">
        <v>2</v>
      </c>
      <c r="N209" s="86" t="s">
        <v>79</v>
      </c>
      <c r="O209" s="86">
        <v>27</v>
      </c>
      <c r="P209" s="86" t="s">
        <v>98</v>
      </c>
      <c r="Q209" s="86">
        <v>2703</v>
      </c>
      <c r="R209" s="84" t="s">
        <v>225</v>
      </c>
      <c r="S209" s="84" t="s">
        <v>234</v>
      </c>
      <c r="T209" s="84" t="s">
        <v>235</v>
      </c>
      <c r="U209" s="110" t="s">
        <v>236</v>
      </c>
      <c r="V209" s="84" t="s">
        <v>237</v>
      </c>
      <c r="W209" s="84" t="s">
        <v>613</v>
      </c>
      <c r="X209" s="84" t="s">
        <v>614</v>
      </c>
      <c r="Y209" s="90">
        <v>43655</v>
      </c>
      <c r="Z209" s="91">
        <v>122.4</v>
      </c>
      <c r="AA209" s="91">
        <v>7.61</v>
      </c>
      <c r="AB209" s="91">
        <v>154.19999999999999</v>
      </c>
      <c r="AC209" s="91">
        <v>32.9</v>
      </c>
      <c r="AD209" s="91">
        <v>33.5</v>
      </c>
      <c r="AE209" s="91">
        <v>7.61</v>
      </c>
      <c r="AF209" s="91">
        <v>104.4</v>
      </c>
      <c r="AG209" s="91">
        <v>0.60000000000000142</v>
      </c>
      <c r="AH209" s="91">
        <v>12</v>
      </c>
      <c r="AI209" s="91">
        <v>2</v>
      </c>
      <c r="AJ209" s="91" t="s">
        <v>88</v>
      </c>
      <c r="AK209" s="91" t="s">
        <v>88</v>
      </c>
      <c r="AL209" s="91">
        <v>2014</v>
      </c>
      <c r="AM209" s="91">
        <v>12033</v>
      </c>
      <c r="AN209" s="91">
        <v>2187</v>
      </c>
      <c r="AO209" s="91">
        <v>0.153</v>
      </c>
      <c r="AP209" s="91">
        <v>1.1294833150283285</v>
      </c>
      <c r="AQ209" s="91">
        <v>0.02</v>
      </c>
      <c r="AR209" s="91">
        <v>5</v>
      </c>
      <c r="AS209" s="91">
        <v>10.3</v>
      </c>
      <c r="AT209" s="91">
        <v>112</v>
      </c>
      <c r="AU209" s="91" t="s">
        <v>88</v>
      </c>
      <c r="AV209" s="91">
        <v>13</v>
      </c>
      <c r="AW209" s="91">
        <v>0.2</v>
      </c>
      <c r="AX209" s="91">
        <v>5</v>
      </c>
      <c r="AY209" s="91">
        <v>0.05</v>
      </c>
      <c r="AZ209" s="91">
        <v>45</v>
      </c>
      <c r="BA209" s="91">
        <v>66.900000000000006</v>
      </c>
      <c r="BB209" s="91">
        <v>0.05</v>
      </c>
      <c r="BC209" s="91" t="s">
        <v>88</v>
      </c>
      <c r="BD209" s="91" t="s">
        <v>88</v>
      </c>
      <c r="BE209" s="93">
        <v>1E-3</v>
      </c>
      <c r="BF209" s="91" t="s">
        <v>88</v>
      </c>
      <c r="BG209" s="91">
        <v>0.25</v>
      </c>
      <c r="BH209" s="91" t="s">
        <v>88</v>
      </c>
      <c r="BI209" s="94">
        <f t="shared" si="117"/>
        <v>98.58697666289774</v>
      </c>
      <c r="BJ209" s="95">
        <f t="shared" si="118"/>
        <v>17.739379698170616</v>
      </c>
      <c r="BK209" s="95">
        <f t="shared" si="119"/>
        <v>92.28791928571809</v>
      </c>
      <c r="BL209" s="95">
        <f t="shared" si="120"/>
        <v>80.14150832</v>
      </c>
      <c r="BM209" s="95">
        <f t="shared" si="121"/>
        <v>92.915909558724309</v>
      </c>
      <c r="BN209" s="95">
        <f t="shared" si="122"/>
        <v>85.756210881875944</v>
      </c>
      <c r="BO209" s="95">
        <f t="shared" si="123"/>
        <v>89.747799768807994</v>
      </c>
      <c r="BP209" s="95">
        <f t="shared" si="124"/>
        <v>75.711994913012589</v>
      </c>
      <c r="BQ209" s="95">
        <f t="shared" si="125"/>
        <v>83.118828810649603</v>
      </c>
      <c r="BR209" s="96">
        <f t="shared" si="126"/>
        <v>77.282593451756213</v>
      </c>
      <c r="BS209" s="97" t="str">
        <f t="shared" si="127"/>
        <v>BUENA</v>
      </c>
      <c r="BT209" s="98">
        <f t="shared" si="128"/>
        <v>100</v>
      </c>
      <c r="BU209" s="99">
        <f t="shared" si="129"/>
        <v>0.95599999999999996</v>
      </c>
      <c r="BV209" s="100">
        <f t="shared" si="130"/>
        <v>0.1</v>
      </c>
      <c r="BW209" s="95">
        <f t="shared" si="131"/>
        <v>1</v>
      </c>
      <c r="BX209" s="94">
        <f t="shared" si="132"/>
        <v>0.91</v>
      </c>
      <c r="BY209" s="100">
        <f t="shared" si="133"/>
        <v>0.98099999999999998</v>
      </c>
      <c r="BZ209" s="100">
        <f t="shared" si="134"/>
        <v>0.5300701192245546</v>
      </c>
      <c r="CA209" s="94">
        <f t="shared" si="135"/>
        <v>0.15</v>
      </c>
      <c r="CB209" s="99">
        <f t="shared" si="136"/>
        <v>0.66690981669143778</v>
      </c>
      <c r="CC209" s="97" t="str">
        <f t="shared" si="137"/>
        <v>Regular</v>
      </c>
      <c r="CD209" s="99">
        <f t="shared" si="138"/>
        <v>0.4699298807754454</v>
      </c>
      <c r="CE209" s="96">
        <f t="shared" si="139"/>
        <v>8.7473180609156057E-2</v>
      </c>
      <c r="CF209" s="96">
        <f t="shared" si="140"/>
        <v>0</v>
      </c>
      <c r="CG209" s="99">
        <f t="shared" si="141"/>
        <v>0.18580102046153382</v>
      </c>
      <c r="CH209" s="101" t="str">
        <f t="shared" si="142"/>
        <v>Ninguna</v>
      </c>
      <c r="CI209" s="96">
        <f t="shared" si="143"/>
        <v>0</v>
      </c>
      <c r="CJ209" s="96">
        <f t="shared" si="144"/>
        <v>0.84500939335273362</v>
      </c>
      <c r="CK209" s="96">
        <f t="shared" si="145"/>
        <v>0</v>
      </c>
      <c r="CL209" s="102">
        <f t="shared" si="146"/>
        <v>0.28166979778424456</v>
      </c>
      <c r="CM209" s="103" t="str">
        <f t="shared" si="147"/>
        <v>Baja</v>
      </c>
      <c r="CN209" s="96">
        <f t="shared" si="148"/>
        <v>1.9E-2</v>
      </c>
      <c r="CO209" s="96">
        <f t="shared" si="149"/>
        <v>1.9E-2</v>
      </c>
      <c r="CP209" s="103" t="str">
        <f t="shared" si="150"/>
        <v>Ninguna</v>
      </c>
      <c r="CQ209" s="104">
        <f t="shared" si="151"/>
        <v>7.9586926537427334E-3</v>
      </c>
      <c r="CR209" s="104">
        <f t="shared" si="152"/>
        <v>7.9586926537427334E-3</v>
      </c>
      <c r="CS209" s="103" t="str">
        <f t="shared" si="153"/>
        <v>Ninguna</v>
      </c>
      <c r="CT209" s="105" t="str">
        <f t="shared" si="154"/>
        <v>Eutrofico</v>
      </c>
      <c r="CU209" s="83" t="s">
        <v>1873</v>
      </c>
      <c r="CV209" s="83" t="s">
        <v>1874</v>
      </c>
      <c r="CW209" s="90">
        <v>43670</v>
      </c>
      <c r="CX209" s="106">
        <f t="shared" si="155"/>
        <v>6.1494833150283288</v>
      </c>
    </row>
    <row r="210" spans="1:102" ht="30" customHeight="1" x14ac:dyDescent="0.2">
      <c r="A210" s="83">
        <v>2019</v>
      </c>
      <c r="B210" s="84" t="s">
        <v>1875</v>
      </c>
      <c r="C210" s="84" t="s">
        <v>239</v>
      </c>
      <c r="D210" s="85" t="s">
        <v>1876</v>
      </c>
      <c r="E210" s="86" t="s">
        <v>233</v>
      </c>
      <c r="F210" s="86" t="s">
        <v>1285</v>
      </c>
      <c r="G210" s="86" t="s">
        <v>1507</v>
      </c>
      <c r="H210" s="87">
        <v>-74.864889000000005</v>
      </c>
      <c r="I210" s="87">
        <v>7.4739170000000001</v>
      </c>
      <c r="J210" s="109">
        <v>913086.23389999999</v>
      </c>
      <c r="K210" s="109">
        <v>1318315.0549000001</v>
      </c>
      <c r="L210" s="89">
        <v>69</v>
      </c>
      <c r="M210" s="86">
        <v>2</v>
      </c>
      <c r="N210" s="86" t="s">
        <v>79</v>
      </c>
      <c r="O210" s="86">
        <v>27</v>
      </c>
      <c r="P210" s="86" t="s">
        <v>98</v>
      </c>
      <c r="Q210" s="86">
        <v>2703</v>
      </c>
      <c r="R210" s="84" t="s">
        <v>225</v>
      </c>
      <c r="S210" s="84" t="s">
        <v>234</v>
      </c>
      <c r="T210" s="84" t="s">
        <v>235</v>
      </c>
      <c r="U210" s="110" t="s">
        <v>236</v>
      </c>
      <c r="V210" s="84" t="s">
        <v>237</v>
      </c>
      <c r="W210" s="84" t="s">
        <v>238</v>
      </c>
      <c r="X210" s="84" t="s">
        <v>239</v>
      </c>
      <c r="Y210" s="90">
        <v>43653</v>
      </c>
      <c r="Z210" s="91">
        <v>404.89</v>
      </c>
      <c r="AA210" s="91">
        <v>7.19</v>
      </c>
      <c r="AB210" s="91">
        <v>93.6</v>
      </c>
      <c r="AC210" s="91">
        <v>33.299999999999997</v>
      </c>
      <c r="AD210" s="91">
        <v>34</v>
      </c>
      <c r="AE210" s="91">
        <v>7.02</v>
      </c>
      <c r="AF210" s="91">
        <v>99.8</v>
      </c>
      <c r="AG210" s="91">
        <v>0.70000000000000284</v>
      </c>
      <c r="AH210" s="91">
        <v>12</v>
      </c>
      <c r="AI210" s="91">
        <v>2</v>
      </c>
      <c r="AJ210" s="91" t="s">
        <v>88</v>
      </c>
      <c r="AK210" s="91" t="s">
        <v>88</v>
      </c>
      <c r="AL210" s="91">
        <v>575</v>
      </c>
      <c r="AM210" s="91">
        <v>7405</v>
      </c>
      <c r="AN210" s="91">
        <v>1070</v>
      </c>
      <c r="AO210" s="91">
        <v>0.153</v>
      </c>
      <c r="AP210" s="91">
        <v>1.1294833150283285</v>
      </c>
      <c r="AQ210" s="91">
        <v>0.02</v>
      </c>
      <c r="AR210" s="91">
        <v>5</v>
      </c>
      <c r="AS210" s="91">
        <v>2135</v>
      </c>
      <c r="AT210" s="91">
        <v>1226</v>
      </c>
      <c r="AU210" s="91" t="s">
        <v>88</v>
      </c>
      <c r="AV210" s="91">
        <v>1122</v>
      </c>
      <c r="AW210" s="91">
        <v>3</v>
      </c>
      <c r="AX210" s="91">
        <v>5</v>
      </c>
      <c r="AY210" s="91">
        <v>0.33100000000000002</v>
      </c>
      <c r="AZ210" s="91">
        <v>12.2</v>
      </c>
      <c r="BA210" s="91">
        <v>34.1</v>
      </c>
      <c r="BB210" s="91">
        <v>0.05</v>
      </c>
      <c r="BC210" s="91" t="s">
        <v>88</v>
      </c>
      <c r="BD210" s="91" t="s">
        <v>88</v>
      </c>
      <c r="BE210" s="93">
        <v>1E-3</v>
      </c>
      <c r="BF210" s="91" t="s">
        <v>88</v>
      </c>
      <c r="BG210" s="91">
        <v>0.25</v>
      </c>
      <c r="BH210" s="91" t="s">
        <v>88</v>
      </c>
      <c r="BI210" s="94">
        <f t="shared" si="117"/>
        <v>98.731375908795485</v>
      </c>
      <c r="BJ210" s="95">
        <f t="shared" si="118"/>
        <v>22.446534291533872</v>
      </c>
      <c r="BK210" s="95">
        <f t="shared" si="119"/>
        <v>92.003810213746618</v>
      </c>
      <c r="BL210" s="95">
        <f t="shared" si="120"/>
        <v>80.14150832</v>
      </c>
      <c r="BM210" s="95">
        <f t="shared" si="121"/>
        <v>92.915909558724309</v>
      </c>
      <c r="BN210" s="95">
        <f t="shared" si="122"/>
        <v>85.756210881875944</v>
      </c>
      <c r="BO210" s="95">
        <f t="shared" si="123"/>
        <v>89.594487526600759</v>
      </c>
      <c r="BP210" s="95">
        <f t="shared" si="124"/>
        <v>5</v>
      </c>
      <c r="BQ210" s="95">
        <f t="shared" si="125"/>
        <v>20</v>
      </c>
      <c r="BR210" s="96">
        <f t="shared" si="126"/>
        <v>67.938425226572903</v>
      </c>
      <c r="BS210" s="97" t="str">
        <f t="shared" si="127"/>
        <v>MEDIA</v>
      </c>
      <c r="BT210" s="98">
        <f t="shared" si="128"/>
        <v>15.105740181268882</v>
      </c>
      <c r="BU210" s="99">
        <f t="shared" si="129"/>
        <v>0.998</v>
      </c>
      <c r="BV210" s="100">
        <f t="shared" si="130"/>
        <v>0.35636007405595427</v>
      </c>
      <c r="BW210" s="95">
        <f t="shared" si="131"/>
        <v>1</v>
      </c>
      <c r="BX210" s="94">
        <f t="shared" si="132"/>
        <v>0.91</v>
      </c>
      <c r="BY210" s="100">
        <f t="shared" si="133"/>
        <v>0</v>
      </c>
      <c r="BZ210" s="100">
        <f t="shared" si="134"/>
        <v>0.75928140643433584</v>
      </c>
      <c r="CA210" s="94">
        <f t="shared" si="135"/>
        <v>0.8</v>
      </c>
      <c r="CB210" s="99">
        <f t="shared" si="136"/>
        <v>0.69526980726864063</v>
      </c>
      <c r="CC210" s="97" t="str">
        <f t="shared" si="137"/>
        <v>Regular</v>
      </c>
      <c r="CD210" s="99">
        <f t="shared" si="138"/>
        <v>0.24071859356566411</v>
      </c>
      <c r="CE210" s="96">
        <f t="shared" si="139"/>
        <v>4.5094052650417093E-3</v>
      </c>
      <c r="CF210" s="96">
        <f t="shared" si="140"/>
        <v>0</v>
      </c>
      <c r="CG210" s="99">
        <f t="shared" si="141"/>
        <v>8.1742666276901937E-2</v>
      </c>
      <c r="CH210" s="101" t="str">
        <f t="shared" si="142"/>
        <v>Ninguna</v>
      </c>
      <c r="CI210" s="96">
        <f t="shared" si="143"/>
        <v>0</v>
      </c>
      <c r="CJ210" s="96">
        <f t="shared" si="144"/>
        <v>0.72693403520004773</v>
      </c>
      <c r="CK210" s="96">
        <f t="shared" si="145"/>
        <v>2.0000000000000018E-3</v>
      </c>
      <c r="CL210" s="102">
        <f t="shared" si="146"/>
        <v>0.24297801173334924</v>
      </c>
      <c r="CM210" s="103" t="str">
        <f t="shared" si="147"/>
        <v>Baja</v>
      </c>
      <c r="CN210" s="96">
        <f t="shared" si="148"/>
        <v>1</v>
      </c>
      <c r="CO210" s="96">
        <f t="shared" si="149"/>
        <v>1</v>
      </c>
      <c r="CP210" s="103" t="str">
        <f t="shared" si="150"/>
        <v>Muy Alta</v>
      </c>
      <c r="CQ210" s="104">
        <f t="shared" si="151"/>
        <v>1.8801909076278233E-3</v>
      </c>
      <c r="CR210" s="104">
        <f t="shared" si="152"/>
        <v>1.8801909076278233E-3</v>
      </c>
      <c r="CS210" s="103" t="str">
        <f t="shared" si="153"/>
        <v>Ninguna</v>
      </c>
      <c r="CT210" s="105" t="str">
        <f t="shared" si="154"/>
        <v>Eutrofico</v>
      </c>
      <c r="CU210" s="83" t="s">
        <v>1877</v>
      </c>
      <c r="CV210" s="83" t="s">
        <v>1878</v>
      </c>
      <c r="CW210" s="90">
        <v>43668</v>
      </c>
      <c r="CX210" s="106">
        <f t="shared" si="155"/>
        <v>6.1494833150283288</v>
      </c>
    </row>
    <row r="211" spans="1:102" ht="30" customHeight="1" x14ac:dyDescent="0.2">
      <c r="A211" s="83">
        <v>2019</v>
      </c>
      <c r="B211" s="84" t="s">
        <v>1879</v>
      </c>
      <c r="C211" s="84" t="s">
        <v>614</v>
      </c>
      <c r="D211" s="85" t="s">
        <v>1880</v>
      </c>
      <c r="E211" s="86" t="s">
        <v>233</v>
      </c>
      <c r="F211" s="86" t="s">
        <v>1285</v>
      </c>
      <c r="G211" s="86" t="s">
        <v>1494</v>
      </c>
      <c r="H211" s="87">
        <v>-74.873666999999998</v>
      </c>
      <c r="I211" s="87">
        <v>7.4865000000000004</v>
      </c>
      <c r="J211" s="109">
        <v>911097.18209999998</v>
      </c>
      <c r="K211" s="109">
        <v>1319294.7727000001</v>
      </c>
      <c r="L211" s="89">
        <v>68</v>
      </c>
      <c r="M211" s="86">
        <v>2</v>
      </c>
      <c r="N211" s="86" t="s">
        <v>79</v>
      </c>
      <c r="O211" s="86">
        <v>27</v>
      </c>
      <c r="P211" s="86" t="s">
        <v>98</v>
      </c>
      <c r="Q211" s="86">
        <v>2703</v>
      </c>
      <c r="R211" s="84" t="s">
        <v>225</v>
      </c>
      <c r="S211" s="84" t="s">
        <v>234</v>
      </c>
      <c r="T211" s="84" t="s">
        <v>235</v>
      </c>
      <c r="U211" s="110" t="s">
        <v>236</v>
      </c>
      <c r="V211" s="84" t="s">
        <v>237</v>
      </c>
      <c r="W211" s="84" t="s">
        <v>613</v>
      </c>
      <c r="X211" s="84" t="s">
        <v>614</v>
      </c>
      <c r="Y211" s="90">
        <v>43655</v>
      </c>
      <c r="Z211" s="91">
        <v>472.3</v>
      </c>
      <c r="AA211" s="91">
        <v>7.37</v>
      </c>
      <c r="AB211" s="91">
        <v>83.9</v>
      </c>
      <c r="AC211" s="91">
        <v>29</v>
      </c>
      <c r="AD211" s="91">
        <v>29.5</v>
      </c>
      <c r="AE211" s="91">
        <v>7.4</v>
      </c>
      <c r="AF211" s="91">
        <v>97.9</v>
      </c>
      <c r="AG211" s="91">
        <v>0.5</v>
      </c>
      <c r="AH211" s="91">
        <v>34.700000000000003</v>
      </c>
      <c r="AI211" s="91">
        <v>2</v>
      </c>
      <c r="AJ211" s="91" t="s">
        <v>88</v>
      </c>
      <c r="AK211" s="91" t="s">
        <v>88</v>
      </c>
      <c r="AL211" s="91">
        <v>9600</v>
      </c>
      <c r="AM211" s="91">
        <v>52000</v>
      </c>
      <c r="AN211" s="91">
        <v>10700</v>
      </c>
      <c r="AO211" s="91">
        <v>0.153</v>
      </c>
      <c r="AP211" s="91">
        <v>1.1294833150283285</v>
      </c>
      <c r="AQ211" s="91">
        <v>0.02</v>
      </c>
      <c r="AR211" s="91">
        <v>5</v>
      </c>
      <c r="AS211" s="91">
        <v>3094</v>
      </c>
      <c r="AT211" s="91">
        <v>1408</v>
      </c>
      <c r="AU211" s="91" t="s">
        <v>88</v>
      </c>
      <c r="AV211" s="91">
        <v>1309</v>
      </c>
      <c r="AW211" s="91">
        <v>1.2</v>
      </c>
      <c r="AX211" s="91">
        <v>5</v>
      </c>
      <c r="AY211" s="91">
        <v>0.152</v>
      </c>
      <c r="AZ211" s="91">
        <v>16.100000000000001</v>
      </c>
      <c r="BA211" s="91">
        <v>35.799999999999997</v>
      </c>
      <c r="BB211" s="91">
        <v>0.05</v>
      </c>
      <c r="BC211" s="91" t="s">
        <v>88</v>
      </c>
      <c r="BD211" s="91" t="s">
        <v>88</v>
      </c>
      <c r="BE211" s="93">
        <v>1E-3</v>
      </c>
      <c r="BF211" s="91" t="s">
        <v>88</v>
      </c>
      <c r="BG211" s="91">
        <v>0.25</v>
      </c>
      <c r="BH211" s="91" t="s">
        <v>88</v>
      </c>
      <c r="BI211" s="94">
        <f t="shared" si="117"/>
        <v>98.451221713929655</v>
      </c>
      <c r="BJ211" s="95">
        <f t="shared" si="118"/>
        <v>9.949412096136161</v>
      </c>
      <c r="BK211" s="95">
        <f t="shared" si="119"/>
        <v>93.515922075448287</v>
      </c>
      <c r="BL211" s="95">
        <f t="shared" si="120"/>
        <v>80.14150832</v>
      </c>
      <c r="BM211" s="95">
        <f t="shared" si="121"/>
        <v>92.915909558724309</v>
      </c>
      <c r="BN211" s="95">
        <f t="shared" si="122"/>
        <v>85.756210881875944</v>
      </c>
      <c r="BO211" s="95">
        <f t="shared" si="123"/>
        <v>89.888182341904681</v>
      </c>
      <c r="BP211" s="95">
        <f t="shared" si="124"/>
        <v>5</v>
      </c>
      <c r="BQ211" s="95">
        <f t="shared" si="125"/>
        <v>20</v>
      </c>
      <c r="BR211" s="96">
        <f t="shared" si="126"/>
        <v>66.086961248499648</v>
      </c>
      <c r="BS211" s="97" t="str">
        <f t="shared" si="127"/>
        <v>MEDIA</v>
      </c>
      <c r="BT211" s="98">
        <f t="shared" si="128"/>
        <v>32.894736842105267</v>
      </c>
      <c r="BU211" s="99">
        <f t="shared" si="129"/>
        <v>0.97900000000000009</v>
      </c>
      <c r="BV211" s="100">
        <f t="shared" si="130"/>
        <v>0.1</v>
      </c>
      <c r="BW211" s="95">
        <f t="shared" si="131"/>
        <v>1</v>
      </c>
      <c r="BX211" s="94">
        <f t="shared" si="132"/>
        <v>0.51</v>
      </c>
      <c r="BY211" s="100">
        <f t="shared" si="133"/>
        <v>0</v>
      </c>
      <c r="BZ211" s="100">
        <f t="shared" si="134"/>
        <v>0.79210644417400933</v>
      </c>
      <c r="CA211" s="94">
        <f t="shared" si="135"/>
        <v>0.15</v>
      </c>
      <c r="CB211" s="99">
        <f t="shared" si="136"/>
        <v>0.51393490218436133</v>
      </c>
      <c r="CC211" s="97" t="str">
        <f t="shared" si="137"/>
        <v>Regular</v>
      </c>
      <c r="CD211" s="99">
        <f t="shared" si="138"/>
        <v>0.20789355582599067</v>
      </c>
      <c r="CE211" s="96">
        <f t="shared" si="139"/>
        <v>5.5857991708926852E-3</v>
      </c>
      <c r="CF211" s="96">
        <f t="shared" si="140"/>
        <v>0</v>
      </c>
      <c r="CG211" s="99">
        <f t="shared" si="141"/>
        <v>7.1159784998961126E-2</v>
      </c>
      <c r="CH211" s="101" t="str">
        <f t="shared" si="142"/>
        <v>Ninguna</v>
      </c>
      <c r="CI211" s="96">
        <f t="shared" si="143"/>
        <v>0</v>
      </c>
      <c r="CJ211" s="96">
        <f t="shared" si="144"/>
        <v>1</v>
      </c>
      <c r="CK211" s="96">
        <f t="shared" si="145"/>
        <v>2.0999999999999908E-2</v>
      </c>
      <c r="CL211" s="102">
        <f t="shared" si="146"/>
        <v>0.34033333333333332</v>
      </c>
      <c r="CM211" s="103" t="str">
        <f t="shared" si="147"/>
        <v>Baja</v>
      </c>
      <c r="CN211" s="96">
        <f t="shared" si="148"/>
        <v>1</v>
      </c>
      <c r="CO211" s="96">
        <f t="shared" si="149"/>
        <v>1</v>
      </c>
      <c r="CP211" s="103" t="str">
        <f t="shared" si="150"/>
        <v>Muy Alta</v>
      </c>
      <c r="CQ211" s="104">
        <f t="shared" si="151"/>
        <v>3.4929832865991783E-3</v>
      </c>
      <c r="CR211" s="104">
        <f t="shared" si="152"/>
        <v>3.4929832865991783E-3</v>
      </c>
      <c r="CS211" s="103" t="str">
        <f t="shared" si="153"/>
        <v>Ninguna</v>
      </c>
      <c r="CT211" s="105" t="str">
        <f t="shared" si="154"/>
        <v>Eutrofico</v>
      </c>
      <c r="CU211" s="83" t="s">
        <v>1873</v>
      </c>
      <c r="CV211" s="83" t="s">
        <v>1874</v>
      </c>
      <c r="CW211" s="90">
        <v>43670</v>
      </c>
      <c r="CX211" s="106">
        <f t="shared" si="155"/>
        <v>6.1494833150283288</v>
      </c>
    </row>
    <row r="212" spans="1:102" ht="30" customHeight="1" x14ac:dyDescent="0.2">
      <c r="A212" s="83">
        <v>2019</v>
      </c>
      <c r="B212" s="84" t="s">
        <v>1881</v>
      </c>
      <c r="C212" s="84" t="s">
        <v>239</v>
      </c>
      <c r="D212" s="85" t="s">
        <v>1882</v>
      </c>
      <c r="E212" s="86" t="s">
        <v>233</v>
      </c>
      <c r="F212" s="86" t="s">
        <v>1285</v>
      </c>
      <c r="G212" s="86" t="s">
        <v>1494</v>
      </c>
      <c r="H212" s="87">
        <v>-74.867986000000002</v>
      </c>
      <c r="I212" s="87">
        <v>7.4902059999999997</v>
      </c>
      <c r="J212" s="109">
        <v>912747.56779999996</v>
      </c>
      <c r="K212" s="109">
        <v>1320117.2727999999</v>
      </c>
      <c r="L212" s="89">
        <v>83</v>
      </c>
      <c r="M212" s="86">
        <v>2</v>
      </c>
      <c r="N212" s="86" t="s">
        <v>79</v>
      </c>
      <c r="O212" s="86">
        <v>27</v>
      </c>
      <c r="P212" s="86" t="s">
        <v>98</v>
      </c>
      <c r="Q212" s="86">
        <v>2703</v>
      </c>
      <c r="R212" s="84" t="s">
        <v>225</v>
      </c>
      <c r="S212" s="84" t="s">
        <v>234</v>
      </c>
      <c r="T212" s="84" t="s">
        <v>235</v>
      </c>
      <c r="U212" s="110" t="s">
        <v>236</v>
      </c>
      <c r="V212" s="84" t="s">
        <v>237</v>
      </c>
      <c r="W212" s="84" t="s">
        <v>238</v>
      </c>
      <c r="X212" s="84" t="s">
        <v>239</v>
      </c>
      <c r="Y212" s="90">
        <v>43653</v>
      </c>
      <c r="Z212" s="91">
        <v>2059</v>
      </c>
      <c r="AA212" s="91">
        <v>6.8</v>
      </c>
      <c r="AB212" s="91">
        <v>117</v>
      </c>
      <c r="AC212" s="91">
        <v>31.6</v>
      </c>
      <c r="AD212" s="91">
        <v>30.5</v>
      </c>
      <c r="AE212" s="91">
        <v>6.58</v>
      </c>
      <c r="AF212" s="91">
        <v>90.6</v>
      </c>
      <c r="AG212" s="91">
        <v>-1.1000000000000014</v>
      </c>
      <c r="AH212" s="91">
        <v>12</v>
      </c>
      <c r="AI212" s="91">
        <v>2</v>
      </c>
      <c r="AJ212" s="91" t="s">
        <v>88</v>
      </c>
      <c r="AK212" s="91" t="s">
        <v>88</v>
      </c>
      <c r="AL212" s="91">
        <v>54750</v>
      </c>
      <c r="AM212" s="91">
        <v>241960</v>
      </c>
      <c r="AN212" s="91">
        <v>85370</v>
      </c>
      <c r="AO212" s="91">
        <v>0.153</v>
      </c>
      <c r="AP212" s="91">
        <v>1.1294833150283285</v>
      </c>
      <c r="AQ212" s="91">
        <v>0.02</v>
      </c>
      <c r="AR212" s="91">
        <v>5</v>
      </c>
      <c r="AS212" s="91">
        <v>272</v>
      </c>
      <c r="AT212" s="91">
        <v>366</v>
      </c>
      <c r="AU212" s="91" t="s">
        <v>88</v>
      </c>
      <c r="AV212" s="91">
        <v>266</v>
      </c>
      <c r="AW212" s="91">
        <v>0.8</v>
      </c>
      <c r="AX212" s="91">
        <v>5</v>
      </c>
      <c r="AY212" s="91">
        <v>0.13</v>
      </c>
      <c r="AZ212" s="91">
        <v>15.9</v>
      </c>
      <c r="BA212" s="91">
        <v>33.700000000000003</v>
      </c>
      <c r="BB212" s="91">
        <v>0.05</v>
      </c>
      <c r="BC212" s="91" t="s">
        <v>88</v>
      </c>
      <c r="BD212" s="91" t="s">
        <v>88</v>
      </c>
      <c r="BE212" s="93">
        <v>1E-3</v>
      </c>
      <c r="BF212" s="91" t="s">
        <v>88</v>
      </c>
      <c r="BG212" s="91">
        <v>0.25</v>
      </c>
      <c r="BH212" s="91" t="s">
        <v>88</v>
      </c>
      <c r="BI212" s="94">
        <f t="shared" si="117"/>
        <v>95.517790061446803</v>
      </c>
      <c r="BJ212" s="95">
        <f t="shared" si="118"/>
        <v>4.1597242187398447</v>
      </c>
      <c r="BK212" s="95">
        <f t="shared" si="119"/>
        <v>83.331047168000822</v>
      </c>
      <c r="BL212" s="95">
        <f t="shared" si="120"/>
        <v>80.14150832</v>
      </c>
      <c r="BM212" s="95">
        <f t="shared" si="121"/>
        <v>92.915909558724309</v>
      </c>
      <c r="BN212" s="95">
        <f t="shared" si="122"/>
        <v>85.756210881875944</v>
      </c>
      <c r="BO212" s="95">
        <f t="shared" si="123"/>
        <v>90.292551619521916</v>
      </c>
      <c r="BP212" s="95">
        <f t="shared" si="124"/>
        <v>5</v>
      </c>
      <c r="BQ212" s="95">
        <f t="shared" si="125"/>
        <v>36.122585414449617</v>
      </c>
      <c r="BR212" s="96">
        <f t="shared" si="126"/>
        <v>64.710609474148114</v>
      </c>
      <c r="BS212" s="97" t="str">
        <f t="shared" si="127"/>
        <v>MEDIA</v>
      </c>
      <c r="BT212" s="98">
        <f t="shared" si="128"/>
        <v>38.46153846153846</v>
      </c>
      <c r="BU212" s="99">
        <f t="shared" si="129"/>
        <v>0.90599999999999992</v>
      </c>
      <c r="BV212" s="100">
        <f t="shared" si="130"/>
        <v>0.1</v>
      </c>
      <c r="BW212" s="95">
        <f t="shared" si="131"/>
        <v>0.90247195753580356</v>
      </c>
      <c r="BX212" s="94">
        <f t="shared" si="132"/>
        <v>0.91</v>
      </c>
      <c r="BY212" s="100">
        <f t="shared" si="133"/>
        <v>0.22199999999999998</v>
      </c>
      <c r="BZ212" s="100">
        <f t="shared" si="134"/>
        <v>0.67538464820906507</v>
      </c>
      <c r="CA212" s="94">
        <f t="shared" si="135"/>
        <v>0.15</v>
      </c>
      <c r="CB212" s="99">
        <f t="shared" si="136"/>
        <v>0.55933992480428163</v>
      </c>
      <c r="CC212" s="97" t="str">
        <f t="shared" si="137"/>
        <v>Regular</v>
      </c>
      <c r="CD212" s="99">
        <f t="shared" si="138"/>
        <v>0.32461535179093498</v>
      </c>
      <c r="CE212" s="96">
        <f t="shared" si="139"/>
        <v>4.2812596114789369E-3</v>
      </c>
      <c r="CF212" s="96">
        <f t="shared" si="140"/>
        <v>0</v>
      </c>
      <c r="CG212" s="99">
        <f t="shared" si="141"/>
        <v>0.10963220380080464</v>
      </c>
      <c r="CH212" s="101" t="str">
        <f t="shared" si="142"/>
        <v>Ninguna</v>
      </c>
      <c r="CI212" s="96">
        <f t="shared" si="143"/>
        <v>0</v>
      </c>
      <c r="CJ212" s="96">
        <f t="shared" si="144"/>
        <v>1</v>
      </c>
      <c r="CK212" s="96">
        <f t="shared" si="145"/>
        <v>9.4000000000000083E-2</v>
      </c>
      <c r="CL212" s="102">
        <f t="shared" si="146"/>
        <v>0.36466666666666669</v>
      </c>
      <c r="CM212" s="103" t="str">
        <f t="shared" si="147"/>
        <v>Baja</v>
      </c>
      <c r="CN212" s="96">
        <f t="shared" si="148"/>
        <v>0.77800000000000002</v>
      </c>
      <c r="CO212" s="96">
        <f t="shared" si="149"/>
        <v>0.77800000000000002</v>
      </c>
      <c r="CP212" s="103" t="str">
        <f t="shared" si="150"/>
        <v>Alta</v>
      </c>
      <c r="CQ212" s="104">
        <f t="shared" si="151"/>
        <v>4.9030131780671785E-4</v>
      </c>
      <c r="CR212" s="104">
        <f t="shared" si="152"/>
        <v>4.9030131780671785E-4</v>
      </c>
      <c r="CS212" s="103" t="str">
        <f t="shared" si="153"/>
        <v>Ninguna</v>
      </c>
      <c r="CT212" s="105" t="str">
        <f t="shared" si="154"/>
        <v>Eutrofico</v>
      </c>
      <c r="CU212" s="83" t="s">
        <v>1883</v>
      </c>
      <c r="CV212" s="83" t="s">
        <v>1878</v>
      </c>
      <c r="CW212" s="90">
        <v>43668</v>
      </c>
      <c r="CX212" s="106">
        <f t="shared" si="155"/>
        <v>6.1494833150283288</v>
      </c>
    </row>
    <row r="213" spans="1:102" ht="30" hidden="1" customHeight="1" x14ac:dyDescent="0.2">
      <c r="A213" s="83">
        <v>2019</v>
      </c>
      <c r="B213" s="84" t="s">
        <v>1884</v>
      </c>
      <c r="C213" s="84" t="s">
        <v>543</v>
      </c>
      <c r="D213" s="85" t="s">
        <v>1885</v>
      </c>
      <c r="E213" s="86" t="s">
        <v>224</v>
      </c>
      <c r="F213" s="86" t="s">
        <v>1285</v>
      </c>
      <c r="G213" s="86" t="s">
        <v>1531</v>
      </c>
      <c r="H213" s="87">
        <v>-74.818278000000007</v>
      </c>
      <c r="I213" s="87">
        <v>7.5845560000000001</v>
      </c>
      <c r="J213" s="109">
        <v>917909.5</v>
      </c>
      <c r="K213" s="109">
        <v>1330469.0847</v>
      </c>
      <c r="L213" s="89">
        <v>57</v>
      </c>
      <c r="M213" s="86">
        <v>2</v>
      </c>
      <c r="N213" s="86" t="s">
        <v>79</v>
      </c>
      <c r="O213" s="86">
        <v>27</v>
      </c>
      <c r="P213" s="86" t="s">
        <v>98</v>
      </c>
      <c r="Q213" s="86">
        <v>2703</v>
      </c>
      <c r="R213" s="84" t="s">
        <v>225</v>
      </c>
      <c r="S213" s="84" t="s">
        <v>234</v>
      </c>
      <c r="T213" s="84" t="s">
        <v>235</v>
      </c>
      <c r="U213" s="110" t="s">
        <v>542</v>
      </c>
      <c r="V213" s="84" t="s">
        <v>543</v>
      </c>
      <c r="W213" s="84" t="s">
        <v>544</v>
      </c>
      <c r="X213" s="84" t="s">
        <v>543</v>
      </c>
      <c r="Y213" s="90">
        <v>43655</v>
      </c>
      <c r="Z213" s="91">
        <v>8.2100000000000009</v>
      </c>
      <c r="AA213" s="91">
        <v>7.46</v>
      </c>
      <c r="AB213" s="91">
        <v>7.46</v>
      </c>
      <c r="AC213" s="91">
        <v>30.2</v>
      </c>
      <c r="AD213" s="91">
        <v>30.7</v>
      </c>
      <c r="AE213" s="91">
        <v>7.37</v>
      </c>
      <c r="AF213" s="91">
        <v>95.6</v>
      </c>
      <c r="AG213" s="91">
        <v>0.5</v>
      </c>
      <c r="AH213" s="91">
        <v>12</v>
      </c>
      <c r="AI213" s="91">
        <v>2</v>
      </c>
      <c r="AJ213" s="91" t="s">
        <v>88</v>
      </c>
      <c r="AK213" s="91" t="s">
        <v>88</v>
      </c>
      <c r="AL213" s="91">
        <v>970</v>
      </c>
      <c r="AM213" s="91">
        <v>38730</v>
      </c>
      <c r="AN213" s="91">
        <v>16070</v>
      </c>
      <c r="AO213" s="91">
        <v>0.153</v>
      </c>
      <c r="AP213" s="91">
        <v>1.1294833150283285</v>
      </c>
      <c r="AQ213" s="91">
        <v>0.02</v>
      </c>
      <c r="AR213" s="91">
        <v>5</v>
      </c>
      <c r="AS213" s="91">
        <v>160</v>
      </c>
      <c r="AT213" s="91">
        <v>185</v>
      </c>
      <c r="AU213" s="91" t="s">
        <v>88</v>
      </c>
      <c r="AV213" s="91">
        <v>113</v>
      </c>
      <c r="AW213" s="91">
        <v>0.1</v>
      </c>
      <c r="AX213" s="91">
        <v>5</v>
      </c>
      <c r="AY213" s="91">
        <v>0.05</v>
      </c>
      <c r="AZ213" s="91">
        <v>28.8</v>
      </c>
      <c r="BA213" s="91">
        <v>28.9</v>
      </c>
      <c r="BB213" s="91">
        <v>0.05</v>
      </c>
      <c r="BC213" s="91" t="s">
        <v>88</v>
      </c>
      <c r="BD213" s="91" t="s">
        <v>88</v>
      </c>
      <c r="BE213" s="93">
        <v>1E-3</v>
      </c>
      <c r="BF213" s="91" t="s">
        <v>88</v>
      </c>
      <c r="BG213" s="91">
        <v>0.25</v>
      </c>
      <c r="BH213" s="91" t="s">
        <v>88</v>
      </c>
      <c r="BI213" s="94">
        <f t="shared" si="117"/>
        <v>97.843275906369485</v>
      </c>
      <c r="BJ213" s="95">
        <f t="shared" si="118"/>
        <v>8.474424162887864</v>
      </c>
      <c r="BK213" s="95">
        <f t="shared" si="119"/>
        <v>93.456090973513454</v>
      </c>
      <c r="BL213" s="95">
        <f t="shared" si="120"/>
        <v>80.14150832</v>
      </c>
      <c r="BM213" s="95">
        <f t="shared" si="121"/>
        <v>92.915909558724309</v>
      </c>
      <c r="BN213" s="95">
        <f t="shared" si="122"/>
        <v>85.756210881875944</v>
      </c>
      <c r="BO213" s="95">
        <f t="shared" si="123"/>
        <v>89.888182341904681</v>
      </c>
      <c r="BP213" s="95">
        <f t="shared" si="124"/>
        <v>5</v>
      </c>
      <c r="BQ213" s="95">
        <f t="shared" si="125"/>
        <v>72.912113966937511</v>
      </c>
      <c r="BR213" s="96">
        <f t="shared" si="126"/>
        <v>69.444878948367474</v>
      </c>
      <c r="BS213" s="97" t="str">
        <f t="shared" si="127"/>
        <v>MEDIA</v>
      </c>
      <c r="BT213" s="98">
        <f t="shared" si="128"/>
        <v>100</v>
      </c>
      <c r="BU213" s="99">
        <f t="shared" si="129"/>
        <v>0.95599999999999996</v>
      </c>
      <c r="BV213" s="100">
        <f t="shared" si="130"/>
        <v>0.1</v>
      </c>
      <c r="BW213" s="95">
        <f t="shared" si="131"/>
        <v>1</v>
      </c>
      <c r="BX213" s="94">
        <f t="shared" si="132"/>
        <v>0.91</v>
      </c>
      <c r="BY213" s="100">
        <f t="shared" si="133"/>
        <v>0.68100000000000005</v>
      </c>
      <c r="BZ213" s="100">
        <f t="shared" si="134"/>
        <v>0.99188160779002554</v>
      </c>
      <c r="CA213" s="94">
        <f t="shared" si="135"/>
        <v>0.15</v>
      </c>
      <c r="CB213" s="99">
        <f t="shared" si="136"/>
        <v>0.68956342509060364</v>
      </c>
      <c r="CC213" s="97" t="str">
        <f t="shared" si="137"/>
        <v>Regular</v>
      </c>
      <c r="CD213" s="99">
        <f t="shared" si="138"/>
        <v>8.1183922099745016E-3</v>
      </c>
      <c r="CE213" s="96">
        <f t="shared" si="139"/>
        <v>0</v>
      </c>
      <c r="CF213" s="96">
        <f t="shared" si="140"/>
        <v>0</v>
      </c>
      <c r="CG213" s="99">
        <f t="shared" si="141"/>
        <v>2.7061307366581674E-3</v>
      </c>
      <c r="CH213" s="101" t="str">
        <f t="shared" si="142"/>
        <v>Ninguna</v>
      </c>
      <c r="CI213" s="96">
        <f t="shared" si="143"/>
        <v>0</v>
      </c>
      <c r="CJ213" s="96">
        <f t="shared" si="144"/>
        <v>1</v>
      </c>
      <c r="CK213" s="96">
        <f t="shared" si="145"/>
        <v>4.4000000000000039E-2</v>
      </c>
      <c r="CL213" s="102">
        <f t="shared" si="146"/>
        <v>0.34800000000000003</v>
      </c>
      <c r="CM213" s="103" t="str">
        <f t="shared" si="147"/>
        <v>Baja</v>
      </c>
      <c r="CN213" s="96">
        <f t="shared" si="148"/>
        <v>0.31900000000000001</v>
      </c>
      <c r="CO213" s="96">
        <f t="shared" si="149"/>
        <v>0.31900000000000001</v>
      </c>
      <c r="CP213" s="103" t="str">
        <f t="shared" si="150"/>
        <v>Baja</v>
      </c>
      <c r="CQ213" s="104">
        <f t="shared" si="151"/>
        <v>4.7587506695258176E-3</v>
      </c>
      <c r="CR213" s="104">
        <f t="shared" si="152"/>
        <v>4.7587506695258176E-3</v>
      </c>
      <c r="CS213" s="103" t="str">
        <f t="shared" si="153"/>
        <v>Ninguna</v>
      </c>
      <c r="CT213" s="105" t="str">
        <f t="shared" si="154"/>
        <v>Eutrofico</v>
      </c>
      <c r="CU213" s="83" t="s">
        <v>1886</v>
      </c>
      <c r="CV213" s="83" t="s">
        <v>1874</v>
      </c>
      <c r="CW213" s="90">
        <v>43670</v>
      </c>
      <c r="CX213" s="106">
        <f t="shared" si="155"/>
        <v>6.1494833150283288</v>
      </c>
    </row>
    <row r="214" spans="1:102" ht="30" hidden="1" customHeight="1" x14ac:dyDescent="0.2">
      <c r="A214" s="83">
        <v>2019</v>
      </c>
      <c r="B214" s="84" t="s">
        <v>1887</v>
      </c>
      <c r="C214" s="84" t="s">
        <v>1888</v>
      </c>
      <c r="D214" s="85" t="s">
        <v>1889</v>
      </c>
      <c r="E214" s="86" t="s">
        <v>1890</v>
      </c>
      <c r="F214" s="86" t="s">
        <v>1285</v>
      </c>
      <c r="G214" s="86" t="s">
        <v>1531</v>
      </c>
      <c r="H214" s="87">
        <v>-75.346444000000005</v>
      </c>
      <c r="I214" s="87">
        <v>7.5852500000000003</v>
      </c>
      <c r="J214" s="109">
        <v>859959.40549999999</v>
      </c>
      <c r="K214" s="109">
        <v>1330754.8218</v>
      </c>
      <c r="L214" s="89">
        <v>97</v>
      </c>
      <c r="M214" s="86">
        <v>2</v>
      </c>
      <c r="N214" s="86" t="s">
        <v>79</v>
      </c>
      <c r="O214" s="86">
        <v>26</v>
      </c>
      <c r="P214" s="86" t="s">
        <v>80</v>
      </c>
      <c r="Q214" s="86">
        <v>2624</v>
      </c>
      <c r="R214" s="84" t="s">
        <v>212</v>
      </c>
      <c r="S214" s="84" t="s">
        <v>213</v>
      </c>
      <c r="T214" s="84" t="s">
        <v>214</v>
      </c>
      <c r="U214" s="110" t="s">
        <v>1891</v>
      </c>
      <c r="V214" s="84" t="s">
        <v>1888</v>
      </c>
      <c r="W214" s="84" t="s">
        <v>1892</v>
      </c>
      <c r="X214" s="84" t="s">
        <v>1888</v>
      </c>
      <c r="Y214" s="90">
        <v>43717</v>
      </c>
      <c r="Z214" s="91">
        <v>540895</v>
      </c>
      <c r="AA214" s="91">
        <v>8.17</v>
      </c>
      <c r="AB214" s="91">
        <v>142.1</v>
      </c>
      <c r="AC214" s="91">
        <v>28.8</v>
      </c>
      <c r="AD214" s="91">
        <v>38</v>
      </c>
      <c r="AE214" s="91">
        <v>7.95</v>
      </c>
      <c r="AF214" s="91">
        <v>104.3</v>
      </c>
      <c r="AG214" s="91">
        <v>9.1999999999999993</v>
      </c>
      <c r="AH214" s="91">
        <v>12</v>
      </c>
      <c r="AI214" s="91">
        <v>2</v>
      </c>
      <c r="AJ214" s="91" t="s">
        <v>88</v>
      </c>
      <c r="AK214" s="91" t="s">
        <v>88</v>
      </c>
      <c r="AL214" s="91">
        <v>630</v>
      </c>
      <c r="AM214" s="91" t="s">
        <v>88</v>
      </c>
      <c r="AN214" s="91" t="s">
        <v>88</v>
      </c>
      <c r="AO214" s="91" t="s">
        <v>88</v>
      </c>
      <c r="AP214" s="91">
        <v>0.98942738396481567</v>
      </c>
      <c r="AQ214" s="91" t="s">
        <v>88</v>
      </c>
      <c r="AR214" s="91" t="s">
        <v>88</v>
      </c>
      <c r="AS214" s="91">
        <v>34.9</v>
      </c>
      <c r="AT214" s="91" t="s">
        <v>88</v>
      </c>
      <c r="AU214" s="91" t="s">
        <v>88</v>
      </c>
      <c r="AV214" s="91">
        <v>39</v>
      </c>
      <c r="AW214" s="91" t="s">
        <v>88</v>
      </c>
      <c r="AX214" s="91">
        <v>5</v>
      </c>
      <c r="AY214" s="91">
        <v>0.05</v>
      </c>
      <c r="AZ214" s="91" t="s">
        <v>88</v>
      </c>
      <c r="BA214" s="91" t="s">
        <v>88</v>
      </c>
      <c r="BB214" s="91" t="s">
        <v>88</v>
      </c>
      <c r="BC214" s="91" t="s">
        <v>88</v>
      </c>
      <c r="BD214" s="91" t="s">
        <v>88</v>
      </c>
      <c r="BE214" s="93" t="s">
        <v>88</v>
      </c>
      <c r="BF214" s="91" t="s">
        <v>88</v>
      </c>
      <c r="BG214" s="91" t="s">
        <v>88</v>
      </c>
      <c r="BH214" s="91" t="s">
        <v>88</v>
      </c>
      <c r="BI214" s="94">
        <f t="shared" si="117"/>
        <v>98.602255026349638</v>
      </c>
      <c r="BJ214" s="95">
        <f t="shared" si="118"/>
        <v>2</v>
      </c>
      <c r="BK214" s="95">
        <f t="shared" si="119"/>
        <v>80.049800556975242</v>
      </c>
      <c r="BL214" s="95">
        <f t="shared" si="120"/>
        <v>80.14150832</v>
      </c>
      <c r="BM214" s="95">
        <f t="shared" si="121"/>
        <v>93.863507381218099</v>
      </c>
      <c r="BN214" s="95">
        <f t="shared" si="122"/>
        <v>2</v>
      </c>
      <c r="BO214" s="95">
        <f t="shared" si="123"/>
        <v>49.231399318851985</v>
      </c>
      <c r="BP214" s="95">
        <f t="shared" si="124"/>
        <v>47.773127877613383</v>
      </c>
      <c r="BQ214" s="95">
        <f t="shared" si="125"/>
        <v>20</v>
      </c>
      <c r="BR214" s="96">
        <f t="shared" si="126"/>
        <v>54.434768231162806</v>
      </c>
      <c r="BS214" s="97" t="str">
        <f t="shared" si="127"/>
        <v>MEDIA</v>
      </c>
      <c r="BT214" s="98">
        <f t="shared" si="128"/>
        <v>100</v>
      </c>
      <c r="BU214" s="99">
        <f t="shared" si="129"/>
        <v>0.95700000000000007</v>
      </c>
      <c r="BV214" s="100">
        <f t="shared" si="130"/>
        <v>0.1</v>
      </c>
      <c r="BW214" s="95">
        <f t="shared" si="131"/>
        <v>0.91558542092912332</v>
      </c>
      <c r="BX214" s="94">
        <f t="shared" si="132"/>
        <v>0.91</v>
      </c>
      <c r="BY214" s="100">
        <f t="shared" si="133"/>
        <v>0.90300000000000002</v>
      </c>
      <c r="BZ214" s="100">
        <f t="shared" si="134"/>
        <v>0.57881192712008123</v>
      </c>
      <c r="CA214" s="94">
        <f t="shared" si="135"/>
        <v>0.15</v>
      </c>
      <c r="CB214" s="99">
        <f t="shared" si="136"/>
        <v>0.6511556287268887</v>
      </c>
      <c r="CC214" s="97" t="str">
        <f t="shared" si="137"/>
        <v>Regular</v>
      </c>
      <c r="CD214" s="99">
        <f t="shared" si="138"/>
        <v>0.42118807287991877</v>
      </c>
      <c r="CE214" s="96">
        <f t="shared" si="139"/>
        <v>1</v>
      </c>
      <c r="CF214" s="96">
        <f t="shared" si="140"/>
        <v>1</v>
      </c>
      <c r="CG214" s="99">
        <f t="shared" si="141"/>
        <v>0.80706269095997296</v>
      </c>
      <c r="CH214" s="101" t="str">
        <f t="shared" si="142"/>
        <v>Muy Alta</v>
      </c>
      <c r="CI214" s="96">
        <f t="shared" si="143"/>
        <v>0</v>
      </c>
      <c r="CJ214" s="96">
        <f t="shared" si="144"/>
        <v>1</v>
      </c>
      <c r="CK214" s="96">
        <f t="shared" si="145"/>
        <v>0</v>
      </c>
      <c r="CL214" s="102">
        <f t="shared" si="146"/>
        <v>0.33333333333333331</v>
      </c>
      <c r="CM214" s="103" t="str">
        <f t="shared" si="147"/>
        <v>Baja</v>
      </c>
      <c r="CN214" s="96">
        <f t="shared" si="148"/>
        <v>9.7000000000000003E-2</v>
      </c>
      <c r="CO214" s="96">
        <f t="shared" si="149"/>
        <v>9.7000000000000003E-2</v>
      </c>
      <c r="CP214" s="103" t="str">
        <f t="shared" si="150"/>
        <v>Ninguna</v>
      </c>
      <c r="CQ214" s="104">
        <f t="shared" si="151"/>
        <v>5.2475818227231387E-2</v>
      </c>
      <c r="CR214" s="104">
        <f t="shared" si="152"/>
        <v>5.2475818227231387E-2</v>
      </c>
      <c r="CS214" s="103" t="str">
        <f t="shared" si="153"/>
        <v>Ninguna</v>
      </c>
      <c r="CT214" s="105" t="str">
        <f t="shared" si="154"/>
        <v>Eutrofico</v>
      </c>
      <c r="CU214" s="83" t="s">
        <v>1893</v>
      </c>
      <c r="CV214" s="83" t="s">
        <v>1497</v>
      </c>
      <c r="CW214" s="90">
        <v>43732</v>
      </c>
      <c r="CX214" s="106" t="e">
        <f t="shared" si="155"/>
        <v>#VALUE!</v>
      </c>
    </row>
    <row r="215" spans="1:102" ht="30" hidden="1" customHeight="1" x14ac:dyDescent="0.2">
      <c r="A215" s="83">
        <v>2019</v>
      </c>
      <c r="B215" s="84" t="s">
        <v>1894</v>
      </c>
      <c r="C215" s="84" t="s">
        <v>1895</v>
      </c>
      <c r="D215" s="85" t="s">
        <v>1896</v>
      </c>
      <c r="E215" s="86" t="s">
        <v>1890</v>
      </c>
      <c r="F215" s="86" t="s">
        <v>1285</v>
      </c>
      <c r="G215" s="86" t="s">
        <v>1531</v>
      </c>
      <c r="H215" s="87">
        <v>-74.823555999999996</v>
      </c>
      <c r="I215" s="87">
        <v>7.9358329999999997</v>
      </c>
      <c r="J215" s="109">
        <v>917738.19779999997</v>
      </c>
      <c r="K215" s="109">
        <v>1369396.6396999999</v>
      </c>
      <c r="L215" s="89">
        <v>43</v>
      </c>
      <c r="M215" s="86">
        <v>2</v>
      </c>
      <c r="N215" s="86" t="s">
        <v>79</v>
      </c>
      <c r="O215" s="86">
        <v>27</v>
      </c>
      <c r="P215" s="86" t="s">
        <v>98</v>
      </c>
      <c r="Q215" s="86">
        <v>2704</v>
      </c>
      <c r="R215" s="84" t="s">
        <v>534</v>
      </c>
      <c r="S215" s="84" t="s">
        <v>1897</v>
      </c>
      <c r="T215" s="84" t="s">
        <v>1898</v>
      </c>
      <c r="U215" s="110" t="s">
        <v>1899</v>
      </c>
      <c r="V215" s="84" t="s">
        <v>1900</v>
      </c>
      <c r="W215" s="84" t="s">
        <v>1901</v>
      </c>
      <c r="X215" s="84" t="s">
        <v>1895</v>
      </c>
      <c r="Y215" s="90">
        <v>43719</v>
      </c>
      <c r="Z215" s="91">
        <v>35732</v>
      </c>
      <c r="AA215" s="91">
        <v>6.64</v>
      </c>
      <c r="AB215" s="91">
        <v>36.5</v>
      </c>
      <c r="AC215" s="91">
        <v>29.9</v>
      </c>
      <c r="AD215" s="91">
        <v>34.6</v>
      </c>
      <c r="AE215" s="91">
        <v>4.8</v>
      </c>
      <c r="AF215" s="91">
        <v>65</v>
      </c>
      <c r="AG215" s="91">
        <v>4.7000000000000028</v>
      </c>
      <c r="AH215" s="91">
        <v>27.3</v>
      </c>
      <c r="AI215" s="91">
        <v>2</v>
      </c>
      <c r="AJ215" s="91" t="s">
        <v>88</v>
      </c>
      <c r="AK215" s="91" t="s">
        <v>88</v>
      </c>
      <c r="AL215" s="91">
        <v>100</v>
      </c>
      <c r="AM215" s="91">
        <v>1090</v>
      </c>
      <c r="AN215" s="91">
        <v>200</v>
      </c>
      <c r="AO215" s="91">
        <v>0.153</v>
      </c>
      <c r="AP215" s="91">
        <v>1.0526784496064023</v>
      </c>
      <c r="AQ215" s="91">
        <v>0.02</v>
      </c>
      <c r="AR215" s="91">
        <v>5</v>
      </c>
      <c r="AS215" s="91">
        <v>43.5</v>
      </c>
      <c r="AT215" s="91">
        <v>68</v>
      </c>
      <c r="AU215" s="91" t="s">
        <v>88</v>
      </c>
      <c r="AV215" s="91">
        <v>23</v>
      </c>
      <c r="AW215" s="91">
        <v>0.1</v>
      </c>
      <c r="AX215" s="91">
        <v>5</v>
      </c>
      <c r="AY215" s="91">
        <v>0.05</v>
      </c>
      <c r="AZ215" s="91">
        <v>31.6</v>
      </c>
      <c r="BA215" s="91">
        <v>19.899999999999999</v>
      </c>
      <c r="BB215" s="91">
        <v>0.05</v>
      </c>
      <c r="BC215" s="91" t="s">
        <v>88</v>
      </c>
      <c r="BD215" s="91" t="s">
        <v>88</v>
      </c>
      <c r="BE215" s="93">
        <v>1E-3</v>
      </c>
      <c r="BF215" s="91" t="s">
        <v>88</v>
      </c>
      <c r="BG215" s="91">
        <v>0.25</v>
      </c>
      <c r="BH215" s="91" t="s">
        <v>88</v>
      </c>
      <c r="BI215" s="94">
        <f t="shared" si="117"/>
        <v>66.461623109374983</v>
      </c>
      <c r="BJ215" s="95">
        <f t="shared" si="118"/>
        <v>36.682211115561131</v>
      </c>
      <c r="BK215" s="95">
        <f t="shared" si="119"/>
        <v>78.40753472856133</v>
      </c>
      <c r="BL215" s="95">
        <f t="shared" si="120"/>
        <v>80.14150832</v>
      </c>
      <c r="BM215" s="95">
        <f t="shared" si="121"/>
        <v>93.433907281905931</v>
      </c>
      <c r="BN215" s="95">
        <f t="shared" si="122"/>
        <v>85.756210881875944</v>
      </c>
      <c r="BO215" s="95">
        <f t="shared" si="123"/>
        <v>74.786599882259139</v>
      </c>
      <c r="BP215" s="95">
        <f t="shared" si="124"/>
        <v>42.378756864868755</v>
      </c>
      <c r="BQ215" s="95">
        <f t="shared" si="125"/>
        <v>85.818174423833597</v>
      </c>
      <c r="BR215" s="96">
        <f t="shared" si="126"/>
        <v>69.403269005887225</v>
      </c>
      <c r="BS215" s="97" t="str">
        <f t="shared" si="127"/>
        <v>MEDIA</v>
      </c>
      <c r="BT215" s="98">
        <f t="shared" si="128"/>
        <v>100</v>
      </c>
      <c r="BU215" s="99">
        <f t="shared" si="129"/>
        <v>0.65</v>
      </c>
      <c r="BV215" s="100">
        <f t="shared" si="130"/>
        <v>0.84453506894257735</v>
      </c>
      <c r="BW215" s="95">
        <f t="shared" si="131"/>
        <v>0.83042167814913637</v>
      </c>
      <c r="BX215" s="94">
        <f t="shared" si="132"/>
        <v>0.51</v>
      </c>
      <c r="BY215" s="100">
        <f t="shared" si="133"/>
        <v>0.95099999999999996</v>
      </c>
      <c r="BZ215" s="100">
        <f t="shared" si="134"/>
        <v>0.9318489677331605</v>
      </c>
      <c r="CA215" s="94">
        <f t="shared" si="135"/>
        <v>0.15</v>
      </c>
      <c r="CB215" s="99">
        <f t="shared" si="136"/>
        <v>0.69449280007548253</v>
      </c>
      <c r="CC215" s="97" t="str">
        <f t="shared" si="137"/>
        <v>Regular</v>
      </c>
      <c r="CD215" s="99">
        <f t="shared" si="138"/>
        <v>6.8151032266839551E-2</v>
      </c>
      <c r="CE215" s="96">
        <f t="shared" si="139"/>
        <v>0</v>
      </c>
      <c r="CF215" s="96">
        <f t="shared" si="140"/>
        <v>0</v>
      </c>
      <c r="CG215" s="99">
        <f t="shared" si="141"/>
        <v>2.2717010755613182E-2</v>
      </c>
      <c r="CH215" s="101" t="str">
        <f t="shared" si="142"/>
        <v>Ninguna</v>
      </c>
      <c r="CI215" s="96">
        <f t="shared" si="143"/>
        <v>0</v>
      </c>
      <c r="CJ215" s="96">
        <f t="shared" si="144"/>
        <v>0.26095883884674964</v>
      </c>
      <c r="CK215" s="96">
        <f t="shared" si="145"/>
        <v>0.35</v>
      </c>
      <c r="CL215" s="102">
        <f t="shared" si="146"/>
        <v>0.20365294628224986</v>
      </c>
      <c r="CM215" s="103" t="str">
        <f t="shared" si="147"/>
        <v>Baja</v>
      </c>
      <c r="CN215" s="96">
        <f t="shared" si="148"/>
        <v>4.9000000000000002E-2</v>
      </c>
      <c r="CO215" s="96">
        <f t="shared" si="149"/>
        <v>4.9000000000000002E-2</v>
      </c>
      <c r="CP215" s="103" t="str">
        <f t="shared" si="150"/>
        <v>Ninguna</v>
      </c>
      <c r="CQ215" s="104">
        <f t="shared" si="151"/>
        <v>2.8237278915705153E-4</v>
      </c>
      <c r="CR215" s="104">
        <f t="shared" si="152"/>
        <v>2.8237278915705153E-4</v>
      </c>
      <c r="CS215" s="103" t="str">
        <f t="shared" si="153"/>
        <v>Ninguna</v>
      </c>
      <c r="CT215" s="105" t="str">
        <f t="shared" si="154"/>
        <v>Eutrofico</v>
      </c>
      <c r="CU215" s="83" t="s">
        <v>1902</v>
      </c>
      <c r="CV215" s="83" t="s">
        <v>1903</v>
      </c>
      <c r="CW215" s="90">
        <v>43734</v>
      </c>
      <c r="CX215" s="106">
        <f t="shared" si="155"/>
        <v>6.0726784496064026</v>
      </c>
    </row>
    <row r="216" spans="1:102" ht="30" hidden="1" customHeight="1" x14ac:dyDescent="0.2">
      <c r="A216" s="83">
        <v>2019</v>
      </c>
      <c r="B216" s="84" t="s">
        <v>1904</v>
      </c>
      <c r="C216" s="84" t="s">
        <v>1905</v>
      </c>
      <c r="D216" s="85" t="s">
        <v>1906</v>
      </c>
      <c r="E216" s="86" t="s">
        <v>352</v>
      </c>
      <c r="F216" s="86" t="s">
        <v>1285</v>
      </c>
      <c r="G216" s="86" t="s">
        <v>1507</v>
      </c>
      <c r="H216" s="87">
        <v>-75.231471999999997</v>
      </c>
      <c r="I216" s="87">
        <v>7.9456389999999999</v>
      </c>
      <c r="J216" s="109">
        <v>872758.05980000005</v>
      </c>
      <c r="K216" s="109">
        <v>1370584.2886999999</v>
      </c>
      <c r="L216" s="89">
        <v>49</v>
      </c>
      <c r="M216" s="86">
        <v>2</v>
      </c>
      <c r="N216" s="86" t="s">
        <v>79</v>
      </c>
      <c r="O216" s="86">
        <v>26</v>
      </c>
      <c r="P216" s="86" t="s">
        <v>80</v>
      </c>
      <c r="Q216" s="86">
        <v>2624</v>
      </c>
      <c r="R216" s="84" t="s">
        <v>212</v>
      </c>
      <c r="S216" s="84" t="s">
        <v>1907</v>
      </c>
      <c r="T216" s="84" t="s">
        <v>1908</v>
      </c>
      <c r="U216" s="110" t="s">
        <v>1909</v>
      </c>
      <c r="V216" s="84" t="s">
        <v>1910</v>
      </c>
      <c r="W216" s="84" t="s">
        <v>1911</v>
      </c>
      <c r="X216" s="84" t="s">
        <v>1905</v>
      </c>
      <c r="Y216" s="90">
        <v>43718</v>
      </c>
      <c r="Z216" s="91">
        <v>27547</v>
      </c>
      <c r="AA216" s="91">
        <v>6.45</v>
      </c>
      <c r="AB216" s="91">
        <v>30.1</v>
      </c>
      <c r="AC216" s="91">
        <v>28.9</v>
      </c>
      <c r="AD216" s="91">
        <v>32.5</v>
      </c>
      <c r="AE216" s="91">
        <v>4.71</v>
      </c>
      <c r="AF216" s="91">
        <v>62</v>
      </c>
      <c r="AG216" s="91">
        <v>3.6000000000000014</v>
      </c>
      <c r="AH216" s="91">
        <v>23.7</v>
      </c>
      <c r="AI216" s="91">
        <v>2</v>
      </c>
      <c r="AJ216" s="91" t="s">
        <v>88</v>
      </c>
      <c r="AK216" s="91" t="s">
        <v>88</v>
      </c>
      <c r="AL216" s="91">
        <v>410</v>
      </c>
      <c r="AM216" s="91">
        <v>15530</v>
      </c>
      <c r="AN216" s="91">
        <v>1670</v>
      </c>
      <c r="AO216" s="91">
        <v>0.153</v>
      </c>
      <c r="AP216" s="91">
        <v>0.22589666300566569</v>
      </c>
      <c r="AQ216" s="91">
        <v>0.02</v>
      </c>
      <c r="AR216" s="91">
        <v>5</v>
      </c>
      <c r="AS216" s="91">
        <v>95.4</v>
      </c>
      <c r="AT216" s="91">
        <v>143</v>
      </c>
      <c r="AU216" s="91" t="s">
        <v>88</v>
      </c>
      <c r="AV216" s="91">
        <v>66</v>
      </c>
      <c r="AW216" s="91">
        <v>0.2</v>
      </c>
      <c r="AX216" s="91">
        <v>5</v>
      </c>
      <c r="AY216" s="91">
        <v>0.05</v>
      </c>
      <c r="AZ216" s="91">
        <v>22.5</v>
      </c>
      <c r="BA216" s="91">
        <v>16.399999999999999</v>
      </c>
      <c r="BB216" s="91">
        <v>0.05</v>
      </c>
      <c r="BC216" s="91" t="s">
        <v>88</v>
      </c>
      <c r="BD216" s="91" t="s">
        <v>88</v>
      </c>
      <c r="BE216" s="93">
        <v>1E-3</v>
      </c>
      <c r="BF216" s="91" t="s">
        <v>88</v>
      </c>
      <c r="BG216" s="91">
        <v>0.25</v>
      </c>
      <c r="BH216" s="91" t="s">
        <v>88</v>
      </c>
      <c r="BI216" s="94">
        <f t="shared" si="117"/>
        <v>61.948574139679991</v>
      </c>
      <c r="BJ216" s="95">
        <f t="shared" si="118"/>
        <v>19.421964080072961</v>
      </c>
      <c r="BK216" s="95">
        <f t="shared" si="119"/>
        <v>72.012193430593442</v>
      </c>
      <c r="BL216" s="95">
        <f t="shared" si="120"/>
        <v>80.14150832</v>
      </c>
      <c r="BM216" s="95">
        <f t="shared" si="121"/>
        <v>99.269944328661239</v>
      </c>
      <c r="BN216" s="95">
        <f t="shared" si="122"/>
        <v>85.756210881875944</v>
      </c>
      <c r="BO216" s="95">
        <f t="shared" si="123"/>
        <v>80.23947646237859</v>
      </c>
      <c r="BP216" s="95">
        <f t="shared" si="124"/>
        <v>17.631515830351802</v>
      </c>
      <c r="BQ216" s="95">
        <f t="shared" si="125"/>
        <v>79.423320735331103</v>
      </c>
      <c r="BR216" s="96">
        <f t="shared" si="126"/>
        <v>63.872395934315449</v>
      </c>
      <c r="BS216" s="97" t="str">
        <f t="shared" si="127"/>
        <v>MEDIA</v>
      </c>
      <c r="BT216" s="98">
        <f t="shared" si="128"/>
        <v>100</v>
      </c>
      <c r="BU216" s="99">
        <f t="shared" si="129"/>
        <v>0.62</v>
      </c>
      <c r="BV216" s="100">
        <f t="shared" si="130"/>
        <v>0.1</v>
      </c>
      <c r="BW216" s="95">
        <f t="shared" si="131"/>
        <v>0.75229525087721416</v>
      </c>
      <c r="BX216" s="94">
        <f t="shared" si="132"/>
        <v>0.71</v>
      </c>
      <c r="BY216" s="100">
        <f t="shared" si="133"/>
        <v>0.82199999999999995</v>
      </c>
      <c r="BZ216" s="100">
        <f t="shared" si="134"/>
        <v>0.94736445742142605</v>
      </c>
      <c r="CA216" s="94">
        <f t="shared" si="135"/>
        <v>0.15</v>
      </c>
      <c r="CB216" s="99">
        <f t="shared" si="136"/>
        <v>0.58663235916180967</v>
      </c>
      <c r="CC216" s="97" t="str">
        <f t="shared" si="137"/>
        <v>Regular</v>
      </c>
      <c r="CD216" s="99">
        <f t="shared" si="138"/>
        <v>5.2635542578573911E-2</v>
      </c>
      <c r="CE216" s="96">
        <f t="shared" si="139"/>
        <v>0</v>
      </c>
      <c r="CF216" s="96">
        <f t="shared" si="140"/>
        <v>0</v>
      </c>
      <c r="CG216" s="99">
        <f t="shared" si="141"/>
        <v>1.7545180859524636E-2</v>
      </c>
      <c r="CH216" s="101" t="str">
        <f t="shared" si="142"/>
        <v>Ninguna</v>
      </c>
      <c r="CI216" s="96">
        <f t="shared" si="143"/>
        <v>0</v>
      </c>
      <c r="CJ216" s="96">
        <f t="shared" si="144"/>
        <v>0.90705601520799295</v>
      </c>
      <c r="CK216" s="96">
        <f t="shared" si="145"/>
        <v>0.38</v>
      </c>
      <c r="CL216" s="102">
        <f t="shared" si="146"/>
        <v>0.42901867173599761</v>
      </c>
      <c r="CM216" s="103" t="str">
        <f t="shared" si="147"/>
        <v>Media</v>
      </c>
      <c r="CN216" s="96">
        <f t="shared" si="148"/>
        <v>0.17800000000000002</v>
      </c>
      <c r="CO216" s="96">
        <f t="shared" si="149"/>
        <v>0.17800000000000002</v>
      </c>
      <c r="CP216" s="103" t="str">
        <f t="shared" si="150"/>
        <v>Ninguna</v>
      </c>
      <c r="CQ216" s="104">
        <f t="shared" si="151"/>
        <v>1.4662289115900529E-4</v>
      </c>
      <c r="CR216" s="104">
        <f t="shared" si="152"/>
        <v>1.4662289115900529E-4</v>
      </c>
      <c r="CS216" s="103" t="str">
        <f t="shared" si="153"/>
        <v>Ninguna</v>
      </c>
      <c r="CT216" s="105" t="str">
        <f t="shared" si="154"/>
        <v>Eutrofico</v>
      </c>
      <c r="CU216" s="83" t="s">
        <v>1912</v>
      </c>
      <c r="CV216" s="108" t="s">
        <v>1913</v>
      </c>
      <c r="CW216" s="90">
        <v>43733</v>
      </c>
      <c r="CX216" s="106">
        <f t="shared" si="155"/>
        <v>5.2458966630056656</v>
      </c>
    </row>
    <row r="217" spans="1:102" ht="30" hidden="1" customHeight="1" x14ac:dyDescent="0.2">
      <c r="A217" s="83">
        <v>2019</v>
      </c>
      <c r="B217" s="84" t="s">
        <v>1914</v>
      </c>
      <c r="C217" s="84" t="s">
        <v>360</v>
      </c>
      <c r="D217" s="85" t="s">
        <v>1915</v>
      </c>
      <c r="E217" s="86" t="s">
        <v>352</v>
      </c>
      <c r="F217" s="86" t="s">
        <v>1285</v>
      </c>
      <c r="G217" s="86" t="s">
        <v>1507</v>
      </c>
      <c r="H217" s="87">
        <v>-75.192832999999993</v>
      </c>
      <c r="I217" s="87">
        <v>7.9824169999999999</v>
      </c>
      <c r="J217" s="109">
        <v>877030.08279999997</v>
      </c>
      <c r="K217" s="109">
        <v>1374640.8289999999</v>
      </c>
      <c r="L217" s="89">
        <v>53</v>
      </c>
      <c r="M217" s="86">
        <v>2</v>
      </c>
      <c r="N217" s="86" t="s">
        <v>79</v>
      </c>
      <c r="O217" s="86">
        <v>25</v>
      </c>
      <c r="P217" s="86" t="s">
        <v>353</v>
      </c>
      <c r="Q217" s="86">
        <v>2502</v>
      </c>
      <c r="R217" s="84" t="s">
        <v>354</v>
      </c>
      <c r="S217" s="84" t="s">
        <v>355</v>
      </c>
      <c r="T217" s="84" t="s">
        <v>356</v>
      </c>
      <c r="U217" s="110" t="s">
        <v>357</v>
      </c>
      <c r="V217" s="84" t="s">
        <v>358</v>
      </c>
      <c r="W217" s="84" t="s">
        <v>359</v>
      </c>
      <c r="X217" s="84" t="s">
        <v>360</v>
      </c>
      <c r="Y217" s="90">
        <v>43653</v>
      </c>
      <c r="Z217" s="91">
        <v>122.44366875</v>
      </c>
      <c r="AA217" s="91">
        <v>7.17</v>
      </c>
      <c r="AB217" s="91">
        <v>59.5</v>
      </c>
      <c r="AC217" s="91">
        <v>28.4</v>
      </c>
      <c r="AD217" s="91">
        <v>34</v>
      </c>
      <c r="AE217" s="91">
        <v>6.49</v>
      </c>
      <c r="AF217" s="91">
        <v>84.9</v>
      </c>
      <c r="AG217" s="91">
        <v>5.6000000000000014</v>
      </c>
      <c r="AH217" s="91">
        <v>204</v>
      </c>
      <c r="AI217" s="91">
        <v>75.900000000000006</v>
      </c>
      <c r="AJ217" s="91" t="s">
        <v>88</v>
      </c>
      <c r="AK217" s="91" t="s">
        <v>88</v>
      </c>
      <c r="AL217" s="91">
        <v>51720000</v>
      </c>
      <c r="AM217" s="91">
        <v>129970000</v>
      </c>
      <c r="AN217" s="91">
        <v>54750000</v>
      </c>
      <c r="AO217" s="91" t="s">
        <v>88</v>
      </c>
      <c r="AP217" s="91">
        <v>6.686541224967705</v>
      </c>
      <c r="AQ217" s="91">
        <v>0.02</v>
      </c>
      <c r="AR217" s="91">
        <v>12</v>
      </c>
      <c r="AS217" s="91">
        <v>50.6</v>
      </c>
      <c r="AT217" s="91">
        <v>226</v>
      </c>
      <c r="AU217" s="91" t="s">
        <v>88</v>
      </c>
      <c r="AV217" s="91">
        <v>59</v>
      </c>
      <c r="AW217" s="91">
        <v>0.1</v>
      </c>
      <c r="AX217" s="91">
        <v>17.3</v>
      </c>
      <c r="AY217" s="91">
        <v>3.97</v>
      </c>
      <c r="AZ217" s="91">
        <v>93.4</v>
      </c>
      <c r="BA217" s="91">
        <v>43.2</v>
      </c>
      <c r="BB217" s="91" t="s">
        <v>88</v>
      </c>
      <c r="BC217" s="91" t="s">
        <v>88</v>
      </c>
      <c r="BD217" s="91" t="s">
        <v>88</v>
      </c>
      <c r="BE217" s="93" t="s">
        <v>88</v>
      </c>
      <c r="BF217" s="91" t="s">
        <v>88</v>
      </c>
      <c r="BG217" s="91" t="s">
        <v>88</v>
      </c>
      <c r="BH217" s="91" t="s">
        <v>88</v>
      </c>
      <c r="BI217" s="94">
        <f t="shared" si="117"/>
        <v>91.270621301264214</v>
      </c>
      <c r="BJ217" s="95">
        <f t="shared" si="118"/>
        <v>2</v>
      </c>
      <c r="BK217" s="95">
        <f t="shared" si="119"/>
        <v>91.718975820713666</v>
      </c>
      <c r="BL217" s="95">
        <f t="shared" si="120"/>
        <v>2</v>
      </c>
      <c r="BM217" s="95">
        <f t="shared" si="121"/>
        <v>64.450989869664681</v>
      </c>
      <c r="BN217" s="95">
        <f t="shared" si="122"/>
        <v>2</v>
      </c>
      <c r="BO217" s="95">
        <f t="shared" si="123"/>
        <v>69.862350257268318</v>
      </c>
      <c r="BP217" s="95">
        <f t="shared" si="124"/>
        <v>38.574110047209444</v>
      </c>
      <c r="BQ217" s="95">
        <f t="shared" si="125"/>
        <v>65.545829485873611</v>
      </c>
      <c r="BR217" s="96">
        <f t="shared" si="126"/>
        <v>47.450563841974635</v>
      </c>
      <c r="BS217" s="97" t="str">
        <f t="shared" si="127"/>
        <v>MALO</v>
      </c>
      <c r="BT217" s="98">
        <f t="shared" si="128"/>
        <v>4.3576826196473553</v>
      </c>
      <c r="BU217" s="99">
        <f t="shared" si="129"/>
        <v>0.84900000000000009</v>
      </c>
      <c r="BV217" s="100">
        <f t="shared" si="130"/>
        <v>0.1</v>
      </c>
      <c r="BW217" s="95">
        <f t="shared" si="131"/>
        <v>1</v>
      </c>
      <c r="BX217" s="94">
        <f t="shared" si="132"/>
        <v>0.125</v>
      </c>
      <c r="BY217" s="100">
        <f t="shared" si="133"/>
        <v>0.84299999999999997</v>
      </c>
      <c r="BZ217" s="100">
        <f t="shared" si="134"/>
        <v>0.86882449824575914</v>
      </c>
      <c r="CA217" s="94">
        <f t="shared" si="135"/>
        <v>0.15</v>
      </c>
      <c r="CB217" s="99">
        <f t="shared" si="136"/>
        <v>0.56799542975440642</v>
      </c>
      <c r="CC217" s="97" t="str">
        <f t="shared" si="137"/>
        <v>Regular</v>
      </c>
      <c r="CD217" s="99">
        <f t="shared" si="138"/>
        <v>0.13117550175424089</v>
      </c>
      <c r="CE217" s="96">
        <f t="shared" si="139"/>
        <v>1.276816498991654E-2</v>
      </c>
      <c r="CF217" s="96">
        <f t="shared" si="140"/>
        <v>0.21700000000000003</v>
      </c>
      <c r="CG217" s="99">
        <f t="shared" si="141"/>
        <v>0.12031455558138582</v>
      </c>
      <c r="CH217" s="101" t="str">
        <f t="shared" si="142"/>
        <v>Ninguna</v>
      </c>
      <c r="CI217" s="96">
        <f t="shared" si="143"/>
        <v>1</v>
      </c>
      <c r="CJ217" s="96">
        <f t="shared" si="144"/>
        <v>1</v>
      </c>
      <c r="CK217" s="96">
        <f t="shared" si="145"/>
        <v>0.15099999999999991</v>
      </c>
      <c r="CL217" s="102">
        <f t="shared" si="146"/>
        <v>0.71699999999999997</v>
      </c>
      <c r="CM217" s="103" t="str">
        <f t="shared" si="147"/>
        <v>Alta</v>
      </c>
      <c r="CN217" s="96">
        <f t="shared" si="148"/>
        <v>0.157</v>
      </c>
      <c r="CO217" s="96">
        <f t="shared" si="149"/>
        <v>0.157</v>
      </c>
      <c r="CP217" s="103" t="str">
        <f t="shared" si="150"/>
        <v>Ninguna</v>
      </c>
      <c r="CQ217" s="104">
        <f t="shared" si="151"/>
        <v>1.7550523485820077E-3</v>
      </c>
      <c r="CR217" s="104">
        <f t="shared" si="152"/>
        <v>1.7550523485820077E-3</v>
      </c>
      <c r="CS217" s="103" t="str">
        <f t="shared" si="153"/>
        <v>Ninguna</v>
      </c>
      <c r="CT217" s="105" t="str">
        <f t="shared" si="154"/>
        <v>Hipereutrofico</v>
      </c>
      <c r="CU217" s="83" t="s">
        <v>1916</v>
      </c>
      <c r="CV217" s="83" t="s">
        <v>1917</v>
      </c>
      <c r="CW217" s="90">
        <v>43668</v>
      </c>
      <c r="CX217" s="106">
        <f t="shared" si="155"/>
        <v>24.006541224967705</v>
      </c>
    </row>
    <row r="218" spans="1:102" ht="30" hidden="1" customHeight="1" x14ac:dyDescent="0.2">
      <c r="A218" s="83">
        <v>2019</v>
      </c>
      <c r="B218" s="84" t="s">
        <v>1918</v>
      </c>
      <c r="C218" s="84" t="s">
        <v>360</v>
      </c>
      <c r="D218" s="85" t="s">
        <v>1919</v>
      </c>
      <c r="E218" s="86" t="s">
        <v>352</v>
      </c>
      <c r="F218" s="86" t="s">
        <v>1285</v>
      </c>
      <c r="G218" s="86" t="s">
        <v>1507</v>
      </c>
      <c r="H218" s="87">
        <v>-75.197528000000005</v>
      </c>
      <c r="I218" s="87">
        <v>7.9850000000000003</v>
      </c>
      <c r="J218" s="109">
        <v>876513.21030000004</v>
      </c>
      <c r="K218" s="109">
        <v>1374927.9898999999</v>
      </c>
      <c r="L218" s="89">
        <v>54</v>
      </c>
      <c r="M218" s="86">
        <v>2</v>
      </c>
      <c r="N218" s="86" t="s">
        <v>79</v>
      </c>
      <c r="O218" s="86">
        <v>25</v>
      </c>
      <c r="P218" s="86" t="s">
        <v>353</v>
      </c>
      <c r="Q218" s="86">
        <v>2502</v>
      </c>
      <c r="R218" s="84" t="s">
        <v>354</v>
      </c>
      <c r="S218" s="84" t="s">
        <v>355</v>
      </c>
      <c r="T218" s="84" t="s">
        <v>356</v>
      </c>
      <c r="U218" s="110" t="s">
        <v>357</v>
      </c>
      <c r="V218" s="84" t="s">
        <v>358</v>
      </c>
      <c r="W218" s="84" t="s">
        <v>359</v>
      </c>
      <c r="X218" s="84" t="s">
        <v>360</v>
      </c>
      <c r="Y218" s="90">
        <v>43653</v>
      </c>
      <c r="Z218" s="91">
        <v>22.84</v>
      </c>
      <c r="AA218" s="91">
        <v>6.92</v>
      </c>
      <c r="AB218" s="91">
        <v>349</v>
      </c>
      <c r="AC218" s="91">
        <v>29.2</v>
      </c>
      <c r="AD218" s="91">
        <v>29.5</v>
      </c>
      <c r="AE218" s="91">
        <v>0.63</v>
      </c>
      <c r="AF218" s="91">
        <v>8.4</v>
      </c>
      <c r="AG218" s="91">
        <v>0.30000000000000071</v>
      </c>
      <c r="AH218" s="91">
        <v>194</v>
      </c>
      <c r="AI218" s="91">
        <v>86.6</v>
      </c>
      <c r="AJ218" s="91" t="s">
        <v>88</v>
      </c>
      <c r="AK218" s="91" t="s">
        <v>88</v>
      </c>
      <c r="AL218" s="91">
        <v>30875000</v>
      </c>
      <c r="AM218" s="91">
        <v>116665000</v>
      </c>
      <c r="AN218" s="91">
        <v>31780000</v>
      </c>
      <c r="AO218" s="91">
        <v>0.72</v>
      </c>
      <c r="AP218" s="91">
        <v>10.888219156873088</v>
      </c>
      <c r="AQ218" s="91">
        <v>0.02</v>
      </c>
      <c r="AR218" s="91">
        <v>11.4</v>
      </c>
      <c r="AS218" s="91">
        <v>71.7</v>
      </c>
      <c r="AT218" s="91">
        <v>291</v>
      </c>
      <c r="AU218" s="91" t="s">
        <v>88</v>
      </c>
      <c r="AV218" s="91">
        <v>88</v>
      </c>
      <c r="AW218" s="91">
        <v>0.8</v>
      </c>
      <c r="AX218" s="91">
        <v>18.7</v>
      </c>
      <c r="AY218" s="91">
        <v>1.8</v>
      </c>
      <c r="AZ218" s="91">
        <v>126</v>
      </c>
      <c r="BA218" s="91">
        <v>68.7</v>
      </c>
      <c r="BB218" s="91" t="s">
        <v>88</v>
      </c>
      <c r="BC218" s="91" t="s">
        <v>88</v>
      </c>
      <c r="BD218" s="91" t="s">
        <v>88</v>
      </c>
      <c r="BE218" s="93" t="s">
        <v>88</v>
      </c>
      <c r="BF218" s="91" t="s">
        <v>88</v>
      </c>
      <c r="BG218" s="91" t="s">
        <v>88</v>
      </c>
      <c r="BH218" s="91" t="s">
        <v>88</v>
      </c>
      <c r="BI218" s="94">
        <f t="shared" si="117"/>
        <v>5.8027175825214972</v>
      </c>
      <c r="BJ218" s="95">
        <f t="shared" si="118"/>
        <v>2</v>
      </c>
      <c r="BK218" s="95">
        <f t="shared" si="119"/>
        <v>86.601162825450928</v>
      </c>
      <c r="BL218" s="95">
        <f t="shared" si="120"/>
        <v>2</v>
      </c>
      <c r="BM218" s="95">
        <f t="shared" si="121"/>
        <v>51.583665124684678</v>
      </c>
      <c r="BN218" s="95">
        <f t="shared" si="122"/>
        <v>50.788798476385068</v>
      </c>
      <c r="BO218" s="95">
        <f t="shared" si="123"/>
        <v>90.129667593585026</v>
      </c>
      <c r="BP218" s="95">
        <f t="shared" si="124"/>
        <v>28.118247181578184</v>
      </c>
      <c r="BQ218" s="95">
        <f t="shared" si="125"/>
        <v>52.747904107707107</v>
      </c>
      <c r="BR218" s="96">
        <f t="shared" si="126"/>
        <v>36.244616081359489</v>
      </c>
      <c r="BS218" s="97" t="str">
        <f t="shared" si="127"/>
        <v>MALO</v>
      </c>
      <c r="BT218" s="98">
        <f t="shared" si="128"/>
        <v>10.388888888888888</v>
      </c>
      <c r="BU218" s="99">
        <f t="shared" si="129"/>
        <v>8.3999999999999964E-2</v>
      </c>
      <c r="BV218" s="100">
        <f t="shared" si="130"/>
        <v>0.1</v>
      </c>
      <c r="BW218" s="95">
        <f t="shared" si="131"/>
        <v>0.96058321703435412</v>
      </c>
      <c r="BX218" s="94">
        <f t="shared" si="132"/>
        <v>0.125</v>
      </c>
      <c r="BY218" s="100">
        <f t="shared" si="133"/>
        <v>0.75600000000000001</v>
      </c>
      <c r="BZ218" s="100">
        <f t="shared" si="134"/>
        <v>0</v>
      </c>
      <c r="CA218" s="94">
        <f t="shared" si="135"/>
        <v>0.6</v>
      </c>
      <c r="CB218" s="99">
        <f t="shared" si="136"/>
        <v>0.36926165038480957</v>
      </c>
      <c r="CC218" s="97" t="str">
        <f t="shared" si="137"/>
        <v>Mala</v>
      </c>
      <c r="CD218" s="99">
        <f t="shared" si="138"/>
        <v>1</v>
      </c>
      <c r="CE218" s="96">
        <f t="shared" si="139"/>
        <v>9.8312704436367179E-2</v>
      </c>
      <c r="CF218" s="96">
        <f t="shared" si="140"/>
        <v>0.38</v>
      </c>
      <c r="CG218" s="99">
        <f t="shared" si="141"/>
        <v>0.4927709014787891</v>
      </c>
      <c r="CH218" s="101" t="str">
        <f t="shared" si="142"/>
        <v>Media</v>
      </c>
      <c r="CI218" s="96">
        <f t="shared" si="143"/>
        <v>1</v>
      </c>
      <c r="CJ218" s="96">
        <f t="shared" si="144"/>
        <v>1</v>
      </c>
      <c r="CK218" s="96">
        <f t="shared" si="145"/>
        <v>0.91600000000000004</v>
      </c>
      <c r="CL218" s="102">
        <f t="shared" si="146"/>
        <v>0.97199999999999998</v>
      </c>
      <c r="CM218" s="103" t="str">
        <f t="shared" si="147"/>
        <v>Muy Alta</v>
      </c>
      <c r="CN218" s="96">
        <f t="shared" si="148"/>
        <v>0.24400000000000002</v>
      </c>
      <c r="CO218" s="96">
        <f t="shared" si="149"/>
        <v>0.24400000000000002</v>
      </c>
      <c r="CP218" s="103" t="str">
        <f t="shared" si="150"/>
        <v>Baja</v>
      </c>
      <c r="CQ218" s="104">
        <f t="shared" si="151"/>
        <v>7.4156937199039907E-4</v>
      </c>
      <c r="CR218" s="104">
        <f t="shared" si="152"/>
        <v>7.4156937199039907E-4</v>
      </c>
      <c r="CS218" s="103" t="str">
        <f t="shared" si="153"/>
        <v>Ninguna</v>
      </c>
      <c r="CT218" s="105" t="str">
        <f t="shared" si="154"/>
        <v>Hipereutrofico</v>
      </c>
      <c r="CU218" s="83" t="s">
        <v>1920</v>
      </c>
      <c r="CV218" s="83" t="s">
        <v>1921</v>
      </c>
      <c r="CW218" s="90">
        <v>43668</v>
      </c>
      <c r="CX218" s="106">
        <f t="shared" si="155"/>
        <v>29.608219156873087</v>
      </c>
    </row>
    <row r="219" spans="1:102" ht="30" hidden="1" customHeight="1" x14ac:dyDescent="0.2">
      <c r="A219" s="83">
        <v>2019</v>
      </c>
      <c r="B219" s="84" t="s">
        <v>1922</v>
      </c>
      <c r="C219" s="84" t="s">
        <v>1923</v>
      </c>
      <c r="D219" s="85" t="s">
        <v>1924</v>
      </c>
      <c r="E219" s="86" t="s">
        <v>98</v>
      </c>
      <c r="F219" s="86" t="s">
        <v>1285</v>
      </c>
      <c r="G219" s="86" t="s">
        <v>1578</v>
      </c>
      <c r="H219" s="87">
        <v>-74.761306000000005</v>
      </c>
      <c r="I219" s="87">
        <v>8.0982500000000002</v>
      </c>
      <c r="J219" s="109">
        <v>924632.33070000005</v>
      </c>
      <c r="K219" s="109">
        <v>1387348.6654000001</v>
      </c>
      <c r="L219" s="89">
        <v>39</v>
      </c>
      <c r="M219" s="86">
        <v>2</v>
      </c>
      <c r="N219" s="86" t="s">
        <v>79</v>
      </c>
      <c r="O219" s="86">
        <v>27</v>
      </c>
      <c r="P219" s="86" t="s">
        <v>98</v>
      </c>
      <c r="Q219" s="86">
        <v>2704</v>
      </c>
      <c r="R219" s="84" t="s">
        <v>534</v>
      </c>
      <c r="S219" s="108">
        <v>2625</v>
      </c>
      <c r="T219" s="84" t="s">
        <v>206</v>
      </c>
      <c r="U219" s="110" t="s">
        <v>1925</v>
      </c>
      <c r="V219" s="84" t="s">
        <v>1926</v>
      </c>
      <c r="W219" s="84" t="s">
        <v>1927</v>
      </c>
      <c r="X219" s="84" t="s">
        <v>1923</v>
      </c>
      <c r="Y219" s="90">
        <v>43719</v>
      </c>
      <c r="Z219" s="91">
        <v>595990</v>
      </c>
      <c r="AA219" s="91">
        <v>7.08</v>
      </c>
      <c r="AB219" s="91">
        <v>76.599999999999994</v>
      </c>
      <c r="AC219" s="91">
        <v>29.7</v>
      </c>
      <c r="AD219" s="91">
        <v>34</v>
      </c>
      <c r="AE219" s="91">
        <v>6.39</v>
      </c>
      <c r="AF219" s="91">
        <v>84.8</v>
      </c>
      <c r="AG219" s="91">
        <v>4.3000000000000007</v>
      </c>
      <c r="AH219" s="91">
        <v>18</v>
      </c>
      <c r="AI219" s="91">
        <v>2</v>
      </c>
      <c r="AJ219" s="91" t="s">
        <v>88</v>
      </c>
      <c r="AK219" s="91" t="s">
        <v>88</v>
      </c>
      <c r="AL219" s="91">
        <v>750</v>
      </c>
      <c r="AM219" s="91">
        <v>8130</v>
      </c>
      <c r="AN219" s="91">
        <v>970</v>
      </c>
      <c r="AO219" s="91">
        <v>0.153</v>
      </c>
      <c r="AP219" s="91">
        <v>1.7371453385135693</v>
      </c>
      <c r="AQ219" s="91">
        <v>0.02</v>
      </c>
      <c r="AR219" s="91">
        <v>5</v>
      </c>
      <c r="AS219" s="91">
        <v>178</v>
      </c>
      <c r="AT219" s="91">
        <v>248</v>
      </c>
      <c r="AU219" s="91" t="s">
        <v>88</v>
      </c>
      <c r="AV219" s="91">
        <v>171</v>
      </c>
      <c r="AW219" s="91">
        <v>0.2</v>
      </c>
      <c r="AX219" s="91">
        <v>5</v>
      </c>
      <c r="AY219" s="91">
        <v>2.0499999999999998</v>
      </c>
      <c r="AZ219" s="91">
        <v>41.2</v>
      </c>
      <c r="BA219" s="91">
        <v>30.4</v>
      </c>
      <c r="BB219" s="91">
        <v>0.05</v>
      </c>
      <c r="BC219" s="91" t="s">
        <v>88</v>
      </c>
      <c r="BD219" s="91" t="s">
        <v>88</v>
      </c>
      <c r="BE219" s="93">
        <v>1E-3</v>
      </c>
      <c r="BF219" s="91" t="s">
        <v>88</v>
      </c>
      <c r="BG219" s="91">
        <v>0.25</v>
      </c>
      <c r="BH219" s="91" t="s">
        <v>88</v>
      </c>
      <c r="BI219" s="94">
        <f t="shared" si="117"/>
        <v>91.181904973861549</v>
      </c>
      <c r="BJ219" s="95">
        <f t="shared" si="118"/>
        <v>23.155352620700107</v>
      </c>
      <c r="BK219" s="95">
        <f t="shared" si="119"/>
        <v>90.188410011413424</v>
      </c>
      <c r="BL219" s="95">
        <f t="shared" si="120"/>
        <v>80.14150832</v>
      </c>
      <c r="BM219" s="95">
        <f t="shared" si="121"/>
        <v>88.956048322633691</v>
      </c>
      <c r="BN219" s="95">
        <f t="shared" si="122"/>
        <v>85.756210881875944</v>
      </c>
      <c r="BO219" s="95">
        <f t="shared" si="123"/>
        <v>76.855014241440628</v>
      </c>
      <c r="BP219" s="95">
        <f t="shared" si="124"/>
        <v>5</v>
      </c>
      <c r="BQ219" s="95">
        <f t="shared" si="125"/>
        <v>61.341580285337606</v>
      </c>
      <c r="BR219" s="96">
        <f t="shared" si="126"/>
        <v>67.792709245892624</v>
      </c>
      <c r="BS219" s="97" t="str">
        <f t="shared" si="127"/>
        <v>MEDIA</v>
      </c>
      <c r="BT219" s="98">
        <f t="shared" si="128"/>
        <v>2.4390243902439028</v>
      </c>
      <c r="BU219" s="99">
        <f t="shared" si="129"/>
        <v>0.84799999999999998</v>
      </c>
      <c r="BV219" s="100">
        <f t="shared" si="130"/>
        <v>0.39351500672626233</v>
      </c>
      <c r="BW219" s="95">
        <f t="shared" si="131"/>
        <v>1</v>
      </c>
      <c r="BX219" s="94">
        <f t="shared" si="132"/>
        <v>0.91</v>
      </c>
      <c r="BY219" s="100">
        <f t="shared" si="133"/>
        <v>0.50700000000000001</v>
      </c>
      <c r="BZ219" s="100">
        <f t="shared" si="134"/>
        <v>0.81597935384802167</v>
      </c>
      <c r="CA219" s="94">
        <f t="shared" si="135"/>
        <v>0.15</v>
      </c>
      <c r="CB219" s="99">
        <f t="shared" si="136"/>
        <v>0.66438921048039978</v>
      </c>
      <c r="CC219" s="97" t="str">
        <f t="shared" si="137"/>
        <v>Regular</v>
      </c>
      <c r="CD219" s="99">
        <f t="shared" si="138"/>
        <v>0.1840206461519783</v>
      </c>
      <c r="CE219" s="96">
        <f t="shared" si="139"/>
        <v>2.7204689150263609E-3</v>
      </c>
      <c r="CF219" s="96">
        <f t="shared" si="140"/>
        <v>0</v>
      </c>
      <c r="CG219" s="99">
        <f t="shared" si="141"/>
        <v>6.2247038355668222E-2</v>
      </c>
      <c r="CH219" s="101" t="str">
        <f t="shared" si="142"/>
        <v>Ninguna</v>
      </c>
      <c r="CI219" s="96">
        <f t="shared" si="143"/>
        <v>0</v>
      </c>
      <c r="CJ219" s="96">
        <f t="shared" si="144"/>
        <v>0.74965070553267843</v>
      </c>
      <c r="CK219" s="96">
        <f t="shared" si="145"/>
        <v>0.15200000000000002</v>
      </c>
      <c r="CL219" s="102">
        <f t="shared" si="146"/>
        <v>0.30055023517755947</v>
      </c>
      <c r="CM219" s="103" t="str">
        <f t="shared" si="147"/>
        <v>Baja</v>
      </c>
      <c r="CN219" s="96">
        <f t="shared" si="148"/>
        <v>0.49299999999999999</v>
      </c>
      <c r="CO219" s="96">
        <f t="shared" si="149"/>
        <v>0.49299999999999999</v>
      </c>
      <c r="CP219" s="103" t="str">
        <f t="shared" si="150"/>
        <v>Media</v>
      </c>
      <c r="CQ219" s="104">
        <f t="shared" si="151"/>
        <v>1.2871973429555599E-3</v>
      </c>
      <c r="CR219" s="104">
        <f t="shared" si="152"/>
        <v>1.2871973429555599E-3</v>
      </c>
      <c r="CS219" s="103" t="str">
        <f t="shared" si="153"/>
        <v>Ninguna</v>
      </c>
      <c r="CT219" s="105" t="str">
        <f t="shared" si="154"/>
        <v>Hipereutrofico</v>
      </c>
      <c r="CU219" s="112" t="s">
        <v>1928</v>
      </c>
      <c r="CV219" s="108" t="s">
        <v>1929</v>
      </c>
      <c r="CW219" s="90">
        <v>43734</v>
      </c>
      <c r="CX219" s="106">
        <f t="shared" si="155"/>
        <v>6.7571453385135696</v>
      </c>
    </row>
    <row r="220" spans="1:102" ht="30" hidden="1" customHeight="1" x14ac:dyDescent="0.2">
      <c r="A220" s="83">
        <v>2019</v>
      </c>
      <c r="B220" s="84" t="s">
        <v>1930</v>
      </c>
      <c r="C220" s="84" t="s">
        <v>1931</v>
      </c>
      <c r="D220" s="85" t="s">
        <v>1932</v>
      </c>
      <c r="E220" s="86" t="s">
        <v>98</v>
      </c>
      <c r="F220" s="86" t="s">
        <v>1285</v>
      </c>
      <c r="G220" s="86" t="s">
        <v>1531</v>
      </c>
      <c r="H220" s="87">
        <v>-74.779397000000003</v>
      </c>
      <c r="I220" s="87">
        <v>8.1671329999999998</v>
      </c>
      <c r="J220" s="109">
        <v>922651.38950000005</v>
      </c>
      <c r="K220" s="109">
        <v>1394970.8707000001</v>
      </c>
      <c r="L220" s="89">
        <v>38</v>
      </c>
      <c r="M220" s="86">
        <v>2</v>
      </c>
      <c r="N220" s="86" t="s">
        <v>79</v>
      </c>
      <c r="O220" s="86">
        <v>25</v>
      </c>
      <c r="P220" s="86" t="s">
        <v>353</v>
      </c>
      <c r="Q220" s="86">
        <v>2502</v>
      </c>
      <c r="R220" s="84" t="s">
        <v>354</v>
      </c>
      <c r="S220" s="84" t="s">
        <v>355</v>
      </c>
      <c r="T220" s="84" t="s">
        <v>356</v>
      </c>
      <c r="U220" s="110" t="s">
        <v>1933</v>
      </c>
      <c r="V220" s="84" t="s">
        <v>1934</v>
      </c>
      <c r="W220" s="84" t="s">
        <v>1935</v>
      </c>
      <c r="X220" s="84" t="s">
        <v>1931</v>
      </c>
      <c r="Y220" s="90">
        <v>43719</v>
      </c>
      <c r="Z220" s="91">
        <v>1267740</v>
      </c>
      <c r="AA220" s="91">
        <v>7.51</v>
      </c>
      <c r="AB220" s="91">
        <v>110.6</v>
      </c>
      <c r="AC220" s="91">
        <v>29.9</v>
      </c>
      <c r="AD220" s="91">
        <v>32</v>
      </c>
      <c r="AE220" s="91">
        <v>7.01</v>
      </c>
      <c r="AF220" s="91">
        <v>93.6</v>
      </c>
      <c r="AG220" s="91">
        <v>2.1000000000000014</v>
      </c>
      <c r="AH220" s="91">
        <v>31.2</v>
      </c>
      <c r="AI220" s="91">
        <v>2</v>
      </c>
      <c r="AJ220" s="91" t="s">
        <v>88</v>
      </c>
      <c r="AK220" s="91" t="s">
        <v>88</v>
      </c>
      <c r="AL220" s="91">
        <v>2590</v>
      </c>
      <c r="AM220" s="91">
        <v>24890</v>
      </c>
      <c r="AN220" s="91">
        <v>4040</v>
      </c>
      <c r="AO220" s="91">
        <v>0.153</v>
      </c>
      <c r="AP220" s="91">
        <v>1.6106432072303964</v>
      </c>
      <c r="AQ220" s="91">
        <v>0.02</v>
      </c>
      <c r="AR220" s="91">
        <v>5</v>
      </c>
      <c r="AS220" s="91">
        <v>129</v>
      </c>
      <c r="AT220" s="91">
        <v>229</v>
      </c>
      <c r="AU220" s="91" t="s">
        <v>88</v>
      </c>
      <c r="AV220" s="91">
        <v>136</v>
      </c>
      <c r="AW220" s="91">
        <v>0.2</v>
      </c>
      <c r="AX220" s="91">
        <v>5</v>
      </c>
      <c r="AY220" s="91">
        <v>0.05</v>
      </c>
      <c r="AZ220" s="91">
        <v>67.599999999999994</v>
      </c>
      <c r="BA220" s="91">
        <v>42.7</v>
      </c>
      <c r="BB220" s="91">
        <v>0.05</v>
      </c>
      <c r="BC220" s="91" t="s">
        <v>88</v>
      </c>
      <c r="BD220" s="91" t="s">
        <v>88</v>
      </c>
      <c r="BE220" s="93">
        <v>1E-3</v>
      </c>
      <c r="BF220" s="91" t="s">
        <v>88</v>
      </c>
      <c r="BG220" s="91">
        <v>0.25</v>
      </c>
      <c r="BH220" s="91" t="s">
        <v>88</v>
      </c>
      <c r="BI220" s="94">
        <f t="shared" si="117"/>
        <v>97.076424757347993</v>
      </c>
      <c r="BJ220" s="95">
        <f t="shared" si="118"/>
        <v>14.315563287286137</v>
      </c>
      <c r="BK220" s="95">
        <f t="shared" si="119"/>
        <v>92.951374527176085</v>
      </c>
      <c r="BL220" s="95">
        <f t="shared" si="120"/>
        <v>80.14150832</v>
      </c>
      <c r="BM220" s="95">
        <f t="shared" si="121"/>
        <v>89.760483420697838</v>
      </c>
      <c r="BN220" s="95">
        <f t="shared" si="122"/>
        <v>85.756210881875944</v>
      </c>
      <c r="BO220" s="95">
        <f t="shared" si="123"/>
        <v>86.17148504139638</v>
      </c>
      <c r="BP220" s="95">
        <f t="shared" si="124"/>
        <v>5</v>
      </c>
      <c r="BQ220" s="95">
        <f t="shared" si="125"/>
        <v>64.981071743499115</v>
      </c>
      <c r="BR220" s="96">
        <f t="shared" si="126"/>
        <v>68.951192404346273</v>
      </c>
      <c r="BS220" s="97" t="str">
        <f t="shared" si="127"/>
        <v>MEDIA</v>
      </c>
      <c r="BT220" s="98">
        <f t="shared" si="128"/>
        <v>100</v>
      </c>
      <c r="BU220" s="99">
        <f t="shared" si="129"/>
        <v>0.93599999999999994</v>
      </c>
      <c r="BV220" s="100">
        <f t="shared" si="130"/>
        <v>0.1</v>
      </c>
      <c r="BW220" s="95">
        <f t="shared" si="131"/>
        <v>1</v>
      </c>
      <c r="BX220" s="94">
        <f t="shared" si="132"/>
        <v>0.51</v>
      </c>
      <c r="BY220" s="100">
        <f t="shared" si="133"/>
        <v>0.61199999999999999</v>
      </c>
      <c r="BZ220" s="100">
        <f t="shared" si="134"/>
        <v>0.69895468692386342</v>
      </c>
      <c r="CA220" s="94">
        <f t="shared" si="135"/>
        <v>0.15</v>
      </c>
      <c r="CB220" s="99">
        <f t="shared" si="136"/>
        <v>0.57969365616934099</v>
      </c>
      <c r="CC220" s="97" t="str">
        <f t="shared" si="137"/>
        <v>Regular</v>
      </c>
      <c r="CD220" s="99">
        <f t="shared" si="138"/>
        <v>0.30104531307613652</v>
      </c>
      <c r="CE220" s="96">
        <f t="shared" si="139"/>
        <v>1.2130610272527119E-2</v>
      </c>
      <c r="CF220" s="96">
        <f t="shared" si="140"/>
        <v>8.7999999999999967E-2</v>
      </c>
      <c r="CG220" s="99">
        <f t="shared" si="141"/>
        <v>0.13372530778288785</v>
      </c>
      <c r="CH220" s="101" t="str">
        <f t="shared" si="142"/>
        <v>Ninguna</v>
      </c>
      <c r="CI220" s="96">
        <f t="shared" si="143"/>
        <v>0</v>
      </c>
      <c r="CJ220" s="96">
        <f t="shared" si="144"/>
        <v>1</v>
      </c>
      <c r="CK220" s="96">
        <f t="shared" si="145"/>
        <v>6.4000000000000057E-2</v>
      </c>
      <c r="CL220" s="102">
        <f t="shared" si="146"/>
        <v>0.35466666666666669</v>
      </c>
      <c r="CM220" s="103" t="str">
        <f t="shared" si="147"/>
        <v>Baja</v>
      </c>
      <c r="CN220" s="96">
        <f t="shared" si="148"/>
        <v>0.38800000000000001</v>
      </c>
      <c r="CO220" s="96">
        <f t="shared" si="149"/>
        <v>0.38800000000000001</v>
      </c>
      <c r="CP220" s="103" t="str">
        <f t="shared" si="150"/>
        <v>Baja</v>
      </c>
      <c r="CQ220" s="104">
        <f t="shared" si="151"/>
        <v>5.6496276021897407E-3</v>
      </c>
      <c r="CR220" s="104">
        <f t="shared" si="152"/>
        <v>5.6496276021897407E-3</v>
      </c>
      <c r="CS220" s="103" t="str">
        <f t="shared" si="153"/>
        <v>Ninguna</v>
      </c>
      <c r="CT220" s="105" t="str">
        <f t="shared" si="154"/>
        <v>Eutrofico</v>
      </c>
      <c r="CU220" s="118" t="s">
        <v>1936</v>
      </c>
      <c r="CV220" s="108" t="s">
        <v>1937</v>
      </c>
      <c r="CW220" s="90">
        <v>43734</v>
      </c>
      <c r="CX220" s="106">
        <f t="shared" si="155"/>
        <v>6.6306432072303965</v>
      </c>
    </row>
    <row r="221" spans="1:102" ht="30" hidden="1" customHeight="1" x14ac:dyDescent="0.2">
      <c r="A221" s="83">
        <v>2019</v>
      </c>
      <c r="B221" s="84" t="s">
        <v>1938</v>
      </c>
      <c r="C221" s="84" t="s">
        <v>386</v>
      </c>
      <c r="D221" s="85" t="s">
        <v>1939</v>
      </c>
      <c r="E221" s="86" t="s">
        <v>384</v>
      </c>
      <c r="F221" s="86" t="s">
        <v>135</v>
      </c>
      <c r="G221" s="86" t="s">
        <v>1494</v>
      </c>
      <c r="H221" s="87">
        <v>-75.852666999999997</v>
      </c>
      <c r="I221" s="87">
        <v>5.9562220000000003</v>
      </c>
      <c r="J221" s="88">
        <v>803006.1102</v>
      </c>
      <c r="K221" s="88">
        <v>1150775.6632999999</v>
      </c>
      <c r="L221" s="89">
        <v>590</v>
      </c>
      <c r="M221" s="86">
        <v>2</v>
      </c>
      <c r="N221" s="86" t="s">
        <v>79</v>
      </c>
      <c r="O221" s="86">
        <v>26</v>
      </c>
      <c r="P221" s="86" t="s">
        <v>80</v>
      </c>
      <c r="Q221" s="86">
        <v>2621</v>
      </c>
      <c r="R221" s="84" t="s">
        <v>152</v>
      </c>
      <c r="S221" s="84" t="s">
        <v>153</v>
      </c>
      <c r="T221" s="84" t="s">
        <v>154</v>
      </c>
      <c r="U221" s="85" t="s">
        <v>385</v>
      </c>
      <c r="V221" s="84" t="s">
        <v>386</v>
      </c>
      <c r="W221" s="84" t="s">
        <v>434</v>
      </c>
      <c r="X221" s="84" t="s">
        <v>386</v>
      </c>
      <c r="Y221" s="90">
        <v>43737</v>
      </c>
      <c r="Z221" s="91">
        <v>448.37</v>
      </c>
      <c r="AA221" s="91">
        <v>8.85</v>
      </c>
      <c r="AB221" s="91">
        <v>190.5</v>
      </c>
      <c r="AC221" s="91">
        <v>24</v>
      </c>
      <c r="AD221" s="91">
        <v>26.5</v>
      </c>
      <c r="AE221" s="91">
        <v>7.46</v>
      </c>
      <c r="AF221" s="91">
        <v>99.8</v>
      </c>
      <c r="AG221" s="91">
        <v>2.5</v>
      </c>
      <c r="AH221" s="91">
        <v>12.8</v>
      </c>
      <c r="AI221" s="91">
        <v>2</v>
      </c>
      <c r="AJ221" s="91" t="s">
        <v>88</v>
      </c>
      <c r="AK221" s="91" t="s">
        <v>88</v>
      </c>
      <c r="AL221" s="91">
        <v>727</v>
      </c>
      <c r="AM221" s="91" t="s">
        <v>88</v>
      </c>
      <c r="AN221" s="91" t="s">
        <v>88</v>
      </c>
      <c r="AO221" s="91" t="s">
        <v>88</v>
      </c>
      <c r="AP221" s="91" t="e">
        <v>#VALUE!</v>
      </c>
      <c r="AQ221" s="91" t="s">
        <v>88</v>
      </c>
      <c r="AR221" s="91" t="s">
        <v>88</v>
      </c>
      <c r="AS221" s="91" t="s">
        <v>88</v>
      </c>
      <c r="AT221" s="91" t="s">
        <v>88</v>
      </c>
      <c r="AU221" s="91" t="s">
        <v>88</v>
      </c>
      <c r="AV221" s="91">
        <v>7</v>
      </c>
      <c r="AW221" s="91" t="s">
        <v>88</v>
      </c>
      <c r="AX221" s="91">
        <v>5</v>
      </c>
      <c r="AY221" s="91">
        <v>0.14199999999999999</v>
      </c>
      <c r="AZ221" s="91" t="s">
        <v>88</v>
      </c>
      <c r="BA221" s="91" t="s">
        <v>88</v>
      </c>
      <c r="BB221" s="91" t="s">
        <v>88</v>
      </c>
      <c r="BC221" s="91" t="s">
        <v>88</v>
      </c>
      <c r="BD221" s="91" t="s">
        <v>88</v>
      </c>
      <c r="BE221" s="93" t="s">
        <v>88</v>
      </c>
      <c r="BF221" s="91" t="s">
        <v>88</v>
      </c>
      <c r="BG221" s="91" t="s">
        <v>88</v>
      </c>
      <c r="BH221" s="91" t="s">
        <v>88</v>
      </c>
      <c r="BI221" s="94">
        <f t="shared" si="117"/>
        <v>98.731375908795485</v>
      </c>
      <c r="BJ221" s="95">
        <f t="shared" si="118"/>
        <v>2</v>
      </c>
      <c r="BK221" s="95">
        <f t="shared" si="119"/>
        <v>55.571283745688561</v>
      </c>
      <c r="BL221" s="95">
        <f t="shared" si="120"/>
        <v>80.14150832</v>
      </c>
      <c r="BM221" s="95" t="e">
        <f t="shared" si="121"/>
        <v>#VALUE!</v>
      </c>
      <c r="BN221" s="95">
        <f t="shared" si="122"/>
        <v>2</v>
      </c>
      <c r="BO221" s="95">
        <f t="shared" si="123"/>
        <v>84.793539135742179</v>
      </c>
      <c r="BP221" s="95">
        <f t="shared" si="124"/>
        <v>5</v>
      </c>
      <c r="BQ221" s="95">
        <f t="shared" si="125"/>
        <v>20</v>
      </c>
      <c r="BR221" s="96" t="e">
        <f t="shared" si="126"/>
        <v>#VALUE!</v>
      </c>
      <c r="BS221" s="97" t="e">
        <f t="shared" si="127"/>
        <v>#VALUE!</v>
      </c>
      <c r="BT221" s="98">
        <f t="shared" si="128"/>
        <v>35.211267605633807</v>
      </c>
      <c r="BU221" s="99">
        <f t="shared" si="129"/>
        <v>0.998</v>
      </c>
      <c r="BV221" s="100">
        <f t="shared" si="130"/>
        <v>0.1</v>
      </c>
      <c r="BW221" s="95">
        <f t="shared" si="131"/>
        <v>0.6434196845947332</v>
      </c>
      <c r="BX221" s="94">
        <f t="shared" si="132"/>
        <v>0.91</v>
      </c>
      <c r="BY221" s="100">
        <f t="shared" si="133"/>
        <v>0.999</v>
      </c>
      <c r="BZ221" s="100">
        <f t="shared" si="134"/>
        <v>0.37618003036564285</v>
      </c>
      <c r="CA221" s="94">
        <f t="shared" si="135"/>
        <v>0.15</v>
      </c>
      <c r="CB221" s="99">
        <f t="shared" si="136"/>
        <v>0.6046839600944528</v>
      </c>
      <c r="CC221" s="97" t="str">
        <f t="shared" si="137"/>
        <v>Regular</v>
      </c>
      <c r="CD221" s="99">
        <f t="shared" si="138"/>
        <v>0.62381996963435715</v>
      </c>
      <c r="CE221" s="96">
        <f t="shared" si="139"/>
        <v>1</v>
      </c>
      <c r="CF221" s="96">
        <f t="shared" si="140"/>
        <v>1</v>
      </c>
      <c r="CG221" s="99">
        <f t="shared" si="141"/>
        <v>0.87460665654478564</v>
      </c>
      <c r="CH221" s="101" t="str">
        <f t="shared" si="142"/>
        <v>Muy Alta</v>
      </c>
      <c r="CI221" s="96">
        <f t="shared" si="143"/>
        <v>0</v>
      </c>
      <c r="CJ221" s="96">
        <f t="shared" si="144"/>
        <v>1</v>
      </c>
      <c r="CK221" s="96">
        <f t="shared" si="145"/>
        <v>2.0000000000000018E-3</v>
      </c>
      <c r="CL221" s="102">
        <f t="shared" si="146"/>
        <v>0.33400000000000002</v>
      </c>
      <c r="CM221" s="103" t="str">
        <f t="shared" si="147"/>
        <v>Baja</v>
      </c>
      <c r="CN221" s="96">
        <f t="shared" si="148"/>
        <v>0</v>
      </c>
      <c r="CO221" s="96">
        <f t="shared" si="149"/>
        <v>0</v>
      </c>
      <c r="CP221" s="103" t="str">
        <f t="shared" si="150"/>
        <v>Ninguna</v>
      </c>
      <c r="CQ221" s="104">
        <f t="shared" si="151"/>
        <v>0.36644462236322511</v>
      </c>
      <c r="CR221" s="104">
        <f t="shared" si="152"/>
        <v>0.36644462236322511</v>
      </c>
      <c r="CS221" s="103" t="str">
        <f t="shared" si="153"/>
        <v>Baja</v>
      </c>
      <c r="CT221" s="105" t="str">
        <f t="shared" si="154"/>
        <v>Eutrofico</v>
      </c>
      <c r="CU221" s="113" t="s">
        <v>1940</v>
      </c>
      <c r="CV221" s="83" t="s">
        <v>1941</v>
      </c>
      <c r="CW221" s="90">
        <v>43752</v>
      </c>
      <c r="CX221" s="106" t="e">
        <f t="shared" si="155"/>
        <v>#VALUE!</v>
      </c>
    </row>
    <row r="222" spans="1:102" ht="30" hidden="1" customHeight="1" x14ac:dyDescent="0.2">
      <c r="A222" s="83">
        <v>2019</v>
      </c>
      <c r="B222" s="84" t="s">
        <v>1942</v>
      </c>
      <c r="C222" s="84" t="s">
        <v>386</v>
      </c>
      <c r="D222" s="85" t="s">
        <v>1943</v>
      </c>
      <c r="E222" s="86" t="s">
        <v>384</v>
      </c>
      <c r="F222" s="86" t="s">
        <v>135</v>
      </c>
      <c r="G222" s="86" t="s">
        <v>1494</v>
      </c>
      <c r="H222" s="87">
        <v>-75.890083000000004</v>
      </c>
      <c r="I222" s="87">
        <v>5.9938330000000004</v>
      </c>
      <c r="J222" s="88">
        <v>799287.80680000002</v>
      </c>
      <c r="K222" s="88">
        <v>1154887.1417</v>
      </c>
      <c r="L222" s="89">
        <v>1464</v>
      </c>
      <c r="M222" s="86">
        <v>2</v>
      </c>
      <c r="N222" s="86" t="s">
        <v>79</v>
      </c>
      <c r="O222" s="86">
        <v>26</v>
      </c>
      <c r="P222" s="86" t="s">
        <v>80</v>
      </c>
      <c r="Q222" s="86">
        <v>2621</v>
      </c>
      <c r="R222" s="84" t="s">
        <v>152</v>
      </c>
      <c r="S222" s="84" t="s">
        <v>153</v>
      </c>
      <c r="T222" s="84" t="s">
        <v>154</v>
      </c>
      <c r="U222" s="85" t="s">
        <v>385</v>
      </c>
      <c r="V222" s="84" t="s">
        <v>386</v>
      </c>
      <c r="W222" s="84" t="s">
        <v>434</v>
      </c>
      <c r="X222" s="84" t="s">
        <v>386</v>
      </c>
      <c r="Y222" s="90">
        <v>43737</v>
      </c>
      <c r="Z222" s="91">
        <v>308.52999999999997</v>
      </c>
      <c r="AA222" s="91">
        <v>8.56</v>
      </c>
      <c r="AB222" s="91">
        <v>172.6</v>
      </c>
      <c r="AC222" s="91">
        <v>20.5</v>
      </c>
      <c r="AD222" s="91">
        <v>26.2</v>
      </c>
      <c r="AE222" s="91">
        <v>7.38</v>
      </c>
      <c r="AF222" s="91">
        <v>99.3</v>
      </c>
      <c r="AG222" s="91">
        <v>5.6999999999999993</v>
      </c>
      <c r="AH222" s="91">
        <v>16.2</v>
      </c>
      <c r="AI222" s="91">
        <v>2.27</v>
      </c>
      <c r="AJ222" s="91" t="s">
        <v>88</v>
      </c>
      <c r="AK222" s="91" t="s">
        <v>88</v>
      </c>
      <c r="AL222" s="91">
        <v>2909</v>
      </c>
      <c r="AM222" s="91" t="s">
        <v>88</v>
      </c>
      <c r="AN222" s="91" t="s">
        <v>88</v>
      </c>
      <c r="AO222" s="91" t="s">
        <v>88</v>
      </c>
      <c r="AP222" s="91" t="e">
        <v>#VALUE!</v>
      </c>
      <c r="AQ222" s="91" t="s">
        <v>88</v>
      </c>
      <c r="AR222" s="91" t="s">
        <v>88</v>
      </c>
      <c r="AS222" s="91" t="s">
        <v>88</v>
      </c>
      <c r="AT222" s="91" t="s">
        <v>88</v>
      </c>
      <c r="AU222" s="91" t="s">
        <v>88</v>
      </c>
      <c r="AV222" s="91">
        <v>7</v>
      </c>
      <c r="AW222" s="91" t="s">
        <v>88</v>
      </c>
      <c r="AX222" s="91">
        <v>5</v>
      </c>
      <c r="AY222" s="91">
        <v>0.128</v>
      </c>
      <c r="AZ222" s="91" t="s">
        <v>88</v>
      </c>
      <c r="BA222" s="91" t="s">
        <v>88</v>
      </c>
      <c r="BB222" s="91" t="s">
        <v>88</v>
      </c>
      <c r="BC222" s="91" t="s">
        <v>88</v>
      </c>
      <c r="BD222" s="91" t="s">
        <v>88</v>
      </c>
      <c r="BE222" s="93" t="s">
        <v>88</v>
      </c>
      <c r="BF222" s="91" t="s">
        <v>88</v>
      </c>
      <c r="BG222" s="91" t="s">
        <v>88</v>
      </c>
      <c r="BH222" s="91" t="s">
        <v>88</v>
      </c>
      <c r="BI222" s="94">
        <f t="shared" si="117"/>
        <v>98.677109453576819</v>
      </c>
      <c r="BJ222" s="95">
        <f t="shared" si="118"/>
        <v>2</v>
      </c>
      <c r="BK222" s="95">
        <f t="shared" si="119"/>
        <v>66.492067806360865</v>
      </c>
      <c r="BL222" s="95">
        <f t="shared" si="120"/>
        <v>77.758555597670636</v>
      </c>
      <c r="BM222" s="95" t="e">
        <f t="shared" si="121"/>
        <v>#VALUE!</v>
      </c>
      <c r="BN222" s="95">
        <f t="shared" si="122"/>
        <v>2</v>
      </c>
      <c r="BO222" s="95">
        <f t="shared" si="123"/>
        <v>69.297301164543015</v>
      </c>
      <c r="BP222" s="95">
        <f t="shared" si="124"/>
        <v>5</v>
      </c>
      <c r="BQ222" s="95">
        <f t="shared" si="125"/>
        <v>20</v>
      </c>
      <c r="BR222" s="96" t="e">
        <f t="shared" si="126"/>
        <v>#VALUE!</v>
      </c>
      <c r="BS222" s="97" t="e">
        <f t="shared" si="127"/>
        <v>#VALUE!</v>
      </c>
      <c r="BT222" s="98">
        <f t="shared" si="128"/>
        <v>39.0625</v>
      </c>
      <c r="BU222" s="99">
        <f t="shared" si="129"/>
        <v>0.99299999999999999</v>
      </c>
      <c r="BV222" s="100">
        <f t="shared" si="130"/>
        <v>0.1</v>
      </c>
      <c r="BW222" s="95">
        <f t="shared" si="131"/>
        <v>0.74787939398191072</v>
      </c>
      <c r="BX222" s="94">
        <f t="shared" si="132"/>
        <v>0.91</v>
      </c>
      <c r="BY222" s="100">
        <f t="shared" si="133"/>
        <v>0.999</v>
      </c>
      <c r="BZ222" s="100">
        <f t="shared" si="134"/>
        <v>0.45344400733508261</v>
      </c>
      <c r="CA222" s="94">
        <f t="shared" si="135"/>
        <v>0.15</v>
      </c>
      <c r="CB222" s="99">
        <f t="shared" si="136"/>
        <v>0.62932527618437917</v>
      </c>
      <c r="CC222" s="97" t="str">
        <f t="shared" si="137"/>
        <v>Regular</v>
      </c>
      <c r="CD222" s="99">
        <f t="shared" si="138"/>
        <v>0.54655599266491739</v>
      </c>
      <c r="CE222" s="96">
        <f t="shared" si="139"/>
        <v>1</v>
      </c>
      <c r="CF222" s="96">
        <f t="shared" si="140"/>
        <v>1</v>
      </c>
      <c r="CG222" s="99">
        <f t="shared" si="141"/>
        <v>0.84885199755497254</v>
      </c>
      <c r="CH222" s="101" t="str">
        <f t="shared" si="142"/>
        <v>Muy Alta</v>
      </c>
      <c r="CI222" s="96">
        <f t="shared" si="143"/>
        <v>0.19921810003518592</v>
      </c>
      <c r="CJ222" s="96">
        <f t="shared" si="144"/>
        <v>1</v>
      </c>
      <c r="CK222" s="96">
        <f t="shared" si="145"/>
        <v>7.0000000000000062E-3</v>
      </c>
      <c r="CL222" s="102">
        <f t="shared" si="146"/>
        <v>0.40207270001172873</v>
      </c>
      <c r="CM222" s="103" t="str">
        <f t="shared" si="147"/>
        <v>Media</v>
      </c>
      <c r="CN222" s="96">
        <f t="shared" si="148"/>
        <v>0</v>
      </c>
      <c r="CO222" s="96">
        <f t="shared" si="149"/>
        <v>0</v>
      </c>
      <c r="CP222" s="103" t="str">
        <f t="shared" si="150"/>
        <v>Ninguna</v>
      </c>
      <c r="CQ222" s="104">
        <f t="shared" si="151"/>
        <v>0.17537531803396333</v>
      </c>
      <c r="CR222" s="104">
        <f t="shared" si="152"/>
        <v>0.17537531803396333</v>
      </c>
      <c r="CS222" s="103" t="str">
        <f t="shared" si="153"/>
        <v>Ninguna</v>
      </c>
      <c r="CT222" s="105" t="str">
        <f t="shared" si="154"/>
        <v>Eutrofico</v>
      </c>
      <c r="CU222" s="113" t="s">
        <v>1944</v>
      </c>
      <c r="CV222" s="83" t="s">
        <v>1941</v>
      </c>
      <c r="CW222" s="90">
        <v>43752</v>
      </c>
      <c r="CX222" s="106" t="e">
        <f t="shared" si="155"/>
        <v>#VALUE!</v>
      </c>
    </row>
    <row r="223" spans="1:102" ht="30" hidden="1" customHeight="1" x14ac:dyDescent="0.2">
      <c r="A223" s="83">
        <v>2019</v>
      </c>
      <c r="B223" s="84" t="s">
        <v>1945</v>
      </c>
      <c r="C223" s="84" t="s">
        <v>388</v>
      </c>
      <c r="D223" s="85" t="s">
        <v>1946</v>
      </c>
      <c r="E223" s="86" t="s">
        <v>384</v>
      </c>
      <c r="F223" s="86" t="s">
        <v>135</v>
      </c>
      <c r="G223" s="86" t="s">
        <v>1507</v>
      </c>
      <c r="H223" s="87">
        <v>-75.899805999999998</v>
      </c>
      <c r="I223" s="87">
        <v>6.0066389999999998</v>
      </c>
      <c r="J223" s="88">
        <v>798425.1165</v>
      </c>
      <c r="K223" s="88">
        <v>1156457.7916000001</v>
      </c>
      <c r="L223" s="89">
        <v>1532</v>
      </c>
      <c r="M223" s="86">
        <v>2</v>
      </c>
      <c r="N223" s="86" t="s">
        <v>79</v>
      </c>
      <c r="O223" s="86">
        <v>26</v>
      </c>
      <c r="P223" s="86" t="s">
        <v>80</v>
      </c>
      <c r="Q223" s="86">
        <v>2621</v>
      </c>
      <c r="R223" s="84" t="s">
        <v>152</v>
      </c>
      <c r="S223" s="84" t="s">
        <v>153</v>
      </c>
      <c r="T223" s="84" t="s">
        <v>154</v>
      </c>
      <c r="U223" s="85" t="s">
        <v>385</v>
      </c>
      <c r="V223" s="84" t="s">
        <v>386</v>
      </c>
      <c r="W223" s="84" t="s">
        <v>387</v>
      </c>
      <c r="X223" s="84" t="s">
        <v>388</v>
      </c>
      <c r="Y223" s="90">
        <v>43737</v>
      </c>
      <c r="Z223" s="91">
        <v>136.4</v>
      </c>
      <c r="AA223" s="91">
        <v>7.89</v>
      </c>
      <c r="AB223" s="91">
        <v>182</v>
      </c>
      <c r="AC223" s="91">
        <v>19.5</v>
      </c>
      <c r="AD223" s="91">
        <v>25.1</v>
      </c>
      <c r="AE223" s="91">
        <v>7.08</v>
      </c>
      <c r="AF223" s="91">
        <v>96.6</v>
      </c>
      <c r="AG223" s="91">
        <v>5.6000000000000014</v>
      </c>
      <c r="AH223" s="91">
        <v>15.8</v>
      </c>
      <c r="AI223" s="91">
        <v>2</v>
      </c>
      <c r="AJ223" s="91" t="s">
        <v>88</v>
      </c>
      <c r="AK223" s="91" t="s">
        <v>88</v>
      </c>
      <c r="AL223" s="91">
        <v>24196</v>
      </c>
      <c r="AM223" s="91" t="s">
        <v>88</v>
      </c>
      <c r="AN223" s="91" t="s">
        <v>88</v>
      </c>
      <c r="AO223" s="91" t="s">
        <v>88</v>
      </c>
      <c r="AP223" s="91" t="e">
        <v>#VALUE!</v>
      </c>
      <c r="AQ223" s="91" t="s">
        <v>88</v>
      </c>
      <c r="AR223" s="91" t="s">
        <v>88</v>
      </c>
      <c r="AS223" s="91" t="s">
        <v>88</v>
      </c>
      <c r="AT223" s="91" t="s">
        <v>88</v>
      </c>
      <c r="AU223" s="91" t="s">
        <v>88</v>
      </c>
      <c r="AV223" s="91">
        <v>7</v>
      </c>
      <c r="AW223" s="91" t="s">
        <v>88</v>
      </c>
      <c r="AX223" s="91">
        <v>5</v>
      </c>
      <c r="AY223" s="91">
        <v>0.31</v>
      </c>
      <c r="AZ223" s="91" t="s">
        <v>88</v>
      </c>
      <c r="BA223" s="91" t="s">
        <v>88</v>
      </c>
      <c r="BB223" s="91" t="s">
        <v>88</v>
      </c>
      <c r="BC223" s="91" t="s">
        <v>88</v>
      </c>
      <c r="BD223" s="91" t="s">
        <v>88</v>
      </c>
      <c r="BE223" s="93" t="s">
        <v>88</v>
      </c>
      <c r="BF223" s="91" t="s">
        <v>88</v>
      </c>
      <c r="BG223" s="91" t="s">
        <v>88</v>
      </c>
      <c r="BH223" s="91" t="s">
        <v>88</v>
      </c>
      <c r="BI223" s="94">
        <f t="shared" si="117"/>
        <v>98.143751068108216</v>
      </c>
      <c r="BJ223" s="95">
        <f t="shared" si="118"/>
        <v>2</v>
      </c>
      <c r="BK223" s="95">
        <f t="shared" si="119"/>
        <v>87.685772677355999</v>
      </c>
      <c r="BL223" s="95">
        <f t="shared" si="120"/>
        <v>80.14150832</v>
      </c>
      <c r="BM223" s="95" t="e">
        <f t="shared" si="121"/>
        <v>#VALUE!</v>
      </c>
      <c r="BN223" s="95">
        <f t="shared" si="122"/>
        <v>2</v>
      </c>
      <c r="BO223" s="95">
        <f t="shared" si="123"/>
        <v>69.862350257268318</v>
      </c>
      <c r="BP223" s="95">
        <f t="shared" si="124"/>
        <v>5</v>
      </c>
      <c r="BQ223" s="95">
        <f t="shared" si="125"/>
        <v>20</v>
      </c>
      <c r="BR223" s="96" t="e">
        <f t="shared" si="126"/>
        <v>#VALUE!</v>
      </c>
      <c r="BS223" s="97" t="e">
        <f t="shared" si="127"/>
        <v>#VALUE!</v>
      </c>
      <c r="BT223" s="98">
        <f t="shared" si="128"/>
        <v>16.129032258064516</v>
      </c>
      <c r="BU223" s="99">
        <f t="shared" si="129"/>
        <v>0.96599999999999997</v>
      </c>
      <c r="BV223" s="100">
        <f t="shared" si="130"/>
        <v>0.1</v>
      </c>
      <c r="BW223" s="95">
        <f t="shared" si="131"/>
        <v>1</v>
      </c>
      <c r="BX223" s="94">
        <f t="shared" si="132"/>
        <v>0.91</v>
      </c>
      <c r="BY223" s="100">
        <f t="shared" si="133"/>
        <v>0.999</v>
      </c>
      <c r="BZ223" s="100">
        <f t="shared" si="134"/>
        <v>0.41319249464173591</v>
      </c>
      <c r="CA223" s="94">
        <f t="shared" si="135"/>
        <v>0.8</v>
      </c>
      <c r="CB223" s="99">
        <f t="shared" si="136"/>
        <v>0.74566694924984311</v>
      </c>
      <c r="CC223" s="97" t="str">
        <f t="shared" si="137"/>
        <v>Aceptable</v>
      </c>
      <c r="CD223" s="99">
        <f t="shared" si="138"/>
        <v>0.58680750535826409</v>
      </c>
      <c r="CE223" s="96">
        <f t="shared" si="139"/>
        <v>1</v>
      </c>
      <c r="CF223" s="96">
        <f t="shared" si="140"/>
        <v>1</v>
      </c>
      <c r="CG223" s="99">
        <f t="shared" si="141"/>
        <v>0.8622691684527547</v>
      </c>
      <c r="CH223" s="101" t="str">
        <f t="shared" si="142"/>
        <v>Muy Alta</v>
      </c>
      <c r="CI223" s="96">
        <f t="shared" si="143"/>
        <v>0</v>
      </c>
      <c r="CJ223" s="96">
        <f t="shared" si="144"/>
        <v>1</v>
      </c>
      <c r="CK223" s="96">
        <f t="shared" si="145"/>
        <v>3.400000000000003E-2</v>
      </c>
      <c r="CL223" s="102">
        <f t="shared" si="146"/>
        <v>0.34466666666666668</v>
      </c>
      <c r="CM223" s="103" t="str">
        <f t="shared" si="147"/>
        <v>Baja</v>
      </c>
      <c r="CN223" s="96">
        <f t="shared" si="148"/>
        <v>0</v>
      </c>
      <c r="CO223" s="96">
        <f t="shared" si="149"/>
        <v>0</v>
      </c>
      <c r="CP223" s="103" t="str">
        <f t="shared" si="150"/>
        <v>Ninguna</v>
      </c>
      <c r="CQ223" s="104">
        <f t="shared" si="151"/>
        <v>2.0643403431120835E-2</v>
      </c>
      <c r="CR223" s="104">
        <f t="shared" si="152"/>
        <v>2.0643403431120835E-2</v>
      </c>
      <c r="CS223" s="103" t="str">
        <f t="shared" si="153"/>
        <v>Ninguna</v>
      </c>
      <c r="CT223" s="105" t="str">
        <f t="shared" si="154"/>
        <v>Eutrofico</v>
      </c>
      <c r="CU223" s="113" t="s">
        <v>1947</v>
      </c>
      <c r="CV223" s="83" t="s">
        <v>1941</v>
      </c>
      <c r="CW223" s="90">
        <v>43752</v>
      </c>
      <c r="CX223" s="106" t="e">
        <f t="shared" si="155"/>
        <v>#VALUE!</v>
      </c>
    </row>
    <row r="224" spans="1:102" ht="30" hidden="1" customHeight="1" x14ac:dyDescent="0.2">
      <c r="A224" s="83">
        <v>2019</v>
      </c>
      <c r="B224" s="84" t="s">
        <v>1948</v>
      </c>
      <c r="C224" s="84" t="s">
        <v>1949</v>
      </c>
      <c r="D224" s="85" t="s">
        <v>1950</v>
      </c>
      <c r="E224" s="86" t="s">
        <v>384</v>
      </c>
      <c r="F224" s="86" t="s">
        <v>135</v>
      </c>
      <c r="G224" s="86" t="s">
        <v>1951</v>
      </c>
      <c r="H224" s="87">
        <v>-75.852666999999997</v>
      </c>
      <c r="I224" s="87">
        <v>5.9558609999999996</v>
      </c>
      <c r="J224" s="88">
        <v>803373.68119999999</v>
      </c>
      <c r="K224" s="88">
        <v>1150726.1954000001</v>
      </c>
      <c r="L224" s="89">
        <v>561</v>
      </c>
      <c r="M224" s="86">
        <v>2</v>
      </c>
      <c r="N224" s="86" t="s">
        <v>79</v>
      </c>
      <c r="O224" s="86">
        <v>26</v>
      </c>
      <c r="P224" s="86" t="s">
        <v>80</v>
      </c>
      <c r="Q224" s="86">
        <v>2621</v>
      </c>
      <c r="R224" s="84" t="s">
        <v>152</v>
      </c>
      <c r="S224" s="84" t="s">
        <v>153</v>
      </c>
      <c r="T224" s="84" t="s">
        <v>154</v>
      </c>
      <c r="U224" s="85" t="s">
        <v>385</v>
      </c>
      <c r="V224" s="84" t="s">
        <v>386</v>
      </c>
      <c r="W224" s="84" t="s">
        <v>1952</v>
      </c>
      <c r="X224" s="84" t="s">
        <v>1949</v>
      </c>
      <c r="Y224" s="90">
        <v>43737</v>
      </c>
      <c r="Z224" s="91">
        <v>867.19</v>
      </c>
      <c r="AA224" s="91">
        <v>8.4</v>
      </c>
      <c r="AB224" s="91">
        <v>202.6</v>
      </c>
      <c r="AC224" s="91">
        <v>25.6</v>
      </c>
      <c r="AD224" s="91">
        <v>27.1</v>
      </c>
      <c r="AE224" s="91">
        <v>7.24</v>
      </c>
      <c r="AF224" s="91">
        <v>99.8</v>
      </c>
      <c r="AG224" s="91">
        <v>1.5</v>
      </c>
      <c r="AH224" s="91">
        <v>13.1</v>
      </c>
      <c r="AI224" s="91">
        <v>2</v>
      </c>
      <c r="AJ224" s="91" t="s">
        <v>88</v>
      </c>
      <c r="AK224" s="91" t="s">
        <v>88</v>
      </c>
      <c r="AL224" s="91">
        <v>404</v>
      </c>
      <c r="AM224" s="91" t="s">
        <v>88</v>
      </c>
      <c r="AN224" s="91" t="s">
        <v>88</v>
      </c>
      <c r="AO224" s="91" t="s">
        <v>88</v>
      </c>
      <c r="AP224" s="91" t="e">
        <v>#VALUE!</v>
      </c>
      <c r="AQ224" s="91" t="s">
        <v>88</v>
      </c>
      <c r="AR224" s="91" t="s">
        <v>88</v>
      </c>
      <c r="AS224" s="91" t="s">
        <v>88</v>
      </c>
      <c r="AT224" s="91" t="s">
        <v>88</v>
      </c>
      <c r="AU224" s="91" t="s">
        <v>88</v>
      </c>
      <c r="AV224" s="91">
        <v>7</v>
      </c>
      <c r="AW224" s="91" t="s">
        <v>88</v>
      </c>
      <c r="AX224" s="91">
        <v>5</v>
      </c>
      <c r="AY224" s="91">
        <v>8.8999999999999996E-2</v>
      </c>
      <c r="AZ224" s="91" t="s">
        <v>88</v>
      </c>
      <c r="BA224" s="91" t="s">
        <v>88</v>
      </c>
      <c r="BB224" s="91" t="s">
        <v>88</v>
      </c>
      <c r="BC224" s="91" t="s">
        <v>88</v>
      </c>
      <c r="BD224" s="91" t="s">
        <v>88</v>
      </c>
      <c r="BE224" s="93" t="s">
        <v>88</v>
      </c>
      <c r="BF224" s="91" t="s">
        <v>88</v>
      </c>
      <c r="BG224" s="91" t="s">
        <v>88</v>
      </c>
      <c r="BH224" s="91" t="s">
        <v>88</v>
      </c>
      <c r="BI224" s="94">
        <f t="shared" si="117"/>
        <v>98.731375908795485</v>
      </c>
      <c r="BJ224" s="95">
        <f t="shared" si="118"/>
        <v>2</v>
      </c>
      <c r="BK224" s="95">
        <f t="shared" si="119"/>
        <v>72.320912736002356</v>
      </c>
      <c r="BL224" s="95">
        <f t="shared" si="120"/>
        <v>80.14150832</v>
      </c>
      <c r="BM224" s="95" t="e">
        <f t="shared" si="121"/>
        <v>#VALUE!</v>
      </c>
      <c r="BN224" s="95">
        <f t="shared" si="122"/>
        <v>2</v>
      </c>
      <c r="BO224" s="95">
        <f t="shared" si="123"/>
        <v>87.919066131017189</v>
      </c>
      <c r="BP224" s="95">
        <f t="shared" si="124"/>
        <v>5</v>
      </c>
      <c r="BQ224" s="95">
        <f t="shared" si="125"/>
        <v>20</v>
      </c>
      <c r="BR224" s="96" t="e">
        <f t="shared" si="126"/>
        <v>#VALUE!</v>
      </c>
      <c r="BS224" s="97" t="e">
        <f t="shared" si="127"/>
        <v>#VALUE!</v>
      </c>
      <c r="BT224" s="98">
        <f t="shared" si="128"/>
        <v>56.17977528089888</v>
      </c>
      <c r="BU224" s="99">
        <f t="shared" si="129"/>
        <v>0.998</v>
      </c>
      <c r="BV224" s="100">
        <f t="shared" si="130"/>
        <v>0.1</v>
      </c>
      <c r="BW224" s="95">
        <f t="shared" si="131"/>
        <v>0.81260537571498892</v>
      </c>
      <c r="BX224" s="94">
        <f t="shared" si="132"/>
        <v>0.91</v>
      </c>
      <c r="BY224" s="100">
        <f t="shared" si="133"/>
        <v>0.999</v>
      </c>
      <c r="BZ224" s="100">
        <f t="shared" si="134"/>
        <v>0.32251941951444751</v>
      </c>
      <c r="CA224" s="94">
        <f t="shared" si="135"/>
        <v>0.15</v>
      </c>
      <c r="CB224" s="99">
        <f t="shared" si="136"/>
        <v>0.62085747133212121</v>
      </c>
      <c r="CC224" s="97" t="str">
        <f t="shared" si="137"/>
        <v>Regular</v>
      </c>
      <c r="CD224" s="99">
        <f t="shared" si="138"/>
        <v>0.67748058048555249</v>
      </c>
      <c r="CE224" s="96">
        <f t="shared" si="139"/>
        <v>1</v>
      </c>
      <c r="CF224" s="96">
        <f t="shared" si="140"/>
        <v>1</v>
      </c>
      <c r="CG224" s="99">
        <f t="shared" si="141"/>
        <v>0.89249352682851757</v>
      </c>
      <c r="CH224" s="101" t="str">
        <f t="shared" si="142"/>
        <v>Muy Alta</v>
      </c>
      <c r="CI224" s="96">
        <f t="shared" si="143"/>
        <v>0</v>
      </c>
      <c r="CJ224" s="96">
        <f t="shared" si="144"/>
        <v>1</v>
      </c>
      <c r="CK224" s="96">
        <f t="shared" si="145"/>
        <v>2.0000000000000018E-3</v>
      </c>
      <c r="CL224" s="102">
        <f t="shared" si="146"/>
        <v>0.33400000000000002</v>
      </c>
      <c r="CM224" s="103" t="str">
        <f t="shared" si="147"/>
        <v>Baja</v>
      </c>
      <c r="CN224" s="96">
        <f t="shared" si="148"/>
        <v>0</v>
      </c>
      <c r="CO224" s="96">
        <f t="shared" si="149"/>
        <v>0</v>
      </c>
      <c r="CP224" s="103" t="str">
        <f t="shared" si="150"/>
        <v>Ninguna</v>
      </c>
      <c r="CQ224" s="104">
        <f t="shared" si="151"/>
        <v>0.10909682119561351</v>
      </c>
      <c r="CR224" s="104">
        <f t="shared" si="152"/>
        <v>0.10909682119561351</v>
      </c>
      <c r="CS224" s="103" t="str">
        <f t="shared" si="153"/>
        <v>Ninguna</v>
      </c>
      <c r="CT224" s="105" t="str">
        <f t="shared" si="154"/>
        <v>Eutrofico</v>
      </c>
      <c r="CU224" s="113" t="s">
        <v>1953</v>
      </c>
      <c r="CV224" s="83" t="s">
        <v>1941</v>
      </c>
      <c r="CW224" s="90">
        <v>43752</v>
      </c>
      <c r="CX224" s="106" t="e">
        <f t="shared" si="155"/>
        <v>#VALUE!</v>
      </c>
    </row>
    <row r="225" spans="1:102" ht="30" hidden="1" customHeight="1" x14ac:dyDescent="0.2">
      <c r="A225" s="83">
        <v>2019</v>
      </c>
      <c r="B225" s="84" t="s">
        <v>1954</v>
      </c>
      <c r="C225" s="84" t="s">
        <v>197</v>
      </c>
      <c r="D225" s="85" t="s">
        <v>1955</v>
      </c>
      <c r="E225" s="86" t="s">
        <v>600</v>
      </c>
      <c r="F225" s="86" t="s">
        <v>151</v>
      </c>
      <c r="G225" s="86" t="s">
        <v>1507</v>
      </c>
      <c r="H225" s="87">
        <v>-75.645061999999996</v>
      </c>
      <c r="I225" s="119">
        <v>6.3879520000000003</v>
      </c>
      <c r="J225" s="88">
        <v>826109.80359999998</v>
      </c>
      <c r="K225" s="88">
        <v>1197928.4967</v>
      </c>
      <c r="L225" s="120">
        <v>2558</v>
      </c>
      <c r="M225" s="86">
        <v>2</v>
      </c>
      <c r="N225" s="86" t="s">
        <v>79</v>
      </c>
      <c r="O225" s="86">
        <v>26</v>
      </c>
      <c r="P225" s="86" t="s">
        <v>80</v>
      </c>
      <c r="Q225" s="86">
        <v>2620</v>
      </c>
      <c r="R225" s="84" t="s">
        <v>81</v>
      </c>
      <c r="S225" s="84" t="s">
        <v>173</v>
      </c>
      <c r="T225" s="84" t="s">
        <v>174</v>
      </c>
      <c r="U225" s="85" t="s">
        <v>194</v>
      </c>
      <c r="V225" s="84" t="s">
        <v>195</v>
      </c>
      <c r="W225" s="84" t="s">
        <v>196</v>
      </c>
      <c r="X225" s="84" t="s">
        <v>197</v>
      </c>
      <c r="Y225" s="90">
        <v>43694</v>
      </c>
      <c r="Z225" s="91">
        <v>17.100000000000001</v>
      </c>
      <c r="AA225" s="91">
        <v>6.11</v>
      </c>
      <c r="AB225" s="91">
        <v>68.900000000000006</v>
      </c>
      <c r="AC225" s="91">
        <v>16.600000000000001</v>
      </c>
      <c r="AD225" s="91">
        <v>21</v>
      </c>
      <c r="AE225" s="91">
        <v>4.5999999999999996</v>
      </c>
      <c r="AF225" s="91">
        <v>61</v>
      </c>
      <c r="AG225" s="91">
        <v>4.3999999999999986</v>
      </c>
      <c r="AH225" s="91">
        <v>12</v>
      </c>
      <c r="AI225" s="91">
        <v>2</v>
      </c>
      <c r="AJ225" s="91" t="s">
        <v>88</v>
      </c>
      <c r="AK225" s="91" t="s">
        <v>88</v>
      </c>
      <c r="AL225" s="91">
        <v>200</v>
      </c>
      <c r="AM225" s="91" t="s">
        <v>88</v>
      </c>
      <c r="AN225" s="91" t="s">
        <v>88</v>
      </c>
      <c r="AO225" s="91" t="s">
        <v>88</v>
      </c>
      <c r="AP225" s="91" t="e">
        <v>#VALUE!</v>
      </c>
      <c r="AQ225" s="91" t="s">
        <v>88</v>
      </c>
      <c r="AR225" s="91" t="s">
        <v>88</v>
      </c>
      <c r="AS225" s="91" t="s">
        <v>88</v>
      </c>
      <c r="AT225" s="91" t="s">
        <v>88</v>
      </c>
      <c r="AU225" s="91">
        <v>49</v>
      </c>
      <c r="AV225" s="91">
        <v>49</v>
      </c>
      <c r="AW225" s="91">
        <v>7</v>
      </c>
      <c r="AX225" s="91">
        <v>5</v>
      </c>
      <c r="AY225" s="91">
        <v>6.6000000000000003E-2</v>
      </c>
      <c r="AZ225" s="91" t="s">
        <v>88</v>
      </c>
      <c r="BA225" s="91" t="s">
        <v>88</v>
      </c>
      <c r="BB225" s="91" t="s">
        <v>88</v>
      </c>
      <c r="BC225" s="91" t="s">
        <v>88</v>
      </c>
      <c r="BD225" s="91" t="s">
        <v>88</v>
      </c>
      <c r="BE225" s="93" t="s">
        <v>88</v>
      </c>
      <c r="BF225" s="91" t="s">
        <v>88</v>
      </c>
      <c r="BG225" s="91" t="s">
        <v>88</v>
      </c>
      <c r="BH225" s="91" t="s">
        <v>88</v>
      </c>
      <c r="BI225" s="94">
        <f t="shared" si="117"/>
        <v>60.430458992115</v>
      </c>
      <c r="BJ225" s="95">
        <f t="shared" si="118"/>
        <v>2</v>
      </c>
      <c r="BK225" s="95">
        <f t="shared" si="119"/>
        <v>60.013994348540535</v>
      </c>
      <c r="BL225" s="95">
        <f t="shared" si="120"/>
        <v>80.14150832</v>
      </c>
      <c r="BM225" s="95" t="e">
        <f t="shared" si="121"/>
        <v>#VALUE!</v>
      </c>
      <c r="BN225" s="95">
        <f t="shared" si="122"/>
        <v>2</v>
      </c>
      <c r="BO225" s="95">
        <f t="shared" si="123"/>
        <v>76.346183890640489</v>
      </c>
      <c r="BP225" s="95">
        <f t="shared" si="124"/>
        <v>5</v>
      </c>
      <c r="BQ225" s="95">
        <f t="shared" si="125"/>
        <v>20</v>
      </c>
      <c r="BR225" s="96" t="e">
        <f t="shared" si="126"/>
        <v>#VALUE!</v>
      </c>
      <c r="BS225" s="97" t="e">
        <f t="shared" si="127"/>
        <v>#VALUE!</v>
      </c>
      <c r="BT225" s="98">
        <f t="shared" si="128"/>
        <v>75.757575757575751</v>
      </c>
      <c r="BU225" s="99">
        <f t="shared" si="129"/>
        <v>0.61</v>
      </c>
      <c r="BV225" s="100">
        <f t="shared" si="130"/>
        <v>0.1</v>
      </c>
      <c r="BW225" s="95">
        <f t="shared" si="131"/>
        <v>0.63037845909454038</v>
      </c>
      <c r="BX225" s="94">
        <f t="shared" si="132"/>
        <v>0.91</v>
      </c>
      <c r="BY225" s="100">
        <f t="shared" si="133"/>
        <v>0.873</v>
      </c>
      <c r="BZ225" s="100">
        <f t="shared" si="134"/>
        <v>0.84033351764843134</v>
      </c>
      <c r="CA225" s="94">
        <f t="shared" si="135"/>
        <v>0.15</v>
      </c>
      <c r="CB225" s="99">
        <f t="shared" si="136"/>
        <v>0.58811967674401611</v>
      </c>
      <c r="CC225" s="97" t="str">
        <f t="shared" si="137"/>
        <v>Regular</v>
      </c>
      <c r="CD225" s="99">
        <f t="shared" si="138"/>
        <v>0.15966648235156863</v>
      </c>
      <c r="CE225" s="96">
        <f t="shared" si="139"/>
        <v>1</v>
      </c>
      <c r="CF225" s="96">
        <f t="shared" si="140"/>
        <v>1</v>
      </c>
      <c r="CG225" s="99">
        <f t="shared" si="141"/>
        <v>0.71988882745052285</v>
      </c>
      <c r="CH225" s="101" t="str">
        <f t="shared" si="142"/>
        <v>Alta</v>
      </c>
      <c r="CI225" s="96">
        <f t="shared" si="143"/>
        <v>0</v>
      </c>
      <c r="CJ225" s="96">
        <f t="shared" si="144"/>
        <v>1</v>
      </c>
      <c r="CK225" s="96">
        <f t="shared" si="145"/>
        <v>0.39</v>
      </c>
      <c r="CL225" s="102">
        <f t="shared" si="146"/>
        <v>0.46333333333333337</v>
      </c>
      <c r="CM225" s="103" t="str">
        <f t="shared" si="147"/>
        <v>Media</v>
      </c>
      <c r="CN225" s="96">
        <f t="shared" si="148"/>
        <v>0.127</v>
      </c>
      <c r="CO225" s="96">
        <f t="shared" si="149"/>
        <v>0.127</v>
      </c>
      <c r="CP225" s="103" t="str">
        <f t="shared" si="150"/>
        <v>Ninguna</v>
      </c>
      <c r="CQ225" s="104">
        <f t="shared" si="151"/>
        <v>4.5375176471582015E-5</v>
      </c>
      <c r="CR225" s="104">
        <f t="shared" si="152"/>
        <v>4.5375176471582015E-5</v>
      </c>
      <c r="CS225" s="103" t="str">
        <f t="shared" si="153"/>
        <v>Ninguna</v>
      </c>
      <c r="CT225" s="105" t="str">
        <f t="shared" si="154"/>
        <v>Eutrofico</v>
      </c>
      <c r="CU225" s="113" t="s">
        <v>1956</v>
      </c>
      <c r="CV225" s="83" t="s">
        <v>1957</v>
      </c>
      <c r="CW225" s="90">
        <v>43709</v>
      </c>
      <c r="CX225" s="106" t="e">
        <f t="shared" si="155"/>
        <v>#VALUE!</v>
      </c>
    </row>
    <row r="226" spans="1:102" ht="30" hidden="1" customHeight="1" x14ac:dyDescent="0.2">
      <c r="A226" s="83">
        <v>2019</v>
      </c>
      <c r="B226" s="84" t="s">
        <v>1958</v>
      </c>
      <c r="C226" s="84" t="s">
        <v>197</v>
      </c>
      <c r="D226" s="85" t="s">
        <v>1959</v>
      </c>
      <c r="E226" s="86" t="s">
        <v>600</v>
      </c>
      <c r="F226" s="86" t="s">
        <v>151</v>
      </c>
      <c r="G226" s="86" t="s">
        <v>1578</v>
      </c>
      <c r="H226" s="87">
        <v>-75.657767000000007</v>
      </c>
      <c r="I226" s="87">
        <v>6.4320170000000001</v>
      </c>
      <c r="J226" s="88">
        <v>825164.59310000006</v>
      </c>
      <c r="K226" s="88">
        <v>1203283.1932999999</v>
      </c>
      <c r="L226" s="89">
        <v>2419</v>
      </c>
      <c r="M226" s="86">
        <v>2</v>
      </c>
      <c r="N226" s="86" t="s">
        <v>79</v>
      </c>
      <c r="O226" s="86">
        <v>26</v>
      </c>
      <c r="P226" s="86" t="s">
        <v>80</v>
      </c>
      <c r="Q226" s="86">
        <v>2620</v>
      </c>
      <c r="R226" s="84" t="s">
        <v>81</v>
      </c>
      <c r="S226" s="84" t="s">
        <v>173</v>
      </c>
      <c r="T226" s="84" t="s">
        <v>174</v>
      </c>
      <c r="U226" s="85" t="s">
        <v>194</v>
      </c>
      <c r="V226" s="84" t="s">
        <v>195</v>
      </c>
      <c r="W226" s="84" t="s">
        <v>196</v>
      </c>
      <c r="X226" s="84" t="s">
        <v>197</v>
      </c>
      <c r="Y226" s="90">
        <v>43694</v>
      </c>
      <c r="Z226" s="91">
        <v>371</v>
      </c>
      <c r="AA226" s="91">
        <v>6.59</v>
      </c>
      <c r="AB226" s="91">
        <v>46.7</v>
      </c>
      <c r="AC226" s="91">
        <v>16</v>
      </c>
      <c r="AD226" s="91">
        <v>21.9</v>
      </c>
      <c r="AE226" s="91">
        <v>7.02</v>
      </c>
      <c r="AF226" s="91">
        <v>96.8</v>
      </c>
      <c r="AG226" s="91">
        <v>5.8999999999999986</v>
      </c>
      <c r="AH226" s="91">
        <v>12</v>
      </c>
      <c r="AI226" s="91">
        <v>2</v>
      </c>
      <c r="AJ226" s="91" t="s">
        <v>88</v>
      </c>
      <c r="AK226" s="91" t="s">
        <v>88</v>
      </c>
      <c r="AL226" s="91">
        <v>520</v>
      </c>
      <c r="AM226" s="91" t="s">
        <v>88</v>
      </c>
      <c r="AN226" s="91" t="s">
        <v>88</v>
      </c>
      <c r="AO226" s="91" t="s">
        <v>88</v>
      </c>
      <c r="AP226" s="91" t="e">
        <v>#VALUE!</v>
      </c>
      <c r="AQ226" s="91" t="s">
        <v>88</v>
      </c>
      <c r="AR226" s="91" t="s">
        <v>88</v>
      </c>
      <c r="AS226" s="91" t="s">
        <v>88</v>
      </c>
      <c r="AT226" s="91" t="s">
        <v>88</v>
      </c>
      <c r="AU226" s="91">
        <v>98</v>
      </c>
      <c r="AV226" s="91">
        <v>98</v>
      </c>
      <c r="AW226" s="91">
        <v>7</v>
      </c>
      <c r="AX226" s="91">
        <v>5</v>
      </c>
      <c r="AY226" s="91">
        <v>9.4E-2</v>
      </c>
      <c r="AZ226" s="91" t="s">
        <v>88</v>
      </c>
      <c r="BA226" s="91" t="s">
        <v>88</v>
      </c>
      <c r="BB226" s="91" t="s">
        <v>88</v>
      </c>
      <c r="BC226" s="91" t="s">
        <v>88</v>
      </c>
      <c r="BD226" s="91" t="s">
        <v>88</v>
      </c>
      <c r="BE226" s="93" t="s">
        <v>88</v>
      </c>
      <c r="BF226" s="91" t="s">
        <v>88</v>
      </c>
      <c r="BG226" s="91" t="s">
        <v>88</v>
      </c>
      <c r="BH226" s="91" t="s">
        <v>88</v>
      </c>
      <c r="BI226" s="94">
        <f t="shared" si="117"/>
        <v>98.1971776755679</v>
      </c>
      <c r="BJ226" s="95">
        <f t="shared" si="118"/>
        <v>2</v>
      </c>
      <c r="BK226" s="95">
        <f t="shared" si="119"/>
        <v>76.769838585074666</v>
      </c>
      <c r="BL226" s="95">
        <f t="shared" si="120"/>
        <v>80.14150832</v>
      </c>
      <c r="BM226" s="95" t="e">
        <f t="shared" si="121"/>
        <v>#VALUE!</v>
      </c>
      <c r="BN226" s="95">
        <f t="shared" si="122"/>
        <v>2</v>
      </c>
      <c r="BO226" s="95">
        <f t="shared" si="123"/>
        <v>68.159098227706679</v>
      </c>
      <c r="BP226" s="95">
        <f t="shared" si="124"/>
        <v>5</v>
      </c>
      <c r="BQ226" s="95">
        <f t="shared" si="125"/>
        <v>20</v>
      </c>
      <c r="BR226" s="96" t="e">
        <f t="shared" si="126"/>
        <v>#VALUE!</v>
      </c>
      <c r="BS226" s="97" t="e">
        <f t="shared" si="127"/>
        <v>#VALUE!</v>
      </c>
      <c r="BT226" s="98">
        <f t="shared" si="128"/>
        <v>53.191489361702125</v>
      </c>
      <c r="BU226" s="99">
        <f t="shared" si="129"/>
        <v>0.96799999999999997</v>
      </c>
      <c r="BV226" s="100">
        <f t="shared" si="130"/>
        <v>0.1</v>
      </c>
      <c r="BW226" s="95">
        <f t="shared" si="131"/>
        <v>0.80910796880689384</v>
      </c>
      <c r="BX226" s="94">
        <f t="shared" si="132"/>
        <v>0.91</v>
      </c>
      <c r="BY226" s="100">
        <f t="shared" si="133"/>
        <v>0.72599999999999998</v>
      </c>
      <c r="BZ226" s="100">
        <f t="shared" si="134"/>
        <v>0.905183347180614</v>
      </c>
      <c r="CA226" s="94">
        <f t="shared" si="135"/>
        <v>0.15</v>
      </c>
      <c r="CB226" s="99">
        <f t="shared" si="136"/>
        <v>0.65892078423825118</v>
      </c>
      <c r="CC226" s="97" t="str">
        <f t="shared" si="137"/>
        <v>Regular</v>
      </c>
      <c r="CD226" s="99">
        <f t="shared" si="138"/>
        <v>9.4816652819386019E-2</v>
      </c>
      <c r="CE226" s="96">
        <f t="shared" si="139"/>
        <v>1</v>
      </c>
      <c r="CF226" s="96">
        <f t="shared" si="140"/>
        <v>1</v>
      </c>
      <c r="CG226" s="99">
        <f t="shared" si="141"/>
        <v>0.69827221760646196</v>
      </c>
      <c r="CH226" s="101" t="str">
        <f t="shared" si="142"/>
        <v>Alta</v>
      </c>
      <c r="CI226" s="96">
        <f t="shared" si="143"/>
        <v>0</v>
      </c>
      <c r="CJ226" s="96">
        <f t="shared" si="144"/>
        <v>1</v>
      </c>
      <c r="CK226" s="96">
        <f t="shared" si="145"/>
        <v>3.2000000000000028E-2</v>
      </c>
      <c r="CL226" s="102">
        <f t="shared" si="146"/>
        <v>0.34400000000000003</v>
      </c>
      <c r="CM226" s="103" t="str">
        <f t="shared" si="147"/>
        <v>Baja</v>
      </c>
      <c r="CN226" s="96">
        <f t="shared" si="148"/>
        <v>0.27399999999999997</v>
      </c>
      <c r="CO226" s="96">
        <f t="shared" si="149"/>
        <v>0.27399999999999997</v>
      </c>
      <c r="CP226" s="103" t="str">
        <f t="shared" si="150"/>
        <v>Baja</v>
      </c>
      <c r="CQ226" s="104">
        <f t="shared" si="151"/>
        <v>2.3764379334490472E-4</v>
      </c>
      <c r="CR226" s="104">
        <f t="shared" si="152"/>
        <v>2.3764379334490472E-4</v>
      </c>
      <c r="CS226" s="103" t="str">
        <f t="shared" si="153"/>
        <v>Ninguna</v>
      </c>
      <c r="CT226" s="105" t="str">
        <f t="shared" si="154"/>
        <v>Eutrofico</v>
      </c>
      <c r="CU226" s="113" t="s">
        <v>1960</v>
      </c>
      <c r="CV226" s="83" t="s">
        <v>1957</v>
      </c>
      <c r="CW226" s="90">
        <v>43709</v>
      </c>
      <c r="CX226" s="106" t="e">
        <f t="shared" si="155"/>
        <v>#VALUE!</v>
      </c>
    </row>
    <row r="227" spans="1:102" ht="30" hidden="1" customHeight="1" x14ac:dyDescent="0.2">
      <c r="A227" s="83">
        <v>2019</v>
      </c>
      <c r="B227" s="84" t="s">
        <v>1961</v>
      </c>
      <c r="C227" s="84" t="s">
        <v>197</v>
      </c>
      <c r="D227" s="85" t="s">
        <v>1962</v>
      </c>
      <c r="E227" s="86" t="s">
        <v>1963</v>
      </c>
      <c r="F227" s="86" t="s">
        <v>151</v>
      </c>
      <c r="G227" s="86" t="s">
        <v>1668</v>
      </c>
      <c r="H227" s="87">
        <v>-75.758916999999997</v>
      </c>
      <c r="I227" s="87">
        <v>6.4646109999999997</v>
      </c>
      <c r="J227" s="88">
        <v>813982.46939999994</v>
      </c>
      <c r="K227" s="88">
        <v>1206924.9835999999</v>
      </c>
      <c r="L227" s="89">
        <v>530</v>
      </c>
      <c r="M227" s="86">
        <v>2</v>
      </c>
      <c r="N227" s="86" t="s">
        <v>79</v>
      </c>
      <c r="O227" s="86">
        <v>26</v>
      </c>
      <c r="P227" s="86" t="s">
        <v>80</v>
      </c>
      <c r="Q227" s="86">
        <v>2620</v>
      </c>
      <c r="R227" s="84" t="s">
        <v>81</v>
      </c>
      <c r="S227" s="84" t="s">
        <v>173</v>
      </c>
      <c r="T227" s="84" t="s">
        <v>174</v>
      </c>
      <c r="U227" s="85" t="s">
        <v>194</v>
      </c>
      <c r="V227" s="84" t="s">
        <v>195</v>
      </c>
      <c r="W227" s="84" t="s">
        <v>196</v>
      </c>
      <c r="X227" s="84" t="s">
        <v>197</v>
      </c>
      <c r="Y227" s="90">
        <v>43695</v>
      </c>
      <c r="Z227" s="91">
        <v>2490</v>
      </c>
      <c r="AA227" s="91">
        <v>8.23</v>
      </c>
      <c r="AB227" s="91">
        <v>125.1</v>
      </c>
      <c r="AC227" s="91">
        <v>23.8</v>
      </c>
      <c r="AD227" s="91">
        <v>40</v>
      </c>
      <c r="AE227" s="91">
        <v>8.17</v>
      </c>
      <c r="AF227" s="91">
        <v>104.4</v>
      </c>
      <c r="AG227" s="91">
        <v>16.2</v>
      </c>
      <c r="AH227" s="91">
        <v>12</v>
      </c>
      <c r="AI227" s="91">
        <v>2</v>
      </c>
      <c r="AJ227" s="91" t="s">
        <v>88</v>
      </c>
      <c r="AK227" s="91" t="s">
        <v>88</v>
      </c>
      <c r="AL227" s="91">
        <v>40900</v>
      </c>
      <c r="AM227" s="91" t="s">
        <v>88</v>
      </c>
      <c r="AN227" s="91" t="s">
        <v>88</v>
      </c>
      <c r="AO227" s="91" t="s">
        <v>88</v>
      </c>
      <c r="AP227" s="91" t="e">
        <v>#VALUE!</v>
      </c>
      <c r="AQ227" s="91" t="s">
        <v>88</v>
      </c>
      <c r="AR227" s="91" t="s">
        <v>88</v>
      </c>
      <c r="AS227" s="91" t="s">
        <v>88</v>
      </c>
      <c r="AT227" s="91" t="s">
        <v>88</v>
      </c>
      <c r="AU227" s="91">
        <v>98</v>
      </c>
      <c r="AV227" s="91">
        <v>98</v>
      </c>
      <c r="AW227" s="91">
        <v>17</v>
      </c>
      <c r="AX227" s="91">
        <v>5</v>
      </c>
      <c r="AY227" s="91">
        <v>0.11600000000000001</v>
      </c>
      <c r="AZ227" s="91" t="s">
        <v>88</v>
      </c>
      <c r="BA227" s="91" t="s">
        <v>88</v>
      </c>
      <c r="BB227" s="91" t="s">
        <v>88</v>
      </c>
      <c r="BC227" s="91" t="s">
        <v>88</v>
      </c>
      <c r="BD227" s="91" t="s">
        <v>88</v>
      </c>
      <c r="BE227" s="93" t="s">
        <v>88</v>
      </c>
      <c r="BF227" s="91" t="s">
        <v>88</v>
      </c>
      <c r="BG227" s="91" t="s">
        <v>88</v>
      </c>
      <c r="BH227" s="91" t="s">
        <v>88</v>
      </c>
      <c r="BI227" s="94">
        <f t="shared" si="117"/>
        <v>98.58697666289774</v>
      </c>
      <c r="BJ227" s="95">
        <f t="shared" si="118"/>
        <v>2</v>
      </c>
      <c r="BK227" s="95">
        <f t="shared" si="119"/>
        <v>78.132186411799921</v>
      </c>
      <c r="BL227" s="95">
        <f t="shared" si="120"/>
        <v>80.14150832</v>
      </c>
      <c r="BM227" s="95" t="e">
        <f t="shared" si="121"/>
        <v>#VALUE!</v>
      </c>
      <c r="BN227" s="95">
        <f t="shared" si="122"/>
        <v>2</v>
      </c>
      <c r="BO227" s="95">
        <f t="shared" si="123"/>
        <v>24.733503856887936</v>
      </c>
      <c r="BP227" s="95">
        <f t="shared" si="124"/>
        <v>5</v>
      </c>
      <c r="BQ227" s="95">
        <f t="shared" si="125"/>
        <v>20</v>
      </c>
      <c r="BR227" s="96" t="e">
        <f t="shared" si="126"/>
        <v>#VALUE!</v>
      </c>
      <c r="BS227" s="97" t="e">
        <f t="shared" si="127"/>
        <v>#VALUE!</v>
      </c>
      <c r="BT227" s="98">
        <f t="shared" si="128"/>
        <v>43.103448275862064</v>
      </c>
      <c r="BU227" s="99">
        <f t="shared" si="129"/>
        <v>0.95599999999999996</v>
      </c>
      <c r="BV227" s="100">
        <f t="shared" si="130"/>
        <v>0.1</v>
      </c>
      <c r="BW227" s="95">
        <f t="shared" si="131"/>
        <v>0.88752546418920519</v>
      </c>
      <c r="BX227" s="94">
        <f t="shared" si="132"/>
        <v>0.91</v>
      </c>
      <c r="BY227" s="100">
        <f t="shared" si="133"/>
        <v>0.72599999999999998</v>
      </c>
      <c r="BZ227" s="100">
        <f t="shared" si="134"/>
        <v>0.6449211579015397</v>
      </c>
      <c r="CA227" s="94">
        <f t="shared" si="135"/>
        <v>0.15</v>
      </c>
      <c r="CB227" s="99">
        <f t="shared" si="136"/>
        <v>0.63154252709270431</v>
      </c>
      <c r="CC227" s="97" t="str">
        <f t="shared" si="137"/>
        <v>Regular</v>
      </c>
      <c r="CD227" s="99">
        <f t="shared" si="138"/>
        <v>0.3550788420984603</v>
      </c>
      <c r="CE227" s="96">
        <f t="shared" si="139"/>
        <v>1</v>
      </c>
      <c r="CF227" s="96">
        <f t="shared" si="140"/>
        <v>1</v>
      </c>
      <c r="CG227" s="99">
        <f t="shared" si="141"/>
        <v>0.78502628069948666</v>
      </c>
      <c r="CH227" s="101" t="str">
        <f t="shared" si="142"/>
        <v>Alta</v>
      </c>
      <c r="CI227" s="96">
        <f t="shared" si="143"/>
        <v>0</v>
      </c>
      <c r="CJ227" s="96">
        <f t="shared" si="144"/>
        <v>1</v>
      </c>
      <c r="CK227" s="96">
        <f t="shared" si="145"/>
        <v>0</v>
      </c>
      <c r="CL227" s="102">
        <f t="shared" si="146"/>
        <v>0.33333333333333331</v>
      </c>
      <c r="CM227" s="103" t="str">
        <f t="shared" si="147"/>
        <v>Baja</v>
      </c>
      <c r="CN227" s="96">
        <f t="shared" si="148"/>
        <v>0.27399999999999997</v>
      </c>
      <c r="CO227" s="96">
        <f t="shared" si="149"/>
        <v>0.27399999999999997</v>
      </c>
      <c r="CP227" s="103" t="str">
        <f t="shared" si="150"/>
        <v>Baja</v>
      </c>
      <c r="CQ227" s="104">
        <f t="shared" si="151"/>
        <v>6.3774675678863274E-2</v>
      </c>
      <c r="CR227" s="104">
        <f t="shared" si="152"/>
        <v>6.3774675678863274E-2</v>
      </c>
      <c r="CS227" s="103" t="str">
        <f t="shared" si="153"/>
        <v>Ninguna</v>
      </c>
      <c r="CT227" s="105" t="str">
        <f t="shared" si="154"/>
        <v>Eutrofico</v>
      </c>
      <c r="CU227" s="113" t="s">
        <v>1964</v>
      </c>
      <c r="CV227" s="83" t="s">
        <v>1957</v>
      </c>
      <c r="CW227" s="90">
        <v>43710</v>
      </c>
      <c r="CX227" s="106" t="e">
        <f t="shared" si="155"/>
        <v>#VALUE!</v>
      </c>
    </row>
    <row r="228" spans="1:102" ht="30" hidden="1" customHeight="1" x14ac:dyDescent="0.2">
      <c r="A228" s="83">
        <v>2019</v>
      </c>
      <c r="B228" s="84" t="s">
        <v>1965</v>
      </c>
      <c r="C228" s="84" t="s">
        <v>197</v>
      </c>
      <c r="D228" s="85" t="s">
        <v>1966</v>
      </c>
      <c r="E228" s="86" t="s">
        <v>1963</v>
      </c>
      <c r="F228" s="86" t="s">
        <v>151</v>
      </c>
      <c r="G228" s="86" t="s">
        <v>1967</v>
      </c>
      <c r="H228" s="87">
        <v>-75.800721999999993</v>
      </c>
      <c r="I228" s="87">
        <v>6.5129720000000004</v>
      </c>
      <c r="J228" s="88">
        <v>809374.27830000001</v>
      </c>
      <c r="K228" s="88">
        <v>1212291.0186999999</v>
      </c>
      <c r="L228" s="89">
        <v>435</v>
      </c>
      <c r="M228" s="86">
        <v>2</v>
      </c>
      <c r="N228" s="86" t="s">
        <v>79</v>
      </c>
      <c r="O228" s="86">
        <v>26</v>
      </c>
      <c r="P228" s="86" t="s">
        <v>80</v>
      </c>
      <c r="Q228" s="86">
        <v>2620</v>
      </c>
      <c r="R228" s="84" t="s">
        <v>81</v>
      </c>
      <c r="S228" s="84" t="s">
        <v>173</v>
      </c>
      <c r="T228" s="84" t="s">
        <v>174</v>
      </c>
      <c r="U228" s="85" t="s">
        <v>194</v>
      </c>
      <c r="V228" s="84" t="s">
        <v>195</v>
      </c>
      <c r="W228" s="84" t="s">
        <v>196</v>
      </c>
      <c r="X228" s="84" t="s">
        <v>197</v>
      </c>
      <c r="Y228" s="90">
        <v>43695</v>
      </c>
      <c r="Z228" s="91">
        <v>2570</v>
      </c>
      <c r="AA228" s="91">
        <v>8.44</v>
      </c>
      <c r="AB228" s="91">
        <v>129.80000000000001</v>
      </c>
      <c r="AC228" s="91">
        <v>29.4</v>
      </c>
      <c r="AD228" s="91">
        <v>42</v>
      </c>
      <c r="AE228" s="91">
        <v>7.7</v>
      </c>
      <c r="AF228" s="91">
        <v>108.2</v>
      </c>
      <c r="AG228" s="91">
        <v>12.600000000000001</v>
      </c>
      <c r="AH228" s="91">
        <v>12</v>
      </c>
      <c r="AI228" s="91">
        <v>2</v>
      </c>
      <c r="AJ228" s="91" t="s">
        <v>88</v>
      </c>
      <c r="AK228" s="91" t="s">
        <v>88</v>
      </c>
      <c r="AL228" s="91">
        <v>4570</v>
      </c>
      <c r="AM228" s="91" t="s">
        <v>88</v>
      </c>
      <c r="AN228" s="91" t="s">
        <v>88</v>
      </c>
      <c r="AO228" s="91" t="s">
        <v>88</v>
      </c>
      <c r="AP228" s="91" t="e">
        <v>#VALUE!</v>
      </c>
      <c r="AQ228" s="91" t="s">
        <v>88</v>
      </c>
      <c r="AR228" s="91" t="s">
        <v>88</v>
      </c>
      <c r="AS228" s="91" t="s">
        <v>88</v>
      </c>
      <c r="AT228" s="91" t="s">
        <v>88</v>
      </c>
      <c r="AU228" s="91">
        <v>103</v>
      </c>
      <c r="AV228" s="91">
        <v>103</v>
      </c>
      <c r="AW228" s="91">
        <v>35</v>
      </c>
      <c r="AX228" s="91">
        <v>5</v>
      </c>
      <c r="AY228" s="91">
        <v>0.26300000000000001</v>
      </c>
      <c r="AZ228" s="91" t="s">
        <v>88</v>
      </c>
      <c r="BA228" s="91" t="s">
        <v>88</v>
      </c>
      <c r="BB228" s="91" t="s">
        <v>88</v>
      </c>
      <c r="BC228" s="91" t="s">
        <v>88</v>
      </c>
      <c r="BD228" s="91" t="s">
        <v>88</v>
      </c>
      <c r="BE228" s="93" t="s">
        <v>88</v>
      </c>
      <c r="BF228" s="91" t="s">
        <v>88</v>
      </c>
      <c r="BG228" s="91" t="s">
        <v>88</v>
      </c>
      <c r="BH228" s="91" t="s">
        <v>88</v>
      </c>
      <c r="BI228" s="94">
        <f t="shared" si="117"/>
        <v>97.624723275075837</v>
      </c>
      <c r="BJ228" s="95">
        <f t="shared" si="118"/>
        <v>2</v>
      </c>
      <c r="BK228" s="95">
        <f t="shared" si="119"/>
        <v>70.889282985233876</v>
      </c>
      <c r="BL228" s="95">
        <f t="shared" si="120"/>
        <v>80.14150832</v>
      </c>
      <c r="BM228" s="95" t="e">
        <f t="shared" si="121"/>
        <v>#VALUE!</v>
      </c>
      <c r="BN228" s="95">
        <f t="shared" si="122"/>
        <v>2</v>
      </c>
      <c r="BO228" s="95">
        <f t="shared" si="123"/>
        <v>33.649647160399169</v>
      </c>
      <c r="BP228" s="95">
        <f t="shared" si="124"/>
        <v>5</v>
      </c>
      <c r="BQ228" s="95">
        <f t="shared" si="125"/>
        <v>20</v>
      </c>
      <c r="BR228" s="96" t="e">
        <f t="shared" si="126"/>
        <v>#VALUE!</v>
      </c>
      <c r="BS228" s="97" t="e">
        <f t="shared" si="127"/>
        <v>#VALUE!</v>
      </c>
      <c r="BT228" s="98">
        <f t="shared" si="128"/>
        <v>19.011406844106464</v>
      </c>
      <c r="BU228" s="99">
        <f t="shared" si="129"/>
        <v>0.91799999999999993</v>
      </c>
      <c r="BV228" s="100">
        <f t="shared" si="130"/>
        <v>0.1</v>
      </c>
      <c r="BW228" s="95">
        <f t="shared" si="131"/>
        <v>0.79591677868032507</v>
      </c>
      <c r="BX228" s="94">
        <f t="shared" si="132"/>
        <v>0.91</v>
      </c>
      <c r="BY228" s="100">
        <f t="shared" si="133"/>
        <v>0.71100000000000008</v>
      </c>
      <c r="BZ228" s="100">
        <f t="shared" si="134"/>
        <v>0.62693192356390093</v>
      </c>
      <c r="CA228" s="94">
        <f t="shared" si="135"/>
        <v>0.8</v>
      </c>
      <c r="CB228" s="99">
        <f t="shared" si="136"/>
        <v>0.69901881831419166</v>
      </c>
      <c r="CC228" s="97" t="str">
        <f t="shared" si="137"/>
        <v>Regular</v>
      </c>
      <c r="CD228" s="99">
        <f t="shared" si="138"/>
        <v>0.37306807643609907</v>
      </c>
      <c r="CE228" s="96">
        <f t="shared" si="139"/>
        <v>1</v>
      </c>
      <c r="CF228" s="96">
        <f t="shared" si="140"/>
        <v>1</v>
      </c>
      <c r="CG228" s="99">
        <f t="shared" si="141"/>
        <v>0.79102269214536636</v>
      </c>
      <c r="CH228" s="101" t="str">
        <f t="shared" si="142"/>
        <v>Alta</v>
      </c>
      <c r="CI228" s="96">
        <f t="shared" si="143"/>
        <v>0</v>
      </c>
      <c r="CJ228" s="96">
        <f t="shared" si="144"/>
        <v>1</v>
      </c>
      <c r="CK228" s="96">
        <f t="shared" si="145"/>
        <v>0</v>
      </c>
      <c r="CL228" s="102">
        <f t="shared" si="146"/>
        <v>0.33333333333333331</v>
      </c>
      <c r="CM228" s="103" t="str">
        <f t="shared" si="147"/>
        <v>Baja</v>
      </c>
      <c r="CN228" s="96">
        <f t="shared" si="148"/>
        <v>0.28899999999999998</v>
      </c>
      <c r="CO228" s="96">
        <f t="shared" si="149"/>
        <v>0.28899999999999998</v>
      </c>
      <c r="CP228" s="103" t="str">
        <f t="shared" si="150"/>
        <v>Baja</v>
      </c>
      <c r="CQ228" s="104">
        <f t="shared" si="151"/>
        <v>0.12325076464115275</v>
      </c>
      <c r="CR228" s="104">
        <f t="shared" si="152"/>
        <v>0.12325076464115275</v>
      </c>
      <c r="CS228" s="103" t="str">
        <f t="shared" si="153"/>
        <v>Ninguna</v>
      </c>
      <c r="CT228" s="105" t="str">
        <f t="shared" si="154"/>
        <v>Eutrofico</v>
      </c>
      <c r="CU228" s="113" t="s">
        <v>1968</v>
      </c>
      <c r="CV228" s="83" t="s">
        <v>1957</v>
      </c>
      <c r="CW228" s="90">
        <v>43710</v>
      </c>
      <c r="CX228" s="106" t="e">
        <f t="shared" si="155"/>
        <v>#VALUE!</v>
      </c>
    </row>
    <row r="229" spans="1:102" ht="30" hidden="1" customHeight="1" x14ac:dyDescent="0.2">
      <c r="A229" s="83">
        <v>2019</v>
      </c>
      <c r="B229" s="84" t="s">
        <v>1969</v>
      </c>
      <c r="C229" s="84" t="s">
        <v>464</v>
      </c>
      <c r="D229" s="85" t="s">
        <v>1970</v>
      </c>
      <c r="E229" s="86" t="s">
        <v>1971</v>
      </c>
      <c r="F229" s="86" t="s">
        <v>107</v>
      </c>
      <c r="G229" s="86" t="s">
        <v>1972</v>
      </c>
      <c r="H229" s="87">
        <v>-75.832250000000002</v>
      </c>
      <c r="I229" s="87">
        <v>6.0155830000000003</v>
      </c>
      <c r="J229" s="88">
        <v>805701.59100000001</v>
      </c>
      <c r="K229" s="88">
        <v>1157272.6765000001</v>
      </c>
      <c r="L229" s="89">
        <v>565</v>
      </c>
      <c r="M229" s="86">
        <v>2</v>
      </c>
      <c r="N229" s="86" t="s">
        <v>79</v>
      </c>
      <c r="O229" s="86">
        <v>26</v>
      </c>
      <c r="P229" s="86" t="s">
        <v>80</v>
      </c>
      <c r="Q229" s="86">
        <v>2620</v>
      </c>
      <c r="R229" s="84" t="s">
        <v>81</v>
      </c>
      <c r="S229" s="84" t="s">
        <v>82</v>
      </c>
      <c r="T229" s="84" t="s">
        <v>83</v>
      </c>
      <c r="U229" s="85" t="s">
        <v>463</v>
      </c>
      <c r="V229" s="84" t="s">
        <v>464</v>
      </c>
      <c r="W229" s="84" t="s">
        <v>1973</v>
      </c>
      <c r="X229" s="84" t="s">
        <v>464</v>
      </c>
      <c r="Y229" s="90">
        <v>43748</v>
      </c>
      <c r="Z229" s="91">
        <v>1845.2166406666665</v>
      </c>
      <c r="AA229" s="91">
        <v>8.6300000000000008</v>
      </c>
      <c r="AB229" s="91">
        <v>305</v>
      </c>
      <c r="AC229" s="91">
        <v>26.4</v>
      </c>
      <c r="AD229" s="91">
        <v>27.3</v>
      </c>
      <c r="AE229" s="91">
        <v>7.82</v>
      </c>
      <c r="AF229" s="91">
        <v>104.1</v>
      </c>
      <c r="AG229" s="91">
        <v>0.90000000000000213</v>
      </c>
      <c r="AH229" s="91">
        <v>12</v>
      </c>
      <c r="AI229" s="91">
        <v>2</v>
      </c>
      <c r="AJ229" s="91" t="s">
        <v>88</v>
      </c>
      <c r="AK229" s="91" t="s">
        <v>88</v>
      </c>
      <c r="AL229" s="91">
        <v>275</v>
      </c>
      <c r="AM229" s="91" t="s">
        <v>88</v>
      </c>
      <c r="AN229" s="91" t="s">
        <v>88</v>
      </c>
      <c r="AO229" s="91" t="s">
        <v>88</v>
      </c>
      <c r="AP229" s="91" t="e">
        <v>#VALUE!</v>
      </c>
      <c r="AQ229" s="91" t="s">
        <v>88</v>
      </c>
      <c r="AR229" s="91" t="s">
        <v>88</v>
      </c>
      <c r="AS229" s="91" t="s">
        <v>88</v>
      </c>
      <c r="AT229" s="91" t="s">
        <v>88</v>
      </c>
      <c r="AU229" s="91" t="s">
        <v>88</v>
      </c>
      <c r="AV229" s="91">
        <v>11</v>
      </c>
      <c r="AW229" s="91" t="s">
        <v>88</v>
      </c>
      <c r="AX229" s="91">
        <v>5</v>
      </c>
      <c r="AY229" s="91">
        <v>0.05</v>
      </c>
      <c r="AZ229" s="91" t="s">
        <v>88</v>
      </c>
      <c r="BA229" s="91" t="s">
        <v>88</v>
      </c>
      <c r="BB229" s="91" t="s">
        <v>88</v>
      </c>
      <c r="BC229" s="91" t="s">
        <v>88</v>
      </c>
      <c r="BD229" s="91" t="s">
        <v>88</v>
      </c>
      <c r="BE229" s="93" t="s">
        <v>88</v>
      </c>
      <c r="BF229" s="91" t="s">
        <v>88</v>
      </c>
      <c r="BG229" s="91" t="s">
        <v>88</v>
      </c>
      <c r="BH229" s="91" t="s">
        <v>88</v>
      </c>
      <c r="BI229" s="94">
        <f t="shared" si="117"/>
        <v>98.631224203004166</v>
      </c>
      <c r="BJ229" s="95">
        <f t="shared" si="118"/>
        <v>2</v>
      </c>
      <c r="BK229" s="95">
        <f t="shared" si="119"/>
        <v>63.876303114149778</v>
      </c>
      <c r="BL229" s="95">
        <f t="shared" si="120"/>
        <v>80.14150832</v>
      </c>
      <c r="BM229" s="95" t="e">
        <f t="shared" si="121"/>
        <v>#VALUE!</v>
      </c>
      <c r="BN229" s="95">
        <f t="shared" si="122"/>
        <v>2</v>
      </c>
      <c r="BO229" s="95">
        <f t="shared" si="123"/>
        <v>89.249596352490485</v>
      </c>
      <c r="BP229" s="95">
        <f t="shared" si="124"/>
        <v>5</v>
      </c>
      <c r="BQ229" s="95">
        <f t="shared" si="125"/>
        <v>20</v>
      </c>
      <c r="BR229" s="96" t="e">
        <f t="shared" si="126"/>
        <v>#VALUE!</v>
      </c>
      <c r="BS229" s="97" t="e">
        <f t="shared" si="127"/>
        <v>#VALUE!</v>
      </c>
      <c r="BT229" s="98">
        <f t="shared" si="128"/>
        <v>100</v>
      </c>
      <c r="BU229" s="99">
        <f t="shared" si="129"/>
        <v>0.95900000000000007</v>
      </c>
      <c r="BV229" s="100">
        <f t="shared" si="130"/>
        <v>0.1</v>
      </c>
      <c r="BW229" s="95">
        <f t="shared" si="131"/>
        <v>0.72120796328408898</v>
      </c>
      <c r="BX229" s="94">
        <f t="shared" si="132"/>
        <v>0.91</v>
      </c>
      <c r="BY229" s="100">
        <f t="shared" si="133"/>
        <v>0.98699999999999999</v>
      </c>
      <c r="BZ229" s="100">
        <f t="shared" si="134"/>
        <v>0</v>
      </c>
      <c r="CA229" s="94">
        <f t="shared" si="135"/>
        <v>0.15</v>
      </c>
      <c r="CB229" s="99">
        <f t="shared" si="136"/>
        <v>0.55498911485977254</v>
      </c>
      <c r="CC229" s="97" t="str">
        <f t="shared" si="137"/>
        <v>Regular</v>
      </c>
      <c r="CD229" s="99">
        <f t="shared" si="138"/>
        <v>1</v>
      </c>
      <c r="CE229" s="96">
        <f t="shared" si="139"/>
        <v>1</v>
      </c>
      <c r="CF229" s="96">
        <f t="shared" si="140"/>
        <v>1</v>
      </c>
      <c r="CG229" s="99">
        <f t="shared" si="141"/>
        <v>1</v>
      </c>
      <c r="CH229" s="101" t="str">
        <f t="shared" si="142"/>
        <v>Muy Alta</v>
      </c>
      <c r="CI229" s="96">
        <f t="shared" si="143"/>
        <v>0</v>
      </c>
      <c r="CJ229" s="96">
        <f t="shared" si="144"/>
        <v>1</v>
      </c>
      <c r="CK229" s="96">
        <f t="shared" si="145"/>
        <v>0</v>
      </c>
      <c r="CL229" s="102">
        <f t="shared" si="146"/>
        <v>0.33333333333333331</v>
      </c>
      <c r="CM229" s="103" t="str">
        <f t="shared" si="147"/>
        <v>Baja</v>
      </c>
      <c r="CN229" s="96">
        <f t="shared" si="148"/>
        <v>1.3000000000000001E-2</v>
      </c>
      <c r="CO229" s="96">
        <f t="shared" si="149"/>
        <v>1.3000000000000001E-2</v>
      </c>
      <c r="CP229" s="103" t="str">
        <f t="shared" si="150"/>
        <v>Ninguna</v>
      </c>
      <c r="CQ229" s="104">
        <f t="shared" si="151"/>
        <v>0.21307311012941585</v>
      </c>
      <c r="CR229" s="104">
        <f t="shared" si="152"/>
        <v>0.21307311012941585</v>
      </c>
      <c r="CS229" s="103" t="str">
        <f t="shared" si="153"/>
        <v>Baja</v>
      </c>
      <c r="CT229" s="105" t="str">
        <f t="shared" si="154"/>
        <v>Eutrofico</v>
      </c>
      <c r="CU229" s="113" t="s">
        <v>1974</v>
      </c>
      <c r="CV229" s="83" t="s">
        <v>1975</v>
      </c>
      <c r="CW229" s="90">
        <v>43763</v>
      </c>
      <c r="CX229" s="106" t="e">
        <f t="shared" si="155"/>
        <v>#VALUE!</v>
      </c>
    </row>
    <row r="230" spans="1:102" ht="30" hidden="1" customHeight="1" x14ac:dyDescent="0.2">
      <c r="A230" s="83">
        <v>2019</v>
      </c>
      <c r="B230" s="84" t="s">
        <v>1976</v>
      </c>
      <c r="C230" s="84" t="s">
        <v>127</v>
      </c>
      <c r="D230" s="85" t="s">
        <v>1977</v>
      </c>
      <c r="E230" s="84" t="s">
        <v>1000</v>
      </c>
      <c r="F230" s="86" t="s">
        <v>78</v>
      </c>
      <c r="G230" s="86" t="s">
        <v>1972</v>
      </c>
      <c r="H230" s="87">
        <v>-75.766861000000006</v>
      </c>
      <c r="I230" s="87">
        <v>6.0026669999999998</v>
      </c>
      <c r="J230" s="88">
        <v>812939.64110000001</v>
      </c>
      <c r="K230" s="88">
        <v>1155820.8376</v>
      </c>
      <c r="L230" s="89">
        <v>780</v>
      </c>
      <c r="M230" s="86">
        <v>2</v>
      </c>
      <c r="N230" s="86" t="s">
        <v>79</v>
      </c>
      <c r="O230" s="86">
        <v>26</v>
      </c>
      <c r="P230" s="86" t="s">
        <v>80</v>
      </c>
      <c r="Q230" s="86">
        <v>2620</v>
      </c>
      <c r="R230" s="84" t="s">
        <v>81</v>
      </c>
      <c r="S230" s="84" t="s">
        <v>82</v>
      </c>
      <c r="T230" s="84" t="s">
        <v>83</v>
      </c>
      <c r="U230" s="85" t="s">
        <v>463</v>
      </c>
      <c r="V230" s="84" t="s">
        <v>464</v>
      </c>
      <c r="W230" s="84" t="s">
        <v>1978</v>
      </c>
      <c r="X230" s="84" t="s">
        <v>127</v>
      </c>
      <c r="Y230" s="90">
        <v>43748</v>
      </c>
      <c r="Z230" s="91">
        <v>202.33549916666666</v>
      </c>
      <c r="AA230" s="91">
        <v>8.32</v>
      </c>
      <c r="AB230" s="91">
        <v>313</v>
      </c>
      <c r="AC230" s="91">
        <v>26.3</v>
      </c>
      <c r="AD230" s="91">
        <v>27.3</v>
      </c>
      <c r="AE230" s="91">
        <v>6.91</v>
      </c>
      <c r="AF230" s="91">
        <v>95.5</v>
      </c>
      <c r="AG230" s="91">
        <v>1</v>
      </c>
      <c r="AH230" s="91">
        <v>12</v>
      </c>
      <c r="AI230" s="91">
        <v>2</v>
      </c>
      <c r="AJ230" s="91" t="s">
        <v>88</v>
      </c>
      <c r="AK230" s="91" t="s">
        <v>88</v>
      </c>
      <c r="AL230" s="91">
        <v>1220</v>
      </c>
      <c r="AM230" s="91" t="s">
        <v>88</v>
      </c>
      <c r="AN230" s="91" t="s">
        <v>88</v>
      </c>
      <c r="AO230" s="91" t="s">
        <v>88</v>
      </c>
      <c r="AP230" s="91" t="e">
        <v>#VALUE!</v>
      </c>
      <c r="AQ230" s="91" t="s">
        <v>88</v>
      </c>
      <c r="AR230" s="91" t="s">
        <v>88</v>
      </c>
      <c r="AS230" s="91" t="s">
        <v>88</v>
      </c>
      <c r="AT230" s="91" t="s">
        <v>88</v>
      </c>
      <c r="AU230" s="91" t="s">
        <v>88</v>
      </c>
      <c r="AV230" s="91">
        <v>35</v>
      </c>
      <c r="AW230" s="91" t="s">
        <v>88</v>
      </c>
      <c r="AX230" s="91">
        <v>5</v>
      </c>
      <c r="AY230" s="91">
        <v>0.05</v>
      </c>
      <c r="AZ230" s="91" t="s">
        <v>88</v>
      </c>
      <c r="BA230" s="91" t="s">
        <v>88</v>
      </c>
      <c r="BB230" s="91" t="s">
        <v>88</v>
      </c>
      <c r="BC230" s="91" t="s">
        <v>88</v>
      </c>
      <c r="BD230" s="91" t="s">
        <v>88</v>
      </c>
      <c r="BE230" s="93" t="s">
        <v>88</v>
      </c>
      <c r="BF230" s="91" t="s">
        <v>88</v>
      </c>
      <c r="BG230" s="91" t="s">
        <v>88</v>
      </c>
      <c r="BH230" s="91" t="s">
        <v>88</v>
      </c>
      <c r="BI230" s="94">
        <f t="shared" si="117"/>
        <v>97.810176752901953</v>
      </c>
      <c r="BJ230" s="95">
        <f t="shared" si="118"/>
        <v>2</v>
      </c>
      <c r="BK230" s="95">
        <f t="shared" si="119"/>
        <v>75.117029510809516</v>
      </c>
      <c r="BL230" s="95">
        <f t="shared" si="120"/>
        <v>80.14150832</v>
      </c>
      <c r="BM230" s="95" t="e">
        <f t="shared" si="121"/>
        <v>#VALUE!</v>
      </c>
      <c r="BN230" s="95">
        <f t="shared" si="122"/>
        <v>2</v>
      </c>
      <c r="BO230" s="95">
        <f t="shared" si="123"/>
        <v>89.058291121899998</v>
      </c>
      <c r="BP230" s="95">
        <f t="shared" si="124"/>
        <v>5</v>
      </c>
      <c r="BQ230" s="95">
        <f t="shared" si="125"/>
        <v>20</v>
      </c>
      <c r="BR230" s="96" t="e">
        <f t="shared" si="126"/>
        <v>#VALUE!</v>
      </c>
      <c r="BS230" s="97" t="e">
        <f t="shared" si="127"/>
        <v>#VALUE!</v>
      </c>
      <c r="BT230" s="98">
        <f t="shared" si="128"/>
        <v>100</v>
      </c>
      <c r="BU230" s="99">
        <f t="shared" si="129"/>
        <v>0.95500000000000007</v>
      </c>
      <c r="BV230" s="100">
        <f t="shared" si="130"/>
        <v>0.1</v>
      </c>
      <c r="BW230" s="95">
        <f t="shared" si="131"/>
        <v>0.8470396746887604</v>
      </c>
      <c r="BX230" s="94">
        <f t="shared" si="132"/>
        <v>0.91</v>
      </c>
      <c r="BY230" s="100">
        <f t="shared" si="133"/>
        <v>0.91500000000000004</v>
      </c>
      <c r="BZ230" s="100">
        <f t="shared" si="134"/>
        <v>0</v>
      </c>
      <c r="CA230" s="94">
        <f t="shared" si="135"/>
        <v>0.15</v>
      </c>
      <c r="CB230" s="99">
        <f t="shared" si="136"/>
        <v>0.56188555445642652</v>
      </c>
      <c r="CC230" s="97" t="str">
        <f t="shared" si="137"/>
        <v>Regular</v>
      </c>
      <c r="CD230" s="99">
        <f t="shared" si="138"/>
        <v>1</v>
      </c>
      <c r="CE230" s="96">
        <f t="shared" si="139"/>
        <v>1</v>
      </c>
      <c r="CF230" s="96">
        <f t="shared" si="140"/>
        <v>1</v>
      </c>
      <c r="CG230" s="99">
        <f t="shared" si="141"/>
        <v>1</v>
      </c>
      <c r="CH230" s="101" t="str">
        <f t="shared" si="142"/>
        <v>Muy Alta</v>
      </c>
      <c r="CI230" s="96">
        <f t="shared" si="143"/>
        <v>0</v>
      </c>
      <c r="CJ230" s="96">
        <f t="shared" si="144"/>
        <v>1</v>
      </c>
      <c r="CK230" s="96">
        <f t="shared" si="145"/>
        <v>4.4999999999999929E-2</v>
      </c>
      <c r="CL230" s="102">
        <f t="shared" si="146"/>
        <v>0.34833333333333333</v>
      </c>
      <c r="CM230" s="103" t="str">
        <f t="shared" si="147"/>
        <v>Baja</v>
      </c>
      <c r="CN230" s="96">
        <f t="shared" si="148"/>
        <v>8.4999999999999992E-2</v>
      </c>
      <c r="CO230" s="96">
        <f t="shared" si="149"/>
        <v>8.4999999999999992E-2</v>
      </c>
      <c r="CP230" s="103" t="str">
        <f t="shared" si="150"/>
        <v>Ninguna</v>
      </c>
      <c r="CQ230" s="104">
        <f t="shared" si="151"/>
        <v>8.5021220105586118E-2</v>
      </c>
      <c r="CR230" s="104">
        <f t="shared" si="152"/>
        <v>8.5021220105586118E-2</v>
      </c>
      <c r="CS230" s="103" t="str">
        <f t="shared" si="153"/>
        <v>Ninguna</v>
      </c>
      <c r="CT230" s="105" t="str">
        <f t="shared" si="154"/>
        <v>Eutrofico</v>
      </c>
      <c r="CU230" s="113" t="s">
        <v>1979</v>
      </c>
      <c r="CV230" s="83" t="s">
        <v>1980</v>
      </c>
      <c r="CW230" s="90">
        <v>43763</v>
      </c>
      <c r="CX230" s="106" t="e">
        <f t="shared" si="155"/>
        <v>#VALUE!</v>
      </c>
    </row>
    <row r="231" spans="1:102" ht="30" hidden="1" customHeight="1" x14ac:dyDescent="0.2">
      <c r="A231" s="83">
        <v>2019</v>
      </c>
      <c r="B231" s="84" t="s">
        <v>1981</v>
      </c>
      <c r="C231" s="84" t="s">
        <v>1982</v>
      </c>
      <c r="D231" s="85" t="s">
        <v>1983</v>
      </c>
      <c r="E231" s="86" t="s">
        <v>106</v>
      </c>
      <c r="F231" s="86" t="s">
        <v>107</v>
      </c>
      <c r="G231" s="86" t="s">
        <v>1507</v>
      </c>
      <c r="H231" s="87">
        <v>-75.637500000000003</v>
      </c>
      <c r="I231" s="87">
        <v>5.9951670000000004</v>
      </c>
      <c r="J231" s="88">
        <v>827264.93460000004</v>
      </c>
      <c r="K231" s="88">
        <v>1154948.6391</v>
      </c>
      <c r="L231" s="89">
        <v>1435</v>
      </c>
      <c r="M231" s="86">
        <v>2</v>
      </c>
      <c r="N231" s="86" t="s">
        <v>79</v>
      </c>
      <c r="O231" s="86">
        <v>26</v>
      </c>
      <c r="P231" s="86" t="s">
        <v>80</v>
      </c>
      <c r="Q231" s="86">
        <v>2620</v>
      </c>
      <c r="R231" s="84" t="s">
        <v>81</v>
      </c>
      <c r="S231" s="84" t="s">
        <v>82</v>
      </c>
      <c r="T231" s="84" t="s">
        <v>83</v>
      </c>
      <c r="U231" s="85" t="s">
        <v>463</v>
      </c>
      <c r="V231" s="84" t="s">
        <v>464</v>
      </c>
      <c r="W231" s="84" t="s">
        <v>1984</v>
      </c>
      <c r="X231" s="84" t="s">
        <v>1982</v>
      </c>
      <c r="Y231" s="90">
        <v>43748</v>
      </c>
      <c r="Z231" s="91">
        <v>501.80493416666661</v>
      </c>
      <c r="AA231" s="91">
        <v>8.17</v>
      </c>
      <c r="AB231" s="91">
        <v>182.1</v>
      </c>
      <c r="AC231" s="91">
        <v>20.3</v>
      </c>
      <c r="AD231" s="91">
        <v>22.4</v>
      </c>
      <c r="AE231" s="91">
        <v>7.14</v>
      </c>
      <c r="AF231" s="91">
        <v>93.5</v>
      </c>
      <c r="AG231" s="91">
        <v>2.0999999999999979</v>
      </c>
      <c r="AH231" s="91">
        <v>12</v>
      </c>
      <c r="AI231" s="91">
        <v>2</v>
      </c>
      <c r="AJ231" s="91" t="s">
        <v>88</v>
      </c>
      <c r="AK231" s="91" t="s">
        <v>88</v>
      </c>
      <c r="AL231" s="91">
        <v>200</v>
      </c>
      <c r="AM231" s="91" t="s">
        <v>88</v>
      </c>
      <c r="AN231" s="91" t="s">
        <v>88</v>
      </c>
      <c r="AO231" s="91" t="s">
        <v>88</v>
      </c>
      <c r="AP231" s="91" t="e">
        <v>#VALUE!</v>
      </c>
      <c r="AQ231" s="91" t="s">
        <v>88</v>
      </c>
      <c r="AR231" s="91" t="s">
        <v>88</v>
      </c>
      <c r="AS231" s="91" t="s">
        <v>88</v>
      </c>
      <c r="AT231" s="91" t="s">
        <v>88</v>
      </c>
      <c r="AU231" s="91" t="s">
        <v>88</v>
      </c>
      <c r="AV231" s="91">
        <v>66</v>
      </c>
      <c r="AW231" s="91" t="s">
        <v>88</v>
      </c>
      <c r="AX231" s="91">
        <v>5</v>
      </c>
      <c r="AY231" s="91">
        <v>8.5999999999999993E-2</v>
      </c>
      <c r="AZ231" s="91" t="s">
        <v>88</v>
      </c>
      <c r="BA231" s="91" t="s">
        <v>88</v>
      </c>
      <c r="BB231" s="91" t="s">
        <v>88</v>
      </c>
      <c r="BC231" s="91" t="s">
        <v>88</v>
      </c>
      <c r="BD231" s="91" t="s">
        <v>88</v>
      </c>
      <c r="BE231" s="93" t="s">
        <v>88</v>
      </c>
      <c r="BF231" s="91" t="s">
        <v>88</v>
      </c>
      <c r="BG231" s="91" t="s">
        <v>88</v>
      </c>
      <c r="BH231" s="91" t="s">
        <v>88</v>
      </c>
      <c r="BI231" s="94">
        <f t="shared" si="117"/>
        <v>97.032313328087596</v>
      </c>
      <c r="BJ231" s="95">
        <f t="shared" si="118"/>
        <v>2</v>
      </c>
      <c r="BK231" s="95">
        <f t="shared" si="119"/>
        <v>80.049800556975242</v>
      </c>
      <c r="BL231" s="95">
        <f t="shared" si="120"/>
        <v>80.14150832</v>
      </c>
      <c r="BM231" s="95" t="e">
        <f t="shared" si="121"/>
        <v>#VALUE!</v>
      </c>
      <c r="BN231" s="95">
        <f t="shared" si="122"/>
        <v>2</v>
      </c>
      <c r="BO231" s="95">
        <f t="shared" si="123"/>
        <v>86.171485041396394</v>
      </c>
      <c r="BP231" s="95">
        <f t="shared" si="124"/>
        <v>5</v>
      </c>
      <c r="BQ231" s="95">
        <f t="shared" si="125"/>
        <v>20</v>
      </c>
      <c r="BR231" s="96" t="e">
        <f t="shared" si="126"/>
        <v>#VALUE!</v>
      </c>
      <c r="BS231" s="97" t="e">
        <f t="shared" si="127"/>
        <v>#VALUE!</v>
      </c>
      <c r="BT231" s="98">
        <f t="shared" si="128"/>
        <v>58.139534883720934</v>
      </c>
      <c r="BU231" s="99">
        <f t="shared" si="129"/>
        <v>0.93500000000000005</v>
      </c>
      <c r="BV231" s="100">
        <f t="shared" si="130"/>
        <v>0.1</v>
      </c>
      <c r="BW231" s="95">
        <f t="shared" si="131"/>
        <v>0.91558542092912332</v>
      </c>
      <c r="BX231" s="94">
        <f t="shared" si="132"/>
        <v>0.91</v>
      </c>
      <c r="BY231" s="100">
        <f t="shared" si="133"/>
        <v>0.82199999999999995</v>
      </c>
      <c r="BZ231" s="100">
        <f t="shared" si="134"/>
        <v>0.4127604092043905</v>
      </c>
      <c r="CA231" s="94">
        <f t="shared" si="135"/>
        <v>0.15</v>
      </c>
      <c r="CB231" s="99">
        <f t="shared" si="136"/>
        <v>0.61304841621869199</v>
      </c>
      <c r="CC231" s="97" t="str">
        <f t="shared" si="137"/>
        <v>Regular</v>
      </c>
      <c r="CD231" s="99">
        <f t="shared" si="138"/>
        <v>0.5872395907956095</v>
      </c>
      <c r="CE231" s="96">
        <f t="shared" si="139"/>
        <v>1</v>
      </c>
      <c r="CF231" s="96">
        <f t="shared" si="140"/>
        <v>1</v>
      </c>
      <c r="CG231" s="99">
        <f t="shared" si="141"/>
        <v>0.86241319693186991</v>
      </c>
      <c r="CH231" s="101" t="str">
        <f t="shared" si="142"/>
        <v>Muy Alta</v>
      </c>
      <c r="CI231" s="96">
        <f t="shared" si="143"/>
        <v>0</v>
      </c>
      <c r="CJ231" s="96">
        <f t="shared" si="144"/>
        <v>1</v>
      </c>
      <c r="CK231" s="96">
        <f t="shared" si="145"/>
        <v>6.4999999999999947E-2</v>
      </c>
      <c r="CL231" s="102">
        <f t="shared" si="146"/>
        <v>0.35499999999999998</v>
      </c>
      <c r="CM231" s="103" t="str">
        <f t="shared" si="147"/>
        <v>Baja</v>
      </c>
      <c r="CN231" s="96">
        <f t="shared" si="148"/>
        <v>0.17800000000000002</v>
      </c>
      <c r="CO231" s="96">
        <f t="shared" si="149"/>
        <v>0.17800000000000002</v>
      </c>
      <c r="CP231" s="103" t="str">
        <f t="shared" si="150"/>
        <v>Ninguna</v>
      </c>
      <c r="CQ231" s="104">
        <f t="shared" si="151"/>
        <v>5.2475818227231387E-2</v>
      </c>
      <c r="CR231" s="104">
        <f t="shared" si="152"/>
        <v>5.2475818227231387E-2</v>
      </c>
      <c r="CS231" s="103" t="str">
        <f t="shared" si="153"/>
        <v>Ninguna</v>
      </c>
      <c r="CT231" s="105" t="str">
        <f t="shared" si="154"/>
        <v>Eutrofico</v>
      </c>
      <c r="CU231" s="113" t="s">
        <v>1985</v>
      </c>
      <c r="CV231" s="83" t="s">
        <v>1986</v>
      </c>
      <c r="CW231" s="90">
        <v>43763</v>
      </c>
      <c r="CX231" s="106" t="e">
        <f t="shared" si="155"/>
        <v>#VALUE!</v>
      </c>
    </row>
    <row r="232" spans="1:102" ht="30" hidden="1" customHeight="1" x14ac:dyDescent="0.2">
      <c r="A232" s="83">
        <v>2019</v>
      </c>
      <c r="B232" s="84" t="s">
        <v>1987</v>
      </c>
      <c r="C232" s="84" t="s">
        <v>464</v>
      </c>
      <c r="D232" s="85" t="s">
        <v>1988</v>
      </c>
      <c r="E232" s="86" t="s">
        <v>492</v>
      </c>
      <c r="F232" s="86" t="s">
        <v>78</v>
      </c>
      <c r="G232" s="86" t="s">
        <v>1494</v>
      </c>
      <c r="H232" s="87">
        <v>-75.692667</v>
      </c>
      <c r="I232" s="87">
        <v>5.9854440000000002</v>
      </c>
      <c r="J232" s="88">
        <v>821151.69900000002</v>
      </c>
      <c r="K232" s="88">
        <v>1153890.7601000001</v>
      </c>
      <c r="L232" s="89">
        <v>895</v>
      </c>
      <c r="M232" s="86">
        <v>2</v>
      </c>
      <c r="N232" s="86" t="s">
        <v>79</v>
      </c>
      <c r="O232" s="86">
        <v>26</v>
      </c>
      <c r="P232" s="86" t="s">
        <v>80</v>
      </c>
      <c r="Q232" s="86">
        <v>2620</v>
      </c>
      <c r="R232" s="84" t="s">
        <v>81</v>
      </c>
      <c r="S232" s="84" t="s">
        <v>82</v>
      </c>
      <c r="T232" s="84" t="s">
        <v>83</v>
      </c>
      <c r="U232" s="85" t="s">
        <v>463</v>
      </c>
      <c r="V232" s="84" t="s">
        <v>464</v>
      </c>
      <c r="W232" s="84" t="s">
        <v>1973</v>
      </c>
      <c r="X232" s="84" t="s">
        <v>464</v>
      </c>
      <c r="Y232" s="90">
        <v>43748</v>
      </c>
      <c r="Z232" s="91">
        <v>226.89628966666666</v>
      </c>
      <c r="AA232" s="91">
        <v>6.57</v>
      </c>
      <c r="AB232" s="91">
        <v>71.599999999999994</v>
      </c>
      <c r="AC232" s="91">
        <v>20.2</v>
      </c>
      <c r="AD232" s="91">
        <v>20.2</v>
      </c>
      <c r="AE232" s="91">
        <v>7.44</v>
      </c>
      <c r="AF232" s="91">
        <v>95</v>
      </c>
      <c r="AG232" s="91">
        <v>0</v>
      </c>
      <c r="AH232" s="91">
        <v>12</v>
      </c>
      <c r="AI232" s="91">
        <v>2</v>
      </c>
      <c r="AJ232" s="91" t="s">
        <v>88</v>
      </c>
      <c r="AK232" s="91" t="s">
        <v>88</v>
      </c>
      <c r="AL232" s="91">
        <v>520</v>
      </c>
      <c r="AM232" s="91" t="s">
        <v>88</v>
      </c>
      <c r="AN232" s="91" t="s">
        <v>88</v>
      </c>
      <c r="AO232" s="91" t="s">
        <v>88</v>
      </c>
      <c r="AP232" s="91" t="e">
        <v>#VALUE!</v>
      </c>
      <c r="AQ232" s="91" t="s">
        <v>88</v>
      </c>
      <c r="AR232" s="91" t="s">
        <v>88</v>
      </c>
      <c r="AS232" s="91" t="s">
        <v>88</v>
      </c>
      <c r="AT232" s="91" t="s">
        <v>88</v>
      </c>
      <c r="AU232" s="91" t="s">
        <v>88</v>
      </c>
      <c r="AV232" s="91">
        <v>10</v>
      </c>
      <c r="AW232" s="91" t="s">
        <v>88</v>
      </c>
      <c r="AX232" s="91">
        <v>5</v>
      </c>
      <c r="AY232" s="91">
        <v>0.05</v>
      </c>
      <c r="AZ232" s="91" t="s">
        <v>88</v>
      </c>
      <c r="BA232" s="91" t="s">
        <v>88</v>
      </c>
      <c r="BB232" s="91" t="s">
        <v>88</v>
      </c>
      <c r="BC232" s="91" t="s">
        <v>88</v>
      </c>
      <c r="BD232" s="91" t="s">
        <v>88</v>
      </c>
      <c r="BE232" s="93" t="s">
        <v>88</v>
      </c>
      <c r="BF232" s="91" t="s">
        <v>88</v>
      </c>
      <c r="BG232" s="91" t="s">
        <v>88</v>
      </c>
      <c r="BH232" s="91" t="s">
        <v>88</v>
      </c>
      <c r="BI232" s="94">
        <f t="shared" si="117"/>
        <v>97.636378390624955</v>
      </c>
      <c r="BJ232" s="95">
        <f t="shared" si="118"/>
        <v>2</v>
      </c>
      <c r="BK232" s="95">
        <f t="shared" si="119"/>
        <v>76.104359614761933</v>
      </c>
      <c r="BL232" s="95">
        <f t="shared" si="120"/>
        <v>80.14150832</v>
      </c>
      <c r="BM232" s="95" t="e">
        <f t="shared" si="121"/>
        <v>#VALUE!</v>
      </c>
      <c r="BN232" s="95">
        <f t="shared" si="122"/>
        <v>2</v>
      </c>
      <c r="BO232" s="95">
        <f t="shared" si="123"/>
        <v>90.391999999999996</v>
      </c>
      <c r="BP232" s="95">
        <f t="shared" si="124"/>
        <v>5</v>
      </c>
      <c r="BQ232" s="95">
        <f t="shared" si="125"/>
        <v>20</v>
      </c>
      <c r="BR232" s="96" t="e">
        <f t="shared" si="126"/>
        <v>#VALUE!</v>
      </c>
      <c r="BS232" s="97" t="e">
        <f t="shared" si="127"/>
        <v>#VALUE!</v>
      </c>
      <c r="BT232" s="98">
        <f t="shared" si="128"/>
        <v>100</v>
      </c>
      <c r="BU232" s="99">
        <f t="shared" si="129"/>
        <v>0.95000000000000007</v>
      </c>
      <c r="BV232" s="100">
        <f t="shared" si="130"/>
        <v>0.1</v>
      </c>
      <c r="BW232" s="95">
        <f t="shared" si="131"/>
        <v>0.80073645082609901</v>
      </c>
      <c r="BX232" s="94">
        <f t="shared" si="132"/>
        <v>0.91</v>
      </c>
      <c r="BY232" s="100">
        <f t="shared" si="133"/>
        <v>0.99</v>
      </c>
      <c r="BZ232" s="100">
        <f t="shared" si="134"/>
        <v>0.83189390886646042</v>
      </c>
      <c r="CA232" s="94">
        <f t="shared" si="135"/>
        <v>0.15</v>
      </c>
      <c r="CB232" s="99">
        <f t="shared" si="136"/>
        <v>0.68156825035695834</v>
      </c>
      <c r="CC232" s="97" t="str">
        <f t="shared" si="137"/>
        <v>Regular</v>
      </c>
      <c r="CD232" s="99">
        <f t="shared" si="138"/>
        <v>0.16810609113353955</v>
      </c>
      <c r="CE232" s="96">
        <f t="shared" si="139"/>
        <v>1</v>
      </c>
      <c r="CF232" s="96">
        <f t="shared" si="140"/>
        <v>1</v>
      </c>
      <c r="CG232" s="99">
        <f t="shared" si="141"/>
        <v>0.72270203037784653</v>
      </c>
      <c r="CH232" s="101" t="str">
        <f t="shared" si="142"/>
        <v>Alta</v>
      </c>
      <c r="CI232" s="96">
        <f t="shared" si="143"/>
        <v>0</v>
      </c>
      <c r="CJ232" s="96">
        <f t="shared" si="144"/>
        <v>1</v>
      </c>
      <c r="CK232" s="96">
        <f t="shared" si="145"/>
        <v>4.9999999999999933E-2</v>
      </c>
      <c r="CL232" s="102">
        <f t="shared" si="146"/>
        <v>0.34999999999999992</v>
      </c>
      <c r="CM232" s="103" t="str">
        <f t="shared" si="147"/>
        <v>Baja</v>
      </c>
      <c r="CN232" s="96">
        <f t="shared" si="148"/>
        <v>0</v>
      </c>
      <c r="CO232" s="96">
        <f t="shared" si="149"/>
        <v>0</v>
      </c>
      <c r="CP232" s="103" t="str">
        <f t="shared" si="150"/>
        <v>Ninguna</v>
      </c>
      <c r="CQ232" s="104">
        <f t="shared" si="151"/>
        <v>2.2180280703851317E-4</v>
      </c>
      <c r="CR232" s="104">
        <f t="shared" si="152"/>
        <v>2.2180280703851317E-4</v>
      </c>
      <c r="CS232" s="103" t="str">
        <f t="shared" si="153"/>
        <v>Ninguna</v>
      </c>
      <c r="CT232" s="105" t="str">
        <f t="shared" si="154"/>
        <v>Eutrofico</v>
      </c>
      <c r="CU232" s="113" t="s">
        <v>1989</v>
      </c>
      <c r="CV232" s="83" t="s">
        <v>1990</v>
      </c>
      <c r="CW232" s="90">
        <v>43763</v>
      </c>
      <c r="CX232" s="106" t="e">
        <f t="shared" si="155"/>
        <v>#VALUE!</v>
      </c>
    </row>
    <row r="233" spans="1:102" ht="30" hidden="1" customHeight="1" x14ac:dyDescent="0.2">
      <c r="A233" s="83">
        <v>2019</v>
      </c>
      <c r="B233" s="84" t="s">
        <v>1991</v>
      </c>
      <c r="C233" s="84" t="s">
        <v>494</v>
      </c>
      <c r="D233" s="85" t="s">
        <v>1992</v>
      </c>
      <c r="E233" s="86" t="s">
        <v>492</v>
      </c>
      <c r="F233" s="86" t="s">
        <v>78</v>
      </c>
      <c r="G233" s="86" t="s">
        <v>1507</v>
      </c>
      <c r="H233" s="87">
        <v>-75.654139000000001</v>
      </c>
      <c r="I233" s="87">
        <v>6.0550560000000004</v>
      </c>
      <c r="J233" s="88">
        <v>825441.22649999999</v>
      </c>
      <c r="K233" s="88">
        <v>1161579.2816000001</v>
      </c>
      <c r="L233" s="89">
        <v>1821</v>
      </c>
      <c r="M233" s="86">
        <v>2</v>
      </c>
      <c r="N233" s="86" t="s">
        <v>79</v>
      </c>
      <c r="O233" s="86">
        <v>26</v>
      </c>
      <c r="P233" s="86" t="s">
        <v>80</v>
      </c>
      <c r="Q233" s="86">
        <v>2620</v>
      </c>
      <c r="R233" s="84" t="s">
        <v>81</v>
      </c>
      <c r="S233" s="84" t="s">
        <v>82</v>
      </c>
      <c r="T233" s="84" t="s">
        <v>83</v>
      </c>
      <c r="U233" s="85" t="s">
        <v>493</v>
      </c>
      <c r="V233" s="84" t="s">
        <v>494</v>
      </c>
      <c r="W233" s="84" t="s">
        <v>495</v>
      </c>
      <c r="X233" s="84" t="s">
        <v>494</v>
      </c>
      <c r="Y233" s="90">
        <v>43774</v>
      </c>
      <c r="Z233" s="91">
        <v>28.48</v>
      </c>
      <c r="AA233" s="91">
        <v>7.68</v>
      </c>
      <c r="AB233" s="91">
        <v>122.2</v>
      </c>
      <c r="AC233" s="91">
        <v>18.600000000000001</v>
      </c>
      <c r="AD233" s="91">
        <v>25.1</v>
      </c>
      <c r="AE233" s="91">
        <v>6.78</v>
      </c>
      <c r="AF233" s="91">
        <v>91.3</v>
      </c>
      <c r="AG233" s="91">
        <v>6.5</v>
      </c>
      <c r="AH233" s="91">
        <v>12</v>
      </c>
      <c r="AI233" s="91">
        <v>2</v>
      </c>
      <c r="AJ233" s="91" t="s">
        <v>88</v>
      </c>
      <c r="AK233" s="91" t="s">
        <v>88</v>
      </c>
      <c r="AL233" s="91">
        <v>29200</v>
      </c>
      <c r="AM233" s="91" t="s">
        <v>88</v>
      </c>
      <c r="AN233" s="91" t="s">
        <v>88</v>
      </c>
      <c r="AO233" s="91" t="s">
        <v>88</v>
      </c>
      <c r="AP233" s="91">
        <v>0.69576172205745035</v>
      </c>
      <c r="AQ233" s="91" t="s">
        <v>88</v>
      </c>
      <c r="AR233" s="91" t="s">
        <v>88</v>
      </c>
      <c r="AS233" s="91">
        <v>13.7</v>
      </c>
      <c r="AT233" s="91" t="s">
        <v>88</v>
      </c>
      <c r="AU233" s="91" t="s">
        <v>88</v>
      </c>
      <c r="AV233" s="91">
        <v>14</v>
      </c>
      <c r="AW233" s="91" t="s">
        <v>88</v>
      </c>
      <c r="AX233" s="91">
        <v>5</v>
      </c>
      <c r="AY233" s="91">
        <v>6.7000000000000004E-2</v>
      </c>
      <c r="AZ233" s="91" t="s">
        <v>88</v>
      </c>
      <c r="BA233" s="91" t="s">
        <v>88</v>
      </c>
      <c r="BB233" s="91" t="s">
        <v>88</v>
      </c>
      <c r="BC233" s="91" t="s">
        <v>88</v>
      </c>
      <c r="BD233" s="91" t="s">
        <v>88</v>
      </c>
      <c r="BE233" s="93" t="s">
        <v>88</v>
      </c>
      <c r="BF233" s="91" t="s">
        <v>88</v>
      </c>
      <c r="BG233" s="91" t="s">
        <v>88</v>
      </c>
      <c r="BH233" s="91" t="s">
        <v>88</v>
      </c>
      <c r="BI233" s="94">
        <f t="shared" si="117"/>
        <v>95.924645599725579</v>
      </c>
      <c r="BJ233" s="95">
        <f t="shared" si="118"/>
        <v>2</v>
      </c>
      <c r="BK233" s="95">
        <f t="shared" si="119"/>
        <v>91.490783510165784</v>
      </c>
      <c r="BL233" s="95">
        <f t="shared" si="120"/>
        <v>80.14150832</v>
      </c>
      <c r="BM233" s="95">
        <f t="shared" si="121"/>
        <v>95.894195295470666</v>
      </c>
      <c r="BN233" s="95">
        <f t="shared" si="122"/>
        <v>2</v>
      </c>
      <c r="BO233" s="95">
        <f t="shared" si="123"/>
        <v>64.695170167767188</v>
      </c>
      <c r="BP233" s="95">
        <f t="shared" si="124"/>
        <v>70.090409735359799</v>
      </c>
      <c r="BQ233" s="95">
        <f t="shared" si="125"/>
        <v>20</v>
      </c>
      <c r="BR233" s="96">
        <f t="shared" si="126"/>
        <v>58.77291117842416</v>
      </c>
      <c r="BS233" s="97" t="str">
        <f t="shared" si="127"/>
        <v>MEDIA</v>
      </c>
      <c r="BT233" s="98">
        <f t="shared" si="128"/>
        <v>74.626865671641781</v>
      </c>
      <c r="BU233" s="99">
        <f t="shared" si="129"/>
        <v>0.91300000000000003</v>
      </c>
      <c r="BV233" s="100">
        <f t="shared" si="130"/>
        <v>0.1</v>
      </c>
      <c r="BW233" s="95">
        <f t="shared" si="131"/>
        <v>1</v>
      </c>
      <c r="BX233" s="94">
        <f t="shared" si="132"/>
        <v>0.91</v>
      </c>
      <c r="BY233" s="100">
        <f t="shared" si="133"/>
        <v>0.97799999999999998</v>
      </c>
      <c r="BZ233" s="100">
        <f t="shared" si="134"/>
        <v>0.65590733419092673</v>
      </c>
      <c r="CA233" s="94">
        <f t="shared" si="135"/>
        <v>0.15</v>
      </c>
      <c r="CB233" s="99">
        <f t="shared" si="136"/>
        <v>0.67722702678672975</v>
      </c>
      <c r="CC233" s="97" t="str">
        <f t="shared" si="137"/>
        <v>Regular</v>
      </c>
      <c r="CD233" s="99">
        <f t="shared" si="138"/>
        <v>0.34409266580907333</v>
      </c>
      <c r="CE233" s="96">
        <f t="shared" si="139"/>
        <v>1</v>
      </c>
      <c r="CF233" s="96">
        <f t="shared" si="140"/>
        <v>1</v>
      </c>
      <c r="CG233" s="99">
        <f t="shared" si="141"/>
        <v>0.78136422193635779</v>
      </c>
      <c r="CH233" s="101" t="str">
        <f t="shared" si="142"/>
        <v>Alta</v>
      </c>
      <c r="CI233" s="96">
        <f t="shared" si="143"/>
        <v>0</v>
      </c>
      <c r="CJ233" s="96">
        <f t="shared" si="144"/>
        <v>1</v>
      </c>
      <c r="CK233" s="96">
        <f t="shared" si="145"/>
        <v>8.6999999999999966E-2</v>
      </c>
      <c r="CL233" s="102">
        <f t="shared" si="146"/>
        <v>0.36233333333333334</v>
      </c>
      <c r="CM233" s="103" t="str">
        <f t="shared" si="147"/>
        <v>Baja</v>
      </c>
      <c r="CN233" s="96">
        <f t="shared" si="148"/>
        <v>2.2000000000000002E-2</v>
      </c>
      <c r="CO233" s="96">
        <f t="shared" si="149"/>
        <v>2.2000000000000002E-2</v>
      </c>
      <c r="CP233" s="103" t="str">
        <f t="shared" si="150"/>
        <v>Ninguna</v>
      </c>
      <c r="CQ233" s="104">
        <f t="shared" si="151"/>
        <v>1.0110688487072389E-2</v>
      </c>
      <c r="CR233" s="104">
        <f t="shared" si="152"/>
        <v>1.0110688487072389E-2</v>
      </c>
      <c r="CS233" s="103" t="str">
        <f t="shared" si="153"/>
        <v>Ninguna</v>
      </c>
      <c r="CT233" s="105" t="str">
        <f t="shared" si="154"/>
        <v>Eutrofico</v>
      </c>
      <c r="CU233" s="113" t="s">
        <v>1993</v>
      </c>
      <c r="CV233" s="83" t="s">
        <v>1994</v>
      </c>
      <c r="CW233" s="90">
        <v>43789</v>
      </c>
      <c r="CX233" s="106" t="e">
        <f t="shared" si="155"/>
        <v>#VALUE!</v>
      </c>
    </row>
    <row r="234" spans="1:102" ht="30" hidden="1" customHeight="1" x14ac:dyDescent="0.2">
      <c r="A234" s="83">
        <v>2019</v>
      </c>
      <c r="B234" s="84" t="s">
        <v>1995</v>
      </c>
      <c r="C234" s="84" t="s">
        <v>494</v>
      </c>
      <c r="D234" s="85" t="s">
        <v>1996</v>
      </c>
      <c r="E234" s="86" t="s">
        <v>492</v>
      </c>
      <c r="F234" s="86" t="s">
        <v>78</v>
      </c>
      <c r="G234" s="86" t="s">
        <v>1494</v>
      </c>
      <c r="H234" s="87">
        <v>-75.694833000000003</v>
      </c>
      <c r="I234" s="87">
        <v>6.0478059999999996</v>
      </c>
      <c r="J234" s="88">
        <v>820932.13670000003</v>
      </c>
      <c r="K234" s="88">
        <v>1160790.4678</v>
      </c>
      <c r="L234" s="89">
        <v>1353</v>
      </c>
      <c r="M234" s="86">
        <v>2</v>
      </c>
      <c r="N234" s="86" t="s">
        <v>79</v>
      </c>
      <c r="O234" s="86">
        <v>26</v>
      </c>
      <c r="P234" s="86" t="s">
        <v>80</v>
      </c>
      <c r="Q234" s="86">
        <v>2620</v>
      </c>
      <c r="R234" s="84" t="s">
        <v>81</v>
      </c>
      <c r="S234" s="84" t="s">
        <v>82</v>
      </c>
      <c r="T234" s="84" t="s">
        <v>83</v>
      </c>
      <c r="U234" s="85" t="s">
        <v>493</v>
      </c>
      <c r="V234" s="84" t="s">
        <v>494</v>
      </c>
      <c r="W234" s="84" t="s">
        <v>495</v>
      </c>
      <c r="X234" s="84" t="s">
        <v>494</v>
      </c>
      <c r="Y234" s="90">
        <v>43774</v>
      </c>
      <c r="Z234" s="91">
        <v>514.9</v>
      </c>
      <c r="AA234" s="91">
        <v>7.67</v>
      </c>
      <c r="AB234" s="91">
        <v>127</v>
      </c>
      <c r="AC234" s="91">
        <v>20.8</v>
      </c>
      <c r="AD234" s="91">
        <v>25.3</v>
      </c>
      <c r="AE234" s="91">
        <v>6.94</v>
      </c>
      <c r="AF234" s="91">
        <v>92.3</v>
      </c>
      <c r="AG234" s="91">
        <v>4.5</v>
      </c>
      <c r="AH234" s="91">
        <v>12</v>
      </c>
      <c r="AI234" s="91">
        <v>3.25</v>
      </c>
      <c r="AJ234" s="91" t="s">
        <v>88</v>
      </c>
      <c r="AK234" s="91" t="s">
        <v>88</v>
      </c>
      <c r="AL234" s="91">
        <v>275500</v>
      </c>
      <c r="AM234" s="91" t="s">
        <v>88</v>
      </c>
      <c r="AN234" s="91" t="s">
        <v>88</v>
      </c>
      <c r="AO234" s="91" t="s">
        <v>88</v>
      </c>
      <c r="AP234" s="91">
        <v>0.68898482216728041</v>
      </c>
      <c r="AQ234" s="91" t="s">
        <v>88</v>
      </c>
      <c r="AR234" s="91" t="s">
        <v>88</v>
      </c>
      <c r="AS234" s="91">
        <v>5985</v>
      </c>
      <c r="AT234" s="91" t="s">
        <v>88</v>
      </c>
      <c r="AU234" s="91" t="s">
        <v>88</v>
      </c>
      <c r="AV234" s="91">
        <v>6458</v>
      </c>
      <c r="AW234" s="91" t="s">
        <v>88</v>
      </c>
      <c r="AX234" s="91">
        <v>5</v>
      </c>
      <c r="AY234" s="91">
        <v>5.3999999999999999E-2</v>
      </c>
      <c r="AZ234" s="91" t="s">
        <v>88</v>
      </c>
      <c r="BA234" s="91" t="s">
        <v>88</v>
      </c>
      <c r="BB234" s="91" t="s">
        <v>88</v>
      </c>
      <c r="BC234" s="91" t="s">
        <v>88</v>
      </c>
      <c r="BD234" s="91" t="s">
        <v>88</v>
      </c>
      <c r="BE234" s="93" t="s">
        <v>88</v>
      </c>
      <c r="BF234" s="91" t="s">
        <v>88</v>
      </c>
      <c r="BG234" s="91" t="s">
        <v>88</v>
      </c>
      <c r="BH234" s="91" t="s">
        <v>88</v>
      </c>
      <c r="BI234" s="94">
        <f t="shared" si="117"/>
        <v>96.46052143880307</v>
      </c>
      <c r="BJ234" s="95">
        <f t="shared" si="118"/>
        <v>2</v>
      </c>
      <c r="BK234" s="95">
        <f t="shared" si="119"/>
        <v>91.620422220006731</v>
      </c>
      <c r="BL234" s="95">
        <f t="shared" si="120"/>
        <v>69.695527960820314</v>
      </c>
      <c r="BM234" s="95">
        <f t="shared" si="121"/>
        <v>95.941766409306481</v>
      </c>
      <c r="BN234" s="95">
        <f t="shared" si="122"/>
        <v>2</v>
      </c>
      <c r="BO234" s="95">
        <f t="shared" si="123"/>
        <v>75.831688759029689</v>
      </c>
      <c r="BP234" s="95">
        <f t="shared" si="124"/>
        <v>5</v>
      </c>
      <c r="BQ234" s="95">
        <f t="shared" si="125"/>
        <v>20</v>
      </c>
      <c r="BR234" s="96">
        <f t="shared" si="126"/>
        <v>53.64038868132112</v>
      </c>
      <c r="BS234" s="97" t="str">
        <f t="shared" si="127"/>
        <v>MEDIA</v>
      </c>
      <c r="BT234" s="98">
        <f t="shared" si="128"/>
        <v>92.592592592592595</v>
      </c>
      <c r="BU234" s="99">
        <f t="shared" si="129"/>
        <v>0.92300000000000004</v>
      </c>
      <c r="BV234" s="100">
        <f t="shared" si="130"/>
        <v>0.1</v>
      </c>
      <c r="BW234" s="95">
        <f t="shared" si="131"/>
        <v>1</v>
      </c>
      <c r="BX234" s="94">
        <f t="shared" si="132"/>
        <v>0.91</v>
      </c>
      <c r="BY234" s="100">
        <f t="shared" si="133"/>
        <v>0</v>
      </c>
      <c r="BZ234" s="100">
        <f t="shared" si="134"/>
        <v>0.63767609691282701</v>
      </c>
      <c r="CA234" s="94">
        <f t="shared" si="135"/>
        <v>0.15</v>
      </c>
      <c r="CB234" s="99">
        <f t="shared" si="136"/>
        <v>0.53935465356779588</v>
      </c>
      <c r="CC234" s="97" t="str">
        <f t="shared" si="137"/>
        <v>Regular</v>
      </c>
      <c r="CD234" s="99">
        <f t="shared" si="138"/>
        <v>0.36232390308717294</v>
      </c>
      <c r="CE234" s="96">
        <f t="shared" si="139"/>
        <v>1</v>
      </c>
      <c r="CF234" s="96">
        <f t="shared" si="140"/>
        <v>1</v>
      </c>
      <c r="CG234" s="99">
        <f t="shared" si="141"/>
        <v>0.78744130102905763</v>
      </c>
      <c r="CH234" s="101" t="str">
        <f t="shared" si="142"/>
        <v>Alta</v>
      </c>
      <c r="CI234" s="96">
        <f t="shared" si="143"/>
        <v>0.30831835268521202</v>
      </c>
      <c r="CJ234" s="96">
        <f t="shared" si="144"/>
        <v>1</v>
      </c>
      <c r="CK234" s="96">
        <f t="shared" si="145"/>
        <v>7.6999999999999957E-2</v>
      </c>
      <c r="CL234" s="102">
        <f t="shared" si="146"/>
        <v>0.46177278422840401</v>
      </c>
      <c r="CM234" s="103" t="str">
        <f t="shared" si="147"/>
        <v>Media</v>
      </c>
      <c r="CN234" s="96">
        <f t="shared" si="148"/>
        <v>1</v>
      </c>
      <c r="CO234" s="96">
        <f t="shared" si="149"/>
        <v>1</v>
      </c>
      <c r="CP234" s="103" t="str">
        <f t="shared" si="150"/>
        <v>Muy Alta</v>
      </c>
      <c r="CQ234" s="104">
        <f t="shared" si="151"/>
        <v>9.7711684963871278E-3</v>
      </c>
      <c r="CR234" s="104">
        <f t="shared" si="152"/>
        <v>9.7711684963871278E-3</v>
      </c>
      <c r="CS234" s="103" t="str">
        <f t="shared" si="153"/>
        <v>Ninguna</v>
      </c>
      <c r="CT234" s="105" t="str">
        <f t="shared" si="154"/>
        <v>Eutrofico</v>
      </c>
      <c r="CU234" s="113" t="s">
        <v>1997</v>
      </c>
      <c r="CV234" s="83" t="s">
        <v>1994</v>
      </c>
      <c r="CW234" s="90">
        <v>43789</v>
      </c>
      <c r="CX234" s="106" t="e">
        <f t="shared" si="155"/>
        <v>#VALUE!</v>
      </c>
    </row>
    <row r="235" spans="1:102" ht="30" hidden="1" customHeight="1" x14ac:dyDescent="0.2">
      <c r="A235" s="83">
        <v>2019</v>
      </c>
      <c r="B235" s="84" t="s">
        <v>1998</v>
      </c>
      <c r="C235" s="84" t="s">
        <v>494</v>
      </c>
      <c r="D235" s="85" t="s">
        <v>1999</v>
      </c>
      <c r="E235" s="86" t="s">
        <v>492</v>
      </c>
      <c r="F235" s="86" t="s">
        <v>78</v>
      </c>
      <c r="G235" s="86" t="s">
        <v>1951</v>
      </c>
      <c r="H235" s="87">
        <v>-75.747193999999993</v>
      </c>
      <c r="I235" s="87">
        <v>6.068333</v>
      </c>
      <c r="J235" s="88">
        <v>815140.18850000005</v>
      </c>
      <c r="K235" s="88">
        <v>1163079.0452000001</v>
      </c>
      <c r="L235" s="89">
        <v>1067</v>
      </c>
      <c r="M235" s="86">
        <v>2</v>
      </c>
      <c r="N235" s="86" t="s">
        <v>79</v>
      </c>
      <c r="O235" s="86">
        <v>26</v>
      </c>
      <c r="P235" s="86" t="s">
        <v>80</v>
      </c>
      <c r="Q235" s="86">
        <v>2620</v>
      </c>
      <c r="R235" s="84" t="s">
        <v>81</v>
      </c>
      <c r="S235" s="84" t="s">
        <v>82</v>
      </c>
      <c r="T235" s="84" t="s">
        <v>83</v>
      </c>
      <c r="U235" s="85" t="s">
        <v>493</v>
      </c>
      <c r="V235" s="84" t="s">
        <v>494</v>
      </c>
      <c r="W235" s="84" t="s">
        <v>495</v>
      </c>
      <c r="X235" s="84" t="s">
        <v>494</v>
      </c>
      <c r="Y235" s="90">
        <v>43775</v>
      </c>
      <c r="Z235" s="91">
        <v>1494.9</v>
      </c>
      <c r="AA235" s="91">
        <v>8.1999999999999993</v>
      </c>
      <c r="AB235" s="91">
        <v>291</v>
      </c>
      <c r="AC235" s="91">
        <v>20.100000000000001</v>
      </c>
      <c r="AD235" s="91">
        <v>24</v>
      </c>
      <c r="AE235" s="91">
        <v>7.8</v>
      </c>
      <c r="AF235" s="91">
        <v>97.4</v>
      </c>
      <c r="AG235" s="91">
        <v>3.8999999999999986</v>
      </c>
      <c r="AH235" s="91">
        <v>12</v>
      </c>
      <c r="AI235" s="91">
        <v>2.87</v>
      </c>
      <c r="AJ235" s="91" t="s">
        <v>88</v>
      </c>
      <c r="AK235" s="91" t="s">
        <v>88</v>
      </c>
      <c r="AL235" s="91">
        <v>248100</v>
      </c>
      <c r="AM235" s="91" t="s">
        <v>88</v>
      </c>
      <c r="AN235" s="91" t="s">
        <v>88</v>
      </c>
      <c r="AO235" s="91" t="s">
        <v>88</v>
      </c>
      <c r="AP235" s="91">
        <v>1.8184681371956091</v>
      </c>
      <c r="AQ235" s="91" t="s">
        <v>88</v>
      </c>
      <c r="AR235" s="91" t="s">
        <v>88</v>
      </c>
      <c r="AS235" s="91">
        <v>1098</v>
      </c>
      <c r="AT235" s="91" t="s">
        <v>88</v>
      </c>
      <c r="AU235" s="91" t="s">
        <v>88</v>
      </c>
      <c r="AV235" s="91">
        <v>1256</v>
      </c>
      <c r="AW235" s="91" t="s">
        <v>88</v>
      </c>
      <c r="AX235" s="91">
        <v>5</v>
      </c>
      <c r="AY235" s="91">
        <v>1.1200000000000001</v>
      </c>
      <c r="AZ235" s="91" t="s">
        <v>88</v>
      </c>
      <c r="BA235" s="91" t="s">
        <v>88</v>
      </c>
      <c r="BB235" s="91" t="s">
        <v>88</v>
      </c>
      <c r="BC235" s="91" t="s">
        <v>88</v>
      </c>
      <c r="BD235" s="91" t="s">
        <v>88</v>
      </c>
      <c r="BE235" s="93" t="s">
        <v>88</v>
      </c>
      <c r="BF235" s="91" t="s">
        <v>88</v>
      </c>
      <c r="BG235" s="91" t="s">
        <v>88</v>
      </c>
      <c r="BH235" s="91" t="s">
        <v>88</v>
      </c>
      <c r="BI235" s="94">
        <f t="shared" si="117"/>
        <v>98.344100200444757</v>
      </c>
      <c r="BJ235" s="95">
        <f t="shared" si="118"/>
        <v>2</v>
      </c>
      <c r="BK235" s="95">
        <f t="shared" si="119"/>
        <v>79.101087855993683</v>
      </c>
      <c r="BL235" s="95">
        <f t="shared" si="120"/>
        <v>72.715812390496097</v>
      </c>
      <c r="BM235" s="95">
        <f t="shared" si="121"/>
        <v>88.444330350869876</v>
      </c>
      <c r="BN235" s="95">
        <f t="shared" si="122"/>
        <v>2</v>
      </c>
      <c r="BO235" s="95">
        <f t="shared" si="123"/>
        <v>78.829219408181103</v>
      </c>
      <c r="BP235" s="95">
        <f t="shared" si="124"/>
        <v>5</v>
      </c>
      <c r="BQ235" s="95">
        <f t="shared" si="125"/>
        <v>20</v>
      </c>
      <c r="BR235" s="96">
        <f t="shared" si="126"/>
        <v>52.465711037094593</v>
      </c>
      <c r="BS235" s="97" t="str">
        <f t="shared" si="127"/>
        <v>MEDIA</v>
      </c>
      <c r="BT235" s="98">
        <f t="shared" si="128"/>
        <v>4.4642857142857135</v>
      </c>
      <c r="BU235" s="99">
        <f t="shared" si="129"/>
        <v>0.97400000000000009</v>
      </c>
      <c r="BV235" s="100">
        <f t="shared" si="130"/>
        <v>0.1</v>
      </c>
      <c r="BW235" s="95">
        <f t="shared" si="131"/>
        <v>0.90144626890069812</v>
      </c>
      <c r="BX235" s="94">
        <f t="shared" si="132"/>
        <v>0.91</v>
      </c>
      <c r="BY235" s="100">
        <f t="shared" si="133"/>
        <v>0</v>
      </c>
      <c r="BZ235" s="100">
        <f t="shared" si="134"/>
        <v>0</v>
      </c>
      <c r="CA235" s="94">
        <f t="shared" si="135"/>
        <v>0.15</v>
      </c>
      <c r="CB235" s="99">
        <f t="shared" si="136"/>
        <v>0.44444247764609779</v>
      </c>
      <c r="CC235" s="97" t="str">
        <f t="shared" si="137"/>
        <v>Mala</v>
      </c>
      <c r="CD235" s="99">
        <f t="shared" si="138"/>
        <v>1</v>
      </c>
      <c r="CE235" s="96">
        <f t="shared" si="139"/>
        <v>1</v>
      </c>
      <c r="CF235" s="96">
        <f t="shared" si="140"/>
        <v>1</v>
      </c>
      <c r="CG235" s="99">
        <f t="shared" si="141"/>
        <v>1</v>
      </c>
      <c r="CH235" s="101" t="str">
        <f t="shared" si="142"/>
        <v>Muy Alta</v>
      </c>
      <c r="CI235" s="96">
        <f t="shared" si="143"/>
        <v>0.27051732771379461</v>
      </c>
      <c r="CJ235" s="96">
        <f t="shared" si="144"/>
        <v>1</v>
      </c>
      <c r="CK235" s="96">
        <f t="shared" si="145"/>
        <v>2.5999999999999912E-2</v>
      </c>
      <c r="CL235" s="102">
        <f t="shared" si="146"/>
        <v>0.4321724425712648</v>
      </c>
      <c r="CM235" s="103" t="str">
        <f t="shared" si="147"/>
        <v>Media</v>
      </c>
      <c r="CN235" s="96">
        <f t="shared" si="148"/>
        <v>1</v>
      </c>
      <c r="CO235" s="96">
        <f t="shared" si="149"/>
        <v>1</v>
      </c>
      <c r="CP235" s="103" t="str">
        <f t="shared" si="150"/>
        <v>Muy Alta</v>
      </c>
      <c r="CQ235" s="104">
        <f t="shared" si="151"/>
        <v>5.7866955276361064E-2</v>
      </c>
      <c r="CR235" s="104">
        <f t="shared" si="152"/>
        <v>5.7866955276361064E-2</v>
      </c>
      <c r="CS235" s="103" t="str">
        <f t="shared" si="153"/>
        <v>Ninguna</v>
      </c>
      <c r="CT235" s="105" t="str">
        <f t="shared" si="154"/>
        <v>Hipereutrofico</v>
      </c>
      <c r="CU235" s="113" t="s">
        <v>2000</v>
      </c>
      <c r="CV235" s="83" t="s">
        <v>1994</v>
      </c>
      <c r="CW235" s="90">
        <v>43790</v>
      </c>
      <c r="CX235" s="106" t="e">
        <f t="shared" si="155"/>
        <v>#VALUE!</v>
      </c>
    </row>
    <row r="236" spans="1:102" ht="30" hidden="1" customHeight="1" x14ac:dyDescent="0.2">
      <c r="A236" s="83">
        <v>2019</v>
      </c>
      <c r="B236" s="84" t="s">
        <v>2001</v>
      </c>
      <c r="C236" s="84" t="s">
        <v>494</v>
      </c>
      <c r="D236" s="85" t="s">
        <v>2002</v>
      </c>
      <c r="E236" s="86" t="s">
        <v>75</v>
      </c>
      <c r="F236" s="86" t="s">
        <v>78</v>
      </c>
      <c r="G236" s="86" t="s">
        <v>2003</v>
      </c>
      <c r="H236" s="87">
        <v>-75.834693999999999</v>
      </c>
      <c r="I236" s="87">
        <v>6.1018059999999998</v>
      </c>
      <c r="J236" s="88">
        <v>805461.72900000005</v>
      </c>
      <c r="K236" s="88">
        <v>1166812.9883000001</v>
      </c>
      <c r="L236" s="89">
        <v>595</v>
      </c>
      <c r="M236" s="86">
        <v>2</v>
      </c>
      <c r="N236" s="86" t="s">
        <v>79</v>
      </c>
      <c r="O236" s="86">
        <v>26</v>
      </c>
      <c r="P236" s="86" t="s">
        <v>80</v>
      </c>
      <c r="Q236" s="86">
        <v>2620</v>
      </c>
      <c r="R236" s="84" t="s">
        <v>81</v>
      </c>
      <c r="S236" s="84" t="s">
        <v>82</v>
      </c>
      <c r="T236" s="84" t="s">
        <v>83</v>
      </c>
      <c r="U236" s="85" t="s">
        <v>493</v>
      </c>
      <c r="V236" s="84" t="s">
        <v>494</v>
      </c>
      <c r="W236" s="84" t="s">
        <v>495</v>
      </c>
      <c r="X236" s="84" t="s">
        <v>494</v>
      </c>
      <c r="Y236" s="90">
        <v>43775</v>
      </c>
      <c r="Z236" s="91">
        <v>3531.34</v>
      </c>
      <c r="AA236" s="91">
        <v>8.34</v>
      </c>
      <c r="AB236" s="91">
        <v>298</v>
      </c>
      <c r="AC236" s="91">
        <v>24.1</v>
      </c>
      <c r="AD236" s="91">
        <v>24.9</v>
      </c>
      <c r="AE236" s="91">
        <v>7.61</v>
      </c>
      <c r="AF236" s="91">
        <v>98.3</v>
      </c>
      <c r="AG236" s="91">
        <v>0.79999999999999716</v>
      </c>
      <c r="AH236" s="91">
        <v>22.2</v>
      </c>
      <c r="AI236" s="91">
        <v>16.3</v>
      </c>
      <c r="AJ236" s="91" t="s">
        <v>88</v>
      </c>
      <c r="AK236" s="91" t="s">
        <v>88</v>
      </c>
      <c r="AL236" s="91">
        <v>275500</v>
      </c>
      <c r="AM236" s="91" t="s">
        <v>88</v>
      </c>
      <c r="AN236" s="91" t="s">
        <v>88</v>
      </c>
      <c r="AO236" s="91" t="s">
        <v>88</v>
      </c>
      <c r="AP236" s="91">
        <v>1.6061252739702829</v>
      </c>
      <c r="AQ236" s="91" t="s">
        <v>88</v>
      </c>
      <c r="AR236" s="91" t="s">
        <v>88</v>
      </c>
      <c r="AS236" s="91">
        <v>511</v>
      </c>
      <c r="AT236" s="91" t="s">
        <v>88</v>
      </c>
      <c r="AU236" s="91" t="s">
        <v>88</v>
      </c>
      <c r="AV236" s="91">
        <v>494</v>
      </c>
      <c r="AW236" s="91" t="s">
        <v>88</v>
      </c>
      <c r="AX236" s="91">
        <v>5</v>
      </c>
      <c r="AY236" s="91">
        <v>0.56200000000000006</v>
      </c>
      <c r="AZ236" s="91" t="s">
        <v>88</v>
      </c>
      <c r="BA236" s="91" t="s">
        <v>88</v>
      </c>
      <c r="BB236" s="91" t="s">
        <v>88</v>
      </c>
      <c r="BC236" s="91" t="s">
        <v>88</v>
      </c>
      <c r="BD236" s="91" t="s">
        <v>88</v>
      </c>
      <c r="BE236" s="93" t="s">
        <v>88</v>
      </c>
      <c r="BF236" s="91" t="s">
        <v>88</v>
      </c>
      <c r="BG236" s="91" t="s">
        <v>88</v>
      </c>
      <c r="BH236" s="91" t="s">
        <v>88</v>
      </c>
      <c r="BI236" s="94">
        <f t="shared" si="117"/>
        <v>98.526893379394522</v>
      </c>
      <c r="BJ236" s="95">
        <f t="shared" si="118"/>
        <v>2</v>
      </c>
      <c r="BK236" s="95">
        <f t="shared" si="119"/>
        <v>74.42725485453775</v>
      </c>
      <c r="BL236" s="95">
        <f t="shared" si="120"/>
        <v>18.088240955196994</v>
      </c>
      <c r="BM236" s="95">
        <f t="shared" si="121"/>
        <v>89.789404247385164</v>
      </c>
      <c r="BN236" s="95">
        <f t="shared" si="122"/>
        <v>2</v>
      </c>
      <c r="BO236" s="95">
        <f t="shared" si="123"/>
        <v>89.428374924745114</v>
      </c>
      <c r="BP236" s="95">
        <f t="shared" si="124"/>
        <v>5</v>
      </c>
      <c r="BQ236" s="95">
        <f t="shared" si="125"/>
        <v>20</v>
      </c>
      <c r="BR236" s="96">
        <f t="shared" si="126"/>
        <v>47.168054330780919</v>
      </c>
      <c r="BS236" s="97" t="str">
        <f t="shared" si="127"/>
        <v>MALO</v>
      </c>
      <c r="BT236" s="98">
        <f t="shared" si="128"/>
        <v>8.8967971530249095</v>
      </c>
      <c r="BU236" s="99">
        <f t="shared" si="129"/>
        <v>0.98299999999999998</v>
      </c>
      <c r="BV236" s="100">
        <f t="shared" si="130"/>
        <v>0.1</v>
      </c>
      <c r="BW236" s="95">
        <f t="shared" si="131"/>
        <v>0.83829666301795991</v>
      </c>
      <c r="BX236" s="94">
        <f t="shared" si="132"/>
        <v>0.71</v>
      </c>
      <c r="BY236" s="100">
        <f t="shared" si="133"/>
        <v>0</v>
      </c>
      <c r="BZ236" s="100">
        <f t="shared" si="134"/>
        <v>0</v>
      </c>
      <c r="CA236" s="94">
        <f t="shared" si="135"/>
        <v>0.35</v>
      </c>
      <c r="CB236" s="99">
        <f t="shared" si="136"/>
        <v>0.4370415328225144</v>
      </c>
      <c r="CC236" s="97" t="str">
        <f t="shared" si="137"/>
        <v>Mala</v>
      </c>
      <c r="CD236" s="99">
        <f t="shared" si="138"/>
        <v>1</v>
      </c>
      <c r="CE236" s="96">
        <f t="shared" si="139"/>
        <v>1</v>
      </c>
      <c r="CF236" s="96">
        <f t="shared" si="140"/>
        <v>1</v>
      </c>
      <c r="CG236" s="99">
        <f t="shared" si="141"/>
        <v>1</v>
      </c>
      <c r="CH236" s="101" t="str">
        <f t="shared" si="142"/>
        <v>Muy Alta</v>
      </c>
      <c r="CI236" s="96">
        <f t="shared" si="143"/>
        <v>0.79853132308277042</v>
      </c>
      <c r="CJ236" s="96">
        <f t="shared" si="144"/>
        <v>1</v>
      </c>
      <c r="CK236" s="96">
        <f t="shared" si="145"/>
        <v>1.7000000000000015E-2</v>
      </c>
      <c r="CL236" s="102">
        <f t="shared" si="146"/>
        <v>0.60517710769425681</v>
      </c>
      <c r="CM236" s="103" t="str">
        <f t="shared" si="147"/>
        <v>Alta</v>
      </c>
      <c r="CN236" s="96">
        <f t="shared" si="148"/>
        <v>1</v>
      </c>
      <c r="CO236" s="96">
        <f t="shared" si="149"/>
        <v>1</v>
      </c>
      <c r="CP236" s="103" t="str">
        <f t="shared" si="150"/>
        <v>Muy Alta</v>
      </c>
      <c r="CQ236" s="104">
        <f t="shared" si="151"/>
        <v>9.0544880952063311E-2</v>
      </c>
      <c r="CR236" s="104">
        <f t="shared" si="152"/>
        <v>9.0544880952063311E-2</v>
      </c>
      <c r="CS236" s="103" t="str">
        <f t="shared" si="153"/>
        <v>Ninguna</v>
      </c>
      <c r="CT236" s="105" t="str">
        <f t="shared" si="154"/>
        <v>Eutrofico</v>
      </c>
      <c r="CU236" s="113" t="s">
        <v>2004</v>
      </c>
      <c r="CV236" s="83" t="s">
        <v>1994</v>
      </c>
      <c r="CW236" s="90">
        <v>43790</v>
      </c>
      <c r="CX236" s="106" t="e">
        <f t="shared" si="155"/>
        <v>#VALUE!</v>
      </c>
    </row>
    <row r="237" spans="1:102" ht="30" hidden="1" customHeight="1" x14ac:dyDescent="0.2">
      <c r="A237" s="83">
        <v>2019</v>
      </c>
      <c r="B237" s="84" t="s">
        <v>2005</v>
      </c>
      <c r="C237" s="84" t="s">
        <v>561</v>
      </c>
      <c r="D237" s="85" t="s">
        <v>2006</v>
      </c>
      <c r="E237" s="86" t="s">
        <v>1367</v>
      </c>
      <c r="F237" s="86" t="s">
        <v>241</v>
      </c>
      <c r="G237" s="86" t="s">
        <v>1578</v>
      </c>
      <c r="H237" s="87">
        <v>-75.523667000000003</v>
      </c>
      <c r="I237" s="87">
        <v>6.6616939999999998</v>
      </c>
      <c r="J237" s="88">
        <v>840077.41189999995</v>
      </c>
      <c r="K237" s="88">
        <v>1228646.9833</v>
      </c>
      <c r="L237" s="89">
        <v>2467</v>
      </c>
      <c r="M237" s="86">
        <v>2</v>
      </c>
      <c r="N237" s="86" t="s">
        <v>79</v>
      </c>
      <c r="O237" s="86">
        <v>27</v>
      </c>
      <c r="P237" s="86" t="s">
        <v>98</v>
      </c>
      <c r="Q237" s="86">
        <v>2701</v>
      </c>
      <c r="R237" s="84" t="s">
        <v>99</v>
      </c>
      <c r="S237" s="84" t="s">
        <v>250</v>
      </c>
      <c r="T237" s="84" t="s">
        <v>251</v>
      </c>
      <c r="U237" s="85" t="s">
        <v>595</v>
      </c>
      <c r="V237" s="84" t="s">
        <v>596</v>
      </c>
      <c r="W237" s="84" t="s">
        <v>599</v>
      </c>
      <c r="X237" s="84" t="s">
        <v>561</v>
      </c>
      <c r="Y237" s="90">
        <v>43658</v>
      </c>
      <c r="Z237" s="91">
        <v>4938</v>
      </c>
      <c r="AA237" s="91">
        <v>7.42</v>
      </c>
      <c r="AB237" s="91">
        <v>39.6</v>
      </c>
      <c r="AC237" s="91">
        <v>16</v>
      </c>
      <c r="AD237" s="91">
        <v>21</v>
      </c>
      <c r="AE237" s="91">
        <v>7.49</v>
      </c>
      <c r="AF237" s="91">
        <v>106.9</v>
      </c>
      <c r="AG237" s="91">
        <v>5</v>
      </c>
      <c r="AH237" s="91">
        <v>12</v>
      </c>
      <c r="AI237" s="91">
        <v>2</v>
      </c>
      <c r="AJ237" s="91" t="s">
        <v>88</v>
      </c>
      <c r="AK237" s="91" t="s">
        <v>88</v>
      </c>
      <c r="AL237" s="91">
        <v>3240</v>
      </c>
      <c r="AM237" s="91" t="s">
        <v>88</v>
      </c>
      <c r="AN237" s="91" t="s">
        <v>88</v>
      </c>
      <c r="AO237" s="91" t="s">
        <v>88</v>
      </c>
      <c r="AP237" s="91" t="e">
        <v>#VALUE!</v>
      </c>
      <c r="AQ237" s="91" t="s">
        <v>88</v>
      </c>
      <c r="AR237" s="91" t="s">
        <v>88</v>
      </c>
      <c r="AS237" s="91" t="s">
        <v>88</v>
      </c>
      <c r="AT237" s="91" t="s">
        <v>88</v>
      </c>
      <c r="AU237" s="91" t="s">
        <v>88</v>
      </c>
      <c r="AV237" s="91">
        <v>57</v>
      </c>
      <c r="AW237" s="91" t="s">
        <v>88</v>
      </c>
      <c r="AX237" s="91">
        <v>5</v>
      </c>
      <c r="AY237" s="91">
        <v>0.34100000000000003</v>
      </c>
      <c r="AZ237" s="91" t="s">
        <v>88</v>
      </c>
      <c r="BA237" s="91" t="s">
        <v>88</v>
      </c>
      <c r="BB237" s="91" t="s">
        <v>88</v>
      </c>
      <c r="BC237" s="91" t="s">
        <v>88</v>
      </c>
      <c r="BD237" s="91" t="s">
        <v>88</v>
      </c>
      <c r="BE237" s="93" t="s">
        <v>88</v>
      </c>
      <c r="BF237" s="91" t="s">
        <v>88</v>
      </c>
      <c r="BG237" s="91" t="s">
        <v>88</v>
      </c>
      <c r="BH237" s="91" t="s">
        <v>88</v>
      </c>
      <c r="BI237" s="94">
        <f t="shared" si="117"/>
        <v>98.036011766053477</v>
      </c>
      <c r="BJ237" s="95">
        <f t="shared" si="118"/>
        <v>2</v>
      </c>
      <c r="BK237" s="95">
        <f t="shared" si="119"/>
        <v>93.557082642289942</v>
      </c>
      <c r="BL237" s="95">
        <f t="shared" si="120"/>
        <v>80.14150832</v>
      </c>
      <c r="BM237" s="95" t="e">
        <f t="shared" si="121"/>
        <v>#VALUE!</v>
      </c>
      <c r="BN237" s="95">
        <f t="shared" si="122"/>
        <v>2</v>
      </c>
      <c r="BO237" s="95">
        <f t="shared" si="123"/>
        <v>73.182079687499993</v>
      </c>
      <c r="BP237" s="95">
        <f t="shared" si="124"/>
        <v>5</v>
      </c>
      <c r="BQ237" s="95">
        <f t="shared" si="125"/>
        <v>20</v>
      </c>
      <c r="BR237" s="96" t="e">
        <f t="shared" si="126"/>
        <v>#VALUE!</v>
      </c>
      <c r="BS237" s="97" t="e">
        <f t="shared" si="127"/>
        <v>#VALUE!</v>
      </c>
      <c r="BT237" s="98">
        <f t="shared" si="128"/>
        <v>14.662756598240469</v>
      </c>
      <c r="BU237" s="99">
        <f t="shared" si="129"/>
        <v>0.93099999999999983</v>
      </c>
      <c r="BV237" s="100">
        <f t="shared" si="130"/>
        <v>0.1</v>
      </c>
      <c r="BW237" s="95">
        <f t="shared" si="131"/>
        <v>1</v>
      </c>
      <c r="BX237" s="94">
        <f t="shared" si="132"/>
        <v>0.91</v>
      </c>
      <c r="BY237" s="100">
        <f t="shared" si="133"/>
        <v>0.84899999999999998</v>
      </c>
      <c r="BZ237" s="100">
        <f t="shared" si="134"/>
        <v>0.92398285596230023</v>
      </c>
      <c r="CA237" s="94">
        <f t="shared" si="135"/>
        <v>0.6</v>
      </c>
      <c r="CB237" s="99">
        <f t="shared" si="136"/>
        <v>0.76257759983472206</v>
      </c>
      <c r="CC237" s="97" t="str">
        <f t="shared" si="137"/>
        <v>Aceptable</v>
      </c>
      <c r="CD237" s="99">
        <f t="shared" si="138"/>
        <v>7.6017144037699727E-2</v>
      </c>
      <c r="CE237" s="96">
        <f t="shared" si="139"/>
        <v>1</v>
      </c>
      <c r="CF237" s="96">
        <f t="shared" si="140"/>
        <v>1</v>
      </c>
      <c r="CG237" s="99">
        <f t="shared" si="141"/>
        <v>0.69200571467923322</v>
      </c>
      <c r="CH237" s="101" t="str">
        <f t="shared" si="142"/>
        <v>Alta</v>
      </c>
      <c r="CI237" s="96">
        <f t="shared" si="143"/>
        <v>0</v>
      </c>
      <c r="CJ237" s="96">
        <f t="shared" si="144"/>
        <v>1</v>
      </c>
      <c r="CK237" s="96">
        <f t="shared" si="145"/>
        <v>0</v>
      </c>
      <c r="CL237" s="102">
        <f t="shared" si="146"/>
        <v>0.33333333333333331</v>
      </c>
      <c r="CM237" s="103" t="str">
        <f t="shared" si="147"/>
        <v>Baja</v>
      </c>
      <c r="CN237" s="96">
        <f t="shared" si="148"/>
        <v>0.15100000000000002</v>
      </c>
      <c r="CO237" s="96">
        <f t="shared" si="149"/>
        <v>0.15100000000000002</v>
      </c>
      <c r="CP237" s="103" t="str">
        <f t="shared" si="150"/>
        <v>Ninguna</v>
      </c>
      <c r="CQ237" s="104">
        <f t="shared" si="151"/>
        <v>4.1478858338453049E-3</v>
      </c>
      <c r="CR237" s="104">
        <f t="shared" si="152"/>
        <v>4.1478858338453049E-3</v>
      </c>
      <c r="CS237" s="103" t="str">
        <f t="shared" si="153"/>
        <v>Ninguna</v>
      </c>
      <c r="CT237" s="105" t="str">
        <f t="shared" si="154"/>
        <v>Eutrofico</v>
      </c>
      <c r="CU237" s="113" t="s">
        <v>2007</v>
      </c>
      <c r="CV237" s="83" t="s">
        <v>2008</v>
      </c>
      <c r="CW237" s="90">
        <v>43673</v>
      </c>
      <c r="CX237" s="106" t="e">
        <f t="shared" si="155"/>
        <v>#VALUE!</v>
      </c>
    </row>
    <row r="238" spans="1:102" ht="30" hidden="1" customHeight="1" x14ac:dyDescent="0.2">
      <c r="A238" s="83">
        <v>2019</v>
      </c>
      <c r="B238" s="84" t="s">
        <v>2009</v>
      </c>
      <c r="C238" s="84" t="s">
        <v>561</v>
      </c>
      <c r="D238" s="85" t="s">
        <v>2010</v>
      </c>
      <c r="E238" s="84" t="s">
        <v>508</v>
      </c>
      <c r="F238" s="86" t="s">
        <v>241</v>
      </c>
      <c r="G238" s="86" t="s">
        <v>1507</v>
      </c>
      <c r="H238" s="87">
        <v>-75.586786000000004</v>
      </c>
      <c r="I238" s="87">
        <v>6.8258939999999999</v>
      </c>
      <c r="J238" s="88">
        <v>833152.04090000002</v>
      </c>
      <c r="K238" s="88">
        <v>1246832.8565</v>
      </c>
      <c r="L238" s="89">
        <v>2705</v>
      </c>
      <c r="M238" s="86">
        <v>2</v>
      </c>
      <c r="N238" s="86" t="s">
        <v>79</v>
      </c>
      <c r="O238" s="86">
        <v>27</v>
      </c>
      <c r="P238" s="86" t="s">
        <v>98</v>
      </c>
      <c r="Q238" s="86">
        <v>2701</v>
      </c>
      <c r="R238" s="84" t="s">
        <v>99</v>
      </c>
      <c r="S238" s="84" t="s">
        <v>250</v>
      </c>
      <c r="T238" s="84" t="s">
        <v>251</v>
      </c>
      <c r="U238" s="85" t="s">
        <v>2011</v>
      </c>
      <c r="V238" s="84" t="s">
        <v>2012</v>
      </c>
      <c r="W238" s="84" t="s">
        <v>2013</v>
      </c>
      <c r="X238" s="84" t="s">
        <v>561</v>
      </c>
      <c r="Y238" s="90">
        <v>43649</v>
      </c>
      <c r="Z238" s="91">
        <v>3200</v>
      </c>
      <c r="AA238" s="91">
        <v>7.31</v>
      </c>
      <c r="AB238" s="91">
        <v>36.1</v>
      </c>
      <c r="AC238" s="91">
        <v>15.9</v>
      </c>
      <c r="AD238" s="91">
        <v>16</v>
      </c>
      <c r="AE238" s="91">
        <v>6.78</v>
      </c>
      <c r="AF238" s="91">
        <v>95.2</v>
      </c>
      <c r="AG238" s="91">
        <v>9.9999999999999645E-2</v>
      </c>
      <c r="AH238" s="91">
        <v>12</v>
      </c>
      <c r="AI238" s="91">
        <v>2</v>
      </c>
      <c r="AJ238" s="91" t="s">
        <v>88</v>
      </c>
      <c r="AK238" s="91" t="s">
        <v>88</v>
      </c>
      <c r="AL238" s="91">
        <v>148</v>
      </c>
      <c r="AM238" s="91" t="s">
        <v>88</v>
      </c>
      <c r="AN238" s="91" t="s">
        <v>88</v>
      </c>
      <c r="AO238" s="91" t="s">
        <v>88</v>
      </c>
      <c r="AP238" s="91" t="e">
        <v>#VALUE!</v>
      </c>
      <c r="AQ238" s="91" t="s">
        <v>88</v>
      </c>
      <c r="AR238" s="91" t="s">
        <v>88</v>
      </c>
      <c r="AS238" s="91" t="s">
        <v>88</v>
      </c>
      <c r="AT238" s="91" t="s">
        <v>88</v>
      </c>
      <c r="AU238" s="91" t="s">
        <v>88</v>
      </c>
      <c r="AV238" s="91">
        <v>7</v>
      </c>
      <c r="AW238" s="91" t="s">
        <v>88</v>
      </c>
      <c r="AX238" s="91">
        <v>5</v>
      </c>
      <c r="AY238" s="91">
        <v>5.6000000000000001E-2</v>
      </c>
      <c r="AZ238" s="91" t="s">
        <v>88</v>
      </c>
      <c r="BA238" s="91" t="s">
        <v>88</v>
      </c>
      <c r="BB238" s="91" t="s">
        <v>88</v>
      </c>
      <c r="BC238" s="91" t="s">
        <v>88</v>
      </c>
      <c r="BD238" s="91" t="s">
        <v>88</v>
      </c>
      <c r="BE238" s="93" t="s">
        <v>88</v>
      </c>
      <c r="BF238" s="91" t="s">
        <v>88</v>
      </c>
      <c r="BG238" s="91" t="s">
        <v>88</v>
      </c>
      <c r="BH238" s="91" t="s">
        <v>88</v>
      </c>
      <c r="BI238" s="94">
        <f t="shared" si="117"/>
        <v>97.7075570904709</v>
      </c>
      <c r="BJ238" s="95">
        <f t="shared" si="118"/>
        <v>2</v>
      </c>
      <c r="BK238" s="95">
        <f t="shared" si="119"/>
        <v>93.236940431248257</v>
      </c>
      <c r="BL238" s="95">
        <f t="shared" si="120"/>
        <v>80.14150832</v>
      </c>
      <c r="BM238" s="95" t="e">
        <f t="shared" si="121"/>
        <v>#VALUE!</v>
      </c>
      <c r="BN238" s="95">
        <f t="shared" si="122"/>
        <v>2</v>
      </c>
      <c r="BO238" s="95">
        <f t="shared" si="123"/>
        <v>90.318016455685552</v>
      </c>
      <c r="BP238" s="95">
        <f t="shared" si="124"/>
        <v>5</v>
      </c>
      <c r="BQ238" s="95">
        <f t="shared" si="125"/>
        <v>20</v>
      </c>
      <c r="BR238" s="96" t="e">
        <f t="shared" si="126"/>
        <v>#VALUE!</v>
      </c>
      <c r="BS238" s="97" t="e">
        <f t="shared" si="127"/>
        <v>#VALUE!</v>
      </c>
      <c r="BT238" s="98">
        <f t="shared" si="128"/>
        <v>89.285714285714278</v>
      </c>
      <c r="BU238" s="99">
        <f t="shared" si="129"/>
        <v>0.95200000000000007</v>
      </c>
      <c r="BV238" s="100">
        <f t="shared" si="130"/>
        <v>0.1</v>
      </c>
      <c r="BW238" s="95">
        <f t="shared" si="131"/>
        <v>1</v>
      </c>
      <c r="BX238" s="94">
        <f t="shared" si="132"/>
        <v>0.91</v>
      </c>
      <c r="BY238" s="100">
        <f t="shared" si="133"/>
        <v>0.999</v>
      </c>
      <c r="BZ238" s="100">
        <f t="shared" si="134"/>
        <v>0.93284789196682627</v>
      </c>
      <c r="CA238" s="94">
        <f t="shared" si="135"/>
        <v>0.15</v>
      </c>
      <c r="CB238" s="99">
        <f t="shared" si="136"/>
        <v>0.72517870487535585</v>
      </c>
      <c r="CC238" s="97" t="str">
        <f t="shared" si="137"/>
        <v>Aceptable</v>
      </c>
      <c r="CD238" s="99">
        <f t="shared" si="138"/>
        <v>6.7152108033173744E-2</v>
      </c>
      <c r="CE238" s="96">
        <f t="shared" si="139"/>
        <v>1</v>
      </c>
      <c r="CF238" s="96">
        <f t="shared" si="140"/>
        <v>1</v>
      </c>
      <c r="CG238" s="99">
        <f t="shared" si="141"/>
        <v>0.6890507026777245</v>
      </c>
      <c r="CH238" s="101" t="str">
        <f t="shared" si="142"/>
        <v>Alta</v>
      </c>
      <c r="CI238" s="96">
        <f t="shared" si="143"/>
        <v>0</v>
      </c>
      <c r="CJ238" s="96">
        <f t="shared" si="144"/>
        <v>1</v>
      </c>
      <c r="CK238" s="96">
        <f t="shared" si="145"/>
        <v>4.7999999999999932E-2</v>
      </c>
      <c r="CL238" s="102">
        <f t="shared" si="146"/>
        <v>0.34933333333333333</v>
      </c>
      <c r="CM238" s="103" t="str">
        <f t="shared" si="147"/>
        <v>Baja</v>
      </c>
      <c r="CN238" s="96">
        <f t="shared" si="148"/>
        <v>0</v>
      </c>
      <c r="CO238" s="96">
        <f t="shared" si="149"/>
        <v>0</v>
      </c>
      <c r="CP238" s="103" t="str">
        <f t="shared" si="150"/>
        <v>Ninguna</v>
      </c>
      <c r="CQ238" s="104">
        <f t="shared" si="151"/>
        <v>2.8417200311032452E-3</v>
      </c>
      <c r="CR238" s="104">
        <f t="shared" si="152"/>
        <v>2.8417200311032452E-3</v>
      </c>
      <c r="CS238" s="103" t="str">
        <f t="shared" si="153"/>
        <v>Ninguna</v>
      </c>
      <c r="CT238" s="105" t="str">
        <f t="shared" si="154"/>
        <v>Eutrofico</v>
      </c>
      <c r="CU238" s="113" t="s">
        <v>2014</v>
      </c>
      <c r="CV238" s="83" t="s">
        <v>2008</v>
      </c>
      <c r="CW238" s="90">
        <v>43664</v>
      </c>
      <c r="CX238" s="106" t="e">
        <f t="shared" si="155"/>
        <v>#VALUE!</v>
      </c>
    </row>
    <row r="239" spans="1:102" ht="30" hidden="1" customHeight="1" x14ac:dyDescent="0.2">
      <c r="A239" s="83">
        <v>2019</v>
      </c>
      <c r="B239" s="84" t="s">
        <v>2015</v>
      </c>
      <c r="C239" s="84" t="s">
        <v>253</v>
      </c>
      <c r="D239" s="85" t="s">
        <v>2016</v>
      </c>
      <c r="E239" s="84" t="s">
        <v>508</v>
      </c>
      <c r="F239" s="86" t="s">
        <v>241</v>
      </c>
      <c r="G239" s="86" t="s">
        <v>1967</v>
      </c>
      <c r="H239" s="87">
        <v>-75.548972000000006</v>
      </c>
      <c r="I239" s="87">
        <v>6.5156390000000002</v>
      </c>
      <c r="J239" s="88">
        <v>836822.7585</v>
      </c>
      <c r="K239" s="88">
        <v>1211338.4501</v>
      </c>
      <c r="L239" s="89">
        <v>2317</v>
      </c>
      <c r="M239" s="86">
        <v>2</v>
      </c>
      <c r="N239" s="86" t="s">
        <v>79</v>
      </c>
      <c r="O239" s="86">
        <v>27</v>
      </c>
      <c r="P239" s="86" t="s">
        <v>98</v>
      </c>
      <c r="Q239" s="86">
        <v>2701</v>
      </c>
      <c r="R239" s="84" t="s">
        <v>99</v>
      </c>
      <c r="S239" s="84" t="s">
        <v>250</v>
      </c>
      <c r="T239" s="84" t="s">
        <v>251</v>
      </c>
      <c r="U239" s="85" t="s">
        <v>252</v>
      </c>
      <c r="V239" s="84" t="s">
        <v>253</v>
      </c>
      <c r="W239" s="84" t="s">
        <v>254</v>
      </c>
      <c r="X239" s="84" t="s">
        <v>253</v>
      </c>
      <c r="Y239" s="90">
        <v>43649</v>
      </c>
      <c r="Z239" s="91">
        <v>4760</v>
      </c>
      <c r="AA239" s="91">
        <v>6.99</v>
      </c>
      <c r="AB239" s="91">
        <v>84.9</v>
      </c>
      <c r="AC239" s="91">
        <v>18</v>
      </c>
      <c r="AD239" s="91">
        <v>32</v>
      </c>
      <c r="AE239" s="91">
        <v>7.43</v>
      </c>
      <c r="AF239" s="91">
        <v>101.1</v>
      </c>
      <c r="AG239" s="91">
        <v>14</v>
      </c>
      <c r="AH239" s="91">
        <v>18.8</v>
      </c>
      <c r="AI239" s="91">
        <v>4.63</v>
      </c>
      <c r="AJ239" s="91" t="s">
        <v>88</v>
      </c>
      <c r="AK239" s="91" t="s">
        <v>88</v>
      </c>
      <c r="AL239" s="91">
        <v>19863</v>
      </c>
      <c r="AM239" s="91" t="s">
        <v>88</v>
      </c>
      <c r="AN239" s="91" t="s">
        <v>88</v>
      </c>
      <c r="AO239" s="91" t="s">
        <v>88</v>
      </c>
      <c r="AP239" s="91" t="e">
        <v>#VALUE!</v>
      </c>
      <c r="AQ239" s="91" t="s">
        <v>88</v>
      </c>
      <c r="AR239" s="91" t="s">
        <v>88</v>
      </c>
      <c r="AS239" s="91" t="s">
        <v>88</v>
      </c>
      <c r="AT239" s="91" t="s">
        <v>88</v>
      </c>
      <c r="AU239" s="91" t="s">
        <v>88</v>
      </c>
      <c r="AV239" s="91">
        <v>65</v>
      </c>
      <c r="AW239" s="91" t="s">
        <v>88</v>
      </c>
      <c r="AX239" s="91">
        <v>5</v>
      </c>
      <c r="AY239" s="91">
        <v>0.38400000000000001</v>
      </c>
      <c r="AZ239" s="91" t="s">
        <v>88</v>
      </c>
      <c r="BA239" s="91" t="s">
        <v>88</v>
      </c>
      <c r="BB239" s="91" t="s">
        <v>88</v>
      </c>
      <c r="BC239" s="91" t="s">
        <v>88</v>
      </c>
      <c r="BD239" s="91" t="s">
        <v>88</v>
      </c>
      <c r="BE239" s="93" t="s">
        <v>88</v>
      </c>
      <c r="BF239" s="91" t="s">
        <v>88</v>
      </c>
      <c r="BG239" s="91" t="s">
        <v>88</v>
      </c>
      <c r="BH239" s="91" t="s">
        <v>88</v>
      </c>
      <c r="BI239" s="94">
        <f t="shared" si="117"/>
        <v>98.807700801090647</v>
      </c>
      <c r="BJ239" s="95">
        <f t="shared" si="118"/>
        <v>2</v>
      </c>
      <c r="BK239" s="95">
        <f t="shared" si="119"/>
        <v>88.292989623735338</v>
      </c>
      <c r="BL239" s="95">
        <f t="shared" si="120"/>
        <v>59.7770920441993</v>
      </c>
      <c r="BM239" s="95" t="e">
        <f t="shared" si="121"/>
        <v>#VALUE!</v>
      </c>
      <c r="BN239" s="95">
        <f t="shared" si="122"/>
        <v>2</v>
      </c>
      <c r="BO239" s="95">
        <f t="shared" si="123"/>
        <v>29.248258118399981</v>
      </c>
      <c r="BP239" s="95">
        <f t="shared" si="124"/>
        <v>5</v>
      </c>
      <c r="BQ239" s="95">
        <f t="shared" si="125"/>
        <v>20</v>
      </c>
      <c r="BR239" s="96" t="e">
        <f t="shared" si="126"/>
        <v>#VALUE!</v>
      </c>
      <c r="BS239" s="97" t="e">
        <f t="shared" si="127"/>
        <v>#VALUE!</v>
      </c>
      <c r="BT239" s="98">
        <f t="shared" si="128"/>
        <v>13.020833333333334</v>
      </c>
      <c r="BU239" s="99">
        <f t="shared" si="129"/>
        <v>0.9890000000000001</v>
      </c>
      <c r="BV239" s="100">
        <f t="shared" si="130"/>
        <v>0.1</v>
      </c>
      <c r="BW239" s="95">
        <f t="shared" si="131"/>
        <v>0.99619434867565959</v>
      </c>
      <c r="BX239" s="94">
        <f t="shared" si="132"/>
        <v>0.91</v>
      </c>
      <c r="BY239" s="100">
        <f t="shared" si="133"/>
        <v>0.82499999999999996</v>
      </c>
      <c r="BZ239" s="100">
        <f t="shared" si="134"/>
        <v>0.78877938396574754</v>
      </c>
      <c r="CA239" s="94">
        <f t="shared" si="135"/>
        <v>0.6</v>
      </c>
      <c r="CB239" s="99">
        <f t="shared" si="136"/>
        <v>0.74903632256979702</v>
      </c>
      <c r="CC239" s="97" t="str">
        <f t="shared" si="137"/>
        <v>Aceptable</v>
      </c>
      <c r="CD239" s="99">
        <f t="shared" si="138"/>
        <v>0.21122061603425249</v>
      </c>
      <c r="CE239" s="96">
        <f t="shared" si="139"/>
        <v>1</v>
      </c>
      <c r="CF239" s="96">
        <f t="shared" si="140"/>
        <v>1</v>
      </c>
      <c r="CG239" s="99">
        <f t="shared" si="141"/>
        <v>0.73707353867808412</v>
      </c>
      <c r="CH239" s="101" t="str">
        <f t="shared" si="142"/>
        <v>Alta</v>
      </c>
      <c r="CI239" s="96">
        <f t="shared" si="143"/>
        <v>0.41590669371256717</v>
      </c>
      <c r="CJ239" s="96">
        <f t="shared" si="144"/>
        <v>1</v>
      </c>
      <c r="CK239" s="96">
        <f t="shared" si="145"/>
        <v>0</v>
      </c>
      <c r="CL239" s="102">
        <f t="shared" si="146"/>
        <v>0.471968897904189</v>
      </c>
      <c r="CM239" s="103" t="str">
        <f t="shared" si="147"/>
        <v>Media</v>
      </c>
      <c r="CN239" s="96">
        <f t="shared" si="148"/>
        <v>0.17500000000000002</v>
      </c>
      <c r="CO239" s="96">
        <f t="shared" si="149"/>
        <v>0.17500000000000002</v>
      </c>
      <c r="CP239" s="103" t="str">
        <f t="shared" si="150"/>
        <v>Ninguna</v>
      </c>
      <c r="CQ239" s="104">
        <f t="shared" si="151"/>
        <v>9.4394336420955513E-4</v>
      </c>
      <c r="CR239" s="104">
        <f t="shared" si="152"/>
        <v>9.4394336420955513E-4</v>
      </c>
      <c r="CS239" s="103" t="str">
        <f t="shared" si="153"/>
        <v>Ninguna</v>
      </c>
      <c r="CT239" s="105" t="str">
        <f t="shared" si="154"/>
        <v>Eutrofico</v>
      </c>
      <c r="CU239" s="113" t="s">
        <v>2017</v>
      </c>
      <c r="CV239" s="83" t="s">
        <v>2008</v>
      </c>
      <c r="CW239" s="90">
        <v>43664</v>
      </c>
      <c r="CX239" s="106" t="e">
        <f t="shared" si="155"/>
        <v>#VALUE!</v>
      </c>
    </row>
    <row r="240" spans="1:102" ht="30" hidden="1" customHeight="1" x14ac:dyDescent="0.2">
      <c r="A240" s="83">
        <v>2019</v>
      </c>
      <c r="B240" s="84" t="s">
        <v>2018</v>
      </c>
      <c r="C240" s="84" t="s">
        <v>602</v>
      </c>
      <c r="D240" s="85" t="s">
        <v>2019</v>
      </c>
      <c r="E240" s="84" t="s">
        <v>600</v>
      </c>
      <c r="F240" s="86" t="s">
        <v>241</v>
      </c>
      <c r="G240" s="86" t="s">
        <v>2020</v>
      </c>
      <c r="H240" s="87">
        <v>-75.554917000000003</v>
      </c>
      <c r="I240" s="87">
        <v>6.4556110000000002</v>
      </c>
      <c r="J240" s="88">
        <v>836553.74639999995</v>
      </c>
      <c r="K240" s="88">
        <v>1205859.2838000001</v>
      </c>
      <c r="L240" s="89">
        <v>2481</v>
      </c>
      <c r="M240" s="86">
        <v>2</v>
      </c>
      <c r="N240" s="86" t="s">
        <v>79</v>
      </c>
      <c r="O240" s="86">
        <v>27</v>
      </c>
      <c r="P240" s="86" t="s">
        <v>98</v>
      </c>
      <c r="Q240" s="86">
        <v>2701</v>
      </c>
      <c r="R240" s="84" t="s">
        <v>99</v>
      </c>
      <c r="S240" s="84" t="s">
        <v>250</v>
      </c>
      <c r="T240" s="84" t="s">
        <v>251</v>
      </c>
      <c r="U240" s="85" t="s">
        <v>2021</v>
      </c>
      <c r="V240" s="84" t="s">
        <v>253</v>
      </c>
      <c r="W240" s="84" t="s">
        <v>601</v>
      </c>
      <c r="X240" s="84" t="s">
        <v>602</v>
      </c>
      <c r="Y240" s="90">
        <v>43649</v>
      </c>
      <c r="Z240" s="91">
        <v>433.8</v>
      </c>
      <c r="AA240" s="91">
        <v>6.41</v>
      </c>
      <c r="AB240" s="91">
        <v>216.6</v>
      </c>
      <c r="AC240" s="91">
        <v>18.399999999999999</v>
      </c>
      <c r="AD240" s="91">
        <v>18.600000000000001</v>
      </c>
      <c r="AE240" s="91">
        <v>5.14</v>
      </c>
      <c r="AF240" s="91">
        <v>74.400000000000006</v>
      </c>
      <c r="AG240" s="91">
        <v>0.20000000000000284</v>
      </c>
      <c r="AH240" s="91">
        <v>24.8</v>
      </c>
      <c r="AI240" s="91">
        <v>9.2100000000000009</v>
      </c>
      <c r="AJ240" s="91" t="s">
        <v>88</v>
      </c>
      <c r="AK240" s="91" t="s">
        <v>88</v>
      </c>
      <c r="AL240" s="91">
        <v>33650</v>
      </c>
      <c r="AM240" s="91" t="s">
        <v>88</v>
      </c>
      <c r="AN240" s="91" t="s">
        <v>88</v>
      </c>
      <c r="AO240" s="91" t="s">
        <v>88</v>
      </c>
      <c r="AP240" s="91" t="e">
        <v>#VALUE!</v>
      </c>
      <c r="AQ240" s="91" t="s">
        <v>88</v>
      </c>
      <c r="AR240" s="91" t="s">
        <v>88</v>
      </c>
      <c r="AS240" s="91" t="s">
        <v>88</v>
      </c>
      <c r="AT240" s="91" t="s">
        <v>88</v>
      </c>
      <c r="AU240" s="91" t="s">
        <v>88</v>
      </c>
      <c r="AV240" s="91">
        <v>25</v>
      </c>
      <c r="AW240" s="91" t="s">
        <v>88</v>
      </c>
      <c r="AX240" s="91">
        <v>5</v>
      </c>
      <c r="AY240" s="91">
        <v>1.59</v>
      </c>
      <c r="AZ240" s="91" t="s">
        <v>88</v>
      </c>
      <c r="BA240" s="91" t="s">
        <v>88</v>
      </c>
      <c r="BB240" s="91" t="s">
        <v>88</v>
      </c>
      <c r="BC240" s="91" t="s">
        <v>88</v>
      </c>
      <c r="BD240" s="91" t="s">
        <v>88</v>
      </c>
      <c r="BE240" s="93" t="s">
        <v>88</v>
      </c>
      <c r="BF240" s="91" t="s">
        <v>88</v>
      </c>
      <c r="BG240" s="91" t="s">
        <v>88</v>
      </c>
      <c r="BH240" s="91" t="s">
        <v>88</v>
      </c>
      <c r="BI240" s="94">
        <f t="shared" si="117"/>
        <v>79.679874410232273</v>
      </c>
      <c r="BJ240" s="95">
        <f t="shared" si="118"/>
        <v>2</v>
      </c>
      <c r="BK240" s="95">
        <f t="shared" si="119"/>
        <v>70.618977277747462</v>
      </c>
      <c r="BL240" s="95">
        <f t="shared" si="120"/>
        <v>36.42947851949009</v>
      </c>
      <c r="BM240" s="95" t="e">
        <f t="shared" si="121"/>
        <v>#VALUE!</v>
      </c>
      <c r="BN240" s="95">
        <f t="shared" si="122"/>
        <v>2</v>
      </c>
      <c r="BO240" s="95">
        <f t="shared" si="123"/>
        <v>90.230538484720753</v>
      </c>
      <c r="BP240" s="95">
        <f t="shared" si="124"/>
        <v>5</v>
      </c>
      <c r="BQ240" s="95">
        <f t="shared" si="125"/>
        <v>20</v>
      </c>
      <c r="BR240" s="96" t="e">
        <f t="shared" si="126"/>
        <v>#VALUE!</v>
      </c>
      <c r="BS240" s="97" t="e">
        <f t="shared" si="127"/>
        <v>#VALUE!</v>
      </c>
      <c r="BT240" s="98">
        <f t="shared" si="128"/>
        <v>3.1446540880503142</v>
      </c>
      <c r="BU240" s="99">
        <f t="shared" si="129"/>
        <v>0.74400000000000011</v>
      </c>
      <c r="BV240" s="100">
        <f t="shared" si="130"/>
        <v>0.1</v>
      </c>
      <c r="BW240" s="95">
        <f t="shared" si="131"/>
        <v>0.73680838689529293</v>
      </c>
      <c r="BX240" s="94">
        <f t="shared" si="132"/>
        <v>0.71</v>
      </c>
      <c r="BY240" s="100">
        <f t="shared" si="133"/>
        <v>0.94500000000000006</v>
      </c>
      <c r="BZ240" s="100">
        <f t="shared" si="134"/>
        <v>0.25906121974672625</v>
      </c>
      <c r="CA240" s="94">
        <f t="shared" si="135"/>
        <v>0.15</v>
      </c>
      <c r="CB240" s="99">
        <f t="shared" si="136"/>
        <v>0.52516174492988277</v>
      </c>
      <c r="CC240" s="97" t="str">
        <f t="shared" si="137"/>
        <v>Regular</v>
      </c>
      <c r="CD240" s="99">
        <f t="shared" si="138"/>
        <v>0.74093878025327375</v>
      </c>
      <c r="CE240" s="96">
        <f t="shared" si="139"/>
        <v>1</v>
      </c>
      <c r="CF240" s="96">
        <f t="shared" si="140"/>
        <v>1</v>
      </c>
      <c r="CG240" s="99">
        <f t="shared" si="141"/>
        <v>0.91364626008442462</v>
      </c>
      <c r="CH240" s="101" t="str">
        <f t="shared" si="142"/>
        <v>Muy Alta</v>
      </c>
      <c r="CI240" s="96">
        <f t="shared" si="143"/>
        <v>0.62498174113779426</v>
      </c>
      <c r="CJ240" s="96">
        <f t="shared" si="144"/>
        <v>1</v>
      </c>
      <c r="CK240" s="96">
        <f t="shared" si="145"/>
        <v>0.25599999999999989</v>
      </c>
      <c r="CL240" s="102">
        <f t="shared" si="146"/>
        <v>0.62699391371259805</v>
      </c>
      <c r="CM240" s="103" t="str">
        <f t="shared" si="147"/>
        <v>Alta</v>
      </c>
      <c r="CN240" s="96">
        <f t="shared" si="148"/>
        <v>5.4999999999999993E-2</v>
      </c>
      <c r="CO240" s="96">
        <f t="shared" si="149"/>
        <v>5.4999999999999993E-2</v>
      </c>
      <c r="CP240" s="103" t="str">
        <f t="shared" si="150"/>
        <v>Ninguna</v>
      </c>
      <c r="CQ240" s="104">
        <f t="shared" si="151"/>
        <v>1.277254226640757E-4</v>
      </c>
      <c r="CR240" s="104">
        <f t="shared" si="152"/>
        <v>1.277254226640757E-4</v>
      </c>
      <c r="CS240" s="103" t="str">
        <f t="shared" si="153"/>
        <v>Ninguna</v>
      </c>
      <c r="CT240" s="105" t="str">
        <f t="shared" si="154"/>
        <v>Hipereutrofico</v>
      </c>
      <c r="CU240" s="113" t="s">
        <v>2022</v>
      </c>
      <c r="CV240" s="83" t="s">
        <v>2008</v>
      </c>
      <c r="CW240" s="90">
        <v>43664</v>
      </c>
      <c r="CX240" s="106" t="e">
        <f t="shared" si="155"/>
        <v>#VALUE!</v>
      </c>
    </row>
    <row r="241" spans="1:102" ht="30" hidden="1" customHeight="1" x14ac:dyDescent="0.2">
      <c r="A241" s="83">
        <v>2019</v>
      </c>
      <c r="B241" s="84" t="s">
        <v>2023</v>
      </c>
      <c r="C241" s="84" t="s">
        <v>561</v>
      </c>
      <c r="D241" s="85" t="s">
        <v>2024</v>
      </c>
      <c r="E241" s="84" t="s">
        <v>508</v>
      </c>
      <c r="F241" s="86" t="s">
        <v>241</v>
      </c>
      <c r="G241" s="86" t="s">
        <v>1668</v>
      </c>
      <c r="H241" s="87">
        <v>-75.220611000000005</v>
      </c>
      <c r="I241" s="87">
        <v>6.5605000000000002</v>
      </c>
      <c r="J241" s="88">
        <v>873569.84730000002</v>
      </c>
      <c r="K241" s="88">
        <v>1217365.9335</v>
      </c>
      <c r="L241" s="89">
        <v>1090</v>
      </c>
      <c r="M241" s="86">
        <v>2</v>
      </c>
      <c r="N241" s="86" t="s">
        <v>79</v>
      </c>
      <c r="O241" s="86">
        <v>27</v>
      </c>
      <c r="P241" s="86" t="s">
        <v>98</v>
      </c>
      <c r="Q241" s="86">
        <v>2701</v>
      </c>
      <c r="R241" s="84" t="s">
        <v>99</v>
      </c>
      <c r="S241" s="84" t="s">
        <v>250</v>
      </c>
      <c r="T241" s="84" t="s">
        <v>251</v>
      </c>
      <c r="U241" s="85" t="s">
        <v>302</v>
      </c>
      <c r="V241" s="84" t="s">
        <v>303</v>
      </c>
      <c r="W241" s="84" t="s">
        <v>560</v>
      </c>
      <c r="X241" s="84" t="s">
        <v>561</v>
      </c>
      <c r="Y241" s="90">
        <v>43671</v>
      </c>
      <c r="Z241" s="91">
        <v>11400</v>
      </c>
      <c r="AA241" s="91">
        <v>7.15</v>
      </c>
      <c r="AB241" s="91">
        <v>99.2</v>
      </c>
      <c r="AC241" s="91">
        <v>22.5</v>
      </c>
      <c r="AD241" s="91">
        <v>24.1</v>
      </c>
      <c r="AE241" s="91">
        <v>6.71</v>
      </c>
      <c r="AF241" s="91">
        <v>89.4</v>
      </c>
      <c r="AG241" s="91">
        <v>1.6000000000000014</v>
      </c>
      <c r="AH241" s="91">
        <v>22.2</v>
      </c>
      <c r="AI241" s="91">
        <v>2</v>
      </c>
      <c r="AJ241" s="91" t="s">
        <v>88</v>
      </c>
      <c r="AK241" s="91" t="s">
        <v>88</v>
      </c>
      <c r="AL241" s="91">
        <v>11450</v>
      </c>
      <c r="AM241" s="91" t="s">
        <v>88</v>
      </c>
      <c r="AN241" s="91" t="s">
        <v>88</v>
      </c>
      <c r="AO241" s="91" t="s">
        <v>88</v>
      </c>
      <c r="AP241" s="91" t="e">
        <v>#VALUE!</v>
      </c>
      <c r="AQ241" s="91" t="s">
        <v>88</v>
      </c>
      <c r="AR241" s="91" t="s">
        <v>88</v>
      </c>
      <c r="AS241" s="91" t="s">
        <v>88</v>
      </c>
      <c r="AT241" s="91" t="s">
        <v>88</v>
      </c>
      <c r="AU241" s="91" t="s">
        <v>88</v>
      </c>
      <c r="AV241" s="91">
        <v>62</v>
      </c>
      <c r="AW241" s="91" t="s">
        <v>88</v>
      </c>
      <c r="AX241" s="91">
        <v>5</v>
      </c>
      <c r="AY241" s="91">
        <v>9.9000000000000005E-2</v>
      </c>
      <c r="AZ241" s="91" t="s">
        <v>88</v>
      </c>
      <c r="BA241" s="91" t="s">
        <v>88</v>
      </c>
      <c r="BB241" s="91" t="s">
        <v>88</v>
      </c>
      <c r="BC241" s="91" t="s">
        <v>88</v>
      </c>
      <c r="BD241" s="91" t="s">
        <v>88</v>
      </c>
      <c r="BE241" s="93" t="s">
        <v>88</v>
      </c>
      <c r="BF241" s="91" t="s">
        <v>88</v>
      </c>
      <c r="BG241" s="91" t="s">
        <v>88</v>
      </c>
      <c r="BH241" s="91" t="s">
        <v>88</v>
      </c>
      <c r="BI241" s="94">
        <f t="shared" si="117"/>
        <v>94.76034287933004</v>
      </c>
      <c r="BJ241" s="95">
        <f t="shared" si="118"/>
        <v>2</v>
      </c>
      <c r="BK241" s="95">
        <f t="shared" si="119"/>
        <v>91.413281487905095</v>
      </c>
      <c r="BL241" s="95">
        <f t="shared" si="120"/>
        <v>80.14150832</v>
      </c>
      <c r="BM241" s="95" t="e">
        <f t="shared" si="121"/>
        <v>#VALUE!</v>
      </c>
      <c r="BN241" s="95">
        <f t="shared" si="122"/>
        <v>2</v>
      </c>
      <c r="BO241" s="95">
        <f t="shared" si="123"/>
        <v>87.655782758573665</v>
      </c>
      <c r="BP241" s="95">
        <f t="shared" si="124"/>
        <v>5</v>
      </c>
      <c r="BQ241" s="95">
        <f t="shared" si="125"/>
        <v>20</v>
      </c>
      <c r="BR241" s="96" t="e">
        <f t="shared" si="126"/>
        <v>#VALUE!</v>
      </c>
      <c r="BS241" s="97" t="e">
        <f t="shared" si="127"/>
        <v>#VALUE!</v>
      </c>
      <c r="BT241" s="98">
        <f t="shared" si="128"/>
        <v>50.505050505050505</v>
      </c>
      <c r="BU241" s="99">
        <f t="shared" si="129"/>
        <v>0.89400000000000013</v>
      </c>
      <c r="BV241" s="100">
        <f t="shared" si="130"/>
        <v>0.1</v>
      </c>
      <c r="BW241" s="95">
        <f t="shared" si="131"/>
        <v>1</v>
      </c>
      <c r="BX241" s="94">
        <f t="shared" si="132"/>
        <v>0.71</v>
      </c>
      <c r="BY241" s="100">
        <f t="shared" si="133"/>
        <v>0.83399999999999996</v>
      </c>
      <c r="BZ241" s="100">
        <f t="shared" si="134"/>
        <v>0.73978900660585201</v>
      </c>
      <c r="CA241" s="94">
        <f t="shared" si="135"/>
        <v>0.15</v>
      </c>
      <c r="CB241" s="99">
        <f t="shared" si="136"/>
        <v>0.63777046092481937</v>
      </c>
      <c r="CC241" s="97" t="str">
        <f t="shared" si="137"/>
        <v>Regular</v>
      </c>
      <c r="CD241" s="99">
        <f t="shared" si="138"/>
        <v>0.26021099339414799</v>
      </c>
      <c r="CE241" s="96">
        <f t="shared" si="139"/>
        <v>1</v>
      </c>
      <c r="CF241" s="96">
        <f t="shared" si="140"/>
        <v>1</v>
      </c>
      <c r="CG241" s="99">
        <f t="shared" si="141"/>
        <v>0.75340366446471607</v>
      </c>
      <c r="CH241" s="101" t="str">
        <f t="shared" si="142"/>
        <v>Alta</v>
      </c>
      <c r="CI241" s="96">
        <f t="shared" si="143"/>
        <v>0</v>
      </c>
      <c r="CJ241" s="96">
        <f t="shared" si="144"/>
        <v>1</v>
      </c>
      <c r="CK241" s="96">
        <f t="shared" si="145"/>
        <v>0.10599999999999987</v>
      </c>
      <c r="CL241" s="102">
        <f t="shared" si="146"/>
        <v>0.36866666666666664</v>
      </c>
      <c r="CM241" s="103" t="str">
        <f t="shared" si="147"/>
        <v>Baja</v>
      </c>
      <c r="CN241" s="96">
        <f t="shared" si="148"/>
        <v>0.16600000000000001</v>
      </c>
      <c r="CO241" s="96">
        <f t="shared" si="149"/>
        <v>0.16600000000000001</v>
      </c>
      <c r="CP241" s="103" t="str">
        <f t="shared" si="150"/>
        <v>Ninguna</v>
      </c>
      <c r="CQ241" s="104">
        <f t="shared" si="151"/>
        <v>1.6382288794909573E-3</v>
      </c>
      <c r="CR241" s="104">
        <f t="shared" si="152"/>
        <v>1.6382288794909573E-3</v>
      </c>
      <c r="CS241" s="103" t="str">
        <f t="shared" si="153"/>
        <v>Ninguna</v>
      </c>
      <c r="CT241" s="105" t="str">
        <f t="shared" si="154"/>
        <v>Eutrofico</v>
      </c>
      <c r="CU241" s="113" t="s">
        <v>2025</v>
      </c>
      <c r="CV241" s="83" t="s">
        <v>2008</v>
      </c>
      <c r="CW241" s="90">
        <v>43686</v>
      </c>
      <c r="CX241" s="106" t="e">
        <f t="shared" si="155"/>
        <v>#VALUE!</v>
      </c>
    </row>
    <row r="242" spans="1:102" ht="30" hidden="1" customHeight="1" x14ac:dyDescent="0.2">
      <c r="A242" s="83">
        <v>2019</v>
      </c>
      <c r="B242" s="84" t="s">
        <v>2026</v>
      </c>
      <c r="C242" s="84" t="s">
        <v>246</v>
      </c>
      <c r="D242" s="85" t="s">
        <v>2027</v>
      </c>
      <c r="E242" s="86" t="s">
        <v>240</v>
      </c>
      <c r="F242" s="86" t="s">
        <v>241</v>
      </c>
      <c r="G242" s="86" t="s">
        <v>1507</v>
      </c>
      <c r="H242" s="87">
        <v>-75.164361</v>
      </c>
      <c r="I242" s="87">
        <v>7.0195559999999997</v>
      </c>
      <c r="J242" s="88">
        <v>883373.72210000001</v>
      </c>
      <c r="K242" s="88">
        <v>1268777.4620999999</v>
      </c>
      <c r="L242" s="89">
        <v>1611</v>
      </c>
      <c r="M242" s="86">
        <v>2</v>
      </c>
      <c r="N242" s="86" t="s">
        <v>79</v>
      </c>
      <c r="O242" s="86">
        <v>27</v>
      </c>
      <c r="P242" s="86" t="s">
        <v>98</v>
      </c>
      <c r="Q242" s="86">
        <v>2702</v>
      </c>
      <c r="R242" s="84" t="s">
        <v>242</v>
      </c>
      <c r="S242" s="84" t="s">
        <v>507</v>
      </c>
      <c r="T242" s="84" t="s">
        <v>244</v>
      </c>
      <c r="U242" s="85" t="s">
        <v>245</v>
      </c>
      <c r="V242" s="84" t="s">
        <v>246</v>
      </c>
      <c r="W242" s="84" t="s">
        <v>2028</v>
      </c>
      <c r="X242" s="84" t="s">
        <v>246</v>
      </c>
      <c r="Y242" s="90">
        <v>43783</v>
      </c>
      <c r="Z242" s="91">
        <v>90.91</v>
      </c>
      <c r="AA242" s="91">
        <v>6.35</v>
      </c>
      <c r="AB242" s="91">
        <v>6.74</v>
      </c>
      <c r="AC242" s="91">
        <v>18.399999999999999</v>
      </c>
      <c r="AD242" s="91">
        <v>25.6</v>
      </c>
      <c r="AE242" s="91">
        <v>7.5</v>
      </c>
      <c r="AF242" s="91">
        <v>98.3</v>
      </c>
      <c r="AG242" s="91">
        <v>7.2000000000000028</v>
      </c>
      <c r="AH242" s="91">
        <v>12</v>
      </c>
      <c r="AI242" s="91">
        <v>2</v>
      </c>
      <c r="AJ242" s="91" t="s">
        <v>88</v>
      </c>
      <c r="AK242" s="91" t="s">
        <v>88</v>
      </c>
      <c r="AL242" s="91">
        <v>41</v>
      </c>
      <c r="AM242" s="91" t="s">
        <v>88</v>
      </c>
      <c r="AN242" s="91" t="s">
        <v>88</v>
      </c>
      <c r="AO242" s="91" t="s">
        <v>88</v>
      </c>
      <c r="AP242" s="91">
        <v>0.28914772864725208</v>
      </c>
      <c r="AQ242" s="91" t="s">
        <v>88</v>
      </c>
      <c r="AR242" s="91" t="s">
        <v>88</v>
      </c>
      <c r="AS242" s="91">
        <v>1.1200000000000001</v>
      </c>
      <c r="AT242" s="91" t="s">
        <v>88</v>
      </c>
      <c r="AU242" s="91" t="s">
        <v>88</v>
      </c>
      <c r="AV242" s="91">
        <v>7</v>
      </c>
      <c r="AW242" s="91" t="s">
        <v>88</v>
      </c>
      <c r="AX242" s="91">
        <v>5</v>
      </c>
      <c r="AY242" s="91">
        <v>0.05</v>
      </c>
      <c r="AZ242" s="91" t="s">
        <v>88</v>
      </c>
      <c r="BA242" s="91" t="s">
        <v>88</v>
      </c>
      <c r="BB242" s="91" t="s">
        <v>88</v>
      </c>
      <c r="BC242" s="91" t="s">
        <v>88</v>
      </c>
      <c r="BD242" s="91" t="s">
        <v>88</v>
      </c>
      <c r="BE242" s="93" t="s">
        <v>88</v>
      </c>
      <c r="BF242" s="91" t="s">
        <v>88</v>
      </c>
      <c r="BG242" s="91" t="s">
        <v>88</v>
      </c>
      <c r="BH242" s="91" t="s">
        <v>88</v>
      </c>
      <c r="BI242" s="94">
        <f t="shared" si="117"/>
        <v>98.526893379394522</v>
      </c>
      <c r="BJ242" s="95">
        <f t="shared" si="118"/>
        <v>2</v>
      </c>
      <c r="BK242" s="95">
        <f t="shared" si="119"/>
        <v>68.511110472406898</v>
      </c>
      <c r="BL242" s="95">
        <f t="shared" si="120"/>
        <v>80.14150832</v>
      </c>
      <c r="BM242" s="95">
        <f t="shared" si="121"/>
        <v>98.806251101199024</v>
      </c>
      <c r="BN242" s="95">
        <f t="shared" si="122"/>
        <v>2</v>
      </c>
      <c r="BO242" s="95">
        <f t="shared" si="123"/>
        <v>60.608147808115078</v>
      </c>
      <c r="BP242" s="95">
        <f t="shared" si="124"/>
        <v>95.215106950146549</v>
      </c>
      <c r="BQ242" s="95">
        <f t="shared" si="125"/>
        <v>20</v>
      </c>
      <c r="BR242" s="96">
        <f t="shared" si="126"/>
        <v>58.580008388604966</v>
      </c>
      <c r="BS242" s="97" t="str">
        <f t="shared" si="127"/>
        <v>MEDIA</v>
      </c>
      <c r="BT242" s="98">
        <f t="shared" si="128"/>
        <v>100</v>
      </c>
      <c r="BU242" s="99">
        <f t="shared" si="129"/>
        <v>0.98299999999999998</v>
      </c>
      <c r="BV242" s="100">
        <f t="shared" si="130"/>
        <v>0.1</v>
      </c>
      <c r="BW242" s="95">
        <f t="shared" si="131"/>
        <v>0.71417381260978952</v>
      </c>
      <c r="BX242" s="94">
        <f t="shared" si="132"/>
        <v>0.91</v>
      </c>
      <c r="BY242" s="100">
        <f t="shared" si="133"/>
        <v>0.999</v>
      </c>
      <c r="BZ242" s="100">
        <f t="shared" si="134"/>
        <v>0.99291394920186615</v>
      </c>
      <c r="CA242" s="94">
        <f t="shared" si="135"/>
        <v>0.15</v>
      </c>
      <c r="CB242" s="99">
        <f t="shared" si="136"/>
        <v>0.69853228665363187</v>
      </c>
      <c r="CC242" s="97" t="str">
        <f t="shared" si="137"/>
        <v>Regular</v>
      </c>
      <c r="CD242" s="99">
        <f t="shared" si="138"/>
        <v>7.0860507981338966E-3</v>
      </c>
      <c r="CE242" s="96">
        <f t="shared" si="139"/>
        <v>1</v>
      </c>
      <c r="CF242" s="96">
        <f t="shared" si="140"/>
        <v>1</v>
      </c>
      <c r="CG242" s="99">
        <f t="shared" si="141"/>
        <v>0.66902868359937795</v>
      </c>
      <c r="CH242" s="101" t="str">
        <f t="shared" si="142"/>
        <v>Alta</v>
      </c>
      <c r="CI242" s="96">
        <f t="shared" si="143"/>
        <v>0</v>
      </c>
      <c r="CJ242" s="96">
        <f t="shared" si="144"/>
        <v>1</v>
      </c>
      <c r="CK242" s="96">
        <f t="shared" si="145"/>
        <v>1.7000000000000015E-2</v>
      </c>
      <c r="CL242" s="102">
        <f t="shared" si="146"/>
        <v>0.33899999999999997</v>
      </c>
      <c r="CM242" s="103" t="str">
        <f t="shared" si="147"/>
        <v>Baja</v>
      </c>
      <c r="CN242" s="96">
        <f t="shared" si="148"/>
        <v>0</v>
      </c>
      <c r="CO242" s="96">
        <f t="shared" si="149"/>
        <v>0</v>
      </c>
      <c r="CP242" s="103" t="str">
        <f t="shared" si="150"/>
        <v>Ninguna</v>
      </c>
      <c r="CQ242" s="104">
        <f t="shared" si="151"/>
        <v>1.0384575848824338E-4</v>
      </c>
      <c r="CR242" s="104">
        <f t="shared" si="152"/>
        <v>1.0384575848824338E-4</v>
      </c>
      <c r="CS242" s="103" t="str">
        <f t="shared" si="153"/>
        <v>Ninguna</v>
      </c>
      <c r="CT242" s="105" t="str">
        <f t="shared" si="154"/>
        <v>Eutrofico</v>
      </c>
      <c r="CU242" s="113" t="s">
        <v>2029</v>
      </c>
      <c r="CV242" s="83" t="s">
        <v>2030</v>
      </c>
      <c r="CW242" s="90">
        <v>43798</v>
      </c>
      <c r="CX242" s="106" t="e">
        <f t="shared" si="155"/>
        <v>#VALUE!</v>
      </c>
    </row>
    <row r="243" spans="1:102" ht="30" hidden="1" customHeight="1" x14ac:dyDescent="0.2">
      <c r="A243" s="83">
        <v>2019</v>
      </c>
      <c r="B243" s="84" t="s">
        <v>2031</v>
      </c>
      <c r="C243" s="84" t="s">
        <v>246</v>
      </c>
      <c r="D243" s="85" t="s">
        <v>2032</v>
      </c>
      <c r="E243" s="86" t="s">
        <v>240</v>
      </c>
      <c r="F243" s="86" t="s">
        <v>241</v>
      </c>
      <c r="G243" s="86" t="s">
        <v>2003</v>
      </c>
      <c r="H243" s="87">
        <v>-75.009305999999995</v>
      </c>
      <c r="I243" s="87">
        <v>7.384989</v>
      </c>
      <c r="J243" s="88">
        <v>897123.08829999994</v>
      </c>
      <c r="K243" s="88">
        <v>1308510.1270000001</v>
      </c>
      <c r="L243" s="89">
        <v>190</v>
      </c>
      <c r="M243" s="86">
        <v>2</v>
      </c>
      <c r="N243" s="86" t="s">
        <v>79</v>
      </c>
      <c r="O243" s="86">
        <v>27</v>
      </c>
      <c r="P243" s="86" t="s">
        <v>98</v>
      </c>
      <c r="Q243" s="86">
        <v>2702</v>
      </c>
      <c r="R243" s="84" t="s">
        <v>242</v>
      </c>
      <c r="S243" s="84" t="s">
        <v>507</v>
      </c>
      <c r="T243" s="84" t="s">
        <v>244</v>
      </c>
      <c r="U243" s="85" t="s">
        <v>245</v>
      </c>
      <c r="V243" s="84" t="s">
        <v>246</v>
      </c>
      <c r="W243" s="84" t="s">
        <v>2028</v>
      </c>
      <c r="X243" s="84" t="s">
        <v>246</v>
      </c>
      <c r="Y243" s="90">
        <v>43784</v>
      </c>
      <c r="Z243" s="91">
        <v>18368.97</v>
      </c>
      <c r="AA243" s="91">
        <v>7.36</v>
      </c>
      <c r="AB243" s="91">
        <v>26.7</v>
      </c>
      <c r="AC243" s="91">
        <v>25.8</v>
      </c>
      <c r="AD243" s="91">
        <v>32.299999999999997</v>
      </c>
      <c r="AE243" s="91">
        <v>7.9</v>
      </c>
      <c r="AF243" s="91">
        <v>99.1</v>
      </c>
      <c r="AG243" s="91">
        <v>6.4999999999999964</v>
      </c>
      <c r="AH243" s="91">
        <v>12</v>
      </c>
      <c r="AI243" s="91">
        <v>2</v>
      </c>
      <c r="AJ243" s="91" t="s">
        <v>88</v>
      </c>
      <c r="AK243" s="91" t="s">
        <v>88</v>
      </c>
      <c r="AL243" s="91">
        <v>1864</v>
      </c>
      <c r="AM243" s="91" t="s">
        <v>88</v>
      </c>
      <c r="AN243" s="91" t="s">
        <v>88</v>
      </c>
      <c r="AO243" s="91" t="s">
        <v>88</v>
      </c>
      <c r="AP243" s="91">
        <v>0.32980912798827189</v>
      </c>
      <c r="AQ243" s="91" t="s">
        <v>88</v>
      </c>
      <c r="AR243" s="91" t="s">
        <v>88</v>
      </c>
      <c r="AS243" s="91">
        <v>111</v>
      </c>
      <c r="AT243" s="91" t="s">
        <v>88</v>
      </c>
      <c r="AU243" s="91" t="s">
        <v>88</v>
      </c>
      <c r="AV243" s="91">
        <v>66</v>
      </c>
      <c r="AW243" s="91" t="s">
        <v>88</v>
      </c>
      <c r="AX243" s="91">
        <v>5</v>
      </c>
      <c r="AY243" s="91">
        <v>8.3000000000000004E-2</v>
      </c>
      <c r="AZ243" s="91" t="s">
        <v>88</v>
      </c>
      <c r="BA243" s="91" t="s">
        <v>88</v>
      </c>
      <c r="BB243" s="91" t="s">
        <v>88</v>
      </c>
      <c r="BC243" s="91" t="s">
        <v>88</v>
      </c>
      <c r="BD243" s="91" t="s">
        <v>88</v>
      </c>
      <c r="BE243" s="93" t="s">
        <v>88</v>
      </c>
      <c r="BF243" s="91" t="s">
        <v>88</v>
      </c>
      <c r="BG243" s="91" t="s">
        <v>88</v>
      </c>
      <c r="BH243" s="91" t="s">
        <v>88</v>
      </c>
      <c r="BI243" s="94">
        <f t="shared" si="117"/>
        <v>98.651515634678063</v>
      </c>
      <c r="BJ243" s="95">
        <f t="shared" si="118"/>
        <v>2</v>
      </c>
      <c r="BK243" s="95">
        <f t="shared" si="119"/>
        <v>93.486343907983581</v>
      </c>
      <c r="BL243" s="95">
        <f t="shared" si="120"/>
        <v>80.14150832</v>
      </c>
      <c r="BM243" s="95">
        <f t="shared" si="121"/>
        <v>98.509700932643838</v>
      </c>
      <c r="BN243" s="95">
        <f t="shared" si="122"/>
        <v>2</v>
      </c>
      <c r="BO243" s="95">
        <f t="shared" si="123"/>
        <v>64.695170167767202</v>
      </c>
      <c r="BP243" s="95">
        <f t="shared" si="124"/>
        <v>5</v>
      </c>
      <c r="BQ243" s="95">
        <f t="shared" si="125"/>
        <v>20</v>
      </c>
      <c r="BR243" s="96">
        <f t="shared" si="126"/>
        <v>54.510308513014571</v>
      </c>
      <c r="BS243" s="97" t="str">
        <f t="shared" si="127"/>
        <v>MEDIA</v>
      </c>
      <c r="BT243" s="98">
        <f t="shared" si="128"/>
        <v>60.240963855421683</v>
      </c>
      <c r="BU243" s="99">
        <f t="shared" si="129"/>
        <v>0.99099999999999999</v>
      </c>
      <c r="BV243" s="100">
        <f t="shared" si="130"/>
        <v>0.1</v>
      </c>
      <c r="BW243" s="95">
        <f t="shared" si="131"/>
        <v>1</v>
      </c>
      <c r="BX243" s="94">
        <f t="shared" si="132"/>
        <v>0.91</v>
      </c>
      <c r="BY243" s="100">
        <f t="shared" si="133"/>
        <v>0.82199999999999995</v>
      </c>
      <c r="BZ243" s="100">
        <f t="shared" si="134"/>
        <v>0.95517450539935689</v>
      </c>
      <c r="CA243" s="94">
        <f t="shared" si="135"/>
        <v>0.15</v>
      </c>
      <c r="CB243" s="99">
        <f t="shared" si="136"/>
        <v>0.70976443075591011</v>
      </c>
      <c r="CC243" s="97" t="str">
        <f t="shared" si="137"/>
        <v>Aceptable</v>
      </c>
      <c r="CD243" s="99">
        <f t="shared" si="138"/>
        <v>4.4825494600643064E-2</v>
      </c>
      <c r="CE243" s="96">
        <f t="shared" si="139"/>
        <v>1</v>
      </c>
      <c r="CF243" s="96">
        <f t="shared" si="140"/>
        <v>1</v>
      </c>
      <c r="CG243" s="99">
        <f t="shared" si="141"/>
        <v>0.6816084982002143</v>
      </c>
      <c r="CH243" s="101" t="str">
        <f t="shared" si="142"/>
        <v>Alta</v>
      </c>
      <c r="CI243" s="96">
        <f t="shared" si="143"/>
        <v>0</v>
      </c>
      <c r="CJ243" s="96">
        <f t="shared" si="144"/>
        <v>1</v>
      </c>
      <c r="CK243" s="96">
        <f t="shared" si="145"/>
        <v>9.000000000000008E-3</v>
      </c>
      <c r="CL243" s="102">
        <f t="shared" si="146"/>
        <v>0.33633333333333332</v>
      </c>
      <c r="CM243" s="103" t="str">
        <f t="shared" si="147"/>
        <v>Baja</v>
      </c>
      <c r="CN243" s="96">
        <f t="shared" si="148"/>
        <v>0.17800000000000002</v>
      </c>
      <c r="CO243" s="96">
        <f t="shared" si="149"/>
        <v>0.17800000000000002</v>
      </c>
      <c r="CP243" s="103" t="str">
        <f t="shared" si="150"/>
        <v>Ninguna</v>
      </c>
      <c r="CQ243" s="104">
        <f t="shared" si="151"/>
        <v>3.3749301940461567E-3</v>
      </c>
      <c r="CR243" s="104">
        <f t="shared" si="152"/>
        <v>3.3749301940461567E-3</v>
      </c>
      <c r="CS243" s="103" t="str">
        <f t="shared" si="153"/>
        <v>Ninguna</v>
      </c>
      <c r="CT243" s="105" t="str">
        <f t="shared" si="154"/>
        <v>Eutrofico</v>
      </c>
      <c r="CU243" s="113" t="s">
        <v>2033</v>
      </c>
      <c r="CV243" s="83" t="s">
        <v>2030</v>
      </c>
      <c r="CW243" s="90">
        <v>43799</v>
      </c>
      <c r="CX243" s="106" t="e">
        <f t="shared" si="155"/>
        <v>#VALUE!</v>
      </c>
    </row>
    <row r="244" spans="1:102" ht="30" hidden="1" customHeight="1" x14ac:dyDescent="0.2">
      <c r="A244" s="83">
        <v>2019</v>
      </c>
      <c r="B244" s="84" t="s">
        <v>2034</v>
      </c>
      <c r="C244" s="84" t="s">
        <v>248</v>
      </c>
      <c r="D244" s="85" t="s">
        <v>2035</v>
      </c>
      <c r="E244" s="86" t="s">
        <v>240</v>
      </c>
      <c r="F244" s="86" t="s">
        <v>241</v>
      </c>
      <c r="G244" s="86" t="s">
        <v>1494</v>
      </c>
      <c r="H244" s="87">
        <v>-75.130388999999994</v>
      </c>
      <c r="I244" s="87">
        <v>7.0736670000000004</v>
      </c>
      <c r="J244" s="88">
        <v>883673.62879999995</v>
      </c>
      <c r="K244" s="88">
        <v>1274104.5211</v>
      </c>
      <c r="L244" s="89">
        <v>1481</v>
      </c>
      <c r="M244" s="86">
        <v>2</v>
      </c>
      <c r="N244" s="86" t="s">
        <v>79</v>
      </c>
      <c r="O244" s="86">
        <v>27</v>
      </c>
      <c r="P244" s="86" t="s">
        <v>98</v>
      </c>
      <c r="Q244" s="86">
        <v>2702</v>
      </c>
      <c r="R244" s="84" t="s">
        <v>242</v>
      </c>
      <c r="S244" s="84" t="s">
        <v>507</v>
      </c>
      <c r="T244" s="84" t="s">
        <v>244</v>
      </c>
      <c r="U244" s="85" t="s">
        <v>245</v>
      </c>
      <c r="V244" s="84" t="s">
        <v>246</v>
      </c>
      <c r="W244" s="84" t="s">
        <v>247</v>
      </c>
      <c r="X244" s="84" t="s">
        <v>248</v>
      </c>
      <c r="Y244" s="90">
        <v>43783</v>
      </c>
      <c r="Z244" s="91">
        <v>1123.17</v>
      </c>
      <c r="AA244" s="91">
        <v>6.53</v>
      </c>
      <c r="AB244" s="91">
        <v>20.97</v>
      </c>
      <c r="AC244" s="91">
        <v>20.9</v>
      </c>
      <c r="AD244" s="91">
        <v>21.7</v>
      </c>
      <c r="AE244" s="91">
        <v>7.48</v>
      </c>
      <c r="AF244" s="91">
        <v>100</v>
      </c>
      <c r="AG244" s="91">
        <v>0.80000000000000071</v>
      </c>
      <c r="AH244" s="91">
        <v>12</v>
      </c>
      <c r="AI244" s="91">
        <v>2</v>
      </c>
      <c r="AJ244" s="91" t="s">
        <v>88</v>
      </c>
      <c r="AK244" s="91" t="s">
        <v>88</v>
      </c>
      <c r="AL244" s="91">
        <v>9208</v>
      </c>
      <c r="AM244" s="91" t="s">
        <v>88</v>
      </c>
      <c r="AN244" s="91" t="s">
        <v>88</v>
      </c>
      <c r="AO244" s="91" t="s">
        <v>88</v>
      </c>
      <c r="AP244" s="91">
        <v>0.34788086102872517</v>
      </c>
      <c r="AQ244" s="91" t="s">
        <v>88</v>
      </c>
      <c r="AR244" s="91" t="s">
        <v>88</v>
      </c>
      <c r="AS244" s="91">
        <v>15</v>
      </c>
      <c r="AT244" s="91" t="s">
        <v>88</v>
      </c>
      <c r="AU244" s="91" t="s">
        <v>88</v>
      </c>
      <c r="AV244" s="91">
        <v>14</v>
      </c>
      <c r="AW244" s="91" t="s">
        <v>88</v>
      </c>
      <c r="AX244" s="91">
        <v>5</v>
      </c>
      <c r="AY244" s="91">
        <v>7.0999999999999994E-2</v>
      </c>
      <c r="AZ244" s="91" t="s">
        <v>88</v>
      </c>
      <c r="BA244" s="91" t="s">
        <v>88</v>
      </c>
      <c r="BB244" s="91" t="s">
        <v>88</v>
      </c>
      <c r="BC244" s="91" t="s">
        <v>88</v>
      </c>
      <c r="BD244" s="91" t="s">
        <v>88</v>
      </c>
      <c r="BE244" s="93" t="s">
        <v>88</v>
      </c>
      <c r="BF244" s="91" t="s">
        <v>88</v>
      </c>
      <c r="BG244" s="91" t="s">
        <v>88</v>
      </c>
      <c r="BH244" s="91" t="s">
        <v>88</v>
      </c>
      <c r="BI244" s="94">
        <f t="shared" si="117"/>
        <v>98.749199999999973</v>
      </c>
      <c r="BJ244" s="95">
        <f t="shared" si="118"/>
        <v>2</v>
      </c>
      <c r="BK244" s="95">
        <f t="shared" si="119"/>
        <v>74.757726129251949</v>
      </c>
      <c r="BL244" s="95">
        <f t="shared" si="120"/>
        <v>80.14150832</v>
      </c>
      <c r="BM244" s="95">
        <f t="shared" si="121"/>
        <v>98.378285939783453</v>
      </c>
      <c r="BN244" s="95">
        <f t="shared" si="122"/>
        <v>2</v>
      </c>
      <c r="BO244" s="95">
        <f t="shared" si="123"/>
        <v>89.428374924745114</v>
      </c>
      <c r="BP244" s="95">
        <f t="shared" si="124"/>
        <v>68.133886187499996</v>
      </c>
      <c r="BQ244" s="95">
        <f t="shared" si="125"/>
        <v>20</v>
      </c>
      <c r="BR244" s="96">
        <f t="shared" si="126"/>
        <v>59.977656770870567</v>
      </c>
      <c r="BS244" s="97" t="str">
        <f t="shared" si="127"/>
        <v>MEDIA</v>
      </c>
      <c r="BT244" s="98">
        <f t="shared" si="128"/>
        <v>70.422535211267615</v>
      </c>
      <c r="BU244" s="99">
        <f t="shared" si="129"/>
        <v>1</v>
      </c>
      <c r="BV244" s="100">
        <f t="shared" si="130"/>
        <v>0.1</v>
      </c>
      <c r="BW244" s="95">
        <f t="shared" si="131"/>
        <v>0.78425236896482164</v>
      </c>
      <c r="BX244" s="94">
        <f t="shared" si="132"/>
        <v>0.91</v>
      </c>
      <c r="BY244" s="100">
        <f t="shared" si="133"/>
        <v>0.97799999999999998</v>
      </c>
      <c r="BZ244" s="100">
        <f t="shared" si="134"/>
        <v>0.9675703772337213</v>
      </c>
      <c r="CA244" s="94">
        <f t="shared" si="135"/>
        <v>0.15</v>
      </c>
      <c r="CB244" s="99">
        <f t="shared" si="136"/>
        <v>0.7045751844677961</v>
      </c>
      <c r="CC244" s="97" t="str">
        <f t="shared" si="137"/>
        <v>Aceptable</v>
      </c>
      <c r="CD244" s="99">
        <f t="shared" si="138"/>
        <v>3.2429622766278671E-2</v>
      </c>
      <c r="CE244" s="96">
        <f t="shared" si="139"/>
        <v>1</v>
      </c>
      <c r="CF244" s="96">
        <f t="shared" si="140"/>
        <v>1</v>
      </c>
      <c r="CG244" s="99">
        <f t="shared" si="141"/>
        <v>0.67747654092209286</v>
      </c>
      <c r="CH244" s="101" t="str">
        <f t="shared" si="142"/>
        <v>Alta</v>
      </c>
      <c r="CI244" s="96">
        <f t="shared" si="143"/>
        <v>0</v>
      </c>
      <c r="CJ244" s="96">
        <f t="shared" si="144"/>
        <v>1</v>
      </c>
      <c r="CK244" s="96">
        <f t="shared" si="145"/>
        <v>0</v>
      </c>
      <c r="CL244" s="102">
        <f t="shared" si="146"/>
        <v>0.33333333333333331</v>
      </c>
      <c r="CM244" s="103" t="str">
        <f t="shared" si="147"/>
        <v>Baja</v>
      </c>
      <c r="CN244" s="96">
        <f t="shared" si="148"/>
        <v>2.2000000000000002E-2</v>
      </c>
      <c r="CO244" s="96">
        <f t="shared" si="149"/>
        <v>2.2000000000000002E-2</v>
      </c>
      <c r="CP244" s="103" t="str">
        <f t="shared" si="150"/>
        <v>Ninguna</v>
      </c>
      <c r="CQ244" s="104">
        <f t="shared" si="151"/>
        <v>1.9321765925951509E-4</v>
      </c>
      <c r="CR244" s="104">
        <f t="shared" si="152"/>
        <v>1.9321765925951509E-4</v>
      </c>
      <c r="CS244" s="103" t="str">
        <f t="shared" si="153"/>
        <v>Ninguna</v>
      </c>
      <c r="CT244" s="105" t="str">
        <f t="shared" si="154"/>
        <v>Eutrofico</v>
      </c>
      <c r="CU244" s="113" t="s">
        <v>2036</v>
      </c>
      <c r="CV244" s="83" t="s">
        <v>2030</v>
      </c>
      <c r="CW244" s="90">
        <v>43798</v>
      </c>
      <c r="CX244" s="106" t="e">
        <f t="shared" si="155"/>
        <v>#VALUE!</v>
      </c>
    </row>
    <row r="245" spans="1:102" ht="30" hidden="1" customHeight="1" x14ac:dyDescent="0.2">
      <c r="A245" s="83">
        <v>2019</v>
      </c>
      <c r="B245" s="84" t="s">
        <v>2037</v>
      </c>
      <c r="C245" s="84" t="s">
        <v>246</v>
      </c>
      <c r="D245" s="85" t="s">
        <v>2038</v>
      </c>
      <c r="E245" s="86" t="s">
        <v>240</v>
      </c>
      <c r="F245" s="86" t="s">
        <v>241</v>
      </c>
      <c r="G245" s="86" t="s">
        <v>1951</v>
      </c>
      <c r="H245" s="87">
        <v>-75.050332999999995</v>
      </c>
      <c r="I245" s="87">
        <v>7.2847499999999998</v>
      </c>
      <c r="J245" s="88">
        <v>892568.88679999998</v>
      </c>
      <c r="K245" s="88">
        <v>1297432.5928</v>
      </c>
      <c r="L245" s="89">
        <v>596</v>
      </c>
      <c r="M245" s="86">
        <v>2</v>
      </c>
      <c r="N245" s="86" t="s">
        <v>79</v>
      </c>
      <c r="O245" s="86">
        <v>27</v>
      </c>
      <c r="P245" s="86" t="s">
        <v>98</v>
      </c>
      <c r="Q245" s="86">
        <v>2702</v>
      </c>
      <c r="R245" s="84" t="s">
        <v>242</v>
      </c>
      <c r="S245" s="84" t="s">
        <v>507</v>
      </c>
      <c r="T245" s="84" t="s">
        <v>244</v>
      </c>
      <c r="U245" s="85" t="s">
        <v>245</v>
      </c>
      <c r="V245" s="84" t="s">
        <v>246</v>
      </c>
      <c r="W245" s="84" t="s">
        <v>2028</v>
      </c>
      <c r="X245" s="84" t="s">
        <v>246</v>
      </c>
      <c r="Y245" s="90">
        <v>43783</v>
      </c>
      <c r="Z245" s="91">
        <v>14374.75</v>
      </c>
      <c r="AA245" s="91">
        <v>7.09</v>
      </c>
      <c r="AB245" s="91">
        <v>19.93</v>
      </c>
      <c r="AC245" s="91">
        <v>24.2</v>
      </c>
      <c r="AD245" s="91">
        <v>25.6</v>
      </c>
      <c r="AE245" s="91">
        <v>8.1</v>
      </c>
      <c r="AF245" s="91">
        <v>102.3</v>
      </c>
      <c r="AG245" s="91">
        <v>1.4000000000000021</v>
      </c>
      <c r="AH245" s="91">
        <v>12</v>
      </c>
      <c r="AI245" s="91">
        <v>2</v>
      </c>
      <c r="AJ245" s="91" t="s">
        <v>88</v>
      </c>
      <c r="AK245" s="91" t="s">
        <v>88</v>
      </c>
      <c r="AL245" s="91">
        <v>6867</v>
      </c>
      <c r="AM245" s="91" t="s">
        <v>88</v>
      </c>
      <c r="AN245" s="91" t="s">
        <v>88</v>
      </c>
      <c r="AO245" s="91" t="s">
        <v>88</v>
      </c>
      <c r="AP245" s="91">
        <v>0.4292036597107648</v>
      </c>
      <c r="AQ245" s="91" t="s">
        <v>88</v>
      </c>
      <c r="AR245" s="91" t="s">
        <v>88</v>
      </c>
      <c r="AS245" s="91">
        <v>119</v>
      </c>
      <c r="AT245" s="91" t="s">
        <v>88</v>
      </c>
      <c r="AU245" s="91" t="s">
        <v>88</v>
      </c>
      <c r="AV245" s="91">
        <v>84</v>
      </c>
      <c r="AW245" s="91" t="s">
        <v>88</v>
      </c>
      <c r="AX245" s="91">
        <v>5</v>
      </c>
      <c r="AY245" s="91">
        <v>0.13100000000000001</v>
      </c>
      <c r="AZ245" s="91" t="s">
        <v>88</v>
      </c>
      <c r="BA245" s="91" t="s">
        <v>88</v>
      </c>
      <c r="BB245" s="91" t="s">
        <v>88</v>
      </c>
      <c r="BC245" s="91" t="s">
        <v>88</v>
      </c>
      <c r="BD245" s="91" t="s">
        <v>88</v>
      </c>
      <c r="BE245" s="93" t="s">
        <v>88</v>
      </c>
      <c r="BF245" s="91" t="s">
        <v>88</v>
      </c>
      <c r="BG245" s="91" t="s">
        <v>88</v>
      </c>
      <c r="BH245" s="91" t="s">
        <v>88</v>
      </c>
      <c r="BI245" s="94">
        <f t="shared" si="117"/>
        <v>98.79567200784426</v>
      </c>
      <c r="BJ245" s="95">
        <f t="shared" si="118"/>
        <v>2</v>
      </c>
      <c r="BK245" s="95">
        <f t="shared" si="119"/>
        <v>90.377514114849163</v>
      </c>
      <c r="BL245" s="95">
        <f t="shared" si="120"/>
        <v>80.14150832</v>
      </c>
      <c r="BM245" s="95">
        <f t="shared" si="121"/>
        <v>97.789839169491287</v>
      </c>
      <c r="BN245" s="95">
        <f t="shared" si="122"/>
        <v>2</v>
      </c>
      <c r="BO245" s="95">
        <f t="shared" si="123"/>
        <v>88.170753484043075</v>
      </c>
      <c r="BP245" s="95">
        <f t="shared" si="124"/>
        <v>5</v>
      </c>
      <c r="BQ245" s="95">
        <f t="shared" si="125"/>
        <v>20</v>
      </c>
      <c r="BR245" s="96">
        <f t="shared" si="126"/>
        <v>56.468415974520376</v>
      </c>
      <c r="BS245" s="97" t="str">
        <f t="shared" si="127"/>
        <v>MEDIA</v>
      </c>
      <c r="BT245" s="98">
        <f t="shared" si="128"/>
        <v>38.167938931297705</v>
      </c>
      <c r="BU245" s="99">
        <f t="shared" si="129"/>
        <v>0.97700000000000009</v>
      </c>
      <c r="BV245" s="100">
        <f t="shared" si="130"/>
        <v>0.1</v>
      </c>
      <c r="BW245" s="95">
        <f t="shared" si="131"/>
        <v>1</v>
      </c>
      <c r="BX245" s="94">
        <f t="shared" si="132"/>
        <v>0.91</v>
      </c>
      <c r="BY245" s="100">
        <f t="shared" si="133"/>
        <v>0.76800000000000002</v>
      </c>
      <c r="BZ245" s="100">
        <f t="shared" si="134"/>
        <v>0.96970717470045154</v>
      </c>
      <c r="CA245" s="94">
        <f t="shared" si="135"/>
        <v>0.15</v>
      </c>
      <c r="CB245" s="99">
        <f t="shared" si="136"/>
        <v>0.70199900445806329</v>
      </c>
      <c r="CC245" s="97" t="str">
        <f t="shared" si="137"/>
        <v>Aceptable</v>
      </c>
      <c r="CD245" s="99">
        <f t="shared" si="138"/>
        <v>3.0292825299548486E-2</v>
      </c>
      <c r="CE245" s="96">
        <f t="shared" si="139"/>
        <v>1</v>
      </c>
      <c r="CF245" s="96">
        <f t="shared" si="140"/>
        <v>1</v>
      </c>
      <c r="CG245" s="99">
        <f t="shared" si="141"/>
        <v>0.67676427509984949</v>
      </c>
      <c r="CH245" s="101" t="str">
        <f t="shared" si="142"/>
        <v>Alta</v>
      </c>
      <c r="CI245" s="96">
        <f t="shared" si="143"/>
        <v>0</v>
      </c>
      <c r="CJ245" s="96">
        <f t="shared" si="144"/>
        <v>1</v>
      </c>
      <c r="CK245" s="96">
        <f t="shared" si="145"/>
        <v>0</v>
      </c>
      <c r="CL245" s="102">
        <f t="shared" si="146"/>
        <v>0.33333333333333331</v>
      </c>
      <c r="CM245" s="103" t="str">
        <f t="shared" si="147"/>
        <v>Baja</v>
      </c>
      <c r="CN245" s="96">
        <f t="shared" si="148"/>
        <v>0.23200000000000001</v>
      </c>
      <c r="CO245" s="96">
        <f t="shared" si="149"/>
        <v>0.23200000000000001</v>
      </c>
      <c r="CP245" s="103" t="str">
        <f t="shared" si="150"/>
        <v>Baja</v>
      </c>
      <c r="CQ245" s="104">
        <f t="shared" si="151"/>
        <v>1.3323203820651819E-3</v>
      </c>
      <c r="CR245" s="104">
        <f t="shared" si="152"/>
        <v>1.3323203820651819E-3</v>
      </c>
      <c r="CS245" s="103" t="str">
        <f t="shared" si="153"/>
        <v>Ninguna</v>
      </c>
      <c r="CT245" s="105" t="str">
        <f t="shared" si="154"/>
        <v>Eutrofico</v>
      </c>
      <c r="CU245" s="113" t="s">
        <v>2039</v>
      </c>
      <c r="CV245" s="83" t="s">
        <v>2030</v>
      </c>
      <c r="CW245" s="90">
        <v>43798</v>
      </c>
      <c r="CX245" s="106" t="e">
        <f t="shared" si="155"/>
        <v>#VALUE!</v>
      </c>
    </row>
    <row r="246" spans="1:102" ht="30" hidden="1" customHeight="1" x14ac:dyDescent="0.2">
      <c r="A246" s="83">
        <v>2019</v>
      </c>
      <c r="B246" s="84" t="s">
        <v>2040</v>
      </c>
      <c r="C246" s="84" t="s">
        <v>383</v>
      </c>
      <c r="D246" s="85" t="s">
        <v>2041</v>
      </c>
      <c r="E246" s="86" t="s">
        <v>379</v>
      </c>
      <c r="F246" s="86" t="s">
        <v>135</v>
      </c>
      <c r="G246" s="86" t="s">
        <v>1951</v>
      </c>
      <c r="H246" s="87">
        <v>-75.992138999999995</v>
      </c>
      <c r="I246" s="87">
        <v>6.1106939999999996</v>
      </c>
      <c r="J246" s="88">
        <v>788028.41460000002</v>
      </c>
      <c r="K246" s="88">
        <v>1167855.9331</v>
      </c>
      <c r="L246" s="89">
        <v>1788</v>
      </c>
      <c r="M246" s="86">
        <v>2</v>
      </c>
      <c r="N246" s="86" t="s">
        <v>79</v>
      </c>
      <c r="O246" s="86">
        <v>26</v>
      </c>
      <c r="P246" s="86" t="s">
        <v>80</v>
      </c>
      <c r="Q246" s="86">
        <v>2621</v>
      </c>
      <c r="R246" s="84" t="s">
        <v>152</v>
      </c>
      <c r="S246" s="84" t="s">
        <v>153</v>
      </c>
      <c r="T246" s="84" t="s">
        <v>154</v>
      </c>
      <c r="U246" s="85" t="s">
        <v>380</v>
      </c>
      <c r="V246" s="84" t="s">
        <v>381</v>
      </c>
      <c r="W246" s="84" t="s">
        <v>382</v>
      </c>
      <c r="X246" s="84" t="s">
        <v>383</v>
      </c>
      <c r="Y246" s="90">
        <v>43744</v>
      </c>
      <c r="Z246" s="91">
        <v>11.812134848534798</v>
      </c>
      <c r="AA246" s="91">
        <v>7.09</v>
      </c>
      <c r="AB246" s="91">
        <v>135.19999999999999</v>
      </c>
      <c r="AC246" s="91">
        <v>17.7</v>
      </c>
      <c r="AD246" s="91">
        <v>22.5</v>
      </c>
      <c r="AE246" s="91">
        <v>7.34</v>
      </c>
      <c r="AF246" s="91">
        <v>95</v>
      </c>
      <c r="AG246" s="91">
        <v>4.8000000000000007</v>
      </c>
      <c r="AH246" s="91">
        <v>12</v>
      </c>
      <c r="AI246" s="91">
        <v>2</v>
      </c>
      <c r="AJ246" s="91" t="s">
        <v>88</v>
      </c>
      <c r="AK246" s="91" t="s">
        <v>88</v>
      </c>
      <c r="AL246" s="91">
        <v>7665</v>
      </c>
      <c r="AM246" s="91" t="s">
        <v>88</v>
      </c>
      <c r="AN246" s="91" t="s">
        <v>88</v>
      </c>
      <c r="AO246" s="91" t="s">
        <v>88</v>
      </c>
      <c r="AP246" s="91" t="e">
        <v>#VALUE!</v>
      </c>
      <c r="AQ246" s="91" t="s">
        <v>88</v>
      </c>
      <c r="AR246" s="91" t="s">
        <v>88</v>
      </c>
      <c r="AS246" s="91" t="s">
        <v>88</v>
      </c>
      <c r="AT246" s="91" t="s">
        <v>88</v>
      </c>
      <c r="AU246" s="91" t="s">
        <v>88</v>
      </c>
      <c r="AV246" s="91">
        <v>7</v>
      </c>
      <c r="AW246" s="91" t="s">
        <v>88</v>
      </c>
      <c r="AX246" s="91">
        <v>5</v>
      </c>
      <c r="AY246" s="91">
        <v>0.05</v>
      </c>
      <c r="AZ246" s="91" t="s">
        <v>88</v>
      </c>
      <c r="BA246" s="91" t="s">
        <v>88</v>
      </c>
      <c r="BB246" s="91" t="s">
        <v>88</v>
      </c>
      <c r="BC246" s="91" t="s">
        <v>88</v>
      </c>
      <c r="BD246" s="91" t="s">
        <v>88</v>
      </c>
      <c r="BE246" s="93" t="s">
        <v>88</v>
      </c>
      <c r="BF246" s="91" t="s">
        <v>88</v>
      </c>
      <c r="BG246" s="91" t="s">
        <v>88</v>
      </c>
      <c r="BH246" s="91" t="s">
        <v>88</v>
      </c>
      <c r="BI246" s="94">
        <f t="shared" si="117"/>
        <v>97.636378390624955</v>
      </c>
      <c r="BJ246" s="95">
        <f t="shared" si="118"/>
        <v>2</v>
      </c>
      <c r="BK246" s="95">
        <f t="shared" si="119"/>
        <v>90.377514114849163</v>
      </c>
      <c r="BL246" s="95">
        <f t="shared" si="120"/>
        <v>80.14150832</v>
      </c>
      <c r="BM246" s="95" t="e">
        <f t="shared" si="121"/>
        <v>#VALUE!</v>
      </c>
      <c r="BN246" s="95">
        <f t="shared" si="122"/>
        <v>2</v>
      </c>
      <c r="BO246" s="95">
        <f t="shared" si="123"/>
        <v>74.256454167796107</v>
      </c>
      <c r="BP246" s="95">
        <f t="shared" si="124"/>
        <v>5</v>
      </c>
      <c r="BQ246" s="95">
        <f t="shared" si="125"/>
        <v>20</v>
      </c>
      <c r="BR246" s="96" t="e">
        <f t="shared" si="126"/>
        <v>#VALUE!</v>
      </c>
      <c r="BS246" s="97" t="e">
        <f t="shared" si="127"/>
        <v>#VALUE!</v>
      </c>
      <c r="BT246" s="98">
        <f t="shared" si="128"/>
        <v>100</v>
      </c>
      <c r="BU246" s="99">
        <f t="shared" si="129"/>
        <v>0.95000000000000007</v>
      </c>
      <c r="BV246" s="100">
        <f t="shared" si="130"/>
        <v>0.1</v>
      </c>
      <c r="BW246" s="95">
        <f t="shared" si="131"/>
        <v>1</v>
      </c>
      <c r="BX246" s="94">
        <f t="shared" si="132"/>
        <v>0.91</v>
      </c>
      <c r="BY246" s="100">
        <f t="shared" si="133"/>
        <v>0.999</v>
      </c>
      <c r="BZ246" s="100">
        <f t="shared" si="134"/>
        <v>0.60598861884638411</v>
      </c>
      <c r="CA246" s="94">
        <f t="shared" si="135"/>
        <v>0.15</v>
      </c>
      <c r="CB246" s="99">
        <f t="shared" si="136"/>
        <v>0.67909840663849386</v>
      </c>
      <c r="CC246" s="97" t="str">
        <f t="shared" si="137"/>
        <v>Regular</v>
      </c>
      <c r="CD246" s="99">
        <f t="shared" si="138"/>
        <v>0.39401138115361584</v>
      </c>
      <c r="CE246" s="96">
        <f t="shared" si="139"/>
        <v>1</v>
      </c>
      <c r="CF246" s="96">
        <f t="shared" si="140"/>
        <v>1</v>
      </c>
      <c r="CG246" s="99">
        <f t="shared" si="141"/>
        <v>0.798003793717872</v>
      </c>
      <c r="CH246" s="101" t="str">
        <f t="shared" si="142"/>
        <v>Alta</v>
      </c>
      <c r="CI246" s="96">
        <f t="shared" si="143"/>
        <v>0</v>
      </c>
      <c r="CJ246" s="96">
        <f t="shared" si="144"/>
        <v>1</v>
      </c>
      <c r="CK246" s="96">
        <f t="shared" si="145"/>
        <v>4.9999999999999933E-2</v>
      </c>
      <c r="CL246" s="102">
        <f t="shared" si="146"/>
        <v>0.34999999999999992</v>
      </c>
      <c r="CM246" s="103" t="str">
        <f t="shared" si="147"/>
        <v>Baja</v>
      </c>
      <c r="CN246" s="96">
        <f t="shared" si="148"/>
        <v>0</v>
      </c>
      <c r="CO246" s="96">
        <f t="shared" si="149"/>
        <v>0</v>
      </c>
      <c r="CP246" s="103" t="str">
        <f t="shared" si="150"/>
        <v>Ninguna</v>
      </c>
      <c r="CQ246" s="104">
        <f t="shared" si="151"/>
        <v>1.3323203820651819E-3</v>
      </c>
      <c r="CR246" s="104">
        <f t="shared" si="152"/>
        <v>1.3323203820651819E-3</v>
      </c>
      <c r="CS246" s="103" t="str">
        <f t="shared" si="153"/>
        <v>Ninguna</v>
      </c>
      <c r="CT246" s="105" t="str">
        <f t="shared" si="154"/>
        <v>Eutrofico</v>
      </c>
      <c r="CU246" s="113" t="s">
        <v>2042</v>
      </c>
      <c r="CV246" s="83" t="s">
        <v>2043</v>
      </c>
      <c r="CW246" s="90">
        <v>43759</v>
      </c>
      <c r="CX246" s="106" t="e">
        <f t="shared" si="155"/>
        <v>#VALUE!</v>
      </c>
    </row>
    <row r="247" spans="1:102" ht="30" hidden="1" customHeight="1" x14ac:dyDescent="0.2">
      <c r="A247" s="83">
        <v>2019</v>
      </c>
      <c r="B247" s="84" t="s">
        <v>2044</v>
      </c>
      <c r="C247" s="84" t="s">
        <v>383</v>
      </c>
      <c r="D247" s="85" t="s">
        <v>2045</v>
      </c>
      <c r="E247" s="86" t="s">
        <v>379</v>
      </c>
      <c r="F247" s="86" t="s">
        <v>135</v>
      </c>
      <c r="G247" s="86" t="s">
        <v>1951</v>
      </c>
      <c r="H247" s="87">
        <v>-75.959444000000005</v>
      </c>
      <c r="I247" s="87">
        <v>6.1527779999999996</v>
      </c>
      <c r="J247" s="88">
        <v>791665.69900000002</v>
      </c>
      <c r="K247" s="88">
        <v>1172499.496</v>
      </c>
      <c r="L247" s="89">
        <v>1246</v>
      </c>
      <c r="M247" s="86">
        <v>2</v>
      </c>
      <c r="N247" s="86" t="s">
        <v>79</v>
      </c>
      <c r="O247" s="86">
        <v>26</v>
      </c>
      <c r="P247" s="86" t="s">
        <v>80</v>
      </c>
      <c r="Q247" s="86">
        <v>2621</v>
      </c>
      <c r="R247" s="84" t="s">
        <v>152</v>
      </c>
      <c r="S247" s="84" t="s">
        <v>153</v>
      </c>
      <c r="T247" s="84" t="s">
        <v>154</v>
      </c>
      <c r="U247" s="85" t="s">
        <v>380</v>
      </c>
      <c r="V247" s="84" t="s">
        <v>381</v>
      </c>
      <c r="W247" s="84" t="s">
        <v>382</v>
      </c>
      <c r="X247" s="84" t="s">
        <v>383</v>
      </c>
      <c r="Y247" s="90">
        <v>43744</v>
      </c>
      <c r="Z247" s="91">
        <v>1119.8242533333334</v>
      </c>
      <c r="AA247" s="91">
        <v>8.0299999999999994</v>
      </c>
      <c r="AB247" s="91">
        <v>195</v>
      </c>
      <c r="AC247" s="91">
        <v>21.7</v>
      </c>
      <c r="AD247" s="91">
        <v>23.8</v>
      </c>
      <c r="AE247" s="91">
        <v>8.0399999999999991</v>
      </c>
      <c r="AF247" s="91">
        <v>95.4</v>
      </c>
      <c r="AG247" s="91">
        <v>2.1000000000000014</v>
      </c>
      <c r="AH247" s="91">
        <v>34.700000000000003</v>
      </c>
      <c r="AI247" s="91">
        <v>3.51</v>
      </c>
      <c r="AJ247" s="91" t="s">
        <v>88</v>
      </c>
      <c r="AK247" s="91" t="s">
        <v>88</v>
      </c>
      <c r="AL247" s="91">
        <v>198629</v>
      </c>
      <c r="AM247" s="91" t="s">
        <v>88</v>
      </c>
      <c r="AN247" s="91" t="s">
        <v>88</v>
      </c>
      <c r="AO247" s="91" t="s">
        <v>88</v>
      </c>
      <c r="AP247" s="91" t="e">
        <v>#VALUE!</v>
      </c>
      <c r="AQ247" s="91" t="s">
        <v>88</v>
      </c>
      <c r="AR247" s="91" t="s">
        <v>88</v>
      </c>
      <c r="AS247" s="91" t="s">
        <v>88</v>
      </c>
      <c r="AT247" s="91" t="s">
        <v>88</v>
      </c>
      <c r="AU247" s="91" t="s">
        <v>88</v>
      </c>
      <c r="AV247" s="91">
        <v>48</v>
      </c>
      <c r="AW247" s="91" t="s">
        <v>88</v>
      </c>
      <c r="AX247" s="91">
        <v>5</v>
      </c>
      <c r="AY247" s="91">
        <v>0.13200000000000001</v>
      </c>
      <c r="AZ247" s="91" t="s">
        <v>88</v>
      </c>
      <c r="BA247" s="91" t="s">
        <v>88</v>
      </c>
      <c r="BB247" s="91" t="s">
        <v>88</v>
      </c>
      <c r="BC247" s="91" t="s">
        <v>88</v>
      </c>
      <c r="BD247" s="91" t="s">
        <v>88</v>
      </c>
      <c r="BE247" s="93" t="s">
        <v>88</v>
      </c>
      <c r="BF247" s="91" t="s">
        <v>88</v>
      </c>
      <c r="BG247" s="91" t="s">
        <v>88</v>
      </c>
      <c r="BH247" s="91" t="s">
        <v>88</v>
      </c>
      <c r="BI247" s="94">
        <f t="shared" si="117"/>
        <v>97.776523712714649</v>
      </c>
      <c r="BJ247" s="95">
        <f t="shared" si="118"/>
        <v>2</v>
      </c>
      <c r="BK247" s="95">
        <f t="shared" si="119"/>
        <v>84.171391315896471</v>
      </c>
      <c r="BL247" s="95">
        <f t="shared" si="120"/>
        <v>67.703552095186154</v>
      </c>
      <c r="BM247" s="95" t="e">
        <f t="shared" si="121"/>
        <v>#VALUE!</v>
      </c>
      <c r="BN247" s="95">
        <f t="shared" si="122"/>
        <v>2</v>
      </c>
      <c r="BO247" s="95">
        <f t="shared" si="123"/>
        <v>86.17148504139638</v>
      </c>
      <c r="BP247" s="95">
        <f t="shared" si="124"/>
        <v>5</v>
      </c>
      <c r="BQ247" s="95">
        <f t="shared" si="125"/>
        <v>20</v>
      </c>
      <c r="BR247" s="96" t="e">
        <f t="shared" si="126"/>
        <v>#VALUE!</v>
      </c>
      <c r="BS247" s="97" t="e">
        <f t="shared" si="127"/>
        <v>#VALUE!</v>
      </c>
      <c r="BT247" s="98">
        <f t="shared" si="128"/>
        <v>37.878787878787875</v>
      </c>
      <c r="BU247" s="99">
        <f t="shared" si="129"/>
        <v>0.95400000000000007</v>
      </c>
      <c r="BV247" s="100">
        <f t="shared" si="130"/>
        <v>0.1</v>
      </c>
      <c r="BW247" s="95">
        <f t="shared" si="131"/>
        <v>0.9845572551667795</v>
      </c>
      <c r="BX247" s="94">
        <f t="shared" si="132"/>
        <v>0.51</v>
      </c>
      <c r="BY247" s="100">
        <f t="shared" si="133"/>
        <v>0.876</v>
      </c>
      <c r="BZ247" s="100">
        <f t="shared" si="134"/>
        <v>0.35635503062559393</v>
      </c>
      <c r="CA247" s="94">
        <f t="shared" si="135"/>
        <v>0.15</v>
      </c>
      <c r="CB247" s="99">
        <f t="shared" si="136"/>
        <v>0.56940772001093243</v>
      </c>
      <c r="CC247" s="97" t="str">
        <f t="shared" si="137"/>
        <v>Regular</v>
      </c>
      <c r="CD247" s="99">
        <f t="shared" si="138"/>
        <v>0.64364496937440607</v>
      </c>
      <c r="CE247" s="96">
        <f t="shared" si="139"/>
        <v>1</v>
      </c>
      <c r="CF247" s="96">
        <f t="shared" si="140"/>
        <v>1</v>
      </c>
      <c r="CG247" s="99">
        <f t="shared" si="141"/>
        <v>0.88121498979146873</v>
      </c>
      <c r="CH247" s="101" t="str">
        <f t="shared" si="142"/>
        <v>Muy Alta</v>
      </c>
      <c r="CI247" s="96">
        <f t="shared" si="143"/>
        <v>0.33171498152607687</v>
      </c>
      <c r="CJ247" s="96">
        <f t="shared" si="144"/>
        <v>1</v>
      </c>
      <c r="CK247" s="96">
        <f t="shared" si="145"/>
        <v>4.599999999999993E-2</v>
      </c>
      <c r="CL247" s="102">
        <f t="shared" si="146"/>
        <v>0.45923832717535901</v>
      </c>
      <c r="CM247" s="103" t="str">
        <f t="shared" si="147"/>
        <v>Media</v>
      </c>
      <c r="CN247" s="96">
        <f t="shared" si="148"/>
        <v>0.12400000000000001</v>
      </c>
      <c r="CO247" s="96">
        <f t="shared" si="149"/>
        <v>0.12400000000000001</v>
      </c>
      <c r="CP247" s="103" t="str">
        <f t="shared" si="150"/>
        <v>Ninguna</v>
      </c>
      <c r="CQ247" s="104">
        <f t="shared" si="151"/>
        <v>3.3038025038198832E-2</v>
      </c>
      <c r="CR247" s="104">
        <f t="shared" si="152"/>
        <v>3.3038025038198832E-2</v>
      </c>
      <c r="CS247" s="103" t="str">
        <f t="shared" si="153"/>
        <v>Ninguna</v>
      </c>
      <c r="CT247" s="105" t="str">
        <f t="shared" si="154"/>
        <v>Eutrofico</v>
      </c>
      <c r="CU247" s="113" t="s">
        <v>2046</v>
      </c>
      <c r="CV247" s="83" t="s">
        <v>2043</v>
      </c>
      <c r="CW247" s="90">
        <v>43759</v>
      </c>
      <c r="CX247" s="106" t="e">
        <f t="shared" si="155"/>
        <v>#VALUE!</v>
      </c>
    </row>
    <row r="248" spans="1:102" ht="30" hidden="1" customHeight="1" x14ac:dyDescent="0.2">
      <c r="A248" s="83">
        <v>2019</v>
      </c>
      <c r="B248" s="84" t="s">
        <v>2047</v>
      </c>
      <c r="C248" s="84" t="s">
        <v>381</v>
      </c>
      <c r="D248" s="85" t="s">
        <v>2048</v>
      </c>
      <c r="E248" s="86" t="s">
        <v>379</v>
      </c>
      <c r="F248" s="86" t="s">
        <v>135</v>
      </c>
      <c r="G248" s="86" t="s">
        <v>1494</v>
      </c>
      <c r="H248" s="87">
        <v>-75.959806</v>
      </c>
      <c r="I248" s="87">
        <v>6.1966939999999999</v>
      </c>
      <c r="J248" s="88">
        <v>791642.88600000006</v>
      </c>
      <c r="K248" s="88">
        <v>1177358.8332</v>
      </c>
      <c r="L248" s="89">
        <v>1365</v>
      </c>
      <c r="M248" s="86">
        <v>2</v>
      </c>
      <c r="N248" s="86" t="s">
        <v>79</v>
      </c>
      <c r="O248" s="86">
        <v>26</v>
      </c>
      <c r="P248" s="86" t="s">
        <v>80</v>
      </c>
      <c r="Q248" s="86">
        <v>2621</v>
      </c>
      <c r="R248" s="84" t="s">
        <v>152</v>
      </c>
      <c r="S248" s="84" t="s">
        <v>153</v>
      </c>
      <c r="T248" s="84" t="s">
        <v>154</v>
      </c>
      <c r="U248" s="85" t="s">
        <v>380</v>
      </c>
      <c r="V248" s="84" t="s">
        <v>381</v>
      </c>
      <c r="W248" s="84" t="s">
        <v>427</v>
      </c>
      <c r="X248" s="84" t="s">
        <v>381</v>
      </c>
      <c r="Y248" s="90">
        <v>43744</v>
      </c>
      <c r="Z248" s="91">
        <v>779.07384666666655</v>
      </c>
      <c r="AA248" s="91">
        <v>8.31</v>
      </c>
      <c r="AB248" s="91">
        <v>221</v>
      </c>
      <c r="AC248" s="91">
        <v>21.6</v>
      </c>
      <c r="AD248" s="91">
        <v>24.1</v>
      </c>
      <c r="AE248" s="91">
        <v>7.5</v>
      </c>
      <c r="AF248" s="91">
        <v>98.5</v>
      </c>
      <c r="AG248" s="91">
        <v>2.5</v>
      </c>
      <c r="AH248" s="91">
        <v>12</v>
      </c>
      <c r="AI248" s="91">
        <v>2</v>
      </c>
      <c r="AJ248" s="91" t="s">
        <v>88</v>
      </c>
      <c r="AK248" s="91" t="s">
        <v>88</v>
      </c>
      <c r="AL248" s="91">
        <v>3740</v>
      </c>
      <c r="AM248" s="91" t="s">
        <v>88</v>
      </c>
      <c r="AN248" s="91" t="s">
        <v>88</v>
      </c>
      <c r="AO248" s="91" t="s">
        <v>88</v>
      </c>
      <c r="AP248" s="91" t="e">
        <v>#VALUE!</v>
      </c>
      <c r="AQ248" s="91" t="s">
        <v>88</v>
      </c>
      <c r="AR248" s="91" t="s">
        <v>88</v>
      </c>
      <c r="AS248" s="91" t="s">
        <v>88</v>
      </c>
      <c r="AT248" s="91" t="s">
        <v>88</v>
      </c>
      <c r="AU248" s="91" t="s">
        <v>88</v>
      </c>
      <c r="AV248" s="91">
        <v>7</v>
      </c>
      <c r="AW248" s="91" t="s">
        <v>88</v>
      </c>
      <c r="AX248" s="91">
        <v>5</v>
      </c>
      <c r="AY248" s="91">
        <v>0.05</v>
      </c>
      <c r="AZ248" s="91" t="s">
        <v>88</v>
      </c>
      <c r="BA248" s="91" t="s">
        <v>88</v>
      </c>
      <c r="BB248" s="91" t="s">
        <v>88</v>
      </c>
      <c r="BC248" s="91" t="s">
        <v>88</v>
      </c>
      <c r="BD248" s="91" t="s">
        <v>88</v>
      </c>
      <c r="BE248" s="93" t="s">
        <v>88</v>
      </c>
      <c r="BF248" s="91" t="s">
        <v>88</v>
      </c>
      <c r="BG248" s="91" t="s">
        <v>88</v>
      </c>
      <c r="BH248" s="91" t="s">
        <v>88</v>
      </c>
      <c r="BI248" s="94">
        <f t="shared" si="117"/>
        <v>98.561388058892391</v>
      </c>
      <c r="BJ248" s="95">
        <f t="shared" si="118"/>
        <v>2</v>
      </c>
      <c r="BK248" s="95">
        <f t="shared" si="119"/>
        <v>75.459405411686021</v>
      </c>
      <c r="BL248" s="95">
        <f t="shared" si="120"/>
        <v>80.14150832</v>
      </c>
      <c r="BM248" s="95" t="e">
        <f t="shared" si="121"/>
        <v>#VALUE!</v>
      </c>
      <c r="BN248" s="95">
        <f t="shared" si="122"/>
        <v>2</v>
      </c>
      <c r="BO248" s="95">
        <f t="shared" si="123"/>
        <v>84.793539135742179</v>
      </c>
      <c r="BP248" s="95">
        <f t="shared" si="124"/>
        <v>5</v>
      </c>
      <c r="BQ248" s="95">
        <f t="shared" si="125"/>
        <v>20</v>
      </c>
      <c r="BR248" s="96" t="e">
        <f t="shared" si="126"/>
        <v>#VALUE!</v>
      </c>
      <c r="BS248" s="97" t="e">
        <f t="shared" si="127"/>
        <v>#VALUE!</v>
      </c>
      <c r="BT248" s="98">
        <f t="shared" si="128"/>
        <v>100</v>
      </c>
      <c r="BU248" s="99">
        <f t="shared" si="129"/>
        <v>0.98499999999999999</v>
      </c>
      <c r="BV248" s="100">
        <f t="shared" si="130"/>
        <v>0.1</v>
      </c>
      <c r="BW248" s="95">
        <f t="shared" si="131"/>
        <v>0.85144531576881866</v>
      </c>
      <c r="BX248" s="94">
        <f t="shared" si="132"/>
        <v>0.91</v>
      </c>
      <c r="BY248" s="100">
        <f t="shared" si="133"/>
        <v>0.999</v>
      </c>
      <c r="BZ248" s="100">
        <f t="shared" si="134"/>
        <v>0.23882301801011041</v>
      </c>
      <c r="CA248" s="94">
        <f t="shared" si="135"/>
        <v>0.15</v>
      </c>
      <c r="CB248" s="99">
        <f t="shared" si="136"/>
        <v>0.6124975667290502</v>
      </c>
      <c r="CC248" s="97" t="str">
        <f t="shared" si="137"/>
        <v>Regular</v>
      </c>
      <c r="CD248" s="99">
        <f t="shared" si="138"/>
        <v>0.76117698198988959</v>
      </c>
      <c r="CE248" s="96">
        <f t="shared" si="139"/>
        <v>1</v>
      </c>
      <c r="CF248" s="96">
        <f t="shared" si="140"/>
        <v>1</v>
      </c>
      <c r="CG248" s="99">
        <f t="shared" si="141"/>
        <v>0.92039232732996323</v>
      </c>
      <c r="CH248" s="101" t="str">
        <f t="shared" si="142"/>
        <v>Muy Alta</v>
      </c>
      <c r="CI248" s="96">
        <f t="shared" si="143"/>
        <v>0</v>
      </c>
      <c r="CJ248" s="96">
        <f t="shared" si="144"/>
        <v>1</v>
      </c>
      <c r="CK248" s="96">
        <f t="shared" si="145"/>
        <v>1.5000000000000013E-2</v>
      </c>
      <c r="CL248" s="102">
        <f t="shared" si="146"/>
        <v>0.33833333333333337</v>
      </c>
      <c r="CM248" s="103" t="str">
        <f t="shared" si="147"/>
        <v>Baja</v>
      </c>
      <c r="CN248" s="96">
        <f t="shared" si="148"/>
        <v>0</v>
      </c>
      <c r="CO248" s="96">
        <f t="shared" si="149"/>
        <v>0</v>
      </c>
      <c r="CP248" s="103" t="str">
        <f t="shared" si="150"/>
        <v>Ninguna</v>
      </c>
      <c r="CQ248" s="104">
        <f t="shared" si="151"/>
        <v>8.2375515340109534E-2</v>
      </c>
      <c r="CR248" s="104">
        <f t="shared" si="152"/>
        <v>8.2375515340109534E-2</v>
      </c>
      <c r="CS248" s="103" t="str">
        <f t="shared" si="153"/>
        <v>Ninguna</v>
      </c>
      <c r="CT248" s="105" t="str">
        <f t="shared" si="154"/>
        <v>Eutrofico</v>
      </c>
      <c r="CU248" s="113" t="s">
        <v>2049</v>
      </c>
      <c r="CV248" s="83" t="s">
        <v>2043</v>
      </c>
      <c r="CW248" s="90">
        <v>43759</v>
      </c>
      <c r="CX248" s="106" t="e">
        <f t="shared" si="155"/>
        <v>#VALUE!</v>
      </c>
    </row>
    <row r="249" spans="1:102" ht="30" hidden="1" customHeight="1" x14ac:dyDescent="0.2">
      <c r="A249" s="83">
        <v>2019</v>
      </c>
      <c r="B249" s="84" t="s">
        <v>2050</v>
      </c>
      <c r="C249" s="84" t="s">
        <v>381</v>
      </c>
      <c r="D249" s="85" t="s">
        <v>2051</v>
      </c>
      <c r="E249" s="86" t="s">
        <v>379</v>
      </c>
      <c r="F249" s="86" t="s">
        <v>135</v>
      </c>
      <c r="G249" s="86" t="s">
        <v>2003</v>
      </c>
      <c r="H249" s="87">
        <v>-75.846556000000007</v>
      </c>
      <c r="I249" s="87">
        <v>6.2176669999999996</v>
      </c>
      <c r="J249" s="88">
        <v>804190.65709999995</v>
      </c>
      <c r="K249" s="88">
        <v>1179636.0352</v>
      </c>
      <c r="L249" s="89">
        <v>526</v>
      </c>
      <c r="M249" s="86">
        <v>2</v>
      </c>
      <c r="N249" s="86" t="s">
        <v>79</v>
      </c>
      <c r="O249" s="86">
        <v>26</v>
      </c>
      <c r="P249" s="86" t="s">
        <v>80</v>
      </c>
      <c r="Q249" s="86">
        <v>2621</v>
      </c>
      <c r="R249" s="84" t="s">
        <v>152</v>
      </c>
      <c r="S249" s="84" t="s">
        <v>153</v>
      </c>
      <c r="T249" s="84" t="s">
        <v>154</v>
      </c>
      <c r="U249" s="85" t="s">
        <v>380</v>
      </c>
      <c r="V249" s="84" t="s">
        <v>381</v>
      </c>
      <c r="W249" s="84" t="s">
        <v>427</v>
      </c>
      <c r="X249" s="84" t="s">
        <v>381</v>
      </c>
      <c r="Y249" s="90">
        <v>43744</v>
      </c>
      <c r="Z249" s="91">
        <v>1676.9084800000001</v>
      </c>
      <c r="AA249" s="91">
        <v>8.2899999999999991</v>
      </c>
      <c r="AB249" s="91">
        <v>237</v>
      </c>
      <c r="AC249" s="91">
        <v>23.5</v>
      </c>
      <c r="AD249" s="91">
        <v>26</v>
      </c>
      <c r="AE249" s="91">
        <v>7.73</v>
      </c>
      <c r="AF249" s="91">
        <v>97.6</v>
      </c>
      <c r="AG249" s="91">
        <v>2.5</v>
      </c>
      <c r="AH249" s="91">
        <v>12</v>
      </c>
      <c r="AI249" s="91">
        <v>2</v>
      </c>
      <c r="AJ249" s="91" t="s">
        <v>88</v>
      </c>
      <c r="AK249" s="91" t="s">
        <v>88</v>
      </c>
      <c r="AL249" s="91">
        <v>2280</v>
      </c>
      <c r="AM249" s="91" t="s">
        <v>88</v>
      </c>
      <c r="AN249" s="91" t="s">
        <v>88</v>
      </c>
      <c r="AO249" s="91" t="s">
        <v>88</v>
      </c>
      <c r="AP249" s="91" t="e">
        <v>#VALUE!</v>
      </c>
      <c r="AQ249" s="91" t="s">
        <v>88</v>
      </c>
      <c r="AR249" s="91" t="s">
        <v>88</v>
      </c>
      <c r="AS249" s="91" t="s">
        <v>88</v>
      </c>
      <c r="AT249" s="91" t="s">
        <v>88</v>
      </c>
      <c r="AU249" s="91" t="s">
        <v>88</v>
      </c>
      <c r="AV249" s="91">
        <v>18</v>
      </c>
      <c r="AW249" s="91" t="s">
        <v>88</v>
      </c>
      <c r="AX249" s="91">
        <v>5</v>
      </c>
      <c r="AY249" s="91">
        <v>0.06</v>
      </c>
      <c r="AZ249" s="91" t="s">
        <v>88</v>
      </c>
      <c r="BA249" s="91" t="s">
        <v>88</v>
      </c>
      <c r="BB249" s="91" t="s">
        <v>88</v>
      </c>
      <c r="BC249" s="91" t="s">
        <v>88</v>
      </c>
      <c r="BD249" s="91" t="s">
        <v>88</v>
      </c>
      <c r="BE249" s="93" t="s">
        <v>88</v>
      </c>
      <c r="BF249" s="91" t="s">
        <v>88</v>
      </c>
      <c r="BG249" s="91" t="s">
        <v>88</v>
      </c>
      <c r="BH249" s="91" t="s">
        <v>88</v>
      </c>
      <c r="BI249" s="94">
        <f t="shared" si="117"/>
        <v>98.388619755537931</v>
      </c>
      <c r="BJ249" s="95">
        <f t="shared" si="118"/>
        <v>2</v>
      </c>
      <c r="BK249" s="95">
        <f t="shared" si="119"/>
        <v>76.138910911893618</v>
      </c>
      <c r="BL249" s="95">
        <f t="shared" si="120"/>
        <v>80.14150832</v>
      </c>
      <c r="BM249" s="95" t="e">
        <f t="shared" si="121"/>
        <v>#VALUE!</v>
      </c>
      <c r="BN249" s="95">
        <f t="shared" si="122"/>
        <v>2</v>
      </c>
      <c r="BO249" s="95">
        <f t="shared" si="123"/>
        <v>84.793539135742179</v>
      </c>
      <c r="BP249" s="95">
        <f t="shared" si="124"/>
        <v>5</v>
      </c>
      <c r="BQ249" s="95">
        <f t="shared" si="125"/>
        <v>20</v>
      </c>
      <c r="BR249" s="96" t="e">
        <f t="shared" si="126"/>
        <v>#VALUE!</v>
      </c>
      <c r="BS249" s="97" t="e">
        <f t="shared" si="127"/>
        <v>#VALUE!</v>
      </c>
      <c r="BT249" s="98">
        <f t="shared" si="128"/>
        <v>83.333333333333343</v>
      </c>
      <c r="BU249" s="99">
        <f t="shared" si="129"/>
        <v>0.97599999999999998</v>
      </c>
      <c r="BV249" s="100">
        <f t="shared" si="130"/>
        <v>0.1</v>
      </c>
      <c r="BW249" s="95">
        <f t="shared" si="131"/>
        <v>0.86032546126053022</v>
      </c>
      <c r="BX249" s="94">
        <f t="shared" si="132"/>
        <v>0.91</v>
      </c>
      <c r="BY249" s="100">
        <f t="shared" si="133"/>
        <v>0.96599999999999997</v>
      </c>
      <c r="BZ249" s="100">
        <f t="shared" si="134"/>
        <v>0.1640837196545224</v>
      </c>
      <c r="CA249" s="94">
        <f t="shared" si="135"/>
        <v>0.15</v>
      </c>
      <c r="CB249" s="99">
        <f t="shared" si="136"/>
        <v>0.59721728532810736</v>
      </c>
      <c r="CC249" s="97" t="str">
        <f t="shared" si="137"/>
        <v>Regular</v>
      </c>
      <c r="CD249" s="99">
        <f t="shared" si="138"/>
        <v>0.8359162803454776</v>
      </c>
      <c r="CE249" s="96">
        <f t="shared" si="139"/>
        <v>1</v>
      </c>
      <c r="CF249" s="96">
        <f t="shared" si="140"/>
        <v>1</v>
      </c>
      <c r="CG249" s="99">
        <f t="shared" si="141"/>
        <v>0.94530542678182583</v>
      </c>
      <c r="CH249" s="101" t="str">
        <f t="shared" si="142"/>
        <v>Muy Alta</v>
      </c>
      <c r="CI249" s="96">
        <f t="shared" si="143"/>
        <v>0</v>
      </c>
      <c r="CJ249" s="96">
        <f t="shared" si="144"/>
        <v>1</v>
      </c>
      <c r="CK249" s="96">
        <f t="shared" si="145"/>
        <v>2.4000000000000021E-2</v>
      </c>
      <c r="CL249" s="102">
        <f t="shared" si="146"/>
        <v>0.34133333333333332</v>
      </c>
      <c r="CM249" s="103" t="str">
        <f t="shared" si="147"/>
        <v>Baja</v>
      </c>
      <c r="CN249" s="96">
        <f t="shared" si="148"/>
        <v>3.4000000000000002E-2</v>
      </c>
      <c r="CO249" s="96">
        <f t="shared" si="149"/>
        <v>3.4000000000000002E-2</v>
      </c>
      <c r="CP249" s="103" t="str">
        <f t="shared" si="150"/>
        <v>Ninguna</v>
      </c>
      <c r="CQ249" s="104">
        <f t="shared" si="151"/>
        <v>7.730786027721756E-2</v>
      </c>
      <c r="CR249" s="104">
        <f t="shared" si="152"/>
        <v>7.730786027721756E-2</v>
      </c>
      <c r="CS249" s="103" t="str">
        <f t="shared" si="153"/>
        <v>Ninguna</v>
      </c>
      <c r="CT249" s="105" t="str">
        <f t="shared" si="154"/>
        <v>Eutrofico</v>
      </c>
      <c r="CU249" s="113" t="s">
        <v>2052</v>
      </c>
      <c r="CV249" s="83" t="s">
        <v>2043</v>
      </c>
      <c r="CW249" s="90">
        <v>43759</v>
      </c>
      <c r="CX249" s="106" t="e">
        <f t="shared" si="155"/>
        <v>#VALUE!</v>
      </c>
    </row>
    <row r="250" spans="1:102" ht="30" hidden="1" customHeight="1" x14ac:dyDescent="0.2">
      <c r="A250" s="83">
        <v>2019</v>
      </c>
      <c r="B250" s="84" t="s">
        <v>2053</v>
      </c>
      <c r="C250" s="84" t="s">
        <v>1248</v>
      </c>
      <c r="D250" s="85" t="s">
        <v>2054</v>
      </c>
      <c r="E250" s="86" t="s">
        <v>134</v>
      </c>
      <c r="F250" s="86" t="s">
        <v>135</v>
      </c>
      <c r="G250" s="86" t="s">
        <v>2020</v>
      </c>
      <c r="H250" s="87">
        <v>-75.725722000000005</v>
      </c>
      <c r="I250" s="87">
        <v>5.738944</v>
      </c>
      <c r="J250" s="88">
        <v>798969.17909999995</v>
      </c>
      <c r="K250" s="88">
        <v>1126708.7043999999</v>
      </c>
      <c r="L250" s="89">
        <v>1072</v>
      </c>
      <c r="M250" s="86">
        <v>2</v>
      </c>
      <c r="N250" s="86" t="s">
        <v>79</v>
      </c>
      <c r="O250" s="86">
        <v>26</v>
      </c>
      <c r="P250" s="86" t="s">
        <v>80</v>
      </c>
      <c r="Q250" s="86">
        <v>2619</v>
      </c>
      <c r="R250" s="84" t="s">
        <v>136</v>
      </c>
      <c r="S250" s="84" t="s">
        <v>403</v>
      </c>
      <c r="T250" s="84" t="s">
        <v>404</v>
      </c>
      <c r="U250" s="85" t="s">
        <v>510</v>
      </c>
      <c r="V250" s="84" t="s">
        <v>511</v>
      </c>
      <c r="W250" s="84" t="s">
        <v>1253</v>
      </c>
      <c r="X250" s="84" t="s">
        <v>1248</v>
      </c>
      <c r="Y250" s="90">
        <v>43739</v>
      </c>
      <c r="Z250" s="91">
        <v>21080</v>
      </c>
      <c r="AA250" s="91">
        <v>7.57</v>
      </c>
      <c r="AB250" s="91">
        <v>48.9</v>
      </c>
      <c r="AC250" s="91">
        <v>20</v>
      </c>
      <c r="AD250" s="91">
        <v>26.2</v>
      </c>
      <c r="AE250" s="91">
        <v>8.14</v>
      </c>
      <c r="AF250" s="91">
        <v>101.8</v>
      </c>
      <c r="AG250" s="91">
        <v>6.1999999999999993</v>
      </c>
      <c r="AH250" s="91">
        <v>21.3</v>
      </c>
      <c r="AI250" s="91">
        <v>2.0699999999999998</v>
      </c>
      <c r="AJ250" s="91" t="s">
        <v>88</v>
      </c>
      <c r="AK250" s="91" t="s">
        <v>88</v>
      </c>
      <c r="AL250" s="91">
        <v>54750</v>
      </c>
      <c r="AM250" s="91" t="s">
        <v>88</v>
      </c>
      <c r="AN250" s="91" t="s">
        <v>88</v>
      </c>
      <c r="AO250" s="91" t="s">
        <v>88</v>
      </c>
      <c r="AP250" s="91" t="e">
        <v>#VALUE!</v>
      </c>
      <c r="AQ250" s="91" t="s">
        <v>88</v>
      </c>
      <c r="AR250" s="91" t="s">
        <v>88</v>
      </c>
      <c r="AS250" s="91" t="s">
        <v>88</v>
      </c>
      <c r="AT250" s="91" t="s">
        <v>88</v>
      </c>
      <c r="AU250" s="91" t="s">
        <v>88</v>
      </c>
      <c r="AV250" s="91">
        <v>9</v>
      </c>
      <c r="AW250" s="91" t="s">
        <v>88</v>
      </c>
      <c r="AX250" s="91">
        <v>5</v>
      </c>
      <c r="AY250" s="91">
        <v>8.6999999999999994E-2</v>
      </c>
      <c r="AZ250" s="91" t="s">
        <v>88</v>
      </c>
      <c r="BA250" s="91" t="s">
        <v>88</v>
      </c>
      <c r="BB250" s="91" t="s">
        <v>88</v>
      </c>
      <c r="BC250" s="91" t="s">
        <v>88</v>
      </c>
      <c r="BD250" s="91" t="s">
        <v>88</v>
      </c>
      <c r="BE250" s="93" t="s">
        <v>88</v>
      </c>
      <c r="BF250" s="91" t="s">
        <v>88</v>
      </c>
      <c r="BG250" s="91" t="s">
        <v>88</v>
      </c>
      <c r="BH250" s="91" t="s">
        <v>88</v>
      </c>
      <c r="BI250" s="94">
        <f t="shared" si="117"/>
        <v>98.81025407092848</v>
      </c>
      <c r="BJ250" s="95">
        <f t="shared" si="118"/>
        <v>2</v>
      </c>
      <c r="BK250" s="95">
        <f t="shared" si="119"/>
        <v>92.623220484652848</v>
      </c>
      <c r="BL250" s="95">
        <f t="shared" si="120"/>
        <v>79.516761349988229</v>
      </c>
      <c r="BM250" s="95" t="e">
        <f t="shared" si="121"/>
        <v>#VALUE!</v>
      </c>
      <c r="BN250" s="95">
        <f t="shared" si="122"/>
        <v>2</v>
      </c>
      <c r="BO250" s="95">
        <f t="shared" si="123"/>
        <v>66.434779370467453</v>
      </c>
      <c r="BP250" s="95">
        <f t="shared" si="124"/>
        <v>5</v>
      </c>
      <c r="BQ250" s="95">
        <f t="shared" si="125"/>
        <v>20</v>
      </c>
      <c r="BR250" s="96" t="e">
        <f t="shared" si="126"/>
        <v>#VALUE!</v>
      </c>
      <c r="BS250" s="97" t="e">
        <f t="shared" si="127"/>
        <v>#VALUE!</v>
      </c>
      <c r="BT250" s="98">
        <f t="shared" si="128"/>
        <v>57.471264367816097</v>
      </c>
      <c r="BU250" s="99">
        <f t="shared" si="129"/>
        <v>0.98199999999999998</v>
      </c>
      <c r="BV250" s="100">
        <f t="shared" si="130"/>
        <v>0.1</v>
      </c>
      <c r="BW250" s="95">
        <f t="shared" si="131"/>
        <v>1</v>
      </c>
      <c r="BX250" s="94">
        <f t="shared" si="132"/>
        <v>0.71</v>
      </c>
      <c r="BY250" s="100">
        <f t="shared" si="133"/>
        <v>0.99299999999999999</v>
      </c>
      <c r="BZ250" s="100">
        <f t="shared" si="134"/>
        <v>0.8991504717040335</v>
      </c>
      <c r="CA250" s="94">
        <f t="shared" si="135"/>
        <v>0.15</v>
      </c>
      <c r="CB250" s="99">
        <f t="shared" si="136"/>
        <v>0.69642106603856468</v>
      </c>
      <c r="CC250" s="97" t="str">
        <f t="shared" si="137"/>
        <v>Regular</v>
      </c>
      <c r="CD250" s="99">
        <f t="shared" si="138"/>
        <v>0.10084952829596652</v>
      </c>
      <c r="CE250" s="96">
        <f t="shared" si="139"/>
        <v>1</v>
      </c>
      <c r="CF250" s="96">
        <f t="shared" si="140"/>
        <v>1</v>
      </c>
      <c r="CG250" s="99">
        <f t="shared" si="141"/>
        <v>0.70028317609865542</v>
      </c>
      <c r="CH250" s="101" t="str">
        <f t="shared" si="142"/>
        <v>Alta</v>
      </c>
      <c r="CI250" s="96">
        <f t="shared" si="143"/>
        <v>0.1711792418198424</v>
      </c>
      <c r="CJ250" s="96">
        <f t="shared" si="144"/>
        <v>1</v>
      </c>
      <c r="CK250" s="96">
        <f t="shared" si="145"/>
        <v>0</v>
      </c>
      <c r="CL250" s="102">
        <f t="shared" si="146"/>
        <v>0.3903930806066141</v>
      </c>
      <c r="CM250" s="103" t="str">
        <f t="shared" si="147"/>
        <v>Baja</v>
      </c>
      <c r="CN250" s="96">
        <f t="shared" si="148"/>
        <v>0</v>
      </c>
      <c r="CO250" s="96">
        <f t="shared" si="149"/>
        <v>0</v>
      </c>
      <c r="CP250" s="103" t="str">
        <f t="shared" si="150"/>
        <v>Ninguna</v>
      </c>
      <c r="CQ250" s="104">
        <f t="shared" si="151"/>
        <v>6.939926331218137E-3</v>
      </c>
      <c r="CR250" s="104">
        <f t="shared" si="152"/>
        <v>6.939926331218137E-3</v>
      </c>
      <c r="CS250" s="103" t="str">
        <f t="shared" si="153"/>
        <v>Ninguna</v>
      </c>
      <c r="CT250" s="105" t="str">
        <f t="shared" si="154"/>
        <v>Eutrofico</v>
      </c>
      <c r="CU250" s="113" t="s">
        <v>2055</v>
      </c>
      <c r="CV250" s="83" t="s">
        <v>2056</v>
      </c>
      <c r="CW250" s="90">
        <v>43754</v>
      </c>
      <c r="CX250" s="106" t="e">
        <f t="shared" si="155"/>
        <v>#VALUE!</v>
      </c>
    </row>
    <row r="251" spans="1:102" ht="30" hidden="1" customHeight="1" x14ac:dyDescent="0.2">
      <c r="A251" s="83">
        <v>2019</v>
      </c>
      <c r="B251" s="84" t="s">
        <v>2057</v>
      </c>
      <c r="C251" s="84" t="s">
        <v>2058</v>
      </c>
      <c r="D251" s="85" t="s">
        <v>2059</v>
      </c>
      <c r="E251" s="86" t="s">
        <v>1117</v>
      </c>
      <c r="F251" s="86" t="s">
        <v>135</v>
      </c>
      <c r="G251" s="86" t="s">
        <v>2020</v>
      </c>
      <c r="H251" s="87">
        <v>-75.908444000000003</v>
      </c>
      <c r="I251" s="87">
        <v>5.880833</v>
      </c>
      <c r="J251" s="88">
        <v>796483.40590000001</v>
      </c>
      <c r="K251" s="88">
        <v>1139659.2320999999</v>
      </c>
      <c r="L251" s="89">
        <v>654</v>
      </c>
      <c r="M251" s="86">
        <v>2</v>
      </c>
      <c r="N251" s="86" t="s">
        <v>79</v>
      </c>
      <c r="O251" s="86">
        <v>26</v>
      </c>
      <c r="P251" s="86" t="s">
        <v>80</v>
      </c>
      <c r="Q251" s="86">
        <v>2619</v>
      </c>
      <c r="R251" s="84" t="s">
        <v>136</v>
      </c>
      <c r="S251" s="84" t="s">
        <v>403</v>
      </c>
      <c r="T251" s="84" t="s">
        <v>404</v>
      </c>
      <c r="U251" s="85" t="s">
        <v>510</v>
      </c>
      <c r="V251" s="84" t="s">
        <v>511</v>
      </c>
      <c r="W251" s="84" t="s">
        <v>2060</v>
      </c>
      <c r="X251" s="84" t="s">
        <v>2058</v>
      </c>
      <c r="Y251" s="90">
        <v>43739</v>
      </c>
      <c r="Z251" s="91">
        <v>32590</v>
      </c>
      <c r="AA251" s="91">
        <v>7.57</v>
      </c>
      <c r="AB251" s="91">
        <v>56.4</v>
      </c>
      <c r="AC251" s="91">
        <v>21.7</v>
      </c>
      <c r="AD251" s="91">
        <v>26.7</v>
      </c>
      <c r="AE251" s="91">
        <v>8.14</v>
      </c>
      <c r="AF251" s="91">
        <v>101.2</v>
      </c>
      <c r="AG251" s="91">
        <v>5</v>
      </c>
      <c r="AH251" s="91">
        <v>23.3</v>
      </c>
      <c r="AI251" s="91">
        <v>2</v>
      </c>
      <c r="AJ251" s="91" t="s">
        <v>88</v>
      </c>
      <c r="AK251" s="91" t="s">
        <v>88</v>
      </c>
      <c r="AL251" s="91">
        <v>61310</v>
      </c>
      <c r="AM251" s="91" t="s">
        <v>88</v>
      </c>
      <c r="AN251" s="91" t="s">
        <v>88</v>
      </c>
      <c r="AO251" s="91" t="s">
        <v>88</v>
      </c>
      <c r="AP251" s="91" t="e">
        <v>#VALUE!</v>
      </c>
      <c r="AQ251" s="91" t="s">
        <v>88</v>
      </c>
      <c r="AR251" s="91" t="s">
        <v>88</v>
      </c>
      <c r="AS251" s="91" t="s">
        <v>88</v>
      </c>
      <c r="AT251" s="91" t="s">
        <v>88</v>
      </c>
      <c r="AU251" s="91" t="s">
        <v>88</v>
      </c>
      <c r="AV251" s="91">
        <v>27</v>
      </c>
      <c r="AW251" s="91" t="s">
        <v>88</v>
      </c>
      <c r="AX251" s="91">
        <v>5</v>
      </c>
      <c r="AY251" s="91">
        <v>7.5999999999999998E-2</v>
      </c>
      <c r="AZ251" s="91" t="s">
        <v>88</v>
      </c>
      <c r="BA251" s="91" t="s">
        <v>88</v>
      </c>
      <c r="BB251" s="91" t="s">
        <v>88</v>
      </c>
      <c r="BC251" s="91" t="s">
        <v>88</v>
      </c>
      <c r="BD251" s="91" t="s">
        <v>88</v>
      </c>
      <c r="BE251" s="93" t="s">
        <v>88</v>
      </c>
      <c r="BF251" s="91" t="s">
        <v>88</v>
      </c>
      <c r="BG251" s="91" t="s">
        <v>88</v>
      </c>
      <c r="BH251" s="91" t="s">
        <v>88</v>
      </c>
      <c r="BI251" s="94">
        <f t="shared" si="117"/>
        <v>98.809711650725916</v>
      </c>
      <c r="BJ251" s="95">
        <f t="shared" si="118"/>
        <v>2</v>
      </c>
      <c r="BK251" s="95">
        <f t="shared" si="119"/>
        <v>92.623220484652848</v>
      </c>
      <c r="BL251" s="95">
        <f t="shared" si="120"/>
        <v>80.14150832</v>
      </c>
      <c r="BM251" s="95" t="e">
        <f t="shared" si="121"/>
        <v>#VALUE!</v>
      </c>
      <c r="BN251" s="95">
        <f t="shared" si="122"/>
        <v>2</v>
      </c>
      <c r="BO251" s="95">
        <f t="shared" si="123"/>
        <v>73.182079687499993</v>
      </c>
      <c r="BP251" s="95">
        <f t="shared" si="124"/>
        <v>5</v>
      </c>
      <c r="BQ251" s="95">
        <f t="shared" si="125"/>
        <v>20</v>
      </c>
      <c r="BR251" s="96" t="e">
        <f t="shared" si="126"/>
        <v>#VALUE!</v>
      </c>
      <c r="BS251" s="97" t="e">
        <f t="shared" si="127"/>
        <v>#VALUE!</v>
      </c>
      <c r="BT251" s="98">
        <f t="shared" si="128"/>
        <v>65.789473684210535</v>
      </c>
      <c r="BU251" s="99">
        <f t="shared" si="129"/>
        <v>0.98799999999999999</v>
      </c>
      <c r="BV251" s="100">
        <f t="shared" si="130"/>
        <v>0.1</v>
      </c>
      <c r="BW251" s="95">
        <f t="shared" si="131"/>
        <v>1</v>
      </c>
      <c r="BX251" s="94">
        <f t="shared" si="132"/>
        <v>0.71</v>
      </c>
      <c r="BY251" s="100">
        <f t="shared" si="133"/>
        <v>0.93900000000000006</v>
      </c>
      <c r="BZ251" s="100">
        <f t="shared" si="134"/>
        <v>0.87790046799616051</v>
      </c>
      <c r="CA251" s="94">
        <f t="shared" si="135"/>
        <v>0.15</v>
      </c>
      <c r="CB251" s="99">
        <f t="shared" si="136"/>
        <v>0.68684606551946248</v>
      </c>
      <c r="CC251" s="97" t="str">
        <f t="shared" si="137"/>
        <v>Regular</v>
      </c>
      <c r="CD251" s="99">
        <f t="shared" si="138"/>
        <v>0.12209953200383951</v>
      </c>
      <c r="CE251" s="96">
        <f t="shared" si="139"/>
        <v>1</v>
      </c>
      <c r="CF251" s="96">
        <f t="shared" si="140"/>
        <v>1</v>
      </c>
      <c r="CG251" s="99">
        <f t="shared" si="141"/>
        <v>0.70736651066794654</v>
      </c>
      <c r="CH251" s="101" t="str">
        <f t="shared" si="142"/>
        <v>Alta</v>
      </c>
      <c r="CI251" s="96">
        <f t="shared" si="143"/>
        <v>0</v>
      </c>
      <c r="CJ251" s="96">
        <f t="shared" si="144"/>
        <v>1</v>
      </c>
      <c r="CK251" s="96">
        <f t="shared" si="145"/>
        <v>0</v>
      </c>
      <c r="CL251" s="102">
        <f t="shared" si="146"/>
        <v>0.33333333333333331</v>
      </c>
      <c r="CM251" s="103" t="str">
        <f t="shared" si="147"/>
        <v>Baja</v>
      </c>
      <c r="CN251" s="96">
        <f t="shared" si="148"/>
        <v>6.0999999999999999E-2</v>
      </c>
      <c r="CO251" s="96">
        <f t="shared" si="149"/>
        <v>6.0999999999999999E-2</v>
      </c>
      <c r="CP251" s="103" t="str">
        <f t="shared" si="150"/>
        <v>Ninguna</v>
      </c>
      <c r="CQ251" s="104">
        <f t="shared" si="151"/>
        <v>6.939926331218137E-3</v>
      </c>
      <c r="CR251" s="104">
        <f t="shared" si="152"/>
        <v>6.939926331218137E-3</v>
      </c>
      <c r="CS251" s="103" t="str">
        <f t="shared" si="153"/>
        <v>Ninguna</v>
      </c>
      <c r="CT251" s="105" t="str">
        <f t="shared" si="154"/>
        <v>Eutrofico</v>
      </c>
      <c r="CU251" s="113" t="s">
        <v>2061</v>
      </c>
      <c r="CV251" s="83" t="s">
        <v>2056</v>
      </c>
      <c r="CW251" s="90">
        <v>43754</v>
      </c>
      <c r="CX251" s="106" t="e">
        <f t="shared" si="155"/>
        <v>#VALUE!</v>
      </c>
    </row>
    <row r="252" spans="1:102" ht="30" hidden="1" customHeight="1" x14ac:dyDescent="0.2">
      <c r="A252" s="83">
        <v>2019</v>
      </c>
      <c r="B252" s="84" t="s">
        <v>2062</v>
      </c>
      <c r="C252" s="84" t="s">
        <v>2063</v>
      </c>
      <c r="D252" s="85" t="s">
        <v>2064</v>
      </c>
      <c r="E252" s="84" t="s">
        <v>402</v>
      </c>
      <c r="F252" s="86" t="s">
        <v>135</v>
      </c>
      <c r="G252" s="86" t="s">
        <v>1507</v>
      </c>
      <c r="H252" s="87">
        <v>-75.871306000000004</v>
      </c>
      <c r="I252" s="87">
        <v>5.5436110000000003</v>
      </c>
      <c r="J252" s="88">
        <v>801110.38840000005</v>
      </c>
      <c r="K252" s="88">
        <v>1105881.4327</v>
      </c>
      <c r="L252" s="89">
        <v>1649</v>
      </c>
      <c r="M252" s="86">
        <v>2</v>
      </c>
      <c r="N252" s="86" t="s">
        <v>79</v>
      </c>
      <c r="O252" s="86">
        <v>26</v>
      </c>
      <c r="P252" s="86" t="s">
        <v>80</v>
      </c>
      <c r="Q252" s="86">
        <v>2619</v>
      </c>
      <c r="R252" s="84" t="s">
        <v>136</v>
      </c>
      <c r="S252" s="84" t="s">
        <v>403</v>
      </c>
      <c r="T252" s="84" t="s">
        <v>404</v>
      </c>
      <c r="U252" s="85" t="s">
        <v>2065</v>
      </c>
      <c r="V252" s="84" t="s">
        <v>2066</v>
      </c>
      <c r="W252" s="84" t="s">
        <v>2067</v>
      </c>
      <c r="X252" s="84" t="s">
        <v>2063</v>
      </c>
      <c r="Y252" s="90">
        <v>43738</v>
      </c>
      <c r="Z252" s="91">
        <v>2239</v>
      </c>
      <c r="AA252" s="91">
        <v>7.45</v>
      </c>
      <c r="AB252" s="91">
        <v>43.9</v>
      </c>
      <c r="AC252" s="91">
        <v>16.2</v>
      </c>
      <c r="AD252" s="91">
        <v>24.1</v>
      </c>
      <c r="AE252" s="91">
        <v>7.91</v>
      </c>
      <c r="AF252" s="91">
        <v>99.3</v>
      </c>
      <c r="AG252" s="91">
        <v>7.9000000000000021</v>
      </c>
      <c r="AH252" s="91">
        <v>12</v>
      </c>
      <c r="AI252" s="91">
        <v>2</v>
      </c>
      <c r="AJ252" s="91" t="s">
        <v>88</v>
      </c>
      <c r="AK252" s="91" t="s">
        <v>88</v>
      </c>
      <c r="AL252" s="91">
        <v>240</v>
      </c>
      <c r="AM252" s="91" t="s">
        <v>88</v>
      </c>
      <c r="AN252" s="91" t="s">
        <v>88</v>
      </c>
      <c r="AO252" s="91" t="s">
        <v>88</v>
      </c>
      <c r="AP252" s="91" t="e">
        <v>#VALUE!</v>
      </c>
      <c r="AQ252" s="91" t="s">
        <v>88</v>
      </c>
      <c r="AR252" s="91" t="s">
        <v>88</v>
      </c>
      <c r="AS252" s="91" t="s">
        <v>88</v>
      </c>
      <c r="AT252" s="91" t="s">
        <v>88</v>
      </c>
      <c r="AU252" s="91" t="s">
        <v>88</v>
      </c>
      <c r="AV252" s="91">
        <v>7</v>
      </c>
      <c r="AW252" s="91" t="s">
        <v>88</v>
      </c>
      <c r="AX252" s="91">
        <v>5</v>
      </c>
      <c r="AY252" s="91">
        <v>0.05</v>
      </c>
      <c r="AZ252" s="91" t="s">
        <v>88</v>
      </c>
      <c r="BA252" s="91" t="s">
        <v>88</v>
      </c>
      <c r="BB252" s="91" t="s">
        <v>88</v>
      </c>
      <c r="BC252" s="91" t="s">
        <v>88</v>
      </c>
      <c r="BD252" s="91" t="s">
        <v>88</v>
      </c>
      <c r="BE252" s="93" t="s">
        <v>88</v>
      </c>
      <c r="BF252" s="91" t="s">
        <v>88</v>
      </c>
      <c r="BG252" s="91" t="s">
        <v>88</v>
      </c>
      <c r="BH252" s="91" t="s">
        <v>88</v>
      </c>
      <c r="BI252" s="94">
        <f t="shared" si="117"/>
        <v>98.677109453576819</v>
      </c>
      <c r="BJ252" s="95">
        <f t="shared" si="118"/>
        <v>2</v>
      </c>
      <c r="BK252" s="95">
        <f t="shared" si="119"/>
        <v>93.492894614970254</v>
      </c>
      <c r="BL252" s="95">
        <f t="shared" si="120"/>
        <v>80.14150832</v>
      </c>
      <c r="BM252" s="95" t="e">
        <f t="shared" si="121"/>
        <v>#VALUE!</v>
      </c>
      <c r="BN252" s="95">
        <f t="shared" si="122"/>
        <v>2</v>
      </c>
      <c r="BO252" s="95">
        <f t="shared" si="123"/>
        <v>56.537154030903032</v>
      </c>
      <c r="BP252" s="95">
        <f t="shared" si="124"/>
        <v>5</v>
      </c>
      <c r="BQ252" s="95">
        <f t="shared" si="125"/>
        <v>20</v>
      </c>
      <c r="BR252" s="96" t="e">
        <f t="shared" si="126"/>
        <v>#VALUE!</v>
      </c>
      <c r="BS252" s="97" t="e">
        <f t="shared" si="127"/>
        <v>#VALUE!</v>
      </c>
      <c r="BT252" s="98">
        <f t="shared" si="128"/>
        <v>100</v>
      </c>
      <c r="BU252" s="99">
        <f t="shared" si="129"/>
        <v>0.99299999999999999</v>
      </c>
      <c r="BV252" s="100">
        <f t="shared" si="130"/>
        <v>0.1</v>
      </c>
      <c r="BW252" s="95">
        <f t="shared" si="131"/>
        <v>1</v>
      </c>
      <c r="BX252" s="94">
        <f t="shared" si="132"/>
        <v>0.91</v>
      </c>
      <c r="BY252" s="100">
        <f t="shared" si="133"/>
        <v>0.999</v>
      </c>
      <c r="BZ252" s="100">
        <f t="shared" si="134"/>
        <v>0.9127224679637358</v>
      </c>
      <c r="CA252" s="94">
        <f t="shared" si="135"/>
        <v>0.15</v>
      </c>
      <c r="CB252" s="99">
        <f t="shared" si="136"/>
        <v>0.72892114551492315</v>
      </c>
      <c r="CC252" s="97" t="str">
        <f t="shared" si="137"/>
        <v>Aceptable</v>
      </c>
      <c r="CD252" s="99">
        <f t="shared" si="138"/>
        <v>8.7277532036264191E-2</v>
      </c>
      <c r="CE252" s="96">
        <f t="shared" si="139"/>
        <v>1</v>
      </c>
      <c r="CF252" s="96">
        <f t="shared" si="140"/>
        <v>1</v>
      </c>
      <c r="CG252" s="99">
        <f t="shared" si="141"/>
        <v>0.69575917734542136</v>
      </c>
      <c r="CH252" s="101" t="str">
        <f t="shared" si="142"/>
        <v>Alta</v>
      </c>
      <c r="CI252" s="96">
        <f t="shared" si="143"/>
        <v>0</v>
      </c>
      <c r="CJ252" s="96">
        <f t="shared" si="144"/>
        <v>1</v>
      </c>
      <c r="CK252" s="96">
        <f t="shared" si="145"/>
        <v>7.0000000000000062E-3</v>
      </c>
      <c r="CL252" s="102">
        <f t="shared" si="146"/>
        <v>0.33566666666666672</v>
      </c>
      <c r="CM252" s="103" t="str">
        <f t="shared" si="147"/>
        <v>Baja</v>
      </c>
      <c r="CN252" s="96">
        <f t="shared" si="148"/>
        <v>0</v>
      </c>
      <c r="CO252" s="96">
        <f t="shared" si="149"/>
        <v>0</v>
      </c>
      <c r="CP252" s="103" t="str">
        <f t="shared" si="150"/>
        <v>Ninguna</v>
      </c>
      <c r="CQ252" s="104">
        <f t="shared" si="151"/>
        <v>4.5981155640259083E-3</v>
      </c>
      <c r="CR252" s="104">
        <f t="shared" si="152"/>
        <v>4.5981155640259083E-3</v>
      </c>
      <c r="CS252" s="103" t="str">
        <f t="shared" si="153"/>
        <v>Ninguna</v>
      </c>
      <c r="CT252" s="105" t="str">
        <f t="shared" si="154"/>
        <v>Eutrofico</v>
      </c>
      <c r="CU252" s="113" t="s">
        <v>2068</v>
      </c>
      <c r="CV252" s="83" t="s">
        <v>2056</v>
      </c>
      <c r="CW252" s="90">
        <v>43753</v>
      </c>
      <c r="CX252" s="106" t="e">
        <f t="shared" si="155"/>
        <v>#VALUE!</v>
      </c>
    </row>
    <row r="253" spans="1:102" ht="30" hidden="1" customHeight="1" x14ac:dyDescent="0.2">
      <c r="A253" s="83">
        <v>2019</v>
      </c>
      <c r="B253" s="84" t="s">
        <v>2069</v>
      </c>
      <c r="C253" s="84" t="s">
        <v>415</v>
      </c>
      <c r="D253" s="85" t="s">
        <v>2070</v>
      </c>
      <c r="E253" s="84" t="s">
        <v>402</v>
      </c>
      <c r="F253" s="86" t="s">
        <v>135</v>
      </c>
      <c r="G253" s="86" t="s">
        <v>2071</v>
      </c>
      <c r="H253" s="87">
        <v>-75.869639000000006</v>
      </c>
      <c r="I253" s="87">
        <v>5.6181669999999997</v>
      </c>
      <c r="J253" s="88">
        <v>800361.53929999995</v>
      </c>
      <c r="K253" s="88">
        <v>1113742.2413000001</v>
      </c>
      <c r="L253" s="89">
        <v>667</v>
      </c>
      <c r="M253" s="86">
        <v>2</v>
      </c>
      <c r="N253" s="86" t="s">
        <v>79</v>
      </c>
      <c r="O253" s="86">
        <v>26</v>
      </c>
      <c r="P253" s="86" t="s">
        <v>80</v>
      </c>
      <c r="Q253" s="86">
        <v>2619</v>
      </c>
      <c r="R253" s="84" t="s">
        <v>136</v>
      </c>
      <c r="S253" s="84" t="s">
        <v>390</v>
      </c>
      <c r="T253" s="84" t="s">
        <v>391</v>
      </c>
      <c r="U253" s="85" t="s">
        <v>412</v>
      </c>
      <c r="V253" s="84" t="s">
        <v>413</v>
      </c>
      <c r="W253" s="84" t="s">
        <v>414</v>
      </c>
      <c r="X253" s="84" t="s">
        <v>415</v>
      </c>
      <c r="Y253" s="90">
        <v>43754</v>
      </c>
      <c r="Z253" s="91">
        <v>0.64</v>
      </c>
      <c r="AA253" s="91">
        <v>7.79</v>
      </c>
      <c r="AB253" s="91">
        <v>92.6</v>
      </c>
      <c r="AC253" s="91">
        <v>19.7</v>
      </c>
      <c r="AD253" s="91">
        <v>23.8</v>
      </c>
      <c r="AE253" s="91">
        <v>7.36</v>
      </c>
      <c r="AF253" s="91">
        <v>99.3</v>
      </c>
      <c r="AG253" s="91">
        <v>4.1000000000000014</v>
      </c>
      <c r="AH253" s="91">
        <v>24.8</v>
      </c>
      <c r="AI253" s="91">
        <v>2</v>
      </c>
      <c r="AJ253" s="91" t="s">
        <v>88</v>
      </c>
      <c r="AK253" s="91" t="s">
        <v>88</v>
      </c>
      <c r="AL253" s="91">
        <v>410</v>
      </c>
      <c r="AM253" s="91" t="s">
        <v>88</v>
      </c>
      <c r="AN253" s="91" t="s">
        <v>88</v>
      </c>
      <c r="AO253" s="91" t="s">
        <v>88</v>
      </c>
      <c r="AP253" s="91" t="e">
        <v>#VALUE!</v>
      </c>
      <c r="AQ253" s="91" t="s">
        <v>88</v>
      </c>
      <c r="AR253" s="91" t="s">
        <v>88</v>
      </c>
      <c r="AS253" s="91" t="s">
        <v>88</v>
      </c>
      <c r="AT253" s="91" t="s">
        <v>88</v>
      </c>
      <c r="AU253" s="91" t="s">
        <v>88</v>
      </c>
      <c r="AV253" s="91">
        <v>40</v>
      </c>
      <c r="AW253" s="91" t="s">
        <v>88</v>
      </c>
      <c r="AX253" s="91">
        <v>5</v>
      </c>
      <c r="AY253" s="91">
        <v>0.14899999999999999</v>
      </c>
      <c r="AZ253" s="91" t="s">
        <v>88</v>
      </c>
      <c r="BA253" s="91" t="s">
        <v>88</v>
      </c>
      <c r="BB253" s="91" t="s">
        <v>88</v>
      </c>
      <c r="BC253" s="91" t="s">
        <v>88</v>
      </c>
      <c r="BD253" s="91" t="s">
        <v>88</v>
      </c>
      <c r="BE253" s="93" t="s">
        <v>88</v>
      </c>
      <c r="BF253" s="91" t="s">
        <v>88</v>
      </c>
      <c r="BG253" s="91" t="s">
        <v>88</v>
      </c>
      <c r="BH253" s="91" t="s">
        <v>88</v>
      </c>
      <c r="BI253" s="94">
        <f t="shared" si="117"/>
        <v>98.677109453576819</v>
      </c>
      <c r="BJ253" s="95">
        <f t="shared" si="118"/>
        <v>2</v>
      </c>
      <c r="BK253" s="95">
        <f t="shared" si="119"/>
        <v>89.742332315025124</v>
      </c>
      <c r="BL253" s="95">
        <f t="shared" si="120"/>
        <v>80.14150832</v>
      </c>
      <c r="BM253" s="95" t="e">
        <f t="shared" si="121"/>
        <v>#VALUE!</v>
      </c>
      <c r="BN253" s="95">
        <f t="shared" si="122"/>
        <v>2</v>
      </c>
      <c r="BO253" s="95">
        <f t="shared" si="123"/>
        <v>77.854786148314005</v>
      </c>
      <c r="BP253" s="95">
        <f t="shared" si="124"/>
        <v>5</v>
      </c>
      <c r="BQ253" s="95">
        <f t="shared" si="125"/>
        <v>20</v>
      </c>
      <c r="BR253" s="96" t="e">
        <f t="shared" si="126"/>
        <v>#VALUE!</v>
      </c>
      <c r="BS253" s="97" t="e">
        <f t="shared" si="127"/>
        <v>#VALUE!</v>
      </c>
      <c r="BT253" s="98">
        <f t="shared" si="128"/>
        <v>33.557046979865774</v>
      </c>
      <c r="BU253" s="99">
        <f t="shared" si="129"/>
        <v>0.99299999999999999</v>
      </c>
      <c r="BV253" s="100">
        <f t="shared" si="130"/>
        <v>0.1</v>
      </c>
      <c r="BW253" s="95">
        <f t="shared" si="131"/>
        <v>1</v>
      </c>
      <c r="BX253" s="94">
        <f t="shared" si="132"/>
        <v>0.71</v>
      </c>
      <c r="BY253" s="100">
        <f t="shared" si="133"/>
        <v>0.9</v>
      </c>
      <c r="BZ253" s="100">
        <f t="shared" si="134"/>
        <v>0.76272131755386186</v>
      </c>
      <c r="CA253" s="94">
        <f t="shared" si="135"/>
        <v>0.15</v>
      </c>
      <c r="CB253" s="99">
        <f t="shared" si="136"/>
        <v>0.66606098445754081</v>
      </c>
      <c r="CC253" s="97" t="str">
        <f t="shared" si="137"/>
        <v>Regular</v>
      </c>
      <c r="CD253" s="99">
        <f t="shared" si="138"/>
        <v>0.23727868244613814</v>
      </c>
      <c r="CE253" s="96">
        <f t="shared" si="139"/>
        <v>1</v>
      </c>
      <c r="CF253" s="96">
        <f t="shared" si="140"/>
        <v>1</v>
      </c>
      <c r="CG253" s="99">
        <f t="shared" si="141"/>
        <v>0.74575956081537942</v>
      </c>
      <c r="CH253" s="101" t="str">
        <f t="shared" si="142"/>
        <v>Alta</v>
      </c>
      <c r="CI253" s="96">
        <f t="shared" si="143"/>
        <v>0</v>
      </c>
      <c r="CJ253" s="96">
        <f t="shared" si="144"/>
        <v>1</v>
      </c>
      <c r="CK253" s="96">
        <f t="shared" si="145"/>
        <v>7.0000000000000062E-3</v>
      </c>
      <c r="CL253" s="102">
        <f t="shared" si="146"/>
        <v>0.33566666666666672</v>
      </c>
      <c r="CM253" s="103" t="str">
        <f t="shared" si="147"/>
        <v>Baja</v>
      </c>
      <c r="CN253" s="96">
        <f t="shared" si="148"/>
        <v>9.9999999999999992E-2</v>
      </c>
      <c r="CO253" s="96">
        <f t="shared" si="149"/>
        <v>9.9999999999999992E-2</v>
      </c>
      <c r="CP253" s="103" t="str">
        <f t="shared" si="150"/>
        <v>Ninguna</v>
      </c>
      <c r="CQ253" s="104">
        <f t="shared" si="151"/>
        <v>1.4708673595509508E-2</v>
      </c>
      <c r="CR253" s="104">
        <f t="shared" si="152"/>
        <v>1.4708673595509508E-2</v>
      </c>
      <c r="CS253" s="103" t="str">
        <f t="shared" si="153"/>
        <v>Ninguna</v>
      </c>
      <c r="CT253" s="105" t="str">
        <f t="shared" si="154"/>
        <v>Eutrofico</v>
      </c>
      <c r="CU253" s="113" t="s">
        <v>2072</v>
      </c>
      <c r="CV253" s="83" t="s">
        <v>2056</v>
      </c>
      <c r="CW253" s="90">
        <v>43769</v>
      </c>
      <c r="CX253" s="106" t="e">
        <f t="shared" si="155"/>
        <v>#VALUE!</v>
      </c>
    </row>
    <row r="254" spans="1:102" ht="30" hidden="1" customHeight="1" x14ac:dyDescent="0.2">
      <c r="A254" s="83">
        <v>2019</v>
      </c>
      <c r="B254" s="84" t="s">
        <v>2073</v>
      </c>
      <c r="C254" s="84" t="s">
        <v>397</v>
      </c>
      <c r="D254" s="85" t="s">
        <v>2074</v>
      </c>
      <c r="E254" s="84" t="s">
        <v>402</v>
      </c>
      <c r="F254" s="86" t="s">
        <v>135</v>
      </c>
      <c r="G254" s="86" t="s">
        <v>991</v>
      </c>
      <c r="H254" s="87">
        <v>-75.710611</v>
      </c>
      <c r="I254" s="87">
        <v>6.1068059999999997</v>
      </c>
      <c r="J254" s="88">
        <v>789342.60510000004</v>
      </c>
      <c r="K254" s="88">
        <v>1134707.2545</v>
      </c>
      <c r="L254" s="89">
        <v>1831</v>
      </c>
      <c r="M254" s="86">
        <v>2</v>
      </c>
      <c r="N254" s="86" t="s">
        <v>79</v>
      </c>
      <c r="O254" s="86">
        <v>26</v>
      </c>
      <c r="P254" s="86" t="s">
        <v>80</v>
      </c>
      <c r="Q254" s="86">
        <v>2619</v>
      </c>
      <c r="R254" s="84" t="s">
        <v>136</v>
      </c>
      <c r="S254" s="84" t="s">
        <v>390</v>
      </c>
      <c r="T254" s="84" t="s">
        <v>391</v>
      </c>
      <c r="U254" s="85" t="s">
        <v>396</v>
      </c>
      <c r="V254" s="84" t="s">
        <v>397</v>
      </c>
      <c r="W254" s="84" t="s">
        <v>428</v>
      </c>
      <c r="X254" s="84" t="s">
        <v>397</v>
      </c>
      <c r="Y254" s="90">
        <v>43470</v>
      </c>
      <c r="Z254" s="91">
        <v>18.14</v>
      </c>
      <c r="AA254" s="91">
        <v>6.14</v>
      </c>
      <c r="AB254" s="91">
        <v>53.7</v>
      </c>
      <c r="AC254" s="91">
        <v>19.8</v>
      </c>
      <c r="AD254" s="91">
        <v>23</v>
      </c>
      <c r="AE254" s="91">
        <v>7.12</v>
      </c>
      <c r="AF254" s="91">
        <v>90.5</v>
      </c>
      <c r="AG254" s="91">
        <v>3.1999999999999993</v>
      </c>
      <c r="AH254" s="91">
        <v>13.1</v>
      </c>
      <c r="AI254" s="91">
        <v>2</v>
      </c>
      <c r="AJ254" s="91" t="s">
        <v>88</v>
      </c>
      <c r="AK254" s="91" t="s">
        <v>88</v>
      </c>
      <c r="AL254" s="91" t="s">
        <v>88</v>
      </c>
      <c r="AM254" s="91" t="s">
        <v>88</v>
      </c>
      <c r="AN254" s="91">
        <v>23295</v>
      </c>
      <c r="AO254" s="91" t="s">
        <v>88</v>
      </c>
      <c r="AP254" s="91" t="e">
        <v>#VALUE!</v>
      </c>
      <c r="AQ254" s="91" t="s">
        <v>88</v>
      </c>
      <c r="AR254" s="91" t="s">
        <v>88</v>
      </c>
      <c r="AS254" s="91" t="s">
        <v>88</v>
      </c>
      <c r="AT254" s="91" t="s">
        <v>88</v>
      </c>
      <c r="AU254" s="91" t="s">
        <v>88</v>
      </c>
      <c r="AV254" s="91">
        <v>11</v>
      </c>
      <c r="AW254" s="91" t="s">
        <v>88</v>
      </c>
      <c r="AX254" s="91">
        <v>5</v>
      </c>
      <c r="AY254" s="91">
        <v>5.8999999999999997E-2</v>
      </c>
      <c r="AZ254" s="91" t="s">
        <v>88</v>
      </c>
      <c r="BA254" s="91" t="s">
        <v>88</v>
      </c>
      <c r="BB254" s="91" t="s">
        <v>88</v>
      </c>
      <c r="BC254" s="91" t="s">
        <v>88</v>
      </c>
      <c r="BD254" s="91" t="s">
        <v>88</v>
      </c>
      <c r="BE254" s="93" t="s">
        <v>88</v>
      </c>
      <c r="BF254" s="91" t="s">
        <v>88</v>
      </c>
      <c r="BG254" s="91" t="s">
        <v>88</v>
      </c>
      <c r="BH254" s="91" t="s">
        <v>88</v>
      </c>
      <c r="BI254" s="94">
        <f t="shared" si="117"/>
        <v>95.457551480534846</v>
      </c>
      <c r="BJ254" s="95">
        <f t="shared" si="118"/>
        <v>7.2876271180338223</v>
      </c>
      <c r="BK254" s="95">
        <f t="shared" si="119"/>
        <v>61.072363062521816</v>
      </c>
      <c r="BL254" s="95">
        <f t="shared" si="120"/>
        <v>80.14150832</v>
      </c>
      <c r="BM254" s="95" t="e">
        <f t="shared" si="121"/>
        <v>#VALUE!</v>
      </c>
      <c r="BN254" s="95">
        <f t="shared" si="122"/>
        <v>2</v>
      </c>
      <c r="BO254" s="95">
        <f t="shared" si="123"/>
        <v>82.0146650993197</v>
      </c>
      <c r="BP254" s="95">
        <f t="shared" si="124"/>
        <v>5</v>
      </c>
      <c r="BQ254" s="95">
        <f t="shared" si="125"/>
        <v>20</v>
      </c>
      <c r="BR254" s="96" t="e">
        <f t="shared" si="126"/>
        <v>#VALUE!</v>
      </c>
      <c r="BS254" s="97" t="e">
        <f t="shared" si="127"/>
        <v>#VALUE!</v>
      </c>
      <c r="BT254" s="98">
        <f t="shared" si="128"/>
        <v>84.745762711864415</v>
      </c>
      <c r="BU254" s="99">
        <f t="shared" si="129"/>
        <v>0.90500000000000003</v>
      </c>
      <c r="BV254" s="100">
        <f t="shared" si="130"/>
        <v>0.1</v>
      </c>
      <c r="BW254" s="95">
        <f t="shared" si="131"/>
        <v>0.64028994814817575</v>
      </c>
      <c r="BX254" s="94">
        <f t="shared" si="132"/>
        <v>0.91</v>
      </c>
      <c r="BY254" s="100">
        <f t="shared" si="133"/>
        <v>0.98699999999999999</v>
      </c>
      <c r="BZ254" s="100">
        <f t="shared" si="134"/>
        <v>0.8856685943843231</v>
      </c>
      <c r="CA254" s="94">
        <f t="shared" si="135"/>
        <v>0.15</v>
      </c>
      <c r="CB254" s="99">
        <f t="shared" si="136"/>
        <v>0.65901419595454991</v>
      </c>
      <c r="CC254" s="97" t="str">
        <f t="shared" si="137"/>
        <v>Regular</v>
      </c>
      <c r="CD254" s="99">
        <f t="shared" si="138"/>
        <v>0.11433140561567691</v>
      </c>
      <c r="CE254" s="96">
        <f t="shared" si="139"/>
        <v>1</v>
      </c>
      <c r="CF254" s="96">
        <f t="shared" si="140"/>
        <v>1</v>
      </c>
      <c r="CG254" s="99">
        <f t="shared" si="141"/>
        <v>0.70477713520522567</v>
      </c>
      <c r="CH254" s="101" t="str">
        <f t="shared" si="142"/>
        <v>Alta</v>
      </c>
      <c r="CI254" s="96">
        <f t="shared" si="143"/>
        <v>0</v>
      </c>
      <c r="CJ254" s="96">
        <f t="shared" si="144"/>
        <v>1</v>
      </c>
      <c r="CK254" s="96">
        <f t="shared" si="145"/>
        <v>9.4999999999999973E-2</v>
      </c>
      <c r="CL254" s="102">
        <f t="shared" si="146"/>
        <v>0.36499999999999999</v>
      </c>
      <c r="CM254" s="103" t="str">
        <f t="shared" si="147"/>
        <v>Baja</v>
      </c>
      <c r="CN254" s="96">
        <f t="shared" si="148"/>
        <v>1.3000000000000001E-2</v>
      </c>
      <c r="CO254" s="96">
        <f t="shared" si="149"/>
        <v>1.3000000000000001E-2</v>
      </c>
      <c r="CP254" s="103" t="str">
        <f t="shared" si="150"/>
        <v>Ninguna</v>
      </c>
      <c r="CQ254" s="104">
        <f t="shared" si="151"/>
        <v>5.0322899592701414E-5</v>
      </c>
      <c r="CR254" s="104">
        <f t="shared" si="152"/>
        <v>5.0322899592701414E-5</v>
      </c>
      <c r="CS254" s="103" t="str">
        <f t="shared" si="153"/>
        <v>Ninguna</v>
      </c>
      <c r="CT254" s="105" t="str">
        <f t="shared" si="154"/>
        <v>Eutrofico</v>
      </c>
      <c r="CU254" s="113" t="s">
        <v>2075</v>
      </c>
      <c r="CV254" s="83" t="s">
        <v>2076</v>
      </c>
      <c r="CW254" s="90">
        <v>43485</v>
      </c>
      <c r="CX254" s="106" t="e">
        <f t="shared" si="155"/>
        <v>#VALUE!</v>
      </c>
    </row>
    <row r="255" spans="1:102" ht="30" hidden="1" customHeight="1" x14ac:dyDescent="0.2">
      <c r="A255" s="83">
        <v>2019</v>
      </c>
      <c r="B255" s="84" t="s">
        <v>2077</v>
      </c>
      <c r="C255" s="84" t="s">
        <v>817</v>
      </c>
      <c r="D255" s="85" t="s">
        <v>2078</v>
      </c>
      <c r="E255" s="86" t="s">
        <v>144</v>
      </c>
      <c r="F255" s="86" t="s">
        <v>107</v>
      </c>
      <c r="G255" s="86" t="s">
        <v>2020</v>
      </c>
      <c r="H255" s="87">
        <v>-75.859166999999999</v>
      </c>
      <c r="I255" s="87">
        <v>5.9327500000000004</v>
      </c>
      <c r="J255" s="88">
        <v>802206.07570000004</v>
      </c>
      <c r="K255" s="88">
        <v>1147880.8854</v>
      </c>
      <c r="L255" s="89">
        <v>559</v>
      </c>
      <c r="M255" s="86">
        <v>2</v>
      </c>
      <c r="N255" s="86" t="s">
        <v>79</v>
      </c>
      <c r="O255" s="86">
        <v>26</v>
      </c>
      <c r="P255" s="86" t="s">
        <v>80</v>
      </c>
      <c r="Q255" s="86">
        <v>2619</v>
      </c>
      <c r="R255" s="84" t="s">
        <v>136</v>
      </c>
      <c r="S255" s="84" t="s">
        <v>390</v>
      </c>
      <c r="T255" s="84" t="s">
        <v>391</v>
      </c>
      <c r="U255" s="85" t="s">
        <v>2079</v>
      </c>
      <c r="V255" s="84" t="s">
        <v>815</v>
      </c>
      <c r="W255" s="84" t="s">
        <v>816</v>
      </c>
      <c r="X255" s="84" t="s">
        <v>817</v>
      </c>
      <c r="Y255" s="90">
        <v>43739</v>
      </c>
      <c r="Z255" s="91">
        <v>35220</v>
      </c>
      <c r="AA255" s="91">
        <v>7.75</v>
      </c>
      <c r="AB255" s="91">
        <v>65.3</v>
      </c>
      <c r="AC255" s="91">
        <v>23.2</v>
      </c>
      <c r="AD255" s="91">
        <v>27.1</v>
      </c>
      <c r="AE255" s="91">
        <v>7.82</v>
      </c>
      <c r="AF255" s="91">
        <v>98.9</v>
      </c>
      <c r="AG255" s="91">
        <v>3.9000000000000021</v>
      </c>
      <c r="AH255" s="91">
        <v>16.899999999999999</v>
      </c>
      <c r="AI255" s="91">
        <v>2</v>
      </c>
      <c r="AJ255" s="91" t="s">
        <v>88</v>
      </c>
      <c r="AK255" s="91" t="s">
        <v>88</v>
      </c>
      <c r="AL255" s="91">
        <v>38730</v>
      </c>
      <c r="AM255" s="91" t="s">
        <v>88</v>
      </c>
      <c r="AN255" s="91" t="s">
        <v>88</v>
      </c>
      <c r="AO255" s="91" t="s">
        <v>88</v>
      </c>
      <c r="AP255" s="91" t="e">
        <v>#VALUE!</v>
      </c>
      <c r="AQ255" s="91" t="s">
        <v>88</v>
      </c>
      <c r="AR255" s="91" t="s">
        <v>88</v>
      </c>
      <c r="AS255" s="91" t="s">
        <v>88</v>
      </c>
      <c r="AT255" s="91" t="s">
        <v>88</v>
      </c>
      <c r="AU255" s="91" t="s">
        <v>88</v>
      </c>
      <c r="AV255" s="91">
        <v>43</v>
      </c>
      <c r="AW255" s="91" t="s">
        <v>88</v>
      </c>
      <c r="AX255" s="91">
        <v>5</v>
      </c>
      <c r="AY255" s="91">
        <v>0.16400000000000001</v>
      </c>
      <c r="AZ255" s="91" t="s">
        <v>88</v>
      </c>
      <c r="BA255" s="91" t="s">
        <v>88</v>
      </c>
      <c r="BB255" s="91" t="s">
        <v>88</v>
      </c>
      <c r="BC255" s="91" t="s">
        <v>88</v>
      </c>
      <c r="BD255" s="91" t="s">
        <v>88</v>
      </c>
      <c r="BE255" s="93" t="s">
        <v>88</v>
      </c>
      <c r="BF255" s="91" t="s">
        <v>88</v>
      </c>
      <c r="BG255" s="91" t="s">
        <v>88</v>
      </c>
      <c r="BH255" s="91" t="s">
        <v>88</v>
      </c>
      <c r="BI255" s="94">
        <f t="shared" si="117"/>
        <v>98.623698254258073</v>
      </c>
      <c r="BJ255" s="95">
        <f t="shared" si="118"/>
        <v>2</v>
      </c>
      <c r="BK255" s="95">
        <f t="shared" si="119"/>
        <v>90.444266054684704</v>
      </c>
      <c r="BL255" s="95">
        <f t="shared" si="120"/>
        <v>80.14150832</v>
      </c>
      <c r="BM255" s="95" t="e">
        <f t="shared" si="121"/>
        <v>#VALUE!</v>
      </c>
      <c r="BN255" s="95">
        <f t="shared" si="122"/>
        <v>2</v>
      </c>
      <c r="BO255" s="95">
        <f t="shared" si="123"/>
        <v>78.829219408181089</v>
      </c>
      <c r="BP255" s="95">
        <f t="shared" si="124"/>
        <v>5</v>
      </c>
      <c r="BQ255" s="95">
        <f t="shared" si="125"/>
        <v>20</v>
      </c>
      <c r="BR255" s="96" t="e">
        <f t="shared" si="126"/>
        <v>#VALUE!</v>
      </c>
      <c r="BS255" s="97" t="e">
        <f t="shared" si="127"/>
        <v>#VALUE!</v>
      </c>
      <c r="BT255" s="98">
        <f t="shared" si="128"/>
        <v>30.487804878048781</v>
      </c>
      <c r="BU255" s="99">
        <f t="shared" si="129"/>
        <v>0.9890000000000001</v>
      </c>
      <c r="BV255" s="100">
        <f t="shared" si="130"/>
        <v>0.1</v>
      </c>
      <c r="BW255" s="95">
        <f t="shared" si="131"/>
        <v>1</v>
      </c>
      <c r="BX255" s="94">
        <f t="shared" si="132"/>
        <v>0.91</v>
      </c>
      <c r="BY255" s="100">
        <f t="shared" si="133"/>
        <v>0.89100000000000001</v>
      </c>
      <c r="BZ255" s="100">
        <f t="shared" si="134"/>
        <v>0.85141202539097494</v>
      </c>
      <c r="CA255" s="94">
        <f t="shared" si="135"/>
        <v>0.15</v>
      </c>
      <c r="CB255" s="99">
        <f t="shared" si="136"/>
        <v>0.7045776835547366</v>
      </c>
      <c r="CC255" s="97" t="str">
        <f t="shared" si="137"/>
        <v>Aceptable</v>
      </c>
      <c r="CD255" s="99">
        <f t="shared" si="138"/>
        <v>0.14858797460902512</v>
      </c>
      <c r="CE255" s="96">
        <f t="shared" si="139"/>
        <v>1</v>
      </c>
      <c r="CF255" s="96">
        <f t="shared" si="140"/>
        <v>1</v>
      </c>
      <c r="CG255" s="99">
        <f t="shared" si="141"/>
        <v>0.71619599153634173</v>
      </c>
      <c r="CH255" s="101" t="str">
        <f t="shared" si="142"/>
        <v>Alta</v>
      </c>
      <c r="CI255" s="96">
        <f t="shared" si="143"/>
        <v>0</v>
      </c>
      <c r="CJ255" s="96">
        <f t="shared" si="144"/>
        <v>1</v>
      </c>
      <c r="CK255" s="96">
        <f t="shared" si="145"/>
        <v>1.0999999999999899E-2</v>
      </c>
      <c r="CL255" s="102">
        <f t="shared" si="146"/>
        <v>0.33699999999999997</v>
      </c>
      <c r="CM255" s="103" t="str">
        <f t="shared" si="147"/>
        <v>Baja</v>
      </c>
      <c r="CN255" s="96">
        <f t="shared" si="148"/>
        <v>0.109</v>
      </c>
      <c r="CO255" s="96">
        <f t="shared" si="149"/>
        <v>0.109</v>
      </c>
      <c r="CP255" s="103" t="str">
        <f t="shared" si="150"/>
        <v>Ninguna</v>
      </c>
      <c r="CQ255" s="104">
        <f t="shared" si="151"/>
        <v>1.2837044943409528E-2</v>
      </c>
      <c r="CR255" s="104">
        <f t="shared" si="152"/>
        <v>1.2837044943409528E-2</v>
      </c>
      <c r="CS255" s="103" t="str">
        <f t="shared" si="153"/>
        <v>Ninguna</v>
      </c>
      <c r="CT255" s="105" t="str">
        <f t="shared" si="154"/>
        <v>Eutrofico</v>
      </c>
      <c r="CU255" s="113" t="s">
        <v>2080</v>
      </c>
      <c r="CV255" s="83" t="s">
        <v>2056</v>
      </c>
      <c r="CW255" s="90">
        <v>43754</v>
      </c>
      <c r="CX255" s="106" t="e">
        <f t="shared" si="155"/>
        <v>#VALUE!</v>
      </c>
    </row>
    <row r="256" spans="1:102" ht="30" hidden="1" customHeight="1" x14ac:dyDescent="0.2">
      <c r="A256" s="83">
        <v>2019</v>
      </c>
      <c r="B256" s="84" t="s">
        <v>2081</v>
      </c>
      <c r="C256" s="84" t="s">
        <v>109</v>
      </c>
      <c r="D256" s="85" t="s">
        <v>2082</v>
      </c>
      <c r="E256" s="86" t="s">
        <v>106</v>
      </c>
      <c r="F256" s="86" t="s">
        <v>107</v>
      </c>
      <c r="G256" s="86" t="s">
        <v>1578</v>
      </c>
      <c r="H256" s="87">
        <v>-75.649167000000006</v>
      </c>
      <c r="I256" s="87">
        <v>5.9456389999999999</v>
      </c>
      <c r="J256" s="88">
        <v>825957.15099999995</v>
      </c>
      <c r="K256" s="88">
        <v>1149473.2049</v>
      </c>
      <c r="L256" s="89">
        <v>999</v>
      </c>
      <c r="M256" s="86">
        <v>2</v>
      </c>
      <c r="N256" s="86" t="s">
        <v>79</v>
      </c>
      <c r="O256" s="86">
        <v>26</v>
      </c>
      <c r="P256" s="86" t="s">
        <v>80</v>
      </c>
      <c r="Q256" s="86">
        <v>2620</v>
      </c>
      <c r="R256" s="84" t="s">
        <v>81</v>
      </c>
      <c r="S256" s="84" t="s">
        <v>82</v>
      </c>
      <c r="T256" s="84" t="s">
        <v>83</v>
      </c>
      <c r="U256" s="85" t="s">
        <v>108</v>
      </c>
      <c r="V256" s="84" t="s">
        <v>109</v>
      </c>
      <c r="W256" s="84" t="s">
        <v>775</v>
      </c>
      <c r="X256" s="84" t="s">
        <v>109</v>
      </c>
      <c r="Y256" s="90">
        <v>43758</v>
      </c>
      <c r="Z256" s="91">
        <v>38.43</v>
      </c>
      <c r="AA256" s="91">
        <v>7.63</v>
      </c>
      <c r="AB256" s="91">
        <v>61.3</v>
      </c>
      <c r="AC256" s="91">
        <v>19</v>
      </c>
      <c r="AD256" s="91">
        <v>22.8</v>
      </c>
      <c r="AE256" s="91">
        <v>7.49</v>
      </c>
      <c r="AF256" s="91">
        <v>98.7</v>
      </c>
      <c r="AG256" s="91">
        <v>3.8000000000000007</v>
      </c>
      <c r="AH256" s="91">
        <v>13.1</v>
      </c>
      <c r="AI256" s="91">
        <v>2</v>
      </c>
      <c r="AJ256" s="91" t="s">
        <v>88</v>
      </c>
      <c r="AK256" s="91" t="s">
        <v>88</v>
      </c>
      <c r="AL256" s="91">
        <v>100</v>
      </c>
      <c r="AM256" s="91" t="s">
        <v>88</v>
      </c>
      <c r="AN256" s="91" t="s">
        <v>88</v>
      </c>
      <c r="AO256" s="91" t="s">
        <v>88</v>
      </c>
      <c r="AP256" s="91" t="e">
        <v>#VALUE!</v>
      </c>
      <c r="AQ256" s="91" t="s">
        <v>88</v>
      </c>
      <c r="AR256" s="91" t="s">
        <v>88</v>
      </c>
      <c r="AS256" s="91" t="s">
        <v>88</v>
      </c>
      <c r="AT256" s="91" t="s">
        <v>88</v>
      </c>
      <c r="AU256" s="91" t="s">
        <v>88</v>
      </c>
      <c r="AV256" s="91">
        <v>7</v>
      </c>
      <c r="AW256" s="91" t="s">
        <v>88</v>
      </c>
      <c r="AX256" s="91">
        <v>5</v>
      </c>
      <c r="AY256" s="91">
        <v>0.05</v>
      </c>
      <c r="AZ256" s="91" t="s">
        <v>88</v>
      </c>
      <c r="BA256" s="91" t="s">
        <v>88</v>
      </c>
      <c r="BB256" s="91" t="s">
        <v>88</v>
      </c>
      <c r="BC256" s="91" t="s">
        <v>88</v>
      </c>
      <c r="BD256" s="91" t="s">
        <v>88</v>
      </c>
      <c r="BE256" s="93" t="s">
        <v>88</v>
      </c>
      <c r="BF256" s="91" t="s">
        <v>88</v>
      </c>
      <c r="BG256" s="91" t="s">
        <v>88</v>
      </c>
      <c r="BH256" s="91" t="s">
        <v>88</v>
      </c>
      <c r="BI256" s="94">
        <f t="shared" si="117"/>
        <v>98.593656073661833</v>
      </c>
      <c r="BJ256" s="95">
        <f t="shared" si="118"/>
        <v>2</v>
      </c>
      <c r="BK256" s="95">
        <f t="shared" si="119"/>
        <v>92.086853426666494</v>
      </c>
      <c r="BL256" s="95">
        <f t="shared" si="120"/>
        <v>80.14150832</v>
      </c>
      <c r="BM256" s="95" t="e">
        <f t="shared" si="121"/>
        <v>#VALUE!</v>
      </c>
      <c r="BN256" s="95">
        <f t="shared" si="122"/>
        <v>2</v>
      </c>
      <c r="BO256" s="95">
        <f t="shared" si="123"/>
        <v>79.306378458376571</v>
      </c>
      <c r="BP256" s="95">
        <f t="shared" si="124"/>
        <v>5</v>
      </c>
      <c r="BQ256" s="95">
        <f t="shared" si="125"/>
        <v>20</v>
      </c>
      <c r="BR256" s="96" t="e">
        <f t="shared" si="126"/>
        <v>#VALUE!</v>
      </c>
      <c r="BS256" s="97" t="e">
        <f t="shared" si="127"/>
        <v>#VALUE!</v>
      </c>
      <c r="BT256" s="98">
        <f t="shared" si="128"/>
        <v>100</v>
      </c>
      <c r="BU256" s="99">
        <f t="shared" si="129"/>
        <v>0.9870000000000001</v>
      </c>
      <c r="BV256" s="100">
        <f t="shared" si="130"/>
        <v>0.1</v>
      </c>
      <c r="BW256" s="95">
        <f t="shared" si="131"/>
        <v>1</v>
      </c>
      <c r="BX256" s="94">
        <f t="shared" si="132"/>
        <v>0.91</v>
      </c>
      <c r="BY256" s="100">
        <f t="shared" si="133"/>
        <v>0.999</v>
      </c>
      <c r="BZ256" s="100">
        <f t="shared" si="134"/>
        <v>0.86347976227402978</v>
      </c>
      <c r="CA256" s="94">
        <f t="shared" si="135"/>
        <v>0.15</v>
      </c>
      <c r="CB256" s="99">
        <f t="shared" si="136"/>
        <v>0.72106716671836435</v>
      </c>
      <c r="CC256" s="97" t="str">
        <f t="shared" si="137"/>
        <v>Aceptable</v>
      </c>
      <c r="CD256" s="99">
        <f t="shared" si="138"/>
        <v>0.13652023772597024</v>
      </c>
      <c r="CE256" s="96">
        <f t="shared" si="139"/>
        <v>1</v>
      </c>
      <c r="CF256" s="96">
        <f t="shared" si="140"/>
        <v>1</v>
      </c>
      <c r="CG256" s="99">
        <f t="shared" si="141"/>
        <v>0.71217341257532352</v>
      </c>
      <c r="CH256" s="101" t="str">
        <f t="shared" si="142"/>
        <v>Alta</v>
      </c>
      <c r="CI256" s="96">
        <f t="shared" si="143"/>
        <v>0</v>
      </c>
      <c r="CJ256" s="96">
        <f t="shared" si="144"/>
        <v>1</v>
      </c>
      <c r="CK256" s="96">
        <f t="shared" si="145"/>
        <v>1.2999999999999901E-2</v>
      </c>
      <c r="CL256" s="102">
        <f t="shared" si="146"/>
        <v>0.33766666666666662</v>
      </c>
      <c r="CM256" s="103" t="str">
        <f t="shared" si="147"/>
        <v>Baja</v>
      </c>
      <c r="CN256" s="96">
        <f t="shared" si="148"/>
        <v>0</v>
      </c>
      <c r="CO256" s="96">
        <f t="shared" si="149"/>
        <v>0</v>
      </c>
      <c r="CP256" s="103" t="str">
        <f t="shared" si="150"/>
        <v>Ninguna</v>
      </c>
      <c r="CQ256" s="104">
        <f t="shared" si="151"/>
        <v>8.5223861792105039E-3</v>
      </c>
      <c r="CR256" s="104">
        <f t="shared" si="152"/>
        <v>8.5223861792105039E-3</v>
      </c>
      <c r="CS256" s="103" t="str">
        <f t="shared" si="153"/>
        <v>Ninguna</v>
      </c>
      <c r="CT256" s="105" t="str">
        <f t="shared" si="154"/>
        <v>Eutrofico</v>
      </c>
      <c r="CU256" s="113" t="s">
        <v>2083</v>
      </c>
      <c r="CV256" s="83" t="s">
        <v>2084</v>
      </c>
      <c r="CW256" s="90">
        <v>43773</v>
      </c>
      <c r="CX256" s="106" t="e">
        <f t="shared" si="155"/>
        <v>#VALUE!</v>
      </c>
    </row>
    <row r="257" spans="1:102" ht="30" hidden="1" customHeight="1" x14ac:dyDescent="0.2">
      <c r="A257" s="83">
        <v>2019</v>
      </c>
      <c r="B257" s="84" t="s">
        <v>2085</v>
      </c>
      <c r="C257" s="84" t="s">
        <v>109</v>
      </c>
      <c r="D257" s="85" t="s">
        <v>2086</v>
      </c>
      <c r="E257" s="86" t="s">
        <v>106</v>
      </c>
      <c r="F257" s="86" t="s">
        <v>107</v>
      </c>
      <c r="G257" s="86" t="s">
        <v>1951</v>
      </c>
      <c r="H257" s="87">
        <v>-75.623166999999995</v>
      </c>
      <c r="I257" s="87">
        <v>5.7560000000000002</v>
      </c>
      <c r="J257" s="88">
        <v>828779.33550000004</v>
      </c>
      <c r="K257" s="88">
        <v>1128486.1913999999</v>
      </c>
      <c r="L257" s="89">
        <v>598</v>
      </c>
      <c r="M257" s="86">
        <v>2</v>
      </c>
      <c r="N257" s="86" t="s">
        <v>79</v>
      </c>
      <c r="O257" s="86">
        <v>26</v>
      </c>
      <c r="P257" s="86" t="s">
        <v>80</v>
      </c>
      <c r="Q257" s="86">
        <v>2620</v>
      </c>
      <c r="R257" s="84" t="s">
        <v>81</v>
      </c>
      <c r="S257" s="84" t="s">
        <v>82</v>
      </c>
      <c r="T257" s="84" t="s">
        <v>83</v>
      </c>
      <c r="U257" s="85" t="s">
        <v>108</v>
      </c>
      <c r="V257" s="84" t="s">
        <v>109</v>
      </c>
      <c r="W257" s="84" t="s">
        <v>775</v>
      </c>
      <c r="X257" s="84" t="s">
        <v>109</v>
      </c>
      <c r="Y257" s="90">
        <v>43759</v>
      </c>
      <c r="Z257" s="91">
        <v>3251</v>
      </c>
      <c r="AA257" s="91">
        <v>8.2899999999999991</v>
      </c>
      <c r="AB257" s="91">
        <v>266</v>
      </c>
      <c r="AC257" s="91">
        <v>29</v>
      </c>
      <c r="AD257" s="91">
        <v>28.9</v>
      </c>
      <c r="AE257" s="91">
        <v>6.76</v>
      </c>
      <c r="AF257" s="91">
        <v>95.4</v>
      </c>
      <c r="AG257" s="91">
        <v>-0.10000000000000142</v>
      </c>
      <c r="AH257" s="91">
        <v>18</v>
      </c>
      <c r="AI257" s="91">
        <v>2</v>
      </c>
      <c r="AJ257" s="91" t="s">
        <v>88</v>
      </c>
      <c r="AK257" s="91" t="s">
        <v>88</v>
      </c>
      <c r="AL257" s="91">
        <v>2920</v>
      </c>
      <c r="AM257" s="91" t="s">
        <v>88</v>
      </c>
      <c r="AN257" s="91" t="s">
        <v>88</v>
      </c>
      <c r="AO257" s="91" t="s">
        <v>88</v>
      </c>
      <c r="AP257" s="91" t="e">
        <v>#VALUE!</v>
      </c>
      <c r="AQ257" s="91" t="s">
        <v>88</v>
      </c>
      <c r="AR257" s="91" t="s">
        <v>88</v>
      </c>
      <c r="AS257" s="91" t="s">
        <v>88</v>
      </c>
      <c r="AT257" s="91" t="s">
        <v>88</v>
      </c>
      <c r="AU257" s="91" t="s">
        <v>88</v>
      </c>
      <c r="AV257" s="91">
        <v>2791</v>
      </c>
      <c r="AW257" s="91" t="s">
        <v>88</v>
      </c>
      <c r="AX257" s="91">
        <v>5</v>
      </c>
      <c r="AY257" s="91">
        <v>0.05</v>
      </c>
      <c r="AZ257" s="91" t="s">
        <v>88</v>
      </c>
      <c r="BA257" s="91" t="s">
        <v>88</v>
      </c>
      <c r="BB257" s="91" t="s">
        <v>88</v>
      </c>
      <c r="BC257" s="91" t="s">
        <v>88</v>
      </c>
      <c r="BD257" s="91" t="s">
        <v>88</v>
      </c>
      <c r="BE257" s="93" t="s">
        <v>88</v>
      </c>
      <c r="BF257" s="91" t="s">
        <v>88</v>
      </c>
      <c r="BG257" s="91" t="s">
        <v>88</v>
      </c>
      <c r="BH257" s="91" t="s">
        <v>88</v>
      </c>
      <c r="BI257" s="94">
        <f t="shared" si="117"/>
        <v>97.776523712714649</v>
      </c>
      <c r="BJ257" s="95">
        <f t="shared" si="118"/>
        <v>2</v>
      </c>
      <c r="BK257" s="95">
        <f t="shared" si="119"/>
        <v>76.138910911893618</v>
      </c>
      <c r="BL257" s="95">
        <f t="shared" si="120"/>
        <v>80.14150832</v>
      </c>
      <c r="BM257" s="95" t="e">
        <f t="shared" si="121"/>
        <v>#VALUE!</v>
      </c>
      <c r="BN257" s="95">
        <f t="shared" si="122"/>
        <v>2</v>
      </c>
      <c r="BO257" s="95">
        <f t="shared" si="123"/>
        <v>90.452393662478357</v>
      </c>
      <c r="BP257" s="95">
        <f t="shared" si="124"/>
        <v>5</v>
      </c>
      <c r="BQ257" s="95">
        <f t="shared" si="125"/>
        <v>20</v>
      </c>
      <c r="BR257" s="96" t="e">
        <f t="shared" si="126"/>
        <v>#VALUE!</v>
      </c>
      <c r="BS257" s="97" t="e">
        <f t="shared" si="127"/>
        <v>#VALUE!</v>
      </c>
      <c r="BT257" s="98">
        <f t="shared" si="128"/>
        <v>100</v>
      </c>
      <c r="BU257" s="99">
        <f t="shared" si="129"/>
        <v>0.95400000000000007</v>
      </c>
      <c r="BV257" s="100">
        <f t="shared" si="130"/>
        <v>0.1</v>
      </c>
      <c r="BW257" s="95">
        <f t="shared" si="131"/>
        <v>0.86032546126053022</v>
      </c>
      <c r="BX257" s="94">
        <f t="shared" si="132"/>
        <v>0.91</v>
      </c>
      <c r="BY257" s="100">
        <f t="shared" si="133"/>
        <v>0</v>
      </c>
      <c r="BZ257" s="100">
        <f t="shared" si="134"/>
        <v>2.424363464649737E-2</v>
      </c>
      <c r="CA257" s="94">
        <f t="shared" si="135"/>
        <v>0.15</v>
      </c>
      <c r="CB257" s="99">
        <f t="shared" si="136"/>
        <v>0.43887967342698392</v>
      </c>
      <c r="CC257" s="97" t="str">
        <f t="shared" si="137"/>
        <v>Mala</v>
      </c>
      <c r="CD257" s="99">
        <f t="shared" si="138"/>
        <v>0.97575636535350263</v>
      </c>
      <c r="CE257" s="96">
        <f t="shared" si="139"/>
        <v>1</v>
      </c>
      <c r="CF257" s="96">
        <f t="shared" si="140"/>
        <v>1</v>
      </c>
      <c r="CG257" s="99">
        <f t="shared" si="141"/>
        <v>0.99191878845116754</v>
      </c>
      <c r="CH257" s="101" t="str">
        <f t="shared" si="142"/>
        <v>Muy Alta</v>
      </c>
      <c r="CI257" s="96">
        <f t="shared" si="143"/>
        <v>0</v>
      </c>
      <c r="CJ257" s="96">
        <f t="shared" si="144"/>
        <v>1</v>
      </c>
      <c r="CK257" s="96">
        <f t="shared" si="145"/>
        <v>4.599999999999993E-2</v>
      </c>
      <c r="CL257" s="102">
        <f t="shared" si="146"/>
        <v>0.34866666666666662</v>
      </c>
      <c r="CM257" s="103" t="str">
        <f t="shared" si="147"/>
        <v>Baja</v>
      </c>
      <c r="CN257" s="96">
        <f t="shared" si="148"/>
        <v>1</v>
      </c>
      <c r="CO257" s="96">
        <f t="shared" si="149"/>
        <v>1</v>
      </c>
      <c r="CP257" s="103" t="str">
        <f t="shared" si="150"/>
        <v>Muy Alta</v>
      </c>
      <c r="CQ257" s="104">
        <f t="shared" si="151"/>
        <v>7.730786027721756E-2</v>
      </c>
      <c r="CR257" s="104">
        <f t="shared" si="152"/>
        <v>7.730786027721756E-2</v>
      </c>
      <c r="CS257" s="103" t="str">
        <f t="shared" si="153"/>
        <v>Ninguna</v>
      </c>
      <c r="CT257" s="105" t="str">
        <f t="shared" si="154"/>
        <v>Eutrofico</v>
      </c>
      <c r="CU257" s="113" t="s">
        <v>2087</v>
      </c>
      <c r="CV257" s="83" t="s">
        <v>2084</v>
      </c>
      <c r="CW257" s="90">
        <v>43774</v>
      </c>
      <c r="CX257" s="106" t="e">
        <f t="shared" si="155"/>
        <v>#VALUE!</v>
      </c>
    </row>
    <row r="258" spans="1:102" ht="30" hidden="1" customHeight="1" x14ac:dyDescent="0.2">
      <c r="A258" s="83">
        <v>2019</v>
      </c>
      <c r="B258" s="84" t="s">
        <v>2088</v>
      </c>
      <c r="C258" s="84" t="s">
        <v>109</v>
      </c>
      <c r="D258" s="85" t="s">
        <v>2089</v>
      </c>
      <c r="E258" s="84" t="s">
        <v>122</v>
      </c>
      <c r="F258" s="86" t="s">
        <v>107</v>
      </c>
      <c r="G258" s="86" t="s">
        <v>1951</v>
      </c>
      <c r="H258" s="87">
        <v>-75.621722000000005</v>
      </c>
      <c r="I258" s="87">
        <v>5.8873889999999998</v>
      </c>
      <c r="J258" s="88">
        <v>828979.12749999994</v>
      </c>
      <c r="K258" s="88">
        <v>1143020.6958000001</v>
      </c>
      <c r="L258" s="89">
        <v>960</v>
      </c>
      <c r="M258" s="86">
        <v>2</v>
      </c>
      <c r="N258" s="86" t="s">
        <v>79</v>
      </c>
      <c r="O258" s="86">
        <v>26</v>
      </c>
      <c r="P258" s="86" t="s">
        <v>80</v>
      </c>
      <c r="Q258" s="86">
        <v>2620</v>
      </c>
      <c r="R258" s="84" t="s">
        <v>81</v>
      </c>
      <c r="S258" s="84" t="s">
        <v>82</v>
      </c>
      <c r="T258" s="84" t="s">
        <v>83</v>
      </c>
      <c r="U258" s="85" t="s">
        <v>108</v>
      </c>
      <c r="V258" s="84" t="s">
        <v>109</v>
      </c>
      <c r="W258" s="84" t="s">
        <v>775</v>
      </c>
      <c r="X258" s="84" t="s">
        <v>109</v>
      </c>
      <c r="Y258" s="90">
        <v>43758</v>
      </c>
      <c r="Z258" s="91">
        <v>1473.53</v>
      </c>
      <c r="AA258" s="91">
        <v>8.0299999999999994</v>
      </c>
      <c r="AB258" s="91">
        <v>187.6</v>
      </c>
      <c r="AC258" s="91">
        <v>21.4</v>
      </c>
      <c r="AD258" s="91">
        <v>23.7</v>
      </c>
      <c r="AE258" s="91">
        <v>8.0299999999999994</v>
      </c>
      <c r="AF258" s="91">
        <v>101.6</v>
      </c>
      <c r="AG258" s="91">
        <v>2.3000000000000007</v>
      </c>
      <c r="AH258" s="91">
        <v>22.2</v>
      </c>
      <c r="AI258" s="91">
        <v>2</v>
      </c>
      <c r="AJ258" s="91" t="s">
        <v>88</v>
      </c>
      <c r="AK258" s="91" t="s">
        <v>88</v>
      </c>
      <c r="AL258" s="91">
        <v>2160</v>
      </c>
      <c r="AM258" s="91" t="s">
        <v>88</v>
      </c>
      <c r="AN258" s="91" t="s">
        <v>88</v>
      </c>
      <c r="AO258" s="91" t="s">
        <v>88</v>
      </c>
      <c r="AP258" s="91" t="e">
        <v>#VALUE!</v>
      </c>
      <c r="AQ258" s="91" t="s">
        <v>88</v>
      </c>
      <c r="AR258" s="91" t="s">
        <v>88</v>
      </c>
      <c r="AS258" s="91" t="s">
        <v>88</v>
      </c>
      <c r="AT258" s="91" t="s">
        <v>88</v>
      </c>
      <c r="AU258" s="91" t="s">
        <v>88</v>
      </c>
      <c r="AV258" s="91">
        <v>617</v>
      </c>
      <c r="AW258" s="91" t="s">
        <v>88</v>
      </c>
      <c r="AX258" s="91">
        <v>5</v>
      </c>
      <c r="AY258" s="91">
        <v>0.61499999999999999</v>
      </c>
      <c r="AZ258" s="91" t="s">
        <v>88</v>
      </c>
      <c r="BA258" s="91" t="s">
        <v>88</v>
      </c>
      <c r="BB258" s="91" t="s">
        <v>88</v>
      </c>
      <c r="BC258" s="91" t="s">
        <v>88</v>
      </c>
      <c r="BD258" s="91" t="s">
        <v>88</v>
      </c>
      <c r="BE258" s="93" t="s">
        <v>88</v>
      </c>
      <c r="BF258" s="91" t="s">
        <v>88</v>
      </c>
      <c r="BG258" s="91" t="s">
        <v>88</v>
      </c>
      <c r="BH258" s="91" t="s">
        <v>88</v>
      </c>
      <c r="BI258" s="94">
        <f t="shared" ref="BI258:BI321" si="156">IF(AF258&gt;140,50,0.000000031615*(AF258)^5 - 0.000010304*(AF258)^4 + 0.0010076*(AF258)^3 - 0.027883*(AF258)^2 + 0.84068*(AF258) + 0.1612)</f>
        <v>98.81226487924495</v>
      </c>
      <c r="BJ258" s="95">
        <f t="shared" ref="BJ258:BJ321" si="157">IF(AN258&gt;100000,2,(EXP(-0.0152*(LN(AN258))^2-0.1063*LN(AN258)+4.5922)))</f>
        <v>2</v>
      </c>
      <c r="BK258" s="95">
        <f t="shared" ref="BK258:BK321" si="158">IF(AA258&lt;2,0,IF(AA258&gt;12,0,(IF(AA258&lt;=7.5,-0.1789*AA258^5+3.7932*AA258^4-30.517*AA258^3+119.75*AA258^2-224.58*AA258+159.46,-1.11429*AA258^4+44.50952*AA258^3-656.6*AA258^2+4215.34762*AA258-9840.14286))))</f>
        <v>84.171391315896471</v>
      </c>
      <c r="BL258" s="95">
        <f t="shared" ref="BL258:BL321" si="159">+IF(AI258&gt;30,2,0.00018677*AI258^4 - 0.016615*AI258^3 + 0.59636*AI258 ^2- 11.152*AI258+100.19)</f>
        <v>80.14150832</v>
      </c>
      <c r="BM258" s="95" t="e">
        <f t="shared" ref="BM258:BM321" si="160">IF(AP258&gt;100,1, 0.0000000035603*AP258^6 - 0.0000012183*AP258^5 + 0.00016238*AP258^4 - 0.010693*AP258^3 + 0.37304*AP258^2 - 7.521*AP258+100.95)</f>
        <v>#VALUE!</v>
      </c>
      <c r="BN258" s="95">
        <f t="shared" ref="BN258:BN321" si="161">IF(AO258&gt;10,2,0.0046732*AO258^6 - 0.16167*AO258^5 + 2.20595*AO258^4 - 15.0504*AO258^3 + 53.8893*AO258^2 - 99.8933*AO258 + 99.8311)</f>
        <v>2</v>
      </c>
      <c r="BO258" s="95">
        <f t="shared" ref="BO258:BO321" si="162">0.0000019619*AG258^6 - 0.00013964*AG258^5 + 0.0025908*AG258^4 + 0.015398*AG258^3 - 0.67952*AG258^2 - 0.67204*AG258 + 90.392</f>
        <v>85.502798594525416</v>
      </c>
      <c r="BP258" s="95">
        <f t="shared" ref="BP258:BP321" si="163">IF(AS258&gt;100,5,(0.0000018939*AS258^4 - 0.00049942*AS258^3 + 0.049118*AS258^2 - 2.6284*AS258 + 98.098))</f>
        <v>5</v>
      </c>
      <c r="BQ258" s="95">
        <f t="shared" ref="BQ258:BQ321" si="164">IF(AT258&gt;500,20,(-0.0000000044289*AT258^4 + 0.00000465*AT258^3 - 0.0019591*AT258^2 + 0.18973*AT258 + 80.608))</f>
        <v>20</v>
      </c>
      <c r="BR258" s="96" t="e">
        <f t="shared" ref="BR258:BR321" si="165">+BI258*0.17+BJ258*0.16+BK258*0.11+BL258*0.11+BM258*0.1+BN258*0.1+BO258*0.1+BP258*0.08+BQ258*0.07</f>
        <v>#VALUE!</v>
      </c>
      <c r="BS258" s="97" t="e">
        <f t="shared" ref="BS258:BS321" si="166">IF(BR258&lt;=25,"MUY MALA",IF(BR258&lt;=50,"MALO",IF(BR258&lt;=70,"MEDIA",IF(BR258&lt;=90,"BUENA","EXCELENTE"))))</f>
        <v>#VALUE!</v>
      </c>
      <c r="BT258" s="98">
        <f t="shared" ref="BT258:BT321" si="167">+AX258/AY258</f>
        <v>8.1300813008130088</v>
      </c>
      <c r="BU258" s="99">
        <f t="shared" ref="BU258:BU321" si="168">IF(AF258="No Calcular","No calcular",IFERROR(IF(AF258&lt;=100,((1-(1-0.01*AF258))),((1-(0.01*AF258-1)))),""))</f>
        <v>0.98399999999999999</v>
      </c>
      <c r="BV258" s="100">
        <f t="shared" ref="BV258:BV321" si="169">IF(AN258="","",IF(AN258&lt;50,0.98,IF(AND(AN258&gt;=50,AN258&lt;1600),0.98*EXP((AN258-50)*-0.0009917754),0.1)))</f>
        <v>0.1</v>
      </c>
      <c r="BW258" s="95">
        <f t="shared" ref="BW258:BW321" si="170">IF(AA258="ND","No Calcular",IF(AA258="","",IF(AA258&lt;4,0.1,IF(AND(AA258&gt;4,AA258&lt;=7),(0.02628419*EXP(AA258*0.520025)),IF(AND(AA258&gt;7,AA258&lt;=8),(1),IF(AND(AA258&gt;8,AA258&lt;=11),(1*EXP((AA258-8)*-0.5187742)),0.1))))))</f>
        <v>0.9845572551667795</v>
      </c>
      <c r="BX258" s="94">
        <f t="shared" ref="BX258:BX321" si="171">IF(AH258="ND","No Calcular",IF(AH258="","",IF(AH258&lt;=20,0.91,IF(AND(AH258&gt;20,AH258&lt;=25),0.71,IF(AND(AH258&gt;25,AH258&lt;=40),0.51,IF(AND(AH258&gt;40,AH258&lt;=80),0.26,0.125))))))</f>
        <v>0.71</v>
      </c>
      <c r="BY258" s="100">
        <f t="shared" ref="BY258:BY321" si="172">IF(AV258="ND","No Calcular",IF(AV258="","",IF(AV258&lt;=4.5,1,IF(AND(AV258&gt;4.5,AV258&lt;=320),(1-(-0.02+0.003*AV258)),0))))</f>
        <v>0</v>
      </c>
      <c r="BZ258" s="100">
        <f t="shared" ref="BZ258:BZ321" si="173">IF(AB258="ND","No Calcular",IFERROR(IF((1-10^(-3.26+1.34*LOG10(AB258)))&lt;0,0,1-10^(-3.26+1.34*LOG10(AB258))),""))</f>
        <v>0.38887225975251061</v>
      </c>
      <c r="CA258" s="94">
        <f t="shared" ref="CA258:CA321" si="174">IF(BT258="No Calcular","No Calcular",IF(BT258="","",IF(BT258&lt;=5,0.15,IF(AND(BT258&gt;5,BT258&lt;=10),0.35,IF(AND(BT258&gt;10,BT258&lt;=15),0.6,IF(AND(BT258&gt;15,BT258&lt;20),0.8,0.15))))))</f>
        <v>0.35</v>
      </c>
      <c r="CB258" s="99">
        <f t="shared" ref="CB258:CB321" si="175">+BU258*0.16+BV258*0.14+BW258*0.14+BX258*0.14+BY258*0.14+BZ258*0.14+CA258*0.14</f>
        <v>0.51212013208870066</v>
      </c>
      <c r="CC258" s="97" t="str">
        <f t="shared" ref="CC258:CC321" si="176">IF(AND(CB258&gt;=0,CB258&lt;0.25),"Muy mala",IF(AND(CB258&gt;=0.25,CB258&lt;0.5),"Mala",IF(AND(CB258&gt;=0.5,CB258&lt;0.7),"Regular",IF(AND(CB258&gt;=0.7,CB258&lt;0.9),"Aceptable",IF(AND(CB258&gt;=0.9,CB258&lt;=1),"Buena","No se conoce")))))</f>
        <v>Regular</v>
      </c>
      <c r="CD258" s="99">
        <f t="shared" ref="CD258:CD321" si="177">IF(AB258&gt;=270,1,(IF(AB258&lt;270,10^(-3.26+(1.34*LOG(AB258))))))</f>
        <v>0.61112774024748939</v>
      </c>
      <c r="CE258" s="96">
        <f t="shared" ref="CE258:CE321" si="178">IF(BA258&lt;=30,0,IF(BA258&lt;110,(10^(-9.09+(4.4*LOG(BA258)))),1))</f>
        <v>1</v>
      </c>
      <c r="CF258" s="96">
        <f t="shared" ref="CF258:CF321" si="179">IF(AZ258&lt;=50,0,IF(AZ258&lt;=250,(-0.25+(0.005*AZ258)),1))</f>
        <v>1</v>
      </c>
      <c r="CG258" s="99">
        <f t="shared" ref="CG258:CG321" si="180">+(CD258+CE258+CF258)/3</f>
        <v>0.87037591341582976</v>
      </c>
      <c r="CH258" s="101" t="str">
        <f t="shared" ref="CH258:CH321" si="181">IF(CG258&lt;0.2,"Ninguna",IF(CG258&lt;0.4,"Baja",IF(CG258&lt;0.6,"Media",IF(CG258&lt;0.8,"Alta","Muy Alta"))))</f>
        <v>Muy Alta</v>
      </c>
      <c r="CI258" s="96">
        <f t="shared" ref="CI258:CI321" si="182">IF(AI258&lt;=2,0,IF(AI258&lt;30,(-0.05+(0.7*(LOG10(AI258)))),1))</f>
        <v>0</v>
      </c>
      <c r="CJ258" s="96">
        <f t="shared" ref="CJ258:CJ321" si="183">IF(AM258&lt;=500,0,IF(AM258&lt;=20000,(-1.44+(0.56*(LOG10(AM258)))),1))</f>
        <v>1</v>
      </c>
      <c r="CK258" s="96">
        <f t="shared" ref="CK258:CK321" si="184">IF(AF258&gt;=100,0,(IF(AF258&lt;100,1-(0.01*AF258))))</f>
        <v>0</v>
      </c>
      <c r="CL258" s="102">
        <f t="shared" ref="CL258:CL321" si="185">+(CI258+CJ258+CK258)/3</f>
        <v>0.33333333333333331</v>
      </c>
      <c r="CM258" s="103" t="str">
        <f t="shared" ref="CM258:CM321" si="186">IF(CL258&lt;0.2,"Ninguna",IF(CL258&lt;0.4,"Baja",IF(CL258&lt;0.6,"Media",IF(CL258&lt;0.8,"Alta","Muy Alta"))))</f>
        <v>Baja</v>
      </c>
      <c r="CN258" s="96">
        <f t="shared" ref="CN258:CN321" si="187">IF(AV258&lt;=10,0,IF(AV258&lt;=340,(-0.02+(0.003*AV258)),1))</f>
        <v>1</v>
      </c>
      <c r="CO258" s="96">
        <f t="shared" ref="CO258:CO321" si="188">+CN258</f>
        <v>1</v>
      </c>
      <c r="CP258" s="103" t="str">
        <f t="shared" ref="CP258:CP321" si="189">IF(CO258&lt;0.2,"Ninguna",IF(CO258&lt;0.4,"Baja",IF(CO258&lt;0.6,"Media",IF(CO258&lt;0.8,"Alta","Muy Alta"))))</f>
        <v>Muy Alta</v>
      </c>
      <c r="CQ258" s="104">
        <f t="shared" ref="CQ258:CQ321" si="190">((EXP(-31.08+(3.45*(AA258))))/(1+EXP(-31.08+(3.45*(AA258)))))</f>
        <v>3.3038025038198832E-2</v>
      </c>
      <c r="CR258" s="104">
        <f t="shared" ref="CR258:CR321" si="191">+CQ258</f>
        <v>3.3038025038198832E-2</v>
      </c>
      <c r="CS258" s="103" t="str">
        <f t="shared" ref="CS258:CS321" si="192">IF(CR258&lt;0.2,"Ninguna",IF(CR258&lt;0.4,"Baja",IF(CR258&lt;0.6,"Media",IF(CR258&lt;0.8,"Alta","Muy Alta"))))</f>
        <v>Ninguna</v>
      </c>
      <c r="CT258" s="105" t="str">
        <f t="shared" ref="CT258:CT321" si="193">IF(AY258&lt;0.01,"Oligotrofico",IF(AY258&lt;=0.02,"Mesotrofico",IF(AY258&lt;=1,"Eutrofico","Hipereutrofico")))</f>
        <v>Eutrofico</v>
      </c>
      <c r="CU258" s="113" t="s">
        <v>2090</v>
      </c>
      <c r="CV258" s="83" t="s">
        <v>2084</v>
      </c>
      <c r="CW258" s="90">
        <v>43773</v>
      </c>
      <c r="CX258" s="106" t="e">
        <f t="shared" si="155"/>
        <v>#VALUE!</v>
      </c>
    </row>
    <row r="259" spans="1:102" ht="30" hidden="1" customHeight="1" x14ac:dyDescent="0.2">
      <c r="A259" s="83">
        <v>2019</v>
      </c>
      <c r="B259" s="84" t="s">
        <v>2091</v>
      </c>
      <c r="C259" s="84" t="s">
        <v>109</v>
      </c>
      <c r="D259" s="85" t="s">
        <v>2092</v>
      </c>
      <c r="E259" s="84" t="s">
        <v>122</v>
      </c>
      <c r="F259" s="86" t="s">
        <v>107</v>
      </c>
      <c r="G259" s="86" t="s">
        <v>1494</v>
      </c>
      <c r="H259" s="87">
        <v>-75.613083000000003</v>
      </c>
      <c r="I259" s="87">
        <v>5.82925</v>
      </c>
      <c r="J259" s="88">
        <v>829918.50789999997</v>
      </c>
      <c r="K259" s="88">
        <v>1136586.442</v>
      </c>
      <c r="L259" s="89">
        <v>711</v>
      </c>
      <c r="M259" s="86">
        <v>2</v>
      </c>
      <c r="N259" s="86" t="s">
        <v>79</v>
      </c>
      <c r="O259" s="86">
        <v>26</v>
      </c>
      <c r="P259" s="86" t="s">
        <v>80</v>
      </c>
      <c r="Q259" s="86">
        <v>2620</v>
      </c>
      <c r="R259" s="84" t="s">
        <v>81</v>
      </c>
      <c r="S259" s="84" t="s">
        <v>82</v>
      </c>
      <c r="T259" s="84" t="s">
        <v>83</v>
      </c>
      <c r="U259" s="85" t="s">
        <v>108</v>
      </c>
      <c r="V259" s="84" t="s">
        <v>109</v>
      </c>
      <c r="W259" s="84" t="s">
        <v>775</v>
      </c>
      <c r="X259" s="84" t="s">
        <v>109</v>
      </c>
      <c r="Y259" s="90">
        <v>43759</v>
      </c>
      <c r="Z259" s="91">
        <v>1860.66</v>
      </c>
      <c r="AA259" s="91">
        <v>8.17</v>
      </c>
      <c r="AB259" s="91">
        <v>224</v>
      </c>
      <c r="AC259" s="91">
        <v>23.7</v>
      </c>
      <c r="AD259" s="91">
        <v>23.9</v>
      </c>
      <c r="AE259" s="91">
        <v>7.36</v>
      </c>
      <c r="AF259" s="91">
        <v>94.8</v>
      </c>
      <c r="AG259" s="91">
        <v>0.19999999999999929</v>
      </c>
      <c r="AH259" s="91">
        <v>20.3</v>
      </c>
      <c r="AI259" s="91">
        <v>2</v>
      </c>
      <c r="AJ259" s="91" t="s">
        <v>88</v>
      </c>
      <c r="AK259" s="91" t="s">
        <v>88</v>
      </c>
      <c r="AL259" s="91">
        <v>2775</v>
      </c>
      <c r="AM259" s="91" t="s">
        <v>88</v>
      </c>
      <c r="AN259" s="91" t="s">
        <v>88</v>
      </c>
      <c r="AO259" s="91" t="s">
        <v>88</v>
      </c>
      <c r="AP259" s="91" t="e">
        <v>#VALUE!</v>
      </c>
      <c r="AQ259" s="91" t="s">
        <v>88</v>
      </c>
      <c r="AR259" s="91" t="s">
        <v>88</v>
      </c>
      <c r="AS259" s="91" t="s">
        <v>88</v>
      </c>
      <c r="AT259" s="91" t="s">
        <v>88</v>
      </c>
      <c r="AU259" s="91" t="s">
        <v>88</v>
      </c>
      <c r="AV259" s="91">
        <v>4323</v>
      </c>
      <c r="AW259" s="91" t="s">
        <v>88</v>
      </c>
      <c r="AX259" s="91">
        <v>5</v>
      </c>
      <c r="AY259" s="91">
        <v>0.05</v>
      </c>
      <c r="AZ259" s="91" t="s">
        <v>88</v>
      </c>
      <c r="BA259" s="91" t="s">
        <v>88</v>
      </c>
      <c r="BB259" s="91" t="s">
        <v>88</v>
      </c>
      <c r="BC259" s="91" t="s">
        <v>88</v>
      </c>
      <c r="BD259" s="91" t="s">
        <v>88</v>
      </c>
      <c r="BE259" s="93" t="s">
        <v>88</v>
      </c>
      <c r="BF259" s="91" t="s">
        <v>88</v>
      </c>
      <c r="BG259" s="91" t="s">
        <v>88</v>
      </c>
      <c r="BH259" s="91" t="s">
        <v>88</v>
      </c>
      <c r="BI259" s="94">
        <f t="shared" si="156"/>
        <v>97.562990146360946</v>
      </c>
      <c r="BJ259" s="95">
        <f t="shared" si="157"/>
        <v>2</v>
      </c>
      <c r="BK259" s="95">
        <f t="shared" si="158"/>
        <v>80.049800556975242</v>
      </c>
      <c r="BL259" s="95">
        <f t="shared" si="159"/>
        <v>80.14150832</v>
      </c>
      <c r="BM259" s="95" t="e">
        <f t="shared" si="160"/>
        <v>#VALUE!</v>
      </c>
      <c r="BN259" s="95">
        <f t="shared" si="161"/>
        <v>2</v>
      </c>
      <c r="BO259" s="95">
        <f t="shared" si="162"/>
        <v>90.230538484720753</v>
      </c>
      <c r="BP259" s="95">
        <f t="shared" si="163"/>
        <v>5</v>
      </c>
      <c r="BQ259" s="95">
        <f t="shared" si="164"/>
        <v>20</v>
      </c>
      <c r="BR259" s="96" t="e">
        <f t="shared" si="165"/>
        <v>#VALUE!</v>
      </c>
      <c r="BS259" s="97" t="e">
        <f t="shared" si="166"/>
        <v>#VALUE!</v>
      </c>
      <c r="BT259" s="98">
        <f t="shared" si="167"/>
        <v>100</v>
      </c>
      <c r="BU259" s="99">
        <f t="shared" si="168"/>
        <v>0.94799999999999995</v>
      </c>
      <c r="BV259" s="100">
        <f t="shared" si="169"/>
        <v>0.1</v>
      </c>
      <c r="BW259" s="95">
        <f t="shared" si="170"/>
        <v>0.91558542092912332</v>
      </c>
      <c r="BX259" s="94">
        <f t="shared" si="171"/>
        <v>0.71</v>
      </c>
      <c r="BY259" s="100">
        <f t="shared" si="172"/>
        <v>0</v>
      </c>
      <c r="BZ259" s="100">
        <f t="shared" si="173"/>
        <v>0.22494531720660937</v>
      </c>
      <c r="CA259" s="94">
        <f t="shared" si="174"/>
        <v>0.15</v>
      </c>
      <c r="CB259" s="99">
        <f t="shared" si="175"/>
        <v>0.44575430333900257</v>
      </c>
      <c r="CC259" s="97" t="str">
        <f t="shared" si="176"/>
        <v>Mala</v>
      </c>
      <c r="CD259" s="99">
        <f t="shared" si="177"/>
        <v>0.77505468279339063</v>
      </c>
      <c r="CE259" s="96">
        <f t="shared" si="178"/>
        <v>1</v>
      </c>
      <c r="CF259" s="96">
        <f t="shared" si="179"/>
        <v>1</v>
      </c>
      <c r="CG259" s="99">
        <f t="shared" si="180"/>
        <v>0.92501822759779684</v>
      </c>
      <c r="CH259" s="101" t="str">
        <f t="shared" si="181"/>
        <v>Muy Alta</v>
      </c>
      <c r="CI259" s="96">
        <f t="shared" si="182"/>
        <v>0</v>
      </c>
      <c r="CJ259" s="96">
        <f t="shared" si="183"/>
        <v>1</v>
      </c>
      <c r="CK259" s="96">
        <f t="shared" si="184"/>
        <v>5.2000000000000046E-2</v>
      </c>
      <c r="CL259" s="102">
        <f t="shared" si="185"/>
        <v>0.35066666666666668</v>
      </c>
      <c r="CM259" s="103" t="str">
        <f t="shared" si="186"/>
        <v>Baja</v>
      </c>
      <c r="CN259" s="96">
        <f t="shared" si="187"/>
        <v>1</v>
      </c>
      <c r="CO259" s="96">
        <f t="shared" si="188"/>
        <v>1</v>
      </c>
      <c r="CP259" s="103" t="str">
        <f t="shared" si="189"/>
        <v>Muy Alta</v>
      </c>
      <c r="CQ259" s="104">
        <f t="shared" si="190"/>
        <v>5.2475818227231387E-2</v>
      </c>
      <c r="CR259" s="104">
        <f t="shared" si="191"/>
        <v>5.2475818227231387E-2</v>
      </c>
      <c r="CS259" s="103" t="str">
        <f t="shared" si="192"/>
        <v>Ninguna</v>
      </c>
      <c r="CT259" s="105" t="str">
        <f t="shared" si="193"/>
        <v>Eutrofico</v>
      </c>
      <c r="CU259" s="113" t="s">
        <v>2093</v>
      </c>
      <c r="CV259" s="83" t="s">
        <v>2084</v>
      </c>
      <c r="CW259" s="90">
        <v>43774</v>
      </c>
      <c r="CX259" s="106" t="e">
        <f t="shared" ref="CX259:CX322" si="194">+AP259+AQ259+AX259</f>
        <v>#VALUE!</v>
      </c>
    </row>
    <row r="260" spans="1:102" ht="30" hidden="1" customHeight="1" x14ac:dyDescent="0.2">
      <c r="A260" s="83">
        <v>2019</v>
      </c>
      <c r="B260" s="84" t="s">
        <v>2094</v>
      </c>
      <c r="C260" s="84" t="s">
        <v>265</v>
      </c>
      <c r="D260" s="85" t="s">
        <v>2095</v>
      </c>
      <c r="E260" s="84" t="s">
        <v>508</v>
      </c>
      <c r="F260" s="86" t="s">
        <v>241</v>
      </c>
      <c r="G260" s="86" t="s">
        <v>1668</v>
      </c>
      <c r="H260" s="87">
        <v>-75.395393999999996</v>
      </c>
      <c r="I260" s="87">
        <v>6.6299080000000004</v>
      </c>
      <c r="J260" s="88">
        <v>854255.52659999998</v>
      </c>
      <c r="K260" s="88">
        <v>1225091.166</v>
      </c>
      <c r="L260" s="89">
        <v>2400</v>
      </c>
      <c r="M260" s="86">
        <v>2</v>
      </c>
      <c r="N260" s="86" t="s">
        <v>79</v>
      </c>
      <c r="O260" s="86">
        <v>27</v>
      </c>
      <c r="P260" s="86" t="s">
        <v>98</v>
      </c>
      <c r="Q260" s="86">
        <v>2701</v>
      </c>
      <c r="R260" s="84" t="s">
        <v>99</v>
      </c>
      <c r="S260" s="84" t="s">
        <v>262</v>
      </c>
      <c r="T260" s="84" t="s">
        <v>263</v>
      </c>
      <c r="U260" s="85" t="s">
        <v>264</v>
      </c>
      <c r="V260" s="84" t="s">
        <v>265</v>
      </c>
      <c r="W260" s="84" t="s">
        <v>1360</v>
      </c>
      <c r="X260" s="84" t="s">
        <v>265</v>
      </c>
      <c r="Y260" s="90">
        <v>43706</v>
      </c>
      <c r="Z260" s="91">
        <v>2375</v>
      </c>
      <c r="AA260" s="91">
        <v>7.03</v>
      </c>
      <c r="AB260" s="91">
        <v>43.9</v>
      </c>
      <c r="AC260" s="91">
        <v>15.1</v>
      </c>
      <c r="AD260" s="91">
        <v>16.8</v>
      </c>
      <c r="AE260" s="91">
        <v>7.27</v>
      </c>
      <c r="AF260" s="91">
        <v>95.7</v>
      </c>
      <c r="AG260" s="91">
        <v>1.7000000000000011</v>
      </c>
      <c r="AH260" s="91">
        <v>12</v>
      </c>
      <c r="AI260" s="91">
        <v>2</v>
      </c>
      <c r="AJ260" s="91" t="s">
        <v>88</v>
      </c>
      <c r="AK260" s="91" t="s">
        <v>88</v>
      </c>
      <c r="AL260" s="91">
        <v>2282</v>
      </c>
      <c r="AM260" s="91">
        <v>19863</v>
      </c>
      <c r="AN260" s="91" t="s">
        <v>88</v>
      </c>
      <c r="AO260" s="91" t="s">
        <v>88</v>
      </c>
      <c r="AP260" s="91" t="e">
        <v>#VALUE!</v>
      </c>
      <c r="AQ260" s="91" t="s">
        <v>88</v>
      </c>
      <c r="AR260" s="91" t="s">
        <v>88</v>
      </c>
      <c r="AS260" s="91" t="s">
        <v>88</v>
      </c>
      <c r="AT260" s="91" t="s">
        <v>88</v>
      </c>
      <c r="AU260" s="91">
        <v>65</v>
      </c>
      <c r="AV260" s="91">
        <v>7</v>
      </c>
      <c r="AW260" s="91" t="s">
        <v>88</v>
      </c>
      <c r="AX260" s="91">
        <v>5</v>
      </c>
      <c r="AY260" s="91">
        <v>0.13800000000000001</v>
      </c>
      <c r="AZ260" s="91" t="s">
        <v>88</v>
      </c>
      <c r="BA260" s="91" t="s">
        <v>88</v>
      </c>
      <c r="BB260" s="91" t="s">
        <v>88</v>
      </c>
      <c r="BC260" s="91" t="s">
        <v>88</v>
      </c>
      <c r="BD260" s="91" t="s">
        <v>88</v>
      </c>
      <c r="BE260" s="93" t="s">
        <v>88</v>
      </c>
      <c r="BF260" s="91" t="s">
        <v>88</v>
      </c>
      <c r="BG260" s="91" t="s">
        <v>88</v>
      </c>
      <c r="BH260" s="91" t="s">
        <v>88</v>
      </c>
      <c r="BI260" s="94">
        <f t="shared" si="156"/>
        <v>97.875820907911162</v>
      </c>
      <c r="BJ260" s="95">
        <f t="shared" si="157"/>
        <v>2</v>
      </c>
      <c r="BK260" s="95">
        <f t="shared" si="158"/>
        <v>89.176901969528643</v>
      </c>
      <c r="BL260" s="95">
        <f t="shared" si="159"/>
        <v>80.14150832</v>
      </c>
      <c r="BM260" s="95" t="e">
        <f t="shared" si="160"/>
        <v>#VALUE!</v>
      </c>
      <c r="BN260" s="95">
        <f t="shared" si="161"/>
        <v>2</v>
      </c>
      <c r="BO260" s="95">
        <f t="shared" si="162"/>
        <v>87.38107286186181</v>
      </c>
      <c r="BP260" s="95">
        <f t="shared" si="163"/>
        <v>5</v>
      </c>
      <c r="BQ260" s="95">
        <f t="shared" si="164"/>
        <v>20</v>
      </c>
      <c r="BR260" s="96" t="e">
        <f t="shared" si="165"/>
        <v>#VALUE!</v>
      </c>
      <c r="BS260" s="97" t="e">
        <f t="shared" si="166"/>
        <v>#VALUE!</v>
      </c>
      <c r="BT260" s="98">
        <f t="shared" si="167"/>
        <v>36.231884057971008</v>
      </c>
      <c r="BU260" s="99">
        <f t="shared" si="168"/>
        <v>0.95700000000000007</v>
      </c>
      <c r="BV260" s="100">
        <f t="shared" si="169"/>
        <v>0.1</v>
      </c>
      <c r="BW260" s="95">
        <f t="shared" si="170"/>
        <v>1</v>
      </c>
      <c r="BX260" s="94">
        <f t="shared" si="171"/>
        <v>0.91</v>
      </c>
      <c r="BY260" s="100">
        <f t="shared" si="172"/>
        <v>0.999</v>
      </c>
      <c r="BZ260" s="100">
        <f t="shared" si="173"/>
        <v>0.9127224679637358</v>
      </c>
      <c r="CA260" s="94">
        <f t="shared" si="174"/>
        <v>0.15</v>
      </c>
      <c r="CB260" s="99">
        <f t="shared" si="175"/>
        <v>0.72316114551492316</v>
      </c>
      <c r="CC260" s="97" t="str">
        <f t="shared" si="176"/>
        <v>Aceptable</v>
      </c>
      <c r="CD260" s="99">
        <f t="shared" si="177"/>
        <v>8.7277532036264191E-2</v>
      </c>
      <c r="CE260" s="96">
        <f t="shared" si="178"/>
        <v>1</v>
      </c>
      <c r="CF260" s="96">
        <f t="shared" si="179"/>
        <v>1</v>
      </c>
      <c r="CG260" s="99">
        <f t="shared" si="180"/>
        <v>0.69575917734542136</v>
      </c>
      <c r="CH260" s="101" t="str">
        <f t="shared" si="181"/>
        <v>Alta</v>
      </c>
      <c r="CI260" s="96">
        <f t="shared" si="182"/>
        <v>0</v>
      </c>
      <c r="CJ260" s="96">
        <f t="shared" si="183"/>
        <v>0.96690511185654904</v>
      </c>
      <c r="CK260" s="96">
        <f t="shared" si="184"/>
        <v>4.2999999999999927E-2</v>
      </c>
      <c r="CL260" s="102">
        <f t="shared" si="185"/>
        <v>0.3366350372855163</v>
      </c>
      <c r="CM260" s="103" t="str">
        <f t="shared" si="186"/>
        <v>Baja</v>
      </c>
      <c r="CN260" s="96">
        <f t="shared" si="187"/>
        <v>0</v>
      </c>
      <c r="CO260" s="96">
        <f t="shared" si="188"/>
        <v>0</v>
      </c>
      <c r="CP260" s="103" t="str">
        <f t="shared" si="189"/>
        <v>Ninguna</v>
      </c>
      <c r="CQ260" s="104">
        <f t="shared" si="190"/>
        <v>1.0834725629248186E-3</v>
      </c>
      <c r="CR260" s="104">
        <f t="shared" si="191"/>
        <v>1.0834725629248186E-3</v>
      </c>
      <c r="CS260" s="103" t="str">
        <f t="shared" si="192"/>
        <v>Ninguna</v>
      </c>
      <c r="CT260" s="105" t="str">
        <f t="shared" si="193"/>
        <v>Eutrofico</v>
      </c>
      <c r="CU260" s="113" t="s">
        <v>2096</v>
      </c>
      <c r="CV260" s="83" t="s">
        <v>2097</v>
      </c>
      <c r="CW260" s="90">
        <v>43721</v>
      </c>
      <c r="CX260" s="106" t="e">
        <f t="shared" si="194"/>
        <v>#VALUE!</v>
      </c>
    </row>
    <row r="261" spans="1:102" ht="30" hidden="1" customHeight="1" x14ac:dyDescent="0.2">
      <c r="A261" s="83">
        <v>2019</v>
      </c>
      <c r="B261" s="84" t="s">
        <v>2098</v>
      </c>
      <c r="C261" s="84" t="s">
        <v>265</v>
      </c>
      <c r="D261" s="85" t="s">
        <v>2099</v>
      </c>
      <c r="E261" s="84" t="s">
        <v>2100</v>
      </c>
      <c r="F261" s="86" t="s">
        <v>241</v>
      </c>
      <c r="G261" s="86" t="s">
        <v>1972</v>
      </c>
      <c r="H261" s="87">
        <v>-75.287921999999995</v>
      </c>
      <c r="I261" s="87">
        <v>6.6752890000000003</v>
      </c>
      <c r="J261" s="88">
        <v>866154.9277</v>
      </c>
      <c r="K261" s="88">
        <v>1230080.5759000001</v>
      </c>
      <c r="L261" s="89">
        <v>1887</v>
      </c>
      <c r="M261" s="86">
        <v>2</v>
      </c>
      <c r="N261" s="86" t="s">
        <v>79</v>
      </c>
      <c r="O261" s="86">
        <v>27</v>
      </c>
      <c r="P261" s="86" t="s">
        <v>98</v>
      </c>
      <c r="Q261" s="86">
        <v>2701</v>
      </c>
      <c r="R261" s="84" t="s">
        <v>99</v>
      </c>
      <c r="S261" s="84" t="s">
        <v>262</v>
      </c>
      <c r="T261" s="84" t="s">
        <v>263</v>
      </c>
      <c r="U261" s="85" t="s">
        <v>264</v>
      </c>
      <c r="V261" s="84" t="s">
        <v>265</v>
      </c>
      <c r="W261" s="84" t="s">
        <v>1360</v>
      </c>
      <c r="X261" s="84" t="s">
        <v>265</v>
      </c>
      <c r="Y261" s="90">
        <v>43706</v>
      </c>
      <c r="Z261" s="91">
        <v>3890</v>
      </c>
      <c r="AA261" s="91">
        <v>7.33</v>
      </c>
      <c r="AB261" s="91">
        <v>52.2</v>
      </c>
      <c r="AC261" s="91">
        <v>18.899999999999999</v>
      </c>
      <c r="AD261" s="91">
        <v>19.2</v>
      </c>
      <c r="AE261" s="91">
        <v>7.41</v>
      </c>
      <c r="AF261" s="91">
        <v>99.3</v>
      </c>
      <c r="AG261" s="91">
        <v>0.30000000000000071</v>
      </c>
      <c r="AH261" s="91">
        <v>12</v>
      </c>
      <c r="AI261" s="91">
        <v>2</v>
      </c>
      <c r="AJ261" s="91" t="s">
        <v>88</v>
      </c>
      <c r="AK261" s="91" t="s">
        <v>88</v>
      </c>
      <c r="AL261" s="91">
        <v>371</v>
      </c>
      <c r="AM261" s="91">
        <v>11199</v>
      </c>
      <c r="AN261" s="91" t="s">
        <v>88</v>
      </c>
      <c r="AO261" s="91" t="s">
        <v>88</v>
      </c>
      <c r="AP261" s="91" t="e">
        <v>#VALUE!</v>
      </c>
      <c r="AQ261" s="91" t="s">
        <v>88</v>
      </c>
      <c r="AR261" s="91" t="s">
        <v>88</v>
      </c>
      <c r="AS261" s="91" t="s">
        <v>88</v>
      </c>
      <c r="AT261" s="91" t="s">
        <v>88</v>
      </c>
      <c r="AU261" s="91">
        <v>24</v>
      </c>
      <c r="AV261" s="91">
        <v>7</v>
      </c>
      <c r="AW261" s="91" t="s">
        <v>88</v>
      </c>
      <c r="AX261" s="91">
        <v>5</v>
      </c>
      <c r="AY261" s="91">
        <v>0.05</v>
      </c>
      <c r="AZ261" s="91" t="s">
        <v>88</v>
      </c>
      <c r="BA261" s="91" t="s">
        <v>88</v>
      </c>
      <c r="BB261" s="91" t="s">
        <v>88</v>
      </c>
      <c r="BC261" s="91" t="s">
        <v>88</v>
      </c>
      <c r="BD261" s="91" t="s">
        <v>88</v>
      </c>
      <c r="BE261" s="93" t="s">
        <v>88</v>
      </c>
      <c r="BF261" s="91" t="s">
        <v>88</v>
      </c>
      <c r="BG261" s="91" t="s">
        <v>88</v>
      </c>
      <c r="BH261" s="91" t="s">
        <v>88</v>
      </c>
      <c r="BI261" s="94">
        <f t="shared" si="156"/>
        <v>98.677109453576819</v>
      </c>
      <c r="BJ261" s="95">
        <f t="shared" si="157"/>
        <v>2</v>
      </c>
      <c r="BK261" s="95">
        <f t="shared" si="158"/>
        <v>93.356630908976484</v>
      </c>
      <c r="BL261" s="95">
        <f t="shared" si="159"/>
        <v>80.14150832</v>
      </c>
      <c r="BM261" s="95" t="e">
        <f t="shared" si="160"/>
        <v>#VALUE!</v>
      </c>
      <c r="BN261" s="95">
        <f t="shared" si="161"/>
        <v>2</v>
      </c>
      <c r="BO261" s="95">
        <f t="shared" si="162"/>
        <v>90.129667593585026</v>
      </c>
      <c r="BP261" s="95">
        <f t="shared" si="163"/>
        <v>5</v>
      </c>
      <c r="BQ261" s="95">
        <f t="shared" si="164"/>
        <v>20</v>
      </c>
      <c r="BR261" s="96" t="e">
        <f t="shared" si="165"/>
        <v>#VALUE!</v>
      </c>
      <c r="BS261" s="97" t="e">
        <f t="shared" si="166"/>
        <v>#VALUE!</v>
      </c>
      <c r="BT261" s="98">
        <f t="shared" si="167"/>
        <v>100</v>
      </c>
      <c r="BU261" s="99">
        <f t="shared" si="168"/>
        <v>0.99299999999999999</v>
      </c>
      <c r="BV261" s="100">
        <f t="shared" si="169"/>
        <v>0.1</v>
      </c>
      <c r="BW261" s="95">
        <f t="shared" si="170"/>
        <v>1</v>
      </c>
      <c r="BX261" s="94">
        <f t="shared" si="171"/>
        <v>0.91</v>
      </c>
      <c r="BY261" s="100">
        <f t="shared" si="172"/>
        <v>0.999</v>
      </c>
      <c r="BZ261" s="100">
        <f t="shared" si="173"/>
        <v>0.88992759032812241</v>
      </c>
      <c r="CA261" s="94">
        <f t="shared" si="174"/>
        <v>0.15</v>
      </c>
      <c r="CB261" s="99">
        <f t="shared" si="175"/>
        <v>0.72572986264593731</v>
      </c>
      <c r="CC261" s="97" t="str">
        <f t="shared" si="176"/>
        <v>Aceptable</v>
      </c>
      <c r="CD261" s="99">
        <f t="shared" si="177"/>
        <v>0.11007240967187758</v>
      </c>
      <c r="CE261" s="96">
        <f t="shared" si="178"/>
        <v>1</v>
      </c>
      <c r="CF261" s="96">
        <f t="shared" si="179"/>
        <v>1</v>
      </c>
      <c r="CG261" s="99">
        <f t="shared" si="180"/>
        <v>0.70335746989062586</v>
      </c>
      <c r="CH261" s="101" t="str">
        <f t="shared" si="181"/>
        <v>Alta</v>
      </c>
      <c r="CI261" s="96">
        <f t="shared" si="182"/>
        <v>0</v>
      </c>
      <c r="CJ261" s="96">
        <f t="shared" si="183"/>
        <v>0.82754037700174177</v>
      </c>
      <c r="CK261" s="96">
        <f t="shared" si="184"/>
        <v>7.0000000000000062E-3</v>
      </c>
      <c r="CL261" s="102">
        <f t="shared" si="185"/>
        <v>0.27818012566724726</v>
      </c>
      <c r="CM261" s="103" t="str">
        <f t="shared" si="186"/>
        <v>Baja</v>
      </c>
      <c r="CN261" s="96">
        <f t="shared" si="187"/>
        <v>0</v>
      </c>
      <c r="CO261" s="96">
        <f t="shared" si="188"/>
        <v>0</v>
      </c>
      <c r="CP261" s="103" t="str">
        <f t="shared" si="189"/>
        <v>Ninguna</v>
      </c>
      <c r="CQ261" s="104">
        <f t="shared" si="190"/>
        <v>3.0441037793242751E-3</v>
      </c>
      <c r="CR261" s="104">
        <f t="shared" si="191"/>
        <v>3.0441037793242751E-3</v>
      </c>
      <c r="CS261" s="103" t="str">
        <f t="shared" si="192"/>
        <v>Ninguna</v>
      </c>
      <c r="CT261" s="105" t="str">
        <f t="shared" si="193"/>
        <v>Eutrofico</v>
      </c>
      <c r="CU261" s="113" t="s">
        <v>2101</v>
      </c>
      <c r="CV261" s="83" t="s">
        <v>2097</v>
      </c>
      <c r="CW261" s="90">
        <v>43721</v>
      </c>
      <c r="CX261" s="106" t="e">
        <f t="shared" si="194"/>
        <v>#VALUE!</v>
      </c>
    </row>
    <row r="262" spans="1:102" ht="30" hidden="1" customHeight="1" x14ac:dyDescent="0.2">
      <c r="A262" s="83">
        <v>2019</v>
      </c>
      <c r="B262" s="84" t="s">
        <v>2102</v>
      </c>
      <c r="C262" s="84" t="s">
        <v>265</v>
      </c>
      <c r="D262" s="85" t="s">
        <v>2103</v>
      </c>
      <c r="E262" s="86" t="s">
        <v>1295</v>
      </c>
      <c r="F262" s="86" t="s">
        <v>241</v>
      </c>
      <c r="G262" s="86" t="s">
        <v>1967</v>
      </c>
      <c r="H262" s="87">
        <v>-75.261388999999994</v>
      </c>
      <c r="I262" s="87">
        <v>6.7238610000000003</v>
      </c>
      <c r="J262" s="88">
        <v>869102.29480000003</v>
      </c>
      <c r="K262" s="88">
        <v>1235446.1433999999</v>
      </c>
      <c r="L262" s="89">
        <v>1797</v>
      </c>
      <c r="M262" s="86">
        <v>2</v>
      </c>
      <c r="N262" s="86" t="s">
        <v>79</v>
      </c>
      <c r="O262" s="86">
        <v>27</v>
      </c>
      <c r="P262" s="86" t="s">
        <v>98</v>
      </c>
      <c r="Q262" s="86">
        <v>2701</v>
      </c>
      <c r="R262" s="84" t="s">
        <v>99</v>
      </c>
      <c r="S262" s="84" t="s">
        <v>262</v>
      </c>
      <c r="T262" s="84" t="s">
        <v>263</v>
      </c>
      <c r="U262" s="85" t="s">
        <v>264</v>
      </c>
      <c r="V262" s="84" t="s">
        <v>265</v>
      </c>
      <c r="W262" s="84" t="s">
        <v>1360</v>
      </c>
      <c r="X262" s="84" t="s">
        <v>265</v>
      </c>
      <c r="Y262" s="90">
        <v>43706</v>
      </c>
      <c r="Z262" s="91">
        <v>7170</v>
      </c>
      <c r="AA262" s="91">
        <v>7.19</v>
      </c>
      <c r="AB262" s="91">
        <v>42.2</v>
      </c>
      <c r="AC262" s="91">
        <v>16.3</v>
      </c>
      <c r="AD262" s="91">
        <v>21</v>
      </c>
      <c r="AE262" s="91">
        <v>7.71</v>
      </c>
      <c r="AF262" s="91">
        <v>98.5</v>
      </c>
      <c r="AG262" s="91">
        <v>4.6999999999999993</v>
      </c>
      <c r="AH262" s="91">
        <v>12</v>
      </c>
      <c r="AI262" s="91">
        <v>2</v>
      </c>
      <c r="AJ262" s="91" t="s">
        <v>88</v>
      </c>
      <c r="AK262" s="91" t="s">
        <v>88</v>
      </c>
      <c r="AL262" s="91">
        <v>1565</v>
      </c>
      <c r="AM262" s="91">
        <v>11199</v>
      </c>
      <c r="AN262" s="91" t="s">
        <v>88</v>
      </c>
      <c r="AO262" s="91" t="s">
        <v>88</v>
      </c>
      <c r="AP262" s="91" t="e">
        <v>#VALUE!</v>
      </c>
      <c r="AQ262" s="91" t="s">
        <v>88</v>
      </c>
      <c r="AR262" s="91" t="s">
        <v>88</v>
      </c>
      <c r="AS262" s="91" t="s">
        <v>88</v>
      </c>
      <c r="AT262" s="91" t="s">
        <v>88</v>
      </c>
      <c r="AU262" s="91">
        <v>40</v>
      </c>
      <c r="AV262" s="91">
        <v>7</v>
      </c>
      <c r="AW262" s="91" t="s">
        <v>88</v>
      </c>
      <c r="AX262" s="91">
        <v>5</v>
      </c>
      <c r="AY262" s="91">
        <v>0.05</v>
      </c>
      <c r="AZ262" s="91" t="s">
        <v>88</v>
      </c>
      <c r="BA262" s="91" t="s">
        <v>88</v>
      </c>
      <c r="BB262" s="91" t="s">
        <v>88</v>
      </c>
      <c r="BC262" s="91" t="s">
        <v>88</v>
      </c>
      <c r="BD262" s="91" t="s">
        <v>88</v>
      </c>
      <c r="BE262" s="93" t="s">
        <v>88</v>
      </c>
      <c r="BF262" s="91" t="s">
        <v>88</v>
      </c>
      <c r="BG262" s="91" t="s">
        <v>88</v>
      </c>
      <c r="BH262" s="91" t="s">
        <v>88</v>
      </c>
      <c r="BI262" s="94">
        <f t="shared" si="156"/>
        <v>98.561388058892391</v>
      </c>
      <c r="BJ262" s="95">
        <f t="shared" si="157"/>
        <v>2</v>
      </c>
      <c r="BK262" s="95">
        <f t="shared" si="158"/>
        <v>92.003810213746618</v>
      </c>
      <c r="BL262" s="95">
        <f t="shared" si="159"/>
        <v>80.14150832</v>
      </c>
      <c r="BM262" s="95" t="e">
        <f t="shared" si="160"/>
        <v>#VALUE!</v>
      </c>
      <c r="BN262" s="95">
        <f t="shared" si="161"/>
        <v>2</v>
      </c>
      <c r="BO262" s="95">
        <f t="shared" si="162"/>
        <v>74.786599882259168</v>
      </c>
      <c r="BP262" s="95">
        <f t="shared" si="163"/>
        <v>5</v>
      </c>
      <c r="BQ262" s="95">
        <f t="shared" si="164"/>
        <v>20</v>
      </c>
      <c r="BR262" s="96" t="e">
        <f t="shared" si="165"/>
        <v>#VALUE!</v>
      </c>
      <c r="BS262" s="97" t="e">
        <f t="shared" si="166"/>
        <v>#VALUE!</v>
      </c>
      <c r="BT262" s="98">
        <f t="shared" si="167"/>
        <v>100</v>
      </c>
      <c r="BU262" s="99">
        <f t="shared" si="168"/>
        <v>0.98499999999999999</v>
      </c>
      <c r="BV262" s="100">
        <f t="shared" si="169"/>
        <v>0.1</v>
      </c>
      <c r="BW262" s="95">
        <f t="shared" si="170"/>
        <v>1</v>
      </c>
      <c r="BX262" s="94">
        <f t="shared" si="171"/>
        <v>0.91</v>
      </c>
      <c r="BY262" s="100">
        <f t="shared" si="172"/>
        <v>0.999</v>
      </c>
      <c r="BZ262" s="100">
        <f t="shared" si="173"/>
        <v>0.91722128426402383</v>
      </c>
      <c r="CA262" s="94">
        <f t="shared" si="174"/>
        <v>0.15</v>
      </c>
      <c r="CB262" s="99">
        <f t="shared" si="175"/>
        <v>0.72827097979696342</v>
      </c>
      <c r="CC262" s="97" t="str">
        <f t="shared" si="176"/>
        <v>Aceptable</v>
      </c>
      <c r="CD262" s="99">
        <f t="shared" si="177"/>
        <v>8.2778715735976199E-2</v>
      </c>
      <c r="CE262" s="96">
        <f t="shared" si="178"/>
        <v>1</v>
      </c>
      <c r="CF262" s="96">
        <f t="shared" si="179"/>
        <v>1</v>
      </c>
      <c r="CG262" s="99">
        <f t="shared" si="180"/>
        <v>0.69425957191199217</v>
      </c>
      <c r="CH262" s="101" t="str">
        <f t="shared" si="181"/>
        <v>Alta</v>
      </c>
      <c r="CI262" s="96">
        <f t="shared" si="182"/>
        <v>0</v>
      </c>
      <c r="CJ262" s="96">
        <f t="shared" si="183"/>
        <v>0.82754037700174177</v>
      </c>
      <c r="CK262" s="96">
        <f t="shared" si="184"/>
        <v>1.5000000000000013E-2</v>
      </c>
      <c r="CL262" s="102">
        <f t="shared" si="185"/>
        <v>0.28084679233391391</v>
      </c>
      <c r="CM262" s="103" t="str">
        <f t="shared" si="186"/>
        <v>Baja</v>
      </c>
      <c r="CN262" s="96">
        <f t="shared" si="187"/>
        <v>0</v>
      </c>
      <c r="CO262" s="96">
        <f t="shared" si="188"/>
        <v>0</v>
      </c>
      <c r="CP262" s="103" t="str">
        <f t="shared" si="189"/>
        <v>Ninguna</v>
      </c>
      <c r="CQ262" s="104">
        <f t="shared" si="190"/>
        <v>1.8801909076278233E-3</v>
      </c>
      <c r="CR262" s="104">
        <f t="shared" si="191"/>
        <v>1.8801909076278233E-3</v>
      </c>
      <c r="CS262" s="103" t="str">
        <f t="shared" si="192"/>
        <v>Ninguna</v>
      </c>
      <c r="CT262" s="105" t="str">
        <f t="shared" si="193"/>
        <v>Eutrofico</v>
      </c>
      <c r="CU262" s="113" t="s">
        <v>2104</v>
      </c>
      <c r="CV262" s="83" t="s">
        <v>2097</v>
      </c>
      <c r="CW262" s="90">
        <v>43721</v>
      </c>
      <c r="CX262" s="106" t="e">
        <f t="shared" si="194"/>
        <v>#VALUE!</v>
      </c>
    </row>
    <row r="263" spans="1:102" ht="30" hidden="1" customHeight="1" x14ac:dyDescent="0.2">
      <c r="A263" s="83">
        <v>2019</v>
      </c>
      <c r="B263" s="84" t="s">
        <v>2105</v>
      </c>
      <c r="C263" s="84" t="s">
        <v>265</v>
      </c>
      <c r="D263" s="85" t="s">
        <v>2106</v>
      </c>
      <c r="E263" s="86" t="s">
        <v>1359</v>
      </c>
      <c r="F263" s="86" t="s">
        <v>241</v>
      </c>
      <c r="G263" s="86" t="s">
        <v>2107</v>
      </c>
      <c r="H263" s="87">
        <v>-75.202083000000002</v>
      </c>
      <c r="I263" s="87">
        <v>6.8272219999999999</v>
      </c>
      <c r="J263" s="88">
        <v>875686.83330000006</v>
      </c>
      <c r="K263" s="88">
        <v>1246863.5059</v>
      </c>
      <c r="L263" s="89">
        <v>788</v>
      </c>
      <c r="M263" s="86">
        <v>2</v>
      </c>
      <c r="N263" s="86" t="s">
        <v>79</v>
      </c>
      <c r="O263" s="86">
        <v>27</v>
      </c>
      <c r="P263" s="86" t="s">
        <v>98</v>
      </c>
      <c r="Q263" s="86">
        <v>2701</v>
      </c>
      <c r="R263" s="84" t="s">
        <v>99</v>
      </c>
      <c r="S263" s="84" t="s">
        <v>262</v>
      </c>
      <c r="T263" s="84" t="s">
        <v>263</v>
      </c>
      <c r="U263" s="85" t="s">
        <v>264</v>
      </c>
      <c r="V263" s="84" t="s">
        <v>265</v>
      </c>
      <c r="W263" s="84" t="s">
        <v>1360</v>
      </c>
      <c r="X263" s="84" t="s">
        <v>265</v>
      </c>
      <c r="Y263" s="90">
        <v>43706</v>
      </c>
      <c r="Z263" s="91">
        <v>7180</v>
      </c>
      <c r="AA263" s="91">
        <v>7.49</v>
      </c>
      <c r="AB263" s="91">
        <v>39.1</v>
      </c>
      <c r="AC263" s="91">
        <v>23.4</v>
      </c>
      <c r="AD263" s="91">
        <v>30</v>
      </c>
      <c r="AE263" s="91">
        <v>7.65</v>
      </c>
      <c r="AF263" s="91">
        <v>100.7</v>
      </c>
      <c r="AG263" s="91">
        <v>6.6000000000000014</v>
      </c>
      <c r="AH263" s="91">
        <v>12</v>
      </c>
      <c r="AI263" s="91">
        <v>2</v>
      </c>
      <c r="AJ263" s="91" t="s">
        <v>88</v>
      </c>
      <c r="AK263" s="91" t="s">
        <v>88</v>
      </c>
      <c r="AL263" s="91">
        <v>301</v>
      </c>
      <c r="AM263" s="91">
        <v>8212</v>
      </c>
      <c r="AN263" s="91" t="s">
        <v>88</v>
      </c>
      <c r="AO263" s="91" t="s">
        <v>88</v>
      </c>
      <c r="AP263" s="91" t="e">
        <v>#VALUE!</v>
      </c>
      <c r="AQ263" s="91" t="s">
        <v>88</v>
      </c>
      <c r="AR263" s="91" t="s">
        <v>88</v>
      </c>
      <c r="AS263" s="91" t="s">
        <v>88</v>
      </c>
      <c r="AT263" s="91" t="s">
        <v>88</v>
      </c>
      <c r="AU263" s="91">
        <v>33</v>
      </c>
      <c r="AV263" s="91">
        <v>7</v>
      </c>
      <c r="AW263" s="91" t="s">
        <v>88</v>
      </c>
      <c r="AX263" s="91">
        <v>5</v>
      </c>
      <c r="AY263" s="91">
        <v>0.05</v>
      </c>
      <c r="AZ263" s="91" t="s">
        <v>88</v>
      </c>
      <c r="BA263" s="91" t="s">
        <v>88</v>
      </c>
      <c r="BB263" s="91" t="s">
        <v>88</v>
      </c>
      <c r="BC263" s="91" t="s">
        <v>88</v>
      </c>
      <c r="BD263" s="91" t="s">
        <v>88</v>
      </c>
      <c r="BE263" s="93" t="s">
        <v>88</v>
      </c>
      <c r="BF263" s="91" t="s">
        <v>88</v>
      </c>
      <c r="BG263" s="91" t="s">
        <v>88</v>
      </c>
      <c r="BH263" s="91" t="s">
        <v>88</v>
      </c>
      <c r="BI263" s="94">
        <f t="shared" si="156"/>
        <v>98.794154049203925</v>
      </c>
      <c r="BJ263" s="95">
        <f t="shared" si="157"/>
        <v>2</v>
      </c>
      <c r="BK263" s="95">
        <f t="shared" si="158"/>
        <v>93.298043323112751</v>
      </c>
      <c r="BL263" s="95">
        <f t="shared" si="159"/>
        <v>80.14150832</v>
      </c>
      <c r="BM263" s="95" t="e">
        <f t="shared" si="160"/>
        <v>#VALUE!</v>
      </c>
      <c r="BN263" s="95">
        <f t="shared" si="161"/>
        <v>2</v>
      </c>
      <c r="BO263" s="95">
        <f t="shared" si="162"/>
        <v>64.112884386289977</v>
      </c>
      <c r="BP263" s="95">
        <f t="shared" si="163"/>
        <v>5</v>
      </c>
      <c r="BQ263" s="95">
        <f t="shared" si="164"/>
        <v>20</v>
      </c>
      <c r="BR263" s="96" t="e">
        <f t="shared" si="165"/>
        <v>#VALUE!</v>
      </c>
      <c r="BS263" s="97" t="e">
        <f t="shared" si="166"/>
        <v>#VALUE!</v>
      </c>
      <c r="BT263" s="98">
        <f t="shared" si="167"/>
        <v>100</v>
      </c>
      <c r="BU263" s="99">
        <f t="shared" si="168"/>
        <v>0.99299999999999988</v>
      </c>
      <c r="BV263" s="100">
        <f t="shared" si="169"/>
        <v>0.1</v>
      </c>
      <c r="BW263" s="95">
        <f t="shared" si="170"/>
        <v>1</v>
      </c>
      <c r="BX263" s="94">
        <f t="shared" si="171"/>
        <v>0.91</v>
      </c>
      <c r="BY263" s="100">
        <f t="shared" si="172"/>
        <v>0.999</v>
      </c>
      <c r="BZ263" s="100">
        <f t="shared" si="173"/>
        <v>0.92526623622982818</v>
      </c>
      <c r="CA263" s="94">
        <f t="shared" si="174"/>
        <v>0.15</v>
      </c>
      <c r="CB263" s="99">
        <f t="shared" si="175"/>
        <v>0.73067727307217611</v>
      </c>
      <c r="CC263" s="97" t="str">
        <f t="shared" si="176"/>
        <v>Aceptable</v>
      </c>
      <c r="CD263" s="99">
        <f t="shared" si="177"/>
        <v>7.4733763770171838E-2</v>
      </c>
      <c r="CE263" s="96">
        <f t="shared" si="178"/>
        <v>1</v>
      </c>
      <c r="CF263" s="96">
        <f t="shared" si="179"/>
        <v>1</v>
      </c>
      <c r="CG263" s="99">
        <f t="shared" si="180"/>
        <v>0.6915779212567239</v>
      </c>
      <c r="CH263" s="101" t="str">
        <f t="shared" si="181"/>
        <v>Alta</v>
      </c>
      <c r="CI263" s="96">
        <f t="shared" si="182"/>
        <v>0</v>
      </c>
      <c r="CJ263" s="96">
        <f t="shared" si="183"/>
        <v>0.75209140679119058</v>
      </c>
      <c r="CK263" s="96">
        <f t="shared" si="184"/>
        <v>0</v>
      </c>
      <c r="CL263" s="102">
        <f t="shared" si="185"/>
        <v>0.25069713559706353</v>
      </c>
      <c r="CM263" s="103" t="str">
        <f t="shared" si="186"/>
        <v>Baja</v>
      </c>
      <c r="CN263" s="96">
        <f t="shared" si="187"/>
        <v>0</v>
      </c>
      <c r="CO263" s="96">
        <f t="shared" si="188"/>
        <v>0</v>
      </c>
      <c r="CP263" s="103" t="str">
        <f t="shared" si="189"/>
        <v>Ninguna</v>
      </c>
      <c r="CQ263" s="104">
        <f t="shared" si="190"/>
        <v>5.2749351331815852E-3</v>
      </c>
      <c r="CR263" s="104">
        <f t="shared" si="191"/>
        <v>5.2749351331815852E-3</v>
      </c>
      <c r="CS263" s="103" t="str">
        <f t="shared" si="192"/>
        <v>Ninguna</v>
      </c>
      <c r="CT263" s="105" t="str">
        <f t="shared" si="193"/>
        <v>Eutrofico</v>
      </c>
      <c r="CU263" s="113" t="s">
        <v>2108</v>
      </c>
      <c r="CV263" s="83" t="s">
        <v>2097</v>
      </c>
      <c r="CW263" s="90">
        <v>43721</v>
      </c>
      <c r="CX263" s="106" t="e">
        <f t="shared" si="194"/>
        <v>#VALUE!</v>
      </c>
    </row>
    <row r="264" spans="1:102" ht="30" hidden="1" customHeight="1" x14ac:dyDescent="0.2">
      <c r="A264" s="83">
        <v>2019</v>
      </c>
      <c r="B264" s="84" t="s">
        <v>2109</v>
      </c>
      <c r="C264" s="84" t="s">
        <v>453</v>
      </c>
      <c r="D264" s="85" t="s">
        <v>2110</v>
      </c>
      <c r="E264" s="86" t="s">
        <v>1136</v>
      </c>
      <c r="F264" s="86" t="s">
        <v>107</v>
      </c>
      <c r="G264" s="86" t="s">
        <v>1507</v>
      </c>
      <c r="H264" s="87">
        <v>-75.817860999999994</v>
      </c>
      <c r="I264" s="87">
        <v>5.6961940000000002</v>
      </c>
      <c r="J264" s="88">
        <v>807185.78090000001</v>
      </c>
      <c r="K264" s="88">
        <v>1121931.625</v>
      </c>
      <c r="L264" s="89">
        <v>2110</v>
      </c>
      <c r="M264" s="86">
        <v>2</v>
      </c>
      <c r="N264" s="86" t="s">
        <v>79</v>
      </c>
      <c r="O264" s="86">
        <v>26</v>
      </c>
      <c r="P264" s="86" t="s">
        <v>80</v>
      </c>
      <c r="Q264" s="86">
        <v>2617</v>
      </c>
      <c r="R264" s="84" t="s">
        <v>114</v>
      </c>
      <c r="S264" s="84" t="s">
        <v>115</v>
      </c>
      <c r="T264" s="84" t="s">
        <v>116</v>
      </c>
      <c r="U264" s="85" t="s">
        <v>452</v>
      </c>
      <c r="V264" s="84" t="s">
        <v>453</v>
      </c>
      <c r="W264" s="84" t="s">
        <v>454</v>
      </c>
      <c r="X264" s="84" t="s">
        <v>453</v>
      </c>
      <c r="Y264" s="90">
        <v>43793</v>
      </c>
      <c r="Z264" s="91">
        <v>294.19</v>
      </c>
      <c r="AA264" s="91">
        <v>7.07</v>
      </c>
      <c r="AB264" s="91">
        <v>26.2</v>
      </c>
      <c r="AC264" s="91">
        <v>17</v>
      </c>
      <c r="AD264" s="91">
        <v>19.399999999999999</v>
      </c>
      <c r="AE264" s="91">
        <v>7.04</v>
      </c>
      <c r="AF264" s="91">
        <v>97.6</v>
      </c>
      <c r="AG264" s="91">
        <v>2.3999999999999986</v>
      </c>
      <c r="AH264" s="91">
        <v>12</v>
      </c>
      <c r="AI264" s="91">
        <v>2</v>
      </c>
      <c r="AJ264" s="91" t="s">
        <v>88</v>
      </c>
      <c r="AK264" s="91" t="s">
        <v>88</v>
      </c>
      <c r="AL264" s="91">
        <v>119</v>
      </c>
      <c r="AM264" s="91" t="s">
        <v>88</v>
      </c>
      <c r="AN264" s="91" t="s">
        <v>88</v>
      </c>
      <c r="AO264" s="91" t="s">
        <v>88</v>
      </c>
      <c r="AP264" s="91" t="e">
        <v>#VALUE!</v>
      </c>
      <c r="AQ264" s="91" t="s">
        <v>88</v>
      </c>
      <c r="AR264" s="91" t="s">
        <v>88</v>
      </c>
      <c r="AS264" s="91" t="s">
        <v>88</v>
      </c>
      <c r="AT264" s="91" t="s">
        <v>88</v>
      </c>
      <c r="AU264" s="91">
        <v>50</v>
      </c>
      <c r="AV264" s="91">
        <v>7</v>
      </c>
      <c r="AW264" s="91" t="s">
        <v>88</v>
      </c>
      <c r="AX264" s="91">
        <v>5</v>
      </c>
      <c r="AY264" s="91">
        <v>0.05</v>
      </c>
      <c r="AZ264" s="91" t="s">
        <v>88</v>
      </c>
      <c r="BA264" s="91" t="s">
        <v>88</v>
      </c>
      <c r="BB264" s="91" t="s">
        <v>88</v>
      </c>
      <c r="BC264" s="91" t="s">
        <v>88</v>
      </c>
      <c r="BD264" s="91" t="s">
        <v>88</v>
      </c>
      <c r="BE264" s="93" t="s">
        <v>88</v>
      </c>
      <c r="BF264" s="91" t="s">
        <v>88</v>
      </c>
      <c r="BG264" s="91" t="s">
        <v>88</v>
      </c>
      <c r="BH264" s="91" t="s">
        <v>88</v>
      </c>
      <c r="BI264" s="94">
        <f t="shared" si="156"/>
        <v>98.388619755537931</v>
      </c>
      <c r="BJ264" s="95">
        <f t="shared" si="157"/>
        <v>2</v>
      </c>
      <c r="BK264" s="95">
        <f t="shared" si="158"/>
        <v>89.994805594241342</v>
      </c>
      <c r="BL264" s="95">
        <f t="shared" si="159"/>
        <v>80.14150832</v>
      </c>
      <c r="BM264" s="95" t="e">
        <f t="shared" si="160"/>
        <v>#VALUE!</v>
      </c>
      <c r="BN264" s="95">
        <f t="shared" si="161"/>
        <v>2</v>
      </c>
      <c r="BO264" s="95">
        <f t="shared" si="162"/>
        <v>85.153143194855019</v>
      </c>
      <c r="BP264" s="95">
        <f t="shared" si="163"/>
        <v>5</v>
      </c>
      <c r="BQ264" s="95">
        <f t="shared" si="164"/>
        <v>20</v>
      </c>
      <c r="BR264" s="96" t="e">
        <f t="shared" si="165"/>
        <v>#VALUE!</v>
      </c>
      <c r="BS264" s="97" t="e">
        <f t="shared" si="166"/>
        <v>#VALUE!</v>
      </c>
      <c r="BT264" s="98">
        <f t="shared" si="167"/>
        <v>100</v>
      </c>
      <c r="BU264" s="99">
        <f t="shared" si="168"/>
        <v>0.97599999999999998</v>
      </c>
      <c r="BV264" s="100">
        <f t="shared" si="169"/>
        <v>0.1</v>
      </c>
      <c r="BW264" s="95">
        <f t="shared" si="170"/>
        <v>1</v>
      </c>
      <c r="BX264" s="94">
        <f t="shared" si="171"/>
        <v>0.91</v>
      </c>
      <c r="BY264" s="100">
        <f t="shared" si="172"/>
        <v>0.999</v>
      </c>
      <c r="BZ264" s="100">
        <f t="shared" si="173"/>
        <v>0.95629574410551388</v>
      </c>
      <c r="CA264" s="94">
        <f t="shared" si="174"/>
        <v>0.15</v>
      </c>
      <c r="CB264" s="99">
        <f t="shared" si="175"/>
        <v>0.73230140417477207</v>
      </c>
      <c r="CC264" s="97" t="str">
        <f t="shared" si="176"/>
        <v>Aceptable</v>
      </c>
      <c r="CD264" s="99">
        <f t="shared" si="177"/>
        <v>4.3704255894486128E-2</v>
      </c>
      <c r="CE264" s="96">
        <f t="shared" si="178"/>
        <v>1</v>
      </c>
      <c r="CF264" s="96">
        <f t="shared" si="179"/>
        <v>1</v>
      </c>
      <c r="CG264" s="99">
        <f t="shared" si="180"/>
        <v>0.68123475196482863</v>
      </c>
      <c r="CH264" s="101" t="str">
        <f t="shared" si="181"/>
        <v>Alta</v>
      </c>
      <c r="CI264" s="96">
        <f t="shared" si="182"/>
        <v>0</v>
      </c>
      <c r="CJ264" s="96">
        <f t="shared" si="183"/>
        <v>1</v>
      </c>
      <c r="CK264" s="96">
        <f t="shared" si="184"/>
        <v>2.4000000000000021E-2</v>
      </c>
      <c r="CL264" s="102">
        <f t="shared" si="185"/>
        <v>0.34133333333333332</v>
      </c>
      <c r="CM264" s="103" t="str">
        <f t="shared" si="186"/>
        <v>Baja</v>
      </c>
      <c r="CN264" s="96">
        <f t="shared" si="187"/>
        <v>0</v>
      </c>
      <c r="CO264" s="96">
        <f t="shared" si="188"/>
        <v>0</v>
      </c>
      <c r="CP264" s="103" t="str">
        <f t="shared" si="189"/>
        <v>Ninguna</v>
      </c>
      <c r="CQ264" s="104">
        <f t="shared" si="190"/>
        <v>1.2436006283146445E-3</v>
      </c>
      <c r="CR264" s="104">
        <f t="shared" si="191"/>
        <v>1.2436006283146445E-3</v>
      </c>
      <c r="CS264" s="103" t="str">
        <f t="shared" si="192"/>
        <v>Ninguna</v>
      </c>
      <c r="CT264" s="105" t="str">
        <f t="shared" si="193"/>
        <v>Eutrofico</v>
      </c>
      <c r="CU264" s="113" t="s">
        <v>2111</v>
      </c>
      <c r="CV264" s="83" t="s">
        <v>2112</v>
      </c>
      <c r="CW264" s="90">
        <v>43808</v>
      </c>
      <c r="CX264" s="106" t="e">
        <f t="shared" si="194"/>
        <v>#VALUE!</v>
      </c>
    </row>
    <row r="265" spans="1:102" ht="30" hidden="1" customHeight="1" x14ac:dyDescent="0.2">
      <c r="A265" s="83">
        <v>2019</v>
      </c>
      <c r="B265" s="84" t="s">
        <v>2113</v>
      </c>
      <c r="C265" s="84" t="s">
        <v>453</v>
      </c>
      <c r="D265" s="85" t="s">
        <v>2114</v>
      </c>
      <c r="E265" s="86" t="s">
        <v>1136</v>
      </c>
      <c r="F265" s="86" t="s">
        <v>107</v>
      </c>
      <c r="G265" s="86" t="s">
        <v>1494</v>
      </c>
      <c r="H265" s="87">
        <v>-75.791860999999997</v>
      </c>
      <c r="I265" s="87">
        <v>5.7668059999999999</v>
      </c>
      <c r="J265" s="88">
        <v>810090.53359999997</v>
      </c>
      <c r="K265" s="88">
        <v>1129735.0048</v>
      </c>
      <c r="L265" s="89">
        <v>1793</v>
      </c>
      <c r="M265" s="86">
        <v>2</v>
      </c>
      <c r="N265" s="86" t="s">
        <v>79</v>
      </c>
      <c r="O265" s="86">
        <v>26</v>
      </c>
      <c r="P265" s="86" t="s">
        <v>80</v>
      </c>
      <c r="Q265" s="86">
        <v>2617</v>
      </c>
      <c r="R265" s="84" t="s">
        <v>114</v>
      </c>
      <c r="S265" s="84" t="s">
        <v>115</v>
      </c>
      <c r="T265" s="84" t="s">
        <v>116</v>
      </c>
      <c r="U265" s="85" t="s">
        <v>452</v>
      </c>
      <c r="V265" s="84" t="s">
        <v>453</v>
      </c>
      <c r="W265" s="84" t="s">
        <v>454</v>
      </c>
      <c r="X265" s="84" t="s">
        <v>453</v>
      </c>
      <c r="Y265" s="90">
        <v>43793</v>
      </c>
      <c r="Z265" s="91">
        <v>2753.03</v>
      </c>
      <c r="AA265" s="91">
        <v>7.37</v>
      </c>
      <c r="AB265" s="91">
        <v>31</v>
      </c>
      <c r="AC265" s="91">
        <v>20.2</v>
      </c>
      <c r="AD265" s="91">
        <v>22.2</v>
      </c>
      <c r="AE265" s="91">
        <v>7.23</v>
      </c>
      <c r="AF265" s="91">
        <v>100.3</v>
      </c>
      <c r="AG265" s="91">
        <v>2</v>
      </c>
      <c r="AH265" s="91">
        <v>12</v>
      </c>
      <c r="AI265" s="91">
        <v>2</v>
      </c>
      <c r="AJ265" s="91" t="s">
        <v>88</v>
      </c>
      <c r="AK265" s="91" t="s">
        <v>88</v>
      </c>
      <c r="AL265" s="91">
        <v>110</v>
      </c>
      <c r="AM265" s="91" t="s">
        <v>88</v>
      </c>
      <c r="AN265" s="91" t="s">
        <v>88</v>
      </c>
      <c r="AO265" s="91" t="s">
        <v>88</v>
      </c>
      <c r="AP265" s="91" t="e">
        <v>#VALUE!</v>
      </c>
      <c r="AQ265" s="91" t="s">
        <v>88</v>
      </c>
      <c r="AR265" s="91" t="s">
        <v>88</v>
      </c>
      <c r="AS265" s="91" t="s">
        <v>88</v>
      </c>
      <c r="AT265" s="91" t="s">
        <v>88</v>
      </c>
      <c r="AU265" s="91">
        <v>64</v>
      </c>
      <c r="AV265" s="91">
        <v>7</v>
      </c>
      <c r="AW265" s="91" t="s">
        <v>88</v>
      </c>
      <c r="AX265" s="91">
        <v>5</v>
      </c>
      <c r="AY265" s="91">
        <v>0.05</v>
      </c>
      <c r="AZ265" s="91" t="s">
        <v>88</v>
      </c>
      <c r="BA265" s="91" t="s">
        <v>88</v>
      </c>
      <c r="BB265" s="91" t="s">
        <v>88</v>
      </c>
      <c r="BC265" s="91" t="s">
        <v>88</v>
      </c>
      <c r="BD265" s="91" t="s">
        <v>88</v>
      </c>
      <c r="BE265" s="93" t="s">
        <v>88</v>
      </c>
      <c r="BF265" s="91" t="s">
        <v>88</v>
      </c>
      <c r="BG265" s="91" t="s">
        <v>88</v>
      </c>
      <c r="BH265" s="91" t="s">
        <v>88</v>
      </c>
      <c r="BI265" s="94">
        <f t="shared" si="156"/>
        <v>98.771782957154969</v>
      </c>
      <c r="BJ265" s="95">
        <f t="shared" si="157"/>
        <v>2</v>
      </c>
      <c r="BK265" s="95">
        <f t="shared" si="158"/>
        <v>93.515922075448287</v>
      </c>
      <c r="BL265" s="95">
        <f t="shared" si="159"/>
        <v>80.14150832</v>
      </c>
      <c r="BM265" s="95" t="e">
        <f t="shared" si="160"/>
        <v>#VALUE!</v>
      </c>
      <c r="BN265" s="95">
        <f t="shared" si="161"/>
        <v>2</v>
      </c>
      <c r="BO265" s="95">
        <f t="shared" si="162"/>
        <v>86.490133881600002</v>
      </c>
      <c r="BP265" s="95">
        <f t="shared" si="163"/>
        <v>5</v>
      </c>
      <c r="BQ265" s="95">
        <f t="shared" si="164"/>
        <v>20</v>
      </c>
      <c r="BR265" s="96" t="e">
        <f t="shared" si="165"/>
        <v>#VALUE!</v>
      </c>
      <c r="BS265" s="97" t="e">
        <f t="shared" si="166"/>
        <v>#VALUE!</v>
      </c>
      <c r="BT265" s="98">
        <f t="shared" si="167"/>
        <v>100</v>
      </c>
      <c r="BU265" s="99">
        <f t="shared" si="168"/>
        <v>0.99700000000000011</v>
      </c>
      <c r="BV265" s="100">
        <f t="shared" si="169"/>
        <v>0.1</v>
      </c>
      <c r="BW265" s="95">
        <f t="shared" si="170"/>
        <v>1</v>
      </c>
      <c r="BX265" s="94">
        <f t="shared" si="171"/>
        <v>0.91</v>
      </c>
      <c r="BY265" s="100">
        <f t="shared" si="172"/>
        <v>0.999</v>
      </c>
      <c r="BZ265" s="100">
        <f t="shared" si="173"/>
        <v>0.94524488823924069</v>
      </c>
      <c r="CA265" s="94">
        <f t="shared" si="174"/>
        <v>0.15</v>
      </c>
      <c r="CB265" s="99">
        <f t="shared" si="175"/>
        <v>0.7341142843534938</v>
      </c>
      <c r="CC265" s="97" t="str">
        <f t="shared" si="176"/>
        <v>Aceptable</v>
      </c>
      <c r="CD265" s="99">
        <f t="shared" si="177"/>
        <v>5.4755111760759326E-2</v>
      </c>
      <c r="CE265" s="96">
        <f t="shared" si="178"/>
        <v>1</v>
      </c>
      <c r="CF265" s="96">
        <f t="shared" si="179"/>
        <v>1</v>
      </c>
      <c r="CG265" s="99">
        <f t="shared" si="180"/>
        <v>0.68491837058691984</v>
      </c>
      <c r="CH265" s="101" t="str">
        <f t="shared" si="181"/>
        <v>Alta</v>
      </c>
      <c r="CI265" s="96">
        <f t="shared" si="182"/>
        <v>0</v>
      </c>
      <c r="CJ265" s="96">
        <f t="shared" si="183"/>
        <v>1</v>
      </c>
      <c r="CK265" s="96">
        <f t="shared" si="184"/>
        <v>0</v>
      </c>
      <c r="CL265" s="102">
        <f t="shared" si="185"/>
        <v>0.33333333333333331</v>
      </c>
      <c r="CM265" s="103" t="str">
        <f t="shared" si="186"/>
        <v>Baja</v>
      </c>
      <c r="CN265" s="96">
        <f t="shared" si="187"/>
        <v>0</v>
      </c>
      <c r="CO265" s="96">
        <f t="shared" si="188"/>
        <v>0</v>
      </c>
      <c r="CP265" s="103" t="str">
        <f t="shared" si="189"/>
        <v>Ninguna</v>
      </c>
      <c r="CQ265" s="104">
        <f t="shared" si="190"/>
        <v>3.4929832865991783E-3</v>
      </c>
      <c r="CR265" s="104">
        <f t="shared" si="191"/>
        <v>3.4929832865991783E-3</v>
      </c>
      <c r="CS265" s="103" t="str">
        <f t="shared" si="192"/>
        <v>Ninguna</v>
      </c>
      <c r="CT265" s="105" t="str">
        <f t="shared" si="193"/>
        <v>Eutrofico</v>
      </c>
      <c r="CU265" s="113" t="s">
        <v>2115</v>
      </c>
      <c r="CV265" s="83" t="s">
        <v>2112</v>
      </c>
      <c r="CW265" s="90">
        <v>43808</v>
      </c>
      <c r="CX265" s="106" t="e">
        <f t="shared" si="194"/>
        <v>#VALUE!</v>
      </c>
    </row>
    <row r="266" spans="1:102" ht="30" hidden="1" customHeight="1" x14ac:dyDescent="0.2">
      <c r="A266" s="83">
        <v>2019</v>
      </c>
      <c r="B266" s="84" t="s">
        <v>2116</v>
      </c>
      <c r="C266" s="84" t="s">
        <v>453</v>
      </c>
      <c r="D266" s="85" t="s">
        <v>2117</v>
      </c>
      <c r="E266" s="86" t="s">
        <v>1136</v>
      </c>
      <c r="F266" s="86" t="s">
        <v>107</v>
      </c>
      <c r="G266" s="86" t="s">
        <v>1951</v>
      </c>
      <c r="H266" s="87">
        <v>-75.776916999999997</v>
      </c>
      <c r="I266" s="87">
        <v>5.7759999999999998</v>
      </c>
      <c r="J266" s="88">
        <v>811749.53780000005</v>
      </c>
      <c r="K266" s="88">
        <v>1130747.2598999999</v>
      </c>
      <c r="L266" s="89">
        <v>1873</v>
      </c>
      <c r="M266" s="86">
        <v>2</v>
      </c>
      <c r="N266" s="86" t="s">
        <v>79</v>
      </c>
      <c r="O266" s="86">
        <v>26</v>
      </c>
      <c r="P266" s="86" t="s">
        <v>80</v>
      </c>
      <c r="Q266" s="86">
        <v>2617</v>
      </c>
      <c r="R266" s="84" t="s">
        <v>114</v>
      </c>
      <c r="S266" s="84" t="s">
        <v>115</v>
      </c>
      <c r="T266" s="84" t="s">
        <v>116</v>
      </c>
      <c r="U266" s="85" t="s">
        <v>452</v>
      </c>
      <c r="V266" s="84" t="s">
        <v>453</v>
      </c>
      <c r="W266" s="84" t="s">
        <v>454</v>
      </c>
      <c r="X266" s="84" t="s">
        <v>453</v>
      </c>
      <c r="Y266" s="90">
        <v>43793</v>
      </c>
      <c r="Z266" s="91">
        <v>3291.48</v>
      </c>
      <c r="AA266" s="91">
        <v>7.66</v>
      </c>
      <c r="AB266" s="91">
        <v>31.6</v>
      </c>
      <c r="AC266" s="91">
        <v>20.2</v>
      </c>
      <c r="AD266" s="91">
        <v>22.1</v>
      </c>
      <c r="AE266" s="91">
        <v>7.26</v>
      </c>
      <c r="AF266" s="91">
        <v>98.8</v>
      </c>
      <c r="AG266" s="91">
        <v>1.9000000000000021</v>
      </c>
      <c r="AH266" s="91">
        <v>12</v>
      </c>
      <c r="AI266" s="91">
        <v>2</v>
      </c>
      <c r="AJ266" s="91" t="s">
        <v>88</v>
      </c>
      <c r="AK266" s="91" t="s">
        <v>88</v>
      </c>
      <c r="AL266" s="91">
        <v>689</v>
      </c>
      <c r="AM266" s="91" t="s">
        <v>88</v>
      </c>
      <c r="AN266" s="91" t="s">
        <v>88</v>
      </c>
      <c r="AO266" s="91" t="s">
        <v>88</v>
      </c>
      <c r="AP266" s="91" t="e">
        <v>#VALUE!</v>
      </c>
      <c r="AQ266" s="91" t="s">
        <v>88</v>
      </c>
      <c r="AR266" s="91" t="s">
        <v>88</v>
      </c>
      <c r="AS266" s="91" t="s">
        <v>88</v>
      </c>
      <c r="AT266" s="91" t="s">
        <v>88</v>
      </c>
      <c r="AU266" s="91">
        <v>52</v>
      </c>
      <c r="AV266" s="91">
        <v>7</v>
      </c>
      <c r="AW266" s="91" t="s">
        <v>88</v>
      </c>
      <c r="AX266" s="91">
        <v>5</v>
      </c>
      <c r="AY266" s="91">
        <v>0.05</v>
      </c>
      <c r="AZ266" s="91" t="s">
        <v>88</v>
      </c>
      <c r="BA266" s="91" t="s">
        <v>88</v>
      </c>
      <c r="BB266" s="91" t="s">
        <v>88</v>
      </c>
      <c r="BC266" s="91" t="s">
        <v>88</v>
      </c>
      <c r="BD266" s="91" t="s">
        <v>88</v>
      </c>
      <c r="BE266" s="93" t="s">
        <v>88</v>
      </c>
      <c r="BF266" s="91" t="s">
        <v>88</v>
      </c>
      <c r="BG266" s="91" t="s">
        <v>88</v>
      </c>
      <c r="BH266" s="91" t="s">
        <v>88</v>
      </c>
      <c r="BI266" s="94">
        <f t="shared" si="156"/>
        <v>98.608955333389503</v>
      </c>
      <c r="BJ266" s="95">
        <f t="shared" si="157"/>
        <v>2</v>
      </c>
      <c r="BK266" s="95">
        <f t="shared" si="158"/>
        <v>91.744910772620642</v>
      </c>
      <c r="BL266" s="95">
        <f t="shared" si="159"/>
        <v>80.14150832</v>
      </c>
      <c r="BM266" s="95" t="e">
        <f t="shared" si="160"/>
        <v>#VALUE!</v>
      </c>
      <c r="BN266" s="95">
        <f t="shared" si="161"/>
        <v>2</v>
      </c>
      <c r="BO266" s="95">
        <f t="shared" si="162"/>
        <v>86.798069921350319</v>
      </c>
      <c r="BP266" s="95">
        <f t="shared" si="163"/>
        <v>5</v>
      </c>
      <c r="BQ266" s="95">
        <f t="shared" si="164"/>
        <v>20</v>
      </c>
      <c r="BR266" s="96" t="e">
        <f t="shared" si="165"/>
        <v>#VALUE!</v>
      </c>
      <c r="BS266" s="97" t="e">
        <f t="shared" si="166"/>
        <v>#VALUE!</v>
      </c>
      <c r="BT266" s="98">
        <f t="shared" si="167"/>
        <v>100</v>
      </c>
      <c r="BU266" s="99">
        <f t="shared" si="168"/>
        <v>0.98799999999999999</v>
      </c>
      <c r="BV266" s="100">
        <f t="shared" si="169"/>
        <v>0.1</v>
      </c>
      <c r="BW266" s="95">
        <f t="shared" si="170"/>
        <v>1</v>
      </c>
      <c r="BX266" s="94">
        <f t="shared" si="171"/>
        <v>0.91</v>
      </c>
      <c r="BY266" s="100">
        <f t="shared" si="172"/>
        <v>0.999</v>
      </c>
      <c r="BZ266" s="100">
        <f t="shared" si="173"/>
        <v>0.94382013507117046</v>
      </c>
      <c r="CA266" s="94">
        <f t="shared" si="174"/>
        <v>0.15</v>
      </c>
      <c r="CB266" s="99">
        <f t="shared" si="175"/>
        <v>0.73247481890996402</v>
      </c>
      <c r="CC266" s="97" t="str">
        <f t="shared" si="176"/>
        <v>Aceptable</v>
      </c>
      <c r="CD266" s="99">
        <f t="shared" si="177"/>
        <v>5.6179864928829544E-2</v>
      </c>
      <c r="CE266" s="96">
        <f t="shared" si="178"/>
        <v>1</v>
      </c>
      <c r="CF266" s="96">
        <f t="shared" si="179"/>
        <v>1</v>
      </c>
      <c r="CG266" s="99">
        <f t="shared" si="180"/>
        <v>0.68539328830960988</v>
      </c>
      <c r="CH266" s="101" t="str">
        <f t="shared" si="181"/>
        <v>Alta</v>
      </c>
      <c r="CI266" s="96">
        <f t="shared" si="182"/>
        <v>0</v>
      </c>
      <c r="CJ266" s="96">
        <f t="shared" si="183"/>
        <v>1</v>
      </c>
      <c r="CK266" s="96">
        <f t="shared" si="184"/>
        <v>1.2000000000000011E-2</v>
      </c>
      <c r="CL266" s="102">
        <f t="shared" si="185"/>
        <v>0.33733333333333332</v>
      </c>
      <c r="CM266" s="103" t="str">
        <f t="shared" si="186"/>
        <v>Baja</v>
      </c>
      <c r="CN266" s="96">
        <f t="shared" si="187"/>
        <v>0</v>
      </c>
      <c r="CO266" s="96">
        <f t="shared" si="188"/>
        <v>0</v>
      </c>
      <c r="CP266" s="103" t="str">
        <f t="shared" si="189"/>
        <v>Ninguna</v>
      </c>
      <c r="CQ266" s="104">
        <f t="shared" si="190"/>
        <v>9.4429409297708284E-3</v>
      </c>
      <c r="CR266" s="104">
        <f t="shared" si="191"/>
        <v>9.4429409297708284E-3</v>
      </c>
      <c r="CS266" s="103" t="str">
        <f t="shared" si="192"/>
        <v>Ninguna</v>
      </c>
      <c r="CT266" s="105" t="str">
        <f t="shared" si="193"/>
        <v>Eutrofico</v>
      </c>
      <c r="CU266" s="113" t="s">
        <v>2118</v>
      </c>
      <c r="CV266" s="83" t="s">
        <v>2112</v>
      </c>
      <c r="CW266" s="90">
        <v>43808</v>
      </c>
      <c r="CX266" s="106" t="e">
        <f t="shared" si="194"/>
        <v>#VALUE!</v>
      </c>
    </row>
    <row r="267" spans="1:102" ht="30" hidden="1" customHeight="1" x14ac:dyDescent="0.2">
      <c r="A267" s="83">
        <v>2019</v>
      </c>
      <c r="B267" s="84" t="s">
        <v>2119</v>
      </c>
      <c r="C267" s="84" t="s">
        <v>453</v>
      </c>
      <c r="D267" s="85" t="s">
        <v>2120</v>
      </c>
      <c r="E267" s="86" t="s">
        <v>1136</v>
      </c>
      <c r="F267" s="86" t="s">
        <v>107</v>
      </c>
      <c r="G267" s="86" t="s">
        <v>2003</v>
      </c>
      <c r="H267" s="87">
        <v>-75.731055999999995</v>
      </c>
      <c r="I267" s="87">
        <v>5.8269169999999999</v>
      </c>
      <c r="J267" s="88">
        <v>816847.60869999998</v>
      </c>
      <c r="K267" s="88">
        <v>1136365.2560000001</v>
      </c>
      <c r="L267" s="89">
        <v>601</v>
      </c>
      <c r="M267" s="86">
        <v>2</v>
      </c>
      <c r="N267" s="86" t="s">
        <v>79</v>
      </c>
      <c r="O267" s="86">
        <v>26</v>
      </c>
      <c r="P267" s="86" t="s">
        <v>80</v>
      </c>
      <c r="Q267" s="86">
        <v>2617</v>
      </c>
      <c r="R267" s="84" t="s">
        <v>114</v>
      </c>
      <c r="S267" s="84" t="s">
        <v>115</v>
      </c>
      <c r="T267" s="84" t="s">
        <v>116</v>
      </c>
      <c r="U267" s="85" t="s">
        <v>452</v>
      </c>
      <c r="V267" s="84" t="s">
        <v>453</v>
      </c>
      <c r="W267" s="84" t="s">
        <v>454</v>
      </c>
      <c r="X267" s="84" t="s">
        <v>453</v>
      </c>
      <c r="Y267" s="90">
        <v>43794</v>
      </c>
      <c r="Z267" s="91">
        <v>3320.53</v>
      </c>
      <c r="AA267" s="91">
        <v>7.58</v>
      </c>
      <c r="AB267" s="91">
        <v>47.6</v>
      </c>
      <c r="AC267" s="91">
        <v>20.8</v>
      </c>
      <c r="AD267" s="91">
        <v>22</v>
      </c>
      <c r="AE267" s="91">
        <v>8.3800000000000008</v>
      </c>
      <c r="AF267" s="91">
        <v>101.8</v>
      </c>
      <c r="AG267" s="91">
        <v>1.1999999999999993</v>
      </c>
      <c r="AH267" s="91">
        <v>12</v>
      </c>
      <c r="AI267" s="91">
        <v>2</v>
      </c>
      <c r="AJ267" s="91" t="s">
        <v>88</v>
      </c>
      <c r="AK267" s="91" t="s">
        <v>88</v>
      </c>
      <c r="AL267" s="91">
        <v>171</v>
      </c>
      <c r="AM267" s="91" t="s">
        <v>88</v>
      </c>
      <c r="AN267" s="91" t="s">
        <v>88</v>
      </c>
      <c r="AO267" s="91" t="s">
        <v>88</v>
      </c>
      <c r="AP267" s="91" t="e">
        <v>#VALUE!</v>
      </c>
      <c r="AQ267" s="91" t="s">
        <v>88</v>
      </c>
      <c r="AR267" s="91" t="s">
        <v>88</v>
      </c>
      <c r="AS267" s="91" t="s">
        <v>88</v>
      </c>
      <c r="AT267" s="91" t="s">
        <v>88</v>
      </c>
      <c r="AU267" s="91">
        <v>72</v>
      </c>
      <c r="AV267" s="91">
        <v>7</v>
      </c>
      <c r="AW267" s="91" t="s">
        <v>88</v>
      </c>
      <c r="AX267" s="91">
        <v>5</v>
      </c>
      <c r="AY267" s="91">
        <v>0.05</v>
      </c>
      <c r="AZ267" s="91" t="s">
        <v>88</v>
      </c>
      <c r="BA267" s="91" t="s">
        <v>88</v>
      </c>
      <c r="BB267" s="91" t="s">
        <v>88</v>
      </c>
      <c r="BC267" s="91" t="s">
        <v>88</v>
      </c>
      <c r="BD267" s="91" t="s">
        <v>88</v>
      </c>
      <c r="BE267" s="93" t="s">
        <v>88</v>
      </c>
      <c r="BF267" s="91" t="s">
        <v>88</v>
      </c>
      <c r="BG267" s="91" t="s">
        <v>88</v>
      </c>
      <c r="BH267" s="91" t="s">
        <v>88</v>
      </c>
      <c r="BI267" s="94">
        <f t="shared" si="156"/>
        <v>98.81025407092848</v>
      </c>
      <c r="BJ267" s="95">
        <f t="shared" si="157"/>
        <v>2</v>
      </c>
      <c r="BK267" s="95">
        <f t="shared" si="158"/>
        <v>92.547908693515637</v>
      </c>
      <c r="BL267" s="95">
        <f t="shared" si="159"/>
        <v>80.14150832</v>
      </c>
      <c r="BM267" s="95" t="e">
        <f t="shared" si="160"/>
        <v>#VALUE!</v>
      </c>
      <c r="BN267" s="95">
        <f t="shared" si="161"/>
        <v>2</v>
      </c>
      <c r="BO267" s="95">
        <f t="shared" si="162"/>
        <v>88.638681616077207</v>
      </c>
      <c r="BP267" s="95">
        <f t="shared" si="163"/>
        <v>5</v>
      </c>
      <c r="BQ267" s="95">
        <f t="shared" si="164"/>
        <v>20</v>
      </c>
      <c r="BR267" s="96" t="e">
        <f t="shared" si="165"/>
        <v>#VALUE!</v>
      </c>
      <c r="BS267" s="97" t="e">
        <f t="shared" si="166"/>
        <v>#VALUE!</v>
      </c>
      <c r="BT267" s="98">
        <f t="shared" si="167"/>
        <v>100</v>
      </c>
      <c r="BU267" s="99">
        <f t="shared" si="168"/>
        <v>0.98199999999999998</v>
      </c>
      <c r="BV267" s="100">
        <f t="shared" si="169"/>
        <v>0.1</v>
      </c>
      <c r="BW267" s="95">
        <f t="shared" si="170"/>
        <v>1</v>
      </c>
      <c r="BX267" s="94">
        <f t="shared" si="171"/>
        <v>0.91</v>
      </c>
      <c r="BY267" s="100">
        <f t="shared" si="172"/>
        <v>0.999</v>
      </c>
      <c r="BZ267" s="100">
        <f t="shared" si="173"/>
        <v>0.90272677457076145</v>
      </c>
      <c r="CA267" s="94">
        <f t="shared" si="174"/>
        <v>0.15</v>
      </c>
      <c r="CB267" s="99">
        <f t="shared" si="175"/>
        <v>0.72576174843990671</v>
      </c>
      <c r="CC267" s="97" t="str">
        <f t="shared" si="176"/>
        <v>Aceptable</v>
      </c>
      <c r="CD267" s="99">
        <f t="shared" si="177"/>
        <v>9.727322542923858E-2</v>
      </c>
      <c r="CE267" s="96">
        <f t="shared" si="178"/>
        <v>1</v>
      </c>
      <c r="CF267" s="96">
        <f t="shared" si="179"/>
        <v>1</v>
      </c>
      <c r="CG267" s="99">
        <f t="shared" si="180"/>
        <v>0.69909107514307944</v>
      </c>
      <c r="CH267" s="101" t="str">
        <f t="shared" si="181"/>
        <v>Alta</v>
      </c>
      <c r="CI267" s="96">
        <f t="shared" si="182"/>
        <v>0</v>
      </c>
      <c r="CJ267" s="96">
        <f t="shared" si="183"/>
        <v>1</v>
      </c>
      <c r="CK267" s="96">
        <f t="shared" si="184"/>
        <v>0</v>
      </c>
      <c r="CL267" s="102">
        <f t="shared" si="185"/>
        <v>0.33333333333333331</v>
      </c>
      <c r="CM267" s="103" t="str">
        <f t="shared" si="186"/>
        <v>Baja</v>
      </c>
      <c r="CN267" s="96">
        <f t="shared" si="187"/>
        <v>0</v>
      </c>
      <c r="CO267" s="96">
        <f t="shared" si="188"/>
        <v>0</v>
      </c>
      <c r="CP267" s="103" t="str">
        <f t="shared" si="189"/>
        <v>Ninguna</v>
      </c>
      <c r="CQ267" s="104">
        <f t="shared" si="190"/>
        <v>7.181782300621063E-3</v>
      </c>
      <c r="CR267" s="104">
        <f t="shared" si="191"/>
        <v>7.181782300621063E-3</v>
      </c>
      <c r="CS267" s="103" t="str">
        <f t="shared" si="192"/>
        <v>Ninguna</v>
      </c>
      <c r="CT267" s="105" t="str">
        <f t="shared" si="193"/>
        <v>Eutrofico</v>
      </c>
      <c r="CU267" s="113" t="s">
        <v>2121</v>
      </c>
      <c r="CV267" s="83" t="s">
        <v>2112</v>
      </c>
      <c r="CW267" s="90">
        <v>43809</v>
      </c>
      <c r="CX267" s="106" t="e">
        <f t="shared" si="194"/>
        <v>#VALUE!</v>
      </c>
    </row>
    <row r="268" spans="1:102" ht="30" hidden="1" customHeight="1" x14ac:dyDescent="0.2">
      <c r="A268" s="83">
        <v>2019</v>
      </c>
      <c r="B268" s="84" t="s">
        <v>2122</v>
      </c>
      <c r="C268" s="84" t="s">
        <v>1115</v>
      </c>
      <c r="D268" s="85" t="s">
        <v>2123</v>
      </c>
      <c r="E268" s="86" t="s">
        <v>1117</v>
      </c>
      <c r="F268" s="86" t="s">
        <v>107</v>
      </c>
      <c r="G268" s="86" t="s">
        <v>2003</v>
      </c>
      <c r="H268" s="87">
        <v>-75.831582999999995</v>
      </c>
      <c r="I268" s="87">
        <v>5.9206669999999999</v>
      </c>
      <c r="J268" s="88">
        <v>805741.99439999997</v>
      </c>
      <c r="K268" s="88">
        <v>1146771.1115999999</v>
      </c>
      <c r="L268" s="89">
        <v>592</v>
      </c>
      <c r="M268" s="86">
        <v>2</v>
      </c>
      <c r="N268" s="86" t="s">
        <v>79</v>
      </c>
      <c r="O268" s="86">
        <v>26</v>
      </c>
      <c r="P268" s="86" t="s">
        <v>80</v>
      </c>
      <c r="Q268" s="86">
        <v>2617</v>
      </c>
      <c r="R268" s="84" t="s">
        <v>114</v>
      </c>
      <c r="S268" s="84" t="s">
        <v>115</v>
      </c>
      <c r="T268" s="84" t="s">
        <v>116</v>
      </c>
      <c r="U268" s="85" t="s">
        <v>1118</v>
      </c>
      <c r="V268" s="84" t="s">
        <v>1119</v>
      </c>
      <c r="W268" s="84" t="s">
        <v>1120</v>
      </c>
      <c r="X268" s="84" t="s">
        <v>1115</v>
      </c>
      <c r="Y268" s="90">
        <v>43761</v>
      </c>
      <c r="Z268" s="91">
        <v>5953.06</v>
      </c>
      <c r="AA268" s="91">
        <v>7.97</v>
      </c>
      <c r="AB268" s="91">
        <v>72.5</v>
      </c>
      <c r="AC268" s="91">
        <v>23.1</v>
      </c>
      <c r="AD268" s="91">
        <v>25.1</v>
      </c>
      <c r="AE268" s="91">
        <v>7.81</v>
      </c>
      <c r="AF268" s="91">
        <v>97.2</v>
      </c>
      <c r="AG268" s="91">
        <v>2</v>
      </c>
      <c r="AH268" s="91">
        <v>55.4</v>
      </c>
      <c r="AI268" s="91">
        <v>2.44</v>
      </c>
      <c r="AJ268" s="91" t="s">
        <v>88</v>
      </c>
      <c r="AK268" s="91" t="s">
        <v>88</v>
      </c>
      <c r="AL268" s="91">
        <v>17850</v>
      </c>
      <c r="AM268" s="91" t="s">
        <v>88</v>
      </c>
      <c r="AN268" s="91" t="s">
        <v>88</v>
      </c>
      <c r="AO268" s="91" t="s">
        <v>88</v>
      </c>
      <c r="AP268" s="91" t="e">
        <v>#VALUE!</v>
      </c>
      <c r="AQ268" s="91" t="s">
        <v>88</v>
      </c>
      <c r="AR268" s="91" t="s">
        <v>88</v>
      </c>
      <c r="AS268" s="91" t="s">
        <v>88</v>
      </c>
      <c r="AT268" s="91" t="s">
        <v>88</v>
      </c>
      <c r="AU268" s="91" t="s">
        <v>88</v>
      </c>
      <c r="AV268" s="91">
        <v>623</v>
      </c>
      <c r="AW268" s="91" t="s">
        <v>88</v>
      </c>
      <c r="AX268" s="91">
        <v>5</v>
      </c>
      <c r="AY268" s="91">
        <v>0.46800000000000003</v>
      </c>
      <c r="AZ268" s="91" t="s">
        <v>88</v>
      </c>
      <c r="BA268" s="91" t="s">
        <v>88</v>
      </c>
      <c r="BB268" s="91" t="s">
        <v>88</v>
      </c>
      <c r="BC268" s="91" t="s">
        <v>88</v>
      </c>
      <c r="BD268" s="91" t="s">
        <v>88</v>
      </c>
      <c r="BE268" s="93" t="s">
        <v>88</v>
      </c>
      <c r="BF268" s="91" t="s">
        <v>88</v>
      </c>
      <c r="BG268" s="91" t="s">
        <v>88</v>
      </c>
      <c r="BH268" s="91" t="s">
        <v>88</v>
      </c>
      <c r="BI268" s="94">
        <f t="shared" si="156"/>
        <v>98.297352994871687</v>
      </c>
      <c r="BJ268" s="95">
        <f t="shared" si="157"/>
        <v>2</v>
      </c>
      <c r="BK268" s="95">
        <f t="shared" si="158"/>
        <v>85.760340894939873</v>
      </c>
      <c r="BL268" s="95">
        <f t="shared" si="159"/>
        <v>76.294866508412341</v>
      </c>
      <c r="BM268" s="95" t="e">
        <f t="shared" si="160"/>
        <v>#VALUE!</v>
      </c>
      <c r="BN268" s="95">
        <f t="shared" si="161"/>
        <v>2</v>
      </c>
      <c r="BO268" s="95">
        <f t="shared" si="162"/>
        <v>86.490133881600002</v>
      </c>
      <c r="BP268" s="95">
        <f t="shared" si="163"/>
        <v>5</v>
      </c>
      <c r="BQ268" s="95">
        <f t="shared" si="164"/>
        <v>20</v>
      </c>
      <c r="BR268" s="96" t="e">
        <f t="shared" si="165"/>
        <v>#VALUE!</v>
      </c>
      <c r="BS268" s="97" t="e">
        <f t="shared" si="166"/>
        <v>#VALUE!</v>
      </c>
      <c r="BT268" s="98">
        <f t="shared" si="167"/>
        <v>10.683760683760683</v>
      </c>
      <c r="BU268" s="99">
        <f t="shared" si="168"/>
        <v>0.97200000000000009</v>
      </c>
      <c r="BV268" s="100">
        <f t="shared" si="169"/>
        <v>0.1</v>
      </c>
      <c r="BW268" s="95">
        <f t="shared" si="170"/>
        <v>1</v>
      </c>
      <c r="BX268" s="94">
        <f t="shared" si="171"/>
        <v>0.26</v>
      </c>
      <c r="BY268" s="100">
        <f t="shared" si="172"/>
        <v>0</v>
      </c>
      <c r="BZ268" s="100">
        <f t="shared" si="173"/>
        <v>0.82905636731940635</v>
      </c>
      <c r="CA268" s="94">
        <f t="shared" si="174"/>
        <v>0.6</v>
      </c>
      <c r="CB268" s="99">
        <f t="shared" si="175"/>
        <v>0.54598789142471693</v>
      </c>
      <c r="CC268" s="97" t="str">
        <f t="shared" si="176"/>
        <v>Regular</v>
      </c>
      <c r="CD268" s="99">
        <f t="shared" si="177"/>
        <v>0.17094363268059368</v>
      </c>
      <c r="CE268" s="96">
        <f t="shared" si="178"/>
        <v>1</v>
      </c>
      <c r="CF268" s="96">
        <f t="shared" si="179"/>
        <v>1</v>
      </c>
      <c r="CG268" s="99">
        <f t="shared" si="180"/>
        <v>0.72364787756019788</v>
      </c>
      <c r="CH268" s="101" t="str">
        <f t="shared" si="181"/>
        <v>Alta</v>
      </c>
      <c r="CI268" s="96">
        <f t="shared" si="182"/>
        <v>0.22117287843711059</v>
      </c>
      <c r="CJ268" s="96">
        <f t="shared" si="183"/>
        <v>1</v>
      </c>
      <c r="CK268" s="96">
        <f t="shared" si="184"/>
        <v>2.7999999999999914E-2</v>
      </c>
      <c r="CL268" s="102">
        <f t="shared" si="185"/>
        <v>0.41639095947903676</v>
      </c>
      <c r="CM268" s="103" t="str">
        <f t="shared" si="186"/>
        <v>Media</v>
      </c>
      <c r="CN268" s="96">
        <f t="shared" si="187"/>
        <v>1</v>
      </c>
      <c r="CO268" s="96">
        <f t="shared" si="188"/>
        <v>1</v>
      </c>
      <c r="CP268" s="103" t="str">
        <f t="shared" si="189"/>
        <v>Muy Alta</v>
      </c>
      <c r="CQ268" s="104">
        <f t="shared" si="190"/>
        <v>2.7027525047864931E-2</v>
      </c>
      <c r="CR268" s="104">
        <f t="shared" si="191"/>
        <v>2.7027525047864931E-2</v>
      </c>
      <c r="CS268" s="103" t="str">
        <f t="shared" si="192"/>
        <v>Ninguna</v>
      </c>
      <c r="CT268" s="105" t="str">
        <f t="shared" si="193"/>
        <v>Eutrofico</v>
      </c>
      <c r="CU268" s="113" t="s">
        <v>2124</v>
      </c>
      <c r="CV268" s="83" t="s">
        <v>2125</v>
      </c>
      <c r="CW268" s="90">
        <v>43776</v>
      </c>
      <c r="CX268" s="106" t="e">
        <f t="shared" si="194"/>
        <v>#VALUE!</v>
      </c>
    </row>
    <row r="269" spans="1:102" ht="30" hidden="1" customHeight="1" x14ac:dyDescent="0.2">
      <c r="A269" s="83">
        <v>2019</v>
      </c>
      <c r="B269" s="84" t="s">
        <v>2126</v>
      </c>
      <c r="C269" s="84" t="s">
        <v>1115</v>
      </c>
      <c r="D269" s="85" t="s">
        <v>2127</v>
      </c>
      <c r="E269" s="86" t="s">
        <v>1117</v>
      </c>
      <c r="F269" s="86" t="s">
        <v>107</v>
      </c>
      <c r="G269" s="86" t="s">
        <v>1494</v>
      </c>
      <c r="H269" s="87">
        <v>-75.858472000000006</v>
      </c>
      <c r="I269" s="87">
        <v>5.7793609999999997</v>
      </c>
      <c r="J269" s="88">
        <v>802713.65410000004</v>
      </c>
      <c r="K269" s="88">
        <v>1131146.7589</v>
      </c>
      <c r="L269" s="89">
        <v>1546</v>
      </c>
      <c r="M269" s="86">
        <v>2</v>
      </c>
      <c r="N269" s="86" t="s">
        <v>79</v>
      </c>
      <c r="O269" s="86">
        <v>26</v>
      </c>
      <c r="P269" s="86" t="s">
        <v>80</v>
      </c>
      <c r="Q269" s="86">
        <v>2617</v>
      </c>
      <c r="R269" s="84" t="s">
        <v>114</v>
      </c>
      <c r="S269" s="84" t="s">
        <v>115</v>
      </c>
      <c r="T269" s="84" t="s">
        <v>116</v>
      </c>
      <c r="U269" s="85" t="s">
        <v>1118</v>
      </c>
      <c r="V269" s="84" t="s">
        <v>1119</v>
      </c>
      <c r="W269" s="84" t="s">
        <v>1120</v>
      </c>
      <c r="X269" s="84" t="s">
        <v>1115</v>
      </c>
      <c r="Y269" s="90">
        <v>43760</v>
      </c>
      <c r="Z269" s="91">
        <v>4066.12</v>
      </c>
      <c r="AA269" s="91">
        <v>7.92</v>
      </c>
      <c r="AB269" s="91">
        <v>71.3</v>
      </c>
      <c r="AC269" s="91">
        <v>20.7</v>
      </c>
      <c r="AD269" s="91">
        <v>23.4</v>
      </c>
      <c r="AE269" s="91">
        <v>7.27</v>
      </c>
      <c r="AF269" s="91">
        <v>97.7</v>
      </c>
      <c r="AG269" s="91">
        <v>2.6999999999999993</v>
      </c>
      <c r="AH269" s="91">
        <v>16.5</v>
      </c>
      <c r="AI269" s="91">
        <v>2</v>
      </c>
      <c r="AJ269" s="91" t="s">
        <v>88</v>
      </c>
      <c r="AK269" s="91" t="s">
        <v>88</v>
      </c>
      <c r="AL269" s="91">
        <v>29090</v>
      </c>
      <c r="AM269" s="91" t="s">
        <v>88</v>
      </c>
      <c r="AN269" s="91" t="s">
        <v>88</v>
      </c>
      <c r="AO269" s="91" t="s">
        <v>88</v>
      </c>
      <c r="AP269" s="91" t="e">
        <v>#VALUE!</v>
      </c>
      <c r="AQ269" s="91" t="s">
        <v>88</v>
      </c>
      <c r="AR269" s="91" t="s">
        <v>88</v>
      </c>
      <c r="AS269" s="91" t="s">
        <v>88</v>
      </c>
      <c r="AT269" s="91" t="s">
        <v>88</v>
      </c>
      <c r="AU269" s="91" t="s">
        <v>88</v>
      </c>
      <c r="AV269" s="91">
        <v>469</v>
      </c>
      <c r="AW269" s="91" t="s">
        <v>88</v>
      </c>
      <c r="AX269" s="91">
        <v>5</v>
      </c>
      <c r="AY269" s="91">
        <v>0.502</v>
      </c>
      <c r="AZ269" s="91" t="s">
        <v>88</v>
      </c>
      <c r="BA269" s="91" t="s">
        <v>88</v>
      </c>
      <c r="BB269" s="91" t="s">
        <v>88</v>
      </c>
      <c r="BC269" s="91" t="s">
        <v>88</v>
      </c>
      <c r="BD269" s="91" t="s">
        <v>88</v>
      </c>
      <c r="BE269" s="93" t="s">
        <v>88</v>
      </c>
      <c r="BF269" s="91" t="s">
        <v>88</v>
      </c>
      <c r="BG269" s="91" t="s">
        <v>88</v>
      </c>
      <c r="BH269" s="91" t="s">
        <v>88</v>
      </c>
      <c r="BI269" s="94">
        <f t="shared" si="156"/>
        <v>98.410044073144363</v>
      </c>
      <c r="BJ269" s="95">
        <f t="shared" si="157"/>
        <v>2</v>
      </c>
      <c r="BK269" s="95">
        <f t="shared" si="158"/>
        <v>86.991101979794621</v>
      </c>
      <c r="BL269" s="95">
        <f t="shared" si="159"/>
        <v>80.14150832</v>
      </c>
      <c r="BM269" s="95" t="e">
        <f t="shared" si="160"/>
        <v>#VALUE!</v>
      </c>
      <c r="BN269" s="95">
        <f t="shared" si="161"/>
        <v>2</v>
      </c>
      <c r="BO269" s="95">
        <f t="shared" si="162"/>
        <v>84.045279034802562</v>
      </c>
      <c r="BP269" s="95">
        <f t="shared" si="163"/>
        <v>5</v>
      </c>
      <c r="BQ269" s="95">
        <f t="shared" si="164"/>
        <v>20</v>
      </c>
      <c r="BR269" s="96" t="e">
        <f t="shared" si="165"/>
        <v>#VALUE!</v>
      </c>
      <c r="BS269" s="97" t="e">
        <f t="shared" si="166"/>
        <v>#VALUE!</v>
      </c>
      <c r="BT269" s="98">
        <f t="shared" si="167"/>
        <v>9.9601593625498008</v>
      </c>
      <c r="BU269" s="99">
        <f t="shared" si="168"/>
        <v>0.97700000000000009</v>
      </c>
      <c r="BV269" s="100">
        <f t="shared" si="169"/>
        <v>0.1</v>
      </c>
      <c r="BW269" s="95">
        <f t="shared" si="170"/>
        <v>1</v>
      </c>
      <c r="BX269" s="94">
        <f t="shared" si="171"/>
        <v>0.91</v>
      </c>
      <c r="BY269" s="100">
        <f t="shared" si="172"/>
        <v>0</v>
      </c>
      <c r="BZ269" s="100">
        <f t="shared" si="173"/>
        <v>0.83283707183514621</v>
      </c>
      <c r="CA269" s="94">
        <f t="shared" si="174"/>
        <v>0.35</v>
      </c>
      <c r="CB269" s="99">
        <f t="shared" si="175"/>
        <v>0.60331719005692064</v>
      </c>
      <c r="CC269" s="97" t="str">
        <f t="shared" si="176"/>
        <v>Regular</v>
      </c>
      <c r="CD269" s="99">
        <f t="shared" si="177"/>
        <v>0.16716292816485376</v>
      </c>
      <c r="CE269" s="96">
        <f t="shared" si="178"/>
        <v>1</v>
      </c>
      <c r="CF269" s="96">
        <f t="shared" si="179"/>
        <v>1</v>
      </c>
      <c r="CG269" s="99">
        <f t="shared" si="180"/>
        <v>0.72238764272161793</v>
      </c>
      <c r="CH269" s="101" t="str">
        <f t="shared" si="181"/>
        <v>Alta</v>
      </c>
      <c r="CI269" s="96">
        <f t="shared" si="182"/>
        <v>0</v>
      </c>
      <c r="CJ269" s="96">
        <f t="shared" si="183"/>
        <v>1</v>
      </c>
      <c r="CK269" s="96">
        <f t="shared" si="184"/>
        <v>2.2999999999999909E-2</v>
      </c>
      <c r="CL269" s="102">
        <f t="shared" si="185"/>
        <v>0.34099999999999997</v>
      </c>
      <c r="CM269" s="103" t="str">
        <f t="shared" si="186"/>
        <v>Baja</v>
      </c>
      <c r="CN269" s="96">
        <f t="shared" si="187"/>
        <v>1</v>
      </c>
      <c r="CO269" s="96">
        <f t="shared" si="188"/>
        <v>1</v>
      </c>
      <c r="CP269" s="103" t="str">
        <f t="shared" si="189"/>
        <v>Muy Alta</v>
      </c>
      <c r="CQ269" s="104">
        <f t="shared" si="190"/>
        <v>2.2843058268822145E-2</v>
      </c>
      <c r="CR269" s="104">
        <f t="shared" si="191"/>
        <v>2.2843058268822145E-2</v>
      </c>
      <c r="CS269" s="103" t="str">
        <f t="shared" si="192"/>
        <v>Ninguna</v>
      </c>
      <c r="CT269" s="105" t="str">
        <f t="shared" si="193"/>
        <v>Eutrofico</v>
      </c>
      <c r="CU269" s="113" t="s">
        <v>2128</v>
      </c>
      <c r="CV269" s="83" t="s">
        <v>2125</v>
      </c>
      <c r="CW269" s="90">
        <v>43775</v>
      </c>
      <c r="CX269" s="106" t="e">
        <f t="shared" si="194"/>
        <v>#VALUE!</v>
      </c>
    </row>
    <row r="270" spans="1:102" ht="30" hidden="1" customHeight="1" x14ac:dyDescent="0.2">
      <c r="A270" s="83">
        <v>2019</v>
      </c>
      <c r="B270" s="84" t="s">
        <v>2129</v>
      </c>
      <c r="C270" s="84" t="s">
        <v>1115</v>
      </c>
      <c r="D270" s="85" t="s">
        <v>2130</v>
      </c>
      <c r="E270" s="86" t="s">
        <v>1117</v>
      </c>
      <c r="F270" s="86" t="s">
        <v>107</v>
      </c>
      <c r="G270" s="86" t="s">
        <v>1578</v>
      </c>
      <c r="H270" s="87">
        <v>-75.850194000000002</v>
      </c>
      <c r="I270" s="87">
        <v>5.8531110000000002</v>
      </c>
      <c r="J270" s="88">
        <v>802700.85519999999</v>
      </c>
      <c r="K270" s="88">
        <v>1136946.0116000001</v>
      </c>
      <c r="L270" s="89">
        <v>1120</v>
      </c>
      <c r="M270" s="86">
        <v>2</v>
      </c>
      <c r="N270" s="86" t="s">
        <v>79</v>
      </c>
      <c r="O270" s="86">
        <v>26</v>
      </c>
      <c r="P270" s="86" t="s">
        <v>80</v>
      </c>
      <c r="Q270" s="86">
        <v>2617</v>
      </c>
      <c r="R270" s="84" t="s">
        <v>114</v>
      </c>
      <c r="S270" s="84" t="s">
        <v>115</v>
      </c>
      <c r="T270" s="84" t="s">
        <v>116</v>
      </c>
      <c r="U270" s="85" t="s">
        <v>1118</v>
      </c>
      <c r="V270" s="84" t="s">
        <v>1119</v>
      </c>
      <c r="W270" s="84" t="s">
        <v>1120</v>
      </c>
      <c r="X270" s="84" t="s">
        <v>1115</v>
      </c>
      <c r="Y270" s="90">
        <v>43760</v>
      </c>
      <c r="Z270" s="91">
        <v>4457.17</v>
      </c>
      <c r="AA270" s="91">
        <v>7.97</v>
      </c>
      <c r="AB270" s="91">
        <v>70.900000000000006</v>
      </c>
      <c r="AC270" s="91">
        <v>21.9</v>
      </c>
      <c r="AD270" s="91">
        <v>23.9</v>
      </c>
      <c r="AE270" s="91">
        <v>7.28</v>
      </c>
      <c r="AF270" s="91">
        <v>96</v>
      </c>
      <c r="AG270" s="91">
        <v>2</v>
      </c>
      <c r="AH270" s="91">
        <v>19.600000000000001</v>
      </c>
      <c r="AI270" s="91">
        <v>2</v>
      </c>
      <c r="AJ270" s="91" t="s">
        <v>88</v>
      </c>
      <c r="AK270" s="91" t="s">
        <v>88</v>
      </c>
      <c r="AL270" s="91">
        <v>15650</v>
      </c>
      <c r="AM270" s="91" t="s">
        <v>88</v>
      </c>
      <c r="AN270" s="91" t="s">
        <v>88</v>
      </c>
      <c r="AO270" s="91" t="s">
        <v>88</v>
      </c>
      <c r="AP270" s="91" t="e">
        <v>#VALUE!</v>
      </c>
      <c r="AQ270" s="91" t="s">
        <v>88</v>
      </c>
      <c r="AR270" s="91" t="s">
        <v>88</v>
      </c>
      <c r="AS270" s="91" t="s">
        <v>88</v>
      </c>
      <c r="AT270" s="91" t="s">
        <v>88</v>
      </c>
      <c r="AU270" s="91" t="s">
        <v>88</v>
      </c>
      <c r="AV270" s="91">
        <v>130</v>
      </c>
      <c r="AW270" s="91" t="s">
        <v>88</v>
      </c>
      <c r="AX270" s="91">
        <v>5</v>
      </c>
      <c r="AY270" s="91">
        <v>0.22500000000000001</v>
      </c>
      <c r="AZ270" s="91" t="s">
        <v>88</v>
      </c>
      <c r="BA270" s="91" t="s">
        <v>88</v>
      </c>
      <c r="BB270" s="91" t="s">
        <v>88</v>
      </c>
      <c r="BC270" s="91" t="s">
        <v>88</v>
      </c>
      <c r="BD270" s="91" t="s">
        <v>88</v>
      </c>
      <c r="BE270" s="93" t="s">
        <v>88</v>
      </c>
      <c r="BF270" s="91" t="s">
        <v>88</v>
      </c>
      <c r="BG270" s="91" t="s">
        <v>88</v>
      </c>
      <c r="BH270" s="91" t="s">
        <v>88</v>
      </c>
      <c r="BI270" s="94">
        <f t="shared" si="156"/>
        <v>97.97012852224006</v>
      </c>
      <c r="BJ270" s="95">
        <f t="shared" si="157"/>
        <v>2</v>
      </c>
      <c r="BK270" s="95">
        <f t="shared" si="158"/>
        <v>85.760340894939873</v>
      </c>
      <c r="BL270" s="95">
        <f t="shared" si="159"/>
        <v>80.14150832</v>
      </c>
      <c r="BM270" s="95" t="e">
        <f t="shared" si="160"/>
        <v>#VALUE!</v>
      </c>
      <c r="BN270" s="95">
        <f t="shared" si="161"/>
        <v>2</v>
      </c>
      <c r="BO270" s="95">
        <f t="shared" si="162"/>
        <v>86.490133881600002</v>
      </c>
      <c r="BP270" s="95">
        <f t="shared" si="163"/>
        <v>5</v>
      </c>
      <c r="BQ270" s="95">
        <f t="shared" si="164"/>
        <v>20</v>
      </c>
      <c r="BR270" s="96" t="e">
        <f t="shared" si="165"/>
        <v>#VALUE!</v>
      </c>
      <c r="BS270" s="97" t="e">
        <f t="shared" si="166"/>
        <v>#VALUE!</v>
      </c>
      <c r="BT270" s="98">
        <f t="shared" si="167"/>
        <v>22.222222222222221</v>
      </c>
      <c r="BU270" s="99">
        <f t="shared" si="168"/>
        <v>0.96</v>
      </c>
      <c r="BV270" s="100">
        <f t="shared" si="169"/>
        <v>0.1</v>
      </c>
      <c r="BW270" s="95">
        <f t="shared" si="170"/>
        <v>1</v>
      </c>
      <c r="BX270" s="94">
        <f t="shared" si="171"/>
        <v>0.91</v>
      </c>
      <c r="BY270" s="100">
        <f t="shared" si="172"/>
        <v>0.63</v>
      </c>
      <c r="BZ270" s="100">
        <f t="shared" si="173"/>
        <v>0.83409252444954962</v>
      </c>
      <c r="CA270" s="94">
        <f t="shared" si="174"/>
        <v>0.15</v>
      </c>
      <c r="CB270" s="99">
        <f t="shared" si="175"/>
        <v>0.66097295342293694</v>
      </c>
      <c r="CC270" s="97" t="str">
        <f t="shared" si="176"/>
        <v>Regular</v>
      </c>
      <c r="CD270" s="99">
        <f t="shared" si="177"/>
        <v>0.16590747555045043</v>
      </c>
      <c r="CE270" s="96">
        <f t="shared" si="178"/>
        <v>1</v>
      </c>
      <c r="CF270" s="96">
        <f t="shared" si="179"/>
        <v>1</v>
      </c>
      <c r="CG270" s="99">
        <f t="shared" si="180"/>
        <v>0.72196915851681676</v>
      </c>
      <c r="CH270" s="101" t="str">
        <f t="shared" si="181"/>
        <v>Alta</v>
      </c>
      <c r="CI270" s="96">
        <f t="shared" si="182"/>
        <v>0</v>
      </c>
      <c r="CJ270" s="96">
        <f t="shared" si="183"/>
        <v>1</v>
      </c>
      <c r="CK270" s="96">
        <f t="shared" si="184"/>
        <v>4.0000000000000036E-2</v>
      </c>
      <c r="CL270" s="102">
        <f t="shared" si="185"/>
        <v>0.34666666666666668</v>
      </c>
      <c r="CM270" s="103" t="str">
        <f t="shared" si="186"/>
        <v>Baja</v>
      </c>
      <c r="CN270" s="96">
        <f t="shared" si="187"/>
        <v>0.37</v>
      </c>
      <c r="CO270" s="96">
        <f t="shared" si="188"/>
        <v>0.37</v>
      </c>
      <c r="CP270" s="103" t="str">
        <f t="shared" si="189"/>
        <v>Baja</v>
      </c>
      <c r="CQ270" s="104">
        <f t="shared" si="190"/>
        <v>2.7027525047864931E-2</v>
      </c>
      <c r="CR270" s="104">
        <f t="shared" si="191"/>
        <v>2.7027525047864931E-2</v>
      </c>
      <c r="CS270" s="103" t="str">
        <f t="shared" si="192"/>
        <v>Ninguna</v>
      </c>
      <c r="CT270" s="105" t="str">
        <f t="shared" si="193"/>
        <v>Eutrofico</v>
      </c>
      <c r="CU270" s="113" t="s">
        <v>2131</v>
      </c>
      <c r="CV270" s="83" t="s">
        <v>2125</v>
      </c>
      <c r="CW270" s="90">
        <v>43775</v>
      </c>
      <c r="CX270" s="106" t="e">
        <f t="shared" si="194"/>
        <v>#VALUE!</v>
      </c>
    </row>
    <row r="271" spans="1:102" ht="30" hidden="1" customHeight="1" x14ac:dyDescent="0.2">
      <c r="A271" s="83">
        <v>2019</v>
      </c>
      <c r="B271" s="84" t="s">
        <v>2132</v>
      </c>
      <c r="C271" s="84" t="s">
        <v>1115</v>
      </c>
      <c r="D271" s="85" t="s">
        <v>2133</v>
      </c>
      <c r="E271" s="86" t="s">
        <v>1117</v>
      </c>
      <c r="F271" s="86" t="s">
        <v>107</v>
      </c>
      <c r="G271" s="86" t="s">
        <v>1951</v>
      </c>
      <c r="H271" s="87">
        <v>-75.840221999999997</v>
      </c>
      <c r="I271" s="87">
        <v>5.9038890000000004</v>
      </c>
      <c r="J271" s="88">
        <v>804779.08510000003</v>
      </c>
      <c r="K271" s="88">
        <v>1144917.8883</v>
      </c>
      <c r="L271" s="89">
        <v>810</v>
      </c>
      <c r="M271" s="86">
        <v>2</v>
      </c>
      <c r="N271" s="86" t="s">
        <v>79</v>
      </c>
      <c r="O271" s="86">
        <v>26</v>
      </c>
      <c r="P271" s="86" t="s">
        <v>80</v>
      </c>
      <c r="Q271" s="86">
        <v>2617</v>
      </c>
      <c r="R271" s="84" t="s">
        <v>114</v>
      </c>
      <c r="S271" s="84" t="s">
        <v>115</v>
      </c>
      <c r="T271" s="84" t="s">
        <v>116</v>
      </c>
      <c r="U271" s="85" t="s">
        <v>1118</v>
      </c>
      <c r="V271" s="84" t="s">
        <v>1119</v>
      </c>
      <c r="W271" s="84" t="s">
        <v>1120</v>
      </c>
      <c r="X271" s="84" t="s">
        <v>1115</v>
      </c>
      <c r="Y271" s="90">
        <v>43761</v>
      </c>
      <c r="Z271" s="91">
        <v>4853.42</v>
      </c>
      <c r="AA271" s="91">
        <v>7.94</v>
      </c>
      <c r="AB271" s="91">
        <v>71.400000000000006</v>
      </c>
      <c r="AC271" s="91">
        <v>21.1</v>
      </c>
      <c r="AD271" s="91">
        <v>24.1</v>
      </c>
      <c r="AE271" s="91">
        <v>7.63</v>
      </c>
      <c r="AF271" s="91">
        <v>96.4</v>
      </c>
      <c r="AG271" s="91">
        <v>3</v>
      </c>
      <c r="AH271" s="91">
        <v>12</v>
      </c>
      <c r="AI271" s="91">
        <v>2</v>
      </c>
      <c r="AJ271" s="91" t="s">
        <v>88</v>
      </c>
      <c r="AK271" s="91" t="s">
        <v>88</v>
      </c>
      <c r="AL271" s="91">
        <v>7280</v>
      </c>
      <c r="AM271" s="91" t="s">
        <v>88</v>
      </c>
      <c r="AN271" s="91" t="s">
        <v>88</v>
      </c>
      <c r="AO271" s="91" t="s">
        <v>88</v>
      </c>
      <c r="AP271" s="91" t="e">
        <v>#VALUE!</v>
      </c>
      <c r="AQ271" s="91" t="s">
        <v>88</v>
      </c>
      <c r="AR271" s="91" t="s">
        <v>88</v>
      </c>
      <c r="AS271" s="91" t="s">
        <v>88</v>
      </c>
      <c r="AT271" s="91" t="s">
        <v>88</v>
      </c>
      <c r="AU271" s="91" t="s">
        <v>88</v>
      </c>
      <c r="AV271" s="91">
        <v>138</v>
      </c>
      <c r="AW271" s="91" t="s">
        <v>88</v>
      </c>
      <c r="AX271" s="91">
        <v>5</v>
      </c>
      <c r="AY271" s="91">
        <v>0.159</v>
      </c>
      <c r="AZ271" s="91" t="s">
        <v>88</v>
      </c>
      <c r="BA271" s="91" t="s">
        <v>88</v>
      </c>
      <c r="BB271" s="91" t="s">
        <v>88</v>
      </c>
      <c r="BC271" s="91" t="s">
        <v>88</v>
      </c>
      <c r="BD271" s="91" t="s">
        <v>88</v>
      </c>
      <c r="BE271" s="93" t="s">
        <v>88</v>
      </c>
      <c r="BF271" s="91" t="s">
        <v>88</v>
      </c>
      <c r="BG271" s="91" t="s">
        <v>88</v>
      </c>
      <c r="BH271" s="91" t="s">
        <v>88</v>
      </c>
      <c r="BI271" s="94">
        <f t="shared" si="156"/>
        <v>98.0880998202841</v>
      </c>
      <c r="BJ271" s="95">
        <f t="shared" si="157"/>
        <v>2</v>
      </c>
      <c r="BK271" s="95">
        <f t="shared" si="158"/>
        <v>86.509469106957113</v>
      </c>
      <c r="BL271" s="95">
        <f t="shared" si="159"/>
        <v>80.14150832</v>
      </c>
      <c r="BM271" s="95" t="e">
        <f t="shared" si="160"/>
        <v>#VALUE!</v>
      </c>
      <c r="BN271" s="95">
        <f t="shared" si="161"/>
        <v>2</v>
      </c>
      <c r="BO271" s="95">
        <f t="shared" si="162"/>
        <v>82.8532985051</v>
      </c>
      <c r="BP271" s="95">
        <f t="shared" si="163"/>
        <v>5</v>
      </c>
      <c r="BQ271" s="95">
        <f t="shared" si="164"/>
        <v>20</v>
      </c>
      <c r="BR271" s="96" t="e">
        <f t="shared" si="165"/>
        <v>#VALUE!</v>
      </c>
      <c r="BS271" s="97" t="e">
        <f t="shared" si="166"/>
        <v>#VALUE!</v>
      </c>
      <c r="BT271" s="98">
        <f t="shared" si="167"/>
        <v>31.446540880503143</v>
      </c>
      <c r="BU271" s="99">
        <f t="shared" si="168"/>
        <v>0.96400000000000008</v>
      </c>
      <c r="BV271" s="100">
        <f t="shared" si="169"/>
        <v>0.1</v>
      </c>
      <c r="BW271" s="95">
        <f t="shared" si="170"/>
        <v>1</v>
      </c>
      <c r="BX271" s="94">
        <f t="shared" si="171"/>
        <v>0.91</v>
      </c>
      <c r="BY271" s="100">
        <f t="shared" si="172"/>
        <v>0.60599999999999998</v>
      </c>
      <c r="BZ271" s="100">
        <f t="shared" si="173"/>
        <v>0.83252283380568448</v>
      </c>
      <c r="CA271" s="94">
        <f t="shared" si="174"/>
        <v>0.15</v>
      </c>
      <c r="CB271" s="99">
        <f t="shared" si="175"/>
        <v>0.65803319673279592</v>
      </c>
      <c r="CC271" s="97" t="str">
        <f t="shared" si="176"/>
        <v>Regular</v>
      </c>
      <c r="CD271" s="99">
        <f t="shared" si="177"/>
        <v>0.16747716619431549</v>
      </c>
      <c r="CE271" s="96">
        <f t="shared" si="178"/>
        <v>1</v>
      </c>
      <c r="CF271" s="96">
        <f t="shared" si="179"/>
        <v>1</v>
      </c>
      <c r="CG271" s="99">
        <f t="shared" si="180"/>
        <v>0.72249238873143851</v>
      </c>
      <c r="CH271" s="101" t="str">
        <f t="shared" si="181"/>
        <v>Alta</v>
      </c>
      <c r="CI271" s="96">
        <f t="shared" si="182"/>
        <v>0</v>
      </c>
      <c r="CJ271" s="96">
        <f t="shared" si="183"/>
        <v>1</v>
      </c>
      <c r="CK271" s="96">
        <f t="shared" si="184"/>
        <v>3.5999999999999921E-2</v>
      </c>
      <c r="CL271" s="102">
        <f t="shared" si="185"/>
        <v>0.34533333333333333</v>
      </c>
      <c r="CM271" s="103" t="str">
        <f t="shared" si="186"/>
        <v>Baja</v>
      </c>
      <c r="CN271" s="96">
        <f t="shared" si="187"/>
        <v>0.39400000000000002</v>
      </c>
      <c r="CO271" s="96">
        <f t="shared" si="188"/>
        <v>0.39400000000000002</v>
      </c>
      <c r="CP271" s="103" t="str">
        <f t="shared" si="189"/>
        <v>Baja</v>
      </c>
      <c r="CQ271" s="104">
        <f t="shared" si="190"/>
        <v>2.44350061887415E-2</v>
      </c>
      <c r="CR271" s="104">
        <f t="shared" si="191"/>
        <v>2.44350061887415E-2</v>
      </c>
      <c r="CS271" s="103" t="str">
        <f t="shared" si="192"/>
        <v>Ninguna</v>
      </c>
      <c r="CT271" s="105" t="str">
        <f t="shared" si="193"/>
        <v>Eutrofico</v>
      </c>
      <c r="CU271" s="113" t="s">
        <v>2134</v>
      </c>
      <c r="CV271" s="83" t="s">
        <v>2125</v>
      </c>
      <c r="CW271" s="90">
        <v>43776</v>
      </c>
      <c r="CX271" s="106" t="e">
        <f t="shared" si="194"/>
        <v>#VALUE!</v>
      </c>
    </row>
    <row r="272" spans="1:102" ht="30" hidden="1" customHeight="1" x14ac:dyDescent="0.2">
      <c r="A272" s="83">
        <v>2019</v>
      </c>
      <c r="B272" s="84" t="s">
        <v>2135</v>
      </c>
      <c r="C272" s="84" t="s">
        <v>1115</v>
      </c>
      <c r="D272" s="85" t="s">
        <v>2136</v>
      </c>
      <c r="E272" s="86" t="s">
        <v>1117</v>
      </c>
      <c r="F272" s="86" t="s">
        <v>107</v>
      </c>
      <c r="G272" s="86" t="s">
        <v>991</v>
      </c>
      <c r="H272" s="87">
        <v>-75.868971999999999</v>
      </c>
      <c r="I272" s="87">
        <v>5.855861</v>
      </c>
      <c r="J272" s="88">
        <v>801576.97690000001</v>
      </c>
      <c r="K272" s="88">
        <v>1139614.2967999999</v>
      </c>
      <c r="L272" s="89">
        <v>1532</v>
      </c>
      <c r="M272" s="86">
        <v>2</v>
      </c>
      <c r="N272" s="86" t="s">
        <v>79</v>
      </c>
      <c r="O272" s="86">
        <v>26</v>
      </c>
      <c r="P272" s="86" t="s">
        <v>80</v>
      </c>
      <c r="Q272" s="86">
        <v>2617</v>
      </c>
      <c r="R272" s="84" t="s">
        <v>114</v>
      </c>
      <c r="S272" s="84" t="s">
        <v>115</v>
      </c>
      <c r="T272" s="84" t="s">
        <v>116</v>
      </c>
      <c r="U272" s="85" t="s">
        <v>1118</v>
      </c>
      <c r="V272" s="84" t="s">
        <v>1119</v>
      </c>
      <c r="W272" s="84" t="s">
        <v>1120</v>
      </c>
      <c r="X272" s="84" t="s">
        <v>1115</v>
      </c>
      <c r="Y272" s="90">
        <v>43740</v>
      </c>
      <c r="Z272" s="91">
        <v>11.85</v>
      </c>
      <c r="AA272" s="91">
        <v>7.85</v>
      </c>
      <c r="AB272" s="91">
        <v>103.3</v>
      </c>
      <c r="AC272" s="91">
        <v>19.5</v>
      </c>
      <c r="AD272" s="91">
        <v>24</v>
      </c>
      <c r="AE272" s="91">
        <v>7.31</v>
      </c>
      <c r="AF272" s="91">
        <v>96.7</v>
      </c>
      <c r="AG272" s="91">
        <v>4.5</v>
      </c>
      <c r="AH272" s="91">
        <v>30.1</v>
      </c>
      <c r="AI272" s="91">
        <v>2</v>
      </c>
      <c r="AJ272" s="91" t="s">
        <v>88</v>
      </c>
      <c r="AK272" s="91" t="s">
        <v>88</v>
      </c>
      <c r="AL272" s="91">
        <v>7330</v>
      </c>
      <c r="AM272" s="91">
        <v>111990</v>
      </c>
      <c r="AN272" s="91">
        <v>12230</v>
      </c>
      <c r="AO272" s="91" t="s">
        <v>88</v>
      </c>
      <c r="AP272" s="91">
        <v>2.462273626761756</v>
      </c>
      <c r="AQ272" s="91">
        <v>0.02</v>
      </c>
      <c r="AR272" s="91">
        <v>5</v>
      </c>
      <c r="AS272" s="91" t="s">
        <v>88</v>
      </c>
      <c r="AT272" s="91" t="s">
        <v>88</v>
      </c>
      <c r="AU272" s="91" t="s">
        <v>88</v>
      </c>
      <c r="AV272" s="91">
        <v>10</v>
      </c>
      <c r="AW272" s="91" t="s">
        <v>88</v>
      </c>
      <c r="AX272" s="91">
        <v>5</v>
      </c>
      <c r="AY272" s="91">
        <v>0.192</v>
      </c>
      <c r="AZ272" s="91">
        <v>48.3</v>
      </c>
      <c r="BA272" s="91" t="s">
        <v>88</v>
      </c>
      <c r="BB272" s="91" t="s">
        <v>88</v>
      </c>
      <c r="BC272" s="91" t="s">
        <v>88</v>
      </c>
      <c r="BD272" s="91" t="s">
        <v>88</v>
      </c>
      <c r="BE272" s="93" t="s">
        <v>88</v>
      </c>
      <c r="BF272" s="91" t="s">
        <v>88</v>
      </c>
      <c r="BG272" s="91" t="s">
        <v>88</v>
      </c>
      <c r="BH272" s="91" t="s">
        <v>88</v>
      </c>
      <c r="BI272" s="94">
        <f t="shared" si="156"/>
        <v>98.170742521467801</v>
      </c>
      <c r="BJ272" s="95">
        <f t="shared" si="157"/>
        <v>9.4436213626815846</v>
      </c>
      <c r="BK272" s="95">
        <f t="shared" si="158"/>
        <v>88.55780378068448</v>
      </c>
      <c r="BL272" s="95">
        <f t="shared" si="159"/>
        <v>80.14150832</v>
      </c>
      <c r="BM272" s="95">
        <f t="shared" si="160"/>
        <v>84.539135171576618</v>
      </c>
      <c r="BN272" s="95">
        <f t="shared" si="161"/>
        <v>2</v>
      </c>
      <c r="BO272" s="95">
        <f t="shared" si="162"/>
        <v>75.831688759029689</v>
      </c>
      <c r="BP272" s="95">
        <f t="shared" si="163"/>
        <v>5</v>
      </c>
      <c r="BQ272" s="95">
        <f t="shared" si="164"/>
        <v>20</v>
      </c>
      <c r="BR272" s="96">
        <f t="shared" si="165"/>
        <v>54.794012370814499</v>
      </c>
      <c r="BS272" s="97" t="str">
        <f t="shared" si="166"/>
        <v>MEDIA</v>
      </c>
      <c r="BT272" s="98">
        <f t="shared" si="167"/>
        <v>26.041666666666668</v>
      </c>
      <c r="BU272" s="99">
        <f t="shared" si="168"/>
        <v>0.96700000000000008</v>
      </c>
      <c r="BV272" s="100">
        <f t="shared" si="169"/>
        <v>0.1</v>
      </c>
      <c r="BW272" s="95">
        <f t="shared" si="170"/>
        <v>1</v>
      </c>
      <c r="BX272" s="94">
        <f t="shared" si="171"/>
        <v>0.51</v>
      </c>
      <c r="BY272" s="100">
        <f t="shared" si="172"/>
        <v>0.99</v>
      </c>
      <c r="BZ272" s="100">
        <f t="shared" si="173"/>
        <v>0.72527737292780303</v>
      </c>
      <c r="CA272" s="94">
        <f t="shared" si="174"/>
        <v>0.15</v>
      </c>
      <c r="CB272" s="99">
        <f t="shared" si="175"/>
        <v>0.64125883220989255</v>
      </c>
      <c r="CC272" s="97" t="str">
        <f t="shared" si="176"/>
        <v>Regular</v>
      </c>
      <c r="CD272" s="99">
        <f t="shared" si="177"/>
        <v>0.27472262707219691</v>
      </c>
      <c r="CE272" s="96">
        <f t="shared" si="178"/>
        <v>1</v>
      </c>
      <c r="CF272" s="96">
        <f t="shared" si="179"/>
        <v>0</v>
      </c>
      <c r="CG272" s="99">
        <f t="shared" si="180"/>
        <v>0.42490754235739897</v>
      </c>
      <c r="CH272" s="101" t="str">
        <f t="shared" si="181"/>
        <v>Media</v>
      </c>
      <c r="CI272" s="96">
        <f t="shared" si="182"/>
        <v>0</v>
      </c>
      <c r="CJ272" s="96">
        <f t="shared" si="183"/>
        <v>1</v>
      </c>
      <c r="CK272" s="96">
        <f t="shared" si="184"/>
        <v>3.2999999999999918E-2</v>
      </c>
      <c r="CL272" s="102">
        <f t="shared" si="185"/>
        <v>0.34433333333333332</v>
      </c>
      <c r="CM272" s="103" t="str">
        <f t="shared" si="186"/>
        <v>Baja</v>
      </c>
      <c r="CN272" s="96">
        <f t="shared" si="187"/>
        <v>0</v>
      </c>
      <c r="CO272" s="96">
        <f t="shared" si="188"/>
        <v>0</v>
      </c>
      <c r="CP272" s="103" t="str">
        <f t="shared" si="189"/>
        <v>Ninguna</v>
      </c>
      <c r="CQ272" s="104">
        <f t="shared" si="190"/>
        <v>1.803041997919351E-2</v>
      </c>
      <c r="CR272" s="104">
        <f t="shared" si="191"/>
        <v>1.803041997919351E-2</v>
      </c>
      <c r="CS272" s="103" t="str">
        <f t="shared" si="192"/>
        <v>Ninguna</v>
      </c>
      <c r="CT272" s="105" t="str">
        <f t="shared" si="193"/>
        <v>Eutrofico</v>
      </c>
      <c r="CU272" s="113" t="s">
        <v>2137</v>
      </c>
      <c r="CV272" s="83" t="s">
        <v>2138</v>
      </c>
      <c r="CW272" s="90">
        <v>43755</v>
      </c>
      <c r="CX272" s="106">
        <f t="shared" si="194"/>
        <v>7.4822736267617564</v>
      </c>
    </row>
    <row r="273" spans="1:102" ht="30" hidden="1" customHeight="1" x14ac:dyDescent="0.2">
      <c r="A273" s="83">
        <v>2019</v>
      </c>
      <c r="B273" s="84" t="s">
        <v>2139</v>
      </c>
      <c r="C273" s="84" t="s">
        <v>1115</v>
      </c>
      <c r="D273" s="85" t="s">
        <v>2140</v>
      </c>
      <c r="E273" s="86" t="s">
        <v>1117</v>
      </c>
      <c r="F273" s="86" t="s">
        <v>107</v>
      </c>
      <c r="G273" s="86" t="s">
        <v>991</v>
      </c>
      <c r="H273" s="87">
        <v>-75.865027999999995</v>
      </c>
      <c r="I273" s="87">
        <v>5.8708330000000002</v>
      </c>
      <c r="J273" s="88">
        <v>802019.28570000001</v>
      </c>
      <c r="K273" s="88">
        <v>1141269.4143999999</v>
      </c>
      <c r="L273" s="89">
        <v>1302</v>
      </c>
      <c r="M273" s="86">
        <v>2</v>
      </c>
      <c r="N273" s="86" t="s">
        <v>79</v>
      </c>
      <c r="O273" s="86">
        <v>26</v>
      </c>
      <c r="P273" s="86" t="s">
        <v>80</v>
      </c>
      <c r="Q273" s="86">
        <v>2617</v>
      </c>
      <c r="R273" s="84" t="s">
        <v>114</v>
      </c>
      <c r="S273" s="84" t="s">
        <v>115</v>
      </c>
      <c r="T273" s="84" t="s">
        <v>116</v>
      </c>
      <c r="U273" s="85" t="s">
        <v>1118</v>
      </c>
      <c r="V273" s="84" t="s">
        <v>1119</v>
      </c>
      <c r="W273" s="84" t="s">
        <v>1120</v>
      </c>
      <c r="X273" s="84" t="s">
        <v>1115</v>
      </c>
      <c r="Y273" s="90">
        <v>43740</v>
      </c>
      <c r="Z273" s="91">
        <v>34.08</v>
      </c>
      <c r="AA273" s="91">
        <v>8.11</v>
      </c>
      <c r="AB273" s="91">
        <v>93</v>
      </c>
      <c r="AC273" s="91">
        <v>21.8</v>
      </c>
      <c r="AD273" s="91">
        <v>24.5</v>
      </c>
      <c r="AE273" s="91">
        <v>7.54</v>
      </c>
      <c r="AF273" s="91">
        <v>99.1</v>
      </c>
      <c r="AG273" s="91">
        <v>2.6999999999999993</v>
      </c>
      <c r="AH273" s="91">
        <v>36.9</v>
      </c>
      <c r="AI273" s="91">
        <v>2</v>
      </c>
      <c r="AJ273" s="91" t="s">
        <v>88</v>
      </c>
      <c r="AK273" s="91" t="s">
        <v>88</v>
      </c>
      <c r="AL273" s="91">
        <v>310</v>
      </c>
      <c r="AM273" s="91">
        <v>3650</v>
      </c>
      <c r="AN273" s="91">
        <v>1376</v>
      </c>
      <c r="AO273" s="91" t="s">
        <v>88</v>
      </c>
      <c r="AP273" s="91">
        <v>2.2115283308254665</v>
      </c>
      <c r="AQ273" s="91">
        <v>0.02</v>
      </c>
      <c r="AR273" s="91">
        <v>5</v>
      </c>
      <c r="AS273" s="91" t="s">
        <v>88</v>
      </c>
      <c r="AT273" s="91" t="s">
        <v>88</v>
      </c>
      <c r="AU273" s="91" t="s">
        <v>88</v>
      </c>
      <c r="AV273" s="91">
        <v>10</v>
      </c>
      <c r="AW273" s="91" t="s">
        <v>88</v>
      </c>
      <c r="AX273" s="91">
        <v>5</v>
      </c>
      <c r="AY273" s="91">
        <v>0.17599999999999999</v>
      </c>
      <c r="AZ273" s="91">
        <v>48.7</v>
      </c>
      <c r="BA273" s="91" t="s">
        <v>88</v>
      </c>
      <c r="BB273" s="91" t="s">
        <v>88</v>
      </c>
      <c r="BC273" s="91" t="s">
        <v>88</v>
      </c>
      <c r="BD273" s="91" t="s">
        <v>88</v>
      </c>
      <c r="BE273" s="93" t="s">
        <v>88</v>
      </c>
      <c r="BF273" s="91" t="s">
        <v>88</v>
      </c>
      <c r="BG273" s="91" t="s">
        <v>88</v>
      </c>
      <c r="BH273" s="91" t="s">
        <v>88</v>
      </c>
      <c r="BI273" s="94">
        <f t="shared" si="156"/>
        <v>98.651515634678063</v>
      </c>
      <c r="BJ273" s="95">
        <f t="shared" si="157"/>
        <v>20.699342100053816</v>
      </c>
      <c r="BK273" s="95">
        <f t="shared" si="158"/>
        <v>81.881436140232836</v>
      </c>
      <c r="BL273" s="95">
        <f t="shared" si="159"/>
        <v>80.14150832</v>
      </c>
      <c r="BM273" s="95">
        <f t="shared" si="160"/>
        <v>86.029742727874023</v>
      </c>
      <c r="BN273" s="95">
        <f t="shared" si="161"/>
        <v>2</v>
      </c>
      <c r="BO273" s="95">
        <f t="shared" si="162"/>
        <v>84.045279034802562</v>
      </c>
      <c r="BP273" s="95">
        <f t="shared" si="163"/>
        <v>5</v>
      </c>
      <c r="BQ273" s="95">
        <f t="shared" si="164"/>
        <v>20</v>
      </c>
      <c r="BR273" s="96">
        <f t="shared" si="165"/>
        <v>56.912678460797153</v>
      </c>
      <c r="BS273" s="97" t="str">
        <f t="shared" si="166"/>
        <v>MEDIA</v>
      </c>
      <c r="BT273" s="98">
        <f t="shared" si="167"/>
        <v>28.40909090909091</v>
      </c>
      <c r="BU273" s="99">
        <f t="shared" si="168"/>
        <v>0.99099999999999999</v>
      </c>
      <c r="BV273" s="100">
        <f t="shared" si="169"/>
        <v>0.26308005862250894</v>
      </c>
      <c r="BW273" s="95">
        <f t="shared" si="170"/>
        <v>0.944532519733146</v>
      </c>
      <c r="BX273" s="94">
        <f t="shared" si="171"/>
        <v>0.51</v>
      </c>
      <c r="BY273" s="100">
        <f t="shared" si="172"/>
        <v>0.99</v>
      </c>
      <c r="BZ273" s="100">
        <f t="shared" si="173"/>
        <v>0.76134686096936777</v>
      </c>
      <c r="CA273" s="94">
        <f t="shared" si="174"/>
        <v>0.15</v>
      </c>
      <c r="CB273" s="99">
        <f t="shared" si="175"/>
        <v>0.66521432150550319</v>
      </c>
      <c r="CC273" s="97" t="str">
        <f t="shared" si="176"/>
        <v>Regular</v>
      </c>
      <c r="CD273" s="99">
        <f t="shared" si="177"/>
        <v>0.23865313903063226</v>
      </c>
      <c r="CE273" s="96">
        <f t="shared" si="178"/>
        <v>1</v>
      </c>
      <c r="CF273" s="96">
        <f t="shared" si="179"/>
        <v>0</v>
      </c>
      <c r="CG273" s="99">
        <f t="shared" si="180"/>
        <v>0.41288437967687747</v>
      </c>
      <c r="CH273" s="101" t="str">
        <f t="shared" si="181"/>
        <v>Media</v>
      </c>
      <c r="CI273" s="96">
        <f t="shared" si="182"/>
        <v>0</v>
      </c>
      <c r="CJ273" s="96">
        <f t="shared" si="183"/>
        <v>0.55488400409562599</v>
      </c>
      <c r="CK273" s="96">
        <f t="shared" si="184"/>
        <v>9.000000000000008E-3</v>
      </c>
      <c r="CL273" s="102">
        <f t="shared" si="185"/>
        <v>0.18796133469854201</v>
      </c>
      <c r="CM273" s="103" t="str">
        <f t="shared" si="186"/>
        <v>Ninguna</v>
      </c>
      <c r="CN273" s="96">
        <f t="shared" si="187"/>
        <v>0</v>
      </c>
      <c r="CO273" s="96">
        <f t="shared" si="188"/>
        <v>0</v>
      </c>
      <c r="CP273" s="103" t="str">
        <f t="shared" si="189"/>
        <v>Ninguna</v>
      </c>
      <c r="CQ273" s="104">
        <f t="shared" si="190"/>
        <v>4.308663514227766E-2</v>
      </c>
      <c r="CR273" s="104">
        <f t="shared" si="191"/>
        <v>4.308663514227766E-2</v>
      </c>
      <c r="CS273" s="103" t="str">
        <f t="shared" si="192"/>
        <v>Ninguna</v>
      </c>
      <c r="CT273" s="105" t="str">
        <f t="shared" si="193"/>
        <v>Eutrofico</v>
      </c>
      <c r="CU273" s="113" t="s">
        <v>2141</v>
      </c>
      <c r="CV273" s="83" t="s">
        <v>2138</v>
      </c>
      <c r="CW273" s="90">
        <v>43755</v>
      </c>
      <c r="CX273" s="106">
        <f t="shared" si="194"/>
        <v>7.2315283308254665</v>
      </c>
    </row>
    <row r="274" spans="1:102" ht="30" hidden="1" customHeight="1" x14ac:dyDescent="0.2">
      <c r="A274" s="83">
        <v>2019</v>
      </c>
      <c r="B274" s="84" t="s">
        <v>2142</v>
      </c>
      <c r="C274" s="84" t="s">
        <v>1115</v>
      </c>
      <c r="D274" s="85" t="s">
        <v>2143</v>
      </c>
      <c r="E274" s="86" t="s">
        <v>472</v>
      </c>
      <c r="F274" s="86" t="s">
        <v>107</v>
      </c>
      <c r="G274" s="86" t="s">
        <v>991</v>
      </c>
      <c r="H274" s="87">
        <v>-75.851889</v>
      </c>
      <c r="I274" s="87">
        <v>5.8751389999999999</v>
      </c>
      <c r="J274" s="88">
        <v>803476.48270000005</v>
      </c>
      <c r="K274" s="88">
        <v>1141741.1436000001</v>
      </c>
      <c r="L274" s="89">
        <v>987</v>
      </c>
      <c r="M274" s="86">
        <v>2</v>
      </c>
      <c r="N274" s="86" t="s">
        <v>79</v>
      </c>
      <c r="O274" s="86">
        <v>26</v>
      </c>
      <c r="P274" s="86" t="s">
        <v>80</v>
      </c>
      <c r="Q274" s="86">
        <v>2617</v>
      </c>
      <c r="R274" s="84" t="s">
        <v>114</v>
      </c>
      <c r="S274" s="84" t="s">
        <v>115</v>
      </c>
      <c r="T274" s="84" t="s">
        <v>116</v>
      </c>
      <c r="U274" s="85" t="s">
        <v>1118</v>
      </c>
      <c r="V274" s="84" t="s">
        <v>1119</v>
      </c>
      <c r="W274" s="84" t="s">
        <v>1120</v>
      </c>
      <c r="X274" s="84" t="s">
        <v>1115</v>
      </c>
      <c r="Y274" s="90">
        <v>43740</v>
      </c>
      <c r="Z274" s="91">
        <v>44.28</v>
      </c>
      <c r="AA274" s="91">
        <v>7.86</v>
      </c>
      <c r="AB274" s="91">
        <v>93.1</v>
      </c>
      <c r="AC274" s="91">
        <v>20.8</v>
      </c>
      <c r="AD274" s="91">
        <v>25.1</v>
      </c>
      <c r="AE274" s="91">
        <v>7.57</v>
      </c>
      <c r="AF274" s="91">
        <v>96.5</v>
      </c>
      <c r="AG274" s="91">
        <v>4.3000000000000007</v>
      </c>
      <c r="AH274" s="91">
        <v>35.200000000000003</v>
      </c>
      <c r="AI274" s="91">
        <v>6.36</v>
      </c>
      <c r="AJ274" s="91" t="s">
        <v>88</v>
      </c>
      <c r="AK274" s="91" t="s">
        <v>88</v>
      </c>
      <c r="AL274" s="91">
        <v>557</v>
      </c>
      <c r="AM274" s="91">
        <v>2419</v>
      </c>
      <c r="AN274" s="91">
        <v>1722</v>
      </c>
      <c r="AO274" s="91" t="s">
        <v>88</v>
      </c>
      <c r="AP274" s="91">
        <v>2.0737313663920109</v>
      </c>
      <c r="AQ274" s="91">
        <v>0.02</v>
      </c>
      <c r="AR274" s="91">
        <v>5</v>
      </c>
      <c r="AS274" s="91" t="s">
        <v>88</v>
      </c>
      <c r="AT274" s="91" t="s">
        <v>88</v>
      </c>
      <c r="AU274" s="91" t="s">
        <v>88</v>
      </c>
      <c r="AV274" s="91">
        <v>21</v>
      </c>
      <c r="AW274" s="91" t="s">
        <v>88</v>
      </c>
      <c r="AX274" s="91">
        <v>5</v>
      </c>
      <c r="AY274" s="91">
        <v>0.20100000000000001</v>
      </c>
      <c r="AZ274" s="91">
        <v>52.6</v>
      </c>
      <c r="BA274" s="91" t="s">
        <v>88</v>
      </c>
      <c r="BB274" s="91" t="s">
        <v>88</v>
      </c>
      <c r="BC274" s="91" t="s">
        <v>88</v>
      </c>
      <c r="BD274" s="91" t="s">
        <v>88</v>
      </c>
      <c r="BE274" s="93" t="s">
        <v>88</v>
      </c>
      <c r="BF274" s="91" t="s">
        <v>88</v>
      </c>
      <c r="BG274" s="91" t="s">
        <v>88</v>
      </c>
      <c r="BH274" s="91" t="s">
        <v>88</v>
      </c>
      <c r="BI274" s="94">
        <f t="shared" si="156"/>
        <v>98.116203451677919</v>
      </c>
      <c r="BJ274" s="95">
        <f t="shared" si="157"/>
        <v>19.225043318645731</v>
      </c>
      <c r="BK274" s="95">
        <f t="shared" si="158"/>
        <v>88.345771739786869</v>
      </c>
      <c r="BL274" s="95">
        <f t="shared" si="159"/>
        <v>49.417025091637683</v>
      </c>
      <c r="BM274" s="95">
        <f t="shared" si="160"/>
        <v>86.865271841731712</v>
      </c>
      <c r="BN274" s="95">
        <f t="shared" si="161"/>
        <v>2</v>
      </c>
      <c r="BO274" s="95">
        <f t="shared" si="162"/>
        <v>76.855014241440628</v>
      </c>
      <c r="BP274" s="95">
        <f t="shared" si="163"/>
        <v>5</v>
      </c>
      <c r="BQ274" s="95">
        <f t="shared" si="164"/>
        <v>20</v>
      </c>
      <c r="BR274" s="96">
        <f t="shared" si="165"/>
        <v>53.281697777542504</v>
      </c>
      <c r="BS274" s="97" t="str">
        <f t="shared" si="166"/>
        <v>MEDIA</v>
      </c>
      <c r="BT274" s="98">
        <f t="shared" si="167"/>
        <v>24.875621890547261</v>
      </c>
      <c r="BU274" s="99">
        <f t="shared" si="168"/>
        <v>0.96499999999999997</v>
      </c>
      <c r="BV274" s="100">
        <f t="shared" si="169"/>
        <v>0.1</v>
      </c>
      <c r="BW274" s="95">
        <f t="shared" si="170"/>
        <v>1</v>
      </c>
      <c r="BX274" s="94">
        <f t="shared" si="171"/>
        <v>0.51</v>
      </c>
      <c r="BY274" s="100">
        <f t="shared" si="172"/>
        <v>0.95699999999999996</v>
      </c>
      <c r="BZ274" s="100">
        <f t="shared" si="173"/>
        <v>0.761002932313812</v>
      </c>
      <c r="CA274" s="94">
        <f t="shared" si="174"/>
        <v>0.15</v>
      </c>
      <c r="CB274" s="99">
        <f t="shared" si="175"/>
        <v>0.64132041052393374</v>
      </c>
      <c r="CC274" s="97" t="str">
        <f t="shared" si="176"/>
        <v>Regular</v>
      </c>
      <c r="CD274" s="99">
        <f t="shared" si="177"/>
        <v>0.238997067686188</v>
      </c>
      <c r="CE274" s="96">
        <f t="shared" si="178"/>
        <v>1</v>
      </c>
      <c r="CF274" s="96">
        <f t="shared" si="179"/>
        <v>1.3000000000000012E-2</v>
      </c>
      <c r="CG274" s="99">
        <f t="shared" si="180"/>
        <v>0.41733235589539602</v>
      </c>
      <c r="CH274" s="101" t="str">
        <f t="shared" si="181"/>
        <v>Media</v>
      </c>
      <c r="CI274" s="96">
        <f t="shared" si="182"/>
        <v>0.51241998095388963</v>
      </c>
      <c r="CJ274" s="96">
        <f t="shared" si="183"/>
        <v>0.45483608628265282</v>
      </c>
      <c r="CK274" s="96">
        <f t="shared" si="184"/>
        <v>3.5000000000000031E-2</v>
      </c>
      <c r="CL274" s="102">
        <f t="shared" si="185"/>
        <v>0.33408535574551418</v>
      </c>
      <c r="CM274" s="103" t="str">
        <f t="shared" si="186"/>
        <v>Baja</v>
      </c>
      <c r="CN274" s="96">
        <f t="shared" si="187"/>
        <v>4.2999999999999997E-2</v>
      </c>
      <c r="CO274" s="96">
        <f t="shared" si="188"/>
        <v>4.2999999999999997E-2</v>
      </c>
      <c r="CP274" s="103" t="str">
        <f t="shared" si="189"/>
        <v>Ninguna</v>
      </c>
      <c r="CQ274" s="104">
        <f t="shared" si="190"/>
        <v>1.8651519665682178E-2</v>
      </c>
      <c r="CR274" s="104">
        <f t="shared" si="191"/>
        <v>1.8651519665682178E-2</v>
      </c>
      <c r="CS274" s="103" t="str">
        <f t="shared" si="192"/>
        <v>Ninguna</v>
      </c>
      <c r="CT274" s="105" t="str">
        <f t="shared" si="193"/>
        <v>Eutrofico</v>
      </c>
      <c r="CU274" s="113" t="s">
        <v>2144</v>
      </c>
      <c r="CV274" s="83" t="s">
        <v>2138</v>
      </c>
      <c r="CW274" s="90">
        <v>43755</v>
      </c>
      <c r="CX274" s="106">
        <f t="shared" si="194"/>
        <v>7.093731366392011</v>
      </c>
    </row>
    <row r="275" spans="1:102" ht="30" hidden="1" customHeight="1" x14ac:dyDescent="0.2">
      <c r="A275" s="83">
        <v>2019</v>
      </c>
      <c r="B275" s="84" t="s">
        <v>2145</v>
      </c>
      <c r="C275" s="84" t="s">
        <v>2146</v>
      </c>
      <c r="D275" s="85" t="s">
        <v>2147</v>
      </c>
      <c r="E275" s="86" t="s">
        <v>314</v>
      </c>
      <c r="F275" s="86" t="s">
        <v>1412</v>
      </c>
      <c r="G275" s="86" t="s">
        <v>1507</v>
      </c>
      <c r="H275" s="87">
        <v>-74.767694000000006</v>
      </c>
      <c r="I275" s="87">
        <v>6.952</v>
      </c>
      <c r="J275" s="88">
        <v>923728.11510000005</v>
      </c>
      <c r="K275" s="88">
        <v>1260573.2771999999</v>
      </c>
      <c r="L275" s="89">
        <v>777</v>
      </c>
      <c r="M275" s="86">
        <v>2</v>
      </c>
      <c r="N275" s="86" t="s">
        <v>79</v>
      </c>
      <c r="O275" s="86">
        <v>23</v>
      </c>
      <c r="P275" s="86" t="s">
        <v>289</v>
      </c>
      <c r="Q275" s="86">
        <v>2317</v>
      </c>
      <c r="R275" s="84" t="s">
        <v>315</v>
      </c>
      <c r="S275" s="84" t="s">
        <v>316</v>
      </c>
      <c r="T275" s="84" t="s">
        <v>317</v>
      </c>
      <c r="U275" s="85" t="s">
        <v>318</v>
      </c>
      <c r="V275" s="84" t="s">
        <v>319</v>
      </c>
      <c r="W275" s="84" t="s">
        <v>2148</v>
      </c>
      <c r="X275" s="84" t="s">
        <v>2146</v>
      </c>
      <c r="Y275" s="90">
        <v>43683</v>
      </c>
      <c r="Z275" s="91">
        <v>38.057000000000002</v>
      </c>
      <c r="AA275" s="91">
        <v>7.29</v>
      </c>
      <c r="AB275" s="91">
        <v>39.4</v>
      </c>
      <c r="AC275" s="91">
        <v>22.8</v>
      </c>
      <c r="AD275" s="91">
        <v>22.6</v>
      </c>
      <c r="AE275" s="91">
        <v>7.86</v>
      </c>
      <c r="AF275" s="91">
        <v>95.5</v>
      </c>
      <c r="AG275" s="91">
        <v>-0.19999999999999929</v>
      </c>
      <c r="AH275" s="91">
        <v>12</v>
      </c>
      <c r="AI275" s="91">
        <v>2</v>
      </c>
      <c r="AJ275" s="91" t="s">
        <v>88</v>
      </c>
      <c r="AK275" s="91" t="s">
        <v>88</v>
      </c>
      <c r="AL275" s="91">
        <v>457</v>
      </c>
      <c r="AM275" s="91" t="s">
        <v>88</v>
      </c>
      <c r="AN275" s="91" t="s">
        <v>88</v>
      </c>
      <c r="AO275" s="91" t="s">
        <v>88</v>
      </c>
      <c r="AP275" s="91">
        <v>0.56700062414422081</v>
      </c>
      <c r="AQ275" s="91" t="s">
        <v>88</v>
      </c>
      <c r="AR275" s="91" t="s">
        <v>88</v>
      </c>
      <c r="AS275" s="91" t="s">
        <v>88</v>
      </c>
      <c r="AT275" s="91" t="s">
        <v>88</v>
      </c>
      <c r="AU275" s="91" t="s">
        <v>88</v>
      </c>
      <c r="AV275" s="91">
        <v>7</v>
      </c>
      <c r="AW275" s="91" t="s">
        <v>88</v>
      </c>
      <c r="AX275" s="91">
        <v>5</v>
      </c>
      <c r="AY275" s="91">
        <v>0.05</v>
      </c>
      <c r="AZ275" s="91" t="s">
        <v>88</v>
      </c>
      <c r="BA275" s="91" t="s">
        <v>88</v>
      </c>
      <c r="BB275" s="91" t="s">
        <v>88</v>
      </c>
      <c r="BC275" s="91" t="s">
        <v>88</v>
      </c>
      <c r="BD275" s="91" t="s">
        <v>88</v>
      </c>
      <c r="BE275" s="93">
        <v>1E-3</v>
      </c>
      <c r="BF275" s="91" t="s">
        <v>88</v>
      </c>
      <c r="BG275" s="91" t="s">
        <v>88</v>
      </c>
      <c r="BH275" s="91" t="s">
        <v>88</v>
      </c>
      <c r="BI275" s="94">
        <f t="shared" si="156"/>
        <v>97.810176752901953</v>
      </c>
      <c r="BJ275" s="95">
        <f t="shared" si="157"/>
        <v>2</v>
      </c>
      <c r="BK275" s="95">
        <f t="shared" si="158"/>
        <v>93.091536811021314</v>
      </c>
      <c r="BL275" s="95">
        <f t="shared" si="159"/>
        <v>80.14150832</v>
      </c>
      <c r="BM275" s="95">
        <f t="shared" si="160"/>
        <v>96.803584365950627</v>
      </c>
      <c r="BN275" s="95">
        <f t="shared" si="161"/>
        <v>2</v>
      </c>
      <c r="BO275" s="95">
        <f t="shared" si="162"/>
        <v>90.499108206090355</v>
      </c>
      <c r="BP275" s="95">
        <f t="shared" si="163"/>
        <v>5</v>
      </c>
      <c r="BQ275" s="95">
        <f t="shared" si="164"/>
        <v>20</v>
      </c>
      <c r="BR275" s="96">
        <f t="shared" si="165"/>
        <v>56.73363426960978</v>
      </c>
      <c r="BS275" s="97" t="str">
        <f t="shared" si="166"/>
        <v>MEDIA</v>
      </c>
      <c r="BT275" s="98">
        <f t="shared" si="167"/>
        <v>100</v>
      </c>
      <c r="BU275" s="99">
        <f t="shared" si="168"/>
        <v>0.95500000000000007</v>
      </c>
      <c r="BV275" s="100">
        <f t="shared" si="169"/>
        <v>0.1</v>
      </c>
      <c r="BW275" s="95">
        <f t="shared" si="170"/>
        <v>1</v>
      </c>
      <c r="BX275" s="94">
        <f t="shared" si="171"/>
        <v>0.91</v>
      </c>
      <c r="BY275" s="100">
        <f t="shared" si="172"/>
        <v>0.999</v>
      </c>
      <c r="BZ275" s="100">
        <f t="shared" si="173"/>
        <v>0.92449687322251473</v>
      </c>
      <c r="CA275" s="94">
        <f t="shared" si="174"/>
        <v>0.15</v>
      </c>
      <c r="CB275" s="99">
        <f t="shared" si="175"/>
        <v>0.72448956225115224</v>
      </c>
      <c r="CC275" s="97" t="str">
        <f t="shared" si="176"/>
        <v>Aceptable</v>
      </c>
      <c r="CD275" s="99">
        <f t="shared" si="177"/>
        <v>7.5503126777485219E-2</v>
      </c>
      <c r="CE275" s="96">
        <f t="shared" si="178"/>
        <v>1</v>
      </c>
      <c r="CF275" s="96">
        <f t="shared" si="179"/>
        <v>1</v>
      </c>
      <c r="CG275" s="99">
        <f t="shared" si="180"/>
        <v>0.69183437559249505</v>
      </c>
      <c r="CH275" s="101" t="str">
        <f t="shared" si="181"/>
        <v>Alta</v>
      </c>
      <c r="CI275" s="96">
        <f t="shared" si="182"/>
        <v>0</v>
      </c>
      <c r="CJ275" s="96">
        <f t="shared" si="183"/>
        <v>1</v>
      </c>
      <c r="CK275" s="96">
        <f t="shared" si="184"/>
        <v>4.4999999999999929E-2</v>
      </c>
      <c r="CL275" s="102">
        <f t="shared" si="185"/>
        <v>0.34833333333333333</v>
      </c>
      <c r="CM275" s="103" t="str">
        <f t="shared" si="186"/>
        <v>Baja</v>
      </c>
      <c r="CN275" s="96">
        <f t="shared" si="187"/>
        <v>0</v>
      </c>
      <c r="CO275" s="96">
        <f t="shared" si="188"/>
        <v>0</v>
      </c>
      <c r="CP275" s="103" t="str">
        <f t="shared" si="189"/>
        <v>Ninguna</v>
      </c>
      <c r="CQ275" s="104">
        <f t="shared" si="190"/>
        <v>2.6527557317695184E-3</v>
      </c>
      <c r="CR275" s="104">
        <f t="shared" si="191"/>
        <v>2.6527557317695184E-3</v>
      </c>
      <c r="CS275" s="103" t="str">
        <f t="shared" si="192"/>
        <v>Ninguna</v>
      </c>
      <c r="CT275" s="105" t="str">
        <f t="shared" si="193"/>
        <v>Eutrofico</v>
      </c>
      <c r="CU275" s="113" t="s">
        <v>2149</v>
      </c>
      <c r="CV275" s="83" t="s">
        <v>2150</v>
      </c>
      <c r="CW275" s="90">
        <v>43698</v>
      </c>
      <c r="CX275" s="106" t="e">
        <f t="shared" si="194"/>
        <v>#VALUE!</v>
      </c>
    </row>
    <row r="276" spans="1:102" ht="30" hidden="1" customHeight="1" x14ac:dyDescent="0.2">
      <c r="A276" s="83">
        <v>2019</v>
      </c>
      <c r="B276" s="84" t="s">
        <v>2151</v>
      </c>
      <c r="C276" s="84" t="s">
        <v>2152</v>
      </c>
      <c r="D276" s="85" t="s">
        <v>2153</v>
      </c>
      <c r="E276" s="86" t="s">
        <v>314</v>
      </c>
      <c r="F276" s="86" t="s">
        <v>1412</v>
      </c>
      <c r="G276" s="86" t="s">
        <v>1578</v>
      </c>
      <c r="H276" s="87">
        <v>-74.643167000000005</v>
      </c>
      <c r="I276" s="87">
        <v>6.9924720000000002</v>
      </c>
      <c r="J276" s="88">
        <v>937495.41590000002</v>
      </c>
      <c r="K276" s="88">
        <v>1265031.0833999999</v>
      </c>
      <c r="L276" s="89">
        <v>574</v>
      </c>
      <c r="M276" s="86">
        <v>2</v>
      </c>
      <c r="N276" s="86" t="s">
        <v>79</v>
      </c>
      <c r="O276" s="86">
        <v>23</v>
      </c>
      <c r="P276" s="86" t="s">
        <v>289</v>
      </c>
      <c r="Q276" s="86">
        <v>2317</v>
      </c>
      <c r="R276" s="84" t="s">
        <v>315</v>
      </c>
      <c r="S276" s="84" t="s">
        <v>316</v>
      </c>
      <c r="T276" s="84" t="s">
        <v>317</v>
      </c>
      <c r="U276" s="85" t="s">
        <v>318</v>
      </c>
      <c r="V276" s="84" t="s">
        <v>319</v>
      </c>
      <c r="W276" s="84" t="s">
        <v>2154</v>
      </c>
      <c r="X276" s="84" t="s">
        <v>2152</v>
      </c>
      <c r="Y276" s="90">
        <v>43683</v>
      </c>
      <c r="Z276" s="91">
        <v>291.92500000000001</v>
      </c>
      <c r="AA276" s="91">
        <v>7.14</v>
      </c>
      <c r="AB276" s="91">
        <v>63</v>
      </c>
      <c r="AC276" s="91">
        <v>26.2</v>
      </c>
      <c r="AD276" s="91">
        <v>26</v>
      </c>
      <c r="AE276" s="91">
        <v>7.2</v>
      </c>
      <c r="AF276" s="91">
        <v>91.7</v>
      </c>
      <c r="AG276" s="91">
        <v>-0.19999999999999929</v>
      </c>
      <c r="AH276" s="91">
        <v>12</v>
      </c>
      <c r="AI276" s="91">
        <v>2</v>
      </c>
      <c r="AJ276" s="91" t="s">
        <v>88</v>
      </c>
      <c r="AK276" s="91" t="s">
        <v>88</v>
      </c>
      <c r="AL276" s="91">
        <v>3500</v>
      </c>
      <c r="AM276" s="91" t="s">
        <v>88</v>
      </c>
      <c r="AN276" s="91" t="s">
        <v>88</v>
      </c>
      <c r="AO276" s="91" t="s">
        <v>88</v>
      </c>
      <c r="AP276" s="91">
        <v>0.66639515586671383</v>
      </c>
      <c r="AQ276" s="91" t="s">
        <v>88</v>
      </c>
      <c r="AR276" s="91" t="s">
        <v>88</v>
      </c>
      <c r="AS276" s="91" t="s">
        <v>88</v>
      </c>
      <c r="AT276" s="91" t="s">
        <v>88</v>
      </c>
      <c r="AU276" s="91" t="s">
        <v>88</v>
      </c>
      <c r="AV276" s="91">
        <v>75</v>
      </c>
      <c r="AW276" s="91" t="s">
        <v>88</v>
      </c>
      <c r="AX276" s="91">
        <v>5</v>
      </c>
      <c r="AY276" s="91">
        <v>0.05</v>
      </c>
      <c r="AZ276" s="91" t="s">
        <v>88</v>
      </c>
      <c r="BA276" s="91" t="s">
        <v>88</v>
      </c>
      <c r="BB276" s="91" t="s">
        <v>88</v>
      </c>
      <c r="BC276" s="91" t="s">
        <v>88</v>
      </c>
      <c r="BD276" s="91" t="s">
        <v>88</v>
      </c>
      <c r="BE276" s="93">
        <v>1E-3</v>
      </c>
      <c r="BF276" s="91" t="s">
        <v>88</v>
      </c>
      <c r="BG276" s="91" t="s">
        <v>88</v>
      </c>
      <c r="BH276" s="91" t="s">
        <v>88</v>
      </c>
      <c r="BI276" s="94">
        <f t="shared" si="156"/>
        <v>96.145428706762999</v>
      </c>
      <c r="BJ276" s="95">
        <f t="shared" si="157"/>
        <v>2</v>
      </c>
      <c r="BK276" s="95">
        <f t="shared" si="158"/>
        <v>91.252816146602271</v>
      </c>
      <c r="BL276" s="95">
        <f t="shared" si="159"/>
        <v>80.14150832</v>
      </c>
      <c r="BM276" s="95">
        <f t="shared" si="160"/>
        <v>96.100570006122368</v>
      </c>
      <c r="BN276" s="95">
        <f t="shared" si="161"/>
        <v>2</v>
      </c>
      <c r="BO276" s="95">
        <f t="shared" si="162"/>
        <v>90.499108206090355</v>
      </c>
      <c r="BP276" s="95">
        <f t="shared" si="163"/>
        <v>5</v>
      </c>
      <c r="BQ276" s="95">
        <f t="shared" si="164"/>
        <v>20</v>
      </c>
      <c r="BR276" s="96">
        <f t="shared" si="165"/>
        <v>56.178066392697232</v>
      </c>
      <c r="BS276" s="97" t="str">
        <f t="shared" si="166"/>
        <v>MEDIA</v>
      </c>
      <c r="BT276" s="98">
        <f t="shared" si="167"/>
        <v>100</v>
      </c>
      <c r="BU276" s="99">
        <f t="shared" si="168"/>
        <v>0.91700000000000004</v>
      </c>
      <c r="BV276" s="100">
        <f t="shared" si="169"/>
        <v>0.1</v>
      </c>
      <c r="BW276" s="95">
        <f t="shared" si="170"/>
        <v>1</v>
      </c>
      <c r="BX276" s="94">
        <f t="shared" si="171"/>
        <v>0.91</v>
      </c>
      <c r="BY276" s="100">
        <f t="shared" si="172"/>
        <v>0.79499999999999993</v>
      </c>
      <c r="BZ276" s="100">
        <f t="shared" si="173"/>
        <v>0.85838269146782431</v>
      </c>
      <c r="CA276" s="94">
        <f t="shared" si="174"/>
        <v>0.15</v>
      </c>
      <c r="CB276" s="99">
        <f t="shared" si="175"/>
        <v>0.68059357680549548</v>
      </c>
      <c r="CC276" s="97" t="str">
        <f t="shared" si="176"/>
        <v>Regular</v>
      </c>
      <c r="CD276" s="99">
        <f t="shared" si="177"/>
        <v>0.14161730853217566</v>
      </c>
      <c r="CE276" s="96">
        <f t="shared" si="178"/>
        <v>1</v>
      </c>
      <c r="CF276" s="96">
        <f t="shared" si="179"/>
        <v>1</v>
      </c>
      <c r="CG276" s="99">
        <f t="shared" si="180"/>
        <v>0.71387243617739193</v>
      </c>
      <c r="CH276" s="101" t="str">
        <f t="shared" si="181"/>
        <v>Alta</v>
      </c>
      <c r="CI276" s="96">
        <f t="shared" si="182"/>
        <v>0</v>
      </c>
      <c r="CJ276" s="96">
        <f t="shared" si="183"/>
        <v>1</v>
      </c>
      <c r="CK276" s="96">
        <f t="shared" si="184"/>
        <v>8.2999999999999963E-2</v>
      </c>
      <c r="CL276" s="102">
        <f t="shared" si="185"/>
        <v>0.36099999999999999</v>
      </c>
      <c r="CM276" s="103" t="str">
        <f t="shared" si="186"/>
        <v>Baja</v>
      </c>
      <c r="CN276" s="96">
        <f t="shared" si="187"/>
        <v>0.20500000000000002</v>
      </c>
      <c r="CO276" s="96">
        <f t="shared" si="188"/>
        <v>0.20500000000000002</v>
      </c>
      <c r="CP276" s="103" t="str">
        <f t="shared" si="189"/>
        <v>Baja</v>
      </c>
      <c r="CQ276" s="104">
        <f t="shared" si="190"/>
        <v>1.5827617486398053E-3</v>
      </c>
      <c r="CR276" s="104">
        <f t="shared" si="191"/>
        <v>1.5827617486398053E-3</v>
      </c>
      <c r="CS276" s="103" t="str">
        <f t="shared" si="192"/>
        <v>Ninguna</v>
      </c>
      <c r="CT276" s="105" t="str">
        <f t="shared" si="193"/>
        <v>Eutrofico</v>
      </c>
      <c r="CU276" s="113" t="s">
        <v>2155</v>
      </c>
      <c r="CV276" s="83" t="s">
        <v>2150</v>
      </c>
      <c r="CW276" s="90">
        <v>43698</v>
      </c>
      <c r="CX276" s="106" t="e">
        <f t="shared" si="194"/>
        <v>#VALUE!</v>
      </c>
    </row>
    <row r="277" spans="1:102" ht="30" hidden="1" customHeight="1" x14ac:dyDescent="0.2">
      <c r="A277" s="83">
        <v>2019</v>
      </c>
      <c r="B277" s="84" t="s">
        <v>2156</v>
      </c>
      <c r="C277" s="84" t="s">
        <v>2152</v>
      </c>
      <c r="D277" s="85" t="s">
        <v>2157</v>
      </c>
      <c r="E277" s="86" t="s">
        <v>314</v>
      </c>
      <c r="F277" s="86" t="s">
        <v>1412</v>
      </c>
      <c r="G277" s="86" t="s">
        <v>1972</v>
      </c>
      <c r="H277" s="87">
        <v>-74.458736000000002</v>
      </c>
      <c r="I277" s="87">
        <v>6.9073719999999996</v>
      </c>
      <c r="J277" s="88">
        <v>957867.549</v>
      </c>
      <c r="K277" s="88">
        <v>1255599.1239</v>
      </c>
      <c r="L277" s="89">
        <v>251</v>
      </c>
      <c r="M277" s="86">
        <v>2</v>
      </c>
      <c r="N277" s="86" t="s">
        <v>79</v>
      </c>
      <c r="O277" s="86">
        <v>23</v>
      </c>
      <c r="P277" s="86" t="s">
        <v>289</v>
      </c>
      <c r="Q277" s="86">
        <v>2317</v>
      </c>
      <c r="R277" s="84" t="s">
        <v>315</v>
      </c>
      <c r="S277" s="84" t="s">
        <v>316</v>
      </c>
      <c r="T277" s="84" t="s">
        <v>317</v>
      </c>
      <c r="U277" s="85" t="s">
        <v>2158</v>
      </c>
      <c r="V277" s="84" t="s">
        <v>2159</v>
      </c>
      <c r="W277" s="84" t="s">
        <v>2160</v>
      </c>
      <c r="X277" s="84" t="s">
        <v>2152</v>
      </c>
      <c r="Y277" s="90">
        <v>43683</v>
      </c>
      <c r="Z277" s="91">
        <v>8220</v>
      </c>
      <c r="AA277" s="91">
        <v>7.93</v>
      </c>
      <c r="AB277" s="91">
        <v>73.8</v>
      </c>
      <c r="AC277" s="91">
        <v>28.5</v>
      </c>
      <c r="AD277" s="91">
        <v>32</v>
      </c>
      <c r="AE277" s="91">
        <v>7.47</v>
      </c>
      <c r="AF277" s="91">
        <v>99.6</v>
      </c>
      <c r="AG277" s="91">
        <v>3.5</v>
      </c>
      <c r="AH277" s="91">
        <v>12</v>
      </c>
      <c r="AI277" s="91">
        <v>2</v>
      </c>
      <c r="AJ277" s="91" t="s">
        <v>88</v>
      </c>
      <c r="AK277" s="91" t="s">
        <v>88</v>
      </c>
      <c r="AL277" s="91">
        <v>1460</v>
      </c>
      <c r="AM277" s="91" t="s">
        <v>88</v>
      </c>
      <c r="AN277" s="91" t="s">
        <v>88</v>
      </c>
      <c r="AO277" s="91" t="s">
        <v>88</v>
      </c>
      <c r="AP277" s="91">
        <v>0.62121582326558067</v>
      </c>
      <c r="AQ277" s="91" t="s">
        <v>88</v>
      </c>
      <c r="AR277" s="91" t="s">
        <v>88</v>
      </c>
      <c r="AS277" s="91" t="s">
        <v>88</v>
      </c>
      <c r="AT277" s="91" t="s">
        <v>88</v>
      </c>
      <c r="AU277" s="91" t="s">
        <v>88</v>
      </c>
      <c r="AV277" s="91">
        <v>147</v>
      </c>
      <c r="AW277" s="91" t="s">
        <v>88</v>
      </c>
      <c r="AX277" s="91">
        <v>5</v>
      </c>
      <c r="AY277" s="91">
        <v>9.1999999999999998E-2</v>
      </c>
      <c r="AZ277" s="91" t="s">
        <v>88</v>
      </c>
      <c r="BA277" s="91" t="s">
        <v>88</v>
      </c>
      <c r="BB277" s="91" t="s">
        <v>88</v>
      </c>
      <c r="BC277" s="91" t="s">
        <v>88</v>
      </c>
      <c r="BD277" s="91" t="s">
        <v>88</v>
      </c>
      <c r="BE277" s="93">
        <v>1E-3</v>
      </c>
      <c r="BF277" s="91" t="s">
        <v>88</v>
      </c>
      <c r="BG277" s="91" t="s">
        <v>88</v>
      </c>
      <c r="BH277" s="91" t="s">
        <v>88</v>
      </c>
      <c r="BI277" s="94">
        <f t="shared" si="156"/>
        <v>98.711334220566016</v>
      </c>
      <c r="BJ277" s="95">
        <f t="shared" si="157"/>
        <v>2</v>
      </c>
      <c r="BK277" s="95">
        <f t="shared" si="158"/>
        <v>86.752100615576637</v>
      </c>
      <c r="BL277" s="95">
        <f t="shared" si="159"/>
        <v>80.14150832</v>
      </c>
      <c r="BM277" s="95">
        <f t="shared" si="160"/>
        <v>96.419255930364827</v>
      </c>
      <c r="BN277" s="95">
        <f t="shared" si="161"/>
        <v>2</v>
      </c>
      <c r="BO277" s="95">
        <f t="shared" si="162"/>
        <v>80.69497612207968</v>
      </c>
      <c r="BP277" s="95">
        <f t="shared" si="163"/>
        <v>5</v>
      </c>
      <c r="BQ277" s="95">
        <f t="shared" si="164"/>
        <v>20</v>
      </c>
      <c r="BR277" s="96">
        <f t="shared" si="165"/>
        <v>55.170647005654104</v>
      </c>
      <c r="BS277" s="97" t="str">
        <f t="shared" si="166"/>
        <v>MEDIA</v>
      </c>
      <c r="BT277" s="98">
        <f t="shared" si="167"/>
        <v>54.347826086956523</v>
      </c>
      <c r="BU277" s="99">
        <f t="shared" si="168"/>
        <v>0.996</v>
      </c>
      <c r="BV277" s="100">
        <f t="shared" si="169"/>
        <v>0.1</v>
      </c>
      <c r="BW277" s="95">
        <f t="shared" si="170"/>
        <v>1</v>
      </c>
      <c r="BX277" s="94">
        <f t="shared" si="171"/>
        <v>0.91</v>
      </c>
      <c r="BY277" s="100">
        <f t="shared" si="172"/>
        <v>0.57899999999999996</v>
      </c>
      <c r="BZ277" s="100">
        <f t="shared" si="173"/>
        <v>0.82493653310021198</v>
      </c>
      <c r="CA277" s="94">
        <f t="shared" si="174"/>
        <v>0.15</v>
      </c>
      <c r="CB277" s="99">
        <f t="shared" si="175"/>
        <v>0.6583111146340298</v>
      </c>
      <c r="CC277" s="97" t="str">
        <f t="shared" si="176"/>
        <v>Regular</v>
      </c>
      <c r="CD277" s="99">
        <f t="shared" si="177"/>
        <v>0.17506346689978805</v>
      </c>
      <c r="CE277" s="96">
        <f t="shared" si="178"/>
        <v>1</v>
      </c>
      <c r="CF277" s="96">
        <f t="shared" si="179"/>
        <v>1</v>
      </c>
      <c r="CG277" s="99">
        <f t="shared" si="180"/>
        <v>0.72502115563326264</v>
      </c>
      <c r="CH277" s="101" t="str">
        <f t="shared" si="181"/>
        <v>Alta</v>
      </c>
      <c r="CI277" s="96">
        <f t="shared" si="182"/>
        <v>0</v>
      </c>
      <c r="CJ277" s="96">
        <f t="shared" si="183"/>
        <v>1</v>
      </c>
      <c r="CK277" s="96">
        <f t="shared" si="184"/>
        <v>4.0000000000000036E-3</v>
      </c>
      <c r="CL277" s="102">
        <f t="shared" si="185"/>
        <v>0.33466666666666667</v>
      </c>
      <c r="CM277" s="103" t="str">
        <f t="shared" si="186"/>
        <v>Baja</v>
      </c>
      <c r="CN277" s="96">
        <f t="shared" si="187"/>
        <v>0.42099999999999999</v>
      </c>
      <c r="CO277" s="96">
        <f t="shared" si="188"/>
        <v>0.42099999999999999</v>
      </c>
      <c r="CP277" s="103" t="str">
        <f t="shared" si="189"/>
        <v>Media</v>
      </c>
      <c r="CQ277" s="104">
        <f t="shared" si="190"/>
        <v>2.3625951770027093E-2</v>
      </c>
      <c r="CR277" s="104">
        <f t="shared" si="191"/>
        <v>2.3625951770027093E-2</v>
      </c>
      <c r="CS277" s="103" t="str">
        <f t="shared" si="192"/>
        <v>Ninguna</v>
      </c>
      <c r="CT277" s="105" t="str">
        <f t="shared" si="193"/>
        <v>Eutrofico</v>
      </c>
      <c r="CU277" s="113" t="s">
        <v>2161</v>
      </c>
      <c r="CV277" s="83" t="s">
        <v>2150</v>
      </c>
      <c r="CW277" s="90">
        <v>43698</v>
      </c>
      <c r="CX277" s="106" t="e">
        <f t="shared" si="194"/>
        <v>#VALUE!</v>
      </c>
    </row>
    <row r="278" spans="1:102" ht="30" hidden="1" customHeight="1" x14ac:dyDescent="0.2">
      <c r="A278" s="83">
        <v>2019</v>
      </c>
      <c r="B278" s="84" t="s">
        <v>2162</v>
      </c>
      <c r="C278" s="84" t="s">
        <v>2163</v>
      </c>
      <c r="D278" s="85" t="s">
        <v>2164</v>
      </c>
      <c r="E278" s="84" t="s">
        <v>508</v>
      </c>
      <c r="F278" s="86" t="s">
        <v>241</v>
      </c>
      <c r="G278" s="86" t="s">
        <v>1507</v>
      </c>
      <c r="H278" s="87">
        <v>-75.671806000000004</v>
      </c>
      <c r="I278" s="87">
        <v>6.7801390000000001</v>
      </c>
      <c r="J278" s="88">
        <v>823734.29610000004</v>
      </c>
      <c r="K278" s="88">
        <v>1241801.1081000001</v>
      </c>
      <c r="L278" s="89">
        <v>2713</v>
      </c>
      <c r="M278" s="86">
        <v>2</v>
      </c>
      <c r="N278" s="86" t="s">
        <v>79</v>
      </c>
      <c r="O278" s="86">
        <v>26</v>
      </c>
      <c r="P278" s="86" t="s">
        <v>80</v>
      </c>
      <c r="Q278" s="86">
        <v>2620</v>
      </c>
      <c r="R278" s="84" t="s">
        <v>81</v>
      </c>
      <c r="S278" s="84" t="s">
        <v>181</v>
      </c>
      <c r="T278" s="84" t="s">
        <v>182</v>
      </c>
      <c r="U278" s="85" t="s">
        <v>276</v>
      </c>
      <c r="V278" s="84" t="s">
        <v>277</v>
      </c>
      <c r="W278" s="84" t="s">
        <v>2165</v>
      </c>
      <c r="X278" s="84" t="s">
        <v>2163</v>
      </c>
      <c r="Y278" s="90">
        <v>43711</v>
      </c>
      <c r="Z278" s="91">
        <v>466.82</v>
      </c>
      <c r="AA278" s="91">
        <v>7.51</v>
      </c>
      <c r="AB278" s="91">
        <v>29.3</v>
      </c>
      <c r="AC278" s="91">
        <v>13.2</v>
      </c>
      <c r="AD278" s="91">
        <v>24</v>
      </c>
      <c r="AE278" s="91">
        <v>7.43</v>
      </c>
      <c r="AF278" s="91">
        <v>100.1</v>
      </c>
      <c r="AG278" s="91">
        <v>10.8</v>
      </c>
      <c r="AH278" s="91">
        <v>12</v>
      </c>
      <c r="AI278" s="91">
        <v>2</v>
      </c>
      <c r="AJ278" s="91" t="s">
        <v>88</v>
      </c>
      <c r="AK278" s="91" t="s">
        <v>88</v>
      </c>
      <c r="AL278" s="91">
        <v>41</v>
      </c>
      <c r="AM278" s="91" t="s">
        <v>88</v>
      </c>
      <c r="AN278" s="91" t="s">
        <v>88</v>
      </c>
      <c r="AO278" s="91" t="s">
        <v>88</v>
      </c>
      <c r="AP278" s="91" t="e">
        <v>#VALUE!</v>
      </c>
      <c r="AQ278" s="91" t="s">
        <v>88</v>
      </c>
      <c r="AR278" s="91" t="s">
        <v>88</v>
      </c>
      <c r="AS278" s="91" t="s">
        <v>88</v>
      </c>
      <c r="AT278" s="91" t="s">
        <v>88</v>
      </c>
      <c r="AU278" s="91" t="s">
        <v>88</v>
      </c>
      <c r="AV278" s="91">
        <v>7</v>
      </c>
      <c r="AW278" s="91" t="s">
        <v>88</v>
      </c>
      <c r="AX278" s="91">
        <v>5</v>
      </c>
      <c r="AY278" s="91">
        <v>0.05</v>
      </c>
      <c r="AZ278" s="91" t="s">
        <v>88</v>
      </c>
      <c r="BA278" s="91" t="s">
        <v>88</v>
      </c>
      <c r="BB278" s="91" t="s">
        <v>88</v>
      </c>
      <c r="BC278" s="91" t="s">
        <v>88</v>
      </c>
      <c r="BD278" s="91" t="s">
        <v>88</v>
      </c>
      <c r="BE278" s="93" t="s">
        <v>88</v>
      </c>
      <c r="BF278" s="91" t="s">
        <v>88</v>
      </c>
      <c r="BG278" s="91" t="s">
        <v>88</v>
      </c>
      <c r="BH278" s="91" t="s">
        <v>88</v>
      </c>
      <c r="BI278" s="94">
        <f t="shared" si="156"/>
        <v>98.757281118050571</v>
      </c>
      <c r="BJ278" s="95">
        <f t="shared" si="157"/>
        <v>2</v>
      </c>
      <c r="BK278" s="95">
        <f t="shared" si="158"/>
        <v>92.951374527176085</v>
      </c>
      <c r="BL278" s="95">
        <f t="shared" si="159"/>
        <v>80.14150832</v>
      </c>
      <c r="BM278" s="95" t="e">
        <f t="shared" si="160"/>
        <v>#VALUE!</v>
      </c>
      <c r="BN278" s="95">
        <f t="shared" si="161"/>
        <v>2</v>
      </c>
      <c r="BO278" s="95">
        <f t="shared" si="162"/>
        <v>41.114940021428623</v>
      </c>
      <c r="BP278" s="95">
        <f t="shared" si="163"/>
        <v>5</v>
      </c>
      <c r="BQ278" s="95">
        <f t="shared" si="164"/>
        <v>20</v>
      </c>
      <c r="BR278" s="96" t="e">
        <f t="shared" si="165"/>
        <v>#VALUE!</v>
      </c>
      <c r="BS278" s="97" t="e">
        <f t="shared" si="166"/>
        <v>#VALUE!</v>
      </c>
      <c r="BT278" s="98">
        <f t="shared" si="167"/>
        <v>100</v>
      </c>
      <c r="BU278" s="99">
        <f t="shared" si="168"/>
        <v>0.99900000000000011</v>
      </c>
      <c r="BV278" s="100">
        <f t="shared" si="169"/>
        <v>0.1</v>
      </c>
      <c r="BW278" s="95">
        <f t="shared" si="170"/>
        <v>1</v>
      </c>
      <c r="BX278" s="94">
        <f t="shared" si="171"/>
        <v>0.91</v>
      </c>
      <c r="BY278" s="100">
        <f t="shared" si="172"/>
        <v>0.999</v>
      </c>
      <c r="BZ278" s="100">
        <f t="shared" si="173"/>
        <v>0.94923053215143982</v>
      </c>
      <c r="CA278" s="94">
        <f t="shared" si="174"/>
        <v>0.15</v>
      </c>
      <c r="CB278" s="99">
        <f t="shared" si="175"/>
        <v>0.73499227450120164</v>
      </c>
      <c r="CC278" s="97" t="str">
        <f t="shared" si="176"/>
        <v>Aceptable</v>
      </c>
      <c r="CD278" s="99">
        <f t="shared" si="177"/>
        <v>5.0769467848560138E-2</v>
      </c>
      <c r="CE278" s="96">
        <f t="shared" si="178"/>
        <v>1</v>
      </c>
      <c r="CF278" s="96">
        <f t="shared" si="179"/>
        <v>1</v>
      </c>
      <c r="CG278" s="99">
        <f t="shared" si="180"/>
        <v>0.68358982261618673</v>
      </c>
      <c r="CH278" s="101" t="str">
        <f t="shared" si="181"/>
        <v>Alta</v>
      </c>
      <c r="CI278" s="96">
        <f t="shared" si="182"/>
        <v>0</v>
      </c>
      <c r="CJ278" s="96">
        <f t="shared" si="183"/>
        <v>1</v>
      </c>
      <c r="CK278" s="96">
        <f t="shared" si="184"/>
        <v>0</v>
      </c>
      <c r="CL278" s="102">
        <f t="shared" si="185"/>
        <v>0.33333333333333331</v>
      </c>
      <c r="CM278" s="103" t="str">
        <f t="shared" si="186"/>
        <v>Baja</v>
      </c>
      <c r="CN278" s="96">
        <f t="shared" si="187"/>
        <v>0</v>
      </c>
      <c r="CO278" s="96">
        <f t="shared" si="188"/>
        <v>0</v>
      </c>
      <c r="CP278" s="103" t="str">
        <f t="shared" si="189"/>
        <v>Ninguna</v>
      </c>
      <c r="CQ278" s="104">
        <f t="shared" si="190"/>
        <v>5.6496276021897407E-3</v>
      </c>
      <c r="CR278" s="104">
        <f t="shared" si="191"/>
        <v>5.6496276021897407E-3</v>
      </c>
      <c r="CS278" s="103" t="str">
        <f t="shared" si="192"/>
        <v>Ninguna</v>
      </c>
      <c r="CT278" s="105" t="str">
        <f t="shared" si="193"/>
        <v>Eutrofico</v>
      </c>
      <c r="CU278" s="113" t="s">
        <v>2166</v>
      </c>
      <c r="CV278" s="83" t="s">
        <v>2167</v>
      </c>
      <c r="CW278" s="90">
        <v>43726</v>
      </c>
      <c r="CX278" s="106" t="e">
        <f t="shared" si="194"/>
        <v>#VALUE!</v>
      </c>
    </row>
    <row r="279" spans="1:102" ht="30" hidden="1" customHeight="1" x14ac:dyDescent="0.2">
      <c r="A279" s="83">
        <v>2019</v>
      </c>
      <c r="B279" s="84" t="s">
        <v>2168</v>
      </c>
      <c r="C279" s="84" t="s">
        <v>277</v>
      </c>
      <c r="D279" s="85" t="s">
        <v>2169</v>
      </c>
      <c r="E279" s="84" t="s">
        <v>1328</v>
      </c>
      <c r="F279" s="86" t="s">
        <v>241</v>
      </c>
      <c r="G279" s="86" t="s">
        <v>1494</v>
      </c>
      <c r="H279" s="87">
        <v>-75.665806000000003</v>
      </c>
      <c r="I279" s="87">
        <v>6.8814169999999999</v>
      </c>
      <c r="J279" s="88">
        <v>824434.77500000002</v>
      </c>
      <c r="K279" s="88">
        <v>1253003.4509999999</v>
      </c>
      <c r="L279" s="89">
        <v>2453</v>
      </c>
      <c r="M279" s="86">
        <v>2</v>
      </c>
      <c r="N279" s="86" t="s">
        <v>79</v>
      </c>
      <c r="O279" s="86">
        <v>26</v>
      </c>
      <c r="P279" s="86" t="s">
        <v>80</v>
      </c>
      <c r="Q279" s="86">
        <v>2620</v>
      </c>
      <c r="R279" s="84" t="s">
        <v>81</v>
      </c>
      <c r="S279" s="84" t="s">
        <v>181</v>
      </c>
      <c r="T279" s="84" t="s">
        <v>182</v>
      </c>
      <c r="U279" s="85" t="s">
        <v>276</v>
      </c>
      <c r="V279" s="84" t="s">
        <v>277</v>
      </c>
      <c r="W279" s="84" t="s">
        <v>278</v>
      </c>
      <c r="X279" s="84" t="s">
        <v>277</v>
      </c>
      <c r="Y279" s="90">
        <v>43711</v>
      </c>
      <c r="Z279" s="91">
        <v>2190.2133555555556</v>
      </c>
      <c r="AA279" s="91">
        <v>7.75</v>
      </c>
      <c r="AB279" s="91">
        <v>35.6</v>
      </c>
      <c r="AC279" s="91">
        <v>19.600000000000001</v>
      </c>
      <c r="AD279" s="91">
        <v>26</v>
      </c>
      <c r="AE279" s="91">
        <v>7.29</v>
      </c>
      <c r="AF279" s="91">
        <v>100.2</v>
      </c>
      <c r="AG279" s="91">
        <v>6.3999999999999986</v>
      </c>
      <c r="AH279" s="91">
        <v>12</v>
      </c>
      <c r="AI279" s="91">
        <v>2</v>
      </c>
      <c r="AJ279" s="91" t="s">
        <v>88</v>
      </c>
      <c r="AK279" s="91" t="s">
        <v>88</v>
      </c>
      <c r="AL279" s="91">
        <v>256</v>
      </c>
      <c r="AM279" s="91" t="s">
        <v>88</v>
      </c>
      <c r="AN279" s="91" t="s">
        <v>88</v>
      </c>
      <c r="AO279" s="91" t="s">
        <v>88</v>
      </c>
      <c r="AP279" s="91" t="e">
        <v>#VALUE!</v>
      </c>
      <c r="AQ279" s="91" t="s">
        <v>88</v>
      </c>
      <c r="AR279" s="91" t="s">
        <v>88</v>
      </c>
      <c r="AS279" s="91" t="s">
        <v>88</v>
      </c>
      <c r="AT279" s="91" t="s">
        <v>88</v>
      </c>
      <c r="AU279" s="91" t="s">
        <v>88</v>
      </c>
      <c r="AV279" s="91">
        <v>8</v>
      </c>
      <c r="AW279" s="91" t="s">
        <v>88</v>
      </c>
      <c r="AX279" s="91">
        <v>5</v>
      </c>
      <c r="AY279" s="91">
        <v>0.05</v>
      </c>
      <c r="AZ279" s="91" t="s">
        <v>88</v>
      </c>
      <c r="BA279" s="91" t="s">
        <v>88</v>
      </c>
      <c r="BB279" s="91" t="s">
        <v>88</v>
      </c>
      <c r="BC279" s="91" t="s">
        <v>88</v>
      </c>
      <c r="BD279" s="91" t="s">
        <v>88</v>
      </c>
      <c r="BE279" s="93" t="s">
        <v>88</v>
      </c>
      <c r="BF279" s="91" t="s">
        <v>88</v>
      </c>
      <c r="BG279" s="91" t="s">
        <v>88</v>
      </c>
      <c r="BH279" s="91" t="s">
        <v>88</v>
      </c>
      <c r="BI279" s="94">
        <f t="shared" si="156"/>
        <v>98.764808668815647</v>
      </c>
      <c r="BJ279" s="95">
        <f t="shared" si="157"/>
        <v>2</v>
      </c>
      <c r="BK279" s="95">
        <f t="shared" si="158"/>
        <v>90.444266054684704</v>
      </c>
      <c r="BL279" s="95">
        <f t="shared" si="159"/>
        <v>80.14150832</v>
      </c>
      <c r="BM279" s="95" t="e">
        <f t="shared" si="160"/>
        <v>#VALUE!</v>
      </c>
      <c r="BN279" s="95">
        <f t="shared" si="161"/>
        <v>2</v>
      </c>
      <c r="BO279" s="95">
        <f t="shared" si="162"/>
        <v>65.276386891654766</v>
      </c>
      <c r="BP279" s="95">
        <f t="shared" si="163"/>
        <v>5</v>
      </c>
      <c r="BQ279" s="95">
        <f t="shared" si="164"/>
        <v>20</v>
      </c>
      <c r="BR279" s="96" t="e">
        <f t="shared" si="165"/>
        <v>#VALUE!</v>
      </c>
      <c r="BS279" s="97" t="e">
        <f t="shared" si="166"/>
        <v>#VALUE!</v>
      </c>
      <c r="BT279" s="98">
        <f t="shared" si="167"/>
        <v>100</v>
      </c>
      <c r="BU279" s="99">
        <f t="shared" si="168"/>
        <v>0.998</v>
      </c>
      <c r="BV279" s="100">
        <f t="shared" si="169"/>
        <v>0.1</v>
      </c>
      <c r="BW279" s="95">
        <f t="shared" si="170"/>
        <v>1</v>
      </c>
      <c r="BX279" s="94">
        <f t="shared" si="171"/>
        <v>0.91</v>
      </c>
      <c r="BY279" s="100">
        <f t="shared" si="172"/>
        <v>0.996</v>
      </c>
      <c r="BZ279" s="100">
        <f t="shared" si="173"/>
        <v>0.93409126180279856</v>
      </c>
      <c r="CA279" s="94">
        <f t="shared" si="174"/>
        <v>0.15</v>
      </c>
      <c r="CB279" s="99">
        <f t="shared" si="175"/>
        <v>0.73229277665239201</v>
      </c>
      <c r="CC279" s="97" t="str">
        <f t="shared" si="176"/>
        <v>Aceptable</v>
      </c>
      <c r="CD279" s="99">
        <f t="shared" si="177"/>
        <v>6.5908738197201416E-2</v>
      </c>
      <c r="CE279" s="96">
        <f t="shared" si="178"/>
        <v>1</v>
      </c>
      <c r="CF279" s="96">
        <f t="shared" si="179"/>
        <v>1</v>
      </c>
      <c r="CG279" s="99">
        <f t="shared" si="180"/>
        <v>0.68863624606573381</v>
      </c>
      <c r="CH279" s="101" t="str">
        <f t="shared" si="181"/>
        <v>Alta</v>
      </c>
      <c r="CI279" s="96">
        <f t="shared" si="182"/>
        <v>0</v>
      </c>
      <c r="CJ279" s="96">
        <f t="shared" si="183"/>
        <v>1</v>
      </c>
      <c r="CK279" s="96">
        <f t="shared" si="184"/>
        <v>0</v>
      </c>
      <c r="CL279" s="102">
        <f t="shared" si="185"/>
        <v>0.33333333333333331</v>
      </c>
      <c r="CM279" s="103" t="str">
        <f t="shared" si="186"/>
        <v>Baja</v>
      </c>
      <c r="CN279" s="96">
        <f t="shared" si="187"/>
        <v>0</v>
      </c>
      <c r="CO279" s="96">
        <f t="shared" si="188"/>
        <v>0</v>
      </c>
      <c r="CP279" s="103" t="str">
        <f t="shared" si="189"/>
        <v>Ninguna</v>
      </c>
      <c r="CQ279" s="104">
        <f t="shared" si="190"/>
        <v>1.2837044943409528E-2</v>
      </c>
      <c r="CR279" s="104">
        <f t="shared" si="191"/>
        <v>1.2837044943409528E-2</v>
      </c>
      <c r="CS279" s="103" t="str">
        <f t="shared" si="192"/>
        <v>Ninguna</v>
      </c>
      <c r="CT279" s="105" t="str">
        <f t="shared" si="193"/>
        <v>Eutrofico</v>
      </c>
      <c r="CU279" s="113" t="s">
        <v>2170</v>
      </c>
      <c r="CV279" s="83" t="s">
        <v>2167</v>
      </c>
      <c r="CW279" s="90">
        <v>43726</v>
      </c>
      <c r="CX279" s="106" t="e">
        <f t="shared" si="194"/>
        <v>#VALUE!</v>
      </c>
    </row>
    <row r="280" spans="1:102" ht="30" hidden="1" customHeight="1" x14ac:dyDescent="0.2">
      <c r="A280" s="83">
        <v>2019</v>
      </c>
      <c r="B280" s="84" t="s">
        <v>2171</v>
      </c>
      <c r="C280" s="84" t="s">
        <v>277</v>
      </c>
      <c r="D280" s="85" t="s">
        <v>2172</v>
      </c>
      <c r="E280" s="84" t="s">
        <v>2173</v>
      </c>
      <c r="F280" s="86" t="s">
        <v>241</v>
      </c>
      <c r="G280" s="86" t="s">
        <v>1578</v>
      </c>
      <c r="H280" s="87">
        <v>-75.673305999999997</v>
      </c>
      <c r="I280" s="87">
        <v>6.9387499999999998</v>
      </c>
      <c r="J280" s="88">
        <v>823626.80059999996</v>
      </c>
      <c r="K280" s="88">
        <v>1259349.1307000001</v>
      </c>
      <c r="L280" s="89">
        <v>1415</v>
      </c>
      <c r="M280" s="86">
        <v>2</v>
      </c>
      <c r="N280" s="86" t="s">
        <v>79</v>
      </c>
      <c r="O280" s="86">
        <v>26</v>
      </c>
      <c r="P280" s="86" t="s">
        <v>80</v>
      </c>
      <c r="Q280" s="86">
        <v>2620</v>
      </c>
      <c r="R280" s="84" t="s">
        <v>81</v>
      </c>
      <c r="S280" s="84" t="s">
        <v>181</v>
      </c>
      <c r="T280" s="84" t="s">
        <v>182</v>
      </c>
      <c r="U280" s="85" t="s">
        <v>276</v>
      </c>
      <c r="V280" s="84" t="s">
        <v>277</v>
      </c>
      <c r="W280" s="84" t="s">
        <v>278</v>
      </c>
      <c r="X280" s="84" t="s">
        <v>277</v>
      </c>
      <c r="Y280" s="90">
        <v>43711</v>
      </c>
      <c r="Z280" s="91">
        <v>5559.7985998819331</v>
      </c>
      <c r="AA280" s="91">
        <v>7.43</v>
      </c>
      <c r="AB280" s="91">
        <v>64.099999999999994</v>
      </c>
      <c r="AC280" s="91">
        <v>22.1</v>
      </c>
      <c r="AD280" s="91">
        <v>21</v>
      </c>
      <c r="AE280" s="91">
        <v>7.45</v>
      </c>
      <c r="AF280" s="91">
        <v>99.2</v>
      </c>
      <c r="AG280" s="91">
        <v>-1.1000000000000014</v>
      </c>
      <c r="AH280" s="91">
        <v>12</v>
      </c>
      <c r="AI280" s="91">
        <v>2</v>
      </c>
      <c r="AJ280" s="91" t="s">
        <v>88</v>
      </c>
      <c r="AK280" s="91" t="s">
        <v>88</v>
      </c>
      <c r="AL280" s="91">
        <v>6131</v>
      </c>
      <c r="AM280" s="91" t="s">
        <v>88</v>
      </c>
      <c r="AN280" s="91" t="s">
        <v>88</v>
      </c>
      <c r="AO280" s="91" t="s">
        <v>88</v>
      </c>
      <c r="AP280" s="91" t="e">
        <v>#VALUE!</v>
      </c>
      <c r="AQ280" s="91" t="s">
        <v>88</v>
      </c>
      <c r="AR280" s="91" t="s">
        <v>88</v>
      </c>
      <c r="AS280" s="91" t="s">
        <v>88</v>
      </c>
      <c r="AT280" s="91" t="s">
        <v>88</v>
      </c>
      <c r="AU280" s="91" t="s">
        <v>88</v>
      </c>
      <c r="AV280" s="91">
        <v>9</v>
      </c>
      <c r="AW280" s="91" t="s">
        <v>88</v>
      </c>
      <c r="AX280" s="91">
        <v>5</v>
      </c>
      <c r="AY280" s="91">
        <v>0.05</v>
      </c>
      <c r="AZ280" s="91" t="s">
        <v>88</v>
      </c>
      <c r="BA280" s="91" t="s">
        <v>88</v>
      </c>
      <c r="BB280" s="91" t="s">
        <v>88</v>
      </c>
      <c r="BC280" s="91" t="s">
        <v>88</v>
      </c>
      <c r="BD280" s="91" t="s">
        <v>88</v>
      </c>
      <c r="BE280" s="93" t="s">
        <v>88</v>
      </c>
      <c r="BF280" s="91" t="s">
        <v>88</v>
      </c>
      <c r="BG280" s="91" t="s">
        <v>88</v>
      </c>
      <c r="BH280" s="91" t="s">
        <v>88</v>
      </c>
      <c r="BI280" s="94">
        <f t="shared" si="156"/>
        <v>98.664590403874016</v>
      </c>
      <c r="BJ280" s="95">
        <f t="shared" si="157"/>
        <v>2</v>
      </c>
      <c r="BK280" s="95">
        <f t="shared" si="158"/>
        <v>93.543290495071886</v>
      </c>
      <c r="BL280" s="95">
        <f t="shared" si="159"/>
        <v>80.14150832</v>
      </c>
      <c r="BM280" s="95" t="e">
        <f t="shared" si="160"/>
        <v>#VALUE!</v>
      </c>
      <c r="BN280" s="95">
        <f t="shared" si="161"/>
        <v>2</v>
      </c>
      <c r="BO280" s="95">
        <f t="shared" si="162"/>
        <v>90.292551619521916</v>
      </c>
      <c r="BP280" s="95">
        <f t="shared" si="163"/>
        <v>5</v>
      </c>
      <c r="BQ280" s="95">
        <f t="shared" si="164"/>
        <v>20</v>
      </c>
      <c r="BR280" s="96" t="e">
        <f t="shared" si="165"/>
        <v>#VALUE!</v>
      </c>
      <c r="BS280" s="97" t="e">
        <f t="shared" si="166"/>
        <v>#VALUE!</v>
      </c>
      <c r="BT280" s="98">
        <f t="shared" si="167"/>
        <v>100</v>
      </c>
      <c r="BU280" s="99">
        <f t="shared" si="168"/>
        <v>0.9920000000000001</v>
      </c>
      <c r="BV280" s="100">
        <f t="shared" si="169"/>
        <v>0.1</v>
      </c>
      <c r="BW280" s="95">
        <f t="shared" si="170"/>
        <v>1</v>
      </c>
      <c r="BX280" s="94">
        <f t="shared" si="171"/>
        <v>0.91</v>
      </c>
      <c r="BY280" s="100">
        <f t="shared" si="172"/>
        <v>0.99299999999999999</v>
      </c>
      <c r="BZ280" s="100">
        <f t="shared" si="173"/>
        <v>0.85505949853541752</v>
      </c>
      <c r="CA280" s="94">
        <f t="shared" si="174"/>
        <v>0.15</v>
      </c>
      <c r="CB280" s="99">
        <f t="shared" si="175"/>
        <v>0.71984832979495861</v>
      </c>
      <c r="CC280" s="97" t="str">
        <f t="shared" si="176"/>
        <v>Aceptable</v>
      </c>
      <c r="CD280" s="99">
        <f t="shared" si="177"/>
        <v>0.14494050146458248</v>
      </c>
      <c r="CE280" s="96">
        <f t="shared" si="178"/>
        <v>1</v>
      </c>
      <c r="CF280" s="96">
        <f t="shared" si="179"/>
        <v>1</v>
      </c>
      <c r="CG280" s="99">
        <f t="shared" si="180"/>
        <v>0.71498016715486079</v>
      </c>
      <c r="CH280" s="101" t="str">
        <f t="shared" si="181"/>
        <v>Alta</v>
      </c>
      <c r="CI280" s="96">
        <f t="shared" si="182"/>
        <v>0</v>
      </c>
      <c r="CJ280" s="96">
        <f t="shared" si="183"/>
        <v>1</v>
      </c>
      <c r="CK280" s="96">
        <f t="shared" si="184"/>
        <v>7.9999999999998961E-3</v>
      </c>
      <c r="CL280" s="102">
        <f t="shared" si="185"/>
        <v>0.33600000000000002</v>
      </c>
      <c r="CM280" s="103" t="str">
        <f t="shared" si="186"/>
        <v>Baja</v>
      </c>
      <c r="CN280" s="96">
        <f t="shared" si="187"/>
        <v>0</v>
      </c>
      <c r="CO280" s="96">
        <f t="shared" si="188"/>
        <v>0</v>
      </c>
      <c r="CP280" s="103" t="str">
        <f t="shared" si="189"/>
        <v>Ninguna</v>
      </c>
      <c r="CQ280" s="104">
        <f t="shared" si="190"/>
        <v>4.2928600030768815E-3</v>
      </c>
      <c r="CR280" s="104">
        <f t="shared" si="191"/>
        <v>4.2928600030768815E-3</v>
      </c>
      <c r="CS280" s="103" t="str">
        <f t="shared" si="192"/>
        <v>Ninguna</v>
      </c>
      <c r="CT280" s="105" t="str">
        <f t="shared" si="193"/>
        <v>Eutrofico</v>
      </c>
      <c r="CU280" s="113" t="s">
        <v>2174</v>
      </c>
      <c r="CV280" s="83" t="s">
        <v>2167</v>
      </c>
      <c r="CW280" s="90">
        <v>43726</v>
      </c>
      <c r="CX280" s="106" t="e">
        <f t="shared" si="194"/>
        <v>#VALUE!</v>
      </c>
    </row>
    <row r="281" spans="1:102" ht="30" hidden="1" customHeight="1" x14ac:dyDescent="0.2">
      <c r="A281" s="83">
        <v>2019</v>
      </c>
      <c r="B281" s="84" t="s">
        <v>2175</v>
      </c>
      <c r="C281" s="84" t="s">
        <v>277</v>
      </c>
      <c r="D281" s="85" t="s">
        <v>2176</v>
      </c>
      <c r="E281" s="86" t="s">
        <v>279</v>
      </c>
      <c r="F281" s="86" t="s">
        <v>241</v>
      </c>
      <c r="G281" s="86" t="s">
        <v>1951</v>
      </c>
      <c r="H281" s="87">
        <v>-75.656582999999998</v>
      </c>
      <c r="I281" s="87">
        <v>7.0273890000000003</v>
      </c>
      <c r="J281" s="88">
        <v>825508.32539999997</v>
      </c>
      <c r="K281" s="88">
        <v>1269149.2154999999</v>
      </c>
      <c r="L281" s="89">
        <v>567</v>
      </c>
      <c r="M281" s="86">
        <v>2</v>
      </c>
      <c r="N281" s="86" t="s">
        <v>79</v>
      </c>
      <c r="O281" s="86">
        <v>26</v>
      </c>
      <c r="P281" s="86" t="s">
        <v>80</v>
      </c>
      <c r="Q281" s="86">
        <v>2620</v>
      </c>
      <c r="R281" s="84" t="s">
        <v>81</v>
      </c>
      <c r="S281" s="84" t="s">
        <v>181</v>
      </c>
      <c r="T281" s="84" t="s">
        <v>182</v>
      </c>
      <c r="U281" s="85" t="s">
        <v>276</v>
      </c>
      <c r="V281" s="84" t="s">
        <v>277</v>
      </c>
      <c r="W281" s="84" t="s">
        <v>278</v>
      </c>
      <c r="X281" s="84" t="s">
        <v>277</v>
      </c>
      <c r="Y281" s="90">
        <v>43711</v>
      </c>
      <c r="Z281" s="91">
        <v>8420.2840888888895</v>
      </c>
      <c r="AA281" s="91">
        <v>8.2200000000000006</v>
      </c>
      <c r="AB281" s="91">
        <v>96.5</v>
      </c>
      <c r="AC281" s="91">
        <v>25.6</v>
      </c>
      <c r="AD281" s="91">
        <v>30</v>
      </c>
      <c r="AE281" s="91">
        <v>7.55</v>
      </c>
      <c r="AF281" s="91">
        <v>100</v>
      </c>
      <c r="AG281" s="91">
        <v>4.3999999999999986</v>
      </c>
      <c r="AH281" s="91">
        <v>12</v>
      </c>
      <c r="AI281" s="91">
        <v>2</v>
      </c>
      <c r="AJ281" s="91" t="s">
        <v>88</v>
      </c>
      <c r="AK281" s="91" t="s">
        <v>88</v>
      </c>
      <c r="AL281" s="91">
        <v>959</v>
      </c>
      <c r="AM281" s="91" t="s">
        <v>88</v>
      </c>
      <c r="AN281" s="91" t="s">
        <v>88</v>
      </c>
      <c r="AO281" s="91" t="s">
        <v>88</v>
      </c>
      <c r="AP281" s="91" t="e">
        <v>#VALUE!</v>
      </c>
      <c r="AQ281" s="91" t="s">
        <v>88</v>
      </c>
      <c r="AR281" s="91" t="s">
        <v>88</v>
      </c>
      <c r="AS281" s="91" t="s">
        <v>88</v>
      </c>
      <c r="AT281" s="91" t="s">
        <v>88</v>
      </c>
      <c r="AU281" s="91" t="s">
        <v>88</v>
      </c>
      <c r="AV281" s="91">
        <v>13</v>
      </c>
      <c r="AW281" s="91" t="s">
        <v>88</v>
      </c>
      <c r="AX281" s="91">
        <v>5</v>
      </c>
      <c r="AY281" s="91">
        <v>0.05</v>
      </c>
      <c r="AZ281" s="91" t="s">
        <v>88</v>
      </c>
      <c r="BA281" s="91" t="s">
        <v>88</v>
      </c>
      <c r="BB281" s="91" t="s">
        <v>88</v>
      </c>
      <c r="BC281" s="91" t="s">
        <v>88</v>
      </c>
      <c r="BD281" s="91" t="s">
        <v>88</v>
      </c>
      <c r="BE281" s="93" t="s">
        <v>88</v>
      </c>
      <c r="BF281" s="91" t="s">
        <v>88</v>
      </c>
      <c r="BG281" s="91" t="s">
        <v>88</v>
      </c>
      <c r="BH281" s="91" t="s">
        <v>88</v>
      </c>
      <c r="BI281" s="94">
        <f t="shared" si="156"/>
        <v>98.749199999999973</v>
      </c>
      <c r="BJ281" s="95">
        <f t="shared" si="157"/>
        <v>2</v>
      </c>
      <c r="BK281" s="95">
        <f t="shared" si="158"/>
        <v>78.457317368331132</v>
      </c>
      <c r="BL281" s="95">
        <f t="shared" si="159"/>
        <v>80.14150832</v>
      </c>
      <c r="BM281" s="95" t="e">
        <f t="shared" si="160"/>
        <v>#VALUE!</v>
      </c>
      <c r="BN281" s="95">
        <f t="shared" si="161"/>
        <v>2</v>
      </c>
      <c r="BO281" s="95">
        <f t="shared" si="162"/>
        <v>76.346183890640489</v>
      </c>
      <c r="BP281" s="95">
        <f t="shared" si="163"/>
        <v>5</v>
      </c>
      <c r="BQ281" s="95">
        <f t="shared" si="164"/>
        <v>20</v>
      </c>
      <c r="BR281" s="96" t="e">
        <f t="shared" si="165"/>
        <v>#VALUE!</v>
      </c>
      <c r="BS281" s="97" t="e">
        <f t="shared" si="166"/>
        <v>#VALUE!</v>
      </c>
      <c r="BT281" s="98">
        <f t="shared" si="167"/>
        <v>100</v>
      </c>
      <c r="BU281" s="99">
        <f t="shared" si="168"/>
        <v>1</v>
      </c>
      <c r="BV281" s="100">
        <f t="shared" si="169"/>
        <v>0.1</v>
      </c>
      <c r="BW281" s="95">
        <f t="shared" si="170"/>
        <v>0.89214168083344492</v>
      </c>
      <c r="BX281" s="94">
        <f t="shared" si="171"/>
        <v>0.91</v>
      </c>
      <c r="BY281" s="100">
        <f t="shared" si="172"/>
        <v>0.98099999999999998</v>
      </c>
      <c r="BZ281" s="100">
        <f t="shared" si="173"/>
        <v>0.74923518521182209</v>
      </c>
      <c r="CA281" s="94">
        <f t="shared" si="174"/>
        <v>0.15</v>
      </c>
      <c r="CB281" s="99">
        <f t="shared" si="175"/>
        <v>0.68953276124633744</v>
      </c>
      <c r="CC281" s="97" t="str">
        <f t="shared" si="176"/>
        <v>Regular</v>
      </c>
      <c r="CD281" s="99">
        <f t="shared" si="177"/>
        <v>0.25076481478817791</v>
      </c>
      <c r="CE281" s="96">
        <f t="shared" si="178"/>
        <v>1</v>
      </c>
      <c r="CF281" s="96">
        <f t="shared" si="179"/>
        <v>1</v>
      </c>
      <c r="CG281" s="99">
        <f t="shared" si="180"/>
        <v>0.75025493826272605</v>
      </c>
      <c r="CH281" s="101" t="str">
        <f t="shared" si="181"/>
        <v>Alta</v>
      </c>
      <c r="CI281" s="96">
        <f t="shared" si="182"/>
        <v>0</v>
      </c>
      <c r="CJ281" s="96">
        <f t="shared" si="183"/>
        <v>1</v>
      </c>
      <c r="CK281" s="96">
        <f t="shared" si="184"/>
        <v>0</v>
      </c>
      <c r="CL281" s="102">
        <f t="shared" si="185"/>
        <v>0.33333333333333331</v>
      </c>
      <c r="CM281" s="103" t="str">
        <f t="shared" si="186"/>
        <v>Baja</v>
      </c>
      <c r="CN281" s="96">
        <f t="shared" si="187"/>
        <v>1.9E-2</v>
      </c>
      <c r="CO281" s="96">
        <f t="shared" si="188"/>
        <v>1.9E-2</v>
      </c>
      <c r="CP281" s="103" t="str">
        <f t="shared" si="189"/>
        <v>Ninguna</v>
      </c>
      <c r="CQ281" s="104">
        <f t="shared" si="190"/>
        <v>6.1745507867765621E-2</v>
      </c>
      <c r="CR281" s="104">
        <f t="shared" si="191"/>
        <v>6.1745507867765621E-2</v>
      </c>
      <c r="CS281" s="103" t="str">
        <f t="shared" si="192"/>
        <v>Ninguna</v>
      </c>
      <c r="CT281" s="105" t="str">
        <f t="shared" si="193"/>
        <v>Eutrofico</v>
      </c>
      <c r="CU281" s="113" t="s">
        <v>2177</v>
      </c>
      <c r="CV281" s="83" t="s">
        <v>2167</v>
      </c>
      <c r="CW281" s="90">
        <v>43726</v>
      </c>
      <c r="CX281" s="106" t="e">
        <f t="shared" si="194"/>
        <v>#VALUE!</v>
      </c>
    </row>
    <row r="282" spans="1:102" ht="30" hidden="1" customHeight="1" x14ac:dyDescent="0.2">
      <c r="A282" s="83">
        <v>2019</v>
      </c>
      <c r="B282" s="84" t="s">
        <v>2178</v>
      </c>
      <c r="C282" s="84" t="s">
        <v>347</v>
      </c>
      <c r="D282" s="85" t="s">
        <v>2179</v>
      </c>
      <c r="E282" s="86" t="s">
        <v>343</v>
      </c>
      <c r="F282" s="86" t="s">
        <v>1412</v>
      </c>
      <c r="G282" s="86" t="s">
        <v>1967</v>
      </c>
      <c r="H282" s="87">
        <v>-74.686272000000002</v>
      </c>
      <c r="I282" s="87">
        <v>7.0694330000000001</v>
      </c>
      <c r="J282" s="88">
        <v>932787.74589999998</v>
      </c>
      <c r="K282" s="88">
        <v>1273469.4833</v>
      </c>
      <c r="L282" s="89">
        <v>469</v>
      </c>
      <c r="M282" s="86">
        <v>2</v>
      </c>
      <c r="N282" s="86" t="s">
        <v>79</v>
      </c>
      <c r="O282" s="86">
        <v>27</v>
      </c>
      <c r="P282" s="86" t="s">
        <v>98</v>
      </c>
      <c r="Q282" s="86">
        <v>2703</v>
      </c>
      <c r="R282" s="84" t="s">
        <v>225</v>
      </c>
      <c r="S282" s="84" t="s">
        <v>234</v>
      </c>
      <c r="T282" s="84" t="s">
        <v>235</v>
      </c>
      <c r="U282" s="85" t="s">
        <v>344</v>
      </c>
      <c r="V282" s="84" t="s">
        <v>345</v>
      </c>
      <c r="W282" s="84" t="s">
        <v>346</v>
      </c>
      <c r="X282" s="84" t="s">
        <v>347</v>
      </c>
      <c r="Y282" s="90">
        <v>43679</v>
      </c>
      <c r="Z282" s="91">
        <v>497.52</v>
      </c>
      <c r="AA282" s="91">
        <v>6.37</v>
      </c>
      <c r="AB282" s="91">
        <v>358</v>
      </c>
      <c r="AC282" s="91">
        <v>23.1</v>
      </c>
      <c r="AD282" s="91">
        <v>31</v>
      </c>
      <c r="AE282" s="91">
        <v>7.47</v>
      </c>
      <c r="AF282" s="91">
        <v>96.1</v>
      </c>
      <c r="AG282" s="91">
        <v>7.8999999999999986</v>
      </c>
      <c r="AH282" s="91">
        <v>51.8</v>
      </c>
      <c r="AI282" s="91">
        <v>2</v>
      </c>
      <c r="AJ282" s="91" t="s">
        <v>88</v>
      </c>
      <c r="AK282" s="91" t="s">
        <v>88</v>
      </c>
      <c r="AL282" s="91">
        <v>510</v>
      </c>
      <c r="AM282" s="91">
        <v>6450</v>
      </c>
      <c r="AN282" s="91" t="s">
        <v>88</v>
      </c>
      <c r="AO282" s="91" t="s">
        <v>88</v>
      </c>
      <c r="AP282" s="91" t="e">
        <v>#VALUE!</v>
      </c>
      <c r="AQ282" s="91" t="s">
        <v>88</v>
      </c>
      <c r="AR282" s="91" t="s">
        <v>88</v>
      </c>
      <c r="AS282" s="91" t="s">
        <v>88</v>
      </c>
      <c r="AT282" s="91" t="s">
        <v>88</v>
      </c>
      <c r="AU282" s="91">
        <v>179</v>
      </c>
      <c r="AV282" s="91">
        <v>560</v>
      </c>
      <c r="AW282" s="91" t="s">
        <v>88</v>
      </c>
      <c r="AX282" s="91">
        <v>5</v>
      </c>
      <c r="AY282" s="91">
        <v>0.05</v>
      </c>
      <c r="AZ282" s="91" t="s">
        <v>88</v>
      </c>
      <c r="BA282" s="91" t="s">
        <v>88</v>
      </c>
      <c r="BB282" s="91">
        <v>0.05</v>
      </c>
      <c r="BC282" s="91" t="s">
        <v>88</v>
      </c>
      <c r="BD282" s="91" t="s">
        <v>88</v>
      </c>
      <c r="BE282" s="93">
        <v>1E-3</v>
      </c>
      <c r="BF282" s="91" t="s">
        <v>88</v>
      </c>
      <c r="BG282" s="91">
        <v>0.25</v>
      </c>
      <c r="BH282" s="91" t="s">
        <v>88</v>
      </c>
      <c r="BI282" s="94">
        <f t="shared" si="156"/>
        <v>98.000454495373745</v>
      </c>
      <c r="BJ282" s="95">
        <f t="shared" si="157"/>
        <v>2</v>
      </c>
      <c r="BK282" s="95">
        <f t="shared" si="158"/>
        <v>69.215712788191667</v>
      </c>
      <c r="BL282" s="95">
        <f t="shared" si="159"/>
        <v>80.14150832</v>
      </c>
      <c r="BM282" s="95" t="e">
        <f t="shared" si="160"/>
        <v>#VALUE!</v>
      </c>
      <c r="BN282" s="95">
        <f t="shared" si="161"/>
        <v>2</v>
      </c>
      <c r="BO282" s="95">
        <f t="shared" si="162"/>
        <v>56.537154030903054</v>
      </c>
      <c r="BP282" s="95">
        <f t="shared" si="163"/>
        <v>5</v>
      </c>
      <c r="BQ282" s="95">
        <f t="shared" si="164"/>
        <v>20</v>
      </c>
      <c r="BR282" s="96" t="e">
        <f t="shared" si="165"/>
        <v>#VALUE!</v>
      </c>
      <c r="BS282" s="97" t="e">
        <f t="shared" si="166"/>
        <v>#VALUE!</v>
      </c>
      <c r="BT282" s="98">
        <f t="shared" si="167"/>
        <v>100</v>
      </c>
      <c r="BU282" s="99">
        <f t="shared" si="168"/>
        <v>0.96099999999999997</v>
      </c>
      <c r="BV282" s="100">
        <f t="shared" si="169"/>
        <v>0.1</v>
      </c>
      <c r="BW282" s="95">
        <f t="shared" si="170"/>
        <v>0.72164033784104109</v>
      </c>
      <c r="BX282" s="94">
        <f t="shared" si="171"/>
        <v>0.26</v>
      </c>
      <c r="BY282" s="100">
        <f t="shared" si="172"/>
        <v>0</v>
      </c>
      <c r="BZ282" s="100">
        <f t="shared" si="173"/>
        <v>0</v>
      </c>
      <c r="CA282" s="94">
        <f t="shared" si="174"/>
        <v>0.15</v>
      </c>
      <c r="CB282" s="99">
        <f t="shared" si="175"/>
        <v>0.3261896472977458</v>
      </c>
      <c r="CC282" s="97" t="str">
        <f t="shared" si="176"/>
        <v>Mala</v>
      </c>
      <c r="CD282" s="99">
        <f t="shared" si="177"/>
        <v>1</v>
      </c>
      <c r="CE282" s="96">
        <f t="shared" si="178"/>
        <v>1</v>
      </c>
      <c r="CF282" s="96">
        <f t="shared" si="179"/>
        <v>1</v>
      </c>
      <c r="CG282" s="99">
        <f t="shared" si="180"/>
        <v>1</v>
      </c>
      <c r="CH282" s="101" t="str">
        <f t="shared" si="181"/>
        <v>Muy Alta</v>
      </c>
      <c r="CI282" s="96">
        <f t="shared" si="182"/>
        <v>0</v>
      </c>
      <c r="CJ282" s="96">
        <f t="shared" si="183"/>
        <v>0.69335344019575018</v>
      </c>
      <c r="CK282" s="96">
        <f t="shared" si="184"/>
        <v>3.9000000000000035E-2</v>
      </c>
      <c r="CL282" s="102">
        <f t="shared" si="185"/>
        <v>0.24411781339858341</v>
      </c>
      <c r="CM282" s="103" t="str">
        <f t="shared" si="186"/>
        <v>Baja</v>
      </c>
      <c r="CN282" s="96">
        <f t="shared" si="187"/>
        <v>1</v>
      </c>
      <c r="CO282" s="96">
        <f t="shared" si="188"/>
        <v>1</v>
      </c>
      <c r="CP282" s="103" t="str">
        <f t="shared" si="189"/>
        <v>Muy Alta</v>
      </c>
      <c r="CQ282" s="104">
        <f t="shared" si="190"/>
        <v>1.1126328042112008E-4</v>
      </c>
      <c r="CR282" s="104">
        <f t="shared" si="191"/>
        <v>1.1126328042112008E-4</v>
      </c>
      <c r="CS282" s="103" t="str">
        <f t="shared" si="192"/>
        <v>Ninguna</v>
      </c>
      <c r="CT282" s="105" t="str">
        <f t="shared" si="193"/>
        <v>Eutrofico</v>
      </c>
      <c r="CU282" s="113" t="s">
        <v>2180</v>
      </c>
      <c r="CV282" s="83" t="s">
        <v>2181</v>
      </c>
      <c r="CW282" s="90">
        <v>43694</v>
      </c>
      <c r="CX282" s="106" t="e">
        <f t="shared" si="194"/>
        <v>#VALUE!</v>
      </c>
    </row>
    <row r="283" spans="1:102" ht="30" hidden="1" customHeight="1" x14ac:dyDescent="0.2">
      <c r="A283" s="83">
        <v>2019</v>
      </c>
      <c r="B283" s="84" t="s">
        <v>2182</v>
      </c>
      <c r="C283" s="84" t="s">
        <v>347</v>
      </c>
      <c r="D283" s="85" t="s">
        <v>2183</v>
      </c>
      <c r="E283" s="86" t="s">
        <v>343</v>
      </c>
      <c r="F283" s="86" t="s">
        <v>1412</v>
      </c>
      <c r="G283" s="86" t="s">
        <v>2003</v>
      </c>
      <c r="H283" s="87">
        <v>-74.683010999999993</v>
      </c>
      <c r="I283" s="87">
        <v>7.1007720000000001</v>
      </c>
      <c r="J283" s="88">
        <v>933149.68949999998</v>
      </c>
      <c r="K283" s="88">
        <v>1277090.0188</v>
      </c>
      <c r="L283" s="89">
        <v>506</v>
      </c>
      <c r="M283" s="86">
        <v>2</v>
      </c>
      <c r="N283" s="86" t="s">
        <v>79</v>
      </c>
      <c r="O283" s="86">
        <v>27</v>
      </c>
      <c r="P283" s="86" t="s">
        <v>98</v>
      </c>
      <c r="Q283" s="86">
        <v>2703</v>
      </c>
      <c r="R283" s="84" t="s">
        <v>225</v>
      </c>
      <c r="S283" s="84" t="s">
        <v>234</v>
      </c>
      <c r="T283" s="84" t="s">
        <v>235</v>
      </c>
      <c r="U283" s="85" t="s">
        <v>344</v>
      </c>
      <c r="V283" s="84" t="s">
        <v>345</v>
      </c>
      <c r="W283" s="84" t="s">
        <v>346</v>
      </c>
      <c r="X283" s="84" t="s">
        <v>347</v>
      </c>
      <c r="Y283" s="90">
        <v>43679</v>
      </c>
      <c r="Z283" s="91">
        <v>644.29999999999995</v>
      </c>
      <c r="AA283" s="91">
        <v>6.56</v>
      </c>
      <c r="AB283" s="91">
        <v>507</v>
      </c>
      <c r="AC283" s="91">
        <v>28.2</v>
      </c>
      <c r="AD283" s="91">
        <v>30.2</v>
      </c>
      <c r="AE283" s="91">
        <v>6.66</v>
      </c>
      <c r="AF283" s="91">
        <v>92.9</v>
      </c>
      <c r="AG283" s="91">
        <v>2</v>
      </c>
      <c r="AH283" s="91">
        <v>86.8</v>
      </c>
      <c r="AI283" s="91">
        <v>5.48</v>
      </c>
      <c r="AJ283" s="91" t="s">
        <v>88</v>
      </c>
      <c r="AK283" s="91" t="s">
        <v>88</v>
      </c>
      <c r="AL283" s="91">
        <v>58100</v>
      </c>
      <c r="AM283" s="91">
        <v>325500</v>
      </c>
      <c r="AN283" s="91" t="s">
        <v>88</v>
      </c>
      <c r="AO283" s="91" t="s">
        <v>88</v>
      </c>
      <c r="AP283" s="91" t="e">
        <v>#VALUE!</v>
      </c>
      <c r="AQ283" s="91" t="s">
        <v>88</v>
      </c>
      <c r="AR283" s="91" t="s">
        <v>88</v>
      </c>
      <c r="AS283" s="91" t="s">
        <v>88</v>
      </c>
      <c r="AT283" s="91" t="s">
        <v>88</v>
      </c>
      <c r="AU283" s="91">
        <v>317</v>
      </c>
      <c r="AV283" s="91">
        <v>192</v>
      </c>
      <c r="AW283" s="91" t="s">
        <v>88</v>
      </c>
      <c r="AX283" s="91">
        <v>5.51</v>
      </c>
      <c r="AY283" s="91">
        <v>0.161</v>
      </c>
      <c r="AZ283" s="91" t="s">
        <v>88</v>
      </c>
      <c r="BA283" s="91" t="s">
        <v>88</v>
      </c>
      <c r="BB283" s="91">
        <v>0.05</v>
      </c>
      <c r="BC283" s="91" t="s">
        <v>88</v>
      </c>
      <c r="BD283" s="91" t="s">
        <v>88</v>
      </c>
      <c r="BE283" s="93">
        <v>5.0000000000000001E-3</v>
      </c>
      <c r="BF283" s="91" t="s">
        <v>88</v>
      </c>
      <c r="BG283" s="91">
        <v>0.65700000000000003</v>
      </c>
      <c r="BH283" s="91" t="s">
        <v>88</v>
      </c>
      <c r="BI283" s="94">
        <f t="shared" si="156"/>
        <v>96.756192009028908</v>
      </c>
      <c r="BJ283" s="95">
        <f t="shared" si="157"/>
        <v>2</v>
      </c>
      <c r="BK283" s="95">
        <f t="shared" si="158"/>
        <v>75.769588763280325</v>
      </c>
      <c r="BL283" s="95">
        <f t="shared" si="159"/>
        <v>54.420129259005364</v>
      </c>
      <c r="BM283" s="95" t="e">
        <f t="shared" si="160"/>
        <v>#VALUE!</v>
      </c>
      <c r="BN283" s="95">
        <f t="shared" si="161"/>
        <v>2</v>
      </c>
      <c r="BO283" s="95">
        <f t="shared" si="162"/>
        <v>86.490133881600002</v>
      </c>
      <c r="BP283" s="95">
        <f t="shared" si="163"/>
        <v>5</v>
      </c>
      <c r="BQ283" s="95">
        <f t="shared" si="164"/>
        <v>20</v>
      </c>
      <c r="BR283" s="96" t="e">
        <f t="shared" si="165"/>
        <v>#VALUE!</v>
      </c>
      <c r="BS283" s="97" t="e">
        <f t="shared" si="166"/>
        <v>#VALUE!</v>
      </c>
      <c r="BT283" s="98">
        <f t="shared" si="167"/>
        <v>34.223602484472046</v>
      </c>
      <c r="BU283" s="99">
        <f t="shared" si="168"/>
        <v>0.92900000000000005</v>
      </c>
      <c r="BV283" s="100">
        <f t="shared" si="169"/>
        <v>0.1</v>
      </c>
      <c r="BW283" s="95">
        <f t="shared" si="170"/>
        <v>0.79658322935216308</v>
      </c>
      <c r="BX283" s="94">
        <f t="shared" si="171"/>
        <v>0.125</v>
      </c>
      <c r="BY283" s="100">
        <f t="shared" si="172"/>
        <v>0.44399999999999995</v>
      </c>
      <c r="BZ283" s="100">
        <f t="shared" si="173"/>
        <v>0</v>
      </c>
      <c r="CA283" s="94">
        <f t="shared" si="174"/>
        <v>0.15</v>
      </c>
      <c r="CB283" s="99">
        <f t="shared" si="175"/>
        <v>0.37482165210930291</v>
      </c>
      <c r="CC283" s="97" t="str">
        <f t="shared" si="176"/>
        <v>Mala</v>
      </c>
      <c r="CD283" s="99">
        <f t="shared" si="177"/>
        <v>1</v>
      </c>
      <c r="CE283" s="96">
        <f t="shared" si="178"/>
        <v>1</v>
      </c>
      <c r="CF283" s="96">
        <f t="shared" si="179"/>
        <v>1</v>
      </c>
      <c r="CG283" s="99">
        <f t="shared" si="180"/>
        <v>1</v>
      </c>
      <c r="CH283" s="101" t="str">
        <f t="shared" si="181"/>
        <v>Muy Alta</v>
      </c>
      <c r="CI283" s="96">
        <f t="shared" si="182"/>
        <v>0.46714639093905846</v>
      </c>
      <c r="CJ283" s="96">
        <f t="shared" si="183"/>
        <v>1</v>
      </c>
      <c r="CK283" s="96">
        <f t="shared" si="184"/>
        <v>7.0999999999999952E-2</v>
      </c>
      <c r="CL283" s="102">
        <f t="shared" si="185"/>
        <v>0.51271546364635279</v>
      </c>
      <c r="CM283" s="103" t="str">
        <f t="shared" si="186"/>
        <v>Media</v>
      </c>
      <c r="CN283" s="96">
        <f t="shared" si="187"/>
        <v>0.55600000000000005</v>
      </c>
      <c r="CO283" s="96">
        <f t="shared" si="188"/>
        <v>0.55600000000000005</v>
      </c>
      <c r="CP283" s="103" t="str">
        <f t="shared" si="189"/>
        <v>Media</v>
      </c>
      <c r="CQ283" s="104">
        <f t="shared" si="190"/>
        <v>2.1428271736026585E-4</v>
      </c>
      <c r="CR283" s="104">
        <f t="shared" si="191"/>
        <v>2.1428271736026585E-4</v>
      </c>
      <c r="CS283" s="103" t="str">
        <f t="shared" si="192"/>
        <v>Ninguna</v>
      </c>
      <c r="CT283" s="105" t="str">
        <f t="shared" si="193"/>
        <v>Eutrofico</v>
      </c>
      <c r="CU283" s="113" t="s">
        <v>2184</v>
      </c>
      <c r="CV283" s="83" t="s">
        <v>2181</v>
      </c>
      <c r="CW283" s="90">
        <v>43694</v>
      </c>
      <c r="CX283" s="106" t="e">
        <f t="shared" si="194"/>
        <v>#VALUE!</v>
      </c>
    </row>
    <row r="284" spans="1:102" ht="30" hidden="1" customHeight="1" x14ac:dyDescent="0.2">
      <c r="A284" s="83">
        <v>2019</v>
      </c>
      <c r="B284" s="84" t="s">
        <v>2185</v>
      </c>
      <c r="C284" s="84" t="s">
        <v>347</v>
      </c>
      <c r="D284" s="85" t="s">
        <v>2186</v>
      </c>
      <c r="E284" s="86" t="s">
        <v>343</v>
      </c>
      <c r="F284" s="86" t="s">
        <v>1412</v>
      </c>
      <c r="G284" s="86" t="s">
        <v>1648</v>
      </c>
      <c r="H284" s="87">
        <v>-74.664814000000007</v>
      </c>
      <c r="I284" s="87">
        <v>7.1188890000000002</v>
      </c>
      <c r="J284" s="88">
        <v>934958.42350000003</v>
      </c>
      <c r="K284" s="88">
        <v>1277731.6177999999</v>
      </c>
      <c r="L284" s="89">
        <v>480</v>
      </c>
      <c r="M284" s="86">
        <v>2</v>
      </c>
      <c r="N284" s="86" t="s">
        <v>79</v>
      </c>
      <c r="O284" s="86">
        <v>27</v>
      </c>
      <c r="P284" s="86" t="s">
        <v>98</v>
      </c>
      <c r="Q284" s="86">
        <v>2703</v>
      </c>
      <c r="R284" s="84" t="s">
        <v>225</v>
      </c>
      <c r="S284" s="84" t="s">
        <v>234</v>
      </c>
      <c r="T284" s="84" t="s">
        <v>235</v>
      </c>
      <c r="U284" s="85" t="s">
        <v>344</v>
      </c>
      <c r="V284" s="84" t="s">
        <v>345</v>
      </c>
      <c r="W284" s="84" t="s">
        <v>346</v>
      </c>
      <c r="X284" s="84" t="s">
        <v>347</v>
      </c>
      <c r="Y284" s="90">
        <v>43682</v>
      </c>
      <c r="Z284" s="91">
        <v>1310</v>
      </c>
      <c r="AA284" s="91">
        <v>7.2</v>
      </c>
      <c r="AB284" s="91">
        <v>384</v>
      </c>
      <c r="AC284" s="91">
        <v>34</v>
      </c>
      <c r="AD284" s="91">
        <v>36.200000000000003</v>
      </c>
      <c r="AE284" s="91">
        <v>6.23</v>
      </c>
      <c r="AF284" s="91">
        <v>93</v>
      </c>
      <c r="AG284" s="91">
        <v>2.2000000000000028</v>
      </c>
      <c r="AH284" s="91">
        <v>12.8</v>
      </c>
      <c r="AI284" s="91">
        <v>2</v>
      </c>
      <c r="AJ284" s="91" t="s">
        <v>88</v>
      </c>
      <c r="AK284" s="91" t="s">
        <v>88</v>
      </c>
      <c r="AL284" s="91">
        <v>5540</v>
      </c>
      <c r="AM284" s="91">
        <v>43520</v>
      </c>
      <c r="AN284" s="91" t="s">
        <v>88</v>
      </c>
      <c r="AO284" s="91" t="s">
        <v>88</v>
      </c>
      <c r="AP284" s="91" t="e">
        <v>#VALUE!</v>
      </c>
      <c r="AQ284" s="91" t="s">
        <v>88</v>
      </c>
      <c r="AR284" s="91" t="s">
        <v>88</v>
      </c>
      <c r="AS284" s="91" t="s">
        <v>88</v>
      </c>
      <c r="AT284" s="91" t="s">
        <v>88</v>
      </c>
      <c r="AU284" s="91">
        <v>274</v>
      </c>
      <c r="AV284" s="91">
        <v>297</v>
      </c>
      <c r="AW284" s="91" t="s">
        <v>88</v>
      </c>
      <c r="AX284" s="91">
        <v>5</v>
      </c>
      <c r="AY284" s="91">
        <v>0.44800000000000001</v>
      </c>
      <c r="AZ284" s="91" t="s">
        <v>88</v>
      </c>
      <c r="BA284" s="91" t="s">
        <v>88</v>
      </c>
      <c r="BB284" s="91">
        <v>0.05</v>
      </c>
      <c r="BC284" s="91" t="s">
        <v>88</v>
      </c>
      <c r="BD284" s="91" t="s">
        <v>88</v>
      </c>
      <c r="BE284" s="93">
        <v>1.2999999999999999E-2</v>
      </c>
      <c r="BF284" s="91" t="s">
        <v>88</v>
      </c>
      <c r="BG284" s="91">
        <v>1.43</v>
      </c>
      <c r="BH284" s="91" t="s">
        <v>88</v>
      </c>
      <c r="BI284" s="94">
        <f t="shared" si="156"/>
        <v>96.803573050194956</v>
      </c>
      <c r="BJ284" s="95">
        <f t="shared" si="157"/>
        <v>2</v>
      </c>
      <c r="BK284" s="95">
        <f t="shared" si="158"/>
        <v>92.138198271999016</v>
      </c>
      <c r="BL284" s="95">
        <f t="shared" si="159"/>
        <v>80.14150832</v>
      </c>
      <c r="BM284" s="95" t="e">
        <f t="shared" si="160"/>
        <v>#VALUE!</v>
      </c>
      <c r="BN284" s="95">
        <f t="shared" si="161"/>
        <v>2</v>
      </c>
      <c r="BO284" s="95">
        <f t="shared" si="162"/>
        <v>85.842310056788847</v>
      </c>
      <c r="BP284" s="95">
        <f t="shared" si="163"/>
        <v>5</v>
      </c>
      <c r="BQ284" s="95">
        <f t="shared" si="164"/>
        <v>20</v>
      </c>
      <c r="BR284" s="96" t="e">
        <f t="shared" si="165"/>
        <v>#VALUE!</v>
      </c>
      <c r="BS284" s="97" t="e">
        <f t="shared" si="166"/>
        <v>#VALUE!</v>
      </c>
      <c r="BT284" s="98">
        <f t="shared" si="167"/>
        <v>11.160714285714285</v>
      </c>
      <c r="BU284" s="99">
        <f t="shared" si="168"/>
        <v>0.93</v>
      </c>
      <c r="BV284" s="100">
        <f t="shared" si="169"/>
        <v>0.1</v>
      </c>
      <c r="BW284" s="95">
        <f t="shared" si="170"/>
        <v>1</v>
      </c>
      <c r="BX284" s="94">
        <f t="shared" si="171"/>
        <v>0.91</v>
      </c>
      <c r="BY284" s="100">
        <f t="shared" si="172"/>
        <v>0.129</v>
      </c>
      <c r="BZ284" s="100">
        <f t="shared" si="173"/>
        <v>0</v>
      </c>
      <c r="CA284" s="94">
        <f t="shared" si="174"/>
        <v>0.6</v>
      </c>
      <c r="CB284" s="99">
        <f t="shared" si="175"/>
        <v>0.53226000000000007</v>
      </c>
      <c r="CC284" s="97" t="str">
        <f t="shared" si="176"/>
        <v>Regular</v>
      </c>
      <c r="CD284" s="99">
        <f t="shared" si="177"/>
        <v>1</v>
      </c>
      <c r="CE284" s="96">
        <f t="shared" si="178"/>
        <v>1</v>
      </c>
      <c r="CF284" s="96">
        <f t="shared" si="179"/>
        <v>1</v>
      </c>
      <c r="CG284" s="99">
        <f t="shared" si="180"/>
        <v>1</v>
      </c>
      <c r="CH284" s="101" t="str">
        <f t="shared" si="181"/>
        <v>Muy Alta</v>
      </c>
      <c r="CI284" s="96">
        <f t="shared" si="182"/>
        <v>0</v>
      </c>
      <c r="CJ284" s="96">
        <f t="shared" si="183"/>
        <v>1</v>
      </c>
      <c r="CK284" s="96">
        <f t="shared" si="184"/>
        <v>6.9999999999999951E-2</v>
      </c>
      <c r="CL284" s="102">
        <f t="shared" si="185"/>
        <v>0.35666666666666663</v>
      </c>
      <c r="CM284" s="103" t="str">
        <f t="shared" si="186"/>
        <v>Baja</v>
      </c>
      <c r="CN284" s="96">
        <f t="shared" si="187"/>
        <v>0.871</v>
      </c>
      <c r="CO284" s="96">
        <f t="shared" si="188"/>
        <v>0.871</v>
      </c>
      <c r="CP284" s="103" t="str">
        <f t="shared" si="189"/>
        <v>Muy Alta</v>
      </c>
      <c r="CQ284" s="104">
        <f t="shared" si="190"/>
        <v>1.9460609850855683E-3</v>
      </c>
      <c r="CR284" s="104">
        <f t="shared" si="191"/>
        <v>1.9460609850855683E-3</v>
      </c>
      <c r="CS284" s="103" t="str">
        <f t="shared" si="192"/>
        <v>Ninguna</v>
      </c>
      <c r="CT284" s="105" t="str">
        <f t="shared" si="193"/>
        <v>Eutrofico</v>
      </c>
      <c r="CU284" s="113" t="s">
        <v>2187</v>
      </c>
      <c r="CV284" s="83" t="s">
        <v>2181</v>
      </c>
      <c r="CW284" s="90">
        <v>43697</v>
      </c>
      <c r="CX284" s="106" t="e">
        <f t="shared" si="194"/>
        <v>#VALUE!</v>
      </c>
    </row>
    <row r="285" spans="1:102" ht="30" hidden="1" customHeight="1" x14ac:dyDescent="0.2">
      <c r="A285" s="83">
        <v>2019</v>
      </c>
      <c r="B285" s="84" t="s">
        <v>2188</v>
      </c>
      <c r="C285" s="84" t="s">
        <v>347</v>
      </c>
      <c r="D285" s="85" t="s">
        <v>2189</v>
      </c>
      <c r="E285" s="86" t="s">
        <v>343</v>
      </c>
      <c r="F285" s="86" t="s">
        <v>1412</v>
      </c>
      <c r="G285" s="86" t="s">
        <v>2190</v>
      </c>
      <c r="H285" s="87">
        <v>-74.666191999999995</v>
      </c>
      <c r="I285" s="87">
        <v>7.1053439999999997</v>
      </c>
      <c r="J285" s="88">
        <v>934983.71900000004</v>
      </c>
      <c r="K285" s="88">
        <v>1277407.3509</v>
      </c>
      <c r="L285" s="89">
        <v>477</v>
      </c>
      <c r="M285" s="86">
        <v>2</v>
      </c>
      <c r="N285" s="86" t="s">
        <v>79</v>
      </c>
      <c r="O285" s="86">
        <v>27</v>
      </c>
      <c r="P285" s="86" t="s">
        <v>98</v>
      </c>
      <c r="Q285" s="86">
        <v>2703</v>
      </c>
      <c r="R285" s="84" t="s">
        <v>225</v>
      </c>
      <c r="S285" s="84" t="s">
        <v>234</v>
      </c>
      <c r="T285" s="84" t="s">
        <v>235</v>
      </c>
      <c r="U285" s="85" t="s">
        <v>344</v>
      </c>
      <c r="V285" s="84" t="s">
        <v>345</v>
      </c>
      <c r="W285" s="84" t="s">
        <v>346</v>
      </c>
      <c r="X285" s="84" t="s">
        <v>347</v>
      </c>
      <c r="Y285" s="90">
        <v>43682</v>
      </c>
      <c r="Z285" s="91">
        <v>770</v>
      </c>
      <c r="AA285" s="91">
        <v>7.48</v>
      </c>
      <c r="AB285" s="91">
        <v>180.2</v>
      </c>
      <c r="AC285" s="91">
        <v>31.9</v>
      </c>
      <c r="AD285" s="91">
        <v>36</v>
      </c>
      <c r="AE285" s="91">
        <v>6.7</v>
      </c>
      <c r="AF285" s="91">
        <v>96</v>
      </c>
      <c r="AG285" s="91">
        <v>4.1000000000000014</v>
      </c>
      <c r="AH285" s="91">
        <v>12</v>
      </c>
      <c r="AI285" s="91">
        <v>2</v>
      </c>
      <c r="AJ285" s="91" t="s">
        <v>88</v>
      </c>
      <c r="AK285" s="91" t="s">
        <v>88</v>
      </c>
      <c r="AL285" s="91">
        <v>3270</v>
      </c>
      <c r="AM285" s="91">
        <v>34480</v>
      </c>
      <c r="AN285" s="91" t="s">
        <v>88</v>
      </c>
      <c r="AO285" s="91" t="s">
        <v>88</v>
      </c>
      <c r="AP285" s="91" t="e">
        <v>#VALUE!</v>
      </c>
      <c r="AQ285" s="91" t="s">
        <v>88</v>
      </c>
      <c r="AR285" s="91" t="s">
        <v>88</v>
      </c>
      <c r="AS285" s="91" t="s">
        <v>88</v>
      </c>
      <c r="AT285" s="91" t="s">
        <v>88</v>
      </c>
      <c r="AU285" s="91">
        <v>171</v>
      </c>
      <c r="AV285" s="91">
        <v>101</v>
      </c>
      <c r="AW285" s="91" t="s">
        <v>88</v>
      </c>
      <c r="AX285" s="91">
        <v>5</v>
      </c>
      <c r="AY285" s="91">
        <v>0.112</v>
      </c>
      <c r="AZ285" s="91" t="s">
        <v>88</v>
      </c>
      <c r="BA285" s="91" t="s">
        <v>88</v>
      </c>
      <c r="BB285" s="91">
        <v>0.05</v>
      </c>
      <c r="BC285" s="91" t="s">
        <v>88</v>
      </c>
      <c r="BD285" s="91" t="s">
        <v>88</v>
      </c>
      <c r="BE285" s="93">
        <v>1E-3</v>
      </c>
      <c r="BF285" s="91" t="s">
        <v>88</v>
      </c>
      <c r="BG285" s="91">
        <v>0.25</v>
      </c>
      <c r="BH285" s="91" t="s">
        <v>88</v>
      </c>
      <c r="BI285" s="94">
        <f t="shared" si="156"/>
        <v>97.97012852224006</v>
      </c>
      <c r="BJ285" s="95">
        <f t="shared" si="157"/>
        <v>2</v>
      </c>
      <c r="BK285" s="95">
        <f t="shared" si="158"/>
        <v>93.358767352085778</v>
      </c>
      <c r="BL285" s="95">
        <f t="shared" si="159"/>
        <v>80.14150832</v>
      </c>
      <c r="BM285" s="95" t="e">
        <f t="shared" si="160"/>
        <v>#VALUE!</v>
      </c>
      <c r="BN285" s="95">
        <f t="shared" si="161"/>
        <v>2</v>
      </c>
      <c r="BO285" s="95">
        <f t="shared" si="162"/>
        <v>77.854786148314005</v>
      </c>
      <c r="BP285" s="95">
        <f t="shared" si="163"/>
        <v>5</v>
      </c>
      <c r="BQ285" s="95">
        <f t="shared" si="164"/>
        <v>20</v>
      </c>
      <c r="BR285" s="96" t="e">
        <f t="shared" si="165"/>
        <v>#VALUE!</v>
      </c>
      <c r="BS285" s="97" t="e">
        <f t="shared" si="166"/>
        <v>#VALUE!</v>
      </c>
      <c r="BT285" s="98">
        <f t="shared" si="167"/>
        <v>44.642857142857139</v>
      </c>
      <c r="BU285" s="99">
        <f t="shared" si="168"/>
        <v>0.96</v>
      </c>
      <c r="BV285" s="100">
        <f t="shared" si="169"/>
        <v>0.1</v>
      </c>
      <c r="BW285" s="95">
        <f t="shared" si="170"/>
        <v>1</v>
      </c>
      <c r="BX285" s="94">
        <f t="shared" si="171"/>
        <v>0.91</v>
      </c>
      <c r="BY285" s="100">
        <f t="shared" si="172"/>
        <v>0.71700000000000008</v>
      </c>
      <c r="BZ285" s="100">
        <f t="shared" si="173"/>
        <v>0.42095620233077935</v>
      </c>
      <c r="CA285" s="94">
        <f t="shared" si="174"/>
        <v>0.15</v>
      </c>
      <c r="CB285" s="99">
        <f t="shared" si="175"/>
        <v>0.61531386832630908</v>
      </c>
      <c r="CC285" s="97" t="str">
        <f t="shared" si="176"/>
        <v>Regular</v>
      </c>
      <c r="CD285" s="99">
        <f t="shared" si="177"/>
        <v>0.57904379766922065</v>
      </c>
      <c r="CE285" s="96">
        <f t="shared" si="178"/>
        <v>1</v>
      </c>
      <c r="CF285" s="96">
        <f t="shared" si="179"/>
        <v>1</v>
      </c>
      <c r="CG285" s="99">
        <f t="shared" si="180"/>
        <v>0.85968126588974025</v>
      </c>
      <c r="CH285" s="101" t="str">
        <f t="shared" si="181"/>
        <v>Muy Alta</v>
      </c>
      <c r="CI285" s="96">
        <f t="shared" si="182"/>
        <v>0</v>
      </c>
      <c r="CJ285" s="96">
        <f t="shared" si="183"/>
        <v>1</v>
      </c>
      <c r="CK285" s="96">
        <f t="shared" si="184"/>
        <v>4.0000000000000036E-2</v>
      </c>
      <c r="CL285" s="102">
        <f t="shared" si="185"/>
        <v>0.34666666666666668</v>
      </c>
      <c r="CM285" s="103" t="str">
        <f t="shared" si="186"/>
        <v>Baja</v>
      </c>
      <c r="CN285" s="96">
        <f t="shared" si="187"/>
        <v>0.28299999999999997</v>
      </c>
      <c r="CO285" s="96">
        <f t="shared" si="188"/>
        <v>0.28299999999999997</v>
      </c>
      <c r="CP285" s="103" t="str">
        <f t="shared" si="189"/>
        <v>Baja</v>
      </c>
      <c r="CQ285" s="104">
        <f t="shared" si="190"/>
        <v>5.0969650791001155E-3</v>
      </c>
      <c r="CR285" s="104">
        <f t="shared" si="191"/>
        <v>5.0969650791001155E-3</v>
      </c>
      <c r="CS285" s="103" t="str">
        <f t="shared" si="192"/>
        <v>Ninguna</v>
      </c>
      <c r="CT285" s="105" t="str">
        <f t="shared" si="193"/>
        <v>Eutrofico</v>
      </c>
      <c r="CU285" s="113" t="s">
        <v>2191</v>
      </c>
      <c r="CV285" s="83" t="s">
        <v>2181</v>
      </c>
      <c r="CW285" s="90">
        <v>43697</v>
      </c>
      <c r="CX285" s="106" t="e">
        <f t="shared" si="194"/>
        <v>#VALUE!</v>
      </c>
    </row>
    <row r="286" spans="1:102" ht="30" hidden="1" customHeight="1" x14ac:dyDescent="0.2">
      <c r="A286" s="83">
        <v>2019</v>
      </c>
      <c r="B286" s="84" t="s">
        <v>2192</v>
      </c>
      <c r="C286" s="84" t="s">
        <v>200</v>
      </c>
      <c r="D286" s="85" t="s">
        <v>2193</v>
      </c>
      <c r="E286" s="86" t="s">
        <v>2194</v>
      </c>
      <c r="F286" s="86" t="s">
        <v>151</v>
      </c>
      <c r="G286" s="86" t="s">
        <v>1494</v>
      </c>
      <c r="H286" s="87">
        <v>-75.688417000000001</v>
      </c>
      <c r="I286" s="87">
        <v>6.5216940000000001</v>
      </c>
      <c r="J286" s="88">
        <v>821804.16740000003</v>
      </c>
      <c r="K286" s="88">
        <v>1213214.9472000001</v>
      </c>
      <c r="L286" s="89">
        <v>1584</v>
      </c>
      <c r="M286" s="86">
        <v>2</v>
      </c>
      <c r="N286" s="86" t="s">
        <v>79</v>
      </c>
      <c r="O286" s="86">
        <v>26</v>
      </c>
      <c r="P286" s="86" t="s">
        <v>80</v>
      </c>
      <c r="Q286" s="86">
        <v>2620</v>
      </c>
      <c r="R286" s="84" t="s">
        <v>81</v>
      </c>
      <c r="S286" s="84" t="s">
        <v>181</v>
      </c>
      <c r="T286" s="84" t="s">
        <v>182</v>
      </c>
      <c r="U286" s="85" t="s">
        <v>199</v>
      </c>
      <c r="V286" s="84" t="s">
        <v>200</v>
      </c>
      <c r="W286" s="84" t="s">
        <v>201</v>
      </c>
      <c r="X286" s="84" t="s">
        <v>200</v>
      </c>
      <c r="Y286" s="90">
        <v>43661</v>
      </c>
      <c r="Z286" s="91">
        <v>260.85000000000002</v>
      </c>
      <c r="AA286" s="91">
        <v>7.62</v>
      </c>
      <c r="AB286" s="91">
        <v>44.1</v>
      </c>
      <c r="AC286" s="91">
        <v>21.9</v>
      </c>
      <c r="AD286" s="91">
        <v>25</v>
      </c>
      <c r="AE286" s="91">
        <v>7.5</v>
      </c>
      <c r="AF286" s="91">
        <v>99.1</v>
      </c>
      <c r="AG286" s="91">
        <v>3.1000000000000014</v>
      </c>
      <c r="AH286" s="91">
        <v>12</v>
      </c>
      <c r="AI286" s="91">
        <v>2</v>
      </c>
      <c r="AJ286" s="91" t="s">
        <v>88</v>
      </c>
      <c r="AK286" s="91" t="s">
        <v>88</v>
      </c>
      <c r="AL286" s="91">
        <v>109</v>
      </c>
      <c r="AM286" s="91" t="s">
        <v>88</v>
      </c>
      <c r="AN286" s="91" t="s">
        <v>88</v>
      </c>
      <c r="AO286" s="91" t="s">
        <v>88</v>
      </c>
      <c r="AP286" s="91" t="e">
        <v>#VALUE!</v>
      </c>
      <c r="AQ286" s="91" t="s">
        <v>88</v>
      </c>
      <c r="AR286" s="91" t="s">
        <v>88</v>
      </c>
      <c r="AS286" s="91" t="s">
        <v>88</v>
      </c>
      <c r="AT286" s="91" t="s">
        <v>88</v>
      </c>
      <c r="AU286" s="91">
        <v>63</v>
      </c>
      <c r="AV286" s="91">
        <v>7</v>
      </c>
      <c r="AW286" s="91" t="s">
        <v>88</v>
      </c>
      <c r="AX286" s="91">
        <v>5</v>
      </c>
      <c r="AY286" s="91">
        <v>0.05</v>
      </c>
      <c r="AZ286" s="91" t="s">
        <v>88</v>
      </c>
      <c r="BA286" s="91" t="s">
        <v>88</v>
      </c>
      <c r="BB286" s="91" t="s">
        <v>88</v>
      </c>
      <c r="BC286" s="91" t="s">
        <v>88</v>
      </c>
      <c r="BD286" s="91" t="s">
        <v>88</v>
      </c>
      <c r="BE286" s="93" t="s">
        <v>88</v>
      </c>
      <c r="BF286" s="91" t="s">
        <v>88</v>
      </c>
      <c r="BG286" s="91" t="s">
        <v>88</v>
      </c>
      <c r="BH286" s="91" t="s">
        <v>88</v>
      </c>
      <c r="BI286" s="94">
        <f t="shared" si="156"/>
        <v>98.651515634678063</v>
      </c>
      <c r="BJ286" s="95">
        <f t="shared" si="157"/>
        <v>2</v>
      </c>
      <c r="BK286" s="95">
        <f t="shared" si="158"/>
        <v>92.190117952788569</v>
      </c>
      <c r="BL286" s="95">
        <f t="shared" si="159"/>
        <v>80.14150832</v>
      </c>
      <c r="BM286" s="95" t="e">
        <f t="shared" si="160"/>
        <v>#VALUE!</v>
      </c>
      <c r="BN286" s="95">
        <f t="shared" si="161"/>
        <v>2</v>
      </c>
      <c r="BO286" s="95">
        <f t="shared" si="162"/>
        <v>82.438239885695339</v>
      </c>
      <c r="BP286" s="95">
        <f t="shared" si="163"/>
        <v>5</v>
      </c>
      <c r="BQ286" s="95">
        <f t="shared" si="164"/>
        <v>20</v>
      </c>
      <c r="BR286" s="96" t="e">
        <f t="shared" si="165"/>
        <v>#VALUE!</v>
      </c>
      <c r="BS286" s="97" t="e">
        <f t="shared" si="166"/>
        <v>#VALUE!</v>
      </c>
      <c r="BT286" s="98">
        <f t="shared" si="167"/>
        <v>100</v>
      </c>
      <c r="BU286" s="99">
        <f t="shared" si="168"/>
        <v>0.99099999999999999</v>
      </c>
      <c r="BV286" s="100">
        <f t="shared" si="169"/>
        <v>0.1</v>
      </c>
      <c r="BW286" s="95">
        <f t="shared" si="170"/>
        <v>1</v>
      </c>
      <c r="BX286" s="94">
        <f t="shared" si="171"/>
        <v>0.91</v>
      </c>
      <c r="BY286" s="100">
        <f t="shared" si="172"/>
        <v>0.999</v>
      </c>
      <c r="BZ286" s="100">
        <f t="shared" si="173"/>
        <v>0.91218924527539158</v>
      </c>
      <c r="CA286" s="94">
        <f t="shared" si="174"/>
        <v>0.15</v>
      </c>
      <c r="CB286" s="99">
        <f t="shared" si="175"/>
        <v>0.72852649433855499</v>
      </c>
      <c r="CC286" s="97" t="str">
        <f t="shared" si="176"/>
        <v>Aceptable</v>
      </c>
      <c r="CD286" s="99">
        <f t="shared" si="177"/>
        <v>8.781075472460842E-2</v>
      </c>
      <c r="CE286" s="96">
        <f t="shared" si="178"/>
        <v>1</v>
      </c>
      <c r="CF286" s="96">
        <f t="shared" si="179"/>
        <v>1</v>
      </c>
      <c r="CG286" s="99">
        <f t="shared" si="180"/>
        <v>0.69593691824153614</v>
      </c>
      <c r="CH286" s="101" t="str">
        <f t="shared" si="181"/>
        <v>Alta</v>
      </c>
      <c r="CI286" s="96">
        <f t="shared" si="182"/>
        <v>0</v>
      </c>
      <c r="CJ286" s="96">
        <f t="shared" si="183"/>
        <v>1</v>
      </c>
      <c r="CK286" s="96">
        <f t="shared" si="184"/>
        <v>9.000000000000008E-3</v>
      </c>
      <c r="CL286" s="102">
        <f t="shared" si="185"/>
        <v>0.33633333333333332</v>
      </c>
      <c r="CM286" s="103" t="str">
        <f t="shared" si="186"/>
        <v>Baja</v>
      </c>
      <c r="CN286" s="96">
        <f t="shared" si="187"/>
        <v>0</v>
      </c>
      <c r="CO286" s="96">
        <f t="shared" si="188"/>
        <v>0</v>
      </c>
      <c r="CP286" s="103" t="str">
        <f t="shared" si="189"/>
        <v>Ninguna</v>
      </c>
      <c r="CQ286" s="104">
        <f t="shared" si="190"/>
        <v>8.2357581162061204E-3</v>
      </c>
      <c r="CR286" s="104">
        <f t="shared" si="191"/>
        <v>8.2357581162061204E-3</v>
      </c>
      <c r="CS286" s="103" t="str">
        <f t="shared" si="192"/>
        <v>Ninguna</v>
      </c>
      <c r="CT286" s="105" t="str">
        <f t="shared" si="193"/>
        <v>Eutrofico</v>
      </c>
      <c r="CU286" s="113" t="s">
        <v>2195</v>
      </c>
      <c r="CV286" s="83" t="s">
        <v>2196</v>
      </c>
      <c r="CW286" s="90">
        <v>43676</v>
      </c>
      <c r="CX286" s="106" t="e">
        <f t="shared" si="194"/>
        <v>#VALUE!</v>
      </c>
    </row>
    <row r="287" spans="1:102" ht="30" hidden="1" customHeight="1" x14ac:dyDescent="0.2">
      <c r="A287" s="83">
        <v>2019</v>
      </c>
      <c r="B287" s="84" t="s">
        <v>2197</v>
      </c>
      <c r="C287" s="84" t="s">
        <v>200</v>
      </c>
      <c r="D287" s="85" t="s">
        <v>2198</v>
      </c>
      <c r="E287" s="86" t="s">
        <v>2194</v>
      </c>
      <c r="F287" s="86" t="s">
        <v>151</v>
      </c>
      <c r="G287" s="86" t="s">
        <v>1951</v>
      </c>
      <c r="H287" s="87">
        <v>-75.735721999999996</v>
      </c>
      <c r="I287" s="87">
        <v>6.5006110000000001</v>
      </c>
      <c r="J287" s="88">
        <v>816562.24179999996</v>
      </c>
      <c r="K287" s="88">
        <v>1210899.3788000001</v>
      </c>
      <c r="L287" s="89">
        <v>858</v>
      </c>
      <c r="M287" s="86">
        <v>2</v>
      </c>
      <c r="N287" s="86" t="s">
        <v>79</v>
      </c>
      <c r="O287" s="86">
        <v>26</v>
      </c>
      <c r="P287" s="86" t="s">
        <v>80</v>
      </c>
      <c r="Q287" s="86">
        <v>2620</v>
      </c>
      <c r="R287" s="84" t="s">
        <v>81</v>
      </c>
      <c r="S287" s="84" t="s">
        <v>181</v>
      </c>
      <c r="T287" s="84" t="s">
        <v>182</v>
      </c>
      <c r="U287" s="85" t="s">
        <v>199</v>
      </c>
      <c r="V287" s="84" t="s">
        <v>200</v>
      </c>
      <c r="W287" s="84" t="s">
        <v>201</v>
      </c>
      <c r="X287" s="84" t="s">
        <v>200</v>
      </c>
      <c r="Y287" s="90">
        <v>43661</v>
      </c>
      <c r="Z287" s="91">
        <v>370.44</v>
      </c>
      <c r="AA287" s="91">
        <v>7.76</v>
      </c>
      <c r="AB287" s="91">
        <v>59.3</v>
      </c>
      <c r="AC287" s="91">
        <v>22.9</v>
      </c>
      <c r="AD287" s="91">
        <v>27</v>
      </c>
      <c r="AE287" s="91">
        <v>7.4</v>
      </c>
      <c r="AF287" s="91">
        <v>97</v>
      </c>
      <c r="AG287" s="91">
        <v>4.1000000000000014</v>
      </c>
      <c r="AH287" s="91">
        <v>12</v>
      </c>
      <c r="AI287" s="91">
        <v>2</v>
      </c>
      <c r="AJ287" s="91" t="s">
        <v>88</v>
      </c>
      <c r="AK287" s="91" t="s">
        <v>88</v>
      </c>
      <c r="AL287" s="91">
        <v>135</v>
      </c>
      <c r="AM287" s="91" t="s">
        <v>88</v>
      </c>
      <c r="AN287" s="91" t="s">
        <v>88</v>
      </c>
      <c r="AO287" s="91" t="s">
        <v>88</v>
      </c>
      <c r="AP287" s="91" t="e">
        <v>#VALUE!</v>
      </c>
      <c r="AQ287" s="91" t="s">
        <v>88</v>
      </c>
      <c r="AR287" s="91" t="s">
        <v>88</v>
      </c>
      <c r="AS287" s="91" t="s">
        <v>88</v>
      </c>
      <c r="AT287" s="91" t="s">
        <v>88</v>
      </c>
      <c r="AU287" s="91">
        <v>61</v>
      </c>
      <c r="AV287" s="91">
        <v>14</v>
      </c>
      <c r="AW287" s="91" t="s">
        <v>88</v>
      </c>
      <c r="AX287" s="91">
        <v>5</v>
      </c>
      <c r="AY287" s="91">
        <v>0.05</v>
      </c>
      <c r="AZ287" s="91" t="s">
        <v>88</v>
      </c>
      <c r="BA287" s="91" t="s">
        <v>88</v>
      </c>
      <c r="BB287" s="91" t="s">
        <v>88</v>
      </c>
      <c r="BC287" s="91" t="s">
        <v>88</v>
      </c>
      <c r="BD287" s="91" t="s">
        <v>88</v>
      </c>
      <c r="BE287" s="93" t="s">
        <v>88</v>
      </c>
      <c r="BF287" s="91" t="s">
        <v>88</v>
      </c>
      <c r="BG287" s="91" t="s">
        <v>88</v>
      </c>
      <c r="BH287" s="91" t="s">
        <v>88</v>
      </c>
      <c r="BI287" s="94">
        <f t="shared" si="156"/>
        <v>98.248378601054924</v>
      </c>
      <c r="BJ287" s="95">
        <f t="shared" si="157"/>
        <v>2</v>
      </c>
      <c r="BK287" s="95">
        <f t="shared" si="158"/>
        <v>90.275628599447373</v>
      </c>
      <c r="BL287" s="95">
        <f t="shared" si="159"/>
        <v>80.14150832</v>
      </c>
      <c r="BM287" s="95" t="e">
        <f t="shared" si="160"/>
        <v>#VALUE!</v>
      </c>
      <c r="BN287" s="95">
        <f t="shared" si="161"/>
        <v>2</v>
      </c>
      <c r="BO287" s="95">
        <f t="shared" si="162"/>
        <v>77.854786148314005</v>
      </c>
      <c r="BP287" s="95">
        <f t="shared" si="163"/>
        <v>5</v>
      </c>
      <c r="BQ287" s="95">
        <f t="shared" si="164"/>
        <v>20</v>
      </c>
      <c r="BR287" s="96" t="e">
        <f t="shared" si="165"/>
        <v>#VALUE!</v>
      </c>
      <c r="BS287" s="97" t="e">
        <f t="shared" si="166"/>
        <v>#VALUE!</v>
      </c>
      <c r="BT287" s="98">
        <f t="shared" si="167"/>
        <v>100</v>
      </c>
      <c r="BU287" s="99">
        <f t="shared" si="168"/>
        <v>0.97</v>
      </c>
      <c r="BV287" s="100">
        <f t="shared" si="169"/>
        <v>0.1</v>
      </c>
      <c r="BW287" s="95">
        <f t="shared" si="170"/>
        <v>1</v>
      </c>
      <c r="BX287" s="94">
        <f t="shared" si="171"/>
        <v>0.91</v>
      </c>
      <c r="BY287" s="100">
        <f t="shared" si="172"/>
        <v>0.97799999999999998</v>
      </c>
      <c r="BZ287" s="100">
        <f t="shared" si="173"/>
        <v>0.86941500128782334</v>
      </c>
      <c r="CA287" s="94">
        <f t="shared" si="174"/>
        <v>0.15</v>
      </c>
      <c r="CB287" s="99">
        <f t="shared" si="175"/>
        <v>0.71623810018029532</v>
      </c>
      <c r="CC287" s="97" t="str">
        <f t="shared" si="176"/>
        <v>Aceptable</v>
      </c>
      <c r="CD287" s="99">
        <f t="shared" si="177"/>
        <v>0.13058499871217666</v>
      </c>
      <c r="CE287" s="96">
        <f t="shared" si="178"/>
        <v>1</v>
      </c>
      <c r="CF287" s="96">
        <f t="shared" si="179"/>
        <v>1</v>
      </c>
      <c r="CG287" s="99">
        <f t="shared" si="180"/>
        <v>0.71019499957072563</v>
      </c>
      <c r="CH287" s="101" t="str">
        <f t="shared" si="181"/>
        <v>Alta</v>
      </c>
      <c r="CI287" s="96">
        <f t="shared" si="182"/>
        <v>0</v>
      </c>
      <c r="CJ287" s="96">
        <f t="shared" si="183"/>
        <v>1</v>
      </c>
      <c r="CK287" s="96">
        <f t="shared" si="184"/>
        <v>3.0000000000000027E-2</v>
      </c>
      <c r="CL287" s="102">
        <f t="shared" si="185"/>
        <v>0.34333333333333332</v>
      </c>
      <c r="CM287" s="103" t="str">
        <f t="shared" si="186"/>
        <v>Baja</v>
      </c>
      <c r="CN287" s="96">
        <f t="shared" si="187"/>
        <v>2.2000000000000002E-2</v>
      </c>
      <c r="CO287" s="96">
        <f t="shared" si="188"/>
        <v>2.2000000000000002E-2</v>
      </c>
      <c r="CP287" s="103" t="str">
        <f t="shared" si="189"/>
        <v>Ninguna</v>
      </c>
      <c r="CQ287" s="104">
        <f t="shared" si="190"/>
        <v>1.3281666456488005E-2</v>
      </c>
      <c r="CR287" s="104">
        <f t="shared" si="191"/>
        <v>1.3281666456488005E-2</v>
      </c>
      <c r="CS287" s="103" t="str">
        <f t="shared" si="192"/>
        <v>Ninguna</v>
      </c>
      <c r="CT287" s="105" t="str">
        <f t="shared" si="193"/>
        <v>Eutrofico</v>
      </c>
      <c r="CU287" s="113" t="s">
        <v>2199</v>
      </c>
      <c r="CV287" s="83" t="s">
        <v>2200</v>
      </c>
      <c r="CW287" s="90">
        <v>43676</v>
      </c>
      <c r="CX287" s="106" t="e">
        <f t="shared" si="194"/>
        <v>#VALUE!</v>
      </c>
    </row>
    <row r="288" spans="1:102" ht="30" hidden="1" customHeight="1" x14ac:dyDescent="0.2">
      <c r="A288" s="83">
        <v>2019</v>
      </c>
      <c r="B288" s="84" t="s">
        <v>2201</v>
      </c>
      <c r="C288" s="84" t="s">
        <v>2202</v>
      </c>
      <c r="D288" s="85" t="s">
        <v>2203</v>
      </c>
      <c r="E288" s="86" t="s">
        <v>2194</v>
      </c>
      <c r="F288" s="86" t="s">
        <v>151</v>
      </c>
      <c r="G288" s="86" t="s">
        <v>1668</v>
      </c>
      <c r="H288" s="87">
        <v>-75.798610999999994</v>
      </c>
      <c r="I288" s="87">
        <v>6.5333329999999998</v>
      </c>
      <c r="J288" s="88">
        <v>809615.57290000003</v>
      </c>
      <c r="K288" s="88">
        <v>1214542.9256</v>
      </c>
      <c r="L288" s="89">
        <v>444</v>
      </c>
      <c r="M288" s="86">
        <v>2</v>
      </c>
      <c r="N288" s="86" t="s">
        <v>79</v>
      </c>
      <c r="O288" s="86">
        <v>26</v>
      </c>
      <c r="P288" s="86" t="s">
        <v>80</v>
      </c>
      <c r="Q288" s="86">
        <v>2620</v>
      </c>
      <c r="R288" s="84" t="s">
        <v>81</v>
      </c>
      <c r="S288" s="84" t="s">
        <v>181</v>
      </c>
      <c r="T288" s="84" t="s">
        <v>182</v>
      </c>
      <c r="U288" s="85" t="s">
        <v>199</v>
      </c>
      <c r="V288" s="84" t="s">
        <v>200</v>
      </c>
      <c r="W288" s="84" t="s">
        <v>2204</v>
      </c>
      <c r="X288" s="84" t="s">
        <v>2202</v>
      </c>
      <c r="Y288" s="90">
        <v>43662</v>
      </c>
      <c r="Z288" s="91">
        <v>1578.53</v>
      </c>
      <c r="AA288" s="91">
        <v>8.17</v>
      </c>
      <c r="AB288" s="91">
        <v>172.5</v>
      </c>
      <c r="AC288" s="91">
        <v>25.5</v>
      </c>
      <c r="AD288" s="91">
        <v>29.3</v>
      </c>
      <c r="AE288" s="91">
        <v>8.24</v>
      </c>
      <c r="AF288" s="91">
        <v>104.5</v>
      </c>
      <c r="AG288" s="91">
        <v>3.8000000000000007</v>
      </c>
      <c r="AH288" s="91">
        <v>13.1</v>
      </c>
      <c r="AI288" s="91">
        <v>3.99</v>
      </c>
      <c r="AJ288" s="91" t="s">
        <v>88</v>
      </c>
      <c r="AK288" s="91" t="s">
        <v>88</v>
      </c>
      <c r="AL288" s="91">
        <v>38400</v>
      </c>
      <c r="AM288" s="91" t="s">
        <v>88</v>
      </c>
      <c r="AN288" s="91" t="s">
        <v>88</v>
      </c>
      <c r="AO288" s="91" t="s">
        <v>88</v>
      </c>
      <c r="AP288" s="91" t="e">
        <v>#VALUE!</v>
      </c>
      <c r="AQ288" s="91" t="s">
        <v>88</v>
      </c>
      <c r="AR288" s="91" t="s">
        <v>88</v>
      </c>
      <c r="AS288" s="91" t="s">
        <v>88</v>
      </c>
      <c r="AT288" s="91" t="s">
        <v>88</v>
      </c>
      <c r="AU288" s="91">
        <v>156</v>
      </c>
      <c r="AV288" s="91">
        <v>65</v>
      </c>
      <c r="AW288" s="91" t="s">
        <v>88</v>
      </c>
      <c r="AX288" s="91">
        <v>5</v>
      </c>
      <c r="AY288" s="91">
        <v>0.192</v>
      </c>
      <c r="AZ288" s="91" t="s">
        <v>88</v>
      </c>
      <c r="BA288" s="91" t="s">
        <v>88</v>
      </c>
      <c r="BB288" s="91" t="s">
        <v>88</v>
      </c>
      <c r="BC288" s="91" t="s">
        <v>88</v>
      </c>
      <c r="BD288" s="91" t="s">
        <v>88</v>
      </c>
      <c r="BE288" s="93" t="s">
        <v>88</v>
      </c>
      <c r="BF288" s="91" t="s">
        <v>88</v>
      </c>
      <c r="BG288" s="91" t="s">
        <v>88</v>
      </c>
      <c r="BH288" s="91" t="s">
        <v>88</v>
      </c>
      <c r="BI288" s="94">
        <f t="shared" si="156"/>
        <v>98.571170305035395</v>
      </c>
      <c r="BJ288" s="95">
        <f t="shared" si="157"/>
        <v>2</v>
      </c>
      <c r="BK288" s="95">
        <f t="shared" si="158"/>
        <v>80.049800556975242</v>
      </c>
      <c r="BL288" s="95">
        <f t="shared" si="159"/>
        <v>64.179562893420552</v>
      </c>
      <c r="BM288" s="95" t="e">
        <f t="shared" si="160"/>
        <v>#VALUE!</v>
      </c>
      <c r="BN288" s="95">
        <f t="shared" si="161"/>
        <v>2</v>
      </c>
      <c r="BO288" s="95">
        <f t="shared" si="162"/>
        <v>79.306378458376571</v>
      </c>
      <c r="BP288" s="95">
        <f t="shared" si="163"/>
        <v>5</v>
      </c>
      <c r="BQ288" s="95">
        <f t="shared" si="164"/>
        <v>20</v>
      </c>
      <c r="BR288" s="96" t="e">
        <f t="shared" si="165"/>
        <v>#VALUE!</v>
      </c>
      <c r="BS288" s="97" t="e">
        <f t="shared" si="166"/>
        <v>#VALUE!</v>
      </c>
      <c r="BT288" s="98">
        <f t="shared" si="167"/>
        <v>26.041666666666668</v>
      </c>
      <c r="BU288" s="99">
        <f t="shared" si="168"/>
        <v>0.95500000000000007</v>
      </c>
      <c r="BV288" s="100">
        <f t="shared" si="169"/>
        <v>0.1</v>
      </c>
      <c r="BW288" s="95">
        <f t="shared" si="170"/>
        <v>0.91558542092912332</v>
      </c>
      <c r="BX288" s="94">
        <f t="shared" si="171"/>
        <v>0.91</v>
      </c>
      <c r="BY288" s="100">
        <f t="shared" si="172"/>
        <v>0.82499999999999996</v>
      </c>
      <c r="BZ288" s="100">
        <f t="shared" si="173"/>
        <v>0.45386829058289069</v>
      </c>
      <c r="CA288" s="94">
        <f t="shared" si="174"/>
        <v>0.15</v>
      </c>
      <c r="CB288" s="99">
        <f t="shared" si="175"/>
        <v>0.62242351961168196</v>
      </c>
      <c r="CC288" s="97" t="str">
        <f t="shared" si="176"/>
        <v>Regular</v>
      </c>
      <c r="CD288" s="99">
        <f t="shared" si="177"/>
        <v>0.54613170941710931</v>
      </c>
      <c r="CE288" s="96">
        <f t="shared" si="178"/>
        <v>1</v>
      </c>
      <c r="CF288" s="96">
        <f t="shared" si="179"/>
        <v>1</v>
      </c>
      <c r="CG288" s="99">
        <f t="shared" si="180"/>
        <v>0.84871056980570314</v>
      </c>
      <c r="CH288" s="101" t="str">
        <f t="shared" si="181"/>
        <v>Muy Alta</v>
      </c>
      <c r="CI288" s="96">
        <f t="shared" si="182"/>
        <v>0.3706810269807238</v>
      </c>
      <c r="CJ288" s="96">
        <f t="shared" si="183"/>
        <v>1</v>
      </c>
      <c r="CK288" s="96">
        <f t="shared" si="184"/>
        <v>0</v>
      </c>
      <c r="CL288" s="102">
        <f t="shared" si="185"/>
        <v>0.45689367566024125</v>
      </c>
      <c r="CM288" s="103" t="str">
        <f t="shared" si="186"/>
        <v>Media</v>
      </c>
      <c r="CN288" s="96">
        <f t="shared" si="187"/>
        <v>0.17500000000000002</v>
      </c>
      <c r="CO288" s="96">
        <f t="shared" si="188"/>
        <v>0.17500000000000002</v>
      </c>
      <c r="CP288" s="103" t="str">
        <f t="shared" si="189"/>
        <v>Ninguna</v>
      </c>
      <c r="CQ288" s="104">
        <f t="shared" si="190"/>
        <v>5.2475818227231387E-2</v>
      </c>
      <c r="CR288" s="104">
        <f t="shared" si="191"/>
        <v>5.2475818227231387E-2</v>
      </c>
      <c r="CS288" s="103" t="str">
        <f t="shared" si="192"/>
        <v>Ninguna</v>
      </c>
      <c r="CT288" s="105" t="str">
        <f t="shared" si="193"/>
        <v>Eutrofico</v>
      </c>
      <c r="CU288" s="113" t="s">
        <v>2205</v>
      </c>
      <c r="CV288" s="83" t="s">
        <v>2206</v>
      </c>
      <c r="CW288" s="90">
        <v>43677</v>
      </c>
      <c r="CX288" s="106" t="e">
        <f t="shared" si="194"/>
        <v>#VALUE!</v>
      </c>
    </row>
    <row r="289" spans="1:102" ht="30" hidden="1" customHeight="1" x14ac:dyDescent="0.2">
      <c r="A289" s="83">
        <v>2019</v>
      </c>
      <c r="B289" s="84" t="s">
        <v>2207</v>
      </c>
      <c r="C289" s="84" t="s">
        <v>200</v>
      </c>
      <c r="D289" s="85" t="s">
        <v>2208</v>
      </c>
      <c r="E289" s="86" t="s">
        <v>2194</v>
      </c>
      <c r="F289" s="86" t="s">
        <v>151</v>
      </c>
      <c r="G289" s="86" t="s">
        <v>1648</v>
      </c>
      <c r="H289" s="87">
        <v>-75.777193999999994</v>
      </c>
      <c r="I289" s="87">
        <v>6.5108610000000002</v>
      </c>
      <c r="J289" s="88">
        <v>811976.94059999997</v>
      </c>
      <c r="K289" s="88">
        <v>1212048.6296000001</v>
      </c>
      <c r="L289" s="89">
        <v>542</v>
      </c>
      <c r="M289" s="86">
        <v>2</v>
      </c>
      <c r="N289" s="86" t="s">
        <v>79</v>
      </c>
      <c r="O289" s="86">
        <v>26</v>
      </c>
      <c r="P289" s="86" t="s">
        <v>80</v>
      </c>
      <c r="Q289" s="86">
        <v>2620</v>
      </c>
      <c r="R289" s="84" t="s">
        <v>81</v>
      </c>
      <c r="S289" s="84" t="s">
        <v>181</v>
      </c>
      <c r="T289" s="84" t="s">
        <v>182</v>
      </c>
      <c r="U289" s="85" t="s">
        <v>199</v>
      </c>
      <c r="V289" s="84" t="s">
        <v>200</v>
      </c>
      <c r="W289" s="84" t="s">
        <v>201</v>
      </c>
      <c r="X289" s="84" t="s">
        <v>200</v>
      </c>
      <c r="Y289" s="90">
        <v>43662</v>
      </c>
      <c r="Z289" s="91">
        <v>583.04</v>
      </c>
      <c r="AA289" s="91">
        <v>6.23</v>
      </c>
      <c r="AB289" s="91">
        <v>164.4</v>
      </c>
      <c r="AC289" s="91">
        <v>25.9</v>
      </c>
      <c r="AD289" s="91">
        <v>26</v>
      </c>
      <c r="AE289" s="91">
        <v>7.59</v>
      </c>
      <c r="AF289" s="91">
        <v>95.2</v>
      </c>
      <c r="AG289" s="91">
        <v>0.10000000000000142</v>
      </c>
      <c r="AH289" s="91">
        <v>12</v>
      </c>
      <c r="AI289" s="91">
        <v>2.54</v>
      </c>
      <c r="AJ289" s="91" t="s">
        <v>88</v>
      </c>
      <c r="AK289" s="91" t="s">
        <v>88</v>
      </c>
      <c r="AL289" s="91">
        <v>125100</v>
      </c>
      <c r="AM289" s="91" t="s">
        <v>88</v>
      </c>
      <c r="AN289" s="91" t="s">
        <v>88</v>
      </c>
      <c r="AO289" s="91" t="s">
        <v>88</v>
      </c>
      <c r="AP289" s="91" t="e">
        <v>#VALUE!</v>
      </c>
      <c r="AQ289" s="91" t="s">
        <v>88</v>
      </c>
      <c r="AR289" s="91" t="s">
        <v>88</v>
      </c>
      <c r="AS289" s="91" t="s">
        <v>88</v>
      </c>
      <c r="AT289" s="91" t="s">
        <v>88</v>
      </c>
      <c r="AU289" s="91">
        <v>149</v>
      </c>
      <c r="AV289" s="91">
        <v>66</v>
      </c>
      <c r="AW289" s="91" t="s">
        <v>88</v>
      </c>
      <c r="AX289" s="91">
        <v>5</v>
      </c>
      <c r="AY289" s="91">
        <v>0.24099999999999999</v>
      </c>
      <c r="AZ289" s="91" t="s">
        <v>88</v>
      </c>
      <c r="BA289" s="91" t="s">
        <v>88</v>
      </c>
      <c r="BB289" s="91" t="s">
        <v>88</v>
      </c>
      <c r="BC289" s="91" t="s">
        <v>88</v>
      </c>
      <c r="BD289" s="91" t="s">
        <v>88</v>
      </c>
      <c r="BE289" s="93" t="s">
        <v>88</v>
      </c>
      <c r="BF289" s="91" t="s">
        <v>88</v>
      </c>
      <c r="BG289" s="91" t="s">
        <v>88</v>
      </c>
      <c r="BH289" s="91" t="s">
        <v>88</v>
      </c>
      <c r="BI289" s="94">
        <f t="shared" si="156"/>
        <v>97.7075570904709</v>
      </c>
      <c r="BJ289" s="95">
        <f t="shared" si="157"/>
        <v>2</v>
      </c>
      <c r="BK289" s="95">
        <f t="shared" si="158"/>
        <v>64.260764134765822</v>
      </c>
      <c r="BL289" s="95">
        <f t="shared" si="159"/>
        <v>75.446899061975927</v>
      </c>
      <c r="BM289" s="95" t="e">
        <f t="shared" si="160"/>
        <v>#VALUE!</v>
      </c>
      <c r="BN289" s="95">
        <f t="shared" si="161"/>
        <v>2</v>
      </c>
      <c r="BO289" s="95">
        <f t="shared" si="162"/>
        <v>90.318016455685552</v>
      </c>
      <c r="BP289" s="95">
        <f t="shared" si="163"/>
        <v>5</v>
      </c>
      <c r="BQ289" s="95">
        <f t="shared" si="164"/>
        <v>20</v>
      </c>
      <c r="BR289" s="96" t="e">
        <f t="shared" si="165"/>
        <v>#VALUE!</v>
      </c>
      <c r="BS289" s="97" t="e">
        <f t="shared" si="166"/>
        <v>#VALUE!</v>
      </c>
      <c r="BT289" s="98">
        <f t="shared" si="167"/>
        <v>20.74688796680498</v>
      </c>
      <c r="BU289" s="99">
        <f t="shared" si="168"/>
        <v>0.95200000000000007</v>
      </c>
      <c r="BV289" s="100">
        <f t="shared" si="169"/>
        <v>0.1</v>
      </c>
      <c r="BW289" s="95">
        <f t="shared" si="170"/>
        <v>0.67096928954955348</v>
      </c>
      <c r="BX289" s="94">
        <f t="shared" si="171"/>
        <v>0.91</v>
      </c>
      <c r="BY289" s="100">
        <f t="shared" si="172"/>
        <v>0.82199999999999995</v>
      </c>
      <c r="BZ289" s="100">
        <f t="shared" si="173"/>
        <v>0.48795464631360974</v>
      </c>
      <c r="CA289" s="94">
        <f t="shared" si="174"/>
        <v>0.15</v>
      </c>
      <c r="CB289" s="99">
        <f t="shared" si="175"/>
        <v>0.59204935102084288</v>
      </c>
      <c r="CC289" s="97" t="str">
        <f t="shared" si="176"/>
        <v>Regular</v>
      </c>
      <c r="CD289" s="99">
        <f t="shared" si="177"/>
        <v>0.51204535368639026</v>
      </c>
      <c r="CE289" s="96">
        <f t="shared" si="178"/>
        <v>1</v>
      </c>
      <c r="CF289" s="96">
        <f t="shared" si="179"/>
        <v>1</v>
      </c>
      <c r="CG289" s="99">
        <f t="shared" si="180"/>
        <v>0.83734845122879664</v>
      </c>
      <c r="CH289" s="101" t="str">
        <f t="shared" si="181"/>
        <v>Muy Alta</v>
      </c>
      <c r="CI289" s="96">
        <f t="shared" si="182"/>
        <v>0.23338360163395661</v>
      </c>
      <c r="CJ289" s="96">
        <f t="shared" si="183"/>
        <v>1</v>
      </c>
      <c r="CK289" s="96">
        <f t="shared" si="184"/>
        <v>4.7999999999999932E-2</v>
      </c>
      <c r="CL289" s="102">
        <f t="shared" si="185"/>
        <v>0.42712786721131879</v>
      </c>
      <c r="CM289" s="103" t="str">
        <f t="shared" si="186"/>
        <v>Media</v>
      </c>
      <c r="CN289" s="96">
        <f t="shared" si="187"/>
        <v>0.17800000000000002</v>
      </c>
      <c r="CO289" s="96">
        <f t="shared" si="188"/>
        <v>0.17800000000000002</v>
      </c>
      <c r="CP289" s="103" t="str">
        <f t="shared" si="189"/>
        <v>Ninguna</v>
      </c>
      <c r="CQ289" s="104">
        <f t="shared" si="190"/>
        <v>6.8644561682266753E-5</v>
      </c>
      <c r="CR289" s="104">
        <f t="shared" si="191"/>
        <v>6.8644561682266753E-5</v>
      </c>
      <c r="CS289" s="103" t="str">
        <f t="shared" si="192"/>
        <v>Ninguna</v>
      </c>
      <c r="CT289" s="105" t="str">
        <f t="shared" si="193"/>
        <v>Eutrofico</v>
      </c>
      <c r="CU289" s="113" t="s">
        <v>2209</v>
      </c>
      <c r="CV289" s="83" t="s">
        <v>1957</v>
      </c>
      <c r="CW289" s="90">
        <v>43677</v>
      </c>
      <c r="CX289" s="106" t="e">
        <f t="shared" si="194"/>
        <v>#VALUE!</v>
      </c>
    </row>
    <row r="290" spans="1:102" ht="30" hidden="1" customHeight="1" x14ac:dyDescent="0.2">
      <c r="A290" s="83">
        <v>2019</v>
      </c>
      <c r="B290" s="84" t="s">
        <v>2210</v>
      </c>
      <c r="C290" s="84" t="s">
        <v>216</v>
      </c>
      <c r="D290" s="83" t="s">
        <v>2211</v>
      </c>
      <c r="E290" s="86" t="s">
        <v>2212</v>
      </c>
      <c r="F290" s="86" t="s">
        <v>1285</v>
      </c>
      <c r="G290" s="86" t="s">
        <v>1578</v>
      </c>
      <c r="H290" s="87">
        <v>-75.459528000000006</v>
      </c>
      <c r="I290" s="87">
        <v>7.5531670000000002</v>
      </c>
      <c r="J290" s="88">
        <v>847465.92610000004</v>
      </c>
      <c r="K290" s="88">
        <v>1327243.7328999999</v>
      </c>
      <c r="L290" s="89">
        <v>115</v>
      </c>
      <c r="M290" s="86">
        <v>2</v>
      </c>
      <c r="N290" s="86" t="s">
        <v>79</v>
      </c>
      <c r="O290" s="86">
        <v>26</v>
      </c>
      <c r="P290" s="86" t="s">
        <v>80</v>
      </c>
      <c r="Q290" s="86">
        <v>2624</v>
      </c>
      <c r="R290" s="84" t="s">
        <v>212</v>
      </c>
      <c r="S290" s="84" t="s">
        <v>213</v>
      </c>
      <c r="T290" s="84" t="s">
        <v>214</v>
      </c>
      <c r="U290" s="85" t="s">
        <v>215</v>
      </c>
      <c r="V290" s="84" t="s">
        <v>216</v>
      </c>
      <c r="W290" s="84" t="s">
        <v>2213</v>
      </c>
      <c r="X290" s="84" t="s">
        <v>216</v>
      </c>
      <c r="Y290" s="90">
        <v>43718</v>
      </c>
      <c r="Z290" s="91">
        <v>70555</v>
      </c>
      <c r="AA290" s="91">
        <v>7.84</v>
      </c>
      <c r="AB290" s="91">
        <v>77.2</v>
      </c>
      <c r="AC290" s="91">
        <v>24.5</v>
      </c>
      <c r="AD290" s="91">
        <v>30</v>
      </c>
      <c r="AE290" s="91">
        <v>8.11</v>
      </c>
      <c r="AF290" s="91">
        <v>99.5</v>
      </c>
      <c r="AG290" s="91">
        <v>5.5</v>
      </c>
      <c r="AH290" s="91">
        <v>12</v>
      </c>
      <c r="AI290" s="91">
        <v>2</v>
      </c>
      <c r="AJ290" s="91" t="s">
        <v>88</v>
      </c>
      <c r="AK290" s="91" t="s">
        <v>88</v>
      </c>
      <c r="AL290" s="91">
        <v>1870</v>
      </c>
      <c r="AM290" s="91" t="s">
        <v>88</v>
      </c>
      <c r="AN290" s="91" t="s">
        <v>88</v>
      </c>
      <c r="AO290" s="91" t="s">
        <v>88</v>
      </c>
      <c r="AP290" s="91">
        <v>0.24396839604611897</v>
      </c>
      <c r="AQ290" s="91" t="s">
        <v>88</v>
      </c>
      <c r="AR290" s="91" t="s">
        <v>88</v>
      </c>
      <c r="AS290" s="91">
        <v>142</v>
      </c>
      <c r="AT290" s="91" t="s">
        <v>88</v>
      </c>
      <c r="AU290" s="91" t="s">
        <v>88</v>
      </c>
      <c r="AV290" s="91">
        <v>179</v>
      </c>
      <c r="AW290" s="91" t="s">
        <v>88</v>
      </c>
      <c r="AX290" s="91">
        <v>5</v>
      </c>
      <c r="AY290" s="91">
        <v>0.36199999999999999</v>
      </c>
      <c r="AZ290" s="91" t="s">
        <v>88</v>
      </c>
      <c r="BA290" s="91" t="s">
        <v>88</v>
      </c>
      <c r="BB290" s="91" t="s">
        <v>88</v>
      </c>
      <c r="BC290" s="91" t="s">
        <v>88</v>
      </c>
      <c r="BD290" s="91" t="s">
        <v>88</v>
      </c>
      <c r="BE290" s="93" t="s">
        <v>88</v>
      </c>
      <c r="BF290" s="91" t="s">
        <v>88</v>
      </c>
      <c r="BG290" s="91" t="s">
        <v>88</v>
      </c>
      <c r="BH290" s="91" t="s">
        <v>88</v>
      </c>
      <c r="BI290" s="94">
        <f t="shared" si="156"/>
        <v>98.700481155480716</v>
      </c>
      <c r="BJ290" s="95">
        <f t="shared" si="157"/>
        <v>2</v>
      </c>
      <c r="BK290" s="95">
        <f t="shared" si="158"/>
        <v>88.765757235865749</v>
      </c>
      <c r="BL290" s="95">
        <f t="shared" si="159"/>
        <v>80.14150832</v>
      </c>
      <c r="BM290" s="95">
        <f t="shared" si="160"/>
        <v>99.13716254951585</v>
      </c>
      <c r="BN290" s="95">
        <f t="shared" si="161"/>
        <v>2</v>
      </c>
      <c r="BO290" s="95">
        <f t="shared" si="162"/>
        <v>70.424406522592179</v>
      </c>
      <c r="BP290" s="95">
        <f t="shared" si="163"/>
        <v>5</v>
      </c>
      <c r="BQ290" s="95">
        <f t="shared" si="164"/>
        <v>20</v>
      </c>
      <c r="BR290" s="96">
        <f t="shared" si="165"/>
        <v>54.635037914787759</v>
      </c>
      <c r="BS290" s="97" t="str">
        <f t="shared" si="166"/>
        <v>MEDIA</v>
      </c>
      <c r="BT290" s="98">
        <f t="shared" si="167"/>
        <v>13.812154696132596</v>
      </c>
      <c r="BU290" s="99">
        <f t="shared" si="168"/>
        <v>0.995</v>
      </c>
      <c r="BV290" s="100">
        <f t="shared" si="169"/>
        <v>0.1</v>
      </c>
      <c r="BW290" s="95">
        <f t="shared" si="170"/>
        <v>1</v>
      </c>
      <c r="BX290" s="94">
        <f t="shared" si="171"/>
        <v>0.91</v>
      </c>
      <c r="BY290" s="100">
        <f t="shared" si="172"/>
        <v>0.48299999999999998</v>
      </c>
      <c r="BZ290" s="100">
        <f t="shared" si="173"/>
        <v>0.81404529022262284</v>
      </c>
      <c r="CA290" s="94">
        <f t="shared" si="174"/>
        <v>0.6</v>
      </c>
      <c r="CB290" s="99">
        <f t="shared" si="175"/>
        <v>0.70618634063116714</v>
      </c>
      <c r="CC290" s="97" t="str">
        <f t="shared" si="176"/>
        <v>Aceptable</v>
      </c>
      <c r="CD290" s="99">
        <f t="shared" si="177"/>
        <v>0.18595470977737716</v>
      </c>
      <c r="CE290" s="96">
        <f t="shared" si="178"/>
        <v>1</v>
      </c>
      <c r="CF290" s="96">
        <f t="shared" si="179"/>
        <v>1</v>
      </c>
      <c r="CG290" s="99">
        <f t="shared" si="180"/>
        <v>0.72865156992579239</v>
      </c>
      <c r="CH290" s="101" t="str">
        <f t="shared" si="181"/>
        <v>Alta</v>
      </c>
      <c r="CI290" s="96">
        <f t="shared" si="182"/>
        <v>0</v>
      </c>
      <c r="CJ290" s="96">
        <f t="shared" si="183"/>
        <v>1</v>
      </c>
      <c r="CK290" s="96">
        <f t="shared" si="184"/>
        <v>5.0000000000000044E-3</v>
      </c>
      <c r="CL290" s="102">
        <f t="shared" si="185"/>
        <v>0.33499999999999996</v>
      </c>
      <c r="CM290" s="103" t="str">
        <f t="shared" si="186"/>
        <v>Baja</v>
      </c>
      <c r="CN290" s="96">
        <f t="shared" si="187"/>
        <v>0.51700000000000002</v>
      </c>
      <c r="CO290" s="96">
        <f t="shared" si="188"/>
        <v>0.51700000000000002</v>
      </c>
      <c r="CP290" s="103" t="str">
        <f t="shared" si="189"/>
        <v>Media</v>
      </c>
      <c r="CQ290" s="104">
        <f t="shared" si="190"/>
        <v>1.7429635703758752E-2</v>
      </c>
      <c r="CR290" s="104">
        <f t="shared" si="191"/>
        <v>1.7429635703758752E-2</v>
      </c>
      <c r="CS290" s="103" t="str">
        <f t="shared" si="192"/>
        <v>Ninguna</v>
      </c>
      <c r="CT290" s="105" t="str">
        <f t="shared" si="193"/>
        <v>Eutrofico</v>
      </c>
      <c r="CU290" s="113" t="s">
        <v>2214</v>
      </c>
      <c r="CV290" s="83" t="s">
        <v>2215</v>
      </c>
      <c r="CW290" s="90">
        <v>43733</v>
      </c>
      <c r="CX290" s="106" t="e">
        <f t="shared" si="194"/>
        <v>#VALUE!</v>
      </c>
    </row>
    <row r="291" spans="1:102" ht="30" hidden="1" customHeight="1" x14ac:dyDescent="0.2">
      <c r="A291" s="83">
        <v>2019</v>
      </c>
      <c r="B291" s="84" t="s">
        <v>2216</v>
      </c>
      <c r="C291" s="84" t="s">
        <v>216</v>
      </c>
      <c r="D291" s="83" t="s">
        <v>2217</v>
      </c>
      <c r="E291" s="86" t="s">
        <v>2212</v>
      </c>
      <c r="F291" s="86" t="s">
        <v>1285</v>
      </c>
      <c r="G291" s="86" t="s">
        <v>1951</v>
      </c>
      <c r="H291" s="87">
        <v>-75.391444000000007</v>
      </c>
      <c r="I291" s="87">
        <v>7.5889720000000001</v>
      </c>
      <c r="J291" s="88">
        <v>854993.59389999998</v>
      </c>
      <c r="K291" s="88">
        <v>1331181.362</v>
      </c>
      <c r="L291" s="89">
        <v>104</v>
      </c>
      <c r="M291" s="86">
        <v>2</v>
      </c>
      <c r="N291" s="86" t="s">
        <v>79</v>
      </c>
      <c r="O291" s="86">
        <v>26</v>
      </c>
      <c r="P291" s="86" t="s">
        <v>80</v>
      </c>
      <c r="Q291" s="86">
        <v>2624</v>
      </c>
      <c r="R291" s="84" t="s">
        <v>212</v>
      </c>
      <c r="S291" s="84" t="s">
        <v>213</v>
      </c>
      <c r="T291" s="84" t="s">
        <v>214</v>
      </c>
      <c r="U291" s="85" t="s">
        <v>215</v>
      </c>
      <c r="V291" s="84" t="s">
        <v>216</v>
      </c>
      <c r="W291" s="84" t="s">
        <v>2213</v>
      </c>
      <c r="X291" s="84" t="s">
        <v>216</v>
      </c>
      <c r="Y291" s="90">
        <v>43718</v>
      </c>
      <c r="Z291" s="91">
        <v>79200</v>
      </c>
      <c r="AA291" s="91">
        <v>7.77</v>
      </c>
      <c r="AB291" s="91">
        <v>76.099999999999994</v>
      </c>
      <c r="AC291" s="91">
        <v>27.2</v>
      </c>
      <c r="AD291" s="91">
        <v>32</v>
      </c>
      <c r="AE291" s="91">
        <v>7.76</v>
      </c>
      <c r="AF291" s="91">
        <v>99.1</v>
      </c>
      <c r="AG291" s="91">
        <v>4.8000000000000007</v>
      </c>
      <c r="AH291" s="91">
        <v>13.1</v>
      </c>
      <c r="AI291" s="91">
        <v>2</v>
      </c>
      <c r="AJ291" s="91" t="s">
        <v>88</v>
      </c>
      <c r="AK291" s="91" t="s">
        <v>88</v>
      </c>
      <c r="AL291" s="91">
        <v>2540</v>
      </c>
      <c r="AM291" s="91" t="s">
        <v>88</v>
      </c>
      <c r="AN291" s="91" t="s">
        <v>88</v>
      </c>
      <c r="AO291" s="91" t="s">
        <v>88</v>
      </c>
      <c r="AP291" s="91">
        <v>0.23267356289583566</v>
      </c>
      <c r="AQ291" s="91" t="s">
        <v>88</v>
      </c>
      <c r="AR291" s="91" t="s">
        <v>88</v>
      </c>
      <c r="AS291" s="91">
        <v>114</v>
      </c>
      <c r="AT291" s="91" t="s">
        <v>88</v>
      </c>
      <c r="AU291" s="91" t="s">
        <v>88</v>
      </c>
      <c r="AV291" s="91">
        <v>97</v>
      </c>
      <c r="AW291" s="91" t="s">
        <v>88</v>
      </c>
      <c r="AX291" s="91">
        <v>5</v>
      </c>
      <c r="AY291" s="91">
        <v>1.1599999999999999</v>
      </c>
      <c r="AZ291" s="91" t="s">
        <v>88</v>
      </c>
      <c r="BA291" s="91" t="s">
        <v>88</v>
      </c>
      <c r="BB291" s="91" t="s">
        <v>88</v>
      </c>
      <c r="BC291" s="91" t="s">
        <v>88</v>
      </c>
      <c r="BD291" s="91" t="s">
        <v>88</v>
      </c>
      <c r="BE291" s="93" t="s">
        <v>88</v>
      </c>
      <c r="BF291" s="91" t="s">
        <v>88</v>
      </c>
      <c r="BG291" s="91" t="s">
        <v>88</v>
      </c>
      <c r="BH291" s="91" t="s">
        <v>88</v>
      </c>
      <c r="BI291" s="94">
        <f t="shared" si="156"/>
        <v>98.651515634678063</v>
      </c>
      <c r="BJ291" s="95">
        <f t="shared" si="157"/>
        <v>2</v>
      </c>
      <c r="BK291" s="95">
        <f t="shared" si="158"/>
        <v>90.102387603637908</v>
      </c>
      <c r="BL291" s="95">
        <f t="shared" si="159"/>
        <v>80.14150832</v>
      </c>
      <c r="BM291" s="95">
        <f t="shared" si="160"/>
        <v>99.220123178463481</v>
      </c>
      <c r="BN291" s="95">
        <f t="shared" si="161"/>
        <v>2</v>
      </c>
      <c r="BO291" s="95">
        <f t="shared" si="162"/>
        <v>74.256454167796107</v>
      </c>
      <c r="BP291" s="95">
        <f t="shared" si="163"/>
        <v>5</v>
      </c>
      <c r="BQ291" s="95">
        <f t="shared" si="164"/>
        <v>20</v>
      </c>
      <c r="BR291" s="96">
        <f t="shared" si="165"/>
        <v>55.165243944121407</v>
      </c>
      <c r="BS291" s="97" t="str">
        <f t="shared" si="166"/>
        <v>MEDIA</v>
      </c>
      <c r="BT291" s="98">
        <f t="shared" si="167"/>
        <v>4.3103448275862073</v>
      </c>
      <c r="BU291" s="99">
        <f t="shared" si="168"/>
        <v>0.99099999999999999</v>
      </c>
      <c r="BV291" s="100">
        <f t="shared" si="169"/>
        <v>0.1</v>
      </c>
      <c r="BW291" s="95">
        <f t="shared" si="170"/>
        <v>1</v>
      </c>
      <c r="BX291" s="94">
        <f t="shared" si="171"/>
        <v>0.91</v>
      </c>
      <c r="BY291" s="100">
        <f t="shared" si="172"/>
        <v>0.72900000000000009</v>
      </c>
      <c r="BZ291" s="100">
        <f t="shared" si="173"/>
        <v>0.81758714525288678</v>
      </c>
      <c r="CA291" s="94">
        <f t="shared" si="174"/>
        <v>0.15</v>
      </c>
      <c r="CB291" s="99">
        <f t="shared" si="175"/>
        <v>0.67748220033540429</v>
      </c>
      <c r="CC291" s="97" t="str">
        <f t="shared" si="176"/>
        <v>Regular</v>
      </c>
      <c r="CD291" s="99">
        <f t="shared" si="177"/>
        <v>0.18241285474711319</v>
      </c>
      <c r="CE291" s="96">
        <f t="shared" si="178"/>
        <v>1</v>
      </c>
      <c r="CF291" s="96">
        <f t="shared" si="179"/>
        <v>1</v>
      </c>
      <c r="CG291" s="99">
        <f t="shared" si="180"/>
        <v>0.72747095158237107</v>
      </c>
      <c r="CH291" s="101" t="str">
        <f t="shared" si="181"/>
        <v>Alta</v>
      </c>
      <c r="CI291" s="96">
        <f t="shared" si="182"/>
        <v>0</v>
      </c>
      <c r="CJ291" s="96">
        <f t="shared" si="183"/>
        <v>1</v>
      </c>
      <c r="CK291" s="96">
        <f t="shared" si="184"/>
        <v>9.000000000000008E-3</v>
      </c>
      <c r="CL291" s="102">
        <f t="shared" si="185"/>
        <v>0.33633333333333332</v>
      </c>
      <c r="CM291" s="103" t="str">
        <f t="shared" si="186"/>
        <v>Baja</v>
      </c>
      <c r="CN291" s="96">
        <f t="shared" si="187"/>
        <v>0.27099999999999996</v>
      </c>
      <c r="CO291" s="96">
        <f t="shared" si="188"/>
        <v>0.27099999999999996</v>
      </c>
      <c r="CP291" s="103" t="str">
        <f t="shared" si="189"/>
        <v>Baja</v>
      </c>
      <c r="CQ291" s="104">
        <f t="shared" si="190"/>
        <v>1.3741473429825733E-2</v>
      </c>
      <c r="CR291" s="104">
        <f t="shared" si="191"/>
        <v>1.3741473429825733E-2</v>
      </c>
      <c r="CS291" s="103" t="str">
        <f t="shared" si="192"/>
        <v>Ninguna</v>
      </c>
      <c r="CT291" s="105" t="str">
        <f t="shared" si="193"/>
        <v>Hipereutrofico</v>
      </c>
      <c r="CU291" s="113" t="s">
        <v>2218</v>
      </c>
      <c r="CV291" s="83" t="s">
        <v>2215</v>
      </c>
      <c r="CW291" s="90">
        <v>43733</v>
      </c>
      <c r="CX291" s="106" t="e">
        <f t="shared" si="194"/>
        <v>#VALUE!</v>
      </c>
    </row>
    <row r="292" spans="1:102" ht="30" hidden="1" customHeight="1" x14ac:dyDescent="0.2">
      <c r="A292" s="83">
        <v>2019</v>
      </c>
      <c r="B292" s="84" t="s">
        <v>2219</v>
      </c>
      <c r="C292" s="84" t="s">
        <v>641</v>
      </c>
      <c r="D292" s="85" t="s">
        <v>2220</v>
      </c>
      <c r="E292" s="121" t="s">
        <v>224</v>
      </c>
      <c r="F292" s="86" t="s">
        <v>1285</v>
      </c>
      <c r="G292" s="86" t="s">
        <v>991</v>
      </c>
      <c r="H292" s="87">
        <v>-74.786638889000002</v>
      </c>
      <c r="I292" s="87">
        <v>7.9138333330000004</v>
      </c>
      <c r="J292" s="88">
        <v>921804.81171299994</v>
      </c>
      <c r="K292" s="88">
        <v>1366956.22324</v>
      </c>
      <c r="L292" s="89">
        <v>40</v>
      </c>
      <c r="M292" s="86">
        <v>2</v>
      </c>
      <c r="N292" s="86" t="s">
        <v>79</v>
      </c>
      <c r="O292" s="86">
        <v>27</v>
      </c>
      <c r="P292" s="86" t="s">
        <v>98</v>
      </c>
      <c r="Q292" s="86">
        <v>2703</v>
      </c>
      <c r="R292" s="84" t="s">
        <v>635</v>
      </c>
      <c r="S292" s="84" t="s">
        <v>636</v>
      </c>
      <c r="T292" s="84" t="s">
        <v>637</v>
      </c>
      <c r="U292" s="85" t="s">
        <v>638</v>
      </c>
      <c r="V292" s="84" t="s">
        <v>639</v>
      </c>
      <c r="W292" s="84" t="s">
        <v>640</v>
      </c>
      <c r="X292" s="84" t="s">
        <v>641</v>
      </c>
      <c r="Y292" s="90">
        <v>43656</v>
      </c>
      <c r="Z292" s="91">
        <v>420</v>
      </c>
      <c r="AA292" s="91">
        <v>6.95</v>
      </c>
      <c r="AB292" s="91">
        <v>55.4</v>
      </c>
      <c r="AC292" s="91">
        <v>28.8</v>
      </c>
      <c r="AD292" s="91">
        <v>28.4</v>
      </c>
      <c r="AE292" s="91">
        <v>1.37</v>
      </c>
      <c r="AF292" s="91">
        <v>17.899999999999999</v>
      </c>
      <c r="AG292" s="91">
        <v>-0.40000000000000213</v>
      </c>
      <c r="AH292" s="91">
        <v>12</v>
      </c>
      <c r="AI292" s="91">
        <v>2</v>
      </c>
      <c r="AJ292" s="91" t="s">
        <v>88</v>
      </c>
      <c r="AK292" s="91" t="s">
        <v>88</v>
      </c>
      <c r="AL292" s="91">
        <v>2000</v>
      </c>
      <c r="AM292" s="91">
        <v>224700</v>
      </c>
      <c r="AN292" s="91">
        <v>12500</v>
      </c>
      <c r="AO292" s="91">
        <v>0.47799999999999998</v>
      </c>
      <c r="AP292" s="91">
        <v>0.22589666300566569</v>
      </c>
      <c r="AQ292" s="91">
        <v>0.02</v>
      </c>
      <c r="AR292" s="91">
        <v>5</v>
      </c>
      <c r="AS292" s="91">
        <v>32.6</v>
      </c>
      <c r="AT292" s="91">
        <v>87</v>
      </c>
      <c r="AU292" s="91" t="s">
        <v>88</v>
      </c>
      <c r="AV292" s="91">
        <v>26</v>
      </c>
      <c r="AW292" s="91">
        <v>0.2</v>
      </c>
      <c r="AX292" s="91">
        <v>5</v>
      </c>
      <c r="AY292" s="91">
        <v>0.08</v>
      </c>
      <c r="AZ292" s="91">
        <v>24.7</v>
      </c>
      <c r="BA292" s="91">
        <v>20.2</v>
      </c>
      <c r="BB292" s="91">
        <v>0.05</v>
      </c>
      <c r="BC292" s="91" t="s">
        <v>88</v>
      </c>
      <c r="BD292" s="91" t="s">
        <v>88</v>
      </c>
      <c r="BE292" s="93">
        <v>1E-3</v>
      </c>
      <c r="BF292" s="91" t="s">
        <v>88</v>
      </c>
      <c r="BG292" s="91">
        <v>0.25</v>
      </c>
      <c r="BH292" s="91" t="s">
        <v>88</v>
      </c>
      <c r="BI292" s="94">
        <f t="shared" si="156"/>
        <v>11.05457006461722</v>
      </c>
      <c r="BJ292" s="95">
        <f t="shared" si="157"/>
        <v>9.3629765854752769</v>
      </c>
      <c r="BK292" s="95">
        <f t="shared" si="158"/>
        <v>87.347702679031471</v>
      </c>
      <c r="BL292" s="95">
        <f t="shared" si="159"/>
        <v>80.14150832</v>
      </c>
      <c r="BM292" s="95">
        <f t="shared" si="160"/>
        <v>99.269944328661239</v>
      </c>
      <c r="BN292" s="95">
        <f t="shared" si="161"/>
        <v>62.862393606110615</v>
      </c>
      <c r="BO292" s="95">
        <f t="shared" si="162"/>
        <v>90.551175090429538</v>
      </c>
      <c r="BP292" s="95">
        <f t="shared" si="163"/>
        <v>49.44899440073263</v>
      </c>
      <c r="BQ292" s="95">
        <f t="shared" si="164"/>
        <v>85.094390427507108</v>
      </c>
      <c r="BR292" s="96">
        <f t="shared" si="165"/>
        <v>56.982044559058679</v>
      </c>
      <c r="BS292" s="97" t="str">
        <f t="shared" si="166"/>
        <v>MEDIA</v>
      </c>
      <c r="BT292" s="98">
        <f t="shared" si="167"/>
        <v>62.5</v>
      </c>
      <c r="BU292" s="99">
        <f t="shared" si="168"/>
        <v>0.17900000000000005</v>
      </c>
      <c r="BV292" s="100">
        <f t="shared" si="169"/>
        <v>0.1</v>
      </c>
      <c r="BW292" s="95">
        <f t="shared" si="170"/>
        <v>0.97568654092397056</v>
      </c>
      <c r="BX292" s="94">
        <f t="shared" si="171"/>
        <v>0.91</v>
      </c>
      <c r="BY292" s="100">
        <f t="shared" si="172"/>
        <v>0.94199999999999995</v>
      </c>
      <c r="BZ292" s="100">
        <f t="shared" si="173"/>
        <v>0.88079263597563839</v>
      </c>
      <c r="CA292" s="94">
        <f t="shared" si="174"/>
        <v>0.15</v>
      </c>
      <c r="CB292" s="99">
        <f t="shared" si="175"/>
        <v>0.58282708476594525</v>
      </c>
      <c r="CC292" s="97" t="str">
        <f t="shared" si="176"/>
        <v>Regular</v>
      </c>
      <c r="CD292" s="99">
        <f t="shared" si="177"/>
        <v>0.11920736402436156</v>
      </c>
      <c r="CE292" s="96">
        <f t="shared" si="178"/>
        <v>0</v>
      </c>
      <c r="CF292" s="96">
        <f t="shared" si="179"/>
        <v>0</v>
      </c>
      <c r="CG292" s="99">
        <f t="shared" si="180"/>
        <v>3.9735788008120519E-2</v>
      </c>
      <c r="CH292" s="101" t="str">
        <f t="shared" si="181"/>
        <v>Ninguna</v>
      </c>
      <c r="CI292" s="96">
        <f t="shared" si="182"/>
        <v>0</v>
      </c>
      <c r="CJ292" s="96">
        <f t="shared" si="183"/>
        <v>1</v>
      </c>
      <c r="CK292" s="96">
        <f t="shared" si="184"/>
        <v>0.82099999999999995</v>
      </c>
      <c r="CL292" s="102">
        <f t="shared" si="185"/>
        <v>0.60699999999999998</v>
      </c>
      <c r="CM292" s="103" t="str">
        <f t="shared" si="186"/>
        <v>Alta</v>
      </c>
      <c r="CN292" s="96">
        <f t="shared" si="187"/>
        <v>5.7999999999999996E-2</v>
      </c>
      <c r="CO292" s="96">
        <f t="shared" si="188"/>
        <v>5.7999999999999996E-2</v>
      </c>
      <c r="CP292" s="103" t="str">
        <f t="shared" si="189"/>
        <v>Ninguna</v>
      </c>
      <c r="CQ292" s="104">
        <f t="shared" si="190"/>
        <v>8.2236789169790362E-4</v>
      </c>
      <c r="CR292" s="104">
        <f t="shared" si="191"/>
        <v>8.2236789169790362E-4</v>
      </c>
      <c r="CS292" s="103" t="str">
        <f t="shared" si="192"/>
        <v>Ninguna</v>
      </c>
      <c r="CT292" s="105" t="str">
        <f t="shared" si="193"/>
        <v>Eutrofico</v>
      </c>
      <c r="CU292" s="83" t="s">
        <v>2221</v>
      </c>
      <c r="CV292" s="83" t="s">
        <v>2222</v>
      </c>
      <c r="CW292" s="90">
        <v>43671</v>
      </c>
      <c r="CX292" s="106">
        <f t="shared" si="194"/>
        <v>5.2458966630056656</v>
      </c>
    </row>
    <row r="293" spans="1:102" ht="30" hidden="1" customHeight="1" x14ac:dyDescent="0.2">
      <c r="A293" s="83">
        <v>2019</v>
      </c>
      <c r="B293" s="84" t="s">
        <v>2223</v>
      </c>
      <c r="C293" s="84" t="s">
        <v>641</v>
      </c>
      <c r="D293" s="85" t="s">
        <v>2224</v>
      </c>
      <c r="E293" s="121" t="s">
        <v>224</v>
      </c>
      <c r="F293" s="86" t="s">
        <v>1285</v>
      </c>
      <c r="G293" s="86" t="s">
        <v>991</v>
      </c>
      <c r="H293" s="87">
        <v>-74.783457686999995</v>
      </c>
      <c r="I293" s="87">
        <v>7.9138713139999997</v>
      </c>
      <c r="J293" s="88">
        <v>922155.62410000002</v>
      </c>
      <c r="K293" s="88">
        <v>1366959.8274999999</v>
      </c>
      <c r="L293" s="89">
        <v>40</v>
      </c>
      <c r="M293" s="86">
        <v>2</v>
      </c>
      <c r="N293" s="86" t="s">
        <v>79</v>
      </c>
      <c r="O293" s="86">
        <v>27</v>
      </c>
      <c r="P293" s="86" t="s">
        <v>98</v>
      </c>
      <c r="Q293" s="86">
        <v>2703</v>
      </c>
      <c r="R293" s="84" t="s">
        <v>635</v>
      </c>
      <c r="S293" s="84" t="s">
        <v>636</v>
      </c>
      <c r="T293" s="84" t="s">
        <v>637</v>
      </c>
      <c r="U293" s="85" t="s">
        <v>638</v>
      </c>
      <c r="V293" s="84" t="s">
        <v>639</v>
      </c>
      <c r="W293" s="84" t="s">
        <v>640</v>
      </c>
      <c r="X293" s="84" t="s">
        <v>641</v>
      </c>
      <c r="Y293" s="90">
        <v>43656</v>
      </c>
      <c r="Z293" s="91">
        <v>350</v>
      </c>
      <c r="AA293" s="91">
        <v>6.58</v>
      </c>
      <c r="AB293" s="91">
        <v>52.7</v>
      </c>
      <c r="AC293" s="91">
        <v>30.3</v>
      </c>
      <c r="AD293" s="91">
        <v>28.7</v>
      </c>
      <c r="AE293" s="91">
        <v>1.67</v>
      </c>
      <c r="AF293" s="91">
        <v>21.7</v>
      </c>
      <c r="AG293" s="91">
        <v>-1.6000000000000014</v>
      </c>
      <c r="AH293" s="91">
        <v>12</v>
      </c>
      <c r="AI293" s="91">
        <v>2</v>
      </c>
      <c r="AJ293" s="91" t="s">
        <v>88</v>
      </c>
      <c r="AK293" s="91" t="s">
        <v>88</v>
      </c>
      <c r="AL293" s="91">
        <v>410</v>
      </c>
      <c r="AM293" s="91">
        <v>11125</v>
      </c>
      <c r="AN293" s="91">
        <v>2595</v>
      </c>
      <c r="AO293" s="91">
        <v>0.153</v>
      </c>
      <c r="AP293" s="91">
        <v>0.22589666300566569</v>
      </c>
      <c r="AQ293" s="91">
        <v>0.02</v>
      </c>
      <c r="AR293" s="91">
        <v>5</v>
      </c>
      <c r="AS293" s="91">
        <v>21.3</v>
      </c>
      <c r="AT293" s="91">
        <v>58</v>
      </c>
      <c r="AU293" s="91" t="s">
        <v>88</v>
      </c>
      <c r="AV293" s="91">
        <v>21</v>
      </c>
      <c r="AW293" s="91">
        <v>0.2</v>
      </c>
      <c r="AX293" s="91">
        <v>5</v>
      </c>
      <c r="AY293" s="91">
        <v>0.05</v>
      </c>
      <c r="AZ293" s="91">
        <v>23.7</v>
      </c>
      <c r="BA293" s="91">
        <v>19.3</v>
      </c>
      <c r="BB293" s="91">
        <v>0.05</v>
      </c>
      <c r="BC293" s="91" t="s">
        <v>88</v>
      </c>
      <c r="BD293" s="91" t="s">
        <v>88</v>
      </c>
      <c r="BE293" s="93">
        <v>1E-3</v>
      </c>
      <c r="BF293" s="91" t="s">
        <v>88</v>
      </c>
      <c r="BG293" s="91">
        <v>0.25</v>
      </c>
      <c r="BH293" s="91" t="s">
        <v>88</v>
      </c>
      <c r="BI293" s="94">
        <f t="shared" si="156"/>
        <v>13.437442160633541</v>
      </c>
      <c r="BJ293" s="95">
        <f t="shared" si="157"/>
        <v>16.729419324405779</v>
      </c>
      <c r="BK293" s="95">
        <f t="shared" si="158"/>
        <v>76.437792412971902</v>
      </c>
      <c r="BL293" s="95">
        <f t="shared" si="159"/>
        <v>80.14150832</v>
      </c>
      <c r="BM293" s="95">
        <f t="shared" si="160"/>
        <v>99.269944328661239</v>
      </c>
      <c r="BN293" s="95">
        <f t="shared" si="161"/>
        <v>85.756210881875944</v>
      </c>
      <c r="BO293" s="95">
        <f t="shared" si="162"/>
        <v>89.683098805626457</v>
      </c>
      <c r="BP293" s="95">
        <f t="shared" si="163"/>
        <v>59.961061985691792</v>
      </c>
      <c r="BQ293" s="95">
        <f t="shared" si="164"/>
        <v>85.879078770865604</v>
      </c>
      <c r="BR293" s="96">
        <f t="shared" si="165"/>
        <v>60.464141214271848</v>
      </c>
      <c r="BS293" s="97" t="str">
        <f t="shared" si="166"/>
        <v>MEDIA</v>
      </c>
      <c r="BT293" s="98">
        <f t="shared" si="167"/>
        <v>100</v>
      </c>
      <c r="BU293" s="99">
        <f t="shared" si="168"/>
        <v>0.21699999999999997</v>
      </c>
      <c r="BV293" s="100">
        <f t="shared" si="169"/>
        <v>0.1</v>
      </c>
      <c r="BW293" s="95">
        <f t="shared" si="170"/>
        <v>0.80491132634442775</v>
      </c>
      <c r="BX293" s="94">
        <f t="shared" si="171"/>
        <v>0.91</v>
      </c>
      <c r="BY293" s="100">
        <f t="shared" si="172"/>
        <v>0.95699999999999996</v>
      </c>
      <c r="BZ293" s="100">
        <f t="shared" si="173"/>
        <v>0.88851248781858216</v>
      </c>
      <c r="CA293" s="94">
        <f t="shared" si="174"/>
        <v>0.15</v>
      </c>
      <c r="CB293" s="99">
        <f t="shared" si="175"/>
        <v>0.5681793339828215</v>
      </c>
      <c r="CC293" s="97" t="str">
        <f t="shared" si="176"/>
        <v>Regular</v>
      </c>
      <c r="CD293" s="99">
        <f t="shared" si="177"/>
        <v>0.11148751218141781</v>
      </c>
      <c r="CE293" s="96">
        <f t="shared" si="178"/>
        <v>0</v>
      </c>
      <c r="CF293" s="96">
        <f t="shared" si="179"/>
        <v>0</v>
      </c>
      <c r="CG293" s="99">
        <f t="shared" si="180"/>
        <v>3.7162504060472605E-2</v>
      </c>
      <c r="CH293" s="101" t="str">
        <f t="shared" si="181"/>
        <v>Ninguna</v>
      </c>
      <c r="CI293" s="96">
        <f t="shared" si="182"/>
        <v>0</v>
      </c>
      <c r="CJ293" s="96">
        <f t="shared" si="183"/>
        <v>0.82592801100566327</v>
      </c>
      <c r="CK293" s="96">
        <f t="shared" si="184"/>
        <v>0.78300000000000003</v>
      </c>
      <c r="CL293" s="102">
        <f t="shared" si="185"/>
        <v>0.53630933700188776</v>
      </c>
      <c r="CM293" s="103" t="str">
        <f t="shared" si="186"/>
        <v>Media</v>
      </c>
      <c r="CN293" s="96">
        <f t="shared" si="187"/>
        <v>4.2999999999999997E-2</v>
      </c>
      <c r="CO293" s="96">
        <f t="shared" si="188"/>
        <v>4.2999999999999997E-2</v>
      </c>
      <c r="CP293" s="103" t="str">
        <f t="shared" si="189"/>
        <v>Ninguna</v>
      </c>
      <c r="CQ293" s="104">
        <f t="shared" si="190"/>
        <v>2.295867479650104E-4</v>
      </c>
      <c r="CR293" s="104">
        <f t="shared" si="191"/>
        <v>2.295867479650104E-4</v>
      </c>
      <c r="CS293" s="103" t="str">
        <f t="shared" si="192"/>
        <v>Ninguna</v>
      </c>
      <c r="CT293" s="105" t="str">
        <f t="shared" si="193"/>
        <v>Eutrofico</v>
      </c>
      <c r="CU293" s="83" t="s">
        <v>2225</v>
      </c>
      <c r="CV293" s="83" t="s">
        <v>2222</v>
      </c>
      <c r="CW293" s="90">
        <v>43671</v>
      </c>
      <c r="CX293" s="106">
        <f t="shared" si="194"/>
        <v>5.2458966630056656</v>
      </c>
    </row>
    <row r="294" spans="1:102" ht="30" hidden="1" customHeight="1" x14ac:dyDescent="0.2">
      <c r="A294" s="83">
        <v>2019</v>
      </c>
      <c r="B294" s="84" t="s">
        <v>2226</v>
      </c>
      <c r="C294" s="84" t="s">
        <v>641</v>
      </c>
      <c r="D294" s="85" t="s">
        <v>2227</v>
      </c>
      <c r="E294" s="121" t="s">
        <v>224</v>
      </c>
      <c r="F294" s="86" t="s">
        <v>1285</v>
      </c>
      <c r="G294" s="86" t="s">
        <v>991</v>
      </c>
      <c r="H294" s="87">
        <v>-74.785583333000005</v>
      </c>
      <c r="I294" s="87">
        <v>7.9279444440000004</v>
      </c>
      <c r="J294" s="88">
        <v>921923.87068299996</v>
      </c>
      <c r="K294" s="88">
        <v>1368516.76394</v>
      </c>
      <c r="L294" s="89">
        <v>43</v>
      </c>
      <c r="M294" s="86">
        <v>2</v>
      </c>
      <c r="N294" s="86" t="s">
        <v>79</v>
      </c>
      <c r="O294" s="86">
        <v>27</v>
      </c>
      <c r="P294" s="86" t="s">
        <v>98</v>
      </c>
      <c r="Q294" s="86">
        <v>2703</v>
      </c>
      <c r="R294" s="84" t="s">
        <v>635</v>
      </c>
      <c r="S294" s="84" t="s">
        <v>636</v>
      </c>
      <c r="T294" s="84" t="s">
        <v>637</v>
      </c>
      <c r="U294" s="85" t="s">
        <v>638</v>
      </c>
      <c r="V294" s="84" t="s">
        <v>639</v>
      </c>
      <c r="W294" s="84" t="s">
        <v>640</v>
      </c>
      <c r="X294" s="84" t="s">
        <v>641</v>
      </c>
      <c r="Y294" s="90">
        <v>43656</v>
      </c>
      <c r="Z294" s="91">
        <v>180</v>
      </c>
      <c r="AA294" s="91">
        <v>6.56</v>
      </c>
      <c r="AB294" s="91">
        <v>27.8</v>
      </c>
      <c r="AC294" s="91">
        <v>29.5</v>
      </c>
      <c r="AD294" s="91">
        <v>34.799999999999997</v>
      </c>
      <c r="AE294" s="91">
        <v>6.38</v>
      </c>
      <c r="AF294" s="91">
        <v>84</v>
      </c>
      <c r="AG294" s="91">
        <v>5.2999999999999972</v>
      </c>
      <c r="AH294" s="91">
        <v>12</v>
      </c>
      <c r="AI294" s="91">
        <v>2.44</v>
      </c>
      <c r="AJ294" s="91" t="s">
        <v>88</v>
      </c>
      <c r="AK294" s="91" t="s">
        <v>88</v>
      </c>
      <c r="AL294" s="91">
        <v>3990</v>
      </c>
      <c r="AM294" s="91">
        <v>68670</v>
      </c>
      <c r="AN294" s="91">
        <v>5200</v>
      </c>
      <c r="AO294" s="91">
        <v>0.153</v>
      </c>
      <c r="AP294" s="91">
        <v>0.22589666300566569</v>
      </c>
      <c r="AQ294" s="91">
        <v>0.02</v>
      </c>
      <c r="AR294" s="91">
        <v>5</v>
      </c>
      <c r="AS294" s="91">
        <v>43.5</v>
      </c>
      <c r="AT294" s="91">
        <v>96</v>
      </c>
      <c r="AU294" s="91" t="s">
        <v>88</v>
      </c>
      <c r="AV294" s="91">
        <v>31</v>
      </c>
      <c r="AW294" s="91">
        <v>0.3</v>
      </c>
      <c r="AX294" s="91">
        <v>5</v>
      </c>
      <c r="AY294" s="91">
        <v>8.8999999999999996E-2</v>
      </c>
      <c r="AZ294" s="91">
        <v>11.6</v>
      </c>
      <c r="BA294" s="91">
        <v>9.36</v>
      </c>
      <c r="BB294" s="91">
        <v>0.05</v>
      </c>
      <c r="BC294" s="91" t="s">
        <v>88</v>
      </c>
      <c r="BD294" s="91" t="s">
        <v>88</v>
      </c>
      <c r="BE294" s="93">
        <v>1E-3</v>
      </c>
      <c r="BF294" s="91" t="s">
        <v>88</v>
      </c>
      <c r="BG294" s="91">
        <v>0.25</v>
      </c>
      <c r="BH294" s="91" t="s">
        <v>88</v>
      </c>
      <c r="BI294" s="94">
        <f t="shared" si="156"/>
        <v>90.45547864576001</v>
      </c>
      <c r="BJ294" s="95">
        <f t="shared" si="157"/>
        <v>13.063570448373994</v>
      </c>
      <c r="BK294" s="95">
        <f t="shared" si="158"/>
        <v>75.769588763280325</v>
      </c>
      <c r="BL294" s="95">
        <f t="shared" si="159"/>
        <v>76.294866508412341</v>
      </c>
      <c r="BM294" s="95">
        <f t="shared" si="160"/>
        <v>99.269944328661239</v>
      </c>
      <c r="BN294" s="95">
        <f t="shared" si="161"/>
        <v>85.756210881875944</v>
      </c>
      <c r="BO294" s="95">
        <f t="shared" si="162"/>
        <v>71.538661137153795</v>
      </c>
      <c r="BP294" s="95">
        <f t="shared" si="163"/>
        <v>42.378756864868755</v>
      </c>
      <c r="BQ294" s="95">
        <f t="shared" si="164"/>
        <v>84.504869702041603</v>
      </c>
      <c r="BR294" s="96">
        <f t="shared" si="165"/>
        <v>69.156815784506747</v>
      </c>
      <c r="BS294" s="97" t="str">
        <f t="shared" si="166"/>
        <v>MEDIA</v>
      </c>
      <c r="BT294" s="98">
        <f t="shared" si="167"/>
        <v>56.17977528089888</v>
      </c>
      <c r="BU294" s="99">
        <f t="shared" si="168"/>
        <v>0.84</v>
      </c>
      <c r="BV294" s="100">
        <f t="shared" si="169"/>
        <v>0.1</v>
      </c>
      <c r="BW294" s="95">
        <f t="shared" si="170"/>
        <v>0.79658322935216308</v>
      </c>
      <c r="BX294" s="94">
        <f t="shared" si="171"/>
        <v>0.91</v>
      </c>
      <c r="BY294" s="100">
        <f t="shared" si="172"/>
        <v>0.92700000000000005</v>
      </c>
      <c r="BZ294" s="100">
        <f t="shared" si="173"/>
        <v>0.95268269222108393</v>
      </c>
      <c r="CA294" s="94">
        <f t="shared" si="174"/>
        <v>0.15</v>
      </c>
      <c r="CB294" s="99">
        <f t="shared" si="175"/>
        <v>0.67147722902025453</v>
      </c>
      <c r="CC294" s="97" t="str">
        <f t="shared" si="176"/>
        <v>Regular</v>
      </c>
      <c r="CD294" s="99">
        <f t="shared" si="177"/>
        <v>4.7317307778916122E-2</v>
      </c>
      <c r="CE294" s="96">
        <f t="shared" si="178"/>
        <v>0</v>
      </c>
      <c r="CF294" s="96">
        <f t="shared" si="179"/>
        <v>0</v>
      </c>
      <c r="CG294" s="99">
        <f t="shared" si="180"/>
        <v>1.5772435926305374E-2</v>
      </c>
      <c r="CH294" s="101" t="str">
        <f t="shared" si="181"/>
        <v>Ninguna</v>
      </c>
      <c r="CI294" s="96">
        <f t="shared" si="182"/>
        <v>0.22117287843711059</v>
      </c>
      <c r="CJ294" s="96">
        <f t="shared" si="183"/>
        <v>1</v>
      </c>
      <c r="CK294" s="96">
        <f t="shared" si="184"/>
        <v>0.16000000000000003</v>
      </c>
      <c r="CL294" s="102">
        <f t="shared" si="185"/>
        <v>0.4603909594790368</v>
      </c>
      <c r="CM294" s="103" t="str">
        <f t="shared" si="186"/>
        <v>Media</v>
      </c>
      <c r="CN294" s="96">
        <f t="shared" si="187"/>
        <v>7.2999999999999995E-2</v>
      </c>
      <c r="CO294" s="96">
        <f t="shared" si="188"/>
        <v>7.2999999999999995E-2</v>
      </c>
      <c r="CP294" s="103" t="str">
        <f t="shared" si="189"/>
        <v>Ninguna</v>
      </c>
      <c r="CQ294" s="104">
        <f t="shared" si="190"/>
        <v>2.1428271736026585E-4</v>
      </c>
      <c r="CR294" s="104">
        <f t="shared" si="191"/>
        <v>2.1428271736026585E-4</v>
      </c>
      <c r="CS294" s="103" t="str">
        <f t="shared" si="192"/>
        <v>Ninguna</v>
      </c>
      <c r="CT294" s="105" t="str">
        <f t="shared" si="193"/>
        <v>Eutrofico</v>
      </c>
      <c r="CU294" s="83" t="s">
        <v>2228</v>
      </c>
      <c r="CV294" s="83" t="s">
        <v>2222</v>
      </c>
      <c r="CW294" s="90">
        <v>43671</v>
      </c>
      <c r="CX294" s="106">
        <f t="shared" si="194"/>
        <v>5.2458966630056656</v>
      </c>
    </row>
    <row r="295" spans="1:102" ht="30" hidden="1" customHeight="1" x14ac:dyDescent="0.2">
      <c r="A295" s="83">
        <v>2019</v>
      </c>
      <c r="B295" s="84" t="s">
        <v>2229</v>
      </c>
      <c r="C295" s="84" t="s">
        <v>641</v>
      </c>
      <c r="D295" s="85" t="s">
        <v>2230</v>
      </c>
      <c r="E295" s="121" t="s">
        <v>224</v>
      </c>
      <c r="F295" s="86" t="s">
        <v>1285</v>
      </c>
      <c r="G295" s="86" t="s">
        <v>991</v>
      </c>
      <c r="H295" s="87">
        <v>-74.791666667000001</v>
      </c>
      <c r="I295" s="87">
        <v>7.9319722219999997</v>
      </c>
      <c r="J295" s="88">
        <v>921253.822881</v>
      </c>
      <c r="K295" s="88">
        <v>1368963.3995999999</v>
      </c>
      <c r="L295" s="89">
        <v>41</v>
      </c>
      <c r="M295" s="86">
        <v>2</v>
      </c>
      <c r="N295" s="86" t="s">
        <v>79</v>
      </c>
      <c r="O295" s="86">
        <v>27</v>
      </c>
      <c r="P295" s="86" t="s">
        <v>98</v>
      </c>
      <c r="Q295" s="86">
        <v>2703</v>
      </c>
      <c r="R295" s="84" t="s">
        <v>635</v>
      </c>
      <c r="S295" s="84" t="s">
        <v>636</v>
      </c>
      <c r="T295" s="84" t="s">
        <v>637</v>
      </c>
      <c r="U295" s="85" t="s">
        <v>638</v>
      </c>
      <c r="V295" s="84" t="s">
        <v>639</v>
      </c>
      <c r="W295" s="84" t="s">
        <v>640</v>
      </c>
      <c r="X295" s="84" t="s">
        <v>641</v>
      </c>
      <c r="Y295" s="90">
        <v>43656</v>
      </c>
      <c r="Z295" s="91">
        <v>6760</v>
      </c>
      <c r="AA295" s="91">
        <v>7.1</v>
      </c>
      <c r="AB295" s="91">
        <v>47.5</v>
      </c>
      <c r="AC295" s="91">
        <v>28.7</v>
      </c>
      <c r="AD295" s="91">
        <v>34.299999999999997</v>
      </c>
      <c r="AE295" s="91">
        <v>6.38</v>
      </c>
      <c r="AF295" s="91">
        <v>84.1</v>
      </c>
      <c r="AG295" s="91">
        <v>5.5999999999999979</v>
      </c>
      <c r="AH295" s="91">
        <v>12</v>
      </c>
      <c r="AI295" s="91">
        <v>2</v>
      </c>
      <c r="AJ295" s="91" t="s">
        <v>88</v>
      </c>
      <c r="AK295" s="91" t="s">
        <v>88</v>
      </c>
      <c r="AL295" s="91">
        <v>9800</v>
      </c>
      <c r="AM295" s="91">
        <v>62900</v>
      </c>
      <c r="AN295" s="91">
        <v>31000</v>
      </c>
      <c r="AO295" s="91">
        <v>0.153</v>
      </c>
      <c r="AP295" s="91">
        <v>0.22589666300566569</v>
      </c>
      <c r="AQ295" s="91">
        <v>0.02</v>
      </c>
      <c r="AR295" s="91">
        <v>5</v>
      </c>
      <c r="AS295" s="91">
        <v>303</v>
      </c>
      <c r="AT295" s="91">
        <v>301</v>
      </c>
      <c r="AU295" s="91" t="s">
        <v>88</v>
      </c>
      <c r="AV295" s="91">
        <v>205</v>
      </c>
      <c r="AW295" s="91">
        <v>0.8</v>
      </c>
      <c r="AX295" s="91">
        <v>5</v>
      </c>
      <c r="AY295" s="91">
        <v>0.20200000000000001</v>
      </c>
      <c r="AZ295" s="91">
        <v>21.5</v>
      </c>
      <c r="BA295" s="91">
        <v>22.1</v>
      </c>
      <c r="BB295" s="91">
        <v>0.05</v>
      </c>
      <c r="BC295" s="91" t="s">
        <v>88</v>
      </c>
      <c r="BD295" s="91" t="s">
        <v>88</v>
      </c>
      <c r="BE295" s="93">
        <v>1E-3</v>
      </c>
      <c r="BF295" s="91" t="s">
        <v>88</v>
      </c>
      <c r="BG295" s="91">
        <v>0.25</v>
      </c>
      <c r="BH295" s="91" t="s">
        <v>88</v>
      </c>
      <c r="BI295" s="94">
        <f t="shared" si="156"/>
        <v>90.547892902444119</v>
      </c>
      <c r="BJ295" s="95">
        <f t="shared" si="157"/>
        <v>6.4702055814372832</v>
      </c>
      <c r="BK295" s="95">
        <f t="shared" si="158"/>
        <v>90.562040981001672</v>
      </c>
      <c r="BL295" s="95">
        <f t="shared" si="159"/>
        <v>80.14150832</v>
      </c>
      <c r="BM295" s="95">
        <f t="shared" si="160"/>
        <v>99.269944328661239</v>
      </c>
      <c r="BN295" s="95">
        <f t="shared" si="161"/>
        <v>85.756210881875944</v>
      </c>
      <c r="BO295" s="95">
        <f t="shared" si="162"/>
        <v>69.862350257268332</v>
      </c>
      <c r="BP295" s="95">
        <f t="shared" si="163"/>
        <v>5</v>
      </c>
      <c r="BQ295" s="95">
        <f t="shared" si="164"/>
        <v>50.675192424891115</v>
      </c>
      <c r="BR295" s="96">
        <f t="shared" si="165"/>
        <v>64.641879126078578</v>
      </c>
      <c r="BS295" s="97" t="str">
        <f t="shared" si="166"/>
        <v>MEDIA</v>
      </c>
      <c r="BT295" s="98">
        <f t="shared" si="167"/>
        <v>24.75247524752475</v>
      </c>
      <c r="BU295" s="99">
        <f t="shared" si="168"/>
        <v>0.84099999999999997</v>
      </c>
      <c r="BV295" s="100">
        <f t="shared" si="169"/>
        <v>0.1</v>
      </c>
      <c r="BW295" s="95">
        <f t="shared" si="170"/>
        <v>1</v>
      </c>
      <c r="BX295" s="94">
        <f t="shared" si="171"/>
        <v>0.91</v>
      </c>
      <c r="BY295" s="100">
        <f t="shared" si="172"/>
        <v>0.40500000000000003</v>
      </c>
      <c r="BZ295" s="100">
        <f t="shared" si="173"/>
        <v>0.90300051311772411</v>
      </c>
      <c r="CA295" s="94">
        <f t="shared" si="174"/>
        <v>0.15</v>
      </c>
      <c r="CB295" s="99">
        <f t="shared" si="175"/>
        <v>0.62008007183648151</v>
      </c>
      <c r="CC295" s="97" t="str">
        <f t="shared" si="176"/>
        <v>Regular</v>
      </c>
      <c r="CD295" s="99">
        <f t="shared" si="177"/>
        <v>9.6999486882275887E-2</v>
      </c>
      <c r="CE295" s="96">
        <f t="shared" si="178"/>
        <v>0</v>
      </c>
      <c r="CF295" s="96">
        <f t="shared" si="179"/>
        <v>0</v>
      </c>
      <c r="CG295" s="99">
        <f t="shared" si="180"/>
        <v>3.2333162294091965E-2</v>
      </c>
      <c r="CH295" s="101" t="str">
        <f t="shared" si="181"/>
        <v>Ninguna</v>
      </c>
      <c r="CI295" s="96">
        <f t="shared" si="182"/>
        <v>0</v>
      </c>
      <c r="CJ295" s="96">
        <f t="shared" si="183"/>
        <v>1</v>
      </c>
      <c r="CK295" s="96">
        <f t="shared" si="184"/>
        <v>0.15900000000000003</v>
      </c>
      <c r="CL295" s="102">
        <f t="shared" si="185"/>
        <v>0.38633333333333336</v>
      </c>
      <c r="CM295" s="103" t="str">
        <f t="shared" si="186"/>
        <v>Baja</v>
      </c>
      <c r="CN295" s="96">
        <f t="shared" si="187"/>
        <v>0.59499999999999997</v>
      </c>
      <c r="CO295" s="96">
        <f t="shared" si="188"/>
        <v>0.59499999999999997</v>
      </c>
      <c r="CP295" s="103" t="str">
        <f t="shared" si="189"/>
        <v>Media</v>
      </c>
      <c r="CQ295" s="104">
        <f t="shared" si="190"/>
        <v>1.379023036948244E-3</v>
      </c>
      <c r="CR295" s="104">
        <f t="shared" si="191"/>
        <v>1.379023036948244E-3</v>
      </c>
      <c r="CS295" s="103" t="str">
        <f t="shared" si="192"/>
        <v>Ninguna</v>
      </c>
      <c r="CT295" s="105" t="str">
        <f t="shared" si="193"/>
        <v>Eutrofico</v>
      </c>
      <c r="CU295" s="83" t="s">
        <v>2231</v>
      </c>
      <c r="CV295" s="83" t="s">
        <v>2222</v>
      </c>
      <c r="CW295" s="90">
        <v>43671</v>
      </c>
      <c r="CX295" s="106">
        <f t="shared" si="194"/>
        <v>5.2458966630056656</v>
      </c>
    </row>
    <row r="296" spans="1:102" ht="30" hidden="1" customHeight="1" x14ac:dyDescent="0.2">
      <c r="A296" s="83">
        <v>2019</v>
      </c>
      <c r="B296" s="84" t="s">
        <v>2232</v>
      </c>
      <c r="C296" s="84" t="s">
        <v>641</v>
      </c>
      <c r="D296" s="85" t="s">
        <v>2233</v>
      </c>
      <c r="E296" s="121" t="s">
        <v>224</v>
      </c>
      <c r="F296" s="86" t="s">
        <v>1285</v>
      </c>
      <c r="G296" s="86" t="s">
        <v>991</v>
      </c>
      <c r="H296" s="87">
        <v>-74.777055555999993</v>
      </c>
      <c r="I296" s="87">
        <v>7.9125833329999997</v>
      </c>
      <c r="J296" s="88">
        <v>922861.37544199999</v>
      </c>
      <c r="K296" s="88">
        <v>1366816.1803299999</v>
      </c>
      <c r="L296" s="89">
        <v>43</v>
      </c>
      <c r="M296" s="86">
        <v>2</v>
      </c>
      <c r="N296" s="86" t="s">
        <v>79</v>
      </c>
      <c r="O296" s="86">
        <v>27</v>
      </c>
      <c r="P296" s="86" t="s">
        <v>98</v>
      </c>
      <c r="Q296" s="86">
        <v>2703</v>
      </c>
      <c r="R296" s="84" t="s">
        <v>635</v>
      </c>
      <c r="S296" s="84" t="s">
        <v>636</v>
      </c>
      <c r="T296" s="84" t="s">
        <v>637</v>
      </c>
      <c r="U296" s="85" t="s">
        <v>638</v>
      </c>
      <c r="V296" s="84" t="s">
        <v>639</v>
      </c>
      <c r="W296" s="84" t="s">
        <v>640</v>
      </c>
      <c r="X296" s="84" t="s">
        <v>641</v>
      </c>
      <c r="Y296" s="90">
        <v>43656</v>
      </c>
      <c r="Z296" s="91">
        <v>270</v>
      </c>
      <c r="AA296" s="91">
        <v>7.07</v>
      </c>
      <c r="AB296" s="91">
        <v>41.9</v>
      </c>
      <c r="AC296" s="91">
        <v>28.9</v>
      </c>
      <c r="AD296" s="91">
        <v>28.7</v>
      </c>
      <c r="AE296" s="91">
        <v>5.2</v>
      </c>
      <c r="AF296" s="91">
        <v>70.900000000000006</v>
      </c>
      <c r="AG296" s="91">
        <v>-0.19999999999999929</v>
      </c>
      <c r="AH296" s="91">
        <v>12</v>
      </c>
      <c r="AI296" s="91">
        <v>2</v>
      </c>
      <c r="AJ296" s="91" t="s">
        <v>88</v>
      </c>
      <c r="AK296" s="91" t="s">
        <v>88</v>
      </c>
      <c r="AL296" s="91">
        <v>85</v>
      </c>
      <c r="AM296" s="91">
        <v>9804</v>
      </c>
      <c r="AN296" s="91">
        <v>529</v>
      </c>
      <c r="AO296" s="91">
        <v>0.153</v>
      </c>
      <c r="AP296" s="91">
        <v>0.22589666300566569</v>
      </c>
      <c r="AQ296" s="91">
        <v>0.02</v>
      </c>
      <c r="AR296" s="91">
        <v>5</v>
      </c>
      <c r="AS296" s="91">
        <v>3.76</v>
      </c>
      <c r="AT296" s="91">
        <v>39</v>
      </c>
      <c r="AU296" s="91" t="s">
        <v>88</v>
      </c>
      <c r="AV296" s="91">
        <v>7</v>
      </c>
      <c r="AW296" s="91">
        <v>0.1</v>
      </c>
      <c r="AX296" s="91">
        <v>5</v>
      </c>
      <c r="AY296" s="91">
        <v>0.05</v>
      </c>
      <c r="AZ296" s="91">
        <v>23</v>
      </c>
      <c r="BA296" s="91">
        <v>9.84</v>
      </c>
      <c r="BB296" s="91">
        <v>0.05</v>
      </c>
      <c r="BC296" s="91" t="s">
        <v>88</v>
      </c>
      <c r="BD296" s="91" t="s">
        <v>88</v>
      </c>
      <c r="BE296" s="93">
        <v>1E-3</v>
      </c>
      <c r="BF296" s="91" t="s">
        <v>88</v>
      </c>
      <c r="BG296" s="91">
        <v>0.25</v>
      </c>
      <c r="BH296" s="91" t="s">
        <v>88</v>
      </c>
      <c r="BI296" s="94">
        <f t="shared" si="156"/>
        <v>74.982581128959538</v>
      </c>
      <c r="BJ296" s="95">
        <f t="shared" si="157"/>
        <v>27.878322955000961</v>
      </c>
      <c r="BK296" s="95">
        <f t="shared" si="158"/>
        <v>89.994805594241342</v>
      </c>
      <c r="BL296" s="95">
        <f t="shared" si="159"/>
        <v>80.14150832</v>
      </c>
      <c r="BM296" s="95">
        <f t="shared" si="160"/>
        <v>99.269944328661239</v>
      </c>
      <c r="BN296" s="95">
        <f t="shared" si="161"/>
        <v>85.756210881875944</v>
      </c>
      <c r="BO296" s="95">
        <f t="shared" si="162"/>
        <v>90.499108206090355</v>
      </c>
      <c r="BP296" s="95">
        <f t="shared" si="163"/>
        <v>88.883457317154651</v>
      </c>
      <c r="BQ296" s="95">
        <f t="shared" si="164"/>
        <v>85.293266251155103</v>
      </c>
      <c r="BR296" s="96">
        <f t="shared" si="165"/>
        <v>76.556296559905803</v>
      </c>
      <c r="BS296" s="97" t="str">
        <f t="shared" si="166"/>
        <v>BUENA</v>
      </c>
      <c r="BT296" s="98">
        <f t="shared" si="167"/>
        <v>100</v>
      </c>
      <c r="BU296" s="99">
        <f t="shared" si="168"/>
        <v>0.70900000000000007</v>
      </c>
      <c r="BV296" s="100">
        <f t="shared" si="169"/>
        <v>0.60941053571090076</v>
      </c>
      <c r="BW296" s="95">
        <f t="shared" si="170"/>
        <v>1</v>
      </c>
      <c r="BX296" s="94">
        <f t="shared" si="171"/>
        <v>0.91</v>
      </c>
      <c r="BY296" s="100">
        <f t="shared" si="172"/>
        <v>0.999</v>
      </c>
      <c r="BZ296" s="100">
        <f t="shared" si="173"/>
        <v>0.91800888531401303</v>
      </c>
      <c r="CA296" s="94">
        <f t="shared" si="174"/>
        <v>0.15</v>
      </c>
      <c r="CB296" s="99">
        <f t="shared" si="175"/>
        <v>0.75553871894348801</v>
      </c>
      <c r="CC296" s="97" t="str">
        <f t="shared" si="176"/>
        <v>Aceptable</v>
      </c>
      <c r="CD296" s="99">
        <f t="shared" si="177"/>
        <v>8.1991114685986924E-2</v>
      </c>
      <c r="CE296" s="96">
        <f t="shared" si="178"/>
        <v>0</v>
      </c>
      <c r="CF296" s="96">
        <f t="shared" si="179"/>
        <v>0</v>
      </c>
      <c r="CG296" s="99">
        <f t="shared" si="180"/>
        <v>2.733037156199564E-2</v>
      </c>
      <c r="CH296" s="101" t="str">
        <f t="shared" si="181"/>
        <v>Ninguna</v>
      </c>
      <c r="CI296" s="96">
        <f t="shared" si="182"/>
        <v>0</v>
      </c>
      <c r="CJ296" s="96">
        <f t="shared" si="183"/>
        <v>0.79518584944482296</v>
      </c>
      <c r="CK296" s="96">
        <f t="shared" si="184"/>
        <v>0.29099999999999993</v>
      </c>
      <c r="CL296" s="102">
        <f t="shared" si="185"/>
        <v>0.36206194981494094</v>
      </c>
      <c r="CM296" s="103" t="str">
        <f t="shared" si="186"/>
        <v>Baja</v>
      </c>
      <c r="CN296" s="96">
        <f t="shared" si="187"/>
        <v>0</v>
      </c>
      <c r="CO296" s="96">
        <f t="shared" si="188"/>
        <v>0</v>
      </c>
      <c r="CP296" s="103" t="str">
        <f t="shared" si="189"/>
        <v>Ninguna</v>
      </c>
      <c r="CQ296" s="104">
        <f t="shared" si="190"/>
        <v>1.2436006283146445E-3</v>
      </c>
      <c r="CR296" s="104">
        <f t="shared" si="191"/>
        <v>1.2436006283146445E-3</v>
      </c>
      <c r="CS296" s="103" t="str">
        <f t="shared" si="192"/>
        <v>Ninguna</v>
      </c>
      <c r="CT296" s="105" t="str">
        <f t="shared" si="193"/>
        <v>Eutrofico</v>
      </c>
      <c r="CU296" s="83" t="s">
        <v>2234</v>
      </c>
      <c r="CV296" s="83" t="s">
        <v>2222</v>
      </c>
      <c r="CW296" s="90">
        <v>43671</v>
      </c>
      <c r="CX296" s="106">
        <f t="shared" si="194"/>
        <v>5.2458966630056656</v>
      </c>
    </row>
    <row r="297" spans="1:102" ht="30" hidden="1" customHeight="1" x14ac:dyDescent="0.2">
      <c r="A297" s="83">
        <v>2019</v>
      </c>
      <c r="B297" s="84" t="s">
        <v>2235</v>
      </c>
      <c r="C297" s="84" t="s">
        <v>641</v>
      </c>
      <c r="D297" s="85" t="s">
        <v>2236</v>
      </c>
      <c r="E297" s="121" t="s">
        <v>224</v>
      </c>
      <c r="F297" s="86" t="s">
        <v>1285</v>
      </c>
      <c r="G297" s="86" t="s">
        <v>991</v>
      </c>
      <c r="H297" s="87">
        <v>-74.782749999999993</v>
      </c>
      <c r="I297" s="87">
        <v>7.8761944440000002</v>
      </c>
      <c r="J297" s="88">
        <v>922226.61798400001</v>
      </c>
      <c r="K297" s="88">
        <v>1362792.5074199999</v>
      </c>
      <c r="L297" s="89">
        <v>42</v>
      </c>
      <c r="M297" s="86">
        <v>2</v>
      </c>
      <c r="N297" s="86" t="s">
        <v>79</v>
      </c>
      <c r="O297" s="86">
        <v>27</v>
      </c>
      <c r="P297" s="86" t="s">
        <v>98</v>
      </c>
      <c r="Q297" s="86">
        <v>2703</v>
      </c>
      <c r="R297" s="84" t="s">
        <v>635</v>
      </c>
      <c r="S297" s="84" t="s">
        <v>636</v>
      </c>
      <c r="T297" s="84" t="s">
        <v>637</v>
      </c>
      <c r="U297" s="85" t="s">
        <v>638</v>
      </c>
      <c r="V297" s="84" t="s">
        <v>639</v>
      </c>
      <c r="W297" s="84" t="s">
        <v>640</v>
      </c>
      <c r="X297" s="84" t="s">
        <v>641</v>
      </c>
      <c r="Y297" s="90">
        <v>43656</v>
      </c>
      <c r="Z297" s="91">
        <v>3740</v>
      </c>
      <c r="AA297" s="91">
        <v>6.92</v>
      </c>
      <c r="AB297" s="91">
        <v>27.2</v>
      </c>
      <c r="AC297" s="91">
        <v>26.9</v>
      </c>
      <c r="AD297" s="91">
        <v>28.7</v>
      </c>
      <c r="AE297" s="91">
        <v>6.81</v>
      </c>
      <c r="AF297" s="91">
        <v>86.3</v>
      </c>
      <c r="AG297" s="91">
        <v>1.8000000000000007</v>
      </c>
      <c r="AH297" s="91">
        <v>12</v>
      </c>
      <c r="AI297" s="91">
        <v>2</v>
      </c>
      <c r="AJ297" s="91" t="s">
        <v>88</v>
      </c>
      <c r="AK297" s="91" t="s">
        <v>88</v>
      </c>
      <c r="AL297" s="91">
        <v>5370</v>
      </c>
      <c r="AM297" s="91">
        <v>129970</v>
      </c>
      <c r="AN297" s="91">
        <v>22470</v>
      </c>
      <c r="AO297" s="91">
        <v>0.153</v>
      </c>
      <c r="AP297" s="91">
        <v>0.22589666300566569</v>
      </c>
      <c r="AQ297" s="91">
        <v>0.02</v>
      </c>
      <c r="AR297" s="91">
        <v>5</v>
      </c>
      <c r="AS297" s="91">
        <v>85.9</v>
      </c>
      <c r="AT297" s="91">
        <v>89</v>
      </c>
      <c r="AU297" s="91" t="s">
        <v>88</v>
      </c>
      <c r="AV297" s="91">
        <v>62</v>
      </c>
      <c r="AW297" s="91">
        <v>0.1</v>
      </c>
      <c r="AX297" s="91">
        <v>5</v>
      </c>
      <c r="AY297" s="91">
        <v>0.05</v>
      </c>
      <c r="AZ297" s="91">
        <v>10.3</v>
      </c>
      <c r="BA297" s="91">
        <v>9.1199999999999992</v>
      </c>
      <c r="BB297" s="91">
        <v>0.05</v>
      </c>
      <c r="BC297" s="91" t="s">
        <v>88</v>
      </c>
      <c r="BD297" s="91" t="s">
        <v>88</v>
      </c>
      <c r="BE297" s="93">
        <v>1E-3</v>
      </c>
      <c r="BF297" s="91" t="s">
        <v>88</v>
      </c>
      <c r="BG297" s="91">
        <v>0.25</v>
      </c>
      <c r="BH297" s="91" t="s">
        <v>88</v>
      </c>
      <c r="BI297" s="94">
        <f t="shared" si="156"/>
        <v>92.462932363239176</v>
      </c>
      <c r="BJ297" s="95">
        <f t="shared" si="157"/>
        <v>7.3965529047291989</v>
      </c>
      <c r="BK297" s="95">
        <f t="shared" si="158"/>
        <v>86.601162825450928</v>
      </c>
      <c r="BL297" s="95">
        <f t="shared" si="159"/>
        <v>80.14150832</v>
      </c>
      <c r="BM297" s="95">
        <f t="shared" si="160"/>
        <v>99.269944328661239</v>
      </c>
      <c r="BN297" s="95">
        <f t="shared" si="161"/>
        <v>85.756210881875944</v>
      </c>
      <c r="BO297" s="95">
        <f t="shared" si="162"/>
        <v>87.095109653907059</v>
      </c>
      <c r="BP297" s="95">
        <f t="shared" si="163"/>
        <v>21.315431776611845</v>
      </c>
      <c r="BQ297" s="95">
        <f t="shared" si="164"/>
        <v>84.976165638835113</v>
      </c>
      <c r="BR297" s="96">
        <f t="shared" si="165"/>
        <v>70.109533415798751</v>
      </c>
      <c r="BS297" s="97" t="str">
        <f t="shared" si="166"/>
        <v>BUENA</v>
      </c>
      <c r="BT297" s="98">
        <f t="shared" si="167"/>
        <v>100</v>
      </c>
      <c r="BU297" s="99">
        <f t="shared" si="168"/>
        <v>0.86299999999999999</v>
      </c>
      <c r="BV297" s="100">
        <f t="shared" si="169"/>
        <v>0.1</v>
      </c>
      <c r="BW297" s="95">
        <f t="shared" si="170"/>
        <v>0.96058321703435412</v>
      </c>
      <c r="BX297" s="94">
        <f t="shared" si="171"/>
        <v>0.91</v>
      </c>
      <c r="BY297" s="100">
        <f t="shared" si="172"/>
        <v>0.83399999999999996</v>
      </c>
      <c r="BZ297" s="100">
        <f t="shared" si="173"/>
        <v>0.95404610459620998</v>
      </c>
      <c r="CA297" s="94">
        <f t="shared" si="174"/>
        <v>0.15</v>
      </c>
      <c r="CB297" s="99">
        <f t="shared" si="175"/>
        <v>0.68528810502827908</v>
      </c>
      <c r="CC297" s="97" t="str">
        <f t="shared" si="176"/>
        <v>Regular</v>
      </c>
      <c r="CD297" s="99">
        <f t="shared" si="177"/>
        <v>4.5953895403790072E-2</v>
      </c>
      <c r="CE297" s="96">
        <f t="shared" si="178"/>
        <v>0</v>
      </c>
      <c r="CF297" s="96">
        <f t="shared" si="179"/>
        <v>0</v>
      </c>
      <c r="CG297" s="99">
        <f t="shared" si="180"/>
        <v>1.5317965134596691E-2</v>
      </c>
      <c r="CH297" s="101" t="str">
        <f t="shared" si="181"/>
        <v>Ninguna</v>
      </c>
      <c r="CI297" s="96">
        <f t="shared" si="182"/>
        <v>0</v>
      </c>
      <c r="CJ297" s="96">
        <f t="shared" si="183"/>
        <v>1</v>
      </c>
      <c r="CK297" s="96">
        <f t="shared" si="184"/>
        <v>0.13700000000000001</v>
      </c>
      <c r="CL297" s="102">
        <f t="shared" si="185"/>
        <v>0.379</v>
      </c>
      <c r="CM297" s="103" t="str">
        <f t="shared" si="186"/>
        <v>Baja</v>
      </c>
      <c r="CN297" s="96">
        <f t="shared" si="187"/>
        <v>0.16600000000000001</v>
      </c>
      <c r="CO297" s="96">
        <f t="shared" si="188"/>
        <v>0.16600000000000001</v>
      </c>
      <c r="CP297" s="103" t="str">
        <f t="shared" si="189"/>
        <v>Ninguna</v>
      </c>
      <c r="CQ297" s="104">
        <f t="shared" si="190"/>
        <v>7.4156937199039907E-4</v>
      </c>
      <c r="CR297" s="104">
        <f t="shared" si="191"/>
        <v>7.4156937199039907E-4</v>
      </c>
      <c r="CS297" s="103" t="str">
        <f t="shared" si="192"/>
        <v>Ninguna</v>
      </c>
      <c r="CT297" s="105" t="str">
        <f t="shared" si="193"/>
        <v>Eutrofico</v>
      </c>
      <c r="CU297" s="83" t="s">
        <v>2237</v>
      </c>
      <c r="CV297" s="83" t="s">
        <v>2222</v>
      </c>
      <c r="CW297" s="90">
        <v>43671</v>
      </c>
      <c r="CX297" s="106">
        <f t="shared" si="194"/>
        <v>5.2458966630056656</v>
      </c>
    </row>
    <row r="298" spans="1:102" ht="30" hidden="1" customHeight="1" x14ac:dyDescent="0.2">
      <c r="A298" s="83">
        <v>2019</v>
      </c>
      <c r="B298" s="84" t="s">
        <v>2238</v>
      </c>
      <c r="C298" s="84" t="s">
        <v>641</v>
      </c>
      <c r="D298" s="85" t="s">
        <v>2239</v>
      </c>
      <c r="E298" s="121" t="s">
        <v>224</v>
      </c>
      <c r="F298" s="86" t="s">
        <v>1285</v>
      </c>
      <c r="G298" s="86" t="s">
        <v>991</v>
      </c>
      <c r="H298" s="87">
        <v>-74.800527778000003</v>
      </c>
      <c r="I298" s="87">
        <v>7.9200277779999997</v>
      </c>
      <c r="J298" s="88">
        <v>920274.41024600004</v>
      </c>
      <c r="K298" s="88">
        <v>1367643.9884200001</v>
      </c>
      <c r="L298" s="89">
        <v>52</v>
      </c>
      <c r="M298" s="86">
        <v>2</v>
      </c>
      <c r="N298" s="86" t="s">
        <v>79</v>
      </c>
      <c r="O298" s="86">
        <v>27</v>
      </c>
      <c r="P298" s="86" t="s">
        <v>98</v>
      </c>
      <c r="Q298" s="86">
        <v>2703</v>
      </c>
      <c r="R298" s="84" t="s">
        <v>635</v>
      </c>
      <c r="S298" s="84" t="s">
        <v>636</v>
      </c>
      <c r="T298" s="84" t="s">
        <v>637</v>
      </c>
      <c r="U298" s="85" t="s">
        <v>638</v>
      </c>
      <c r="V298" s="84" t="s">
        <v>639</v>
      </c>
      <c r="W298" s="84" t="s">
        <v>640</v>
      </c>
      <c r="X298" s="84" t="s">
        <v>641</v>
      </c>
      <c r="Y298" s="90">
        <v>43656</v>
      </c>
      <c r="Z298" s="91">
        <v>400</v>
      </c>
      <c r="AA298" s="91">
        <v>6.24</v>
      </c>
      <c r="AB298" s="91">
        <v>63.8</v>
      </c>
      <c r="AC298" s="91">
        <v>28.2</v>
      </c>
      <c r="AD298" s="91">
        <v>33.799999999999997</v>
      </c>
      <c r="AE298" s="91">
        <v>1.34</v>
      </c>
      <c r="AF298" s="91">
        <v>17.3</v>
      </c>
      <c r="AG298" s="91">
        <v>5.5999999999999979</v>
      </c>
      <c r="AH298" s="91">
        <v>12</v>
      </c>
      <c r="AI298" s="91">
        <v>2</v>
      </c>
      <c r="AJ298" s="91" t="s">
        <v>88</v>
      </c>
      <c r="AK298" s="91" t="s">
        <v>88</v>
      </c>
      <c r="AL298" s="91">
        <v>575</v>
      </c>
      <c r="AM298" s="91">
        <v>21730</v>
      </c>
      <c r="AN298" s="91">
        <v>2140</v>
      </c>
      <c r="AO298" s="91">
        <v>0.153</v>
      </c>
      <c r="AP298" s="91">
        <v>0.22589666300566569</v>
      </c>
      <c r="AQ298" s="91">
        <v>0.02</v>
      </c>
      <c r="AR298" s="91">
        <v>5</v>
      </c>
      <c r="AS298" s="91">
        <v>27.2</v>
      </c>
      <c r="AT298" s="91">
        <v>73</v>
      </c>
      <c r="AU298" s="91" t="s">
        <v>88</v>
      </c>
      <c r="AV298" s="91">
        <v>20</v>
      </c>
      <c r="AW298" s="91">
        <v>0.2</v>
      </c>
      <c r="AX298" s="91">
        <v>5</v>
      </c>
      <c r="AY298" s="91">
        <v>8.7999999999999995E-2</v>
      </c>
      <c r="AZ298" s="91">
        <v>29</v>
      </c>
      <c r="BA298" s="91">
        <v>22.9</v>
      </c>
      <c r="BB298" s="91">
        <v>0.05</v>
      </c>
      <c r="BC298" s="91" t="s">
        <v>88</v>
      </c>
      <c r="BD298" s="91" t="s">
        <v>88</v>
      </c>
      <c r="BE298" s="93">
        <v>1E-3</v>
      </c>
      <c r="BF298" s="91" t="s">
        <v>88</v>
      </c>
      <c r="BG298" s="91">
        <v>0.25</v>
      </c>
      <c r="BH298" s="91" t="s">
        <v>88</v>
      </c>
      <c r="BI298" s="94">
        <f t="shared" si="156"/>
        <v>10.702944723438801</v>
      </c>
      <c r="BJ298" s="95">
        <f t="shared" si="157"/>
        <v>17.870800900283172</v>
      </c>
      <c r="BK298" s="95">
        <f t="shared" si="158"/>
        <v>64.615601997169705</v>
      </c>
      <c r="BL298" s="95">
        <f t="shared" si="159"/>
        <v>80.14150832</v>
      </c>
      <c r="BM298" s="95">
        <f t="shared" si="160"/>
        <v>99.269944328661239</v>
      </c>
      <c r="BN298" s="95">
        <f t="shared" si="161"/>
        <v>85.756210881875944</v>
      </c>
      <c r="BO298" s="95">
        <f t="shared" si="162"/>
        <v>69.862350257268332</v>
      </c>
      <c r="BP298" s="95">
        <f t="shared" si="163"/>
        <v>53.931480048803834</v>
      </c>
      <c r="BQ298" s="95">
        <f t="shared" si="164"/>
        <v>85.70140218043511</v>
      </c>
      <c r="BR298" s="96">
        <f t="shared" si="165"/>
        <v>56.404577985233892</v>
      </c>
      <c r="BS298" s="97" t="str">
        <f t="shared" si="166"/>
        <v>MEDIA</v>
      </c>
      <c r="BT298" s="98">
        <f t="shared" si="167"/>
        <v>56.81818181818182</v>
      </c>
      <c r="BU298" s="99">
        <f t="shared" si="168"/>
        <v>0.17300000000000004</v>
      </c>
      <c r="BV298" s="100">
        <f t="shared" si="169"/>
        <v>0.1</v>
      </c>
      <c r="BW298" s="95">
        <f t="shared" si="170"/>
        <v>0.67446758572128507</v>
      </c>
      <c r="BX298" s="94">
        <f t="shared" si="171"/>
        <v>0.91</v>
      </c>
      <c r="BY298" s="100">
        <f t="shared" si="172"/>
        <v>0.96</v>
      </c>
      <c r="BZ298" s="100">
        <f t="shared" si="173"/>
        <v>0.85596776180241463</v>
      </c>
      <c r="CA298" s="94">
        <f t="shared" si="174"/>
        <v>0.15</v>
      </c>
      <c r="CB298" s="99">
        <f t="shared" si="175"/>
        <v>0.53874094865331801</v>
      </c>
      <c r="CC298" s="97" t="str">
        <f t="shared" si="176"/>
        <v>Regular</v>
      </c>
      <c r="CD298" s="99">
        <f t="shared" si="177"/>
        <v>0.14403223819758534</v>
      </c>
      <c r="CE298" s="96">
        <f t="shared" si="178"/>
        <v>0</v>
      </c>
      <c r="CF298" s="96">
        <f t="shared" si="179"/>
        <v>0</v>
      </c>
      <c r="CG298" s="99">
        <f t="shared" si="180"/>
        <v>4.8010746065861781E-2</v>
      </c>
      <c r="CH298" s="101" t="str">
        <f t="shared" si="181"/>
        <v>Ninguna</v>
      </c>
      <c r="CI298" s="96">
        <f t="shared" si="182"/>
        <v>0</v>
      </c>
      <c r="CJ298" s="96">
        <f t="shared" si="183"/>
        <v>1</v>
      </c>
      <c r="CK298" s="96">
        <f t="shared" si="184"/>
        <v>0.82699999999999996</v>
      </c>
      <c r="CL298" s="102">
        <f t="shared" si="185"/>
        <v>0.60899999999999999</v>
      </c>
      <c r="CM298" s="103" t="str">
        <f t="shared" si="186"/>
        <v>Alta</v>
      </c>
      <c r="CN298" s="96">
        <f t="shared" si="187"/>
        <v>3.9999999999999994E-2</v>
      </c>
      <c r="CO298" s="96">
        <f t="shared" si="188"/>
        <v>3.9999999999999994E-2</v>
      </c>
      <c r="CP298" s="103" t="str">
        <f t="shared" si="189"/>
        <v>Ninguna</v>
      </c>
      <c r="CQ298" s="104">
        <f t="shared" si="190"/>
        <v>7.1053953825300561E-5</v>
      </c>
      <c r="CR298" s="104">
        <f t="shared" si="191"/>
        <v>7.1053953825300561E-5</v>
      </c>
      <c r="CS298" s="103" t="str">
        <f t="shared" si="192"/>
        <v>Ninguna</v>
      </c>
      <c r="CT298" s="105" t="str">
        <f t="shared" si="193"/>
        <v>Eutrofico</v>
      </c>
      <c r="CU298" s="83" t="s">
        <v>2240</v>
      </c>
      <c r="CV298" s="83" t="s">
        <v>2222</v>
      </c>
      <c r="CW298" s="90">
        <v>43671</v>
      </c>
      <c r="CX298" s="106">
        <f t="shared" si="194"/>
        <v>5.2458966630056656</v>
      </c>
    </row>
    <row r="299" spans="1:102" ht="30" hidden="1" customHeight="1" x14ac:dyDescent="0.2">
      <c r="A299" s="83">
        <v>2019</v>
      </c>
      <c r="B299" s="84" t="s">
        <v>2241</v>
      </c>
      <c r="C299" s="84" t="s">
        <v>641</v>
      </c>
      <c r="D299" s="85" t="s">
        <v>2242</v>
      </c>
      <c r="E299" s="121" t="s">
        <v>224</v>
      </c>
      <c r="F299" s="86" t="s">
        <v>1285</v>
      </c>
      <c r="G299" s="86" t="s">
        <v>991</v>
      </c>
      <c r="H299" s="87">
        <v>-74.778000000000006</v>
      </c>
      <c r="I299" s="87">
        <v>7.8698611109999996</v>
      </c>
      <c r="J299" s="88">
        <v>922749.29539300001</v>
      </c>
      <c r="K299" s="88">
        <v>1362091.1403300001</v>
      </c>
      <c r="L299" s="89">
        <v>49</v>
      </c>
      <c r="M299" s="86">
        <v>2</v>
      </c>
      <c r="N299" s="86" t="s">
        <v>79</v>
      </c>
      <c r="O299" s="86">
        <v>27</v>
      </c>
      <c r="P299" s="86" t="s">
        <v>98</v>
      </c>
      <c r="Q299" s="86">
        <v>2703</v>
      </c>
      <c r="R299" s="84" t="s">
        <v>635</v>
      </c>
      <c r="S299" s="84" t="s">
        <v>636</v>
      </c>
      <c r="T299" s="84" t="s">
        <v>637</v>
      </c>
      <c r="U299" s="85" t="s">
        <v>638</v>
      </c>
      <c r="V299" s="84" t="s">
        <v>639</v>
      </c>
      <c r="W299" s="84" t="s">
        <v>640</v>
      </c>
      <c r="X299" s="84" t="s">
        <v>641</v>
      </c>
      <c r="Y299" s="90">
        <v>43656</v>
      </c>
      <c r="Z299" s="91">
        <v>3050.183</v>
      </c>
      <c r="AA299" s="91">
        <v>7.11</v>
      </c>
      <c r="AB299" s="91">
        <v>44.5</v>
      </c>
      <c r="AC299" s="91">
        <v>27.3</v>
      </c>
      <c r="AD299" s="91">
        <v>28.3</v>
      </c>
      <c r="AE299" s="91">
        <v>6.7</v>
      </c>
      <c r="AF299" s="91">
        <v>86.8</v>
      </c>
      <c r="AG299" s="91">
        <v>1</v>
      </c>
      <c r="AH299" s="91">
        <v>13.5</v>
      </c>
      <c r="AI299" s="91">
        <v>2</v>
      </c>
      <c r="AJ299" s="91" t="s">
        <v>88</v>
      </c>
      <c r="AK299" s="91" t="s">
        <v>88</v>
      </c>
      <c r="AL299" s="91">
        <v>4140</v>
      </c>
      <c r="AM299" s="91">
        <v>104620</v>
      </c>
      <c r="AN299" s="91">
        <v>8390</v>
      </c>
      <c r="AO299" s="91">
        <v>0.153</v>
      </c>
      <c r="AP299" s="91">
        <v>0.22589666300566569</v>
      </c>
      <c r="AQ299" s="91">
        <v>0.02</v>
      </c>
      <c r="AR299" s="91">
        <v>5</v>
      </c>
      <c r="AS299" s="91">
        <v>67.900000000000006</v>
      </c>
      <c r="AT299" s="91">
        <v>109</v>
      </c>
      <c r="AU299" s="91" t="s">
        <v>88</v>
      </c>
      <c r="AV299" s="91">
        <v>52</v>
      </c>
      <c r="AW299" s="91">
        <v>0.2</v>
      </c>
      <c r="AX299" s="91">
        <v>5</v>
      </c>
      <c r="AY299" s="91">
        <v>0.05</v>
      </c>
      <c r="AZ299" s="91">
        <v>12.1</v>
      </c>
      <c r="BA299" s="91">
        <v>10.7</v>
      </c>
      <c r="BB299" s="91">
        <v>0.05</v>
      </c>
      <c r="BC299" s="91" t="s">
        <v>88</v>
      </c>
      <c r="BD299" s="91" t="s">
        <v>88</v>
      </c>
      <c r="BE299" s="93">
        <v>1E-3</v>
      </c>
      <c r="BF299" s="91" t="s">
        <v>88</v>
      </c>
      <c r="BG299" s="91">
        <v>0.25</v>
      </c>
      <c r="BH299" s="91" t="s">
        <v>88</v>
      </c>
      <c r="BI299" s="94">
        <f t="shared" si="156"/>
        <v>92.865881537116721</v>
      </c>
      <c r="BJ299" s="95">
        <f t="shared" si="157"/>
        <v>10.92509757640226</v>
      </c>
      <c r="BK299" s="95">
        <f t="shared" si="158"/>
        <v>90.741913074594294</v>
      </c>
      <c r="BL299" s="95">
        <f t="shared" si="159"/>
        <v>80.14150832</v>
      </c>
      <c r="BM299" s="95">
        <f t="shared" si="160"/>
        <v>99.269944328661239</v>
      </c>
      <c r="BN299" s="95">
        <f t="shared" si="161"/>
        <v>85.756210881875944</v>
      </c>
      <c r="BO299" s="95">
        <f t="shared" si="162"/>
        <v>89.058291121899998</v>
      </c>
      <c r="BP299" s="95">
        <f t="shared" si="163"/>
        <v>29.998417875764574</v>
      </c>
      <c r="BQ299" s="95">
        <f t="shared" si="164"/>
        <v>83.409212370747099</v>
      </c>
      <c r="BR299" s="96">
        <f t="shared" si="165"/>
        <v>71.97935475619677</v>
      </c>
      <c r="BS299" s="97" t="str">
        <f t="shared" si="166"/>
        <v>BUENA</v>
      </c>
      <c r="BT299" s="98">
        <f t="shared" si="167"/>
        <v>100</v>
      </c>
      <c r="BU299" s="99">
        <f t="shared" si="168"/>
        <v>0.86799999999999999</v>
      </c>
      <c r="BV299" s="100">
        <f t="shared" si="169"/>
        <v>0.1</v>
      </c>
      <c r="BW299" s="95">
        <f t="shared" si="170"/>
        <v>1</v>
      </c>
      <c r="BX299" s="94">
        <f t="shared" si="171"/>
        <v>0.91</v>
      </c>
      <c r="BY299" s="100">
        <f t="shared" si="172"/>
        <v>0.86399999999999999</v>
      </c>
      <c r="BZ299" s="100">
        <f t="shared" si="173"/>
        <v>0.91112033383434932</v>
      </c>
      <c r="CA299" s="94">
        <f t="shared" si="174"/>
        <v>0.15</v>
      </c>
      <c r="CB299" s="99">
        <f t="shared" si="175"/>
        <v>0.68979684673680897</v>
      </c>
      <c r="CC299" s="97" t="str">
        <f t="shared" si="176"/>
        <v>Regular</v>
      </c>
      <c r="CD299" s="99">
        <f t="shared" si="177"/>
        <v>8.8879666165650656E-2</v>
      </c>
      <c r="CE299" s="96">
        <f t="shared" si="178"/>
        <v>0</v>
      </c>
      <c r="CF299" s="96">
        <f t="shared" si="179"/>
        <v>0</v>
      </c>
      <c r="CG299" s="99">
        <f t="shared" si="180"/>
        <v>2.9626555388550219E-2</v>
      </c>
      <c r="CH299" s="101" t="str">
        <f t="shared" si="181"/>
        <v>Ninguna</v>
      </c>
      <c r="CI299" s="96">
        <f t="shared" si="182"/>
        <v>0</v>
      </c>
      <c r="CJ299" s="96">
        <f t="shared" si="183"/>
        <v>1</v>
      </c>
      <c r="CK299" s="96">
        <f t="shared" si="184"/>
        <v>0.13200000000000001</v>
      </c>
      <c r="CL299" s="102">
        <f t="shared" si="185"/>
        <v>0.37733333333333335</v>
      </c>
      <c r="CM299" s="103" t="str">
        <f t="shared" si="186"/>
        <v>Baja</v>
      </c>
      <c r="CN299" s="96">
        <f t="shared" si="187"/>
        <v>0.13600000000000001</v>
      </c>
      <c r="CO299" s="96">
        <f t="shared" si="188"/>
        <v>0.13600000000000001</v>
      </c>
      <c r="CP299" s="103" t="str">
        <f t="shared" si="189"/>
        <v>Ninguna</v>
      </c>
      <c r="CQ299" s="104">
        <f t="shared" si="190"/>
        <v>1.4273604491906924E-3</v>
      </c>
      <c r="CR299" s="104">
        <f t="shared" si="191"/>
        <v>1.4273604491906924E-3</v>
      </c>
      <c r="CS299" s="103" t="str">
        <f t="shared" si="192"/>
        <v>Ninguna</v>
      </c>
      <c r="CT299" s="105" t="str">
        <f t="shared" si="193"/>
        <v>Eutrofico</v>
      </c>
      <c r="CU299" s="83" t="s">
        <v>2243</v>
      </c>
      <c r="CV299" s="83" t="s">
        <v>2222</v>
      </c>
      <c r="CW299" s="90">
        <v>43671</v>
      </c>
      <c r="CX299" s="106">
        <f t="shared" si="194"/>
        <v>5.2458966630056656</v>
      </c>
    </row>
    <row r="300" spans="1:102" ht="30" hidden="1" customHeight="1" x14ac:dyDescent="0.2">
      <c r="A300" s="83">
        <v>2019</v>
      </c>
      <c r="B300" s="84" t="s">
        <v>2244</v>
      </c>
      <c r="C300" s="84" t="s">
        <v>641</v>
      </c>
      <c r="D300" s="85" t="s">
        <v>2245</v>
      </c>
      <c r="E300" s="121" t="s">
        <v>224</v>
      </c>
      <c r="F300" s="86" t="s">
        <v>1285</v>
      </c>
      <c r="G300" s="86" t="s">
        <v>991</v>
      </c>
      <c r="H300" s="87">
        <v>-74.799361110999996</v>
      </c>
      <c r="I300" s="87">
        <v>7.8711944440000003</v>
      </c>
      <c r="J300" s="88">
        <v>920393.71415200003</v>
      </c>
      <c r="K300" s="88">
        <v>1362242.6158400001</v>
      </c>
      <c r="L300" s="89">
        <v>46</v>
      </c>
      <c r="M300" s="86">
        <v>2</v>
      </c>
      <c r="N300" s="86" t="s">
        <v>79</v>
      </c>
      <c r="O300" s="86">
        <v>27</v>
      </c>
      <c r="P300" s="86" t="s">
        <v>98</v>
      </c>
      <c r="Q300" s="86">
        <v>2703</v>
      </c>
      <c r="R300" s="84" t="s">
        <v>635</v>
      </c>
      <c r="S300" s="84" t="s">
        <v>636</v>
      </c>
      <c r="T300" s="84" t="s">
        <v>637</v>
      </c>
      <c r="U300" s="85" t="s">
        <v>638</v>
      </c>
      <c r="V300" s="84" t="s">
        <v>639</v>
      </c>
      <c r="W300" s="84" t="s">
        <v>640</v>
      </c>
      <c r="X300" s="84" t="s">
        <v>641</v>
      </c>
      <c r="Y300" s="90">
        <v>43656</v>
      </c>
      <c r="Z300" s="91">
        <v>21240</v>
      </c>
      <c r="AA300" s="91">
        <v>6.43</v>
      </c>
      <c r="AB300" s="91">
        <v>70.8</v>
      </c>
      <c r="AC300" s="91">
        <v>30.9</v>
      </c>
      <c r="AD300" s="91">
        <v>35.700000000000003</v>
      </c>
      <c r="AE300" s="91">
        <v>4.95</v>
      </c>
      <c r="AF300" s="91">
        <v>66.900000000000006</v>
      </c>
      <c r="AG300" s="91">
        <v>4.8000000000000043</v>
      </c>
      <c r="AH300" s="91">
        <v>12</v>
      </c>
      <c r="AI300" s="91">
        <v>2</v>
      </c>
      <c r="AJ300" s="91" t="s">
        <v>88</v>
      </c>
      <c r="AK300" s="91" t="s">
        <v>88</v>
      </c>
      <c r="AL300" s="91">
        <v>1000</v>
      </c>
      <c r="AM300" s="91">
        <v>17500</v>
      </c>
      <c r="AN300" s="91">
        <v>5200</v>
      </c>
      <c r="AO300" s="91">
        <v>0.153</v>
      </c>
      <c r="AP300" s="91">
        <v>0.22589666300566569</v>
      </c>
      <c r="AQ300" s="91">
        <v>0.02</v>
      </c>
      <c r="AR300" s="91">
        <v>5</v>
      </c>
      <c r="AS300" s="91">
        <v>457</v>
      </c>
      <c r="AT300" s="91">
        <v>311</v>
      </c>
      <c r="AU300" s="91" t="s">
        <v>88</v>
      </c>
      <c r="AV300" s="91">
        <v>218</v>
      </c>
      <c r="AW300" s="91">
        <v>0.1</v>
      </c>
      <c r="AX300" s="91">
        <v>5</v>
      </c>
      <c r="AY300" s="91">
        <v>0.05</v>
      </c>
      <c r="AZ300" s="91">
        <v>16.8</v>
      </c>
      <c r="BA300" s="91">
        <v>18.3</v>
      </c>
      <c r="BB300" s="91">
        <v>0.05</v>
      </c>
      <c r="BC300" s="91" t="s">
        <v>88</v>
      </c>
      <c r="BD300" s="91" t="s">
        <v>88</v>
      </c>
      <c r="BE300" s="93">
        <v>1E-3</v>
      </c>
      <c r="BF300" s="91" t="s">
        <v>88</v>
      </c>
      <c r="BG300" s="91">
        <v>0.25</v>
      </c>
      <c r="BH300" s="91" t="s">
        <v>88</v>
      </c>
      <c r="BI300" s="94">
        <f t="shared" si="156"/>
        <v>69.269463852964989</v>
      </c>
      <c r="BJ300" s="95">
        <f t="shared" si="157"/>
        <v>13.063570448373994</v>
      </c>
      <c r="BK300" s="95">
        <f t="shared" si="158"/>
        <v>71.317004719416872</v>
      </c>
      <c r="BL300" s="95">
        <f t="shared" si="159"/>
        <v>80.14150832</v>
      </c>
      <c r="BM300" s="95">
        <f t="shared" si="160"/>
        <v>99.269944328661239</v>
      </c>
      <c r="BN300" s="95">
        <f t="shared" si="161"/>
        <v>85.756210881875944</v>
      </c>
      <c r="BO300" s="95">
        <f t="shared" si="162"/>
        <v>74.256454167796093</v>
      </c>
      <c r="BP300" s="95">
        <f t="shared" si="163"/>
        <v>5</v>
      </c>
      <c r="BQ300" s="95">
        <f t="shared" si="164"/>
        <v>48.568846841395093</v>
      </c>
      <c r="BR300" s="96">
        <f t="shared" si="165"/>
        <v>60.254496777810729</v>
      </c>
      <c r="BS300" s="97" t="str">
        <f t="shared" si="166"/>
        <v>MEDIA</v>
      </c>
      <c r="BT300" s="98">
        <f t="shared" si="167"/>
        <v>100</v>
      </c>
      <c r="BU300" s="99">
        <f t="shared" si="168"/>
        <v>0.66900000000000004</v>
      </c>
      <c r="BV300" s="100">
        <f t="shared" si="169"/>
        <v>0.1</v>
      </c>
      <c r="BW300" s="95">
        <f t="shared" si="170"/>
        <v>0.7445115514670203</v>
      </c>
      <c r="BX300" s="94">
        <f t="shared" si="171"/>
        <v>0.91</v>
      </c>
      <c r="BY300" s="100">
        <f t="shared" si="172"/>
        <v>0.36599999999999999</v>
      </c>
      <c r="BZ300" s="100">
        <f t="shared" si="173"/>
        <v>0.83440601203066844</v>
      </c>
      <c r="CA300" s="94">
        <f t="shared" si="174"/>
        <v>0.15</v>
      </c>
      <c r="CB300" s="99">
        <f t="shared" si="175"/>
        <v>0.54172845888967647</v>
      </c>
      <c r="CC300" s="97" t="str">
        <f t="shared" si="176"/>
        <v>Regular</v>
      </c>
      <c r="CD300" s="99">
        <f t="shared" si="177"/>
        <v>0.16559398796933156</v>
      </c>
      <c r="CE300" s="96">
        <f t="shared" si="178"/>
        <v>0</v>
      </c>
      <c r="CF300" s="96">
        <f t="shared" si="179"/>
        <v>0</v>
      </c>
      <c r="CG300" s="99">
        <f t="shared" si="180"/>
        <v>5.5197995989777184E-2</v>
      </c>
      <c r="CH300" s="101" t="str">
        <f t="shared" si="181"/>
        <v>Ninguna</v>
      </c>
      <c r="CI300" s="96">
        <f t="shared" si="182"/>
        <v>0</v>
      </c>
      <c r="CJ300" s="96">
        <f t="shared" si="183"/>
        <v>0.93610130726432494</v>
      </c>
      <c r="CK300" s="96">
        <f t="shared" si="184"/>
        <v>0.33099999999999996</v>
      </c>
      <c r="CL300" s="102">
        <f t="shared" si="185"/>
        <v>0.42236710242144165</v>
      </c>
      <c r="CM300" s="103" t="str">
        <f t="shared" si="186"/>
        <v>Media</v>
      </c>
      <c r="CN300" s="96">
        <f t="shared" si="187"/>
        <v>0.63400000000000001</v>
      </c>
      <c r="CO300" s="96">
        <f t="shared" si="188"/>
        <v>0.63400000000000001</v>
      </c>
      <c r="CP300" s="103" t="str">
        <f t="shared" si="189"/>
        <v>Alta</v>
      </c>
      <c r="CQ300" s="104">
        <f t="shared" si="190"/>
        <v>1.3684839403621218E-4</v>
      </c>
      <c r="CR300" s="104">
        <f t="shared" si="191"/>
        <v>1.3684839403621218E-4</v>
      </c>
      <c r="CS300" s="103" t="str">
        <f t="shared" si="192"/>
        <v>Ninguna</v>
      </c>
      <c r="CT300" s="105" t="str">
        <f t="shared" si="193"/>
        <v>Eutrofico</v>
      </c>
      <c r="CU300" s="83" t="s">
        <v>2246</v>
      </c>
      <c r="CV300" s="83" t="s">
        <v>2222</v>
      </c>
      <c r="CW300" s="90">
        <v>43671</v>
      </c>
      <c r="CX300" s="106">
        <f t="shared" si="194"/>
        <v>5.2458966630056656</v>
      </c>
    </row>
    <row r="301" spans="1:102" ht="30" hidden="1" customHeight="1" x14ac:dyDescent="0.2">
      <c r="A301" s="83">
        <v>2019</v>
      </c>
      <c r="B301" s="84" t="s">
        <v>2247</v>
      </c>
      <c r="C301" s="84" t="s">
        <v>641</v>
      </c>
      <c r="D301" s="85" t="s">
        <v>2248</v>
      </c>
      <c r="E301" s="121" t="s">
        <v>224</v>
      </c>
      <c r="F301" s="86" t="s">
        <v>1285</v>
      </c>
      <c r="G301" s="86" t="s">
        <v>991</v>
      </c>
      <c r="H301" s="87">
        <v>-74.784999999999997</v>
      </c>
      <c r="I301" s="87">
        <v>7.8745000000000003</v>
      </c>
      <c r="J301" s="88">
        <v>921978.16096500005</v>
      </c>
      <c r="K301" s="88">
        <v>1362605.5155100001</v>
      </c>
      <c r="L301" s="89">
        <v>42</v>
      </c>
      <c r="M301" s="86">
        <v>2</v>
      </c>
      <c r="N301" s="86" t="s">
        <v>79</v>
      </c>
      <c r="O301" s="86">
        <v>27</v>
      </c>
      <c r="P301" s="86" t="s">
        <v>98</v>
      </c>
      <c r="Q301" s="86">
        <v>2703</v>
      </c>
      <c r="R301" s="84" t="s">
        <v>635</v>
      </c>
      <c r="S301" s="84" t="s">
        <v>636</v>
      </c>
      <c r="T301" s="84" t="s">
        <v>637</v>
      </c>
      <c r="U301" s="85" t="s">
        <v>638</v>
      </c>
      <c r="V301" s="84" t="s">
        <v>639</v>
      </c>
      <c r="W301" s="84" t="s">
        <v>640</v>
      </c>
      <c r="X301" s="84" t="s">
        <v>641</v>
      </c>
      <c r="Y301" s="90">
        <v>43656</v>
      </c>
      <c r="Z301" s="91">
        <v>36950</v>
      </c>
      <c r="AA301" s="91">
        <v>7.05</v>
      </c>
      <c r="AB301" s="91">
        <v>52.1</v>
      </c>
      <c r="AC301" s="91">
        <v>31.5</v>
      </c>
      <c r="AD301" s="91">
        <v>30.8</v>
      </c>
      <c r="AE301" s="91">
        <v>6.53</v>
      </c>
      <c r="AF301" s="91">
        <v>91.3</v>
      </c>
      <c r="AG301" s="91">
        <v>-0.69999999999999929</v>
      </c>
      <c r="AH301" s="91">
        <v>12</v>
      </c>
      <c r="AI301" s="91">
        <v>2</v>
      </c>
      <c r="AJ301" s="91" t="s">
        <v>88</v>
      </c>
      <c r="AK301" s="91" t="s">
        <v>88</v>
      </c>
      <c r="AL301" s="91">
        <v>740</v>
      </c>
      <c r="AM301" s="91">
        <v>20140</v>
      </c>
      <c r="AN301" s="91">
        <v>1000</v>
      </c>
      <c r="AO301" s="91">
        <v>0.153</v>
      </c>
      <c r="AP301" s="91">
        <v>0.22589666300566569</v>
      </c>
      <c r="AQ301" s="91">
        <v>0.02</v>
      </c>
      <c r="AR301" s="91">
        <v>5</v>
      </c>
      <c r="AS301" s="91">
        <v>453</v>
      </c>
      <c r="AT301" s="91">
        <v>318</v>
      </c>
      <c r="AU301" s="91" t="s">
        <v>88</v>
      </c>
      <c r="AV301" s="91">
        <v>209</v>
      </c>
      <c r="AW301" s="91">
        <v>0.1</v>
      </c>
      <c r="AX301" s="91">
        <v>5</v>
      </c>
      <c r="AY301" s="91">
        <v>0.28199999999999997</v>
      </c>
      <c r="AZ301" s="91">
        <v>16.5</v>
      </c>
      <c r="BA301" s="91">
        <v>18.100000000000001</v>
      </c>
      <c r="BB301" s="91">
        <v>0.05</v>
      </c>
      <c r="BC301" s="91" t="s">
        <v>88</v>
      </c>
      <c r="BD301" s="91" t="s">
        <v>88</v>
      </c>
      <c r="BE301" s="93">
        <v>1E-3</v>
      </c>
      <c r="BF301" s="91" t="s">
        <v>88</v>
      </c>
      <c r="BG301" s="91">
        <v>0.25</v>
      </c>
      <c r="BH301" s="91" t="s">
        <v>88</v>
      </c>
      <c r="BI301" s="94">
        <f t="shared" si="156"/>
        <v>95.924645599725579</v>
      </c>
      <c r="BJ301" s="95">
        <f t="shared" si="157"/>
        <v>22.933665778708946</v>
      </c>
      <c r="BK301" s="95">
        <f t="shared" si="158"/>
        <v>89.594400467218946</v>
      </c>
      <c r="BL301" s="95">
        <f t="shared" si="159"/>
        <v>80.14150832</v>
      </c>
      <c r="BM301" s="95">
        <f t="shared" si="160"/>
        <v>99.269944328661239</v>
      </c>
      <c r="BN301" s="95">
        <f t="shared" si="161"/>
        <v>85.756210881875944</v>
      </c>
      <c r="BO301" s="95">
        <f t="shared" si="162"/>
        <v>90.524827437190368</v>
      </c>
      <c r="BP301" s="95">
        <f t="shared" si="163"/>
        <v>5</v>
      </c>
      <c r="BQ301" s="95">
        <f t="shared" si="164"/>
        <v>47.071958314033608</v>
      </c>
      <c r="BR301" s="96">
        <f t="shared" si="165"/>
        <v>69.897661589895975</v>
      </c>
      <c r="BS301" s="97" t="str">
        <f t="shared" si="166"/>
        <v>MEDIA</v>
      </c>
      <c r="BT301" s="98">
        <f t="shared" si="167"/>
        <v>17.730496453900709</v>
      </c>
      <c r="BU301" s="99">
        <f t="shared" si="168"/>
        <v>0.91300000000000003</v>
      </c>
      <c r="BV301" s="100">
        <f t="shared" si="169"/>
        <v>0.38197911779896043</v>
      </c>
      <c r="BW301" s="95">
        <f t="shared" si="170"/>
        <v>1</v>
      </c>
      <c r="BX301" s="94">
        <f t="shared" si="171"/>
        <v>0.91</v>
      </c>
      <c r="BY301" s="100">
        <f t="shared" si="172"/>
        <v>0.39300000000000002</v>
      </c>
      <c r="BZ301" s="100">
        <f t="shared" si="173"/>
        <v>0.89021005962557165</v>
      </c>
      <c r="CA301" s="94">
        <f t="shared" si="174"/>
        <v>0.8</v>
      </c>
      <c r="CB301" s="99">
        <f t="shared" si="175"/>
        <v>0.7586064848394346</v>
      </c>
      <c r="CC301" s="97" t="str">
        <f t="shared" si="176"/>
        <v>Aceptable</v>
      </c>
      <c r="CD301" s="99">
        <f t="shared" si="177"/>
        <v>0.10978994037442838</v>
      </c>
      <c r="CE301" s="96">
        <f t="shared" si="178"/>
        <v>0</v>
      </c>
      <c r="CF301" s="96">
        <f t="shared" si="179"/>
        <v>0</v>
      </c>
      <c r="CG301" s="99">
        <f t="shared" si="180"/>
        <v>3.6596646791476124E-2</v>
      </c>
      <c r="CH301" s="101" t="str">
        <f t="shared" si="181"/>
        <v>Ninguna</v>
      </c>
      <c r="CI301" s="96">
        <f t="shared" si="182"/>
        <v>0</v>
      </c>
      <c r="CJ301" s="96">
        <f t="shared" si="183"/>
        <v>1</v>
      </c>
      <c r="CK301" s="96">
        <f t="shared" si="184"/>
        <v>8.6999999999999966E-2</v>
      </c>
      <c r="CL301" s="102">
        <f t="shared" si="185"/>
        <v>0.36233333333333334</v>
      </c>
      <c r="CM301" s="103" t="str">
        <f t="shared" si="186"/>
        <v>Baja</v>
      </c>
      <c r="CN301" s="96">
        <f t="shared" si="187"/>
        <v>0.60699999999999998</v>
      </c>
      <c r="CO301" s="96">
        <f t="shared" si="188"/>
        <v>0.60699999999999998</v>
      </c>
      <c r="CP301" s="103" t="str">
        <f t="shared" si="189"/>
        <v>Alta</v>
      </c>
      <c r="CQ301" s="104">
        <f t="shared" si="190"/>
        <v>1.1607818919783881E-3</v>
      </c>
      <c r="CR301" s="104">
        <f t="shared" si="191"/>
        <v>1.1607818919783881E-3</v>
      </c>
      <c r="CS301" s="103" t="str">
        <f t="shared" si="192"/>
        <v>Ninguna</v>
      </c>
      <c r="CT301" s="105" t="str">
        <f t="shared" si="193"/>
        <v>Eutrofico</v>
      </c>
      <c r="CU301" s="83" t="s">
        <v>2249</v>
      </c>
      <c r="CV301" s="83" t="s">
        <v>2222</v>
      </c>
      <c r="CW301" s="90">
        <v>43671</v>
      </c>
      <c r="CX301" s="106">
        <f t="shared" si="194"/>
        <v>5.2458966630056656</v>
      </c>
    </row>
    <row r="302" spans="1:102" ht="30" hidden="1" customHeight="1" x14ac:dyDescent="0.2">
      <c r="A302" s="83">
        <v>2019</v>
      </c>
      <c r="B302" s="84" t="s">
        <v>2250</v>
      </c>
      <c r="C302" s="84" t="s">
        <v>641</v>
      </c>
      <c r="D302" s="85" t="s">
        <v>2251</v>
      </c>
      <c r="E302" s="121" t="s">
        <v>224</v>
      </c>
      <c r="F302" s="86" t="s">
        <v>1285</v>
      </c>
      <c r="G302" s="86" t="s">
        <v>991</v>
      </c>
      <c r="H302" s="87">
        <v>-74.799866700999999</v>
      </c>
      <c r="I302" s="87">
        <v>7.9226280229999997</v>
      </c>
      <c r="J302" s="88">
        <v>920347.80901500001</v>
      </c>
      <c r="K302" s="88">
        <v>1367931.4589800001</v>
      </c>
      <c r="L302" s="89">
        <v>40</v>
      </c>
      <c r="M302" s="86">
        <v>2</v>
      </c>
      <c r="N302" s="86" t="s">
        <v>79</v>
      </c>
      <c r="O302" s="86">
        <v>27</v>
      </c>
      <c r="P302" s="86" t="s">
        <v>98</v>
      </c>
      <c r="Q302" s="86">
        <v>2703</v>
      </c>
      <c r="R302" s="84" t="s">
        <v>635</v>
      </c>
      <c r="S302" s="84" t="s">
        <v>636</v>
      </c>
      <c r="T302" s="84" t="s">
        <v>637</v>
      </c>
      <c r="U302" s="85" t="s">
        <v>638</v>
      </c>
      <c r="V302" s="84" t="s">
        <v>639</v>
      </c>
      <c r="W302" s="84" t="s">
        <v>640</v>
      </c>
      <c r="X302" s="84" t="s">
        <v>641</v>
      </c>
      <c r="Y302" s="90">
        <v>43656</v>
      </c>
      <c r="Z302" s="91">
        <v>6910</v>
      </c>
      <c r="AA302" s="91">
        <v>6.75</v>
      </c>
      <c r="AB302" s="91">
        <v>51.8</v>
      </c>
      <c r="AC302" s="91">
        <v>28.8</v>
      </c>
      <c r="AD302" s="91">
        <v>34.1</v>
      </c>
      <c r="AE302" s="91">
        <v>5.9</v>
      </c>
      <c r="AF302" s="91">
        <v>77.099999999999994</v>
      </c>
      <c r="AG302" s="91">
        <v>5.3000000000000007</v>
      </c>
      <c r="AH302" s="91">
        <v>12</v>
      </c>
      <c r="AI302" s="91">
        <v>2</v>
      </c>
      <c r="AJ302" s="91" t="s">
        <v>88</v>
      </c>
      <c r="AK302" s="91" t="s">
        <v>88</v>
      </c>
      <c r="AL302" s="91">
        <v>1520</v>
      </c>
      <c r="AM302" s="91">
        <v>4106000</v>
      </c>
      <c r="AN302" s="91">
        <v>45500</v>
      </c>
      <c r="AO302" s="91">
        <v>0.153</v>
      </c>
      <c r="AP302" s="91">
        <v>0.22589666300566569</v>
      </c>
      <c r="AQ302" s="91">
        <v>0.02</v>
      </c>
      <c r="AR302" s="91">
        <v>5</v>
      </c>
      <c r="AS302" s="91">
        <v>862</v>
      </c>
      <c r="AT302" s="91">
        <v>595</v>
      </c>
      <c r="AU302" s="91" t="s">
        <v>88</v>
      </c>
      <c r="AV302" s="91">
        <v>520</v>
      </c>
      <c r="AW302" s="91">
        <v>1</v>
      </c>
      <c r="AX302" s="91">
        <v>5</v>
      </c>
      <c r="AY302" s="91">
        <v>0.40799999999999997</v>
      </c>
      <c r="AZ302" s="91">
        <v>17.7</v>
      </c>
      <c r="BA302" s="91">
        <v>20.100000000000001</v>
      </c>
      <c r="BB302" s="91">
        <v>0.05</v>
      </c>
      <c r="BC302" s="91" t="s">
        <v>88</v>
      </c>
      <c r="BD302" s="91" t="s">
        <v>88</v>
      </c>
      <c r="BE302" s="93">
        <v>1E-3</v>
      </c>
      <c r="BF302" s="91" t="s">
        <v>88</v>
      </c>
      <c r="BG302" s="91">
        <v>0.25</v>
      </c>
      <c r="BH302" s="91" t="s">
        <v>88</v>
      </c>
      <c r="BI302" s="94">
        <f t="shared" si="156"/>
        <v>83.056699881090452</v>
      </c>
      <c r="BJ302" s="95">
        <f t="shared" si="157"/>
        <v>5.4933640771004759</v>
      </c>
      <c r="BK302" s="95">
        <f t="shared" si="158"/>
        <v>81.85238916015598</v>
      </c>
      <c r="BL302" s="95">
        <f t="shared" si="159"/>
        <v>80.14150832</v>
      </c>
      <c r="BM302" s="95">
        <f t="shared" si="160"/>
        <v>99.269944328661239</v>
      </c>
      <c r="BN302" s="95">
        <f t="shared" si="161"/>
        <v>85.756210881875944</v>
      </c>
      <c r="BO302" s="95">
        <f t="shared" si="162"/>
        <v>71.538661137153781</v>
      </c>
      <c r="BP302" s="95">
        <f t="shared" si="163"/>
        <v>5</v>
      </c>
      <c r="BQ302" s="95">
        <f t="shared" si="164"/>
        <v>20</v>
      </c>
      <c r="BR302" s="96">
        <f t="shared" si="165"/>
        <v>60.274387589707707</v>
      </c>
      <c r="BS302" s="97" t="str">
        <f t="shared" si="166"/>
        <v>MEDIA</v>
      </c>
      <c r="BT302" s="98">
        <f t="shared" si="167"/>
        <v>12.254901960784315</v>
      </c>
      <c r="BU302" s="99">
        <f t="shared" si="168"/>
        <v>0.77099999999999991</v>
      </c>
      <c r="BV302" s="100">
        <f t="shared" si="169"/>
        <v>0.1</v>
      </c>
      <c r="BW302" s="95">
        <f t="shared" si="170"/>
        <v>0.87930899647809768</v>
      </c>
      <c r="BX302" s="94">
        <f t="shared" si="171"/>
        <v>0.91</v>
      </c>
      <c r="BY302" s="100">
        <f t="shared" si="172"/>
        <v>0</v>
      </c>
      <c r="BZ302" s="100">
        <f t="shared" si="173"/>
        <v>0.89105636092034757</v>
      </c>
      <c r="CA302" s="94">
        <f t="shared" si="174"/>
        <v>0.6</v>
      </c>
      <c r="CB302" s="99">
        <f t="shared" si="175"/>
        <v>0.59661115003578236</v>
      </c>
      <c r="CC302" s="97" t="str">
        <f t="shared" si="176"/>
        <v>Regular</v>
      </c>
      <c r="CD302" s="99">
        <f t="shared" si="177"/>
        <v>0.10894363907965242</v>
      </c>
      <c r="CE302" s="96">
        <f t="shared" si="178"/>
        <v>0</v>
      </c>
      <c r="CF302" s="96">
        <f t="shared" si="179"/>
        <v>0</v>
      </c>
      <c r="CG302" s="99">
        <f t="shared" si="180"/>
        <v>3.6314546359884139E-2</v>
      </c>
      <c r="CH302" s="101" t="str">
        <f t="shared" si="181"/>
        <v>Ninguna</v>
      </c>
      <c r="CI302" s="96">
        <f t="shared" si="182"/>
        <v>0</v>
      </c>
      <c r="CJ302" s="96">
        <f t="shared" si="183"/>
        <v>1</v>
      </c>
      <c r="CK302" s="96">
        <f t="shared" si="184"/>
        <v>0.22900000000000009</v>
      </c>
      <c r="CL302" s="102">
        <f t="shared" si="185"/>
        <v>0.40966666666666668</v>
      </c>
      <c r="CM302" s="103" t="str">
        <f t="shared" si="186"/>
        <v>Media</v>
      </c>
      <c r="CN302" s="96">
        <f t="shared" si="187"/>
        <v>1</v>
      </c>
      <c r="CO302" s="96">
        <f t="shared" si="188"/>
        <v>1</v>
      </c>
      <c r="CP302" s="103" t="str">
        <f t="shared" si="189"/>
        <v>Muy Alta</v>
      </c>
      <c r="CQ302" s="104">
        <f t="shared" si="190"/>
        <v>4.1264919432978204E-4</v>
      </c>
      <c r="CR302" s="104">
        <f t="shared" si="191"/>
        <v>4.1264919432978204E-4</v>
      </c>
      <c r="CS302" s="103" t="str">
        <f t="shared" si="192"/>
        <v>Ninguna</v>
      </c>
      <c r="CT302" s="105" t="str">
        <f t="shared" si="193"/>
        <v>Eutrofico</v>
      </c>
      <c r="CU302" s="83" t="s">
        <v>2252</v>
      </c>
      <c r="CV302" s="83" t="s">
        <v>2222</v>
      </c>
      <c r="CW302" s="90">
        <v>43671</v>
      </c>
      <c r="CX302" s="106">
        <f t="shared" si="194"/>
        <v>5.2458966630056656</v>
      </c>
    </row>
    <row r="303" spans="1:102" ht="30" hidden="1" customHeight="1" x14ac:dyDescent="0.2">
      <c r="A303" s="83">
        <v>2019</v>
      </c>
      <c r="B303" s="84" t="s">
        <v>2253</v>
      </c>
      <c r="C303" s="84" t="s">
        <v>2254</v>
      </c>
      <c r="D303" s="85" t="s">
        <v>2255</v>
      </c>
      <c r="E303" s="121" t="s">
        <v>224</v>
      </c>
      <c r="F303" s="86" t="s">
        <v>1285</v>
      </c>
      <c r="G303" s="86" t="s">
        <v>991</v>
      </c>
      <c r="H303" s="87">
        <v>-74.801500000000004</v>
      </c>
      <c r="I303" s="87">
        <v>7.8521111110000001</v>
      </c>
      <c r="J303" s="88">
        <v>920154.17614200001</v>
      </c>
      <c r="K303" s="88">
        <v>1360132.33791</v>
      </c>
      <c r="L303" s="89">
        <v>47</v>
      </c>
      <c r="M303" s="86">
        <v>2</v>
      </c>
      <c r="N303" s="86" t="s">
        <v>79</v>
      </c>
      <c r="O303" s="86">
        <v>27</v>
      </c>
      <c r="P303" s="86" t="s">
        <v>98</v>
      </c>
      <c r="Q303" s="86">
        <v>2703</v>
      </c>
      <c r="R303" s="84" t="s">
        <v>635</v>
      </c>
      <c r="S303" s="84" t="s">
        <v>636</v>
      </c>
      <c r="T303" s="84" t="s">
        <v>637</v>
      </c>
      <c r="U303" s="85" t="s">
        <v>2256</v>
      </c>
      <c r="V303" s="84" t="s">
        <v>2257</v>
      </c>
      <c r="W303" s="84" t="s">
        <v>2258</v>
      </c>
      <c r="X303" s="84" t="s">
        <v>2254</v>
      </c>
      <c r="Y303" s="90">
        <v>43656</v>
      </c>
      <c r="Z303" s="91">
        <v>718440</v>
      </c>
      <c r="AA303" s="91">
        <v>7.15</v>
      </c>
      <c r="AB303" s="91">
        <v>59.3</v>
      </c>
      <c r="AC303" s="91">
        <v>27.2</v>
      </c>
      <c r="AD303" s="91">
        <v>31</v>
      </c>
      <c r="AE303" s="91">
        <v>6.5</v>
      </c>
      <c r="AF303" s="91">
        <v>83.3</v>
      </c>
      <c r="AG303" s="91">
        <v>3.8000000000000007</v>
      </c>
      <c r="AH303" s="91">
        <v>12</v>
      </c>
      <c r="AI303" s="91">
        <v>2</v>
      </c>
      <c r="AJ303" s="91" t="s">
        <v>88</v>
      </c>
      <c r="AK303" s="91" t="s">
        <v>88</v>
      </c>
      <c r="AL303" s="91">
        <v>7915</v>
      </c>
      <c r="AM303" s="91">
        <v>35515</v>
      </c>
      <c r="AN303" s="91">
        <v>8245</v>
      </c>
      <c r="AO303" s="91">
        <v>0.153</v>
      </c>
      <c r="AP303" s="91">
        <v>0.22589666300566569</v>
      </c>
      <c r="AQ303" s="91">
        <v>0.02</v>
      </c>
      <c r="AR303" s="91">
        <v>5</v>
      </c>
      <c r="AS303" s="91">
        <v>403</v>
      </c>
      <c r="AT303" s="91">
        <v>443</v>
      </c>
      <c r="AU303" s="91" t="s">
        <v>88</v>
      </c>
      <c r="AV303" s="91">
        <v>333</v>
      </c>
      <c r="AW303" s="91">
        <v>0.7</v>
      </c>
      <c r="AX303" s="91">
        <v>5</v>
      </c>
      <c r="AY303" s="91">
        <v>0.29699999999999999</v>
      </c>
      <c r="AZ303" s="91">
        <v>17.3</v>
      </c>
      <c r="BA303" s="91">
        <v>20.399999999999999</v>
      </c>
      <c r="BB303" s="91">
        <v>0.05</v>
      </c>
      <c r="BC303" s="91" t="s">
        <v>88</v>
      </c>
      <c r="BD303" s="91" t="s">
        <v>88</v>
      </c>
      <c r="BE303" s="93">
        <v>1E-3</v>
      </c>
      <c r="BF303" s="91" t="s">
        <v>88</v>
      </c>
      <c r="BG303" s="91">
        <v>0.25</v>
      </c>
      <c r="BH303" s="91" t="s">
        <v>88</v>
      </c>
      <c r="BI303" s="94">
        <f t="shared" si="156"/>
        <v>89.795878591512718</v>
      </c>
      <c r="BJ303" s="95">
        <f t="shared" si="157"/>
        <v>10.997846764204319</v>
      </c>
      <c r="BK303" s="95">
        <f t="shared" si="158"/>
        <v>91.413281487905095</v>
      </c>
      <c r="BL303" s="95">
        <f t="shared" si="159"/>
        <v>80.14150832</v>
      </c>
      <c r="BM303" s="95">
        <f t="shared" si="160"/>
        <v>99.269944328661239</v>
      </c>
      <c r="BN303" s="95">
        <f t="shared" si="161"/>
        <v>85.756210881875944</v>
      </c>
      <c r="BO303" s="95">
        <f t="shared" si="162"/>
        <v>79.306378458376571</v>
      </c>
      <c r="BP303" s="95">
        <f t="shared" si="163"/>
        <v>5</v>
      </c>
      <c r="BQ303" s="95">
        <f t="shared" si="164"/>
        <v>13.876908582571147</v>
      </c>
      <c r="BR303" s="96">
        <f t="shared" si="165"/>
        <v>63.700618689370771</v>
      </c>
      <c r="BS303" s="97" t="str">
        <f t="shared" si="166"/>
        <v>MEDIA</v>
      </c>
      <c r="BT303" s="98">
        <f t="shared" si="167"/>
        <v>16.835016835016837</v>
      </c>
      <c r="BU303" s="99">
        <f t="shared" si="168"/>
        <v>0.83299999999999996</v>
      </c>
      <c r="BV303" s="100">
        <f t="shared" si="169"/>
        <v>0.1</v>
      </c>
      <c r="BW303" s="95">
        <f t="shared" si="170"/>
        <v>1</v>
      </c>
      <c r="BX303" s="94">
        <f t="shared" si="171"/>
        <v>0.91</v>
      </c>
      <c r="BY303" s="100">
        <f t="shared" si="172"/>
        <v>0</v>
      </c>
      <c r="BZ303" s="100">
        <f t="shared" si="173"/>
        <v>0.86941500128782334</v>
      </c>
      <c r="CA303" s="94">
        <f t="shared" si="174"/>
        <v>0.8</v>
      </c>
      <c r="CB303" s="99">
        <f t="shared" si="175"/>
        <v>0.64839810018029531</v>
      </c>
      <c r="CC303" s="97" t="str">
        <f t="shared" si="176"/>
        <v>Regular</v>
      </c>
      <c r="CD303" s="99">
        <f t="shared" si="177"/>
        <v>0.13058499871217666</v>
      </c>
      <c r="CE303" s="96">
        <f t="shared" si="178"/>
        <v>0</v>
      </c>
      <c r="CF303" s="96">
        <f t="shared" si="179"/>
        <v>0</v>
      </c>
      <c r="CG303" s="99">
        <f t="shared" si="180"/>
        <v>4.3528332904058886E-2</v>
      </c>
      <c r="CH303" s="101" t="str">
        <f t="shared" si="181"/>
        <v>Ninguna</v>
      </c>
      <c r="CI303" s="96">
        <f t="shared" si="182"/>
        <v>0</v>
      </c>
      <c r="CJ303" s="96">
        <f t="shared" si="183"/>
        <v>1</v>
      </c>
      <c r="CK303" s="96">
        <f t="shared" si="184"/>
        <v>0.16700000000000004</v>
      </c>
      <c r="CL303" s="102">
        <f t="shared" si="185"/>
        <v>0.38900000000000001</v>
      </c>
      <c r="CM303" s="103" t="str">
        <f t="shared" si="186"/>
        <v>Baja</v>
      </c>
      <c r="CN303" s="96">
        <f t="shared" si="187"/>
        <v>0.97899999999999998</v>
      </c>
      <c r="CO303" s="96">
        <f t="shared" si="188"/>
        <v>0.97899999999999998</v>
      </c>
      <c r="CP303" s="103" t="str">
        <f t="shared" si="189"/>
        <v>Muy Alta</v>
      </c>
      <c r="CQ303" s="104">
        <f t="shared" si="190"/>
        <v>1.6382288794909573E-3</v>
      </c>
      <c r="CR303" s="104">
        <f t="shared" si="191"/>
        <v>1.6382288794909573E-3</v>
      </c>
      <c r="CS303" s="103" t="str">
        <f t="shared" si="192"/>
        <v>Ninguna</v>
      </c>
      <c r="CT303" s="105" t="str">
        <f t="shared" si="193"/>
        <v>Eutrofico</v>
      </c>
      <c r="CU303" s="83" t="s">
        <v>2259</v>
      </c>
      <c r="CV303" s="83" t="s">
        <v>2222</v>
      </c>
      <c r="CW303" s="90">
        <v>43671</v>
      </c>
      <c r="CX303" s="106">
        <f t="shared" si="194"/>
        <v>5.2458966630056656</v>
      </c>
    </row>
    <row r="304" spans="1:102" ht="30" hidden="1" customHeight="1" x14ac:dyDescent="0.2">
      <c r="A304" s="83">
        <v>2019</v>
      </c>
      <c r="B304" s="84" t="s">
        <v>2260</v>
      </c>
      <c r="C304" s="84" t="s">
        <v>2261</v>
      </c>
      <c r="D304" s="85" t="s">
        <v>2262</v>
      </c>
      <c r="E304" s="121" t="s">
        <v>224</v>
      </c>
      <c r="F304" s="86" t="s">
        <v>1285</v>
      </c>
      <c r="G304" s="86" t="s">
        <v>991</v>
      </c>
      <c r="H304" s="87">
        <v>-74.811638888999994</v>
      </c>
      <c r="I304" s="87">
        <v>7.9308888890000002</v>
      </c>
      <c r="J304" s="88">
        <v>919051.27384299994</v>
      </c>
      <c r="K304" s="88">
        <v>1368847.4196899999</v>
      </c>
      <c r="L304" s="89">
        <v>38</v>
      </c>
      <c r="M304" s="86">
        <v>2</v>
      </c>
      <c r="N304" s="86" t="s">
        <v>79</v>
      </c>
      <c r="O304" s="86">
        <v>27</v>
      </c>
      <c r="P304" s="86" t="s">
        <v>98</v>
      </c>
      <c r="Q304" s="86">
        <v>2703</v>
      </c>
      <c r="R304" s="84" t="s">
        <v>635</v>
      </c>
      <c r="S304" s="84" t="s">
        <v>636</v>
      </c>
      <c r="T304" s="84" t="s">
        <v>637</v>
      </c>
      <c r="U304" s="85" t="s">
        <v>2263</v>
      </c>
      <c r="V304" s="84" t="s">
        <v>2261</v>
      </c>
      <c r="W304" s="84" t="s">
        <v>2264</v>
      </c>
      <c r="X304" s="84" t="s">
        <v>2261</v>
      </c>
      <c r="Y304" s="90">
        <v>43656</v>
      </c>
      <c r="Z304" s="91">
        <v>883580</v>
      </c>
      <c r="AA304" s="91">
        <v>7.11</v>
      </c>
      <c r="AB304" s="91">
        <v>56.2</v>
      </c>
      <c r="AC304" s="91">
        <v>27.2</v>
      </c>
      <c r="AD304" s="91">
        <v>30.2</v>
      </c>
      <c r="AE304" s="91">
        <v>6.55</v>
      </c>
      <c r="AF304" s="91">
        <v>83.7</v>
      </c>
      <c r="AG304" s="91">
        <v>3</v>
      </c>
      <c r="AH304" s="91">
        <v>12</v>
      </c>
      <c r="AI304" s="91">
        <v>2</v>
      </c>
      <c r="AJ304" s="91" t="s">
        <v>88</v>
      </c>
      <c r="AK304" s="91" t="s">
        <v>88</v>
      </c>
      <c r="AL304" s="91">
        <v>4100</v>
      </c>
      <c r="AM304" s="91">
        <v>45200</v>
      </c>
      <c r="AN304" s="91">
        <v>5200</v>
      </c>
      <c r="AO304" s="91">
        <v>0.153</v>
      </c>
      <c r="AP304" s="91">
        <v>0.22589666300566569</v>
      </c>
      <c r="AQ304" s="91">
        <v>0.02</v>
      </c>
      <c r="AR304" s="91">
        <v>5</v>
      </c>
      <c r="AS304" s="91">
        <v>659</v>
      </c>
      <c r="AT304" s="91">
        <v>604</v>
      </c>
      <c r="AU304" s="91" t="s">
        <v>88</v>
      </c>
      <c r="AV304" s="91">
        <v>475</v>
      </c>
      <c r="AW304" s="91">
        <v>1</v>
      </c>
      <c r="AX304" s="91">
        <v>5</v>
      </c>
      <c r="AY304" s="91">
        <v>0.40300000000000002</v>
      </c>
      <c r="AZ304" s="91">
        <v>16.600000000000001</v>
      </c>
      <c r="BA304" s="91">
        <v>22.1</v>
      </c>
      <c r="BB304" s="91">
        <v>0.05</v>
      </c>
      <c r="BC304" s="91" t="s">
        <v>88</v>
      </c>
      <c r="BD304" s="91" t="s">
        <v>88</v>
      </c>
      <c r="BE304" s="93">
        <v>1E-3</v>
      </c>
      <c r="BF304" s="91" t="s">
        <v>88</v>
      </c>
      <c r="BG304" s="91">
        <v>0.25</v>
      </c>
      <c r="BH304" s="91" t="s">
        <v>88</v>
      </c>
      <c r="BI304" s="94">
        <f t="shared" si="156"/>
        <v>90.175503522638138</v>
      </c>
      <c r="BJ304" s="95">
        <f t="shared" si="157"/>
        <v>13.063570448373994</v>
      </c>
      <c r="BK304" s="95">
        <f t="shared" si="158"/>
        <v>90.741913074594294</v>
      </c>
      <c r="BL304" s="95">
        <f t="shared" si="159"/>
        <v>80.14150832</v>
      </c>
      <c r="BM304" s="95">
        <f t="shared" si="160"/>
        <v>99.269944328661239</v>
      </c>
      <c r="BN304" s="95">
        <f t="shared" si="161"/>
        <v>85.756210881875944</v>
      </c>
      <c r="BO304" s="95">
        <f t="shared" si="162"/>
        <v>82.8532985051</v>
      </c>
      <c r="BP304" s="95">
        <f t="shared" si="163"/>
        <v>5</v>
      </c>
      <c r="BQ304" s="95">
        <f t="shared" si="164"/>
        <v>20</v>
      </c>
      <c r="BR304" s="96">
        <f t="shared" si="165"/>
        <v>64.80512859555742</v>
      </c>
      <c r="BS304" s="97" t="str">
        <f t="shared" si="166"/>
        <v>MEDIA</v>
      </c>
      <c r="BT304" s="98">
        <f t="shared" si="167"/>
        <v>12.406947890818858</v>
      </c>
      <c r="BU304" s="99">
        <f t="shared" si="168"/>
        <v>0.83700000000000008</v>
      </c>
      <c r="BV304" s="100">
        <f t="shared" si="169"/>
        <v>0.1</v>
      </c>
      <c r="BW304" s="95">
        <f t="shared" si="170"/>
        <v>1</v>
      </c>
      <c r="BX304" s="94">
        <f t="shared" si="171"/>
        <v>0.91</v>
      </c>
      <c r="BY304" s="100">
        <f t="shared" si="172"/>
        <v>0</v>
      </c>
      <c r="BZ304" s="100">
        <f t="shared" si="173"/>
        <v>0.87848030722896009</v>
      </c>
      <c r="CA304" s="94">
        <f t="shared" si="174"/>
        <v>0.6</v>
      </c>
      <c r="CB304" s="99">
        <f t="shared" si="175"/>
        <v>0.62230724301205442</v>
      </c>
      <c r="CC304" s="97" t="str">
        <f t="shared" si="176"/>
        <v>Regular</v>
      </c>
      <c r="CD304" s="99">
        <f t="shared" si="177"/>
        <v>0.12151969277103994</v>
      </c>
      <c r="CE304" s="96">
        <f t="shared" si="178"/>
        <v>0</v>
      </c>
      <c r="CF304" s="96">
        <f t="shared" si="179"/>
        <v>0</v>
      </c>
      <c r="CG304" s="99">
        <f t="shared" si="180"/>
        <v>4.0506564257013315E-2</v>
      </c>
      <c r="CH304" s="101" t="str">
        <f t="shared" si="181"/>
        <v>Ninguna</v>
      </c>
      <c r="CI304" s="96">
        <f t="shared" si="182"/>
        <v>0</v>
      </c>
      <c r="CJ304" s="96">
        <f t="shared" si="183"/>
        <v>1</v>
      </c>
      <c r="CK304" s="96">
        <f t="shared" si="184"/>
        <v>0.16299999999999992</v>
      </c>
      <c r="CL304" s="102">
        <f t="shared" si="185"/>
        <v>0.3876666666666666</v>
      </c>
      <c r="CM304" s="103" t="str">
        <f t="shared" si="186"/>
        <v>Baja</v>
      </c>
      <c r="CN304" s="96">
        <f t="shared" si="187"/>
        <v>1</v>
      </c>
      <c r="CO304" s="96">
        <f t="shared" si="188"/>
        <v>1</v>
      </c>
      <c r="CP304" s="103" t="str">
        <f t="shared" si="189"/>
        <v>Muy Alta</v>
      </c>
      <c r="CQ304" s="104">
        <f t="shared" si="190"/>
        <v>1.4273604491906924E-3</v>
      </c>
      <c r="CR304" s="104">
        <f t="shared" si="191"/>
        <v>1.4273604491906924E-3</v>
      </c>
      <c r="CS304" s="103" t="str">
        <f t="shared" si="192"/>
        <v>Ninguna</v>
      </c>
      <c r="CT304" s="105" t="str">
        <f t="shared" si="193"/>
        <v>Eutrofico</v>
      </c>
      <c r="CU304" s="83" t="s">
        <v>2265</v>
      </c>
      <c r="CV304" s="83" t="s">
        <v>2222</v>
      </c>
      <c r="CW304" s="90">
        <v>43671</v>
      </c>
      <c r="CX304" s="106">
        <f t="shared" si="194"/>
        <v>5.2458966630056656</v>
      </c>
    </row>
    <row r="305" spans="1:102" ht="30" hidden="1" customHeight="1" x14ac:dyDescent="0.2">
      <c r="A305" s="83">
        <v>2019</v>
      </c>
      <c r="B305" s="84" t="s">
        <v>2266</v>
      </c>
      <c r="C305" s="84" t="s">
        <v>641</v>
      </c>
      <c r="D305" s="85" t="s">
        <v>2267</v>
      </c>
      <c r="E305" s="121" t="s">
        <v>224</v>
      </c>
      <c r="F305" s="86" t="s">
        <v>1285</v>
      </c>
      <c r="G305" s="86" t="s">
        <v>991</v>
      </c>
      <c r="H305" s="87">
        <v>-74.811777778000007</v>
      </c>
      <c r="I305" s="87">
        <v>7.9061388890000002</v>
      </c>
      <c r="J305" s="88">
        <v>919031.12521500001</v>
      </c>
      <c r="K305" s="88">
        <v>1366109.9940800001</v>
      </c>
      <c r="L305" s="89">
        <v>40</v>
      </c>
      <c r="M305" s="86">
        <v>2</v>
      </c>
      <c r="N305" s="86" t="s">
        <v>79</v>
      </c>
      <c r="O305" s="86">
        <v>27</v>
      </c>
      <c r="P305" s="86" t="s">
        <v>98</v>
      </c>
      <c r="Q305" s="86">
        <v>2703</v>
      </c>
      <c r="R305" s="84" t="s">
        <v>635</v>
      </c>
      <c r="S305" s="84" t="s">
        <v>636</v>
      </c>
      <c r="T305" s="84" t="s">
        <v>637</v>
      </c>
      <c r="U305" s="85" t="s">
        <v>638</v>
      </c>
      <c r="V305" s="84" t="s">
        <v>639</v>
      </c>
      <c r="W305" s="84" t="s">
        <v>640</v>
      </c>
      <c r="X305" s="84" t="s">
        <v>641</v>
      </c>
      <c r="Y305" s="90">
        <v>43656</v>
      </c>
      <c r="Z305" s="91">
        <v>773210</v>
      </c>
      <c r="AA305" s="91">
        <v>6.79</v>
      </c>
      <c r="AB305" s="91">
        <v>67.599999999999994</v>
      </c>
      <c r="AC305" s="91">
        <v>27.2</v>
      </c>
      <c r="AD305" s="91">
        <v>30.6</v>
      </c>
      <c r="AE305" s="91">
        <v>6.41</v>
      </c>
      <c r="AF305" s="91">
        <v>82.7</v>
      </c>
      <c r="AG305" s="91">
        <v>3.4000000000000021</v>
      </c>
      <c r="AH305" s="91">
        <v>12</v>
      </c>
      <c r="AI305" s="91">
        <v>2</v>
      </c>
      <c r="AJ305" s="91" t="s">
        <v>88</v>
      </c>
      <c r="AK305" s="91" t="s">
        <v>88</v>
      </c>
      <c r="AL305" s="91">
        <v>6300</v>
      </c>
      <c r="AM305" s="91">
        <v>28800</v>
      </c>
      <c r="AN305" s="91">
        <v>8500</v>
      </c>
      <c r="AO305" s="91">
        <v>0.153</v>
      </c>
      <c r="AP305" s="91">
        <v>0.22589666300566569</v>
      </c>
      <c r="AQ305" s="91">
        <v>0.02</v>
      </c>
      <c r="AR305" s="91">
        <v>5</v>
      </c>
      <c r="AS305" s="91">
        <v>515</v>
      </c>
      <c r="AT305" s="91">
        <v>599</v>
      </c>
      <c r="AU305" s="91" t="s">
        <v>88</v>
      </c>
      <c r="AV305" s="91">
        <v>443</v>
      </c>
      <c r="AW305" s="91">
        <v>0.9</v>
      </c>
      <c r="AX305" s="91">
        <v>5</v>
      </c>
      <c r="AY305" s="91">
        <v>0.05</v>
      </c>
      <c r="AZ305" s="91">
        <v>17.399999999999999</v>
      </c>
      <c r="BA305" s="91">
        <v>21.6</v>
      </c>
      <c r="BB305" s="91">
        <v>0.05</v>
      </c>
      <c r="BC305" s="91" t="s">
        <v>88</v>
      </c>
      <c r="BD305" s="91" t="s">
        <v>88</v>
      </c>
      <c r="BE305" s="93">
        <v>1E-3</v>
      </c>
      <c r="BF305" s="91" t="s">
        <v>88</v>
      </c>
      <c r="BG305" s="91">
        <v>0.25</v>
      </c>
      <c r="BH305" s="91" t="s">
        <v>88</v>
      </c>
      <c r="BI305" s="94">
        <f t="shared" si="156"/>
        <v>89.213067921328999</v>
      </c>
      <c r="BJ305" s="95">
        <f t="shared" si="157"/>
        <v>10.870991086295746</v>
      </c>
      <c r="BK305" s="95">
        <f t="shared" si="158"/>
        <v>83.040248922442942</v>
      </c>
      <c r="BL305" s="95">
        <f t="shared" si="159"/>
        <v>80.14150832</v>
      </c>
      <c r="BM305" s="95">
        <f t="shared" si="160"/>
        <v>99.269944328661239</v>
      </c>
      <c r="BN305" s="95">
        <f t="shared" si="161"/>
        <v>85.756210881875944</v>
      </c>
      <c r="BO305" s="95">
        <f t="shared" si="162"/>
        <v>81.142818448590134</v>
      </c>
      <c r="BP305" s="95">
        <f t="shared" si="163"/>
        <v>5</v>
      </c>
      <c r="BQ305" s="95">
        <f t="shared" si="164"/>
        <v>20</v>
      </c>
      <c r="BR305" s="96">
        <f t="shared" si="165"/>
        <v>63.272470783014711</v>
      </c>
      <c r="BS305" s="97" t="str">
        <f t="shared" si="166"/>
        <v>MEDIA</v>
      </c>
      <c r="BT305" s="98">
        <f t="shared" si="167"/>
        <v>100</v>
      </c>
      <c r="BU305" s="99">
        <f t="shared" si="168"/>
        <v>0.82700000000000007</v>
      </c>
      <c r="BV305" s="100">
        <f t="shared" si="169"/>
        <v>0.1</v>
      </c>
      <c r="BW305" s="95">
        <f t="shared" si="170"/>
        <v>0.89779105920802604</v>
      </c>
      <c r="BX305" s="94">
        <f t="shared" si="171"/>
        <v>0.91</v>
      </c>
      <c r="BY305" s="100">
        <f t="shared" si="172"/>
        <v>0</v>
      </c>
      <c r="BZ305" s="100">
        <f t="shared" si="173"/>
        <v>0.84435736577214815</v>
      </c>
      <c r="CA305" s="94">
        <f t="shared" si="174"/>
        <v>0.15</v>
      </c>
      <c r="CB305" s="99">
        <f t="shared" si="175"/>
        <v>0.53862077949722453</v>
      </c>
      <c r="CC305" s="97" t="str">
        <f t="shared" si="176"/>
        <v>Regular</v>
      </c>
      <c r="CD305" s="99">
        <f t="shared" si="177"/>
        <v>0.15564263422785188</v>
      </c>
      <c r="CE305" s="96">
        <f t="shared" si="178"/>
        <v>0</v>
      </c>
      <c r="CF305" s="96">
        <f t="shared" si="179"/>
        <v>0</v>
      </c>
      <c r="CG305" s="99">
        <f t="shared" si="180"/>
        <v>5.1880878075950626E-2</v>
      </c>
      <c r="CH305" s="101" t="str">
        <f t="shared" si="181"/>
        <v>Ninguna</v>
      </c>
      <c r="CI305" s="96">
        <f t="shared" si="182"/>
        <v>0</v>
      </c>
      <c r="CJ305" s="96">
        <f t="shared" si="183"/>
        <v>1</v>
      </c>
      <c r="CK305" s="96">
        <f t="shared" si="184"/>
        <v>0.17299999999999993</v>
      </c>
      <c r="CL305" s="102">
        <f t="shared" si="185"/>
        <v>0.39100000000000001</v>
      </c>
      <c r="CM305" s="103" t="str">
        <f t="shared" si="186"/>
        <v>Baja</v>
      </c>
      <c r="CN305" s="96">
        <f t="shared" si="187"/>
        <v>1</v>
      </c>
      <c r="CO305" s="96">
        <f t="shared" si="188"/>
        <v>1</v>
      </c>
      <c r="CP305" s="103" t="str">
        <f t="shared" si="189"/>
        <v>Muy Alta</v>
      </c>
      <c r="CQ305" s="104">
        <f t="shared" si="190"/>
        <v>4.7368226194862811E-4</v>
      </c>
      <c r="CR305" s="104">
        <f t="shared" si="191"/>
        <v>4.7368226194862811E-4</v>
      </c>
      <c r="CS305" s="103" t="str">
        <f t="shared" si="192"/>
        <v>Ninguna</v>
      </c>
      <c r="CT305" s="105" t="str">
        <f t="shared" si="193"/>
        <v>Eutrofico</v>
      </c>
      <c r="CU305" s="83" t="s">
        <v>2268</v>
      </c>
      <c r="CV305" s="83" t="s">
        <v>2222</v>
      </c>
      <c r="CW305" s="90">
        <v>43671</v>
      </c>
      <c r="CX305" s="106">
        <f t="shared" si="194"/>
        <v>5.2458966630056656</v>
      </c>
    </row>
    <row r="306" spans="1:102" ht="30" hidden="1" customHeight="1" x14ac:dyDescent="0.2">
      <c r="A306" s="83">
        <v>2019</v>
      </c>
      <c r="B306" s="84" t="s">
        <v>2269</v>
      </c>
      <c r="C306" s="84" t="s">
        <v>641</v>
      </c>
      <c r="D306" s="85" t="s">
        <v>2270</v>
      </c>
      <c r="E306" s="121" t="s">
        <v>224</v>
      </c>
      <c r="F306" s="86" t="s">
        <v>1285</v>
      </c>
      <c r="G306" s="86" t="s">
        <v>991</v>
      </c>
      <c r="H306" s="87">
        <v>-74.785798662999994</v>
      </c>
      <c r="I306" s="87">
        <v>7.9259776999999998</v>
      </c>
      <c r="J306" s="88">
        <v>921899.75529999996</v>
      </c>
      <c r="K306" s="88">
        <v>1368299.2753999999</v>
      </c>
      <c r="L306" s="89">
        <v>42</v>
      </c>
      <c r="M306" s="86">
        <v>2</v>
      </c>
      <c r="N306" s="86" t="s">
        <v>79</v>
      </c>
      <c r="O306" s="86">
        <v>27</v>
      </c>
      <c r="P306" s="86" t="s">
        <v>98</v>
      </c>
      <c r="Q306" s="86">
        <v>2703</v>
      </c>
      <c r="R306" s="84" t="s">
        <v>635</v>
      </c>
      <c r="S306" s="84" t="s">
        <v>636</v>
      </c>
      <c r="T306" s="84" t="s">
        <v>637</v>
      </c>
      <c r="U306" s="85" t="s">
        <v>638</v>
      </c>
      <c r="V306" s="84" t="s">
        <v>639</v>
      </c>
      <c r="W306" s="84" t="s">
        <v>640</v>
      </c>
      <c r="X306" s="84" t="s">
        <v>641</v>
      </c>
      <c r="Y306" s="90">
        <v>43656</v>
      </c>
      <c r="Z306" s="91">
        <v>300</v>
      </c>
      <c r="AA306" s="91">
        <v>6.25</v>
      </c>
      <c r="AB306" s="91">
        <v>32.6</v>
      </c>
      <c r="AC306" s="91">
        <v>29</v>
      </c>
      <c r="AD306" s="91">
        <v>43</v>
      </c>
      <c r="AE306" s="91">
        <v>6.42</v>
      </c>
      <c r="AF306" s="91">
        <v>91.3</v>
      </c>
      <c r="AG306" s="91">
        <v>14</v>
      </c>
      <c r="AH306" s="91">
        <v>12</v>
      </c>
      <c r="AI306" s="91">
        <v>2</v>
      </c>
      <c r="AJ306" s="91" t="s">
        <v>88</v>
      </c>
      <c r="AK306" s="91" t="s">
        <v>88</v>
      </c>
      <c r="AL306" s="91">
        <v>2650</v>
      </c>
      <c r="AM306" s="91">
        <v>17890</v>
      </c>
      <c r="AN306" s="91">
        <v>2750</v>
      </c>
      <c r="AO306" s="91">
        <v>0.153</v>
      </c>
      <c r="AP306" s="91">
        <v>0.22589666300566569</v>
      </c>
      <c r="AQ306" s="91">
        <v>0.02</v>
      </c>
      <c r="AR306" s="91">
        <v>5</v>
      </c>
      <c r="AS306" s="91">
        <v>77.099999999999994</v>
      </c>
      <c r="AT306" s="91">
        <v>95</v>
      </c>
      <c r="AU306" s="91" t="s">
        <v>88</v>
      </c>
      <c r="AV306" s="91">
        <v>62</v>
      </c>
      <c r="AW306" s="91">
        <v>0.2</v>
      </c>
      <c r="AX306" s="91">
        <v>5</v>
      </c>
      <c r="AY306" s="91">
        <v>0.05</v>
      </c>
      <c r="AZ306" s="91">
        <v>10.7</v>
      </c>
      <c r="BA306" s="91">
        <v>9.52</v>
      </c>
      <c r="BB306" s="91">
        <v>0.05</v>
      </c>
      <c r="BC306" s="91" t="s">
        <v>88</v>
      </c>
      <c r="BD306" s="91" t="s">
        <v>88</v>
      </c>
      <c r="BE306" s="93">
        <v>1E-3</v>
      </c>
      <c r="BF306" s="91" t="s">
        <v>88</v>
      </c>
      <c r="BG306" s="91">
        <v>0.25</v>
      </c>
      <c r="BH306" s="91" t="s">
        <v>88</v>
      </c>
      <c r="BI306" s="94">
        <f t="shared" si="156"/>
        <v>95.924645599725579</v>
      </c>
      <c r="BJ306" s="95">
        <f t="shared" si="157"/>
        <v>16.396799433972266</v>
      </c>
      <c r="BK306" s="95">
        <f t="shared" si="158"/>
        <v>64.970437011718758</v>
      </c>
      <c r="BL306" s="95">
        <f t="shared" si="159"/>
        <v>80.14150832</v>
      </c>
      <c r="BM306" s="95">
        <f t="shared" si="160"/>
        <v>99.269944328661239</v>
      </c>
      <c r="BN306" s="95">
        <f t="shared" si="161"/>
        <v>85.756210881875944</v>
      </c>
      <c r="BO306" s="95">
        <f t="shared" si="162"/>
        <v>29.248258118399981</v>
      </c>
      <c r="BP306" s="95">
        <f t="shared" si="163"/>
        <v>25.457576815256616</v>
      </c>
      <c r="BQ306" s="95">
        <f t="shared" si="164"/>
        <v>84.577529576937508</v>
      </c>
      <c r="BR306" s="96">
        <f t="shared" si="165"/>
        <v>64.277466196377858</v>
      </c>
      <c r="BS306" s="97" t="str">
        <f t="shared" si="166"/>
        <v>MEDIA</v>
      </c>
      <c r="BT306" s="98">
        <f t="shared" si="167"/>
        <v>100</v>
      </c>
      <c r="BU306" s="99">
        <f t="shared" si="168"/>
        <v>0.91300000000000003</v>
      </c>
      <c r="BV306" s="100">
        <f t="shared" si="169"/>
        <v>0.1</v>
      </c>
      <c r="BW306" s="95">
        <f t="shared" si="170"/>
        <v>0.67798412129129604</v>
      </c>
      <c r="BX306" s="94">
        <f t="shared" si="171"/>
        <v>0.91</v>
      </c>
      <c r="BY306" s="100">
        <f t="shared" si="172"/>
        <v>0.83399999999999996</v>
      </c>
      <c r="BZ306" s="100">
        <f t="shared" si="173"/>
        <v>0.9414250961890297</v>
      </c>
      <c r="CA306" s="94">
        <f t="shared" si="174"/>
        <v>0.15</v>
      </c>
      <c r="CB306" s="99">
        <f t="shared" si="175"/>
        <v>0.6519572904472456</v>
      </c>
      <c r="CC306" s="97" t="str">
        <f t="shared" si="176"/>
        <v>Regular</v>
      </c>
      <c r="CD306" s="99">
        <f t="shared" si="177"/>
        <v>5.8574903810970282E-2</v>
      </c>
      <c r="CE306" s="96">
        <f t="shared" si="178"/>
        <v>0</v>
      </c>
      <c r="CF306" s="96">
        <f t="shared" si="179"/>
        <v>0</v>
      </c>
      <c r="CG306" s="99">
        <f t="shared" si="180"/>
        <v>1.9524967936990094E-2</v>
      </c>
      <c r="CH306" s="101" t="str">
        <f t="shared" si="181"/>
        <v>Ninguna</v>
      </c>
      <c r="CI306" s="96">
        <f t="shared" si="182"/>
        <v>0</v>
      </c>
      <c r="CJ306" s="96">
        <f t="shared" si="183"/>
        <v>0.9414617907177294</v>
      </c>
      <c r="CK306" s="96">
        <f t="shared" si="184"/>
        <v>8.6999999999999966E-2</v>
      </c>
      <c r="CL306" s="102">
        <f t="shared" si="185"/>
        <v>0.34282059690590977</v>
      </c>
      <c r="CM306" s="103" t="str">
        <f t="shared" si="186"/>
        <v>Baja</v>
      </c>
      <c r="CN306" s="96">
        <f t="shared" si="187"/>
        <v>0.16600000000000001</v>
      </c>
      <c r="CO306" s="96">
        <f t="shared" si="188"/>
        <v>0.16600000000000001</v>
      </c>
      <c r="CP306" s="103" t="str">
        <f t="shared" si="189"/>
        <v>Ninguna</v>
      </c>
      <c r="CQ306" s="104">
        <f t="shared" si="190"/>
        <v>7.354790829008543E-5</v>
      </c>
      <c r="CR306" s="104">
        <f t="shared" si="191"/>
        <v>7.354790829008543E-5</v>
      </c>
      <c r="CS306" s="103" t="str">
        <f t="shared" si="192"/>
        <v>Ninguna</v>
      </c>
      <c r="CT306" s="105" t="str">
        <f t="shared" si="193"/>
        <v>Eutrofico</v>
      </c>
      <c r="CU306" s="83" t="s">
        <v>2271</v>
      </c>
      <c r="CV306" s="83" t="s">
        <v>2222</v>
      </c>
      <c r="CW306" s="90">
        <v>43671</v>
      </c>
      <c r="CX306" s="106">
        <f t="shared" si="194"/>
        <v>5.2458966630056656</v>
      </c>
    </row>
    <row r="307" spans="1:102" ht="30" hidden="1" customHeight="1" x14ac:dyDescent="0.2">
      <c r="A307" s="83">
        <v>2019</v>
      </c>
      <c r="B307" s="84" t="s">
        <v>2272</v>
      </c>
      <c r="C307" s="84" t="s">
        <v>641</v>
      </c>
      <c r="D307" s="85" t="s">
        <v>2273</v>
      </c>
      <c r="E307" s="121" t="s">
        <v>224</v>
      </c>
      <c r="F307" s="86" t="s">
        <v>1285</v>
      </c>
      <c r="G307" s="86" t="s">
        <v>991</v>
      </c>
      <c r="H307" s="87">
        <v>-74.788527778000002</v>
      </c>
      <c r="I307" s="87">
        <v>7.9290555559999998</v>
      </c>
      <c r="J307" s="88">
        <v>921599.39497799997</v>
      </c>
      <c r="K307" s="88">
        <v>1368640.2115100001</v>
      </c>
      <c r="L307" s="89">
        <v>38</v>
      </c>
      <c r="M307" s="86">
        <v>2</v>
      </c>
      <c r="N307" s="86" t="s">
        <v>79</v>
      </c>
      <c r="O307" s="86">
        <v>27</v>
      </c>
      <c r="P307" s="86" t="s">
        <v>98</v>
      </c>
      <c r="Q307" s="86">
        <v>2703</v>
      </c>
      <c r="R307" s="84" t="s">
        <v>635</v>
      </c>
      <c r="S307" s="84" t="s">
        <v>636</v>
      </c>
      <c r="T307" s="84" t="s">
        <v>637</v>
      </c>
      <c r="U307" s="85" t="s">
        <v>638</v>
      </c>
      <c r="V307" s="84" t="s">
        <v>639</v>
      </c>
      <c r="W307" s="84" t="s">
        <v>640</v>
      </c>
      <c r="X307" s="84" t="s">
        <v>641</v>
      </c>
      <c r="Y307" s="90">
        <v>43768</v>
      </c>
      <c r="Z307" s="91">
        <v>9580</v>
      </c>
      <c r="AA307" s="91">
        <v>6.33</v>
      </c>
      <c r="AB307" s="91">
        <v>50.6</v>
      </c>
      <c r="AC307" s="91">
        <v>29.1</v>
      </c>
      <c r="AD307" s="91">
        <v>29.5</v>
      </c>
      <c r="AE307" s="91">
        <v>1.1399999999999999</v>
      </c>
      <c r="AF307" s="91">
        <v>14.9</v>
      </c>
      <c r="AG307" s="91">
        <v>0.39999999999999858</v>
      </c>
      <c r="AH307" s="91">
        <v>30.9</v>
      </c>
      <c r="AI307" s="91">
        <v>2.63</v>
      </c>
      <c r="AJ307" s="91" t="s">
        <v>88</v>
      </c>
      <c r="AK307" s="91" t="s">
        <v>88</v>
      </c>
      <c r="AL307" s="91">
        <v>750</v>
      </c>
      <c r="AM307" s="91">
        <v>9590</v>
      </c>
      <c r="AN307" s="91">
        <v>750</v>
      </c>
      <c r="AO307" s="91">
        <v>0.153</v>
      </c>
      <c r="AP307" s="91">
        <v>0.85840731942152959</v>
      </c>
      <c r="AQ307" s="91">
        <v>0.02</v>
      </c>
      <c r="AR307" s="91">
        <v>5</v>
      </c>
      <c r="AS307" s="91">
        <v>137</v>
      </c>
      <c r="AT307" s="91">
        <v>195</v>
      </c>
      <c r="AU307" s="91" t="s">
        <v>88</v>
      </c>
      <c r="AV307" s="91">
        <v>156</v>
      </c>
      <c r="AW307" s="91">
        <v>1.4</v>
      </c>
      <c r="AX307" s="91">
        <v>5</v>
      </c>
      <c r="AY307" s="91">
        <v>0.16800000000000001</v>
      </c>
      <c r="AZ307" s="91">
        <v>21.6</v>
      </c>
      <c r="BA307" s="91">
        <v>25.1</v>
      </c>
      <c r="BB307" s="91">
        <v>0.05</v>
      </c>
      <c r="BC307" s="91" t="s">
        <v>88</v>
      </c>
      <c r="BD307" s="91" t="s">
        <v>88</v>
      </c>
      <c r="BE307" s="93">
        <v>1E-3</v>
      </c>
      <c r="BF307" s="91" t="s">
        <v>88</v>
      </c>
      <c r="BG307" s="91">
        <v>0.25</v>
      </c>
      <c r="BH307" s="91" t="s">
        <v>88</v>
      </c>
      <c r="BI307" s="94">
        <f t="shared" si="156"/>
        <v>9.3454664807126484</v>
      </c>
      <c r="BJ307" s="95">
        <f t="shared" si="157"/>
        <v>25.086769745467066</v>
      </c>
      <c r="BK307" s="95">
        <f t="shared" si="158"/>
        <v>67.804939027721247</v>
      </c>
      <c r="BL307" s="95">
        <f t="shared" si="159"/>
        <v>74.691887323637786</v>
      </c>
      <c r="BM307" s="95">
        <f t="shared" si="160"/>
        <v>94.762121942384951</v>
      </c>
      <c r="BN307" s="95">
        <f t="shared" si="161"/>
        <v>85.756210881875944</v>
      </c>
      <c r="BO307" s="95">
        <f t="shared" si="162"/>
        <v>90.015511174602338</v>
      </c>
      <c r="BP307" s="95">
        <f t="shared" si="163"/>
        <v>5</v>
      </c>
      <c r="BQ307" s="95">
        <f t="shared" si="164"/>
        <v>71.185991971937511</v>
      </c>
      <c r="BR307" s="96">
        <f t="shared" si="165"/>
        <v>53.713667197567325</v>
      </c>
      <c r="BS307" s="97" t="str">
        <f t="shared" si="166"/>
        <v>MEDIA</v>
      </c>
      <c r="BT307" s="98">
        <f t="shared" si="167"/>
        <v>29.761904761904759</v>
      </c>
      <c r="BU307" s="99">
        <f t="shared" si="168"/>
        <v>0.14900000000000002</v>
      </c>
      <c r="BV307" s="100">
        <f t="shared" si="169"/>
        <v>0.48946345024984622</v>
      </c>
      <c r="BW307" s="95">
        <f t="shared" si="170"/>
        <v>0.70678454054206841</v>
      </c>
      <c r="BX307" s="94">
        <f t="shared" si="171"/>
        <v>0.51</v>
      </c>
      <c r="BY307" s="100">
        <f t="shared" si="172"/>
        <v>0.55200000000000005</v>
      </c>
      <c r="BZ307" s="100">
        <f t="shared" si="173"/>
        <v>0.89442485354259238</v>
      </c>
      <c r="CA307" s="94">
        <f t="shared" si="174"/>
        <v>0.15</v>
      </c>
      <c r="CB307" s="99">
        <f t="shared" si="175"/>
        <v>0.48621419820683098</v>
      </c>
      <c r="CC307" s="97" t="str">
        <f t="shared" si="176"/>
        <v>Mala</v>
      </c>
      <c r="CD307" s="99">
        <f t="shared" si="177"/>
        <v>0.10557514645740758</v>
      </c>
      <c r="CE307" s="96">
        <f t="shared" si="178"/>
        <v>0</v>
      </c>
      <c r="CF307" s="96">
        <f t="shared" si="179"/>
        <v>0</v>
      </c>
      <c r="CG307" s="99">
        <f t="shared" si="180"/>
        <v>3.5191715485802529E-2</v>
      </c>
      <c r="CH307" s="101" t="str">
        <f t="shared" si="181"/>
        <v>Ninguna</v>
      </c>
      <c r="CI307" s="96">
        <f t="shared" si="182"/>
        <v>0.24396902394283049</v>
      </c>
      <c r="CJ307" s="96">
        <f t="shared" si="183"/>
        <v>0.78981842001557201</v>
      </c>
      <c r="CK307" s="96">
        <f t="shared" si="184"/>
        <v>0.85099999999999998</v>
      </c>
      <c r="CL307" s="102">
        <f t="shared" si="185"/>
        <v>0.62826248131946749</v>
      </c>
      <c r="CM307" s="103" t="str">
        <f t="shared" si="186"/>
        <v>Alta</v>
      </c>
      <c r="CN307" s="96">
        <f t="shared" si="187"/>
        <v>0.44800000000000001</v>
      </c>
      <c r="CO307" s="96">
        <f t="shared" si="188"/>
        <v>0.44800000000000001</v>
      </c>
      <c r="CP307" s="103" t="str">
        <f t="shared" si="189"/>
        <v>Media</v>
      </c>
      <c r="CQ307" s="104">
        <f t="shared" si="190"/>
        <v>9.6922688077670678E-5</v>
      </c>
      <c r="CR307" s="104">
        <f t="shared" si="191"/>
        <v>9.6922688077670678E-5</v>
      </c>
      <c r="CS307" s="103" t="str">
        <f t="shared" si="192"/>
        <v>Ninguna</v>
      </c>
      <c r="CT307" s="105" t="str">
        <f t="shared" si="193"/>
        <v>Eutrofico</v>
      </c>
      <c r="CU307" s="108" t="s">
        <v>2274</v>
      </c>
      <c r="CV307" s="83" t="s">
        <v>2275</v>
      </c>
      <c r="CW307" s="90">
        <v>43783</v>
      </c>
      <c r="CX307" s="106">
        <f t="shared" si="194"/>
        <v>5.8784073194215294</v>
      </c>
    </row>
    <row r="308" spans="1:102" ht="30" hidden="1" customHeight="1" x14ac:dyDescent="0.2">
      <c r="A308" s="83">
        <v>2019</v>
      </c>
      <c r="B308" s="84" t="s">
        <v>2276</v>
      </c>
      <c r="C308" s="84" t="s">
        <v>641</v>
      </c>
      <c r="D308" s="85" t="s">
        <v>2277</v>
      </c>
      <c r="E308" s="121" t="s">
        <v>224</v>
      </c>
      <c r="F308" s="86" t="s">
        <v>1285</v>
      </c>
      <c r="G308" s="86" t="s">
        <v>991</v>
      </c>
      <c r="H308" s="87">
        <v>-74.784756125000001</v>
      </c>
      <c r="I308" s="87">
        <v>7.9151488739999998</v>
      </c>
      <c r="J308" s="88">
        <v>922012.67979600001</v>
      </c>
      <c r="K308" s="88">
        <v>1367101.3732499999</v>
      </c>
      <c r="L308" s="89">
        <v>44</v>
      </c>
      <c r="M308" s="86">
        <v>2</v>
      </c>
      <c r="N308" s="86" t="s">
        <v>79</v>
      </c>
      <c r="O308" s="86">
        <v>27</v>
      </c>
      <c r="P308" s="86" t="s">
        <v>98</v>
      </c>
      <c r="Q308" s="86">
        <v>2703</v>
      </c>
      <c r="R308" s="84" t="s">
        <v>635</v>
      </c>
      <c r="S308" s="84" t="s">
        <v>636</v>
      </c>
      <c r="T308" s="84" t="s">
        <v>637</v>
      </c>
      <c r="U308" s="85" t="s">
        <v>638</v>
      </c>
      <c r="V308" s="84" t="s">
        <v>639</v>
      </c>
      <c r="W308" s="84" t="s">
        <v>640</v>
      </c>
      <c r="X308" s="84" t="s">
        <v>641</v>
      </c>
      <c r="Y308" s="90">
        <v>43768</v>
      </c>
      <c r="Z308" s="91">
        <v>7960</v>
      </c>
      <c r="AA308" s="91">
        <v>5.8</v>
      </c>
      <c r="AB308" s="91">
        <v>65</v>
      </c>
      <c r="AC308" s="91">
        <v>29.1</v>
      </c>
      <c r="AD308" s="91">
        <v>31.2</v>
      </c>
      <c r="AE308" s="91">
        <v>1.0900000000000001</v>
      </c>
      <c r="AF308" s="91">
        <v>14.9</v>
      </c>
      <c r="AG308" s="91">
        <v>2.0999999999999979</v>
      </c>
      <c r="AH308" s="91">
        <v>22.7</v>
      </c>
      <c r="AI308" s="91">
        <v>2.46</v>
      </c>
      <c r="AJ308" s="91" t="s">
        <v>88</v>
      </c>
      <c r="AK308" s="91" t="s">
        <v>88</v>
      </c>
      <c r="AL308" s="91">
        <v>200</v>
      </c>
      <c r="AM308" s="91">
        <v>15760</v>
      </c>
      <c r="AN308" s="91">
        <v>630</v>
      </c>
      <c r="AO308" s="91">
        <v>0.153</v>
      </c>
      <c r="AP308" s="91">
        <v>0.64832342282626054</v>
      </c>
      <c r="AQ308" s="91">
        <v>0.02</v>
      </c>
      <c r="AR308" s="91">
        <v>5</v>
      </c>
      <c r="AS308" s="91">
        <v>60.1</v>
      </c>
      <c r="AT308" s="91">
        <v>97</v>
      </c>
      <c r="AU308" s="91" t="s">
        <v>88</v>
      </c>
      <c r="AV308" s="91">
        <v>34</v>
      </c>
      <c r="AW308" s="91">
        <v>0.1</v>
      </c>
      <c r="AX308" s="91">
        <v>5</v>
      </c>
      <c r="AY308" s="91">
        <v>9.7000000000000003E-2</v>
      </c>
      <c r="AZ308" s="91">
        <v>23.4</v>
      </c>
      <c r="BA308" s="91">
        <v>22.7</v>
      </c>
      <c r="BB308" s="91">
        <v>0.05</v>
      </c>
      <c r="BC308" s="91" t="s">
        <v>88</v>
      </c>
      <c r="BD308" s="91" t="s">
        <v>88</v>
      </c>
      <c r="BE308" s="93">
        <v>1E-3</v>
      </c>
      <c r="BF308" s="91" t="s">
        <v>88</v>
      </c>
      <c r="BG308" s="91">
        <v>0.25</v>
      </c>
      <c r="BH308" s="91" t="s">
        <v>88</v>
      </c>
      <c r="BI308" s="94">
        <f t="shared" si="156"/>
        <v>9.3454664807126484</v>
      </c>
      <c r="BJ308" s="95">
        <f t="shared" si="157"/>
        <v>26.456475864952491</v>
      </c>
      <c r="BK308" s="95">
        <f t="shared" si="158"/>
        <v>49.404100768000916</v>
      </c>
      <c r="BL308" s="95">
        <f t="shared" si="159"/>
        <v>76.124505599630339</v>
      </c>
      <c r="BM308" s="95">
        <f t="shared" si="160"/>
        <v>96.227871574311138</v>
      </c>
      <c r="BN308" s="95">
        <f t="shared" si="161"/>
        <v>85.756210881875944</v>
      </c>
      <c r="BO308" s="95">
        <f t="shared" si="162"/>
        <v>86.171485041396394</v>
      </c>
      <c r="BP308" s="95">
        <f t="shared" si="163"/>
        <v>33.839860621705398</v>
      </c>
      <c r="BQ308" s="95">
        <f t="shared" si="164"/>
        <v>84.430480217379099</v>
      </c>
      <c r="BR308" s="96">
        <f t="shared" si="165"/>
        <v>55.062791355264309</v>
      </c>
      <c r="BS308" s="97" t="str">
        <f t="shared" si="166"/>
        <v>MEDIA</v>
      </c>
      <c r="BT308" s="98">
        <f t="shared" si="167"/>
        <v>51.546391752577321</v>
      </c>
      <c r="BU308" s="99">
        <f t="shared" si="168"/>
        <v>0.14900000000000002</v>
      </c>
      <c r="BV308" s="100">
        <f t="shared" si="169"/>
        <v>0.55132410009298116</v>
      </c>
      <c r="BW308" s="95">
        <f t="shared" si="170"/>
        <v>0.53652470943651853</v>
      </c>
      <c r="BX308" s="94">
        <f t="shared" si="171"/>
        <v>0.71</v>
      </c>
      <c r="BY308" s="100">
        <f t="shared" si="172"/>
        <v>0.91800000000000004</v>
      </c>
      <c r="BZ308" s="100">
        <f t="shared" si="173"/>
        <v>0.85232604785549237</v>
      </c>
      <c r="CA308" s="94">
        <f t="shared" si="174"/>
        <v>0.15</v>
      </c>
      <c r="CB308" s="99">
        <f t="shared" si="175"/>
        <v>0.54438448003389894</v>
      </c>
      <c r="CC308" s="97" t="str">
        <f t="shared" si="176"/>
        <v>Regular</v>
      </c>
      <c r="CD308" s="99">
        <f t="shared" si="177"/>
        <v>0.14767395214450763</v>
      </c>
      <c r="CE308" s="96">
        <f t="shared" si="178"/>
        <v>0</v>
      </c>
      <c r="CF308" s="96">
        <f t="shared" si="179"/>
        <v>0</v>
      </c>
      <c r="CG308" s="99">
        <f t="shared" si="180"/>
        <v>4.9224650714835873E-2</v>
      </c>
      <c r="CH308" s="101" t="str">
        <f t="shared" si="181"/>
        <v>Ninguna</v>
      </c>
      <c r="CI308" s="96">
        <f t="shared" si="182"/>
        <v>0.22365457497236541</v>
      </c>
      <c r="CJ308" s="96">
        <f t="shared" si="183"/>
        <v>0.91063147936598066</v>
      </c>
      <c r="CK308" s="96">
        <f t="shared" si="184"/>
        <v>0.85099999999999998</v>
      </c>
      <c r="CL308" s="102">
        <f t="shared" si="185"/>
        <v>0.66176201811278201</v>
      </c>
      <c r="CM308" s="103" t="str">
        <f t="shared" si="186"/>
        <v>Alta</v>
      </c>
      <c r="CN308" s="96">
        <f t="shared" si="187"/>
        <v>8.2000000000000003E-2</v>
      </c>
      <c r="CO308" s="96">
        <f t="shared" si="188"/>
        <v>8.2000000000000003E-2</v>
      </c>
      <c r="CP308" s="103" t="str">
        <f t="shared" si="189"/>
        <v>Ninguna</v>
      </c>
      <c r="CQ308" s="104">
        <f t="shared" si="190"/>
        <v>1.5572320097813865E-5</v>
      </c>
      <c r="CR308" s="104">
        <f t="shared" si="191"/>
        <v>1.5572320097813865E-5</v>
      </c>
      <c r="CS308" s="103" t="str">
        <f t="shared" si="192"/>
        <v>Ninguna</v>
      </c>
      <c r="CT308" s="105" t="str">
        <f t="shared" si="193"/>
        <v>Eutrofico</v>
      </c>
      <c r="CU308" s="108" t="s">
        <v>2278</v>
      </c>
      <c r="CV308" s="83" t="s">
        <v>2275</v>
      </c>
      <c r="CW308" s="90">
        <v>43783</v>
      </c>
      <c r="CX308" s="106">
        <f t="shared" si="194"/>
        <v>5.6683234228262602</v>
      </c>
    </row>
    <row r="309" spans="1:102" ht="30" hidden="1" customHeight="1" x14ac:dyDescent="0.2">
      <c r="A309" s="83">
        <v>2019</v>
      </c>
      <c r="B309" s="84" t="s">
        <v>2279</v>
      </c>
      <c r="C309" s="84" t="s">
        <v>641</v>
      </c>
      <c r="D309" s="85" t="s">
        <v>2280</v>
      </c>
      <c r="E309" s="121" t="s">
        <v>224</v>
      </c>
      <c r="F309" s="86" t="s">
        <v>1285</v>
      </c>
      <c r="G309" s="86" t="s">
        <v>991</v>
      </c>
      <c r="H309" s="87">
        <v>-74.798944444</v>
      </c>
      <c r="I309" s="87">
        <v>7.8573888890000001</v>
      </c>
      <c r="J309" s="88">
        <v>920437.03584899998</v>
      </c>
      <c r="K309" s="88">
        <v>1360715.5929399999</v>
      </c>
      <c r="L309" s="89">
        <v>45</v>
      </c>
      <c r="M309" s="86">
        <v>2</v>
      </c>
      <c r="N309" s="86" t="s">
        <v>79</v>
      </c>
      <c r="O309" s="86">
        <v>27</v>
      </c>
      <c r="P309" s="86" t="s">
        <v>98</v>
      </c>
      <c r="Q309" s="86">
        <v>2703</v>
      </c>
      <c r="R309" s="84" t="s">
        <v>635</v>
      </c>
      <c r="S309" s="84" t="s">
        <v>636</v>
      </c>
      <c r="T309" s="84" t="s">
        <v>637</v>
      </c>
      <c r="U309" s="85" t="s">
        <v>638</v>
      </c>
      <c r="V309" s="84" t="s">
        <v>639</v>
      </c>
      <c r="W309" s="84" t="s">
        <v>640</v>
      </c>
      <c r="X309" s="84" t="s">
        <v>641</v>
      </c>
      <c r="Y309" s="90">
        <v>43768</v>
      </c>
      <c r="Z309" s="91">
        <v>19240</v>
      </c>
      <c r="AA309" s="91">
        <v>7.16</v>
      </c>
      <c r="AB309" s="91">
        <v>67.599999999999994</v>
      </c>
      <c r="AC309" s="91">
        <v>28.1</v>
      </c>
      <c r="AD309" s="91">
        <v>28.3</v>
      </c>
      <c r="AE309" s="91">
        <v>6.22</v>
      </c>
      <c r="AF309" s="91">
        <v>80.400000000000006</v>
      </c>
      <c r="AG309" s="91">
        <v>0.19999999999999929</v>
      </c>
      <c r="AH309" s="91">
        <v>18.8</v>
      </c>
      <c r="AI309" s="91">
        <v>2</v>
      </c>
      <c r="AJ309" s="91" t="s">
        <v>88</v>
      </c>
      <c r="AK309" s="91" t="s">
        <v>88</v>
      </c>
      <c r="AL309" s="91">
        <v>1340</v>
      </c>
      <c r="AM309" s="91">
        <v>26130</v>
      </c>
      <c r="AN309" s="91">
        <v>2030</v>
      </c>
      <c r="AO309" s="91">
        <v>0.153</v>
      </c>
      <c r="AP309" s="91">
        <v>0.3727294939593484</v>
      </c>
      <c r="AQ309" s="91">
        <v>0.02</v>
      </c>
      <c r="AR309" s="91">
        <v>5</v>
      </c>
      <c r="AS309" s="91">
        <v>247</v>
      </c>
      <c r="AT309" s="91">
        <v>400</v>
      </c>
      <c r="AU309" s="91" t="s">
        <v>88</v>
      </c>
      <c r="AV309" s="91">
        <v>329</v>
      </c>
      <c r="AW309" s="91">
        <v>0.8</v>
      </c>
      <c r="AX309" s="91">
        <v>5</v>
      </c>
      <c r="AY309" s="91">
        <v>0.23300000000000001</v>
      </c>
      <c r="AZ309" s="91">
        <v>21.8</v>
      </c>
      <c r="BA309" s="91">
        <v>28.6</v>
      </c>
      <c r="BB309" s="91">
        <v>0.05</v>
      </c>
      <c r="BC309" s="91" t="s">
        <v>88</v>
      </c>
      <c r="BD309" s="91" t="s">
        <v>88</v>
      </c>
      <c r="BE309" s="93">
        <v>1E-3</v>
      </c>
      <c r="BF309" s="91" t="s">
        <v>88</v>
      </c>
      <c r="BG309" s="91">
        <v>0.25</v>
      </c>
      <c r="BH309" s="91" t="s">
        <v>88</v>
      </c>
      <c r="BI309" s="94">
        <f t="shared" si="156"/>
        <v>86.835588807798956</v>
      </c>
      <c r="BJ309" s="95">
        <f t="shared" si="157"/>
        <v>18.193006273017229</v>
      </c>
      <c r="BK309" s="95">
        <f t="shared" si="158"/>
        <v>91.568695129488987</v>
      </c>
      <c r="BL309" s="95">
        <f t="shared" si="159"/>
        <v>80.14150832</v>
      </c>
      <c r="BM309" s="95">
        <f t="shared" si="160"/>
        <v>98.197976324092977</v>
      </c>
      <c r="BN309" s="95">
        <f t="shared" si="161"/>
        <v>85.756210881875944</v>
      </c>
      <c r="BO309" s="95">
        <f t="shared" si="162"/>
        <v>90.230538484720753</v>
      </c>
      <c r="BP309" s="95">
        <f t="shared" si="163"/>
        <v>5</v>
      </c>
      <c r="BQ309" s="95">
        <f t="shared" si="164"/>
        <v>27.264160000000018</v>
      </c>
      <c r="BR309" s="96">
        <f t="shared" si="165"/>
        <v>66.288017249521346</v>
      </c>
      <c r="BS309" s="97" t="str">
        <f t="shared" si="166"/>
        <v>MEDIA</v>
      </c>
      <c r="BT309" s="98">
        <f t="shared" si="167"/>
        <v>21.459227467811157</v>
      </c>
      <c r="BU309" s="99">
        <f t="shared" si="168"/>
        <v>0.80400000000000005</v>
      </c>
      <c r="BV309" s="100">
        <f t="shared" si="169"/>
        <v>0.1</v>
      </c>
      <c r="BW309" s="95">
        <f t="shared" si="170"/>
        <v>1</v>
      </c>
      <c r="BX309" s="94">
        <f t="shared" si="171"/>
        <v>0.91</v>
      </c>
      <c r="BY309" s="100">
        <f t="shared" si="172"/>
        <v>0</v>
      </c>
      <c r="BZ309" s="100">
        <f t="shared" si="173"/>
        <v>0.84435736577214815</v>
      </c>
      <c r="CA309" s="94">
        <f t="shared" si="174"/>
        <v>0.15</v>
      </c>
      <c r="CB309" s="99">
        <f t="shared" si="175"/>
        <v>0.54925003120810079</v>
      </c>
      <c r="CC309" s="97" t="str">
        <f t="shared" si="176"/>
        <v>Regular</v>
      </c>
      <c r="CD309" s="99">
        <f t="shared" si="177"/>
        <v>0.15564263422785188</v>
      </c>
      <c r="CE309" s="96">
        <f t="shared" si="178"/>
        <v>0</v>
      </c>
      <c r="CF309" s="96">
        <f t="shared" si="179"/>
        <v>0</v>
      </c>
      <c r="CG309" s="99">
        <f t="shared" si="180"/>
        <v>5.1880878075950626E-2</v>
      </c>
      <c r="CH309" s="101" t="str">
        <f t="shared" si="181"/>
        <v>Ninguna</v>
      </c>
      <c r="CI309" s="96">
        <f t="shared" si="182"/>
        <v>0</v>
      </c>
      <c r="CJ309" s="96">
        <f t="shared" si="183"/>
        <v>1</v>
      </c>
      <c r="CK309" s="96">
        <f t="shared" si="184"/>
        <v>0.19599999999999995</v>
      </c>
      <c r="CL309" s="102">
        <f t="shared" si="185"/>
        <v>0.39866666666666667</v>
      </c>
      <c r="CM309" s="103" t="str">
        <f t="shared" si="186"/>
        <v>Baja</v>
      </c>
      <c r="CN309" s="96">
        <f t="shared" si="187"/>
        <v>0.96699999999999997</v>
      </c>
      <c r="CO309" s="96">
        <f t="shared" si="188"/>
        <v>0.96699999999999997</v>
      </c>
      <c r="CP309" s="103" t="str">
        <f t="shared" si="189"/>
        <v>Muy Alta</v>
      </c>
      <c r="CQ309" s="104">
        <f t="shared" si="190"/>
        <v>1.6956365282612964E-3</v>
      </c>
      <c r="CR309" s="104">
        <f t="shared" si="191"/>
        <v>1.6956365282612964E-3</v>
      </c>
      <c r="CS309" s="103" t="str">
        <f t="shared" si="192"/>
        <v>Ninguna</v>
      </c>
      <c r="CT309" s="105" t="str">
        <f t="shared" si="193"/>
        <v>Eutrofico</v>
      </c>
      <c r="CU309" s="108" t="s">
        <v>2281</v>
      </c>
      <c r="CV309" s="83" t="s">
        <v>2275</v>
      </c>
      <c r="CW309" s="90">
        <v>43783</v>
      </c>
      <c r="CX309" s="106">
        <f t="shared" si="194"/>
        <v>5.3927294939593482</v>
      </c>
    </row>
    <row r="310" spans="1:102" ht="30" hidden="1" customHeight="1" x14ac:dyDescent="0.2">
      <c r="A310" s="83">
        <v>2019</v>
      </c>
      <c r="B310" s="122" t="s">
        <v>2282</v>
      </c>
      <c r="C310" s="84" t="s">
        <v>641</v>
      </c>
      <c r="D310" s="85" t="s">
        <v>2283</v>
      </c>
      <c r="E310" s="121" t="s">
        <v>224</v>
      </c>
      <c r="F310" s="86" t="s">
        <v>1285</v>
      </c>
      <c r="G310" s="86" t="s">
        <v>991</v>
      </c>
      <c r="H310" s="87">
        <v>-74.798944444</v>
      </c>
      <c r="I310" s="87">
        <v>7.8573888890000001</v>
      </c>
      <c r="J310" s="88">
        <v>920437.03584899998</v>
      </c>
      <c r="K310" s="88">
        <v>1360715.5929399999</v>
      </c>
      <c r="L310" s="89">
        <v>45</v>
      </c>
      <c r="M310" s="86">
        <v>2</v>
      </c>
      <c r="N310" s="86" t="s">
        <v>79</v>
      </c>
      <c r="O310" s="86">
        <v>27</v>
      </c>
      <c r="P310" s="86" t="s">
        <v>98</v>
      </c>
      <c r="Q310" s="86">
        <v>2703</v>
      </c>
      <c r="R310" s="84" t="s">
        <v>635</v>
      </c>
      <c r="S310" s="84" t="s">
        <v>636</v>
      </c>
      <c r="T310" s="84" t="s">
        <v>637</v>
      </c>
      <c r="U310" s="85" t="s">
        <v>638</v>
      </c>
      <c r="V310" s="84" t="s">
        <v>639</v>
      </c>
      <c r="W310" s="84" t="s">
        <v>640</v>
      </c>
      <c r="X310" s="84" t="s">
        <v>641</v>
      </c>
      <c r="Y310" s="90">
        <v>43816</v>
      </c>
      <c r="Z310" s="91">
        <v>4604</v>
      </c>
      <c r="AA310" s="91">
        <v>6.26</v>
      </c>
      <c r="AB310" s="91">
        <v>23.8</v>
      </c>
      <c r="AC310" s="91">
        <v>27.9</v>
      </c>
      <c r="AD310" s="91">
        <v>29</v>
      </c>
      <c r="AE310" s="91">
        <v>2.71</v>
      </c>
      <c r="AF310" s="91">
        <v>35.200000000000003</v>
      </c>
      <c r="AG310" s="91">
        <v>1.1000000000000014</v>
      </c>
      <c r="AH310" s="91">
        <v>32</v>
      </c>
      <c r="AI310" s="91">
        <v>2.2400000000000002</v>
      </c>
      <c r="AJ310" s="91" t="s">
        <v>88</v>
      </c>
      <c r="AK310" s="91" t="s">
        <v>88</v>
      </c>
      <c r="AL310" s="91">
        <v>1580</v>
      </c>
      <c r="AM310" s="91">
        <v>20750</v>
      </c>
      <c r="AN310" s="91">
        <v>1850</v>
      </c>
      <c r="AO310" s="91">
        <v>0.153</v>
      </c>
      <c r="AP310" s="91">
        <v>0.41564985993042486</v>
      </c>
      <c r="AQ310" s="91">
        <v>0.02</v>
      </c>
      <c r="AR310" s="91">
        <v>5</v>
      </c>
      <c r="AS310" s="91">
        <v>39.200000000000003</v>
      </c>
      <c r="AT310" s="91">
        <v>92</v>
      </c>
      <c r="AU310" s="91" t="s">
        <v>88</v>
      </c>
      <c r="AV310" s="91">
        <v>45</v>
      </c>
      <c r="AW310" s="91">
        <v>0.3</v>
      </c>
      <c r="AX310" s="91">
        <v>5</v>
      </c>
      <c r="AY310" s="91">
        <v>5.3999999999999999E-2</v>
      </c>
      <c r="AZ310" s="91">
        <v>9.11</v>
      </c>
      <c r="BA310" s="91">
        <v>8.42</v>
      </c>
      <c r="BB310" s="91">
        <v>0.05</v>
      </c>
      <c r="BC310" s="91" t="s">
        <v>88</v>
      </c>
      <c r="BD310" s="91" t="s">
        <v>88</v>
      </c>
      <c r="BE310" s="93">
        <v>1E-3</v>
      </c>
      <c r="BF310" s="91" t="s">
        <v>88</v>
      </c>
      <c r="BG310" s="91">
        <v>0.25</v>
      </c>
      <c r="BH310" s="91" t="s">
        <v>88</v>
      </c>
      <c r="BI310" s="94">
        <f t="shared" si="156"/>
        <v>25.040218169715917</v>
      </c>
      <c r="BJ310" s="95">
        <f t="shared" si="157"/>
        <v>18.77024402936177</v>
      </c>
      <c r="BK310" s="95">
        <f t="shared" si="158"/>
        <v>65.32523597469455</v>
      </c>
      <c r="BL310" s="95">
        <f t="shared" si="159"/>
        <v>78.019775085613873</v>
      </c>
      <c r="BM310" s="95">
        <f t="shared" si="160"/>
        <v>97.887582557511934</v>
      </c>
      <c r="BN310" s="95">
        <f t="shared" si="161"/>
        <v>85.756210881875944</v>
      </c>
      <c r="BO310" s="95">
        <f t="shared" si="162"/>
        <v>88.854603312289115</v>
      </c>
      <c r="BP310" s="95">
        <f t="shared" si="163"/>
        <v>44.930191596093451</v>
      </c>
      <c r="BQ310" s="95">
        <f t="shared" si="164"/>
        <v>84.784953521945596</v>
      </c>
      <c r="BR310" s="96">
        <f t="shared" si="165"/>
        <v>59.80722909957489</v>
      </c>
      <c r="BS310" s="97" t="str">
        <f t="shared" si="166"/>
        <v>MEDIA</v>
      </c>
      <c r="BT310" s="98">
        <f t="shared" si="167"/>
        <v>92.592592592592595</v>
      </c>
      <c r="BU310" s="99">
        <f t="shared" si="168"/>
        <v>0.35200000000000009</v>
      </c>
      <c r="BV310" s="100">
        <f t="shared" si="169"/>
        <v>0.1</v>
      </c>
      <c r="BW310" s="95">
        <f t="shared" si="170"/>
        <v>0.6815189913560652</v>
      </c>
      <c r="BX310" s="94">
        <f t="shared" si="171"/>
        <v>0.51</v>
      </c>
      <c r="BY310" s="100">
        <f t="shared" si="172"/>
        <v>0.88500000000000001</v>
      </c>
      <c r="BZ310" s="100">
        <f t="shared" si="173"/>
        <v>0.96157506668635118</v>
      </c>
      <c r="CA310" s="94">
        <f t="shared" si="174"/>
        <v>0.15</v>
      </c>
      <c r="CB310" s="99">
        <f t="shared" si="175"/>
        <v>0.51665316812593842</v>
      </c>
      <c r="CC310" s="97" t="str">
        <f t="shared" si="176"/>
        <v>Regular</v>
      </c>
      <c r="CD310" s="99">
        <f t="shared" si="177"/>
        <v>3.8424933313648817E-2</v>
      </c>
      <c r="CE310" s="96">
        <f t="shared" si="178"/>
        <v>0</v>
      </c>
      <c r="CF310" s="96">
        <f t="shared" si="179"/>
        <v>0</v>
      </c>
      <c r="CG310" s="99">
        <f t="shared" si="180"/>
        <v>1.2808311104549606E-2</v>
      </c>
      <c r="CH310" s="101" t="str">
        <f t="shared" si="181"/>
        <v>Ninguna</v>
      </c>
      <c r="CI310" s="96">
        <f t="shared" si="182"/>
        <v>0.19517361283391399</v>
      </c>
      <c r="CJ310" s="96">
        <f t="shared" si="183"/>
        <v>1</v>
      </c>
      <c r="CK310" s="96">
        <f t="shared" si="184"/>
        <v>0.64799999999999991</v>
      </c>
      <c r="CL310" s="102">
        <f t="shared" si="185"/>
        <v>0.61439120427797123</v>
      </c>
      <c r="CM310" s="103" t="str">
        <f t="shared" si="186"/>
        <v>Alta</v>
      </c>
      <c r="CN310" s="96">
        <f t="shared" si="187"/>
        <v>0.115</v>
      </c>
      <c r="CO310" s="96">
        <f t="shared" si="188"/>
        <v>0.115</v>
      </c>
      <c r="CP310" s="103" t="str">
        <f t="shared" si="189"/>
        <v>Ninguna</v>
      </c>
      <c r="CQ310" s="104">
        <f t="shared" si="190"/>
        <v>7.6129392512099743E-5</v>
      </c>
      <c r="CR310" s="104">
        <f t="shared" si="191"/>
        <v>7.6129392512099743E-5</v>
      </c>
      <c r="CS310" s="103" t="str">
        <f t="shared" si="192"/>
        <v>Ninguna</v>
      </c>
      <c r="CT310" s="105" t="str">
        <f t="shared" si="193"/>
        <v>Eutrofico</v>
      </c>
      <c r="CU310" s="115" t="s">
        <v>2284</v>
      </c>
      <c r="CV310" s="115" t="s">
        <v>2285</v>
      </c>
      <c r="CW310" s="90">
        <v>43831</v>
      </c>
      <c r="CX310" s="106">
        <f t="shared" si="194"/>
        <v>5.4356498599304253</v>
      </c>
    </row>
    <row r="311" spans="1:102" ht="30" customHeight="1" x14ac:dyDescent="0.2">
      <c r="A311" s="83">
        <v>2019</v>
      </c>
      <c r="B311" s="84" t="s">
        <v>2286</v>
      </c>
      <c r="C311" s="84" t="s">
        <v>626</v>
      </c>
      <c r="D311" s="85" t="s">
        <v>2287</v>
      </c>
      <c r="E311" s="121" t="s">
        <v>233</v>
      </c>
      <c r="F311" s="86" t="s">
        <v>1285</v>
      </c>
      <c r="G311" s="86" t="s">
        <v>991</v>
      </c>
      <c r="H311" s="87">
        <v>-74.811527777999999</v>
      </c>
      <c r="I311" s="87">
        <v>7.5653055560000002</v>
      </c>
      <c r="J311" s="88">
        <v>918993.68503499997</v>
      </c>
      <c r="K311" s="88">
        <v>1328412.68625</v>
      </c>
      <c r="L311" s="89">
        <v>58</v>
      </c>
      <c r="M311" s="86">
        <v>2</v>
      </c>
      <c r="N311" s="86" t="s">
        <v>79</v>
      </c>
      <c r="O311" s="86">
        <v>27</v>
      </c>
      <c r="P311" s="86" t="s">
        <v>98</v>
      </c>
      <c r="Q311" s="86">
        <v>2703</v>
      </c>
      <c r="R311" s="84" t="s">
        <v>225</v>
      </c>
      <c r="S311" s="84" t="s">
        <v>234</v>
      </c>
      <c r="T311" s="84" t="s">
        <v>235</v>
      </c>
      <c r="U311" s="85" t="s">
        <v>542</v>
      </c>
      <c r="V311" s="84" t="s">
        <v>543</v>
      </c>
      <c r="W311" s="84" t="s">
        <v>625</v>
      </c>
      <c r="X311" s="84" t="s">
        <v>626</v>
      </c>
      <c r="Y311" s="90">
        <v>43691</v>
      </c>
      <c r="Z311" s="91">
        <v>920.8</v>
      </c>
      <c r="AA311" s="91">
        <v>6.37</v>
      </c>
      <c r="AB311" s="91">
        <v>19.57</v>
      </c>
      <c r="AC311" s="91">
        <v>34.9</v>
      </c>
      <c r="AD311" s="91">
        <v>36.1</v>
      </c>
      <c r="AE311" s="91">
        <v>6.46</v>
      </c>
      <c r="AF311" s="91">
        <v>96.2</v>
      </c>
      <c r="AG311" s="91">
        <v>1.2000000000000028</v>
      </c>
      <c r="AH311" s="91">
        <v>12</v>
      </c>
      <c r="AI311" s="91">
        <v>2</v>
      </c>
      <c r="AJ311" s="91" t="s">
        <v>88</v>
      </c>
      <c r="AK311" s="91" t="s">
        <v>88</v>
      </c>
      <c r="AL311" s="91">
        <v>5200</v>
      </c>
      <c r="AM311" s="91">
        <v>387300</v>
      </c>
      <c r="AN311" s="91">
        <v>241960</v>
      </c>
      <c r="AO311" s="91">
        <v>0.21</v>
      </c>
      <c r="AP311" s="91">
        <v>0.22589666300566569</v>
      </c>
      <c r="AQ311" s="91">
        <v>0.02</v>
      </c>
      <c r="AR311" s="91">
        <v>5</v>
      </c>
      <c r="AS311" s="91">
        <v>1852</v>
      </c>
      <c r="AT311" s="91">
        <v>919</v>
      </c>
      <c r="AU311" s="91" t="s">
        <v>88</v>
      </c>
      <c r="AV311" s="91">
        <v>801</v>
      </c>
      <c r="AW311" s="91">
        <v>0.7</v>
      </c>
      <c r="AX311" s="91">
        <v>5</v>
      </c>
      <c r="AY311" s="91">
        <v>0.189</v>
      </c>
      <c r="AZ311" s="91">
        <v>5</v>
      </c>
      <c r="BA311" s="91">
        <v>5.82</v>
      </c>
      <c r="BB311" s="91">
        <v>0.05</v>
      </c>
      <c r="BC311" s="91" t="s">
        <v>88</v>
      </c>
      <c r="BD311" s="91" t="s">
        <v>88</v>
      </c>
      <c r="BE311" s="93">
        <v>1E-3</v>
      </c>
      <c r="BF311" s="91" t="s">
        <v>88</v>
      </c>
      <c r="BG311" s="91">
        <v>0.25</v>
      </c>
      <c r="BH311" s="91" t="s">
        <v>88</v>
      </c>
      <c r="BI311" s="94">
        <f t="shared" si="156"/>
        <v>98.030225164399127</v>
      </c>
      <c r="BJ311" s="95">
        <f t="shared" si="157"/>
        <v>2</v>
      </c>
      <c r="BK311" s="95">
        <f t="shared" si="158"/>
        <v>69.215712788191667</v>
      </c>
      <c r="BL311" s="95">
        <f t="shared" si="159"/>
        <v>80.14150832</v>
      </c>
      <c r="BM311" s="95">
        <f t="shared" si="160"/>
        <v>99.269944328661239</v>
      </c>
      <c r="BN311" s="95">
        <f t="shared" si="161"/>
        <v>81.094867902360875</v>
      </c>
      <c r="BO311" s="95">
        <f t="shared" si="162"/>
        <v>88.638681616077193</v>
      </c>
      <c r="BP311" s="95">
        <f t="shared" si="163"/>
        <v>5</v>
      </c>
      <c r="BQ311" s="95">
        <f t="shared" si="164"/>
        <v>20</v>
      </c>
      <c r="BR311" s="96">
        <f t="shared" si="165"/>
        <v>62.114781984558867</v>
      </c>
      <c r="BS311" s="97" t="str">
        <f t="shared" si="166"/>
        <v>MEDIA</v>
      </c>
      <c r="BT311" s="98">
        <f t="shared" si="167"/>
        <v>26.455026455026456</v>
      </c>
      <c r="BU311" s="99">
        <f t="shared" si="168"/>
        <v>0.96200000000000008</v>
      </c>
      <c r="BV311" s="100">
        <f t="shared" si="169"/>
        <v>0.1</v>
      </c>
      <c r="BW311" s="95">
        <f t="shared" si="170"/>
        <v>0.72164033784104109</v>
      </c>
      <c r="BX311" s="94">
        <f t="shared" si="171"/>
        <v>0.91</v>
      </c>
      <c r="BY311" s="100">
        <f t="shared" si="172"/>
        <v>0</v>
      </c>
      <c r="BZ311" s="100">
        <f t="shared" si="173"/>
        <v>0.97043814337185319</v>
      </c>
      <c r="CA311" s="94">
        <f t="shared" si="174"/>
        <v>0.15</v>
      </c>
      <c r="CB311" s="99">
        <f t="shared" si="175"/>
        <v>0.55321098736980534</v>
      </c>
      <c r="CC311" s="97" t="str">
        <f t="shared" si="176"/>
        <v>Regular</v>
      </c>
      <c r="CD311" s="99">
        <f t="shared" si="177"/>
        <v>2.9561856628146841E-2</v>
      </c>
      <c r="CE311" s="96">
        <f t="shared" si="178"/>
        <v>0</v>
      </c>
      <c r="CF311" s="96">
        <f t="shared" si="179"/>
        <v>0</v>
      </c>
      <c r="CG311" s="99">
        <f t="shared" si="180"/>
        <v>9.8539522093822798E-3</v>
      </c>
      <c r="CH311" s="101" t="str">
        <f t="shared" si="181"/>
        <v>Ninguna</v>
      </c>
      <c r="CI311" s="96">
        <f t="shared" si="182"/>
        <v>0</v>
      </c>
      <c r="CJ311" s="96">
        <f t="shared" si="183"/>
        <v>1</v>
      </c>
      <c r="CK311" s="96">
        <f t="shared" si="184"/>
        <v>3.7999999999999923E-2</v>
      </c>
      <c r="CL311" s="102">
        <f t="shared" si="185"/>
        <v>0.34599999999999992</v>
      </c>
      <c r="CM311" s="103" t="str">
        <f t="shared" si="186"/>
        <v>Baja</v>
      </c>
      <c r="CN311" s="96">
        <f t="shared" si="187"/>
        <v>1</v>
      </c>
      <c r="CO311" s="96">
        <f t="shared" si="188"/>
        <v>1</v>
      </c>
      <c r="CP311" s="103" t="str">
        <f t="shared" si="189"/>
        <v>Muy Alta</v>
      </c>
      <c r="CQ311" s="104">
        <f t="shared" si="190"/>
        <v>1.1126328042112008E-4</v>
      </c>
      <c r="CR311" s="104">
        <f t="shared" si="191"/>
        <v>1.1126328042112008E-4</v>
      </c>
      <c r="CS311" s="103" t="str">
        <f t="shared" si="192"/>
        <v>Ninguna</v>
      </c>
      <c r="CT311" s="105" t="str">
        <f t="shared" si="193"/>
        <v>Eutrofico</v>
      </c>
      <c r="CU311" s="83" t="s">
        <v>2288</v>
      </c>
      <c r="CV311" s="83" t="s">
        <v>2289</v>
      </c>
      <c r="CW311" s="90">
        <v>43706</v>
      </c>
      <c r="CX311" s="106">
        <f t="shared" si="194"/>
        <v>5.2458966630056656</v>
      </c>
    </row>
    <row r="312" spans="1:102" ht="42" customHeight="1" x14ac:dyDescent="0.2">
      <c r="A312" s="83">
        <v>2019</v>
      </c>
      <c r="B312" s="84" t="s">
        <v>2290</v>
      </c>
      <c r="C312" s="84" t="s">
        <v>626</v>
      </c>
      <c r="D312" s="85" t="s">
        <v>2291</v>
      </c>
      <c r="E312" s="121" t="s">
        <v>233</v>
      </c>
      <c r="F312" s="86" t="s">
        <v>1285</v>
      </c>
      <c r="G312" s="86" t="s">
        <v>991</v>
      </c>
      <c r="H312" s="87">
        <v>-74.806444443999993</v>
      </c>
      <c r="I312" s="87">
        <v>7.5653333329999999</v>
      </c>
      <c r="J312" s="88">
        <v>919554.71555800003</v>
      </c>
      <c r="K312" s="88">
        <v>1328414.8155</v>
      </c>
      <c r="L312" s="89">
        <v>62</v>
      </c>
      <c r="M312" s="86">
        <v>2</v>
      </c>
      <c r="N312" s="86" t="s">
        <v>79</v>
      </c>
      <c r="O312" s="86">
        <v>27</v>
      </c>
      <c r="P312" s="86" t="s">
        <v>98</v>
      </c>
      <c r="Q312" s="86">
        <v>2703</v>
      </c>
      <c r="R312" s="84" t="s">
        <v>225</v>
      </c>
      <c r="S312" s="84" t="s">
        <v>234</v>
      </c>
      <c r="T312" s="84" t="s">
        <v>235</v>
      </c>
      <c r="U312" s="85" t="s">
        <v>542</v>
      </c>
      <c r="V312" s="84" t="s">
        <v>543</v>
      </c>
      <c r="W312" s="84" t="s">
        <v>625</v>
      </c>
      <c r="X312" s="84" t="s">
        <v>626</v>
      </c>
      <c r="Y312" s="90">
        <v>43691</v>
      </c>
      <c r="Z312" s="91">
        <v>470</v>
      </c>
      <c r="AA312" s="91">
        <v>6.03</v>
      </c>
      <c r="AB312" s="91">
        <v>20.51</v>
      </c>
      <c r="AC312" s="91">
        <v>35.700000000000003</v>
      </c>
      <c r="AD312" s="91">
        <v>34</v>
      </c>
      <c r="AE312" s="91">
        <v>6.39</v>
      </c>
      <c r="AF312" s="91">
        <v>95.4</v>
      </c>
      <c r="AG312" s="91">
        <v>-1.7000000000000028</v>
      </c>
      <c r="AH312" s="91">
        <v>12</v>
      </c>
      <c r="AI312" s="91">
        <v>2</v>
      </c>
      <c r="AJ312" s="91" t="s">
        <v>88</v>
      </c>
      <c r="AK312" s="91" t="s">
        <v>88</v>
      </c>
      <c r="AL312" s="91">
        <v>10</v>
      </c>
      <c r="AM312" s="91">
        <v>4884000</v>
      </c>
      <c r="AN312" s="91">
        <v>10780</v>
      </c>
      <c r="AO312" s="91">
        <v>0.20899999999999999</v>
      </c>
      <c r="AP312" s="91">
        <v>0.22589666300566569</v>
      </c>
      <c r="AQ312" s="91">
        <v>0.02</v>
      </c>
      <c r="AR312" s="91">
        <v>5</v>
      </c>
      <c r="AS312" s="91">
        <v>633</v>
      </c>
      <c r="AT312" s="91">
        <v>362</v>
      </c>
      <c r="AU312" s="91" t="s">
        <v>88</v>
      </c>
      <c r="AV312" s="91">
        <v>268</v>
      </c>
      <c r="AW312" s="91">
        <v>0.1</v>
      </c>
      <c r="AX312" s="91">
        <v>5</v>
      </c>
      <c r="AY312" s="91">
        <v>8.8999999999999996E-2</v>
      </c>
      <c r="AZ312" s="91">
        <v>5</v>
      </c>
      <c r="BA312" s="91">
        <v>7.3</v>
      </c>
      <c r="BB312" s="91">
        <v>0.05</v>
      </c>
      <c r="BC312" s="91" t="s">
        <v>88</v>
      </c>
      <c r="BD312" s="91" t="s">
        <v>88</v>
      </c>
      <c r="BE312" s="93">
        <v>1E-3</v>
      </c>
      <c r="BF312" s="91" t="s">
        <v>88</v>
      </c>
      <c r="BG312" s="91">
        <v>0.25</v>
      </c>
      <c r="BH312" s="91" t="s">
        <v>88</v>
      </c>
      <c r="BI312" s="94">
        <f t="shared" si="156"/>
        <v>97.776523712714649</v>
      </c>
      <c r="BJ312" s="95">
        <f t="shared" si="157"/>
        <v>9.9206640612593837</v>
      </c>
      <c r="BK312" s="95">
        <f t="shared" si="158"/>
        <v>57.210813927474391</v>
      </c>
      <c r="BL312" s="95">
        <f t="shared" si="159"/>
        <v>80.14150832</v>
      </c>
      <c r="BM312" s="95">
        <f t="shared" si="160"/>
        <v>99.269944328661239</v>
      </c>
      <c r="BN312" s="95">
        <f t="shared" si="161"/>
        <v>81.174083697381064</v>
      </c>
      <c r="BO312" s="95">
        <f t="shared" si="162"/>
        <v>89.518673490491409</v>
      </c>
      <c r="BP312" s="95">
        <f t="shared" si="163"/>
        <v>5</v>
      </c>
      <c r="BQ312" s="95">
        <f t="shared" si="164"/>
        <v>37.092906966449604</v>
      </c>
      <c r="BR312" s="96">
        <f t="shared" si="165"/>
        <v>63.310844367490027</v>
      </c>
      <c r="BS312" s="97" t="str">
        <f t="shared" si="166"/>
        <v>MEDIA</v>
      </c>
      <c r="BT312" s="98">
        <f t="shared" si="167"/>
        <v>56.17977528089888</v>
      </c>
      <c r="BU312" s="99">
        <f t="shared" si="168"/>
        <v>0.95400000000000007</v>
      </c>
      <c r="BV312" s="100">
        <f t="shared" si="169"/>
        <v>0.1</v>
      </c>
      <c r="BW312" s="95">
        <f t="shared" si="170"/>
        <v>0.60469147406986157</v>
      </c>
      <c r="BX312" s="94">
        <f t="shared" si="171"/>
        <v>0.91</v>
      </c>
      <c r="BY312" s="100">
        <f t="shared" si="172"/>
        <v>0.21599999999999997</v>
      </c>
      <c r="BZ312" s="100">
        <f t="shared" si="173"/>
        <v>0.96852005355167503</v>
      </c>
      <c r="CA312" s="94">
        <f t="shared" si="174"/>
        <v>0.15</v>
      </c>
      <c r="CB312" s="99">
        <f t="shared" si="175"/>
        <v>0.56552961386701528</v>
      </c>
      <c r="CC312" s="97" t="str">
        <f t="shared" si="176"/>
        <v>Regular</v>
      </c>
      <c r="CD312" s="99">
        <f t="shared" si="177"/>
        <v>3.147994644832499E-2</v>
      </c>
      <c r="CE312" s="96">
        <f t="shared" si="178"/>
        <v>0</v>
      </c>
      <c r="CF312" s="96">
        <f t="shared" si="179"/>
        <v>0</v>
      </c>
      <c r="CG312" s="99">
        <f t="shared" si="180"/>
        <v>1.0493315482774997E-2</v>
      </c>
      <c r="CH312" s="101" t="str">
        <f t="shared" si="181"/>
        <v>Ninguna</v>
      </c>
      <c r="CI312" s="96">
        <f t="shared" si="182"/>
        <v>0</v>
      </c>
      <c r="CJ312" s="96">
        <f t="shared" si="183"/>
        <v>1</v>
      </c>
      <c r="CK312" s="96">
        <f t="shared" si="184"/>
        <v>4.599999999999993E-2</v>
      </c>
      <c r="CL312" s="102">
        <f t="shared" si="185"/>
        <v>0.34866666666666662</v>
      </c>
      <c r="CM312" s="103" t="str">
        <f t="shared" si="186"/>
        <v>Baja</v>
      </c>
      <c r="CN312" s="96">
        <f t="shared" si="187"/>
        <v>0.78400000000000003</v>
      </c>
      <c r="CO312" s="96">
        <f t="shared" si="188"/>
        <v>0.78400000000000003</v>
      </c>
      <c r="CP312" s="103" t="str">
        <f t="shared" si="189"/>
        <v>Alta</v>
      </c>
      <c r="CQ312" s="104">
        <f t="shared" si="190"/>
        <v>3.4431647458917016E-5</v>
      </c>
      <c r="CR312" s="104">
        <f t="shared" si="191"/>
        <v>3.4431647458917016E-5</v>
      </c>
      <c r="CS312" s="103" t="str">
        <f t="shared" si="192"/>
        <v>Ninguna</v>
      </c>
      <c r="CT312" s="105" t="str">
        <f t="shared" si="193"/>
        <v>Eutrofico</v>
      </c>
      <c r="CU312" s="83" t="s">
        <v>2292</v>
      </c>
      <c r="CV312" s="83" t="s">
        <v>2289</v>
      </c>
      <c r="CW312" s="90">
        <v>43706</v>
      </c>
      <c r="CX312" s="106">
        <f t="shared" si="194"/>
        <v>5.2458966630056656</v>
      </c>
    </row>
    <row r="313" spans="1:102" ht="42" customHeight="1" x14ac:dyDescent="0.2">
      <c r="A313" s="83">
        <v>2019</v>
      </c>
      <c r="B313" s="84" t="s">
        <v>2293</v>
      </c>
      <c r="C313" s="84" t="s">
        <v>626</v>
      </c>
      <c r="D313" s="85" t="s">
        <v>2294</v>
      </c>
      <c r="E313" s="121" t="s">
        <v>233</v>
      </c>
      <c r="F313" s="86" t="s">
        <v>1285</v>
      </c>
      <c r="G313" s="86" t="s">
        <v>991</v>
      </c>
      <c r="H313" s="87">
        <v>-74.814805555999996</v>
      </c>
      <c r="I313" s="87">
        <v>7.5640277779999998</v>
      </c>
      <c r="J313" s="88">
        <v>918631.69121399999</v>
      </c>
      <c r="K313" s="88">
        <v>1328271.97248</v>
      </c>
      <c r="L313" s="89">
        <v>63</v>
      </c>
      <c r="M313" s="86">
        <v>2</v>
      </c>
      <c r="N313" s="86" t="s">
        <v>79</v>
      </c>
      <c r="O313" s="86">
        <v>27</v>
      </c>
      <c r="P313" s="86" t="s">
        <v>98</v>
      </c>
      <c r="Q313" s="86">
        <v>2703</v>
      </c>
      <c r="R313" s="84" t="s">
        <v>225</v>
      </c>
      <c r="S313" s="84" t="s">
        <v>234</v>
      </c>
      <c r="T313" s="84" t="s">
        <v>235</v>
      </c>
      <c r="U313" s="85" t="s">
        <v>542</v>
      </c>
      <c r="V313" s="84" t="s">
        <v>543</v>
      </c>
      <c r="W313" s="84" t="s">
        <v>625</v>
      </c>
      <c r="X313" s="84" t="s">
        <v>626</v>
      </c>
      <c r="Y313" s="90">
        <v>43691</v>
      </c>
      <c r="Z313" s="91">
        <v>825.9</v>
      </c>
      <c r="AA313" s="91">
        <v>5.85</v>
      </c>
      <c r="AB313" s="91">
        <v>18.55</v>
      </c>
      <c r="AC313" s="91">
        <v>37.700000000000003</v>
      </c>
      <c r="AD313" s="91">
        <v>36.5</v>
      </c>
      <c r="AE313" s="91">
        <v>6.73</v>
      </c>
      <c r="AF313" s="91">
        <v>97.1</v>
      </c>
      <c r="AG313" s="91">
        <v>-1.2000000000000028</v>
      </c>
      <c r="AH313" s="91">
        <v>12</v>
      </c>
      <c r="AI313" s="91">
        <v>2</v>
      </c>
      <c r="AJ313" s="91" t="s">
        <v>88</v>
      </c>
      <c r="AK313" s="91" t="s">
        <v>88</v>
      </c>
      <c r="AL313" s="91">
        <v>520</v>
      </c>
      <c r="AM313" s="91">
        <v>19180</v>
      </c>
      <c r="AN313" s="91">
        <v>2880</v>
      </c>
      <c r="AO313" s="91">
        <v>0.2</v>
      </c>
      <c r="AP313" s="91">
        <v>0.22589666300566569</v>
      </c>
      <c r="AQ313" s="91">
        <v>0.02</v>
      </c>
      <c r="AR313" s="91">
        <v>5</v>
      </c>
      <c r="AS313" s="91">
        <v>1736</v>
      </c>
      <c r="AT313" s="91">
        <v>778</v>
      </c>
      <c r="AU313" s="91" t="s">
        <v>88</v>
      </c>
      <c r="AV313" s="91">
        <v>738</v>
      </c>
      <c r="AW313" s="91">
        <v>0.3</v>
      </c>
      <c r="AX313" s="91">
        <v>5</v>
      </c>
      <c r="AY313" s="91">
        <v>0.32300000000000001</v>
      </c>
      <c r="AZ313" s="91">
        <v>5</v>
      </c>
      <c r="BA313" s="91">
        <v>8.06</v>
      </c>
      <c r="BB313" s="91">
        <v>0.05</v>
      </c>
      <c r="BC313" s="91" t="s">
        <v>88</v>
      </c>
      <c r="BD313" s="91" t="s">
        <v>88</v>
      </c>
      <c r="BE313" s="93">
        <v>1E-3</v>
      </c>
      <c r="BF313" s="91" t="s">
        <v>88</v>
      </c>
      <c r="BG313" s="91">
        <v>0.25</v>
      </c>
      <c r="BH313" s="91" t="s">
        <v>88</v>
      </c>
      <c r="BI313" s="94">
        <f t="shared" si="156"/>
        <v>98.273144159998594</v>
      </c>
      <c r="BJ313" s="95">
        <f t="shared" si="157"/>
        <v>16.135531699811281</v>
      </c>
      <c r="BK313" s="95">
        <f t="shared" si="158"/>
        <v>51.061008023968697</v>
      </c>
      <c r="BL313" s="95">
        <f t="shared" si="159"/>
        <v>80.14150832</v>
      </c>
      <c r="BM313" s="95">
        <f t="shared" si="160"/>
        <v>99.269944328661239</v>
      </c>
      <c r="BN313" s="95">
        <f t="shared" si="161"/>
        <v>81.891086884684796</v>
      </c>
      <c r="BO313" s="95">
        <f t="shared" si="162"/>
        <v>90.199057066086809</v>
      </c>
      <c r="BP313" s="95">
        <f t="shared" si="163"/>
        <v>5</v>
      </c>
      <c r="BQ313" s="95">
        <f t="shared" si="164"/>
        <v>20</v>
      </c>
      <c r="BR313" s="96">
        <f t="shared" si="165"/>
        <v>62.656405204949408</v>
      </c>
      <c r="BS313" s="97" t="str">
        <f t="shared" si="166"/>
        <v>MEDIA</v>
      </c>
      <c r="BT313" s="98">
        <f t="shared" si="167"/>
        <v>15.479876160990711</v>
      </c>
      <c r="BU313" s="99">
        <f t="shared" si="168"/>
        <v>0.97099999999999997</v>
      </c>
      <c r="BV313" s="100">
        <f t="shared" si="169"/>
        <v>0.1</v>
      </c>
      <c r="BW313" s="95">
        <f t="shared" si="170"/>
        <v>0.55065796748454343</v>
      </c>
      <c r="BX313" s="94">
        <f t="shared" si="171"/>
        <v>0.91</v>
      </c>
      <c r="BY313" s="100">
        <f t="shared" si="172"/>
        <v>0</v>
      </c>
      <c r="BZ313" s="100">
        <f t="shared" si="173"/>
        <v>0.97248428232676143</v>
      </c>
      <c r="CA313" s="94">
        <f t="shared" si="174"/>
        <v>0.8</v>
      </c>
      <c r="CB313" s="99">
        <f t="shared" si="175"/>
        <v>0.62199991497358276</v>
      </c>
      <c r="CC313" s="97" t="str">
        <f t="shared" si="176"/>
        <v>Regular</v>
      </c>
      <c r="CD313" s="99">
        <f t="shared" si="177"/>
        <v>2.751571767323862E-2</v>
      </c>
      <c r="CE313" s="96">
        <f t="shared" si="178"/>
        <v>0</v>
      </c>
      <c r="CF313" s="96">
        <f t="shared" si="179"/>
        <v>0</v>
      </c>
      <c r="CG313" s="99">
        <f t="shared" si="180"/>
        <v>9.1719058910795393E-3</v>
      </c>
      <c r="CH313" s="101" t="str">
        <f t="shared" si="181"/>
        <v>Ninguna</v>
      </c>
      <c r="CI313" s="96">
        <f t="shared" si="182"/>
        <v>0</v>
      </c>
      <c r="CJ313" s="96">
        <f t="shared" si="183"/>
        <v>0.95839521758740132</v>
      </c>
      <c r="CK313" s="96">
        <f t="shared" si="184"/>
        <v>2.9000000000000026E-2</v>
      </c>
      <c r="CL313" s="102">
        <f t="shared" si="185"/>
        <v>0.32913173919580047</v>
      </c>
      <c r="CM313" s="103" t="str">
        <f t="shared" si="186"/>
        <v>Baja</v>
      </c>
      <c r="CN313" s="96">
        <f t="shared" si="187"/>
        <v>1</v>
      </c>
      <c r="CO313" s="96">
        <f t="shared" si="188"/>
        <v>1</v>
      </c>
      <c r="CP313" s="103" t="str">
        <f t="shared" si="189"/>
        <v>Muy Alta</v>
      </c>
      <c r="CQ313" s="104">
        <f t="shared" si="190"/>
        <v>1.850409490298555E-5</v>
      </c>
      <c r="CR313" s="104">
        <f t="shared" si="191"/>
        <v>1.850409490298555E-5</v>
      </c>
      <c r="CS313" s="103" t="str">
        <f t="shared" si="192"/>
        <v>Ninguna</v>
      </c>
      <c r="CT313" s="105" t="str">
        <f t="shared" si="193"/>
        <v>Eutrofico</v>
      </c>
      <c r="CU313" s="83" t="s">
        <v>2295</v>
      </c>
      <c r="CV313" s="83" t="s">
        <v>2289</v>
      </c>
      <c r="CW313" s="90">
        <v>43706</v>
      </c>
      <c r="CX313" s="106">
        <f t="shared" si="194"/>
        <v>5.2458966630056656</v>
      </c>
    </row>
    <row r="314" spans="1:102" ht="42" customHeight="1" x14ac:dyDescent="0.2">
      <c r="A314" s="83">
        <v>2019</v>
      </c>
      <c r="B314" s="84" t="s">
        <v>2296</v>
      </c>
      <c r="C314" s="84" t="s">
        <v>626</v>
      </c>
      <c r="D314" s="85" t="s">
        <v>2297</v>
      </c>
      <c r="E314" s="121" t="s">
        <v>233</v>
      </c>
      <c r="F314" s="86" t="s">
        <v>1285</v>
      </c>
      <c r="G314" s="86" t="s">
        <v>991</v>
      </c>
      <c r="H314" s="87">
        <v>-74.807194444000004</v>
      </c>
      <c r="I314" s="87">
        <v>7.5654444439999997</v>
      </c>
      <c r="J314" s="88">
        <v>919471.96197199996</v>
      </c>
      <c r="K314" s="88">
        <v>1328427.24336</v>
      </c>
      <c r="L314" s="89">
        <v>63</v>
      </c>
      <c r="M314" s="86">
        <v>2</v>
      </c>
      <c r="N314" s="86" t="s">
        <v>79</v>
      </c>
      <c r="O314" s="86">
        <v>27</v>
      </c>
      <c r="P314" s="86" t="s">
        <v>98</v>
      </c>
      <c r="Q314" s="86">
        <v>2703</v>
      </c>
      <c r="R314" s="84" t="s">
        <v>225</v>
      </c>
      <c r="S314" s="84" t="s">
        <v>234</v>
      </c>
      <c r="T314" s="84" t="s">
        <v>235</v>
      </c>
      <c r="U314" s="85" t="s">
        <v>542</v>
      </c>
      <c r="V314" s="84" t="s">
        <v>543</v>
      </c>
      <c r="W314" s="84" t="s">
        <v>625</v>
      </c>
      <c r="X314" s="84" t="s">
        <v>626</v>
      </c>
      <c r="Y314" s="90">
        <v>43691</v>
      </c>
      <c r="Z314" s="91">
        <v>530.20000000000005</v>
      </c>
      <c r="AA314" s="91">
        <v>6.51</v>
      </c>
      <c r="AB314" s="91">
        <v>20.38</v>
      </c>
      <c r="AC314" s="91">
        <v>35.6</v>
      </c>
      <c r="AD314" s="91">
        <v>34.200000000000003</v>
      </c>
      <c r="AE314" s="91">
        <v>6.42</v>
      </c>
      <c r="AF314" s="91">
        <v>95.4</v>
      </c>
      <c r="AG314" s="91">
        <v>-1.3999999999999986</v>
      </c>
      <c r="AH314" s="91">
        <v>12</v>
      </c>
      <c r="AI314" s="91">
        <v>2</v>
      </c>
      <c r="AJ314" s="91" t="s">
        <v>88</v>
      </c>
      <c r="AK314" s="91" t="s">
        <v>88</v>
      </c>
      <c r="AL314" s="91">
        <v>187</v>
      </c>
      <c r="AM314" s="91">
        <v>3822</v>
      </c>
      <c r="AN314" s="91">
        <v>915</v>
      </c>
      <c r="AO314" s="91">
        <v>0.96</v>
      </c>
      <c r="AP314" s="91">
        <v>0.22589666300566569</v>
      </c>
      <c r="AQ314" s="91">
        <v>0.02</v>
      </c>
      <c r="AR314" s="91">
        <v>5</v>
      </c>
      <c r="AS314" s="91">
        <v>532</v>
      </c>
      <c r="AT314" s="91">
        <v>306</v>
      </c>
      <c r="AU314" s="91" t="s">
        <v>88</v>
      </c>
      <c r="AV314" s="91">
        <v>202</v>
      </c>
      <c r="AW314" s="91">
        <v>0.1</v>
      </c>
      <c r="AX314" s="91">
        <v>5</v>
      </c>
      <c r="AY314" s="91">
        <v>8.7999999999999995E-2</v>
      </c>
      <c r="AZ314" s="91">
        <v>5</v>
      </c>
      <c r="BA314" s="91">
        <v>5.66</v>
      </c>
      <c r="BB314" s="91">
        <v>0.05</v>
      </c>
      <c r="BC314" s="91" t="s">
        <v>88</v>
      </c>
      <c r="BD314" s="91" t="s">
        <v>88</v>
      </c>
      <c r="BE314" s="93">
        <v>1E-3</v>
      </c>
      <c r="BF314" s="91" t="s">
        <v>88</v>
      </c>
      <c r="BG314" s="91">
        <v>0.25</v>
      </c>
      <c r="BH314" s="91" t="s">
        <v>88</v>
      </c>
      <c r="BI314" s="94">
        <f t="shared" si="156"/>
        <v>97.776523712714649</v>
      </c>
      <c r="BJ314" s="95">
        <f t="shared" si="157"/>
        <v>23.584340311386512</v>
      </c>
      <c r="BK314" s="95">
        <f t="shared" si="158"/>
        <v>74.077328870720493</v>
      </c>
      <c r="BL314" s="95">
        <f t="shared" si="159"/>
        <v>80.14150832</v>
      </c>
      <c r="BM314" s="95">
        <f t="shared" si="160"/>
        <v>99.269944328661239</v>
      </c>
      <c r="BN314" s="95">
        <f t="shared" si="161"/>
        <v>42.027732909313826</v>
      </c>
      <c r="BO314" s="95">
        <f t="shared" si="162"/>
        <v>89.96946329491027</v>
      </c>
      <c r="BP314" s="95">
        <f t="shared" si="163"/>
        <v>5</v>
      </c>
      <c r="BQ314" s="95">
        <f t="shared" si="164"/>
        <v>49.626488073265598</v>
      </c>
      <c r="BR314" s="96">
        <f t="shared" si="165"/>
        <v>64.360143790379723</v>
      </c>
      <c r="BS314" s="97" t="str">
        <f t="shared" si="166"/>
        <v>MEDIA</v>
      </c>
      <c r="BT314" s="98">
        <f t="shared" si="167"/>
        <v>56.81818181818182</v>
      </c>
      <c r="BU314" s="99">
        <f t="shared" si="168"/>
        <v>0.95400000000000007</v>
      </c>
      <c r="BV314" s="100">
        <f t="shared" si="169"/>
        <v>0.41557655726346671</v>
      </c>
      <c r="BW314" s="95">
        <f t="shared" si="170"/>
        <v>0.77613802197853321</v>
      </c>
      <c r="BX314" s="94">
        <f t="shared" si="171"/>
        <v>0.91</v>
      </c>
      <c r="BY314" s="100">
        <f t="shared" si="172"/>
        <v>0.41400000000000003</v>
      </c>
      <c r="BZ314" s="100">
        <f t="shared" si="173"/>
        <v>0.96878713738791122</v>
      </c>
      <c r="CA314" s="94">
        <f t="shared" si="174"/>
        <v>0.15</v>
      </c>
      <c r="CB314" s="99">
        <f t="shared" si="175"/>
        <v>0.66147024032818769</v>
      </c>
      <c r="CC314" s="97" t="str">
        <f t="shared" si="176"/>
        <v>Regular</v>
      </c>
      <c r="CD314" s="99">
        <f t="shared" si="177"/>
        <v>3.1212862612088801E-2</v>
      </c>
      <c r="CE314" s="96">
        <f t="shared" si="178"/>
        <v>0</v>
      </c>
      <c r="CF314" s="96">
        <f t="shared" si="179"/>
        <v>0</v>
      </c>
      <c r="CG314" s="99">
        <f t="shared" si="180"/>
        <v>1.0404287537362934E-2</v>
      </c>
      <c r="CH314" s="101" t="str">
        <f t="shared" si="181"/>
        <v>Ninguna</v>
      </c>
      <c r="CI314" s="96">
        <f t="shared" si="182"/>
        <v>0</v>
      </c>
      <c r="CJ314" s="96">
        <f t="shared" si="183"/>
        <v>0.56608278232263709</v>
      </c>
      <c r="CK314" s="96">
        <f t="shared" si="184"/>
        <v>4.599999999999993E-2</v>
      </c>
      <c r="CL314" s="102">
        <f t="shared" si="185"/>
        <v>0.20402759410754567</v>
      </c>
      <c r="CM314" s="103" t="str">
        <f t="shared" si="186"/>
        <v>Baja</v>
      </c>
      <c r="CN314" s="96">
        <f t="shared" si="187"/>
        <v>0.58599999999999997</v>
      </c>
      <c r="CO314" s="96">
        <f t="shared" si="188"/>
        <v>0.58599999999999997</v>
      </c>
      <c r="CP314" s="103" t="str">
        <f t="shared" si="189"/>
        <v>Media</v>
      </c>
      <c r="CQ314" s="104">
        <f t="shared" si="190"/>
        <v>1.8033751964055474E-4</v>
      </c>
      <c r="CR314" s="104">
        <f t="shared" si="191"/>
        <v>1.8033751964055474E-4</v>
      </c>
      <c r="CS314" s="103" t="str">
        <f t="shared" si="192"/>
        <v>Ninguna</v>
      </c>
      <c r="CT314" s="105" t="str">
        <f t="shared" si="193"/>
        <v>Eutrofico</v>
      </c>
      <c r="CU314" s="83" t="s">
        <v>2298</v>
      </c>
      <c r="CV314" s="83" t="s">
        <v>2289</v>
      </c>
      <c r="CW314" s="90">
        <v>43706</v>
      </c>
      <c r="CX314" s="106">
        <f t="shared" si="194"/>
        <v>5.2458966630056656</v>
      </c>
    </row>
    <row r="315" spans="1:102" ht="30" customHeight="1" x14ac:dyDescent="0.2">
      <c r="A315" s="83">
        <v>2019</v>
      </c>
      <c r="B315" s="84" t="s">
        <v>2299</v>
      </c>
      <c r="C315" s="84" t="s">
        <v>614</v>
      </c>
      <c r="D315" s="85" t="s">
        <v>2300</v>
      </c>
      <c r="E315" s="121" t="s">
        <v>233</v>
      </c>
      <c r="F315" s="86" t="s">
        <v>1285</v>
      </c>
      <c r="G315" s="86" t="s">
        <v>991</v>
      </c>
      <c r="H315" s="87">
        <v>-74.863166667000002</v>
      </c>
      <c r="I315" s="87">
        <v>7.4493055559999997</v>
      </c>
      <c r="J315" s="88">
        <v>913271.50269200001</v>
      </c>
      <c r="K315" s="88">
        <v>1315592.6497299999</v>
      </c>
      <c r="L315" s="89">
        <v>116</v>
      </c>
      <c r="M315" s="86">
        <v>2</v>
      </c>
      <c r="N315" s="86" t="s">
        <v>79</v>
      </c>
      <c r="O315" s="86">
        <v>27</v>
      </c>
      <c r="P315" s="86" t="s">
        <v>98</v>
      </c>
      <c r="Q315" s="86">
        <v>2703</v>
      </c>
      <c r="R315" s="84" t="s">
        <v>225</v>
      </c>
      <c r="S315" s="84" t="s">
        <v>234</v>
      </c>
      <c r="T315" s="84" t="s">
        <v>235</v>
      </c>
      <c r="U315" s="85" t="s">
        <v>236</v>
      </c>
      <c r="V315" s="84" t="s">
        <v>237</v>
      </c>
      <c r="W315" s="84" t="s">
        <v>613</v>
      </c>
      <c r="X315" s="84" t="s">
        <v>614</v>
      </c>
      <c r="Y315" s="90">
        <v>43652</v>
      </c>
      <c r="Z315" s="91">
        <v>4.0270000000000001</v>
      </c>
      <c r="AA315" s="91">
        <v>7.58</v>
      </c>
      <c r="AB315" s="91">
        <v>25.4</v>
      </c>
      <c r="AC315" s="91">
        <v>26.2</v>
      </c>
      <c r="AD315" s="91">
        <v>27.6</v>
      </c>
      <c r="AE315" s="91">
        <v>7.71</v>
      </c>
      <c r="AF315" s="91">
        <v>95.7</v>
      </c>
      <c r="AG315" s="91">
        <v>1.4000000000000021</v>
      </c>
      <c r="AH315" s="91">
        <v>12</v>
      </c>
      <c r="AI315" s="91">
        <v>2</v>
      </c>
      <c r="AJ315" s="91" t="s">
        <v>88</v>
      </c>
      <c r="AK315" s="91" t="s">
        <v>88</v>
      </c>
      <c r="AL315" s="91">
        <v>1723</v>
      </c>
      <c r="AM315" s="91" t="s">
        <v>2301</v>
      </c>
      <c r="AN315" s="91">
        <v>2613</v>
      </c>
      <c r="AO315" s="91">
        <v>0.153</v>
      </c>
      <c r="AP315" s="91">
        <v>1.1294833150283285</v>
      </c>
      <c r="AQ315" s="91">
        <v>0.02</v>
      </c>
      <c r="AR315" s="91">
        <v>5</v>
      </c>
      <c r="AS315" s="91">
        <v>9.33</v>
      </c>
      <c r="AT315" s="91">
        <v>21</v>
      </c>
      <c r="AU315" s="91" t="s">
        <v>88</v>
      </c>
      <c r="AV315" s="91">
        <v>8</v>
      </c>
      <c r="AW315" s="91" t="s">
        <v>2302</v>
      </c>
      <c r="AX315" s="91">
        <v>5</v>
      </c>
      <c r="AY315" s="91">
        <v>0.05</v>
      </c>
      <c r="AZ315" s="91">
        <v>10.8</v>
      </c>
      <c r="BA315" s="91">
        <v>12.2</v>
      </c>
      <c r="BB315" s="91">
        <v>0.05</v>
      </c>
      <c r="BC315" s="91" t="s">
        <v>88</v>
      </c>
      <c r="BD315" s="91" t="s">
        <v>88</v>
      </c>
      <c r="BE315" s="93">
        <v>1E-3</v>
      </c>
      <c r="BF315" s="91" t="s">
        <v>88</v>
      </c>
      <c r="BG315" s="91">
        <v>0.25</v>
      </c>
      <c r="BH315" s="91" t="s">
        <v>88</v>
      </c>
      <c r="BI315" s="94">
        <f t="shared" si="156"/>
        <v>97.875820907911162</v>
      </c>
      <c r="BJ315" s="95">
        <f t="shared" si="157"/>
        <v>16.68952552774897</v>
      </c>
      <c r="BK315" s="95">
        <f t="shared" si="158"/>
        <v>92.547908693515637</v>
      </c>
      <c r="BL315" s="95">
        <f t="shared" si="159"/>
        <v>80.14150832</v>
      </c>
      <c r="BM315" s="95">
        <f t="shared" si="160"/>
        <v>92.915909558724309</v>
      </c>
      <c r="BN315" s="95">
        <f t="shared" si="161"/>
        <v>85.756210881875944</v>
      </c>
      <c r="BO315" s="95">
        <f t="shared" si="162"/>
        <v>88.170753484043075</v>
      </c>
      <c r="BP315" s="95">
        <f t="shared" si="163"/>
        <v>77.459434856183719</v>
      </c>
      <c r="BQ315" s="95">
        <f t="shared" si="164"/>
        <v>83.770569213099108</v>
      </c>
      <c r="BR315" s="96">
        <f t="shared" si="165"/>
        <v>77.050031536147429</v>
      </c>
      <c r="BS315" s="97" t="str">
        <f t="shared" si="166"/>
        <v>BUENA</v>
      </c>
      <c r="BT315" s="98">
        <f t="shared" si="167"/>
        <v>100</v>
      </c>
      <c r="BU315" s="99">
        <f t="shared" si="168"/>
        <v>0.95700000000000007</v>
      </c>
      <c r="BV315" s="100">
        <f t="shared" si="169"/>
        <v>0.1</v>
      </c>
      <c r="BW315" s="95">
        <f t="shared" si="170"/>
        <v>1</v>
      </c>
      <c r="BX315" s="94">
        <f t="shared" si="171"/>
        <v>0.91</v>
      </c>
      <c r="BY315" s="100">
        <f t="shared" si="172"/>
        <v>0.996</v>
      </c>
      <c r="BZ315" s="100">
        <f t="shared" si="173"/>
        <v>0.95807460333290739</v>
      </c>
      <c r="CA315" s="94">
        <f t="shared" si="174"/>
        <v>0.15</v>
      </c>
      <c r="CB315" s="99">
        <f t="shared" si="175"/>
        <v>0.72909044446660709</v>
      </c>
      <c r="CC315" s="97" t="str">
        <f t="shared" si="176"/>
        <v>Aceptable</v>
      </c>
      <c r="CD315" s="99">
        <f t="shared" si="177"/>
        <v>4.1925396667092565E-2</v>
      </c>
      <c r="CE315" s="96">
        <f t="shared" si="178"/>
        <v>0</v>
      </c>
      <c r="CF315" s="96">
        <f t="shared" si="179"/>
        <v>0</v>
      </c>
      <c r="CG315" s="99">
        <f t="shared" si="180"/>
        <v>1.3975132222364189E-2</v>
      </c>
      <c r="CH315" s="101" t="str">
        <f t="shared" si="181"/>
        <v>Ninguna</v>
      </c>
      <c r="CI315" s="96">
        <f t="shared" si="182"/>
        <v>0</v>
      </c>
      <c r="CJ315" s="96">
        <f t="shared" si="183"/>
        <v>1</v>
      </c>
      <c r="CK315" s="96">
        <f t="shared" si="184"/>
        <v>4.2999999999999927E-2</v>
      </c>
      <c r="CL315" s="102">
        <f t="shared" si="185"/>
        <v>0.34766666666666662</v>
      </c>
      <c r="CM315" s="103" t="str">
        <f t="shared" si="186"/>
        <v>Baja</v>
      </c>
      <c r="CN315" s="96">
        <f t="shared" si="187"/>
        <v>0</v>
      </c>
      <c r="CO315" s="96">
        <f t="shared" si="188"/>
        <v>0</v>
      </c>
      <c r="CP315" s="103" t="str">
        <f t="shared" si="189"/>
        <v>Ninguna</v>
      </c>
      <c r="CQ315" s="104">
        <f t="shared" si="190"/>
        <v>7.181782300621063E-3</v>
      </c>
      <c r="CR315" s="104">
        <f t="shared" si="191"/>
        <v>7.181782300621063E-3</v>
      </c>
      <c r="CS315" s="103" t="str">
        <f t="shared" si="192"/>
        <v>Ninguna</v>
      </c>
      <c r="CT315" s="105" t="str">
        <f t="shared" si="193"/>
        <v>Eutrofico</v>
      </c>
      <c r="CU315" s="83" t="s">
        <v>2303</v>
      </c>
      <c r="CV315" s="83" t="s">
        <v>2304</v>
      </c>
      <c r="CW315" s="90">
        <v>43667</v>
      </c>
      <c r="CX315" s="106">
        <f t="shared" si="194"/>
        <v>6.1494833150283288</v>
      </c>
    </row>
    <row r="316" spans="1:102" ht="30" customHeight="1" x14ac:dyDescent="0.2">
      <c r="A316" s="83">
        <v>2019</v>
      </c>
      <c r="B316" s="84" t="s">
        <v>2305</v>
      </c>
      <c r="C316" s="84" t="s">
        <v>614</v>
      </c>
      <c r="D316" s="85" t="s">
        <v>2306</v>
      </c>
      <c r="E316" s="121" t="s">
        <v>233</v>
      </c>
      <c r="F316" s="86" t="s">
        <v>1285</v>
      </c>
      <c r="G316" s="86" t="s">
        <v>991</v>
      </c>
      <c r="H316" s="87">
        <v>-74.862555556000004</v>
      </c>
      <c r="I316" s="87">
        <v>7.4526111110000004</v>
      </c>
      <c r="J316" s="88">
        <v>913339.616714</v>
      </c>
      <c r="K316" s="88">
        <v>1315958.13436</v>
      </c>
      <c r="L316" s="89">
        <v>93</v>
      </c>
      <c r="M316" s="86">
        <v>2</v>
      </c>
      <c r="N316" s="86" t="s">
        <v>79</v>
      </c>
      <c r="O316" s="86">
        <v>27</v>
      </c>
      <c r="P316" s="86" t="s">
        <v>98</v>
      </c>
      <c r="Q316" s="86">
        <v>2703</v>
      </c>
      <c r="R316" s="84" t="s">
        <v>225</v>
      </c>
      <c r="S316" s="84" t="s">
        <v>234</v>
      </c>
      <c r="T316" s="84" t="s">
        <v>235</v>
      </c>
      <c r="U316" s="85" t="s">
        <v>236</v>
      </c>
      <c r="V316" s="84" t="s">
        <v>237</v>
      </c>
      <c r="W316" s="84" t="s">
        <v>613</v>
      </c>
      <c r="X316" s="84" t="s">
        <v>614</v>
      </c>
      <c r="Y316" s="90">
        <v>43652</v>
      </c>
      <c r="Z316" s="91">
        <v>348.38</v>
      </c>
      <c r="AA316" s="91">
        <v>7.79</v>
      </c>
      <c r="AB316" s="91">
        <v>171</v>
      </c>
      <c r="AC316" s="91">
        <v>32.4</v>
      </c>
      <c r="AD316" s="91">
        <v>33.9</v>
      </c>
      <c r="AE316" s="91">
        <v>7.1</v>
      </c>
      <c r="AF316" s="91">
        <v>101</v>
      </c>
      <c r="AG316" s="91">
        <v>1.5</v>
      </c>
      <c r="AH316" s="91">
        <v>12</v>
      </c>
      <c r="AI316" s="91">
        <v>2</v>
      </c>
      <c r="AJ316" s="91" t="s">
        <v>88</v>
      </c>
      <c r="AK316" s="91" t="s">
        <v>88</v>
      </c>
      <c r="AL316" s="91">
        <v>521</v>
      </c>
      <c r="AM316" s="91">
        <v>41060</v>
      </c>
      <c r="AN316" s="91">
        <v>6440</v>
      </c>
      <c r="AO316" s="91">
        <v>0.153</v>
      </c>
      <c r="AP316" s="91">
        <v>1.1294833150283285</v>
      </c>
      <c r="AQ316" s="91">
        <v>0.02</v>
      </c>
      <c r="AR316" s="91">
        <v>5</v>
      </c>
      <c r="AS316" s="91">
        <v>124</v>
      </c>
      <c r="AT316" s="91">
        <v>269</v>
      </c>
      <c r="AU316" s="91" t="s">
        <v>88</v>
      </c>
      <c r="AV316" s="91">
        <v>139</v>
      </c>
      <c r="AW316" s="91">
        <v>0.3</v>
      </c>
      <c r="AX316" s="91">
        <v>5</v>
      </c>
      <c r="AY316" s="91">
        <v>0.193</v>
      </c>
      <c r="AZ316" s="91">
        <v>49.2</v>
      </c>
      <c r="BA316" s="91">
        <v>79.5</v>
      </c>
      <c r="BB316" s="91">
        <v>0.05</v>
      </c>
      <c r="BC316" s="91" t="s">
        <v>88</v>
      </c>
      <c r="BD316" s="91" t="s">
        <v>88</v>
      </c>
      <c r="BE316" s="93">
        <v>2E-3</v>
      </c>
      <c r="BF316" s="91" t="s">
        <v>88</v>
      </c>
      <c r="BG316" s="91">
        <v>0.25</v>
      </c>
      <c r="BH316" s="91" t="s">
        <v>88</v>
      </c>
      <c r="BI316" s="94">
        <f t="shared" si="156"/>
        <v>98.805140035115059</v>
      </c>
      <c r="BJ316" s="95">
        <f t="shared" si="157"/>
        <v>12.070531637921396</v>
      </c>
      <c r="BK316" s="95">
        <f t="shared" si="158"/>
        <v>89.742332315025124</v>
      </c>
      <c r="BL316" s="95">
        <f t="shared" si="159"/>
        <v>80.14150832</v>
      </c>
      <c r="BM316" s="95">
        <f t="shared" si="160"/>
        <v>92.915909558724309</v>
      </c>
      <c r="BN316" s="95">
        <f t="shared" si="161"/>
        <v>85.756210881875944</v>
      </c>
      <c r="BO316" s="95">
        <f t="shared" si="162"/>
        <v>87.919066131017189</v>
      </c>
      <c r="BP316" s="95">
        <f t="shared" si="163"/>
        <v>5</v>
      </c>
      <c r="BQ316" s="95">
        <f t="shared" si="164"/>
        <v>57.205465033723108</v>
      </c>
      <c r="BR316" s="96">
        <f t="shared" si="165"/>
        <v>68.478882547412127</v>
      </c>
      <c r="BS316" s="97" t="str">
        <f t="shared" si="166"/>
        <v>MEDIA</v>
      </c>
      <c r="BT316" s="98">
        <f t="shared" si="167"/>
        <v>25.906735751295336</v>
      </c>
      <c r="BU316" s="99">
        <f t="shared" si="168"/>
        <v>0.99</v>
      </c>
      <c r="BV316" s="100">
        <f t="shared" si="169"/>
        <v>0.1</v>
      </c>
      <c r="BW316" s="95">
        <f t="shared" si="170"/>
        <v>1</v>
      </c>
      <c r="BX316" s="94">
        <f t="shared" si="171"/>
        <v>0.91</v>
      </c>
      <c r="BY316" s="100">
        <f t="shared" si="172"/>
        <v>0.60299999999999998</v>
      </c>
      <c r="BZ316" s="100">
        <f t="shared" si="173"/>
        <v>0.46022248708613944</v>
      </c>
      <c r="CA316" s="94">
        <f t="shared" si="174"/>
        <v>0.15</v>
      </c>
      <c r="CB316" s="99">
        <f t="shared" si="175"/>
        <v>0.60965114819205957</v>
      </c>
      <c r="CC316" s="97" t="str">
        <f t="shared" si="176"/>
        <v>Regular</v>
      </c>
      <c r="CD316" s="99">
        <f t="shared" si="177"/>
        <v>0.53977751291386056</v>
      </c>
      <c r="CE316" s="96">
        <f t="shared" si="178"/>
        <v>0.18690260998514374</v>
      </c>
      <c r="CF316" s="96">
        <f t="shared" si="179"/>
        <v>0</v>
      </c>
      <c r="CG316" s="99">
        <f t="shared" si="180"/>
        <v>0.24222670763300144</v>
      </c>
      <c r="CH316" s="101" t="str">
        <f t="shared" si="181"/>
        <v>Baja</v>
      </c>
      <c r="CI316" s="96">
        <f t="shared" si="182"/>
        <v>0</v>
      </c>
      <c r="CJ316" s="96">
        <f t="shared" si="183"/>
        <v>1</v>
      </c>
      <c r="CK316" s="96">
        <f t="shared" si="184"/>
        <v>0</v>
      </c>
      <c r="CL316" s="102">
        <f t="shared" si="185"/>
        <v>0.33333333333333331</v>
      </c>
      <c r="CM316" s="103" t="str">
        <f t="shared" si="186"/>
        <v>Baja</v>
      </c>
      <c r="CN316" s="96">
        <f t="shared" si="187"/>
        <v>0.39699999999999996</v>
      </c>
      <c r="CO316" s="96">
        <f t="shared" si="188"/>
        <v>0.39699999999999996</v>
      </c>
      <c r="CP316" s="103" t="str">
        <f t="shared" si="189"/>
        <v>Baja</v>
      </c>
      <c r="CQ316" s="104">
        <f t="shared" si="190"/>
        <v>1.4708673595509508E-2</v>
      </c>
      <c r="CR316" s="104">
        <f t="shared" si="191"/>
        <v>1.4708673595509508E-2</v>
      </c>
      <c r="CS316" s="103" t="str">
        <f t="shared" si="192"/>
        <v>Ninguna</v>
      </c>
      <c r="CT316" s="105" t="str">
        <f t="shared" si="193"/>
        <v>Eutrofico</v>
      </c>
      <c r="CU316" s="83" t="s">
        <v>2307</v>
      </c>
      <c r="CV316" s="83" t="s">
        <v>2304</v>
      </c>
      <c r="CW316" s="90">
        <v>43667</v>
      </c>
      <c r="CX316" s="106">
        <f t="shared" si="194"/>
        <v>6.1494833150283288</v>
      </c>
    </row>
    <row r="317" spans="1:102" ht="30" customHeight="1" x14ac:dyDescent="0.2">
      <c r="A317" s="83">
        <v>2019</v>
      </c>
      <c r="B317" s="84" t="s">
        <v>2308</v>
      </c>
      <c r="C317" s="84" t="s">
        <v>614</v>
      </c>
      <c r="D317" s="85" t="s">
        <v>2309</v>
      </c>
      <c r="E317" s="121" t="s">
        <v>233</v>
      </c>
      <c r="F317" s="86" t="s">
        <v>1285</v>
      </c>
      <c r="G317" s="86" t="s">
        <v>991</v>
      </c>
      <c r="H317" s="87">
        <v>-74.861638889000005</v>
      </c>
      <c r="I317" s="87">
        <v>7.4474166669999997</v>
      </c>
      <c r="J317" s="88">
        <v>913439.79294700001</v>
      </c>
      <c r="K317" s="88">
        <v>1315383.4333500001</v>
      </c>
      <c r="L317" s="89">
        <v>105</v>
      </c>
      <c r="M317" s="86">
        <v>2</v>
      </c>
      <c r="N317" s="86" t="s">
        <v>79</v>
      </c>
      <c r="O317" s="86">
        <v>27</v>
      </c>
      <c r="P317" s="86" t="s">
        <v>98</v>
      </c>
      <c r="Q317" s="86">
        <v>2703</v>
      </c>
      <c r="R317" s="84" t="s">
        <v>225</v>
      </c>
      <c r="S317" s="84" t="s">
        <v>234</v>
      </c>
      <c r="T317" s="84" t="s">
        <v>235</v>
      </c>
      <c r="U317" s="85" t="s">
        <v>236</v>
      </c>
      <c r="V317" s="84" t="s">
        <v>237</v>
      </c>
      <c r="W317" s="84" t="s">
        <v>613</v>
      </c>
      <c r="X317" s="84" t="s">
        <v>614</v>
      </c>
      <c r="Y317" s="90">
        <v>43652</v>
      </c>
      <c r="Z317" s="91">
        <v>204.32</v>
      </c>
      <c r="AA317" s="91">
        <v>7.37</v>
      </c>
      <c r="AB317" s="91">
        <v>154.69999999999999</v>
      </c>
      <c r="AC317" s="91">
        <v>32.9</v>
      </c>
      <c r="AD317" s="91">
        <v>33.6</v>
      </c>
      <c r="AE317" s="91">
        <v>7.67</v>
      </c>
      <c r="AF317" s="91">
        <v>104.4</v>
      </c>
      <c r="AG317" s="91">
        <v>0.70000000000000284</v>
      </c>
      <c r="AH317" s="91">
        <v>12</v>
      </c>
      <c r="AI317" s="91">
        <v>2</v>
      </c>
      <c r="AJ317" s="91" t="s">
        <v>88</v>
      </c>
      <c r="AK317" s="91" t="s">
        <v>88</v>
      </c>
      <c r="AL317" s="91">
        <v>2014</v>
      </c>
      <c r="AM317" s="91">
        <v>12033</v>
      </c>
      <c r="AN317" s="91">
        <v>2187</v>
      </c>
      <c r="AO317" s="91">
        <v>0.153</v>
      </c>
      <c r="AP317" s="91">
        <v>1.1294833150283285</v>
      </c>
      <c r="AQ317" s="91">
        <v>0.02</v>
      </c>
      <c r="AR317" s="91">
        <v>5</v>
      </c>
      <c r="AS317" s="91">
        <v>10.3</v>
      </c>
      <c r="AT317" s="91">
        <v>112</v>
      </c>
      <c r="AU317" s="91" t="s">
        <v>88</v>
      </c>
      <c r="AV317" s="91">
        <v>13</v>
      </c>
      <c r="AW317" s="91">
        <v>0.2</v>
      </c>
      <c r="AX317" s="91">
        <v>5</v>
      </c>
      <c r="AY317" s="91">
        <v>0.05</v>
      </c>
      <c r="AZ317" s="91">
        <v>45</v>
      </c>
      <c r="BA317" s="91">
        <v>66.900000000000006</v>
      </c>
      <c r="BB317" s="91">
        <v>0.05</v>
      </c>
      <c r="BC317" s="91" t="s">
        <v>88</v>
      </c>
      <c r="BD317" s="91" t="s">
        <v>88</v>
      </c>
      <c r="BE317" s="93">
        <v>1E-3</v>
      </c>
      <c r="BF317" s="91" t="s">
        <v>88</v>
      </c>
      <c r="BG317" s="91">
        <v>0.25</v>
      </c>
      <c r="BH317" s="91" t="s">
        <v>88</v>
      </c>
      <c r="BI317" s="94">
        <f t="shared" si="156"/>
        <v>98.58697666289774</v>
      </c>
      <c r="BJ317" s="95">
        <f t="shared" si="157"/>
        <v>17.739379698170616</v>
      </c>
      <c r="BK317" s="95">
        <f t="shared" si="158"/>
        <v>93.515922075448287</v>
      </c>
      <c r="BL317" s="95">
        <f t="shared" si="159"/>
        <v>80.14150832</v>
      </c>
      <c r="BM317" s="95">
        <f t="shared" si="160"/>
        <v>92.915909558724309</v>
      </c>
      <c r="BN317" s="95">
        <f t="shared" si="161"/>
        <v>85.756210881875944</v>
      </c>
      <c r="BO317" s="95">
        <f t="shared" si="162"/>
        <v>89.594487526600759</v>
      </c>
      <c r="BP317" s="95">
        <f t="shared" si="163"/>
        <v>75.711994913012589</v>
      </c>
      <c r="BQ317" s="95">
        <f t="shared" si="164"/>
        <v>83.118828810649603</v>
      </c>
      <c r="BR317" s="96">
        <f t="shared" si="165"/>
        <v>77.402342534405818</v>
      </c>
      <c r="BS317" s="97" t="str">
        <f t="shared" si="166"/>
        <v>BUENA</v>
      </c>
      <c r="BT317" s="98">
        <f t="shared" si="167"/>
        <v>100</v>
      </c>
      <c r="BU317" s="99">
        <f t="shared" si="168"/>
        <v>0.95599999999999996</v>
      </c>
      <c r="BV317" s="100">
        <f t="shared" si="169"/>
        <v>0.1</v>
      </c>
      <c r="BW317" s="95">
        <f t="shared" si="170"/>
        <v>1</v>
      </c>
      <c r="BX317" s="94">
        <f t="shared" si="171"/>
        <v>0.91</v>
      </c>
      <c r="BY317" s="100">
        <f t="shared" si="172"/>
        <v>0.98099999999999998</v>
      </c>
      <c r="BZ317" s="100">
        <f t="shared" si="173"/>
        <v>0.52802714611437573</v>
      </c>
      <c r="CA317" s="94">
        <f t="shared" si="174"/>
        <v>0.15</v>
      </c>
      <c r="CB317" s="99">
        <f t="shared" si="175"/>
        <v>0.66662380045601277</v>
      </c>
      <c r="CC317" s="97" t="str">
        <f t="shared" si="176"/>
        <v>Regular</v>
      </c>
      <c r="CD317" s="99">
        <f t="shared" si="177"/>
        <v>0.47197285388562427</v>
      </c>
      <c r="CE317" s="96">
        <f t="shared" si="178"/>
        <v>8.7473180609156057E-2</v>
      </c>
      <c r="CF317" s="96">
        <f t="shared" si="179"/>
        <v>0</v>
      </c>
      <c r="CG317" s="99">
        <f t="shared" si="180"/>
        <v>0.18648201149826013</v>
      </c>
      <c r="CH317" s="101" t="str">
        <f t="shared" si="181"/>
        <v>Ninguna</v>
      </c>
      <c r="CI317" s="96">
        <f t="shared" si="182"/>
        <v>0</v>
      </c>
      <c r="CJ317" s="96">
        <f t="shared" si="183"/>
        <v>0.84500939335273362</v>
      </c>
      <c r="CK317" s="96">
        <f t="shared" si="184"/>
        <v>0</v>
      </c>
      <c r="CL317" s="102">
        <f t="shared" si="185"/>
        <v>0.28166979778424456</v>
      </c>
      <c r="CM317" s="103" t="str">
        <f t="shared" si="186"/>
        <v>Baja</v>
      </c>
      <c r="CN317" s="96">
        <f t="shared" si="187"/>
        <v>1.9E-2</v>
      </c>
      <c r="CO317" s="96">
        <f t="shared" si="188"/>
        <v>1.9E-2</v>
      </c>
      <c r="CP317" s="103" t="str">
        <f t="shared" si="189"/>
        <v>Ninguna</v>
      </c>
      <c r="CQ317" s="104">
        <f t="shared" si="190"/>
        <v>3.4929832865991783E-3</v>
      </c>
      <c r="CR317" s="104">
        <f t="shared" si="191"/>
        <v>3.4929832865991783E-3</v>
      </c>
      <c r="CS317" s="103" t="str">
        <f t="shared" si="192"/>
        <v>Ninguna</v>
      </c>
      <c r="CT317" s="105" t="str">
        <f t="shared" si="193"/>
        <v>Eutrofico</v>
      </c>
      <c r="CU317" s="83" t="s">
        <v>2310</v>
      </c>
      <c r="CV317" s="83" t="s">
        <v>1874</v>
      </c>
      <c r="CW317" s="90">
        <v>43667</v>
      </c>
      <c r="CX317" s="106">
        <f t="shared" si="194"/>
        <v>6.1494833150283288</v>
      </c>
    </row>
    <row r="318" spans="1:102" ht="30" customHeight="1" x14ac:dyDescent="0.2">
      <c r="A318" s="83">
        <v>2019</v>
      </c>
      <c r="B318" s="84" t="s">
        <v>2311</v>
      </c>
      <c r="C318" s="84" t="s">
        <v>239</v>
      </c>
      <c r="D318" s="85" t="s">
        <v>2312</v>
      </c>
      <c r="E318" s="121" t="s">
        <v>233</v>
      </c>
      <c r="F318" s="86" t="s">
        <v>1285</v>
      </c>
      <c r="G318" s="86" t="s">
        <v>991</v>
      </c>
      <c r="H318" s="87">
        <v>-74.851230556000004</v>
      </c>
      <c r="I318" s="87">
        <v>7.4497222220000001</v>
      </c>
      <c r="J318" s="88">
        <v>914589.28356300003</v>
      </c>
      <c r="K318" s="88">
        <v>1315636.4092600001</v>
      </c>
      <c r="L318" s="89">
        <v>99</v>
      </c>
      <c r="M318" s="86">
        <v>2</v>
      </c>
      <c r="N318" s="86" t="s">
        <v>79</v>
      </c>
      <c r="O318" s="86">
        <v>27</v>
      </c>
      <c r="P318" s="86" t="s">
        <v>98</v>
      </c>
      <c r="Q318" s="86">
        <v>2703</v>
      </c>
      <c r="R318" s="84" t="s">
        <v>225</v>
      </c>
      <c r="S318" s="84" t="s">
        <v>234</v>
      </c>
      <c r="T318" s="84" t="s">
        <v>235</v>
      </c>
      <c r="U318" s="85" t="s">
        <v>236</v>
      </c>
      <c r="V318" s="84" t="s">
        <v>237</v>
      </c>
      <c r="W318" s="84" t="s">
        <v>238</v>
      </c>
      <c r="X318" s="84" t="s">
        <v>239</v>
      </c>
      <c r="Y318" s="90">
        <v>43652</v>
      </c>
      <c r="Z318" s="91">
        <v>1.83</v>
      </c>
      <c r="AA318" s="91">
        <v>7.93</v>
      </c>
      <c r="AB318" s="91">
        <v>117.6</v>
      </c>
      <c r="AC318" s="91">
        <v>27.7</v>
      </c>
      <c r="AD318" s="91">
        <v>28</v>
      </c>
      <c r="AE318" s="91">
        <v>7.44</v>
      </c>
      <c r="AF318" s="91">
        <v>97.6</v>
      </c>
      <c r="AG318" s="91">
        <v>0.30000000000000071</v>
      </c>
      <c r="AH318" s="91">
        <v>12</v>
      </c>
      <c r="AI318" s="91">
        <v>2</v>
      </c>
      <c r="AJ318" s="91" t="s">
        <v>88</v>
      </c>
      <c r="AK318" s="91" t="s">
        <v>88</v>
      </c>
      <c r="AL318" s="91">
        <v>43520</v>
      </c>
      <c r="AM318" s="91">
        <v>241960</v>
      </c>
      <c r="AN318" s="91">
        <v>72700</v>
      </c>
      <c r="AO318" s="91">
        <v>0.153</v>
      </c>
      <c r="AP318" s="91">
        <v>1.1294833150283285</v>
      </c>
      <c r="AQ318" s="91">
        <v>2.7E-2</v>
      </c>
      <c r="AR318" s="91">
        <v>5</v>
      </c>
      <c r="AS318" s="91">
        <v>40.700000000000003</v>
      </c>
      <c r="AT318" s="91">
        <v>125</v>
      </c>
      <c r="AU318" s="91" t="s">
        <v>88</v>
      </c>
      <c r="AV318" s="91">
        <v>42</v>
      </c>
      <c r="AW318" s="91">
        <v>0.2</v>
      </c>
      <c r="AX318" s="91">
        <v>5</v>
      </c>
      <c r="AY318" s="91">
        <v>0.107</v>
      </c>
      <c r="AZ318" s="91">
        <v>35.799999999999997</v>
      </c>
      <c r="BA318" s="91">
        <v>52</v>
      </c>
      <c r="BB318" s="91">
        <v>0.05</v>
      </c>
      <c r="BC318" s="91" t="s">
        <v>88</v>
      </c>
      <c r="BD318" s="91" t="s">
        <v>88</v>
      </c>
      <c r="BE318" s="93">
        <v>1E-3</v>
      </c>
      <c r="BF318" s="91" t="s">
        <v>88</v>
      </c>
      <c r="BG318" s="91">
        <v>0.25</v>
      </c>
      <c r="BH318" s="91" t="s">
        <v>88</v>
      </c>
      <c r="BI318" s="94">
        <f t="shared" si="156"/>
        <v>98.388619755537931</v>
      </c>
      <c r="BJ318" s="95">
        <f t="shared" si="157"/>
        <v>4.4708965677830186</v>
      </c>
      <c r="BK318" s="95">
        <f t="shared" si="158"/>
        <v>86.752100615576637</v>
      </c>
      <c r="BL318" s="95">
        <f t="shared" si="159"/>
        <v>80.14150832</v>
      </c>
      <c r="BM318" s="95">
        <f t="shared" si="160"/>
        <v>92.915909558724309</v>
      </c>
      <c r="BN318" s="95">
        <f t="shared" si="161"/>
        <v>85.756210881875944</v>
      </c>
      <c r="BO318" s="95">
        <f t="shared" si="162"/>
        <v>90.129667593585026</v>
      </c>
      <c r="BP318" s="95">
        <f t="shared" si="163"/>
        <v>44.011911600497399</v>
      </c>
      <c r="BQ318" s="95">
        <f t="shared" si="164"/>
        <v>81.714069335937495</v>
      </c>
      <c r="BR318" s="96">
        <f t="shared" si="165"/>
        <v>71.920822377174105</v>
      </c>
      <c r="BS318" s="97" t="str">
        <f t="shared" si="166"/>
        <v>BUENA</v>
      </c>
      <c r="BT318" s="98">
        <f t="shared" si="167"/>
        <v>46.728971962616825</v>
      </c>
      <c r="BU318" s="99">
        <f t="shared" si="168"/>
        <v>0.97599999999999998</v>
      </c>
      <c r="BV318" s="100">
        <f t="shared" si="169"/>
        <v>0.1</v>
      </c>
      <c r="BW318" s="95">
        <f t="shared" si="170"/>
        <v>1</v>
      </c>
      <c r="BX318" s="94">
        <f t="shared" si="171"/>
        <v>0.91</v>
      </c>
      <c r="BY318" s="100">
        <f t="shared" si="172"/>
        <v>0.89400000000000002</v>
      </c>
      <c r="BZ318" s="100">
        <f t="shared" si="173"/>
        <v>0.67315201558449267</v>
      </c>
      <c r="CA318" s="94">
        <f t="shared" si="174"/>
        <v>0.15</v>
      </c>
      <c r="CB318" s="99">
        <f t="shared" si="175"/>
        <v>0.67796128218182894</v>
      </c>
      <c r="CC318" s="97" t="str">
        <f t="shared" si="176"/>
        <v>Regular</v>
      </c>
      <c r="CD318" s="99">
        <f t="shared" si="177"/>
        <v>0.32684798441550733</v>
      </c>
      <c r="CE318" s="96">
        <f t="shared" si="178"/>
        <v>2.8867868079734096E-2</v>
      </c>
      <c r="CF318" s="96">
        <f t="shared" si="179"/>
        <v>0</v>
      </c>
      <c r="CG318" s="99">
        <f t="shared" si="180"/>
        <v>0.11857195083174714</v>
      </c>
      <c r="CH318" s="101" t="str">
        <f t="shared" si="181"/>
        <v>Ninguna</v>
      </c>
      <c r="CI318" s="96">
        <f t="shared" si="182"/>
        <v>0</v>
      </c>
      <c r="CJ318" s="96">
        <f t="shared" si="183"/>
        <v>1</v>
      </c>
      <c r="CK318" s="96">
        <f t="shared" si="184"/>
        <v>2.4000000000000021E-2</v>
      </c>
      <c r="CL318" s="102">
        <f t="shared" si="185"/>
        <v>0.34133333333333332</v>
      </c>
      <c r="CM318" s="103" t="str">
        <f t="shared" si="186"/>
        <v>Baja</v>
      </c>
      <c r="CN318" s="96">
        <f t="shared" si="187"/>
        <v>0.106</v>
      </c>
      <c r="CO318" s="96">
        <f t="shared" si="188"/>
        <v>0.106</v>
      </c>
      <c r="CP318" s="103" t="str">
        <f t="shared" si="189"/>
        <v>Ninguna</v>
      </c>
      <c r="CQ318" s="104">
        <f t="shared" si="190"/>
        <v>2.3625951770027093E-2</v>
      </c>
      <c r="CR318" s="104">
        <f t="shared" si="191"/>
        <v>2.3625951770027093E-2</v>
      </c>
      <c r="CS318" s="103" t="str">
        <f t="shared" si="192"/>
        <v>Ninguna</v>
      </c>
      <c r="CT318" s="105" t="str">
        <f t="shared" si="193"/>
        <v>Eutrofico</v>
      </c>
      <c r="CU318" s="83" t="s">
        <v>2313</v>
      </c>
      <c r="CV318" s="83" t="s">
        <v>2304</v>
      </c>
      <c r="CW318" s="90">
        <v>43667</v>
      </c>
      <c r="CX318" s="106">
        <f t="shared" si="194"/>
        <v>6.1564833150283285</v>
      </c>
    </row>
    <row r="319" spans="1:102" ht="30" customHeight="1" x14ac:dyDescent="0.2">
      <c r="A319" s="83">
        <v>2019</v>
      </c>
      <c r="B319" s="84" t="s">
        <v>2314</v>
      </c>
      <c r="C319" s="84" t="s">
        <v>614</v>
      </c>
      <c r="D319" s="85" t="s">
        <v>2315</v>
      </c>
      <c r="E319" s="121" t="s">
        <v>233</v>
      </c>
      <c r="F319" s="86" t="s">
        <v>1285</v>
      </c>
      <c r="G319" s="86" t="s">
        <v>991</v>
      </c>
      <c r="H319" s="87">
        <v>-74.861944444000002</v>
      </c>
      <c r="I319" s="87">
        <v>7.4407222219999998</v>
      </c>
      <c r="J319" s="88">
        <v>913404.74718599999</v>
      </c>
      <c r="K319" s="88">
        <v>1314643.0675600001</v>
      </c>
      <c r="L319" s="89">
        <v>108</v>
      </c>
      <c r="M319" s="86">
        <v>2</v>
      </c>
      <c r="N319" s="86" t="s">
        <v>79</v>
      </c>
      <c r="O319" s="86">
        <v>27</v>
      </c>
      <c r="P319" s="86" t="s">
        <v>98</v>
      </c>
      <c r="Q319" s="86">
        <v>2703</v>
      </c>
      <c r="R319" s="84" t="s">
        <v>225</v>
      </c>
      <c r="S319" s="84" t="s">
        <v>234</v>
      </c>
      <c r="T319" s="84" t="s">
        <v>235</v>
      </c>
      <c r="U319" s="85" t="s">
        <v>236</v>
      </c>
      <c r="V319" s="84" t="s">
        <v>237</v>
      </c>
      <c r="W319" s="84" t="s">
        <v>613</v>
      </c>
      <c r="X319" s="84" t="s">
        <v>614</v>
      </c>
      <c r="Y319" s="90">
        <v>43652</v>
      </c>
      <c r="Z319" s="91">
        <v>13.342000000000001</v>
      </c>
      <c r="AA319" s="91">
        <v>6.98</v>
      </c>
      <c r="AB319" s="91">
        <v>24.7</v>
      </c>
      <c r="AC319" s="91">
        <v>27</v>
      </c>
      <c r="AD319" s="91">
        <v>28.1</v>
      </c>
      <c r="AE319" s="91">
        <v>6.57</v>
      </c>
      <c r="AF319" s="91">
        <v>84.4</v>
      </c>
      <c r="AG319" s="91">
        <v>1.1000000000000014</v>
      </c>
      <c r="AH319" s="91">
        <v>12</v>
      </c>
      <c r="AI319" s="91">
        <v>2</v>
      </c>
      <c r="AJ319" s="91" t="s">
        <v>88</v>
      </c>
      <c r="AK319" s="91" t="s">
        <v>88</v>
      </c>
      <c r="AL319" s="91">
        <v>187</v>
      </c>
      <c r="AM319" s="91">
        <v>3654</v>
      </c>
      <c r="AN319" s="91">
        <v>199</v>
      </c>
      <c r="AO319" s="91">
        <v>0.153</v>
      </c>
      <c r="AP319" s="91">
        <v>1.1294833150283285</v>
      </c>
      <c r="AQ319" s="91">
        <v>0.02</v>
      </c>
      <c r="AR319" s="91">
        <v>5</v>
      </c>
      <c r="AS319" s="91">
        <v>4.09</v>
      </c>
      <c r="AT319" s="91">
        <v>15</v>
      </c>
      <c r="AU319" s="91" t="s">
        <v>88</v>
      </c>
      <c r="AV319" s="91">
        <v>7</v>
      </c>
      <c r="AW319" s="91" t="s">
        <v>2302</v>
      </c>
      <c r="AX319" s="91">
        <v>5</v>
      </c>
      <c r="AY319" s="91">
        <v>0.05</v>
      </c>
      <c r="AZ319" s="91">
        <v>9.6999999999999993</v>
      </c>
      <c r="BA319" s="91">
        <v>8.92</v>
      </c>
      <c r="BB319" s="91">
        <v>0.05</v>
      </c>
      <c r="BC319" s="91" t="s">
        <v>88</v>
      </c>
      <c r="BD319" s="91" t="s">
        <v>88</v>
      </c>
      <c r="BE319" s="93">
        <v>1E-3</v>
      </c>
      <c r="BF319" s="91" t="s">
        <v>88</v>
      </c>
      <c r="BG319" s="91">
        <v>0.25</v>
      </c>
      <c r="BH319" s="91" t="s">
        <v>88</v>
      </c>
      <c r="BI319" s="94">
        <f t="shared" si="156"/>
        <v>90.822384571467339</v>
      </c>
      <c r="BJ319" s="95">
        <f t="shared" si="157"/>
        <v>36.731391454068167</v>
      </c>
      <c r="BK319" s="95">
        <f t="shared" si="158"/>
        <v>88.062244072844777</v>
      </c>
      <c r="BL319" s="95">
        <f t="shared" si="159"/>
        <v>80.14150832</v>
      </c>
      <c r="BM319" s="95">
        <f t="shared" si="160"/>
        <v>92.915909558724309</v>
      </c>
      <c r="BN319" s="95">
        <f t="shared" si="161"/>
        <v>85.756210881875944</v>
      </c>
      <c r="BO319" s="95">
        <f t="shared" si="162"/>
        <v>88.854603312289115</v>
      </c>
      <c r="BP319" s="95">
        <f t="shared" si="163"/>
        <v>88.135855502466171</v>
      </c>
      <c r="BQ319" s="95">
        <f t="shared" si="164"/>
        <v>83.028622036937506</v>
      </c>
      <c r="BR319" s="96">
        <f t="shared" si="165"/>
        <v>79.434785131085135</v>
      </c>
      <c r="BS319" s="97" t="str">
        <f t="shared" si="166"/>
        <v>BUENA</v>
      </c>
      <c r="BT319" s="98">
        <f t="shared" si="167"/>
        <v>100</v>
      </c>
      <c r="BU319" s="99">
        <f t="shared" si="168"/>
        <v>0.84400000000000008</v>
      </c>
      <c r="BV319" s="100">
        <f t="shared" si="169"/>
        <v>0.84537307353587254</v>
      </c>
      <c r="BW319" s="95">
        <f t="shared" si="170"/>
        <v>0.9910273355381104</v>
      </c>
      <c r="BX319" s="94">
        <f t="shared" si="171"/>
        <v>0.91</v>
      </c>
      <c r="BY319" s="100">
        <f t="shared" si="172"/>
        <v>0.999</v>
      </c>
      <c r="BZ319" s="100">
        <f t="shared" si="173"/>
        <v>0.9596155737295966</v>
      </c>
      <c r="CA319" s="94">
        <f t="shared" si="174"/>
        <v>0.15</v>
      </c>
      <c r="CB319" s="99">
        <f t="shared" si="175"/>
        <v>0.81474223759250108</v>
      </c>
      <c r="CC319" s="97" t="str">
        <f t="shared" si="176"/>
        <v>Aceptable</v>
      </c>
      <c r="CD319" s="99">
        <f t="shared" si="177"/>
        <v>4.0384426270403437E-2</v>
      </c>
      <c r="CE319" s="96">
        <f t="shared" si="178"/>
        <v>0</v>
      </c>
      <c r="CF319" s="96">
        <f t="shared" si="179"/>
        <v>0</v>
      </c>
      <c r="CG319" s="99">
        <f t="shared" si="180"/>
        <v>1.3461475423467812E-2</v>
      </c>
      <c r="CH319" s="101" t="str">
        <f t="shared" si="181"/>
        <v>Ninguna</v>
      </c>
      <c r="CI319" s="96">
        <f t="shared" si="182"/>
        <v>0</v>
      </c>
      <c r="CJ319" s="96">
        <f t="shared" si="183"/>
        <v>0.55515038408925088</v>
      </c>
      <c r="CK319" s="96">
        <f t="shared" si="184"/>
        <v>0.15599999999999992</v>
      </c>
      <c r="CL319" s="102">
        <f t="shared" si="185"/>
        <v>0.23705012802975026</v>
      </c>
      <c r="CM319" s="103" t="str">
        <f t="shared" si="186"/>
        <v>Baja</v>
      </c>
      <c r="CN319" s="96">
        <f t="shared" si="187"/>
        <v>0</v>
      </c>
      <c r="CO319" s="96">
        <f t="shared" si="188"/>
        <v>0</v>
      </c>
      <c r="CP319" s="103" t="str">
        <f t="shared" si="189"/>
        <v>Ninguna</v>
      </c>
      <c r="CQ319" s="104">
        <f t="shared" si="190"/>
        <v>9.1196187001301593E-4</v>
      </c>
      <c r="CR319" s="104">
        <f t="shared" si="191"/>
        <v>9.1196187001301593E-4</v>
      </c>
      <c r="CS319" s="103" t="str">
        <f t="shared" si="192"/>
        <v>Ninguna</v>
      </c>
      <c r="CT319" s="105" t="str">
        <f t="shared" si="193"/>
        <v>Eutrofico</v>
      </c>
      <c r="CU319" s="83" t="s">
        <v>2316</v>
      </c>
      <c r="CV319" s="83" t="s">
        <v>2304</v>
      </c>
      <c r="CW319" s="90">
        <v>43667</v>
      </c>
      <c r="CX319" s="106">
        <f t="shared" si="194"/>
        <v>6.1494833150283288</v>
      </c>
    </row>
    <row r="320" spans="1:102" ht="30" customHeight="1" x14ac:dyDescent="0.2">
      <c r="A320" s="83">
        <v>2019</v>
      </c>
      <c r="B320" s="84" t="s">
        <v>2317</v>
      </c>
      <c r="C320" s="84" t="s">
        <v>614</v>
      </c>
      <c r="D320" s="85" t="s">
        <v>2318</v>
      </c>
      <c r="E320" s="121" t="s">
        <v>233</v>
      </c>
      <c r="F320" s="86" t="s">
        <v>1285</v>
      </c>
      <c r="G320" s="86" t="s">
        <v>991</v>
      </c>
      <c r="H320" s="87">
        <v>-74.856916666999993</v>
      </c>
      <c r="I320" s="87">
        <v>7.4424444440000004</v>
      </c>
      <c r="J320" s="88">
        <v>913960.14097399998</v>
      </c>
      <c r="K320" s="88">
        <v>1314832.5692400001</v>
      </c>
      <c r="L320" s="89">
        <v>106</v>
      </c>
      <c r="M320" s="86">
        <v>2</v>
      </c>
      <c r="N320" s="86" t="s">
        <v>79</v>
      </c>
      <c r="O320" s="86">
        <v>27</v>
      </c>
      <c r="P320" s="86" t="s">
        <v>98</v>
      </c>
      <c r="Q320" s="86">
        <v>2703</v>
      </c>
      <c r="R320" s="84" t="s">
        <v>225</v>
      </c>
      <c r="S320" s="84" t="s">
        <v>234</v>
      </c>
      <c r="T320" s="84" t="s">
        <v>235</v>
      </c>
      <c r="U320" s="85" t="s">
        <v>236</v>
      </c>
      <c r="V320" s="84" t="s">
        <v>237</v>
      </c>
      <c r="W320" s="84" t="s">
        <v>613</v>
      </c>
      <c r="X320" s="84" t="s">
        <v>614</v>
      </c>
      <c r="Y320" s="90">
        <v>43652</v>
      </c>
      <c r="Z320" s="91">
        <v>15.683</v>
      </c>
      <c r="AA320" s="91">
        <v>6.74</v>
      </c>
      <c r="AB320" s="91">
        <v>38.6</v>
      </c>
      <c r="AC320" s="91">
        <v>27.4</v>
      </c>
      <c r="AD320" s="91">
        <v>27.9</v>
      </c>
      <c r="AE320" s="91">
        <v>6.25</v>
      </c>
      <c r="AF320" s="91">
        <v>80.5</v>
      </c>
      <c r="AG320" s="91">
        <v>0.5</v>
      </c>
      <c r="AH320" s="91">
        <v>12</v>
      </c>
      <c r="AI320" s="91">
        <v>2</v>
      </c>
      <c r="AJ320" s="91" t="s">
        <v>88</v>
      </c>
      <c r="AK320" s="91" t="s">
        <v>88</v>
      </c>
      <c r="AL320" s="91">
        <v>200</v>
      </c>
      <c r="AM320" s="91">
        <v>6050</v>
      </c>
      <c r="AN320" s="91">
        <v>345</v>
      </c>
      <c r="AO320" s="91">
        <v>0.153</v>
      </c>
      <c r="AP320" s="91">
        <v>1.1294833150283285</v>
      </c>
      <c r="AQ320" s="91">
        <v>0.02</v>
      </c>
      <c r="AR320" s="91">
        <v>5</v>
      </c>
      <c r="AS320" s="91">
        <v>4.6100000000000003</v>
      </c>
      <c r="AT320" s="91">
        <v>15</v>
      </c>
      <c r="AU320" s="91" t="s">
        <v>88</v>
      </c>
      <c r="AV320" s="91">
        <v>7</v>
      </c>
      <c r="AW320" s="91" t="s">
        <v>2302</v>
      </c>
      <c r="AX320" s="91">
        <v>5</v>
      </c>
      <c r="AY320" s="91">
        <v>0.05</v>
      </c>
      <c r="AZ320" s="91">
        <v>9.2100000000000009</v>
      </c>
      <c r="BA320" s="91">
        <v>12.4</v>
      </c>
      <c r="BB320" s="91">
        <v>0.05</v>
      </c>
      <c r="BC320" s="91" t="s">
        <v>88</v>
      </c>
      <c r="BD320" s="91" t="s">
        <v>88</v>
      </c>
      <c r="BE320" s="93">
        <v>1E-3</v>
      </c>
      <c r="BF320" s="91" t="s">
        <v>88</v>
      </c>
      <c r="BG320" s="91">
        <v>0.25</v>
      </c>
      <c r="BH320" s="91" t="s">
        <v>88</v>
      </c>
      <c r="BI320" s="94">
        <f t="shared" si="156"/>
        <v>86.943532907362965</v>
      </c>
      <c r="BJ320" s="95">
        <f t="shared" si="157"/>
        <v>31.563350584726969</v>
      </c>
      <c r="BK320" s="95">
        <f t="shared" si="158"/>
        <v>81.549551297608758</v>
      </c>
      <c r="BL320" s="95">
        <f t="shared" si="159"/>
        <v>80.14150832</v>
      </c>
      <c r="BM320" s="95">
        <f t="shared" si="160"/>
        <v>92.915909558724309</v>
      </c>
      <c r="BN320" s="95">
        <f t="shared" si="161"/>
        <v>85.756210881875944</v>
      </c>
      <c r="BO320" s="95">
        <f t="shared" si="162"/>
        <v>89.888182341904681</v>
      </c>
      <c r="BP320" s="95">
        <f t="shared" si="163"/>
        <v>86.976862764422663</v>
      </c>
      <c r="BQ320" s="95">
        <f t="shared" si="164"/>
        <v>83.028622036937506</v>
      </c>
      <c r="BR320" s="96">
        <f t="shared" si="165"/>
        <v>77.242736087734912</v>
      </c>
      <c r="BS320" s="97" t="str">
        <f t="shared" si="166"/>
        <v>BUENA</v>
      </c>
      <c r="BT320" s="98">
        <f t="shared" si="167"/>
        <v>100</v>
      </c>
      <c r="BU320" s="99">
        <f t="shared" si="168"/>
        <v>0.80500000000000005</v>
      </c>
      <c r="BV320" s="100">
        <f t="shared" si="169"/>
        <v>0.73141340152792222</v>
      </c>
      <c r="BW320" s="95">
        <f t="shared" si="170"/>
        <v>0.87474823868740437</v>
      </c>
      <c r="BX320" s="94">
        <f t="shared" si="171"/>
        <v>0.91</v>
      </c>
      <c r="BY320" s="100">
        <f t="shared" si="172"/>
        <v>0.999</v>
      </c>
      <c r="BZ320" s="100">
        <f t="shared" si="173"/>
        <v>0.92654404857015371</v>
      </c>
      <c r="CA320" s="94">
        <f t="shared" si="174"/>
        <v>0.15</v>
      </c>
      <c r="CB320" s="99">
        <f t="shared" si="175"/>
        <v>0.77163879642996736</v>
      </c>
      <c r="CC320" s="97" t="str">
        <f t="shared" si="176"/>
        <v>Aceptable</v>
      </c>
      <c r="CD320" s="99">
        <f t="shared" si="177"/>
        <v>7.3455951429846331E-2</v>
      </c>
      <c r="CE320" s="96">
        <f t="shared" si="178"/>
        <v>0</v>
      </c>
      <c r="CF320" s="96">
        <f t="shared" si="179"/>
        <v>0</v>
      </c>
      <c r="CG320" s="99">
        <f t="shared" si="180"/>
        <v>2.4485317143282111E-2</v>
      </c>
      <c r="CH320" s="101" t="str">
        <f t="shared" si="181"/>
        <v>Ninguna</v>
      </c>
      <c r="CI320" s="96">
        <f t="shared" si="182"/>
        <v>0</v>
      </c>
      <c r="CJ320" s="96">
        <f t="shared" si="183"/>
        <v>0.67778300980538297</v>
      </c>
      <c r="CK320" s="96">
        <f t="shared" si="184"/>
        <v>0.19499999999999995</v>
      </c>
      <c r="CL320" s="102">
        <f t="shared" si="185"/>
        <v>0.29092766993512764</v>
      </c>
      <c r="CM320" s="103" t="str">
        <f t="shared" si="186"/>
        <v>Baja</v>
      </c>
      <c r="CN320" s="96">
        <f t="shared" si="187"/>
        <v>0</v>
      </c>
      <c r="CO320" s="96">
        <f t="shared" si="188"/>
        <v>0</v>
      </c>
      <c r="CP320" s="103" t="str">
        <f t="shared" si="189"/>
        <v>Ninguna</v>
      </c>
      <c r="CQ320" s="104">
        <f t="shared" si="190"/>
        <v>3.9866115373544622E-4</v>
      </c>
      <c r="CR320" s="104">
        <f t="shared" si="191"/>
        <v>3.9866115373544622E-4</v>
      </c>
      <c r="CS320" s="103" t="str">
        <f t="shared" si="192"/>
        <v>Ninguna</v>
      </c>
      <c r="CT320" s="105" t="str">
        <f t="shared" si="193"/>
        <v>Eutrofico</v>
      </c>
      <c r="CU320" s="83" t="s">
        <v>2319</v>
      </c>
      <c r="CV320" s="83" t="s">
        <v>2304</v>
      </c>
      <c r="CW320" s="90">
        <v>43667</v>
      </c>
      <c r="CX320" s="106">
        <f t="shared" si="194"/>
        <v>6.1494833150283288</v>
      </c>
    </row>
    <row r="321" spans="1:102" ht="30" hidden="1" customHeight="1" x14ac:dyDescent="0.2">
      <c r="A321" s="83">
        <v>2019</v>
      </c>
      <c r="B321" s="84" t="s">
        <v>2320</v>
      </c>
      <c r="C321" s="84" t="s">
        <v>347</v>
      </c>
      <c r="D321" s="85" t="s">
        <v>2321</v>
      </c>
      <c r="E321" s="121" t="s">
        <v>343</v>
      </c>
      <c r="F321" s="86" t="s">
        <v>1412</v>
      </c>
      <c r="G321" s="86" t="s">
        <v>991</v>
      </c>
      <c r="H321" s="87">
        <v>-74.711554847000002</v>
      </c>
      <c r="I321" s="87">
        <v>7.0843860569999997</v>
      </c>
      <c r="J321" s="88">
        <v>929952.10736000002</v>
      </c>
      <c r="K321" s="88">
        <v>1275206.16163</v>
      </c>
      <c r="L321" s="89">
        <v>659</v>
      </c>
      <c r="M321" s="86">
        <v>2</v>
      </c>
      <c r="N321" s="86" t="s">
        <v>79</v>
      </c>
      <c r="O321" s="86">
        <v>27</v>
      </c>
      <c r="P321" s="86" t="s">
        <v>98</v>
      </c>
      <c r="Q321" s="86">
        <v>2703</v>
      </c>
      <c r="R321" s="84" t="s">
        <v>225</v>
      </c>
      <c r="S321" s="84" t="s">
        <v>234</v>
      </c>
      <c r="T321" s="84" t="s">
        <v>235</v>
      </c>
      <c r="U321" s="85" t="s">
        <v>344</v>
      </c>
      <c r="V321" s="84" t="s">
        <v>345</v>
      </c>
      <c r="W321" s="84" t="s">
        <v>346</v>
      </c>
      <c r="X321" s="84" t="s">
        <v>347</v>
      </c>
      <c r="Y321" s="90">
        <v>43708</v>
      </c>
      <c r="Z321" s="91">
        <v>5.835</v>
      </c>
      <c r="AA321" s="91">
        <v>7.83</v>
      </c>
      <c r="AB321" s="91">
        <v>375</v>
      </c>
      <c r="AC321" s="91">
        <v>26.5</v>
      </c>
      <c r="AD321" s="91">
        <v>27.2</v>
      </c>
      <c r="AE321" s="91">
        <v>7.26</v>
      </c>
      <c r="AF321" s="91">
        <v>98.6</v>
      </c>
      <c r="AG321" s="91">
        <v>0.69999999999999929</v>
      </c>
      <c r="AH321" s="91">
        <v>12</v>
      </c>
      <c r="AI321" s="91">
        <v>2</v>
      </c>
      <c r="AJ321" s="91" t="s">
        <v>88</v>
      </c>
      <c r="AK321" s="91" t="s">
        <v>88</v>
      </c>
      <c r="AL321" s="91">
        <v>5210</v>
      </c>
      <c r="AM321" s="91">
        <v>61310</v>
      </c>
      <c r="AN321" s="91">
        <v>8130</v>
      </c>
      <c r="AO321" s="91">
        <v>0.153</v>
      </c>
      <c r="AP321" s="91">
        <v>0.57377752403439086</v>
      </c>
      <c r="AQ321" s="91">
        <v>0.10100000000000001</v>
      </c>
      <c r="AR321" s="91">
        <v>5</v>
      </c>
      <c r="AS321" s="91">
        <v>239</v>
      </c>
      <c r="AT321" s="91">
        <v>578</v>
      </c>
      <c r="AU321" s="91" t="s">
        <v>88</v>
      </c>
      <c r="AV321" s="91">
        <v>271</v>
      </c>
      <c r="AW321" s="91">
        <v>0.2</v>
      </c>
      <c r="AX321" s="91">
        <v>5</v>
      </c>
      <c r="AY321" s="91">
        <v>0.42</v>
      </c>
      <c r="AZ321" s="91">
        <v>62.1</v>
      </c>
      <c r="BA321" s="91">
        <v>164</v>
      </c>
      <c r="BB321" s="91">
        <v>0.05</v>
      </c>
      <c r="BC321" s="91" t="s">
        <v>88</v>
      </c>
      <c r="BD321" s="91" t="s">
        <v>88</v>
      </c>
      <c r="BE321" s="93">
        <v>1E-3</v>
      </c>
      <c r="BF321" s="91" t="s">
        <v>88</v>
      </c>
      <c r="BG321" s="91">
        <v>0.25</v>
      </c>
      <c r="BH321" s="91" t="s">
        <v>88</v>
      </c>
      <c r="BI321" s="94">
        <f t="shared" si="156"/>
        <v>98.577800352212506</v>
      </c>
      <c r="BJ321" s="95">
        <f t="shared" si="157"/>
        <v>11.056737907277935</v>
      </c>
      <c r="BK321" s="95">
        <f t="shared" si="158"/>
        <v>88.969574846720207</v>
      </c>
      <c r="BL321" s="95">
        <f t="shared" si="159"/>
        <v>80.14150832</v>
      </c>
      <c r="BM321" s="95">
        <f t="shared" si="160"/>
        <v>96.755429334677885</v>
      </c>
      <c r="BN321" s="95">
        <f t="shared" si="161"/>
        <v>85.756210881875944</v>
      </c>
      <c r="BO321" s="95">
        <f t="shared" si="162"/>
        <v>89.594487526600773</v>
      </c>
      <c r="BP321" s="95">
        <f t="shared" si="163"/>
        <v>5</v>
      </c>
      <c r="BQ321" s="95">
        <f t="shared" si="164"/>
        <v>20</v>
      </c>
      <c r="BR321" s="96">
        <f t="shared" si="165"/>
        <v>66.140136047695293</v>
      </c>
      <c r="BS321" s="97" t="str">
        <f t="shared" si="166"/>
        <v>MEDIA</v>
      </c>
      <c r="BT321" s="98">
        <f t="shared" si="167"/>
        <v>11.904761904761905</v>
      </c>
      <c r="BU321" s="99">
        <f t="shared" si="168"/>
        <v>0.98599999999999999</v>
      </c>
      <c r="BV321" s="100">
        <f t="shared" si="169"/>
        <v>0.1</v>
      </c>
      <c r="BW321" s="95">
        <f t="shared" si="170"/>
        <v>1</v>
      </c>
      <c r="BX321" s="94">
        <f t="shared" si="171"/>
        <v>0.91</v>
      </c>
      <c r="BY321" s="100">
        <f t="shared" si="172"/>
        <v>0.20699999999999996</v>
      </c>
      <c r="BZ321" s="100">
        <f t="shared" si="173"/>
        <v>0</v>
      </c>
      <c r="CA321" s="94">
        <f t="shared" si="174"/>
        <v>0.6</v>
      </c>
      <c r="CB321" s="99">
        <f t="shared" si="175"/>
        <v>0.55214000000000008</v>
      </c>
      <c r="CC321" s="97" t="str">
        <f t="shared" si="176"/>
        <v>Regular</v>
      </c>
      <c r="CD321" s="99">
        <f t="shared" si="177"/>
        <v>1</v>
      </c>
      <c r="CE321" s="96">
        <f t="shared" si="178"/>
        <v>1</v>
      </c>
      <c r="CF321" s="96">
        <f t="shared" si="179"/>
        <v>6.0499999999999998E-2</v>
      </c>
      <c r="CG321" s="99">
        <f t="shared" si="180"/>
        <v>0.68683333333333341</v>
      </c>
      <c r="CH321" s="101" t="str">
        <f t="shared" si="181"/>
        <v>Alta</v>
      </c>
      <c r="CI321" s="96">
        <f t="shared" si="182"/>
        <v>0</v>
      </c>
      <c r="CJ321" s="96">
        <f t="shared" si="183"/>
        <v>1</v>
      </c>
      <c r="CK321" s="96">
        <f t="shared" si="184"/>
        <v>1.4000000000000012E-2</v>
      </c>
      <c r="CL321" s="102">
        <f t="shared" si="185"/>
        <v>0.33800000000000002</v>
      </c>
      <c r="CM321" s="103" t="str">
        <f t="shared" si="186"/>
        <v>Baja</v>
      </c>
      <c r="CN321" s="96">
        <f t="shared" si="187"/>
        <v>0.79300000000000004</v>
      </c>
      <c r="CO321" s="96">
        <f t="shared" si="188"/>
        <v>0.79300000000000004</v>
      </c>
      <c r="CP321" s="103" t="str">
        <f t="shared" si="189"/>
        <v>Alta</v>
      </c>
      <c r="CQ321" s="104">
        <f t="shared" si="190"/>
        <v>1.6848526441279984E-2</v>
      </c>
      <c r="CR321" s="104">
        <f t="shared" si="191"/>
        <v>1.6848526441279984E-2</v>
      </c>
      <c r="CS321" s="103" t="str">
        <f t="shared" si="192"/>
        <v>Ninguna</v>
      </c>
      <c r="CT321" s="105" t="str">
        <f t="shared" si="193"/>
        <v>Eutrofico</v>
      </c>
      <c r="CU321" s="83" t="s">
        <v>2322</v>
      </c>
      <c r="CV321" s="83" t="s">
        <v>2323</v>
      </c>
      <c r="CW321" s="90">
        <v>43723</v>
      </c>
      <c r="CX321" s="106">
        <f t="shared" si="194"/>
        <v>5.6747775240343907</v>
      </c>
    </row>
    <row r="322" spans="1:102" ht="30" hidden="1" customHeight="1" x14ac:dyDescent="0.2">
      <c r="A322" s="83">
        <v>2019</v>
      </c>
      <c r="B322" s="84" t="s">
        <v>2324</v>
      </c>
      <c r="C322" s="84" t="s">
        <v>347</v>
      </c>
      <c r="D322" s="85" t="s">
        <v>2325</v>
      </c>
      <c r="E322" s="121" t="s">
        <v>343</v>
      </c>
      <c r="F322" s="86" t="s">
        <v>1412</v>
      </c>
      <c r="G322" s="86" t="s">
        <v>991</v>
      </c>
      <c r="H322" s="87">
        <v>-74.710833332999997</v>
      </c>
      <c r="I322" s="87">
        <v>7.0853055559999998</v>
      </c>
      <c r="J322" s="88">
        <v>930031.96016300004</v>
      </c>
      <c r="K322" s="88">
        <v>1275307.7473500001</v>
      </c>
      <c r="L322" s="89">
        <v>657</v>
      </c>
      <c r="M322" s="86">
        <v>2</v>
      </c>
      <c r="N322" s="86" t="s">
        <v>79</v>
      </c>
      <c r="O322" s="86">
        <v>27</v>
      </c>
      <c r="P322" s="86" t="s">
        <v>98</v>
      </c>
      <c r="Q322" s="86">
        <v>2703</v>
      </c>
      <c r="R322" s="84" t="s">
        <v>225</v>
      </c>
      <c r="S322" s="84" t="s">
        <v>234</v>
      </c>
      <c r="T322" s="84" t="s">
        <v>235</v>
      </c>
      <c r="U322" s="85" t="s">
        <v>344</v>
      </c>
      <c r="V322" s="84" t="s">
        <v>345</v>
      </c>
      <c r="W322" s="84" t="s">
        <v>346</v>
      </c>
      <c r="X322" s="84" t="s">
        <v>347</v>
      </c>
      <c r="Y322" s="90">
        <v>43708</v>
      </c>
      <c r="Z322" s="91">
        <v>10.95</v>
      </c>
      <c r="AA322" s="91">
        <v>7.85</v>
      </c>
      <c r="AB322" s="91">
        <v>398</v>
      </c>
      <c r="AC322" s="91">
        <v>26.4</v>
      </c>
      <c r="AD322" s="91">
        <v>27.1</v>
      </c>
      <c r="AE322" s="91">
        <v>7.29</v>
      </c>
      <c r="AF322" s="91">
        <v>98.7</v>
      </c>
      <c r="AG322" s="91">
        <v>0.70000000000000284</v>
      </c>
      <c r="AH322" s="91">
        <v>12.8</v>
      </c>
      <c r="AI322" s="91">
        <v>2</v>
      </c>
      <c r="AJ322" s="91" t="s">
        <v>88</v>
      </c>
      <c r="AK322" s="91" t="s">
        <v>88</v>
      </c>
      <c r="AL322" s="91">
        <v>3310</v>
      </c>
      <c r="AM322" s="91">
        <v>61310</v>
      </c>
      <c r="AN322" s="91">
        <v>12997</v>
      </c>
      <c r="AO322" s="91">
        <v>0.153</v>
      </c>
      <c r="AP322" s="91">
        <v>0.56248269088410763</v>
      </c>
      <c r="AQ322" s="91">
        <v>7.0000000000000007E-2</v>
      </c>
      <c r="AR322" s="91">
        <v>5</v>
      </c>
      <c r="AS322" s="91">
        <v>202</v>
      </c>
      <c r="AT322" s="91">
        <v>531</v>
      </c>
      <c r="AU322" s="91" t="s">
        <v>88</v>
      </c>
      <c r="AV322" s="91">
        <v>216</v>
      </c>
      <c r="AW322" s="91">
        <v>0.1</v>
      </c>
      <c r="AX322" s="91">
        <v>5</v>
      </c>
      <c r="AY322" s="91">
        <v>0.32200000000000001</v>
      </c>
      <c r="AZ322" s="91">
        <v>54.9</v>
      </c>
      <c r="BA322" s="91">
        <v>169</v>
      </c>
      <c r="BB322" s="91">
        <v>0.05</v>
      </c>
      <c r="BC322" s="91" t="s">
        <v>88</v>
      </c>
      <c r="BD322" s="91" t="s">
        <v>88</v>
      </c>
      <c r="BE322" s="93">
        <v>1E-3</v>
      </c>
      <c r="BF322" s="91" t="s">
        <v>88</v>
      </c>
      <c r="BG322" s="91">
        <v>0.25</v>
      </c>
      <c r="BH322" s="91" t="s">
        <v>88</v>
      </c>
      <c r="BI322" s="94">
        <f t="shared" ref="BI322:BI385" si="195">IF(AF322&gt;140,50,0.000000031615*(AF322)^5 - 0.000010304*(AF322)^4 + 0.0010076*(AF322)^3 - 0.027883*(AF322)^2 + 0.84068*(AF322) + 0.1612)</f>
        <v>98.593656073661833</v>
      </c>
      <c r="BJ322" s="95">
        <f t="shared" ref="BJ322:BJ385" si="196">IF(AN322&gt;100000,2,(EXP(-0.0152*(LN(AN322))^2-0.1063*LN(AN322)+4.5922)))</f>
        <v>9.2203598741157951</v>
      </c>
      <c r="BK322" s="95">
        <f t="shared" ref="BK322:BK385" si="197">IF(AA322&lt;2,0,IF(AA322&gt;12,0,(IF(AA322&lt;=7.5,-0.1789*AA322^5+3.7932*AA322^4-30.517*AA322^3+119.75*AA322^2-224.58*AA322+159.46,-1.11429*AA322^4+44.50952*AA322^3-656.6*AA322^2+4215.34762*AA322-9840.14286))))</f>
        <v>88.55780378068448</v>
      </c>
      <c r="BL322" s="95">
        <f t="shared" ref="BL322:BL385" si="198">+IF(AI322&gt;30,2,0.00018677*AI322^4 - 0.016615*AI322^3 + 0.59636*AI322 ^2- 11.152*AI322+100.19)</f>
        <v>80.14150832</v>
      </c>
      <c r="BM322" s="95">
        <f t="shared" ref="BM322:BM385" si="199">IF(AP322&gt;100,1, 0.0000000035603*AP322^6 - 0.0000012183*AP322^5 + 0.00016238*AP322^4 - 0.010693*AP322^3 + 0.37304*AP322^2 - 7.521*AP322+100.95)</f>
        <v>96.835705842621053</v>
      </c>
      <c r="BN322" s="95">
        <f t="shared" ref="BN322:BN385" si="200">IF(AO322&gt;10,2,0.0046732*AO322^6 - 0.16167*AO322^5 + 2.20595*AO322^4 - 15.0504*AO322^3 + 53.8893*AO322^2 - 99.8933*AO322 + 99.8311)</f>
        <v>85.756210881875944</v>
      </c>
      <c r="BO322" s="95">
        <f t="shared" ref="BO322:BO385" si="201">0.0000019619*AG322^6 - 0.00013964*AG322^5 + 0.0025908*AG322^4 + 0.015398*AG322^3 - 0.67952*AG322^2 - 0.67204*AG322 + 90.392</f>
        <v>89.594487526600759</v>
      </c>
      <c r="BP322" s="95">
        <f t="shared" ref="BP322:BP385" si="202">IF(AS322&gt;100,5,(0.0000018939*AS322^4 - 0.00049942*AS322^3 + 0.049118*AS322^2 - 2.6284*AS322 + 98.098))</f>
        <v>5</v>
      </c>
      <c r="BQ322" s="95">
        <f t="shared" ref="BQ322:BQ385" si="203">IF(AT322&gt;500,20,(-0.0000000044289*AT322^4 + 0.00000465*AT322^3 - 0.0019591*AT322^2 + 0.18973*AT322 + 80.608))</f>
        <v>20</v>
      </c>
      <c r="BR322" s="96">
        <f t="shared" ref="BR322:BR385" si="204">+BI322*0.17+BJ322*0.16+BK322*0.11+BL322*0.11+BM322*0.1+BN322*0.1+BO322*0.1+BP322*0.08+BQ322*0.07</f>
        <v>65.811743868566126</v>
      </c>
      <c r="BS322" s="97" t="str">
        <f t="shared" ref="BS322:BS385" si="205">IF(BR322&lt;=25,"MUY MALA",IF(BR322&lt;=50,"MALO",IF(BR322&lt;=70,"MEDIA",IF(BR322&lt;=90,"BUENA","EXCELENTE"))))</f>
        <v>MEDIA</v>
      </c>
      <c r="BT322" s="98">
        <f t="shared" ref="BT322:BT385" si="206">+AX322/AY322</f>
        <v>15.527950310559007</v>
      </c>
      <c r="BU322" s="99">
        <f t="shared" ref="BU322:BU385" si="207">IF(AF322="No Calcular","No calcular",IFERROR(IF(AF322&lt;=100,((1-(1-0.01*AF322))),((1-(0.01*AF322-1)))),""))</f>
        <v>0.9870000000000001</v>
      </c>
      <c r="BV322" s="100">
        <f t="shared" ref="BV322:BV385" si="208">IF(AN322="","",IF(AN322&lt;50,0.98,IF(AND(AN322&gt;=50,AN322&lt;1600),0.98*EXP((AN322-50)*-0.0009917754),0.1)))</f>
        <v>0.1</v>
      </c>
      <c r="BW322" s="95">
        <f t="shared" ref="BW322:BW385" si="209">IF(AA322="ND","No Calcular",IF(AA322="","",IF(AA322&lt;4,0.1,IF(AND(AA322&gt;4,AA322&lt;=7),(0.02628419*EXP(AA322*0.520025)),IF(AND(AA322&gt;7,AA322&lt;=8),(1),IF(AND(AA322&gt;8,AA322&lt;=11),(1*EXP((AA322-8)*-0.5187742)),0.1))))))</f>
        <v>1</v>
      </c>
      <c r="BX322" s="94">
        <f t="shared" ref="BX322:BX385" si="210">IF(AH322="ND","No Calcular",IF(AH322="","",IF(AH322&lt;=20,0.91,IF(AND(AH322&gt;20,AH322&lt;=25),0.71,IF(AND(AH322&gt;25,AH322&lt;=40),0.51,IF(AND(AH322&gt;40,AH322&lt;=80),0.26,0.125))))))</f>
        <v>0.91</v>
      </c>
      <c r="BY322" s="100">
        <f t="shared" ref="BY322:BY385" si="211">IF(AV322="ND","No Calcular",IF(AV322="","",IF(AV322&lt;=4.5,1,IF(AND(AV322&gt;4.5,AV322&lt;=320),(1-(-0.02+0.003*AV322)),0))))</f>
        <v>0.372</v>
      </c>
      <c r="BZ322" s="100">
        <f t="shared" ref="BZ322:BZ385" si="212">IF(AB322="ND","No Calcular",IFERROR(IF((1-10^(-3.26+1.34*LOG10(AB322)))&lt;0,0,1-10^(-3.26+1.34*LOG10(AB322))),""))</f>
        <v>0</v>
      </c>
      <c r="CA322" s="94">
        <f t="shared" ref="CA322:CA385" si="213">IF(BT322="No Calcular","No Calcular",IF(BT322="","",IF(BT322&lt;=5,0.15,IF(AND(BT322&gt;5,BT322&lt;=10),0.35,IF(AND(BT322&gt;10,BT322&lt;=15),0.6,IF(AND(BT322&gt;15,BT322&lt;20),0.8,0.15))))))</f>
        <v>0.8</v>
      </c>
      <c r="CB322" s="99">
        <f t="shared" ref="CB322:CB385" si="214">+BU322*0.16+BV322*0.14+BW322*0.14+BX322*0.14+BY322*0.14+BZ322*0.14+CA322*0.14</f>
        <v>0.60340000000000016</v>
      </c>
      <c r="CC322" s="97" t="str">
        <f t="shared" ref="CC322:CC385" si="215">IF(AND(CB322&gt;=0,CB322&lt;0.25),"Muy mala",IF(AND(CB322&gt;=0.25,CB322&lt;0.5),"Mala",IF(AND(CB322&gt;=0.5,CB322&lt;0.7),"Regular",IF(AND(CB322&gt;=0.7,CB322&lt;0.9),"Aceptable",IF(AND(CB322&gt;=0.9,CB322&lt;=1),"Buena","No se conoce")))))</f>
        <v>Regular</v>
      </c>
      <c r="CD322" s="99">
        <f t="shared" ref="CD322:CD385" si="216">IF(AB322&gt;=270,1,(IF(AB322&lt;270,10^(-3.26+(1.34*LOG(AB322))))))</f>
        <v>1</v>
      </c>
      <c r="CE322" s="96">
        <f t="shared" ref="CE322:CE385" si="217">IF(BA322&lt;=30,0,IF(BA322&lt;110,(10^(-9.09+(4.4*LOG(BA322)))),1))</f>
        <v>1</v>
      </c>
      <c r="CF322" s="96">
        <f t="shared" ref="CF322:CF385" si="218">IF(AZ322&lt;=50,0,IF(AZ322&lt;=250,(-0.25+(0.005*AZ322)),1))</f>
        <v>2.4500000000000022E-2</v>
      </c>
      <c r="CG322" s="99">
        <f t="shared" ref="CG322:CG385" si="219">+(CD322+CE322+CF322)/3</f>
        <v>0.6748333333333334</v>
      </c>
      <c r="CH322" s="101" t="str">
        <f t="shared" ref="CH322:CH385" si="220">IF(CG322&lt;0.2,"Ninguna",IF(CG322&lt;0.4,"Baja",IF(CG322&lt;0.6,"Media",IF(CG322&lt;0.8,"Alta","Muy Alta"))))</f>
        <v>Alta</v>
      </c>
      <c r="CI322" s="96">
        <f t="shared" ref="CI322:CI385" si="221">IF(AI322&lt;=2,0,IF(AI322&lt;30,(-0.05+(0.7*(LOG10(AI322)))),1))</f>
        <v>0</v>
      </c>
      <c r="CJ322" s="96">
        <f t="shared" ref="CJ322:CJ385" si="222">IF(AM322&lt;=500,0,IF(AM322&lt;=20000,(-1.44+(0.56*(LOG10(AM322)))),1))</f>
        <v>1</v>
      </c>
      <c r="CK322" s="96">
        <f t="shared" ref="CK322:CK385" si="223">IF(AF322&gt;=100,0,(IF(AF322&lt;100,1-(0.01*AF322))))</f>
        <v>1.2999999999999901E-2</v>
      </c>
      <c r="CL322" s="102">
        <f t="shared" ref="CL322:CL385" si="224">+(CI322+CJ322+CK322)/3</f>
        <v>0.33766666666666662</v>
      </c>
      <c r="CM322" s="103" t="str">
        <f t="shared" ref="CM322:CM385" si="225">IF(CL322&lt;0.2,"Ninguna",IF(CL322&lt;0.4,"Baja",IF(CL322&lt;0.6,"Media",IF(CL322&lt;0.8,"Alta","Muy Alta"))))</f>
        <v>Baja</v>
      </c>
      <c r="CN322" s="96">
        <f t="shared" ref="CN322:CN385" si="226">IF(AV322&lt;=10,0,IF(AV322&lt;=340,(-0.02+(0.003*AV322)),1))</f>
        <v>0.628</v>
      </c>
      <c r="CO322" s="96">
        <f t="shared" ref="CO322:CO385" si="227">+CN322</f>
        <v>0.628</v>
      </c>
      <c r="CP322" s="103" t="str">
        <f t="shared" ref="CP322:CP385" si="228">IF(CO322&lt;0.2,"Ninguna",IF(CO322&lt;0.4,"Baja",IF(CO322&lt;0.6,"Media",IF(CO322&lt;0.8,"Alta","Muy Alta"))))</f>
        <v>Alta</v>
      </c>
      <c r="CQ322" s="104">
        <f t="shared" ref="CQ322:CQ385" si="229">((EXP(-31.08+(3.45*(AA322))))/(1+EXP(-31.08+(3.45*(AA322)))))</f>
        <v>1.803041997919351E-2</v>
      </c>
      <c r="CR322" s="104">
        <f t="shared" ref="CR322:CR385" si="230">+CQ322</f>
        <v>1.803041997919351E-2</v>
      </c>
      <c r="CS322" s="103" t="str">
        <f t="shared" ref="CS322:CS385" si="231">IF(CR322&lt;0.2,"Ninguna",IF(CR322&lt;0.4,"Baja",IF(CR322&lt;0.6,"Media",IF(CR322&lt;0.8,"Alta","Muy Alta"))))</f>
        <v>Ninguna</v>
      </c>
      <c r="CT322" s="105" t="str">
        <f t="shared" ref="CT322:CT385" si="232">IF(AY322&lt;0.01,"Oligotrofico",IF(AY322&lt;=0.02,"Mesotrofico",IF(AY322&lt;=1,"Eutrofico","Hipereutrofico")))</f>
        <v>Eutrofico</v>
      </c>
      <c r="CU322" s="83" t="s">
        <v>2326</v>
      </c>
      <c r="CV322" s="83" t="s">
        <v>2323</v>
      </c>
      <c r="CW322" s="90">
        <v>43723</v>
      </c>
      <c r="CX322" s="106">
        <f t="shared" si="194"/>
        <v>5.6324826908841077</v>
      </c>
    </row>
    <row r="323" spans="1:102" ht="30" hidden="1" customHeight="1" x14ac:dyDescent="0.2">
      <c r="A323" s="83">
        <v>2019</v>
      </c>
      <c r="B323" s="84" t="s">
        <v>2327</v>
      </c>
      <c r="C323" s="84" t="s">
        <v>347</v>
      </c>
      <c r="D323" s="85" t="s">
        <v>2328</v>
      </c>
      <c r="E323" s="121" t="s">
        <v>314</v>
      </c>
      <c r="F323" s="86" t="s">
        <v>1412</v>
      </c>
      <c r="G323" s="86" t="s">
        <v>991</v>
      </c>
      <c r="H323" s="87">
        <v>-74.692666666999997</v>
      </c>
      <c r="I323" s="87">
        <v>7.063722222</v>
      </c>
      <c r="J323" s="88">
        <v>932035.88306000002</v>
      </c>
      <c r="K323" s="88">
        <v>1272917.99067</v>
      </c>
      <c r="L323" s="89">
        <v>581</v>
      </c>
      <c r="M323" s="86">
        <v>2</v>
      </c>
      <c r="N323" s="86" t="s">
        <v>79</v>
      </c>
      <c r="O323" s="86">
        <v>27</v>
      </c>
      <c r="P323" s="86" t="s">
        <v>98</v>
      </c>
      <c r="Q323" s="86">
        <v>2703</v>
      </c>
      <c r="R323" s="84" t="s">
        <v>225</v>
      </c>
      <c r="S323" s="84" t="s">
        <v>234</v>
      </c>
      <c r="T323" s="84" t="s">
        <v>235</v>
      </c>
      <c r="U323" s="85" t="s">
        <v>344</v>
      </c>
      <c r="V323" s="84" t="s">
        <v>345</v>
      </c>
      <c r="W323" s="84" t="s">
        <v>346</v>
      </c>
      <c r="X323" s="84" t="s">
        <v>347</v>
      </c>
      <c r="Y323" s="90">
        <v>43708</v>
      </c>
      <c r="Z323" s="91">
        <v>78.540000000000006</v>
      </c>
      <c r="AA323" s="91">
        <v>7.73</v>
      </c>
      <c r="AB323" s="91">
        <v>307</v>
      </c>
      <c r="AC323" s="91">
        <v>27.7</v>
      </c>
      <c r="AD323" s="91">
        <v>29.2</v>
      </c>
      <c r="AE323" s="91">
        <v>6.97</v>
      </c>
      <c r="AF323" s="91">
        <v>97.5</v>
      </c>
      <c r="AG323" s="91">
        <v>1.5</v>
      </c>
      <c r="AH323" s="91">
        <v>25.2</v>
      </c>
      <c r="AI323" s="91">
        <v>2</v>
      </c>
      <c r="AJ323" s="91" t="s">
        <v>88</v>
      </c>
      <c r="AK323" s="91" t="s">
        <v>88</v>
      </c>
      <c r="AL323" s="91" t="s">
        <v>88</v>
      </c>
      <c r="AM323" s="91">
        <v>198630</v>
      </c>
      <c r="AN323" s="91">
        <v>48840</v>
      </c>
      <c r="AO323" s="91">
        <v>0.153</v>
      </c>
      <c r="AP323" s="91">
        <v>0.23493252952589233</v>
      </c>
      <c r="AQ323" s="91">
        <v>2.1000000000000001E-2</v>
      </c>
      <c r="AR323" s="91">
        <v>5</v>
      </c>
      <c r="AS323" s="91">
        <v>1380</v>
      </c>
      <c r="AT323" s="91">
        <v>958</v>
      </c>
      <c r="AU323" s="91" t="s">
        <v>88</v>
      </c>
      <c r="AV323" s="91">
        <v>705</v>
      </c>
      <c r="AW323" s="91">
        <v>1.5</v>
      </c>
      <c r="AX323" s="91">
        <v>5</v>
      </c>
      <c r="AY323" s="91">
        <v>9.2999999999999999E-2</v>
      </c>
      <c r="AZ323" s="91">
        <v>47.1</v>
      </c>
      <c r="BA323" s="91">
        <v>123</v>
      </c>
      <c r="BB323" s="91" t="s">
        <v>2329</v>
      </c>
      <c r="BC323" s="91" t="s">
        <v>88</v>
      </c>
      <c r="BD323" s="91" t="s">
        <v>88</v>
      </c>
      <c r="BE323" s="93">
        <v>2E-3</v>
      </c>
      <c r="BF323" s="91" t="s">
        <v>88</v>
      </c>
      <c r="BG323" s="91">
        <v>2.4500000000000002</v>
      </c>
      <c r="BH323" s="91" t="s">
        <v>88</v>
      </c>
      <c r="BI323" s="94">
        <f t="shared" si="195"/>
        <v>98.36663845556626</v>
      </c>
      <c r="BJ323" s="95">
        <f t="shared" si="196"/>
        <v>5.3272637815979804</v>
      </c>
      <c r="BK323" s="95">
        <f t="shared" si="197"/>
        <v>90.767491414160759</v>
      </c>
      <c r="BL323" s="95">
        <f t="shared" si="198"/>
        <v>80.14150832</v>
      </c>
      <c r="BM323" s="95">
        <f t="shared" si="199"/>
        <v>99.203523592479996</v>
      </c>
      <c r="BN323" s="95">
        <f t="shared" si="200"/>
        <v>85.756210881875944</v>
      </c>
      <c r="BO323" s="95">
        <f t="shared" si="201"/>
        <v>87.919066131017189</v>
      </c>
      <c r="BP323" s="95">
        <f t="shared" si="202"/>
        <v>5</v>
      </c>
      <c r="BQ323" s="95">
        <f t="shared" si="203"/>
        <v>20</v>
      </c>
      <c r="BR323" s="96">
        <f t="shared" si="204"/>
        <v>65.462560773796952</v>
      </c>
      <c r="BS323" s="97" t="str">
        <f t="shared" si="205"/>
        <v>MEDIA</v>
      </c>
      <c r="BT323" s="98">
        <f t="shared" si="206"/>
        <v>53.763440860215056</v>
      </c>
      <c r="BU323" s="99">
        <f t="shared" si="207"/>
        <v>0.97499999999999998</v>
      </c>
      <c r="BV323" s="100">
        <f t="shared" si="208"/>
        <v>0.1</v>
      </c>
      <c r="BW323" s="95">
        <f t="shared" si="209"/>
        <v>1</v>
      </c>
      <c r="BX323" s="94">
        <f t="shared" si="210"/>
        <v>0.51</v>
      </c>
      <c r="BY323" s="100">
        <f t="shared" si="211"/>
        <v>0</v>
      </c>
      <c r="BZ323" s="100">
        <f t="shared" si="212"/>
        <v>0</v>
      </c>
      <c r="CA323" s="94">
        <f t="shared" si="213"/>
        <v>0.15</v>
      </c>
      <c r="CB323" s="99">
        <f t="shared" si="214"/>
        <v>0.40240000000000009</v>
      </c>
      <c r="CC323" s="97" t="str">
        <f t="shared" si="215"/>
        <v>Mala</v>
      </c>
      <c r="CD323" s="99">
        <f t="shared" si="216"/>
        <v>1</v>
      </c>
      <c r="CE323" s="96">
        <f t="shared" si="217"/>
        <v>1</v>
      </c>
      <c r="CF323" s="96">
        <f t="shared" si="218"/>
        <v>0</v>
      </c>
      <c r="CG323" s="99">
        <f t="shared" si="219"/>
        <v>0.66666666666666663</v>
      </c>
      <c r="CH323" s="101" t="str">
        <f t="shared" si="220"/>
        <v>Alta</v>
      </c>
      <c r="CI323" s="96">
        <f t="shared" si="221"/>
        <v>0</v>
      </c>
      <c r="CJ323" s="96">
        <f t="shared" si="222"/>
        <v>1</v>
      </c>
      <c r="CK323" s="96">
        <f t="shared" si="223"/>
        <v>2.5000000000000022E-2</v>
      </c>
      <c r="CL323" s="102">
        <f t="shared" si="224"/>
        <v>0.34166666666666662</v>
      </c>
      <c r="CM323" s="103" t="str">
        <f t="shared" si="225"/>
        <v>Baja</v>
      </c>
      <c r="CN323" s="96">
        <f t="shared" si="226"/>
        <v>1</v>
      </c>
      <c r="CO323" s="96">
        <f t="shared" si="227"/>
        <v>1</v>
      </c>
      <c r="CP323" s="103" t="str">
        <f t="shared" si="228"/>
        <v>Muy Alta</v>
      </c>
      <c r="CQ323" s="104">
        <f t="shared" si="229"/>
        <v>1.1991419856253906E-2</v>
      </c>
      <c r="CR323" s="104">
        <f t="shared" si="230"/>
        <v>1.1991419856253906E-2</v>
      </c>
      <c r="CS323" s="103" t="str">
        <f t="shared" si="231"/>
        <v>Ninguna</v>
      </c>
      <c r="CT323" s="105" t="str">
        <f t="shared" si="232"/>
        <v>Eutrofico</v>
      </c>
      <c r="CU323" s="83" t="s">
        <v>2330</v>
      </c>
      <c r="CV323" s="83" t="s">
        <v>2323</v>
      </c>
      <c r="CW323" s="90">
        <v>43723</v>
      </c>
      <c r="CX323" s="106">
        <f t="shared" ref="CX323:CX386" si="233">+AP323+AQ323+AX323</f>
        <v>5.2559325295258921</v>
      </c>
    </row>
    <row r="324" spans="1:102" ht="30" hidden="1" customHeight="1" x14ac:dyDescent="0.2">
      <c r="A324" s="83">
        <v>2019</v>
      </c>
      <c r="B324" s="84" t="s">
        <v>2331</v>
      </c>
      <c r="C324" s="84" t="s">
        <v>347</v>
      </c>
      <c r="D324" s="85" t="s">
        <v>2332</v>
      </c>
      <c r="E324" s="121" t="s">
        <v>314</v>
      </c>
      <c r="F324" s="86" t="s">
        <v>1412</v>
      </c>
      <c r="G324" s="86" t="s">
        <v>991</v>
      </c>
      <c r="H324" s="87">
        <v>-74.691805556000006</v>
      </c>
      <c r="I324" s="87">
        <v>7.0634444439999999</v>
      </c>
      <c r="J324" s="88">
        <v>932130.98360100004</v>
      </c>
      <c r="K324" s="88">
        <v>1272887.1436699999</v>
      </c>
      <c r="L324" s="89">
        <v>580</v>
      </c>
      <c r="M324" s="86">
        <v>2</v>
      </c>
      <c r="N324" s="86" t="s">
        <v>79</v>
      </c>
      <c r="O324" s="86">
        <v>27</v>
      </c>
      <c r="P324" s="86" t="s">
        <v>98</v>
      </c>
      <c r="Q324" s="86">
        <v>2703</v>
      </c>
      <c r="R324" s="84" t="s">
        <v>225</v>
      </c>
      <c r="S324" s="84" t="s">
        <v>234</v>
      </c>
      <c r="T324" s="84" t="s">
        <v>235</v>
      </c>
      <c r="U324" s="85" t="s">
        <v>344</v>
      </c>
      <c r="V324" s="84" t="s">
        <v>345</v>
      </c>
      <c r="W324" s="84" t="s">
        <v>346</v>
      </c>
      <c r="X324" s="84" t="s">
        <v>347</v>
      </c>
      <c r="Y324" s="90">
        <v>43708</v>
      </c>
      <c r="Z324" s="91">
        <v>165.5</v>
      </c>
      <c r="AA324" s="91">
        <v>7.73</v>
      </c>
      <c r="AB324" s="91">
        <v>551</v>
      </c>
      <c r="AC324" s="91">
        <v>28.5</v>
      </c>
      <c r="AD324" s="91">
        <v>28.9</v>
      </c>
      <c r="AE324" s="91">
        <v>6.97</v>
      </c>
      <c r="AF324" s="91">
        <v>98.4</v>
      </c>
      <c r="AG324" s="91">
        <v>0.39999999999999858</v>
      </c>
      <c r="AH324" s="91">
        <v>12</v>
      </c>
      <c r="AI324" s="91">
        <v>2.0299999999999998</v>
      </c>
      <c r="AJ324" s="91" t="s">
        <v>88</v>
      </c>
      <c r="AK324" s="91" t="s">
        <v>88</v>
      </c>
      <c r="AL324" s="91">
        <v>17930</v>
      </c>
      <c r="AM324" s="91">
        <v>61310</v>
      </c>
      <c r="AN324" s="91">
        <v>22470</v>
      </c>
      <c r="AO324" s="91">
        <v>0.153</v>
      </c>
      <c r="AP324" s="91">
        <v>0.67994895564705371</v>
      </c>
      <c r="AQ324" s="91">
        <v>6.9000000000000006E-2</v>
      </c>
      <c r="AR324" s="91">
        <v>5</v>
      </c>
      <c r="AS324" s="91">
        <v>377</v>
      </c>
      <c r="AT324" s="91">
        <v>710</v>
      </c>
      <c r="AU324" s="91" t="s">
        <v>88</v>
      </c>
      <c r="AV324" s="91">
        <v>291</v>
      </c>
      <c r="AW324" s="91">
        <v>2</v>
      </c>
      <c r="AX324" s="91">
        <v>5</v>
      </c>
      <c r="AY324" s="91">
        <v>0.10299999999999999</v>
      </c>
      <c r="AZ324" s="91">
        <v>53.3</v>
      </c>
      <c r="BA324" s="91">
        <v>229</v>
      </c>
      <c r="BB324" s="91">
        <v>0.05</v>
      </c>
      <c r="BC324" s="91" t="s">
        <v>88</v>
      </c>
      <c r="BD324" s="91" t="s">
        <v>88</v>
      </c>
      <c r="BE324" s="93">
        <v>8.9999999999999993E-3</v>
      </c>
      <c r="BF324" s="91" t="s">
        <v>88</v>
      </c>
      <c r="BG324" s="91">
        <v>1.1000000000000001</v>
      </c>
      <c r="BH324" s="91" t="s">
        <v>88</v>
      </c>
      <c r="BI324" s="94">
        <f t="shared" si="195"/>
        <v>98.544419096230385</v>
      </c>
      <c r="BJ324" s="95">
        <f t="shared" si="196"/>
        <v>7.3965529047291989</v>
      </c>
      <c r="BK324" s="95">
        <f t="shared" si="197"/>
        <v>90.767491414160759</v>
      </c>
      <c r="BL324" s="95">
        <f t="shared" si="198"/>
        <v>79.873160048320614</v>
      </c>
      <c r="BM324" s="95">
        <f t="shared" si="199"/>
        <v>96.005244772659509</v>
      </c>
      <c r="BN324" s="95">
        <f t="shared" si="200"/>
        <v>85.756210881875944</v>
      </c>
      <c r="BO324" s="95">
        <f t="shared" si="201"/>
        <v>90.015511174602338</v>
      </c>
      <c r="BP324" s="95">
        <f t="shared" si="202"/>
        <v>5</v>
      </c>
      <c r="BQ324" s="95">
        <f t="shared" si="203"/>
        <v>20</v>
      </c>
      <c r="BR324" s="96">
        <f t="shared" si="204"/>
        <v>65.684168054902585</v>
      </c>
      <c r="BS324" s="97" t="str">
        <f t="shared" si="205"/>
        <v>MEDIA</v>
      </c>
      <c r="BT324" s="98">
        <f t="shared" si="206"/>
        <v>48.543689320388353</v>
      </c>
      <c r="BU324" s="99">
        <f t="shared" si="207"/>
        <v>0.9840000000000001</v>
      </c>
      <c r="BV324" s="100">
        <f t="shared" si="208"/>
        <v>0.1</v>
      </c>
      <c r="BW324" s="95">
        <f t="shared" si="209"/>
        <v>1</v>
      </c>
      <c r="BX324" s="94">
        <f t="shared" si="210"/>
        <v>0.91</v>
      </c>
      <c r="BY324" s="100">
        <f t="shared" si="211"/>
        <v>0.14700000000000002</v>
      </c>
      <c r="BZ324" s="100">
        <f t="shared" si="212"/>
        <v>0</v>
      </c>
      <c r="CA324" s="94">
        <f t="shared" si="213"/>
        <v>0.15</v>
      </c>
      <c r="CB324" s="99">
        <f t="shared" si="214"/>
        <v>0.48042000000000007</v>
      </c>
      <c r="CC324" s="97" t="str">
        <f t="shared" si="215"/>
        <v>Mala</v>
      </c>
      <c r="CD324" s="99">
        <f t="shared" si="216"/>
        <v>1</v>
      </c>
      <c r="CE324" s="96">
        <f t="shared" si="217"/>
        <v>1</v>
      </c>
      <c r="CF324" s="96">
        <f t="shared" si="218"/>
        <v>1.6500000000000015E-2</v>
      </c>
      <c r="CG324" s="99">
        <f t="shared" si="219"/>
        <v>0.67216666666666669</v>
      </c>
      <c r="CH324" s="101" t="str">
        <f t="shared" si="220"/>
        <v>Alta</v>
      </c>
      <c r="CI324" s="96">
        <f t="shared" si="221"/>
        <v>0.165247226539249</v>
      </c>
      <c r="CJ324" s="96">
        <f t="shared" si="222"/>
        <v>1</v>
      </c>
      <c r="CK324" s="96">
        <f t="shared" si="223"/>
        <v>1.5999999999999903E-2</v>
      </c>
      <c r="CL324" s="102">
        <f t="shared" si="224"/>
        <v>0.39374907551308302</v>
      </c>
      <c r="CM324" s="103" t="str">
        <f t="shared" si="225"/>
        <v>Baja</v>
      </c>
      <c r="CN324" s="96">
        <f t="shared" si="226"/>
        <v>0.85299999999999998</v>
      </c>
      <c r="CO324" s="96">
        <f t="shared" si="227"/>
        <v>0.85299999999999998</v>
      </c>
      <c r="CP324" s="103" t="str">
        <f t="shared" si="228"/>
        <v>Muy Alta</v>
      </c>
      <c r="CQ324" s="104">
        <f t="shared" si="229"/>
        <v>1.1991419856253906E-2</v>
      </c>
      <c r="CR324" s="104">
        <f t="shared" si="230"/>
        <v>1.1991419856253906E-2</v>
      </c>
      <c r="CS324" s="103" t="str">
        <f t="shared" si="231"/>
        <v>Ninguna</v>
      </c>
      <c r="CT324" s="105" t="str">
        <f t="shared" si="232"/>
        <v>Eutrofico</v>
      </c>
      <c r="CU324" s="83" t="s">
        <v>2333</v>
      </c>
      <c r="CV324" s="83" t="s">
        <v>2323</v>
      </c>
      <c r="CW324" s="90">
        <v>43723</v>
      </c>
      <c r="CX324" s="106">
        <f t="shared" si="233"/>
        <v>5.7489489556470534</v>
      </c>
    </row>
    <row r="325" spans="1:102" ht="30" hidden="1" customHeight="1" x14ac:dyDescent="0.2">
      <c r="A325" s="83">
        <v>2019</v>
      </c>
      <c r="B325" s="84" t="s">
        <v>2334</v>
      </c>
      <c r="C325" s="84" t="s">
        <v>347</v>
      </c>
      <c r="D325" s="85" t="s">
        <v>2335</v>
      </c>
      <c r="E325" s="121" t="s">
        <v>343</v>
      </c>
      <c r="F325" s="86" t="s">
        <v>1412</v>
      </c>
      <c r="G325" s="86" t="s">
        <v>991</v>
      </c>
      <c r="H325" s="87">
        <v>-74.726210339000005</v>
      </c>
      <c r="I325" s="87">
        <v>7.0933170460000001</v>
      </c>
      <c r="J325" s="88">
        <v>928334.31929999997</v>
      </c>
      <c r="K325" s="88">
        <v>1276196.1476</v>
      </c>
      <c r="L325" s="89">
        <v>711</v>
      </c>
      <c r="M325" s="86">
        <v>2</v>
      </c>
      <c r="N325" s="86" t="s">
        <v>79</v>
      </c>
      <c r="O325" s="86">
        <v>27</v>
      </c>
      <c r="P325" s="86" t="s">
        <v>98</v>
      </c>
      <c r="Q325" s="86">
        <v>2703</v>
      </c>
      <c r="R325" s="84" t="s">
        <v>225</v>
      </c>
      <c r="S325" s="84" t="s">
        <v>234</v>
      </c>
      <c r="T325" s="84" t="s">
        <v>235</v>
      </c>
      <c r="U325" s="85" t="s">
        <v>344</v>
      </c>
      <c r="V325" s="84" t="s">
        <v>345</v>
      </c>
      <c r="W325" s="84" t="s">
        <v>346</v>
      </c>
      <c r="X325" s="84" t="s">
        <v>347</v>
      </c>
      <c r="Y325" s="90">
        <v>43708</v>
      </c>
      <c r="Z325" s="91">
        <v>0</v>
      </c>
      <c r="AA325" s="91">
        <v>6.57</v>
      </c>
      <c r="AB325" s="91">
        <v>569</v>
      </c>
      <c r="AC325" s="91">
        <v>27.5</v>
      </c>
      <c r="AD325" s="91">
        <v>23.2</v>
      </c>
      <c r="AE325" s="91">
        <v>5.53</v>
      </c>
      <c r="AF325" s="91">
        <v>77</v>
      </c>
      <c r="AG325" s="91">
        <v>-4.3000000000000007</v>
      </c>
      <c r="AH325" s="91">
        <v>16.600000000000001</v>
      </c>
      <c r="AI325" s="91">
        <v>10.7</v>
      </c>
      <c r="AJ325" s="91" t="s">
        <v>88</v>
      </c>
      <c r="AK325" s="91" t="s">
        <v>88</v>
      </c>
      <c r="AL325" s="91">
        <v>11060</v>
      </c>
      <c r="AM325" s="91">
        <v>198630</v>
      </c>
      <c r="AN325" s="91">
        <v>86640</v>
      </c>
      <c r="AO325" s="91">
        <v>0.153</v>
      </c>
      <c r="AP325" s="91">
        <v>0.28011186212702543</v>
      </c>
      <c r="AQ325" s="91">
        <v>0.02</v>
      </c>
      <c r="AR325" s="91">
        <v>5</v>
      </c>
      <c r="AS325" s="91">
        <v>6.68</v>
      </c>
      <c r="AT325" s="91">
        <v>564</v>
      </c>
      <c r="AU325" s="91" t="s">
        <v>88</v>
      </c>
      <c r="AV325" s="91">
        <v>8</v>
      </c>
      <c r="AW325" s="91">
        <v>0.1</v>
      </c>
      <c r="AX325" s="91">
        <v>5</v>
      </c>
      <c r="AY325" s="91">
        <v>0.05</v>
      </c>
      <c r="AZ325" s="91">
        <v>195</v>
      </c>
      <c r="BA325" s="91">
        <v>404</v>
      </c>
      <c r="BB325" s="91">
        <v>0.05</v>
      </c>
      <c r="BC325" s="91" t="s">
        <v>88</v>
      </c>
      <c r="BD325" s="91" t="s">
        <v>88</v>
      </c>
      <c r="BE325" s="93">
        <v>1E-3</v>
      </c>
      <c r="BF325" s="91" t="s">
        <v>88</v>
      </c>
      <c r="BG325" s="91">
        <v>0.25</v>
      </c>
      <c r="BH325" s="91" t="s">
        <v>88</v>
      </c>
      <c r="BI325" s="94">
        <f t="shared" si="195"/>
        <v>82.935950459554945</v>
      </c>
      <c r="BJ325" s="95">
        <f t="shared" si="196"/>
        <v>4.1320698708748207</v>
      </c>
      <c r="BK325" s="95">
        <f t="shared" si="197"/>
        <v>76.104359614761933</v>
      </c>
      <c r="BL325" s="95">
        <f t="shared" si="198"/>
        <v>31.234940662877008</v>
      </c>
      <c r="BM325" s="95">
        <f t="shared" si="199"/>
        <v>98.872314377271522</v>
      </c>
      <c r="BN325" s="95">
        <f t="shared" si="200"/>
        <v>85.756210881875944</v>
      </c>
      <c r="BO325" s="95">
        <f t="shared" si="201"/>
        <v>80.596625849051023</v>
      </c>
      <c r="BP325" s="95">
        <f t="shared" si="202"/>
        <v>82.58695616746455</v>
      </c>
      <c r="BQ325" s="95">
        <f t="shared" si="203"/>
        <v>20</v>
      </c>
      <c r="BR325" s="96">
        <f t="shared" si="204"/>
        <v>61.097037392221615</v>
      </c>
      <c r="BS325" s="97" t="str">
        <f t="shared" si="205"/>
        <v>MEDIA</v>
      </c>
      <c r="BT325" s="98">
        <f t="shared" si="206"/>
        <v>100</v>
      </c>
      <c r="BU325" s="99">
        <f t="shared" si="207"/>
        <v>0.77</v>
      </c>
      <c r="BV325" s="100">
        <f t="shared" si="208"/>
        <v>0.1</v>
      </c>
      <c r="BW325" s="95">
        <f t="shared" si="209"/>
        <v>0.80073645082609901</v>
      </c>
      <c r="BX325" s="94">
        <f t="shared" si="210"/>
        <v>0.91</v>
      </c>
      <c r="BY325" s="100">
        <f t="shared" si="211"/>
        <v>0.996</v>
      </c>
      <c r="BZ325" s="100">
        <f t="shared" si="212"/>
        <v>0</v>
      </c>
      <c r="CA325" s="94">
        <f t="shared" si="213"/>
        <v>0.15</v>
      </c>
      <c r="CB325" s="99">
        <f t="shared" si="214"/>
        <v>0.53714310311565394</v>
      </c>
      <c r="CC325" s="97" t="str">
        <f t="shared" si="215"/>
        <v>Regular</v>
      </c>
      <c r="CD325" s="99">
        <f t="shared" si="216"/>
        <v>1</v>
      </c>
      <c r="CE325" s="96">
        <f t="shared" si="217"/>
        <v>1</v>
      </c>
      <c r="CF325" s="96">
        <f t="shared" si="218"/>
        <v>0.72499999999999998</v>
      </c>
      <c r="CG325" s="99">
        <f t="shared" si="219"/>
        <v>0.90833333333333333</v>
      </c>
      <c r="CH325" s="101" t="str">
        <f t="shared" si="220"/>
        <v>Muy Alta</v>
      </c>
      <c r="CI325" s="96">
        <f t="shared" si="221"/>
        <v>0.67056864437964669</v>
      </c>
      <c r="CJ325" s="96">
        <f t="shared" si="222"/>
        <v>1</v>
      </c>
      <c r="CK325" s="96">
        <f t="shared" si="223"/>
        <v>0.22999999999999998</v>
      </c>
      <c r="CL325" s="102">
        <f t="shared" si="224"/>
        <v>0.63352288145988223</v>
      </c>
      <c r="CM325" s="103" t="str">
        <f t="shared" si="225"/>
        <v>Alta</v>
      </c>
      <c r="CN325" s="96">
        <f t="shared" si="226"/>
        <v>0</v>
      </c>
      <c r="CO325" s="96">
        <f t="shared" si="227"/>
        <v>0</v>
      </c>
      <c r="CP325" s="103" t="str">
        <f t="shared" si="228"/>
        <v>Ninguna</v>
      </c>
      <c r="CQ325" s="104">
        <f t="shared" si="229"/>
        <v>2.2180280703851317E-4</v>
      </c>
      <c r="CR325" s="104">
        <f t="shared" si="230"/>
        <v>2.2180280703851317E-4</v>
      </c>
      <c r="CS325" s="103" t="str">
        <f t="shared" si="231"/>
        <v>Ninguna</v>
      </c>
      <c r="CT325" s="105" t="str">
        <f t="shared" si="232"/>
        <v>Eutrofico</v>
      </c>
      <c r="CU325" s="83" t="s">
        <v>2336</v>
      </c>
      <c r="CV325" s="83" t="s">
        <v>2323</v>
      </c>
      <c r="CW325" s="90">
        <v>43723</v>
      </c>
      <c r="CX325" s="106">
        <f t="shared" si="233"/>
        <v>5.3001118621270251</v>
      </c>
    </row>
    <row r="326" spans="1:102" ht="30" hidden="1" customHeight="1" x14ac:dyDescent="0.2">
      <c r="A326" s="83">
        <v>2019</v>
      </c>
      <c r="B326" s="84" t="s">
        <v>2337</v>
      </c>
      <c r="C326" s="84" t="s">
        <v>347</v>
      </c>
      <c r="D326" s="85" t="s">
        <v>2338</v>
      </c>
      <c r="E326" s="121" t="s">
        <v>343</v>
      </c>
      <c r="F326" s="86" t="s">
        <v>1412</v>
      </c>
      <c r="G326" s="86" t="s">
        <v>991</v>
      </c>
      <c r="H326" s="87">
        <v>-74.715361111000007</v>
      </c>
      <c r="I326" s="87">
        <v>7.0819722220000001</v>
      </c>
      <c r="J326" s="88">
        <v>929531.21756300004</v>
      </c>
      <c r="K326" s="88">
        <v>1274939.77235</v>
      </c>
      <c r="L326" s="89">
        <v>658</v>
      </c>
      <c r="M326" s="86">
        <v>2</v>
      </c>
      <c r="N326" s="86" t="s">
        <v>79</v>
      </c>
      <c r="O326" s="86">
        <v>27</v>
      </c>
      <c r="P326" s="86" t="s">
        <v>98</v>
      </c>
      <c r="Q326" s="86">
        <v>2703</v>
      </c>
      <c r="R326" s="84" t="s">
        <v>225</v>
      </c>
      <c r="S326" s="84" t="s">
        <v>234</v>
      </c>
      <c r="T326" s="84" t="s">
        <v>235</v>
      </c>
      <c r="U326" s="85" t="s">
        <v>344</v>
      </c>
      <c r="V326" s="84" t="s">
        <v>345</v>
      </c>
      <c r="W326" s="84" t="s">
        <v>346</v>
      </c>
      <c r="X326" s="84" t="s">
        <v>347</v>
      </c>
      <c r="Y326" s="90">
        <v>43708</v>
      </c>
      <c r="Z326" s="91">
        <v>6.39</v>
      </c>
      <c r="AA326" s="91">
        <v>6.82</v>
      </c>
      <c r="AB326" s="91">
        <v>466</v>
      </c>
      <c r="AC326" s="91">
        <v>28</v>
      </c>
      <c r="AD326" s="91">
        <v>25</v>
      </c>
      <c r="AE326" s="91">
        <v>5.78</v>
      </c>
      <c r="AF326" s="91">
        <v>81.7</v>
      </c>
      <c r="AG326" s="91">
        <v>-3</v>
      </c>
      <c r="AH326" s="91">
        <v>12</v>
      </c>
      <c r="AI326" s="91">
        <v>2</v>
      </c>
      <c r="AJ326" s="91" t="s">
        <v>88</v>
      </c>
      <c r="AK326" s="91" t="s">
        <v>88</v>
      </c>
      <c r="AL326" s="91">
        <v>334</v>
      </c>
      <c r="AM326" s="91">
        <v>185960</v>
      </c>
      <c r="AN326" s="91">
        <v>939</v>
      </c>
      <c r="AO326" s="91">
        <v>0.153</v>
      </c>
      <c r="AP326" s="91">
        <v>0.66865412249677036</v>
      </c>
      <c r="AQ326" s="91">
        <v>3.9E-2</v>
      </c>
      <c r="AR326" s="91">
        <v>5</v>
      </c>
      <c r="AS326" s="91">
        <v>125</v>
      </c>
      <c r="AT326" s="91">
        <v>434</v>
      </c>
      <c r="AU326" s="91" t="s">
        <v>88</v>
      </c>
      <c r="AV326" s="91">
        <v>172</v>
      </c>
      <c r="AW326" s="91">
        <v>0.1</v>
      </c>
      <c r="AX326" s="91">
        <v>5</v>
      </c>
      <c r="AY326" s="91">
        <v>9.9000000000000005E-2</v>
      </c>
      <c r="AZ326" s="91">
        <v>67.599999999999994</v>
      </c>
      <c r="BA326" s="91">
        <v>198</v>
      </c>
      <c r="BB326" s="91" t="s">
        <v>2339</v>
      </c>
      <c r="BC326" s="91" t="s">
        <v>88</v>
      </c>
      <c r="BD326" s="91" t="s">
        <v>88</v>
      </c>
      <c r="BE326" s="93">
        <v>1E-3</v>
      </c>
      <c r="BF326" s="91" t="s">
        <v>88</v>
      </c>
      <c r="BG326" s="91">
        <v>0.25</v>
      </c>
      <c r="BH326" s="91" t="s">
        <v>88</v>
      </c>
      <c r="BI326" s="94">
        <f t="shared" si="195"/>
        <v>88.206813197345923</v>
      </c>
      <c r="BJ326" s="95">
        <f t="shared" si="196"/>
        <v>23.393385947763903</v>
      </c>
      <c r="BK326" s="95">
        <f t="shared" si="197"/>
        <v>83.90482471056518</v>
      </c>
      <c r="BL326" s="95">
        <f t="shared" si="198"/>
        <v>80.14150832</v>
      </c>
      <c r="BM326" s="95">
        <f t="shared" si="199"/>
        <v>96.084673487853877</v>
      </c>
      <c r="BN326" s="95">
        <f t="shared" si="200"/>
        <v>85.756210881875944</v>
      </c>
      <c r="BO326" s="95">
        <f t="shared" si="201"/>
        <v>86.121911545099991</v>
      </c>
      <c r="BP326" s="95">
        <f t="shared" si="202"/>
        <v>5</v>
      </c>
      <c r="BQ326" s="95">
        <f t="shared" si="203"/>
        <v>16.935386260529597</v>
      </c>
      <c r="BR326" s="96">
        <f t="shared" si="204"/>
        <v>65.164953258273258</v>
      </c>
      <c r="BS326" s="97" t="str">
        <f t="shared" si="205"/>
        <v>MEDIA</v>
      </c>
      <c r="BT326" s="98">
        <f t="shared" si="206"/>
        <v>50.505050505050505</v>
      </c>
      <c r="BU326" s="99">
        <f t="shared" si="207"/>
        <v>0.81700000000000006</v>
      </c>
      <c r="BV326" s="100">
        <f t="shared" si="208"/>
        <v>0.40580154759141512</v>
      </c>
      <c r="BW326" s="95">
        <f t="shared" si="209"/>
        <v>0.91190709716492857</v>
      </c>
      <c r="BX326" s="94">
        <f t="shared" si="210"/>
        <v>0.91</v>
      </c>
      <c r="BY326" s="100">
        <f t="shared" si="211"/>
        <v>0.504</v>
      </c>
      <c r="BZ326" s="100">
        <f t="shared" si="212"/>
        <v>0</v>
      </c>
      <c r="CA326" s="94">
        <f t="shared" si="213"/>
        <v>0.15</v>
      </c>
      <c r="CB326" s="99">
        <f t="shared" si="214"/>
        <v>0.5341592102658882</v>
      </c>
      <c r="CC326" s="97" t="str">
        <f t="shared" si="215"/>
        <v>Regular</v>
      </c>
      <c r="CD326" s="99">
        <f t="shared" si="216"/>
        <v>1</v>
      </c>
      <c r="CE326" s="96">
        <f t="shared" si="217"/>
        <v>1</v>
      </c>
      <c r="CF326" s="96">
        <f t="shared" si="218"/>
        <v>8.7999999999999967E-2</v>
      </c>
      <c r="CG326" s="99">
        <f t="shared" si="219"/>
        <v>0.69600000000000006</v>
      </c>
      <c r="CH326" s="101" t="str">
        <f t="shared" si="220"/>
        <v>Alta</v>
      </c>
      <c r="CI326" s="96">
        <f t="shared" si="221"/>
        <v>0</v>
      </c>
      <c r="CJ326" s="96">
        <f t="shared" si="222"/>
        <v>1</v>
      </c>
      <c r="CK326" s="96">
        <f t="shared" si="223"/>
        <v>0.18299999999999994</v>
      </c>
      <c r="CL326" s="102">
        <f t="shared" si="224"/>
        <v>0.39433333333333326</v>
      </c>
      <c r="CM326" s="103" t="str">
        <f t="shared" si="225"/>
        <v>Baja</v>
      </c>
      <c r="CN326" s="96">
        <f t="shared" si="226"/>
        <v>0.496</v>
      </c>
      <c r="CO326" s="96">
        <f t="shared" si="227"/>
        <v>0.496</v>
      </c>
      <c r="CP326" s="103" t="str">
        <f t="shared" si="228"/>
        <v>Media</v>
      </c>
      <c r="CQ326" s="104">
        <f t="shared" si="229"/>
        <v>5.2530818623153501E-4</v>
      </c>
      <c r="CR326" s="104">
        <f t="shared" si="230"/>
        <v>5.2530818623153501E-4</v>
      </c>
      <c r="CS326" s="103" t="str">
        <f t="shared" si="231"/>
        <v>Ninguna</v>
      </c>
      <c r="CT326" s="105" t="str">
        <f t="shared" si="232"/>
        <v>Eutrofico</v>
      </c>
      <c r="CU326" s="83" t="s">
        <v>2340</v>
      </c>
      <c r="CV326" s="83" t="s">
        <v>2323</v>
      </c>
      <c r="CW326" s="90">
        <v>43723</v>
      </c>
      <c r="CX326" s="106">
        <f t="shared" si="233"/>
        <v>5.7076541224967707</v>
      </c>
    </row>
    <row r="327" spans="1:102" ht="30" hidden="1" customHeight="1" x14ac:dyDescent="0.2">
      <c r="A327" s="83">
        <v>2019</v>
      </c>
      <c r="B327" s="84" t="s">
        <v>2341</v>
      </c>
      <c r="C327" s="84" t="s">
        <v>347</v>
      </c>
      <c r="D327" s="85" t="s">
        <v>2342</v>
      </c>
      <c r="E327" s="121" t="s">
        <v>343</v>
      </c>
      <c r="F327" s="86" t="s">
        <v>1412</v>
      </c>
      <c r="G327" s="86" t="s">
        <v>991</v>
      </c>
      <c r="H327" s="87">
        <v>-74.686472222000006</v>
      </c>
      <c r="I327" s="87">
        <v>7.085083333</v>
      </c>
      <c r="J327" s="88">
        <v>932723.37700099999</v>
      </c>
      <c r="K327" s="88">
        <v>1275279.5710100001</v>
      </c>
      <c r="L327" s="89">
        <v>514</v>
      </c>
      <c r="M327" s="86">
        <v>2</v>
      </c>
      <c r="N327" s="86" t="s">
        <v>79</v>
      </c>
      <c r="O327" s="86">
        <v>27</v>
      </c>
      <c r="P327" s="86" t="s">
        <v>98</v>
      </c>
      <c r="Q327" s="86">
        <v>2703</v>
      </c>
      <c r="R327" s="84" t="s">
        <v>225</v>
      </c>
      <c r="S327" s="84" t="s">
        <v>234</v>
      </c>
      <c r="T327" s="84" t="s">
        <v>235</v>
      </c>
      <c r="U327" s="85" t="s">
        <v>344</v>
      </c>
      <c r="V327" s="84" t="s">
        <v>345</v>
      </c>
      <c r="W327" s="84" t="s">
        <v>346</v>
      </c>
      <c r="X327" s="84" t="s">
        <v>347</v>
      </c>
      <c r="Y327" s="90">
        <v>43708</v>
      </c>
      <c r="Z327" s="91">
        <v>32.74</v>
      </c>
      <c r="AA327" s="91">
        <v>8.23</v>
      </c>
      <c r="AB327" s="91">
        <v>590</v>
      </c>
      <c r="AC327" s="91">
        <v>25.8</v>
      </c>
      <c r="AD327" s="91">
        <v>25.8</v>
      </c>
      <c r="AE327" s="91">
        <v>7.15</v>
      </c>
      <c r="AF327" s="91">
        <v>98.8</v>
      </c>
      <c r="AG327" s="91">
        <v>0</v>
      </c>
      <c r="AH327" s="91">
        <v>12</v>
      </c>
      <c r="AI327" s="91">
        <v>2</v>
      </c>
      <c r="AJ327" s="91" t="s">
        <v>88</v>
      </c>
      <c r="AK327" s="91" t="s">
        <v>88</v>
      </c>
      <c r="AL327" s="91">
        <v>22470</v>
      </c>
      <c r="AM327" s="91">
        <v>241960</v>
      </c>
      <c r="AN327" s="91">
        <v>241960</v>
      </c>
      <c r="AO327" s="91">
        <v>0.153</v>
      </c>
      <c r="AP327" s="91">
        <v>0.96006081777407914</v>
      </c>
      <c r="AQ327" s="91">
        <v>2.5000000000000001E-2</v>
      </c>
      <c r="AR327" s="91">
        <v>5</v>
      </c>
      <c r="AS327" s="91">
        <v>35.200000000000003</v>
      </c>
      <c r="AT327" s="91">
        <v>511</v>
      </c>
      <c r="AU327" s="91" t="s">
        <v>88</v>
      </c>
      <c r="AV327" s="91">
        <v>37</v>
      </c>
      <c r="AW327" s="91">
        <v>0.1</v>
      </c>
      <c r="AX327" s="91">
        <v>5</v>
      </c>
      <c r="AY327" s="91">
        <v>0.05</v>
      </c>
      <c r="AZ327" s="91">
        <v>66.900000000000006</v>
      </c>
      <c r="BA327" s="91">
        <v>264</v>
      </c>
      <c r="BB327" s="91">
        <v>0.05</v>
      </c>
      <c r="BC327" s="91" t="s">
        <v>88</v>
      </c>
      <c r="BD327" s="91" t="s">
        <v>88</v>
      </c>
      <c r="BE327" s="93">
        <v>1E-3</v>
      </c>
      <c r="BF327" s="91" t="s">
        <v>88</v>
      </c>
      <c r="BG327" s="91">
        <v>0.25</v>
      </c>
      <c r="BH327" s="91" t="s">
        <v>88</v>
      </c>
      <c r="BI327" s="94">
        <f t="shared" si="195"/>
        <v>98.608955333389503</v>
      </c>
      <c r="BJ327" s="95">
        <f t="shared" si="196"/>
        <v>2</v>
      </c>
      <c r="BK327" s="95">
        <f t="shared" si="197"/>
        <v>78.132186411799921</v>
      </c>
      <c r="BL327" s="95">
        <f t="shared" si="198"/>
        <v>80.14150832</v>
      </c>
      <c r="BM327" s="95">
        <f t="shared" si="199"/>
        <v>94.063894495601417</v>
      </c>
      <c r="BN327" s="95">
        <f t="shared" si="200"/>
        <v>85.756210881875944</v>
      </c>
      <c r="BO327" s="95">
        <f t="shared" si="201"/>
        <v>90.391999999999996</v>
      </c>
      <c r="BP327" s="95">
        <f t="shared" si="202"/>
        <v>47.563232348938236</v>
      </c>
      <c r="BQ327" s="95">
        <f t="shared" si="203"/>
        <v>20</v>
      </c>
      <c r="BR327" s="96">
        <f t="shared" si="204"/>
        <v>66.719897952837016</v>
      </c>
      <c r="BS327" s="97" t="str">
        <f t="shared" si="205"/>
        <v>MEDIA</v>
      </c>
      <c r="BT327" s="98">
        <f t="shared" si="206"/>
        <v>100</v>
      </c>
      <c r="BU327" s="99">
        <f t="shared" si="207"/>
        <v>0.98799999999999999</v>
      </c>
      <c r="BV327" s="100">
        <f t="shared" si="208"/>
        <v>0.1</v>
      </c>
      <c r="BW327" s="95">
        <f t="shared" si="209"/>
        <v>0.88752546418920519</v>
      </c>
      <c r="BX327" s="94">
        <f t="shared" si="210"/>
        <v>0.91</v>
      </c>
      <c r="BY327" s="100">
        <f t="shared" si="211"/>
        <v>0.90900000000000003</v>
      </c>
      <c r="BZ327" s="100">
        <f t="shared" si="212"/>
        <v>0</v>
      </c>
      <c r="CA327" s="94">
        <f t="shared" si="213"/>
        <v>0.15</v>
      </c>
      <c r="CB327" s="99">
        <f t="shared" si="214"/>
        <v>0.57199356498648879</v>
      </c>
      <c r="CC327" s="97" t="str">
        <f t="shared" si="215"/>
        <v>Regular</v>
      </c>
      <c r="CD327" s="99">
        <f t="shared" si="216"/>
        <v>1</v>
      </c>
      <c r="CE327" s="96">
        <f t="shared" si="217"/>
        <v>1</v>
      </c>
      <c r="CF327" s="96">
        <f t="shared" si="218"/>
        <v>8.450000000000002E-2</v>
      </c>
      <c r="CG327" s="99">
        <f t="shared" si="219"/>
        <v>0.69483333333333341</v>
      </c>
      <c r="CH327" s="101" t="str">
        <f t="shared" si="220"/>
        <v>Alta</v>
      </c>
      <c r="CI327" s="96">
        <f t="shared" si="221"/>
        <v>0</v>
      </c>
      <c r="CJ327" s="96">
        <f t="shared" si="222"/>
        <v>1</v>
      </c>
      <c r="CK327" s="96">
        <f t="shared" si="223"/>
        <v>1.2000000000000011E-2</v>
      </c>
      <c r="CL327" s="102">
        <f t="shared" si="224"/>
        <v>0.33733333333333332</v>
      </c>
      <c r="CM327" s="103" t="str">
        <f t="shared" si="225"/>
        <v>Baja</v>
      </c>
      <c r="CN327" s="96">
        <f t="shared" si="226"/>
        <v>9.0999999999999998E-2</v>
      </c>
      <c r="CO327" s="96">
        <f t="shared" si="227"/>
        <v>9.0999999999999998E-2</v>
      </c>
      <c r="CP327" s="103" t="str">
        <f t="shared" si="228"/>
        <v>Ninguna</v>
      </c>
      <c r="CQ327" s="104">
        <f t="shared" si="229"/>
        <v>6.3774675678863274E-2</v>
      </c>
      <c r="CR327" s="104">
        <f t="shared" si="230"/>
        <v>6.3774675678863274E-2</v>
      </c>
      <c r="CS327" s="103" t="str">
        <f t="shared" si="231"/>
        <v>Ninguna</v>
      </c>
      <c r="CT327" s="105" t="str">
        <f t="shared" si="232"/>
        <v>Eutrofico</v>
      </c>
      <c r="CU327" s="83" t="s">
        <v>2343</v>
      </c>
      <c r="CV327" s="83" t="s">
        <v>2323</v>
      </c>
      <c r="CW327" s="90">
        <v>43723</v>
      </c>
      <c r="CX327" s="106">
        <f t="shared" si="233"/>
        <v>5.9850608177740794</v>
      </c>
    </row>
    <row r="328" spans="1:102" ht="30" hidden="1" customHeight="1" x14ac:dyDescent="0.2">
      <c r="A328" s="83">
        <v>2019</v>
      </c>
      <c r="B328" s="84" t="s">
        <v>2344</v>
      </c>
      <c r="C328" s="84" t="s">
        <v>347</v>
      </c>
      <c r="D328" s="85" t="s">
        <v>2345</v>
      </c>
      <c r="E328" s="121" t="s">
        <v>343</v>
      </c>
      <c r="F328" s="86" t="s">
        <v>1412</v>
      </c>
      <c r="G328" s="86" t="s">
        <v>991</v>
      </c>
      <c r="H328" s="87">
        <v>-74.685553085999999</v>
      </c>
      <c r="I328" s="87">
        <v>7.0863495399999996</v>
      </c>
      <c r="J328" s="88">
        <v>932825.10754400003</v>
      </c>
      <c r="K328" s="88">
        <v>1275419.47692</v>
      </c>
      <c r="L328" s="89">
        <v>507</v>
      </c>
      <c r="M328" s="86">
        <v>2</v>
      </c>
      <c r="N328" s="86" t="s">
        <v>79</v>
      </c>
      <c r="O328" s="86">
        <v>27</v>
      </c>
      <c r="P328" s="86" t="s">
        <v>98</v>
      </c>
      <c r="Q328" s="86">
        <v>2703</v>
      </c>
      <c r="R328" s="84" t="s">
        <v>225</v>
      </c>
      <c r="S328" s="84" t="s">
        <v>234</v>
      </c>
      <c r="T328" s="84" t="s">
        <v>235</v>
      </c>
      <c r="U328" s="85" t="s">
        <v>344</v>
      </c>
      <c r="V328" s="84" t="s">
        <v>345</v>
      </c>
      <c r="W328" s="84" t="s">
        <v>346</v>
      </c>
      <c r="X328" s="84" t="s">
        <v>347</v>
      </c>
      <c r="Y328" s="90">
        <v>43708</v>
      </c>
      <c r="Z328" s="91">
        <v>44.54</v>
      </c>
      <c r="AA328" s="91">
        <v>7.88</v>
      </c>
      <c r="AB328" s="91">
        <v>585</v>
      </c>
      <c r="AC328" s="91">
        <v>26</v>
      </c>
      <c r="AD328" s="91">
        <v>25.5</v>
      </c>
      <c r="AE328" s="91">
        <v>7.29</v>
      </c>
      <c r="AF328" s="91">
        <v>96.5</v>
      </c>
      <c r="AG328" s="91">
        <v>-0.5</v>
      </c>
      <c r="AH328" s="91">
        <v>12</v>
      </c>
      <c r="AI328" s="91">
        <v>2</v>
      </c>
      <c r="AJ328" s="91" t="s">
        <v>88</v>
      </c>
      <c r="AK328" s="91" t="s">
        <v>88</v>
      </c>
      <c r="AL328" s="91">
        <v>2590</v>
      </c>
      <c r="AM328" s="91">
        <v>40090</v>
      </c>
      <c r="AN328" s="91">
        <v>7825</v>
      </c>
      <c r="AO328" s="91">
        <v>0.153</v>
      </c>
      <c r="AP328" s="91">
        <v>0.86518421931169964</v>
      </c>
      <c r="AQ328" s="91">
        <v>2.1999999999999999E-2</v>
      </c>
      <c r="AR328" s="91">
        <v>5</v>
      </c>
      <c r="AS328" s="91">
        <v>35</v>
      </c>
      <c r="AT328" s="91">
        <v>481</v>
      </c>
      <c r="AU328" s="91" t="s">
        <v>88</v>
      </c>
      <c r="AV328" s="91">
        <v>28</v>
      </c>
      <c r="AW328" s="91">
        <v>0.1</v>
      </c>
      <c r="AX328" s="91">
        <v>5</v>
      </c>
      <c r="AY328" s="91">
        <v>0.05</v>
      </c>
      <c r="AZ328" s="91">
        <v>63.4</v>
      </c>
      <c r="BA328" s="91">
        <v>261</v>
      </c>
      <c r="BB328" s="91">
        <v>0.05</v>
      </c>
      <c r="BC328" s="91" t="s">
        <v>88</v>
      </c>
      <c r="BD328" s="91" t="s">
        <v>88</v>
      </c>
      <c r="BE328" s="93">
        <v>1E-3</v>
      </c>
      <c r="BF328" s="91" t="s">
        <v>88</v>
      </c>
      <c r="BG328" s="91">
        <v>0.25</v>
      </c>
      <c r="BH328" s="91" t="s">
        <v>88</v>
      </c>
      <c r="BI328" s="94">
        <f t="shared" si="195"/>
        <v>98.116203451677919</v>
      </c>
      <c r="BJ328" s="95">
        <f t="shared" si="196"/>
        <v>11.218317641468262</v>
      </c>
      <c r="BK328" s="95">
        <f t="shared" si="197"/>
        <v>87.909699598101724</v>
      </c>
      <c r="BL328" s="95">
        <f t="shared" si="198"/>
        <v>80.14150832</v>
      </c>
      <c r="BM328" s="95">
        <f t="shared" si="199"/>
        <v>94.715351547507893</v>
      </c>
      <c r="BN328" s="95">
        <f t="shared" si="200"/>
        <v>85.756210881875944</v>
      </c>
      <c r="BO328" s="95">
        <f t="shared" si="201"/>
        <v>90.556381569404678</v>
      </c>
      <c r="BP328" s="95">
        <f t="shared" si="202"/>
        <v>47.702951187499998</v>
      </c>
      <c r="BQ328" s="95">
        <f t="shared" si="203"/>
        <v>-0.98739532847690725</v>
      </c>
      <c r="BR328" s="96">
        <f t="shared" si="204"/>
        <v>67.810231102296811</v>
      </c>
      <c r="BS328" s="97" t="str">
        <f t="shared" si="205"/>
        <v>MEDIA</v>
      </c>
      <c r="BT328" s="98">
        <f t="shared" si="206"/>
        <v>100</v>
      </c>
      <c r="BU328" s="99">
        <f t="shared" si="207"/>
        <v>0.96499999999999997</v>
      </c>
      <c r="BV328" s="100">
        <f t="shared" si="208"/>
        <v>0.1</v>
      </c>
      <c r="BW328" s="95">
        <f t="shared" si="209"/>
        <v>1</v>
      </c>
      <c r="BX328" s="94">
        <f t="shared" si="210"/>
        <v>0.91</v>
      </c>
      <c r="BY328" s="100">
        <f t="shared" si="211"/>
        <v>0.93599999999999994</v>
      </c>
      <c r="BZ328" s="100">
        <f t="shared" si="212"/>
        <v>0</v>
      </c>
      <c r="CA328" s="94">
        <f t="shared" si="213"/>
        <v>0.15</v>
      </c>
      <c r="CB328" s="99">
        <f t="shared" si="214"/>
        <v>0.58784000000000003</v>
      </c>
      <c r="CC328" s="97" t="str">
        <f t="shared" si="215"/>
        <v>Regular</v>
      </c>
      <c r="CD328" s="99">
        <f t="shared" si="216"/>
        <v>1</v>
      </c>
      <c r="CE328" s="96">
        <f t="shared" si="217"/>
        <v>1</v>
      </c>
      <c r="CF328" s="96">
        <f t="shared" si="218"/>
        <v>6.7000000000000004E-2</v>
      </c>
      <c r="CG328" s="99">
        <f t="shared" si="219"/>
        <v>0.68900000000000006</v>
      </c>
      <c r="CH328" s="101" t="str">
        <f t="shared" si="220"/>
        <v>Alta</v>
      </c>
      <c r="CI328" s="96">
        <f t="shared" si="221"/>
        <v>0</v>
      </c>
      <c r="CJ328" s="96">
        <f t="shared" si="222"/>
        <v>1</v>
      </c>
      <c r="CK328" s="96">
        <f t="shared" si="223"/>
        <v>3.5000000000000031E-2</v>
      </c>
      <c r="CL328" s="102">
        <f t="shared" si="224"/>
        <v>0.34500000000000003</v>
      </c>
      <c r="CM328" s="103" t="str">
        <f t="shared" si="225"/>
        <v>Baja</v>
      </c>
      <c r="CN328" s="96">
        <f t="shared" si="226"/>
        <v>6.4000000000000001E-2</v>
      </c>
      <c r="CO328" s="96">
        <f t="shared" si="227"/>
        <v>6.4000000000000001E-2</v>
      </c>
      <c r="CP328" s="103" t="str">
        <f t="shared" si="228"/>
        <v>Ninguna</v>
      </c>
      <c r="CQ328" s="104">
        <f t="shared" si="229"/>
        <v>1.995732251148253E-2</v>
      </c>
      <c r="CR328" s="104">
        <f t="shared" si="230"/>
        <v>1.995732251148253E-2</v>
      </c>
      <c r="CS328" s="103" t="str">
        <f t="shared" si="231"/>
        <v>Ninguna</v>
      </c>
      <c r="CT328" s="105" t="str">
        <f t="shared" si="232"/>
        <v>Eutrofico</v>
      </c>
      <c r="CU328" s="83" t="s">
        <v>2346</v>
      </c>
      <c r="CV328" s="83" t="s">
        <v>2323</v>
      </c>
      <c r="CW328" s="90">
        <v>43723</v>
      </c>
      <c r="CX328" s="106">
        <f t="shared" si="233"/>
        <v>5.8871842193116999</v>
      </c>
    </row>
    <row r="329" spans="1:102" ht="30" hidden="1" customHeight="1" x14ac:dyDescent="0.2">
      <c r="A329" s="83">
        <v>2019</v>
      </c>
      <c r="B329" s="84" t="s">
        <v>2347</v>
      </c>
      <c r="C329" s="84" t="s">
        <v>347</v>
      </c>
      <c r="D329" s="85" t="s">
        <v>2348</v>
      </c>
      <c r="E329" s="121" t="s">
        <v>343</v>
      </c>
      <c r="F329" s="86" t="s">
        <v>1412</v>
      </c>
      <c r="G329" s="86" t="s">
        <v>991</v>
      </c>
      <c r="H329" s="87">
        <v>-74.711033681999993</v>
      </c>
      <c r="I329" s="87">
        <v>7.08319337</v>
      </c>
      <c r="J329" s="88">
        <v>930009.50673000002</v>
      </c>
      <c r="K329" s="88">
        <v>1275074.1744899999</v>
      </c>
      <c r="L329" s="89">
        <v>654</v>
      </c>
      <c r="M329" s="86">
        <v>2</v>
      </c>
      <c r="N329" s="86" t="s">
        <v>79</v>
      </c>
      <c r="O329" s="86">
        <v>27</v>
      </c>
      <c r="P329" s="86" t="s">
        <v>98</v>
      </c>
      <c r="Q329" s="86">
        <v>2703</v>
      </c>
      <c r="R329" s="84" t="s">
        <v>225</v>
      </c>
      <c r="S329" s="84" t="s">
        <v>234</v>
      </c>
      <c r="T329" s="84" t="s">
        <v>235</v>
      </c>
      <c r="U329" s="85" t="s">
        <v>344</v>
      </c>
      <c r="V329" s="84" t="s">
        <v>345</v>
      </c>
      <c r="W329" s="84" t="s">
        <v>346</v>
      </c>
      <c r="X329" s="84" t="s">
        <v>347</v>
      </c>
      <c r="Y329" s="90">
        <v>43708</v>
      </c>
      <c r="Z329" s="91">
        <v>22.73</v>
      </c>
      <c r="AA329" s="91">
        <v>7.45</v>
      </c>
      <c r="AB329" s="91">
        <v>344</v>
      </c>
      <c r="AC329" s="91">
        <v>27</v>
      </c>
      <c r="AD329" s="91">
        <v>28</v>
      </c>
      <c r="AE329" s="91">
        <v>6.98</v>
      </c>
      <c r="AF329" s="91">
        <v>94.4</v>
      </c>
      <c r="AG329" s="91">
        <v>1</v>
      </c>
      <c r="AH329" s="91">
        <v>13.9</v>
      </c>
      <c r="AI329" s="91">
        <v>2.27</v>
      </c>
      <c r="AJ329" s="91" t="s">
        <v>88</v>
      </c>
      <c r="AK329" s="91" t="s">
        <v>88</v>
      </c>
      <c r="AL329" s="91">
        <v>4550</v>
      </c>
      <c r="AM329" s="91">
        <v>51720</v>
      </c>
      <c r="AN329" s="91">
        <v>4550</v>
      </c>
      <c r="AO329" s="91">
        <v>0.153</v>
      </c>
      <c r="AP329" s="91">
        <v>1.592571474189943</v>
      </c>
      <c r="AQ329" s="91">
        <v>0.32500000000000001</v>
      </c>
      <c r="AR329" s="91">
        <v>5</v>
      </c>
      <c r="AS329" s="91">
        <v>503</v>
      </c>
      <c r="AT329" s="91">
        <v>594</v>
      </c>
      <c r="AU329" s="91" t="s">
        <v>88</v>
      </c>
      <c r="AV329" s="91">
        <v>336</v>
      </c>
      <c r="AW329" s="91">
        <v>1</v>
      </c>
      <c r="AX329" s="91">
        <v>5</v>
      </c>
      <c r="AY329" s="91">
        <v>0.05</v>
      </c>
      <c r="AZ329" s="91">
        <v>39.5</v>
      </c>
      <c r="BA329" s="91">
        <v>134</v>
      </c>
      <c r="BB329" s="91">
        <v>0.05</v>
      </c>
      <c r="BC329" s="91" t="s">
        <v>88</v>
      </c>
      <c r="BD329" s="91" t="s">
        <v>88</v>
      </c>
      <c r="BE329" s="93">
        <v>1E-3</v>
      </c>
      <c r="BF329" s="91" t="s">
        <v>88</v>
      </c>
      <c r="BG329" s="91">
        <v>0.25</v>
      </c>
      <c r="BH329" s="91" t="s">
        <v>88</v>
      </c>
      <c r="BI329" s="94">
        <f t="shared" si="195"/>
        <v>97.409596061022626</v>
      </c>
      <c r="BJ329" s="95">
        <f t="shared" si="196"/>
        <v>13.71492083009259</v>
      </c>
      <c r="BK329" s="95">
        <f t="shared" si="197"/>
        <v>93.492894614970254</v>
      </c>
      <c r="BL329" s="95">
        <f t="shared" si="198"/>
        <v>77.758555597670636</v>
      </c>
      <c r="BM329" s="95">
        <f t="shared" si="199"/>
        <v>89.876246104818591</v>
      </c>
      <c r="BN329" s="95">
        <f t="shared" si="200"/>
        <v>85.756210881875944</v>
      </c>
      <c r="BO329" s="95">
        <f t="shared" si="201"/>
        <v>89.058291121899998</v>
      </c>
      <c r="BP329" s="95">
        <f t="shared" si="202"/>
        <v>5</v>
      </c>
      <c r="BQ329" s="95">
        <f t="shared" si="203"/>
        <v>20</v>
      </c>
      <c r="BR329" s="96">
        <f t="shared" si="204"/>
        <v>65.860752997438624</v>
      </c>
      <c r="BS329" s="97" t="str">
        <f t="shared" si="205"/>
        <v>MEDIA</v>
      </c>
      <c r="BT329" s="98">
        <f t="shared" si="206"/>
        <v>100</v>
      </c>
      <c r="BU329" s="99">
        <f t="shared" si="207"/>
        <v>0.94400000000000006</v>
      </c>
      <c r="BV329" s="100">
        <f t="shared" si="208"/>
        <v>0.1</v>
      </c>
      <c r="BW329" s="95">
        <f t="shared" si="209"/>
        <v>1</v>
      </c>
      <c r="BX329" s="94">
        <f t="shared" si="210"/>
        <v>0.91</v>
      </c>
      <c r="BY329" s="100">
        <f t="shared" si="211"/>
        <v>0</v>
      </c>
      <c r="BZ329" s="100">
        <f t="shared" si="212"/>
        <v>0</v>
      </c>
      <c r="CA329" s="94">
        <f t="shared" si="213"/>
        <v>0.15</v>
      </c>
      <c r="CB329" s="99">
        <f t="shared" si="214"/>
        <v>0.45344000000000007</v>
      </c>
      <c r="CC329" s="97" t="str">
        <f t="shared" si="215"/>
        <v>Mala</v>
      </c>
      <c r="CD329" s="99">
        <f t="shared" si="216"/>
        <v>1</v>
      </c>
      <c r="CE329" s="96">
        <f t="shared" si="217"/>
        <v>1</v>
      </c>
      <c r="CF329" s="96">
        <f t="shared" si="218"/>
        <v>0</v>
      </c>
      <c r="CG329" s="99">
        <f t="shared" si="219"/>
        <v>0.66666666666666663</v>
      </c>
      <c r="CH329" s="101" t="str">
        <f t="shared" si="220"/>
        <v>Alta</v>
      </c>
      <c r="CI329" s="96">
        <f t="shared" si="221"/>
        <v>0.19921810003518592</v>
      </c>
      <c r="CJ329" s="96">
        <f t="shared" si="222"/>
        <v>1</v>
      </c>
      <c r="CK329" s="96">
        <f t="shared" si="223"/>
        <v>5.5999999999999939E-2</v>
      </c>
      <c r="CL329" s="102">
        <f t="shared" si="224"/>
        <v>0.41840603334506205</v>
      </c>
      <c r="CM329" s="103" t="str">
        <f t="shared" si="225"/>
        <v>Media</v>
      </c>
      <c r="CN329" s="96">
        <f t="shared" si="226"/>
        <v>0.98799999999999999</v>
      </c>
      <c r="CO329" s="96">
        <f t="shared" si="227"/>
        <v>0.98799999999999999</v>
      </c>
      <c r="CP329" s="103" t="str">
        <f t="shared" si="228"/>
        <v>Muy Alta</v>
      </c>
      <c r="CQ329" s="104">
        <f t="shared" si="229"/>
        <v>4.5981155640259083E-3</v>
      </c>
      <c r="CR329" s="104">
        <f t="shared" si="230"/>
        <v>4.5981155640259083E-3</v>
      </c>
      <c r="CS329" s="103" t="str">
        <f t="shared" si="231"/>
        <v>Ninguna</v>
      </c>
      <c r="CT329" s="105" t="str">
        <f t="shared" si="232"/>
        <v>Eutrofico</v>
      </c>
      <c r="CU329" s="83" t="s">
        <v>2349</v>
      </c>
      <c r="CV329" s="83" t="s">
        <v>2323</v>
      </c>
      <c r="CW329" s="90">
        <v>43723</v>
      </c>
      <c r="CX329" s="106">
        <f t="shared" si="233"/>
        <v>6.917571474189943</v>
      </c>
    </row>
    <row r="330" spans="1:102" ht="30" hidden="1" customHeight="1" x14ac:dyDescent="0.2">
      <c r="A330" s="83">
        <v>2019</v>
      </c>
      <c r="B330" s="84" t="s">
        <v>2350</v>
      </c>
      <c r="C330" s="84" t="s">
        <v>347</v>
      </c>
      <c r="D330" s="85" t="s">
        <v>2351</v>
      </c>
      <c r="E330" s="121" t="s">
        <v>343</v>
      </c>
      <c r="F330" s="86" t="s">
        <v>1412</v>
      </c>
      <c r="G330" s="86" t="s">
        <v>991</v>
      </c>
      <c r="H330" s="87">
        <v>-74.711015599000007</v>
      </c>
      <c r="I330" s="87">
        <v>7.0838704410000002</v>
      </c>
      <c r="J330" s="88">
        <v>930011.606715</v>
      </c>
      <c r="K330" s="88">
        <v>1275149.05434</v>
      </c>
      <c r="L330" s="89">
        <v>645</v>
      </c>
      <c r="M330" s="86">
        <v>2</v>
      </c>
      <c r="N330" s="86" t="s">
        <v>79</v>
      </c>
      <c r="O330" s="86">
        <v>27</v>
      </c>
      <c r="P330" s="86" t="s">
        <v>98</v>
      </c>
      <c r="Q330" s="86">
        <v>2703</v>
      </c>
      <c r="R330" s="84" t="s">
        <v>225</v>
      </c>
      <c r="S330" s="84" t="s">
        <v>234</v>
      </c>
      <c r="T330" s="84" t="s">
        <v>235</v>
      </c>
      <c r="U330" s="85" t="s">
        <v>344</v>
      </c>
      <c r="V330" s="84" t="s">
        <v>345</v>
      </c>
      <c r="W330" s="84" t="s">
        <v>346</v>
      </c>
      <c r="X330" s="84" t="s">
        <v>347</v>
      </c>
      <c r="Y330" s="90">
        <v>43708</v>
      </c>
      <c r="Z330" s="91">
        <v>26.68</v>
      </c>
      <c r="AA330" s="91">
        <v>7.9</v>
      </c>
      <c r="AB330" s="91">
        <v>347</v>
      </c>
      <c r="AC330" s="91">
        <v>27.8</v>
      </c>
      <c r="AD330" s="91">
        <v>28</v>
      </c>
      <c r="AE330" s="91">
        <v>7.05</v>
      </c>
      <c r="AF330" s="91">
        <v>95</v>
      </c>
      <c r="AG330" s="91">
        <v>0.19999999999999929</v>
      </c>
      <c r="AH330" s="91">
        <v>12</v>
      </c>
      <c r="AI330" s="91">
        <v>2.36</v>
      </c>
      <c r="AJ330" s="91" t="s">
        <v>88</v>
      </c>
      <c r="AK330" s="91" t="s">
        <v>88</v>
      </c>
      <c r="AL330" s="91">
        <v>2400</v>
      </c>
      <c r="AM330" s="91">
        <v>89360</v>
      </c>
      <c r="AN330" s="91">
        <v>2655</v>
      </c>
      <c r="AO330" s="91">
        <v>0.153</v>
      </c>
      <c r="AP330" s="91">
        <v>1.8749423029470256</v>
      </c>
      <c r="AQ330" s="91">
        <v>0.317</v>
      </c>
      <c r="AR330" s="91">
        <v>5</v>
      </c>
      <c r="AS330" s="91">
        <v>207</v>
      </c>
      <c r="AT330" s="91">
        <v>409</v>
      </c>
      <c r="AU330" s="91" t="s">
        <v>88</v>
      </c>
      <c r="AV330" s="91">
        <v>160</v>
      </c>
      <c r="AW330" s="91">
        <v>0.3</v>
      </c>
      <c r="AX330" s="91">
        <v>5</v>
      </c>
      <c r="AY330" s="91">
        <v>6.3E-2</v>
      </c>
      <c r="AZ330" s="91">
        <v>37.200000000000003</v>
      </c>
      <c r="BA330" s="91">
        <v>141</v>
      </c>
      <c r="BB330" s="91">
        <v>0.05</v>
      </c>
      <c r="BC330" s="91" t="s">
        <v>88</v>
      </c>
      <c r="BD330" s="91" t="s">
        <v>88</v>
      </c>
      <c r="BE330" s="93">
        <v>1E-3</v>
      </c>
      <c r="BF330" s="91" t="s">
        <v>88</v>
      </c>
      <c r="BG330" s="91">
        <v>0.25</v>
      </c>
      <c r="BH330" s="91" t="s">
        <v>88</v>
      </c>
      <c r="BI330" s="94">
        <f t="shared" si="195"/>
        <v>97.636378390624955</v>
      </c>
      <c r="BJ330" s="95">
        <f t="shared" si="196"/>
        <v>16.597769127450487</v>
      </c>
      <c r="BK330" s="95">
        <f t="shared" si="197"/>
        <v>87.457993530999374</v>
      </c>
      <c r="BL330" s="95">
        <f t="shared" si="198"/>
        <v>76.980168530915762</v>
      </c>
      <c r="BM330" s="95">
        <f t="shared" si="199"/>
        <v>88.091446034849454</v>
      </c>
      <c r="BN330" s="95">
        <f t="shared" si="200"/>
        <v>85.756210881875944</v>
      </c>
      <c r="BO330" s="95">
        <f t="shared" si="201"/>
        <v>90.230538484720753</v>
      </c>
      <c r="BP330" s="95">
        <f t="shared" si="202"/>
        <v>5</v>
      </c>
      <c r="BQ330" s="95">
        <f t="shared" si="203"/>
        <v>24.697120959027075</v>
      </c>
      <c r="BR330" s="96">
        <f t="shared" si="204"/>
        <v>65.878643220885493</v>
      </c>
      <c r="BS330" s="97" t="str">
        <f t="shared" si="205"/>
        <v>MEDIA</v>
      </c>
      <c r="BT330" s="98">
        <f t="shared" si="206"/>
        <v>79.365079365079367</v>
      </c>
      <c r="BU330" s="99">
        <f t="shared" si="207"/>
        <v>0.95000000000000007</v>
      </c>
      <c r="BV330" s="100">
        <f t="shared" si="208"/>
        <v>0.1</v>
      </c>
      <c r="BW330" s="95">
        <f t="shared" si="209"/>
        <v>1</v>
      </c>
      <c r="BX330" s="94">
        <f t="shared" si="210"/>
        <v>0.91</v>
      </c>
      <c r="BY330" s="100">
        <f t="shared" si="211"/>
        <v>0.54</v>
      </c>
      <c r="BZ330" s="100">
        <f t="shared" si="212"/>
        <v>0</v>
      </c>
      <c r="CA330" s="94">
        <f t="shared" si="213"/>
        <v>0.15</v>
      </c>
      <c r="CB330" s="99">
        <f t="shared" si="214"/>
        <v>0.53000000000000014</v>
      </c>
      <c r="CC330" s="97" t="str">
        <f t="shared" si="215"/>
        <v>Regular</v>
      </c>
      <c r="CD330" s="99">
        <f t="shared" si="216"/>
        <v>1</v>
      </c>
      <c r="CE330" s="96">
        <f t="shared" si="217"/>
        <v>1</v>
      </c>
      <c r="CF330" s="96">
        <f t="shared" si="218"/>
        <v>0</v>
      </c>
      <c r="CG330" s="99">
        <f t="shared" si="219"/>
        <v>0.66666666666666663</v>
      </c>
      <c r="CH330" s="101" t="str">
        <f t="shared" si="220"/>
        <v>Alta</v>
      </c>
      <c r="CI330" s="96">
        <f t="shared" si="221"/>
        <v>0.21103840207907459</v>
      </c>
      <c r="CJ330" s="96">
        <f t="shared" si="222"/>
        <v>1</v>
      </c>
      <c r="CK330" s="96">
        <f t="shared" si="223"/>
        <v>4.9999999999999933E-2</v>
      </c>
      <c r="CL330" s="102">
        <f t="shared" si="224"/>
        <v>0.42034613402635818</v>
      </c>
      <c r="CM330" s="103" t="str">
        <f t="shared" si="225"/>
        <v>Media</v>
      </c>
      <c r="CN330" s="96">
        <f t="shared" si="226"/>
        <v>0.45999999999999996</v>
      </c>
      <c r="CO330" s="96">
        <f t="shared" si="227"/>
        <v>0.45999999999999996</v>
      </c>
      <c r="CP330" s="103" t="str">
        <f t="shared" si="228"/>
        <v>Media</v>
      </c>
      <c r="CQ330" s="104">
        <f t="shared" si="229"/>
        <v>2.1352556161020657E-2</v>
      </c>
      <c r="CR330" s="104">
        <f t="shared" si="230"/>
        <v>2.1352556161020657E-2</v>
      </c>
      <c r="CS330" s="103" t="str">
        <f t="shared" si="231"/>
        <v>Ninguna</v>
      </c>
      <c r="CT330" s="105" t="str">
        <f t="shared" si="232"/>
        <v>Eutrofico</v>
      </c>
      <c r="CU330" s="83" t="s">
        <v>2352</v>
      </c>
      <c r="CV330" s="83" t="s">
        <v>2323</v>
      </c>
      <c r="CW330" s="90">
        <v>43723</v>
      </c>
      <c r="CX330" s="106">
        <f t="shared" si="233"/>
        <v>7.1919423029470257</v>
      </c>
    </row>
    <row r="331" spans="1:102" ht="30" hidden="1" customHeight="1" x14ac:dyDescent="0.2">
      <c r="A331" s="83">
        <v>2019</v>
      </c>
      <c r="B331" s="84" t="s">
        <v>2353</v>
      </c>
      <c r="C331" s="84" t="s">
        <v>347</v>
      </c>
      <c r="D331" s="85" t="s">
        <v>2354</v>
      </c>
      <c r="E331" s="121" t="s">
        <v>343</v>
      </c>
      <c r="F331" s="86" t="s">
        <v>1412</v>
      </c>
      <c r="G331" s="86" t="s">
        <v>991</v>
      </c>
      <c r="H331" s="87">
        <v>-74.710137040000006</v>
      </c>
      <c r="I331" s="87">
        <v>7.095594374</v>
      </c>
      <c r="J331" s="88">
        <v>930110.43874600006</v>
      </c>
      <c r="K331" s="88">
        <v>1276445.5630000001</v>
      </c>
      <c r="L331" s="89">
        <v>610</v>
      </c>
      <c r="M331" s="86">
        <v>2</v>
      </c>
      <c r="N331" s="86" t="s">
        <v>79</v>
      </c>
      <c r="O331" s="86">
        <v>27</v>
      </c>
      <c r="P331" s="86" t="s">
        <v>98</v>
      </c>
      <c r="Q331" s="86">
        <v>2703</v>
      </c>
      <c r="R331" s="84" t="s">
        <v>225</v>
      </c>
      <c r="S331" s="84" t="s">
        <v>234</v>
      </c>
      <c r="T331" s="84" t="s">
        <v>235</v>
      </c>
      <c r="U331" s="85" t="s">
        <v>344</v>
      </c>
      <c r="V331" s="84" t="s">
        <v>345</v>
      </c>
      <c r="W331" s="84" t="s">
        <v>346</v>
      </c>
      <c r="X331" s="84" t="s">
        <v>347</v>
      </c>
      <c r="Y331" s="90">
        <v>43732</v>
      </c>
      <c r="Z331" s="91">
        <v>54</v>
      </c>
      <c r="AA331" s="91">
        <v>7.14</v>
      </c>
      <c r="AB331" s="91">
        <v>252</v>
      </c>
      <c r="AC331" s="91">
        <v>25.8</v>
      </c>
      <c r="AD331" s="91">
        <v>26.3</v>
      </c>
      <c r="AE331" s="91">
        <v>7.14</v>
      </c>
      <c r="AF331" s="91">
        <v>95.3</v>
      </c>
      <c r="AG331" s="91">
        <v>0.5</v>
      </c>
      <c r="AH331" s="91">
        <v>18.8</v>
      </c>
      <c r="AI331" s="91">
        <v>2</v>
      </c>
      <c r="AJ331" s="91" t="s">
        <v>88</v>
      </c>
      <c r="AK331" s="91" t="s">
        <v>88</v>
      </c>
      <c r="AL331" s="91">
        <v>10710</v>
      </c>
      <c r="AM331" s="91">
        <v>26030</v>
      </c>
      <c r="AN331" s="91">
        <v>13540</v>
      </c>
      <c r="AO331" s="91">
        <v>0.153</v>
      </c>
      <c r="AP331" s="91">
        <v>1.0459015497162321</v>
      </c>
      <c r="AQ331" s="91">
        <v>0.02</v>
      </c>
      <c r="AR331" s="91">
        <v>5</v>
      </c>
      <c r="AS331" s="91">
        <v>84.4</v>
      </c>
      <c r="AT331" s="91">
        <v>260</v>
      </c>
      <c r="AU331" s="91" t="s">
        <v>88</v>
      </c>
      <c r="AV331" s="91">
        <v>85</v>
      </c>
      <c r="AW331" s="91">
        <v>0.2</v>
      </c>
      <c r="AX331" s="91">
        <v>5</v>
      </c>
      <c r="AY331" s="91">
        <v>0.14799999999999999</v>
      </c>
      <c r="AZ331" s="91">
        <v>33.299999999999997</v>
      </c>
      <c r="BA331" s="91">
        <v>87.4</v>
      </c>
      <c r="BB331" s="91">
        <v>0.05</v>
      </c>
      <c r="BC331" s="91" t="s">
        <v>88</v>
      </c>
      <c r="BD331" s="91" t="s">
        <v>88</v>
      </c>
      <c r="BE331" s="93">
        <v>1E-3</v>
      </c>
      <c r="BF331" s="91" t="s">
        <v>88</v>
      </c>
      <c r="BG331" s="91">
        <v>0.25</v>
      </c>
      <c r="BH331" s="91" t="s">
        <v>88</v>
      </c>
      <c r="BI331" s="94">
        <f t="shared" si="195"/>
        <v>97.742317062514289</v>
      </c>
      <c r="BJ331" s="95">
        <f t="shared" si="196"/>
        <v>9.0725332773487892</v>
      </c>
      <c r="BK331" s="95">
        <f t="shared" si="197"/>
        <v>91.252816146602271</v>
      </c>
      <c r="BL331" s="95">
        <f t="shared" si="198"/>
        <v>80.14150832</v>
      </c>
      <c r="BM331" s="95">
        <f t="shared" si="199"/>
        <v>93.479805341539588</v>
      </c>
      <c r="BN331" s="95">
        <f t="shared" si="200"/>
        <v>85.756210881875944</v>
      </c>
      <c r="BO331" s="95">
        <f t="shared" si="201"/>
        <v>89.888182341904681</v>
      </c>
      <c r="BP331" s="95">
        <f t="shared" si="202"/>
        <v>21.989909037053465</v>
      </c>
      <c r="BQ331" s="95">
        <f t="shared" si="203"/>
        <v>58.992029936000023</v>
      </c>
      <c r="BR331" s="96">
        <f t="shared" si="204"/>
        <v>69.722229591345794</v>
      </c>
      <c r="BS331" s="97" t="str">
        <f t="shared" si="205"/>
        <v>MEDIA</v>
      </c>
      <c r="BT331" s="98">
        <f t="shared" si="206"/>
        <v>33.783783783783782</v>
      </c>
      <c r="BU331" s="99">
        <f t="shared" si="207"/>
        <v>0.95299999999999996</v>
      </c>
      <c r="BV331" s="100">
        <f t="shared" si="208"/>
        <v>0.1</v>
      </c>
      <c r="BW331" s="95">
        <f t="shared" si="209"/>
        <v>1</v>
      </c>
      <c r="BX331" s="94">
        <f t="shared" si="210"/>
        <v>0.91</v>
      </c>
      <c r="BY331" s="100">
        <f t="shared" si="211"/>
        <v>0.76500000000000001</v>
      </c>
      <c r="BZ331" s="100">
        <f t="shared" si="212"/>
        <v>9.2437119916466415E-2</v>
      </c>
      <c r="CA331" s="94">
        <f t="shared" si="213"/>
        <v>0.15</v>
      </c>
      <c r="CB331" s="99">
        <f t="shared" si="214"/>
        <v>0.57492119678830533</v>
      </c>
      <c r="CC331" s="97" t="str">
        <f t="shared" si="215"/>
        <v>Regular</v>
      </c>
      <c r="CD331" s="99">
        <f t="shared" si="216"/>
        <v>0.90756288008353359</v>
      </c>
      <c r="CE331" s="96">
        <f t="shared" si="217"/>
        <v>0.28356348395015163</v>
      </c>
      <c r="CF331" s="96">
        <f t="shared" si="218"/>
        <v>0</v>
      </c>
      <c r="CG331" s="99">
        <f t="shared" si="219"/>
        <v>0.39704212134456168</v>
      </c>
      <c r="CH331" s="101" t="str">
        <f t="shared" si="220"/>
        <v>Baja</v>
      </c>
      <c r="CI331" s="96">
        <f t="shared" si="221"/>
        <v>0</v>
      </c>
      <c r="CJ331" s="96">
        <f t="shared" si="222"/>
        <v>1</v>
      </c>
      <c r="CK331" s="96">
        <f t="shared" si="223"/>
        <v>4.7000000000000042E-2</v>
      </c>
      <c r="CL331" s="102">
        <f t="shared" si="224"/>
        <v>0.34900000000000003</v>
      </c>
      <c r="CM331" s="103" t="str">
        <f t="shared" si="225"/>
        <v>Baja</v>
      </c>
      <c r="CN331" s="96">
        <f t="shared" si="226"/>
        <v>0.23500000000000001</v>
      </c>
      <c r="CO331" s="96">
        <f t="shared" si="227"/>
        <v>0.23500000000000001</v>
      </c>
      <c r="CP331" s="103" t="str">
        <f t="shared" si="228"/>
        <v>Baja</v>
      </c>
      <c r="CQ331" s="104">
        <f t="shared" si="229"/>
        <v>1.5827617486398053E-3</v>
      </c>
      <c r="CR331" s="104">
        <f t="shared" si="230"/>
        <v>1.5827617486398053E-3</v>
      </c>
      <c r="CS331" s="103" t="str">
        <f t="shared" si="231"/>
        <v>Ninguna</v>
      </c>
      <c r="CT331" s="105" t="str">
        <f t="shared" si="232"/>
        <v>Eutrofico</v>
      </c>
      <c r="CU331" s="83" t="s">
        <v>2355</v>
      </c>
      <c r="CV331" s="83" t="s">
        <v>2356</v>
      </c>
      <c r="CW331" s="90">
        <v>43747</v>
      </c>
      <c r="CX331" s="106">
        <f t="shared" si="233"/>
        <v>6.0659015497162319</v>
      </c>
    </row>
    <row r="332" spans="1:102" ht="30" hidden="1" customHeight="1" x14ac:dyDescent="0.2">
      <c r="A332" s="83">
        <v>2019</v>
      </c>
      <c r="B332" s="84" t="s">
        <v>2357</v>
      </c>
      <c r="C332" s="84" t="s">
        <v>347</v>
      </c>
      <c r="D332" s="85" t="s">
        <v>2358</v>
      </c>
      <c r="E332" s="121" t="s">
        <v>314</v>
      </c>
      <c r="F332" s="86" t="s">
        <v>1412</v>
      </c>
      <c r="G332" s="86" t="s">
        <v>991</v>
      </c>
      <c r="H332" s="87">
        <v>-74.697980556000005</v>
      </c>
      <c r="I332" s="87">
        <v>7.0647166669999999</v>
      </c>
      <c r="J332" s="88">
        <v>931448.91688100004</v>
      </c>
      <c r="K332" s="88">
        <v>1273028.7521899999</v>
      </c>
      <c r="L332" s="89">
        <v>571</v>
      </c>
      <c r="M332" s="86">
        <v>2</v>
      </c>
      <c r="N332" s="86" t="s">
        <v>79</v>
      </c>
      <c r="O332" s="86">
        <v>27</v>
      </c>
      <c r="P332" s="86" t="s">
        <v>98</v>
      </c>
      <c r="Q332" s="86">
        <v>2703</v>
      </c>
      <c r="R332" s="84" t="s">
        <v>225</v>
      </c>
      <c r="S332" s="84" t="s">
        <v>234</v>
      </c>
      <c r="T332" s="84" t="s">
        <v>235</v>
      </c>
      <c r="U332" s="85" t="s">
        <v>344</v>
      </c>
      <c r="V332" s="84" t="s">
        <v>345</v>
      </c>
      <c r="W332" s="84" t="s">
        <v>346</v>
      </c>
      <c r="X332" s="84" t="s">
        <v>347</v>
      </c>
      <c r="Y332" s="90">
        <v>43732</v>
      </c>
      <c r="Z332" s="91">
        <v>80</v>
      </c>
      <c r="AA332" s="91">
        <v>7.19</v>
      </c>
      <c r="AB332" s="91">
        <v>282</v>
      </c>
      <c r="AC332" s="91">
        <v>25.8</v>
      </c>
      <c r="AD332" s="91">
        <v>26.8</v>
      </c>
      <c r="AE332" s="91">
        <v>7.06</v>
      </c>
      <c r="AF332" s="91">
        <v>92.8</v>
      </c>
      <c r="AG332" s="91">
        <v>1</v>
      </c>
      <c r="AH332" s="91">
        <v>14.3</v>
      </c>
      <c r="AI332" s="91">
        <v>2</v>
      </c>
      <c r="AJ332" s="91" t="s">
        <v>88</v>
      </c>
      <c r="AK332" s="91" t="s">
        <v>88</v>
      </c>
      <c r="AL332" s="91">
        <v>24810</v>
      </c>
      <c r="AM332" s="91">
        <v>46110</v>
      </c>
      <c r="AN332" s="91">
        <v>28130</v>
      </c>
      <c r="AO332" s="91">
        <v>0.153</v>
      </c>
      <c r="AP332" s="91">
        <v>1.0436425830861755</v>
      </c>
      <c r="AQ332" s="91">
        <v>0.02</v>
      </c>
      <c r="AR332" s="91">
        <v>5</v>
      </c>
      <c r="AS332" s="91">
        <v>76</v>
      </c>
      <c r="AT332" s="91">
        <v>268</v>
      </c>
      <c r="AU332" s="91" t="s">
        <v>88</v>
      </c>
      <c r="AV332" s="91">
        <v>81</v>
      </c>
      <c r="AW332" s="91">
        <v>0.2</v>
      </c>
      <c r="AX332" s="91">
        <v>5</v>
      </c>
      <c r="AY332" s="91">
        <v>0.20100000000000001</v>
      </c>
      <c r="AZ332" s="91">
        <v>36.200000000000003</v>
      </c>
      <c r="BA332" s="91">
        <v>92.3</v>
      </c>
      <c r="BB332" s="91">
        <v>0.05</v>
      </c>
      <c r="BC332" s="91" t="s">
        <v>88</v>
      </c>
      <c r="BD332" s="91" t="s">
        <v>88</v>
      </c>
      <c r="BE332" s="93">
        <v>1E-3</v>
      </c>
      <c r="BF332" s="91" t="s">
        <v>88</v>
      </c>
      <c r="BG332" s="91">
        <v>0.25</v>
      </c>
      <c r="BH332" s="91" t="s">
        <v>88</v>
      </c>
      <c r="BI332" s="94">
        <f t="shared" si="195"/>
        <v>96.708267902440269</v>
      </c>
      <c r="BJ332" s="95">
        <f t="shared" si="196"/>
        <v>6.7391553616411555</v>
      </c>
      <c r="BK332" s="95">
        <f t="shared" si="197"/>
        <v>92.003810213746618</v>
      </c>
      <c r="BL332" s="95">
        <f t="shared" si="198"/>
        <v>80.14150832</v>
      </c>
      <c r="BM332" s="95">
        <f t="shared" si="199"/>
        <v>93.495111644842353</v>
      </c>
      <c r="BN332" s="95">
        <f t="shared" si="200"/>
        <v>85.756210881875944</v>
      </c>
      <c r="BO332" s="95">
        <f t="shared" si="201"/>
        <v>89.058291121899998</v>
      </c>
      <c r="BP332" s="95">
        <f t="shared" si="202"/>
        <v>25.996399206400028</v>
      </c>
      <c r="BQ332" s="95">
        <f t="shared" si="203"/>
        <v>57.405001651993622</v>
      </c>
      <c r="BR332" s="96">
        <f t="shared" si="204"/>
        <v>69.383678857002948</v>
      </c>
      <c r="BS332" s="97" t="str">
        <f t="shared" si="205"/>
        <v>MEDIA</v>
      </c>
      <c r="BT332" s="98">
        <f t="shared" si="206"/>
        <v>24.875621890547261</v>
      </c>
      <c r="BU332" s="99">
        <f t="shared" si="207"/>
        <v>0.92799999999999994</v>
      </c>
      <c r="BV332" s="100">
        <f t="shared" si="208"/>
        <v>0.1</v>
      </c>
      <c r="BW332" s="95">
        <f t="shared" si="209"/>
        <v>1</v>
      </c>
      <c r="BX332" s="94">
        <f t="shared" si="210"/>
        <v>0.91</v>
      </c>
      <c r="BY332" s="100">
        <f t="shared" si="211"/>
        <v>0.77700000000000002</v>
      </c>
      <c r="BZ332" s="100">
        <f t="shared" si="212"/>
        <v>0</v>
      </c>
      <c r="CA332" s="94">
        <f t="shared" si="213"/>
        <v>0.15</v>
      </c>
      <c r="CB332" s="99">
        <f t="shared" si="214"/>
        <v>0.55966000000000005</v>
      </c>
      <c r="CC332" s="97" t="str">
        <f t="shared" si="215"/>
        <v>Regular</v>
      </c>
      <c r="CD332" s="99">
        <f t="shared" si="216"/>
        <v>1</v>
      </c>
      <c r="CE332" s="96">
        <f t="shared" si="217"/>
        <v>0.36048523767585572</v>
      </c>
      <c r="CF332" s="96">
        <f t="shared" si="218"/>
        <v>0</v>
      </c>
      <c r="CG332" s="99">
        <f t="shared" si="219"/>
        <v>0.4534950792252852</v>
      </c>
      <c r="CH332" s="101" t="str">
        <f t="shared" si="220"/>
        <v>Media</v>
      </c>
      <c r="CI332" s="96">
        <f t="shared" si="221"/>
        <v>0</v>
      </c>
      <c r="CJ332" s="96">
        <f t="shared" si="222"/>
        <v>1</v>
      </c>
      <c r="CK332" s="96">
        <f t="shared" si="223"/>
        <v>7.2000000000000064E-2</v>
      </c>
      <c r="CL332" s="102">
        <f t="shared" si="224"/>
        <v>0.35733333333333334</v>
      </c>
      <c r="CM332" s="103" t="str">
        <f t="shared" si="225"/>
        <v>Baja</v>
      </c>
      <c r="CN332" s="96">
        <f t="shared" si="226"/>
        <v>0.223</v>
      </c>
      <c r="CO332" s="96">
        <f t="shared" si="227"/>
        <v>0.223</v>
      </c>
      <c r="CP332" s="103" t="str">
        <f t="shared" si="228"/>
        <v>Baja</v>
      </c>
      <c r="CQ332" s="104">
        <f t="shared" si="229"/>
        <v>1.8801909076278233E-3</v>
      </c>
      <c r="CR332" s="104">
        <f t="shared" si="230"/>
        <v>1.8801909076278233E-3</v>
      </c>
      <c r="CS332" s="103" t="str">
        <f t="shared" si="231"/>
        <v>Ninguna</v>
      </c>
      <c r="CT332" s="105" t="str">
        <f t="shared" si="232"/>
        <v>Eutrofico</v>
      </c>
      <c r="CU332" s="83" t="s">
        <v>2359</v>
      </c>
      <c r="CV332" s="83" t="s">
        <v>2356</v>
      </c>
      <c r="CW332" s="90">
        <v>43747</v>
      </c>
      <c r="CX332" s="106">
        <f t="shared" si="233"/>
        <v>6.0636425830861755</v>
      </c>
    </row>
    <row r="333" spans="1:102" ht="30" hidden="1" customHeight="1" x14ac:dyDescent="0.2">
      <c r="A333" s="83">
        <v>2019</v>
      </c>
      <c r="B333" s="84" t="s">
        <v>2360</v>
      </c>
      <c r="C333" s="84" t="s">
        <v>347</v>
      </c>
      <c r="D333" s="85" t="s">
        <v>2361</v>
      </c>
      <c r="E333" s="121" t="s">
        <v>343</v>
      </c>
      <c r="F333" s="86" t="s">
        <v>1412</v>
      </c>
      <c r="G333" s="86" t="s">
        <v>991</v>
      </c>
      <c r="H333" s="87">
        <v>-74.714225517000003</v>
      </c>
      <c r="I333" s="87">
        <v>7.089243315</v>
      </c>
      <c r="J333" s="88">
        <v>929657.78320399998</v>
      </c>
      <c r="K333" s="88">
        <v>1275743.7674199999</v>
      </c>
      <c r="L333" s="89">
        <v>631</v>
      </c>
      <c r="M333" s="86">
        <v>2</v>
      </c>
      <c r="N333" s="86" t="s">
        <v>79</v>
      </c>
      <c r="O333" s="86">
        <v>27</v>
      </c>
      <c r="P333" s="86" t="s">
        <v>98</v>
      </c>
      <c r="Q333" s="86">
        <v>2703</v>
      </c>
      <c r="R333" s="84" t="s">
        <v>225</v>
      </c>
      <c r="S333" s="84" t="s">
        <v>234</v>
      </c>
      <c r="T333" s="84" t="s">
        <v>235</v>
      </c>
      <c r="U333" s="85" t="s">
        <v>344</v>
      </c>
      <c r="V333" s="84" t="s">
        <v>345</v>
      </c>
      <c r="W333" s="84" t="s">
        <v>346</v>
      </c>
      <c r="X333" s="84" t="s">
        <v>347</v>
      </c>
      <c r="Y333" s="90">
        <v>43732</v>
      </c>
      <c r="Z333" s="91">
        <v>59.85</v>
      </c>
      <c r="AA333" s="91">
        <v>7.68</v>
      </c>
      <c r="AB333" s="91">
        <v>158.5</v>
      </c>
      <c r="AC333" s="91">
        <v>26.9</v>
      </c>
      <c r="AD333" s="91">
        <v>30.5</v>
      </c>
      <c r="AE333" s="91">
        <v>6.27</v>
      </c>
      <c r="AF333" s="91">
        <v>93.2</v>
      </c>
      <c r="AG333" s="91">
        <v>3.6000000000000014</v>
      </c>
      <c r="AH333" s="91">
        <v>13.1</v>
      </c>
      <c r="AI333" s="91">
        <v>2</v>
      </c>
      <c r="AJ333" s="91" t="s">
        <v>88</v>
      </c>
      <c r="AK333" s="91" t="s">
        <v>88</v>
      </c>
      <c r="AL333" s="91">
        <v>1460</v>
      </c>
      <c r="AM333" s="91">
        <v>21870</v>
      </c>
      <c r="AN333" s="91">
        <v>1730</v>
      </c>
      <c r="AO333" s="91">
        <v>0.153</v>
      </c>
      <c r="AP333" s="91">
        <v>1.7800657044846457</v>
      </c>
      <c r="AQ333" s="91">
        <v>2.3E-2</v>
      </c>
      <c r="AR333" s="91">
        <v>5</v>
      </c>
      <c r="AS333" s="91">
        <v>34.4</v>
      </c>
      <c r="AT333" s="91">
        <v>142</v>
      </c>
      <c r="AU333" s="91" t="s">
        <v>88</v>
      </c>
      <c r="AV333" s="91">
        <v>29</v>
      </c>
      <c r="AW333" s="91">
        <v>0.2</v>
      </c>
      <c r="AX333" s="91">
        <v>5</v>
      </c>
      <c r="AY333" s="91">
        <v>8.4000000000000005E-2</v>
      </c>
      <c r="AZ333" s="91">
        <v>36.700000000000003</v>
      </c>
      <c r="BA333" s="91">
        <v>54.7</v>
      </c>
      <c r="BB333" s="91">
        <v>0.05</v>
      </c>
      <c r="BC333" s="91" t="s">
        <v>88</v>
      </c>
      <c r="BD333" s="91" t="s">
        <v>88</v>
      </c>
      <c r="BE333" s="93">
        <v>1E-3</v>
      </c>
      <c r="BF333" s="91" t="s">
        <v>88</v>
      </c>
      <c r="BG333" s="91">
        <v>0.25</v>
      </c>
      <c r="BH333" s="91" t="s">
        <v>88</v>
      </c>
      <c r="BI333" s="94">
        <f t="shared" si="195"/>
        <v>96.896703739184204</v>
      </c>
      <c r="BJ333" s="95">
        <f t="shared" si="196"/>
        <v>19.195403148080608</v>
      </c>
      <c r="BK333" s="95">
        <f t="shared" si="197"/>
        <v>91.490783510165784</v>
      </c>
      <c r="BL333" s="95">
        <f t="shared" si="198"/>
        <v>80.14150832</v>
      </c>
      <c r="BM333" s="95">
        <f t="shared" si="199"/>
        <v>88.685449158451704</v>
      </c>
      <c r="BN333" s="95">
        <f t="shared" si="200"/>
        <v>85.756210881875944</v>
      </c>
      <c r="BO333" s="95">
        <f t="shared" si="201"/>
        <v>80.23947646237859</v>
      </c>
      <c r="BP333" s="95">
        <f t="shared" si="202"/>
        <v>48.127240489533435</v>
      </c>
      <c r="BQ333" s="95">
        <f t="shared" si="203"/>
        <v>79.559924096305608</v>
      </c>
      <c r="BR333" s="96">
        <f t="shared" si="204"/>
        <v>73.31074381684715</v>
      </c>
      <c r="BS333" s="97" t="str">
        <f t="shared" si="205"/>
        <v>BUENA</v>
      </c>
      <c r="BT333" s="98">
        <f t="shared" si="206"/>
        <v>59.523809523809518</v>
      </c>
      <c r="BU333" s="99">
        <f t="shared" si="207"/>
        <v>0.93200000000000005</v>
      </c>
      <c r="BV333" s="100">
        <f t="shared" si="208"/>
        <v>0.1</v>
      </c>
      <c r="BW333" s="95">
        <f t="shared" si="209"/>
        <v>1</v>
      </c>
      <c r="BX333" s="94">
        <f t="shared" si="210"/>
        <v>0.91</v>
      </c>
      <c r="BY333" s="100">
        <f t="shared" si="211"/>
        <v>0.93300000000000005</v>
      </c>
      <c r="BZ333" s="100">
        <f t="shared" si="212"/>
        <v>0.51242748364799973</v>
      </c>
      <c r="CA333" s="94">
        <f t="shared" si="213"/>
        <v>0.15</v>
      </c>
      <c r="CB333" s="99">
        <f t="shared" si="214"/>
        <v>0.65387984771072005</v>
      </c>
      <c r="CC333" s="97" t="str">
        <f t="shared" si="215"/>
        <v>Regular</v>
      </c>
      <c r="CD333" s="99">
        <f t="shared" si="216"/>
        <v>0.48757251635200027</v>
      </c>
      <c r="CE333" s="96">
        <f t="shared" si="217"/>
        <v>3.606984166147828E-2</v>
      </c>
      <c r="CF333" s="96">
        <f t="shared" si="218"/>
        <v>0</v>
      </c>
      <c r="CG333" s="99">
        <f t="shared" si="219"/>
        <v>0.17454745267115954</v>
      </c>
      <c r="CH333" s="101" t="str">
        <f t="shared" si="220"/>
        <v>Ninguna</v>
      </c>
      <c r="CI333" s="96">
        <f t="shared" si="221"/>
        <v>0</v>
      </c>
      <c r="CJ333" s="96">
        <f t="shared" si="222"/>
        <v>1</v>
      </c>
      <c r="CK333" s="96">
        <f t="shared" si="223"/>
        <v>6.7999999999999949E-2</v>
      </c>
      <c r="CL333" s="102">
        <f t="shared" si="224"/>
        <v>0.35600000000000004</v>
      </c>
      <c r="CM333" s="103" t="str">
        <f t="shared" si="225"/>
        <v>Baja</v>
      </c>
      <c r="CN333" s="96">
        <f t="shared" si="226"/>
        <v>6.7000000000000004E-2</v>
      </c>
      <c r="CO333" s="96">
        <f t="shared" si="227"/>
        <v>6.7000000000000004E-2</v>
      </c>
      <c r="CP333" s="103" t="str">
        <f t="shared" si="228"/>
        <v>Ninguna</v>
      </c>
      <c r="CQ333" s="104">
        <f t="shared" si="229"/>
        <v>1.0110688487072389E-2</v>
      </c>
      <c r="CR333" s="104">
        <f t="shared" si="230"/>
        <v>1.0110688487072389E-2</v>
      </c>
      <c r="CS333" s="103" t="str">
        <f t="shared" si="231"/>
        <v>Ninguna</v>
      </c>
      <c r="CT333" s="105" t="str">
        <f t="shared" si="232"/>
        <v>Eutrofico</v>
      </c>
      <c r="CU333" s="83" t="s">
        <v>2362</v>
      </c>
      <c r="CV333" s="83" t="s">
        <v>2356</v>
      </c>
      <c r="CW333" s="90">
        <v>43747</v>
      </c>
      <c r="CX333" s="106">
        <f t="shared" si="233"/>
        <v>6.8030657044846459</v>
      </c>
    </row>
    <row r="334" spans="1:102" ht="30" hidden="1" customHeight="1" x14ac:dyDescent="0.2">
      <c r="A334" s="83">
        <v>2019</v>
      </c>
      <c r="B334" s="84" t="s">
        <v>2363</v>
      </c>
      <c r="C334" s="84" t="s">
        <v>347</v>
      </c>
      <c r="D334" s="85" t="s">
        <v>2364</v>
      </c>
      <c r="E334" s="121" t="s">
        <v>343</v>
      </c>
      <c r="F334" s="86" t="s">
        <v>1412</v>
      </c>
      <c r="G334" s="86" t="s">
        <v>991</v>
      </c>
      <c r="H334" s="87">
        <v>-74.714527778000004</v>
      </c>
      <c r="I334" s="87">
        <v>7.0879722220000003</v>
      </c>
      <c r="J334" s="88">
        <v>929624.19634499995</v>
      </c>
      <c r="K334" s="88">
        <v>1275603.2331099999</v>
      </c>
      <c r="L334" s="89">
        <v>633</v>
      </c>
      <c r="M334" s="86">
        <v>2</v>
      </c>
      <c r="N334" s="86" t="s">
        <v>79</v>
      </c>
      <c r="O334" s="86">
        <v>27</v>
      </c>
      <c r="P334" s="86" t="s">
        <v>98</v>
      </c>
      <c r="Q334" s="86">
        <v>2703</v>
      </c>
      <c r="R334" s="84" t="s">
        <v>225</v>
      </c>
      <c r="S334" s="84" t="s">
        <v>234</v>
      </c>
      <c r="T334" s="84" t="s">
        <v>235</v>
      </c>
      <c r="U334" s="85" t="s">
        <v>344</v>
      </c>
      <c r="V334" s="84" t="s">
        <v>345</v>
      </c>
      <c r="W334" s="84" t="s">
        <v>346</v>
      </c>
      <c r="X334" s="84" t="s">
        <v>347</v>
      </c>
      <c r="Y334" s="90">
        <v>43732</v>
      </c>
      <c r="Z334" s="91">
        <v>49.66</v>
      </c>
      <c r="AA334" s="91">
        <v>7.75</v>
      </c>
      <c r="AB334" s="91">
        <v>133.69999999999999</v>
      </c>
      <c r="AC334" s="91">
        <v>27.4</v>
      </c>
      <c r="AD334" s="91">
        <v>29.5</v>
      </c>
      <c r="AE334" s="91">
        <v>5.97</v>
      </c>
      <c r="AF334" s="91">
        <v>92.8</v>
      </c>
      <c r="AG334" s="91">
        <v>2.1000000000000014</v>
      </c>
      <c r="AH334" s="91">
        <v>16.2</v>
      </c>
      <c r="AI334" s="91">
        <v>2</v>
      </c>
      <c r="AJ334" s="91" t="s">
        <v>88</v>
      </c>
      <c r="AK334" s="91" t="s">
        <v>88</v>
      </c>
      <c r="AL334" s="91">
        <v>1350</v>
      </c>
      <c r="AM334" s="91">
        <v>11120</v>
      </c>
      <c r="AN334" s="91">
        <v>1460</v>
      </c>
      <c r="AO334" s="91">
        <v>0.153</v>
      </c>
      <c r="AP334" s="91">
        <v>0.75223588780886674</v>
      </c>
      <c r="AQ334" s="91">
        <v>0.02</v>
      </c>
      <c r="AR334" s="91">
        <v>5</v>
      </c>
      <c r="AS334" s="91">
        <v>21.8</v>
      </c>
      <c r="AT334" s="91">
        <v>96</v>
      </c>
      <c r="AU334" s="91" t="s">
        <v>88</v>
      </c>
      <c r="AV334" s="91">
        <v>21</v>
      </c>
      <c r="AW334" s="91">
        <v>0.2</v>
      </c>
      <c r="AX334" s="91">
        <v>5</v>
      </c>
      <c r="AY334" s="91">
        <v>5.5E-2</v>
      </c>
      <c r="AZ334" s="91">
        <v>29.6</v>
      </c>
      <c r="BA334" s="91">
        <v>45.5</v>
      </c>
      <c r="BB334" s="91">
        <v>0.05</v>
      </c>
      <c r="BC334" s="91" t="s">
        <v>88</v>
      </c>
      <c r="BD334" s="91" t="s">
        <v>88</v>
      </c>
      <c r="BE334" s="93">
        <v>1E-3</v>
      </c>
      <c r="BF334" s="91" t="s">
        <v>88</v>
      </c>
      <c r="BG334" s="91">
        <v>0.25</v>
      </c>
      <c r="BH334" s="91" t="s">
        <v>88</v>
      </c>
      <c r="BI334" s="94">
        <f t="shared" si="195"/>
        <v>96.708267902440269</v>
      </c>
      <c r="BJ334" s="95">
        <f t="shared" si="196"/>
        <v>20.302240658761157</v>
      </c>
      <c r="BK334" s="95">
        <f t="shared" si="197"/>
        <v>90.444266054684704</v>
      </c>
      <c r="BL334" s="95">
        <f t="shared" si="198"/>
        <v>80.14150832</v>
      </c>
      <c r="BM334" s="95">
        <f t="shared" si="199"/>
        <v>95.499021991625284</v>
      </c>
      <c r="BN334" s="95">
        <f t="shared" si="200"/>
        <v>85.756210881875944</v>
      </c>
      <c r="BO334" s="95">
        <f t="shared" si="201"/>
        <v>86.17148504139638</v>
      </c>
      <c r="BP334" s="95">
        <f t="shared" si="202"/>
        <v>59.395354360348641</v>
      </c>
      <c r="BQ334" s="95">
        <f t="shared" si="203"/>
        <v>84.504869702041603</v>
      </c>
      <c r="BR334" s="96">
        <f t="shared" si="204"/>
        <v>75.862840249492535</v>
      </c>
      <c r="BS334" s="97" t="str">
        <f t="shared" si="205"/>
        <v>BUENA</v>
      </c>
      <c r="BT334" s="98">
        <f t="shared" si="206"/>
        <v>90.909090909090907</v>
      </c>
      <c r="BU334" s="99">
        <f t="shared" si="207"/>
        <v>0.92799999999999994</v>
      </c>
      <c r="BV334" s="100">
        <f t="shared" si="208"/>
        <v>0.24205119603951616</v>
      </c>
      <c r="BW334" s="95">
        <f t="shared" si="209"/>
        <v>1</v>
      </c>
      <c r="BX334" s="94">
        <f t="shared" si="210"/>
        <v>0.91</v>
      </c>
      <c r="BY334" s="100">
        <f t="shared" si="211"/>
        <v>0.95699999999999996</v>
      </c>
      <c r="BZ334" s="100">
        <f t="shared" si="212"/>
        <v>0.61183525713308795</v>
      </c>
      <c r="CA334" s="94">
        <f t="shared" si="213"/>
        <v>0.15</v>
      </c>
      <c r="CB334" s="99">
        <f t="shared" si="214"/>
        <v>0.6904041034441647</v>
      </c>
      <c r="CC334" s="97" t="str">
        <f t="shared" si="215"/>
        <v>Regular</v>
      </c>
      <c r="CD334" s="99">
        <f t="shared" si="216"/>
        <v>0.38816474286691205</v>
      </c>
      <c r="CE334" s="96">
        <f t="shared" si="217"/>
        <v>1.6041690952754623E-2</v>
      </c>
      <c r="CF334" s="96">
        <f t="shared" si="218"/>
        <v>0</v>
      </c>
      <c r="CG334" s="99">
        <f t="shared" si="219"/>
        <v>0.13473547793988891</v>
      </c>
      <c r="CH334" s="101" t="str">
        <f t="shared" si="220"/>
        <v>Ninguna</v>
      </c>
      <c r="CI334" s="96">
        <f t="shared" si="221"/>
        <v>0</v>
      </c>
      <c r="CJ334" s="96">
        <f t="shared" si="222"/>
        <v>0.82581868085778209</v>
      </c>
      <c r="CK334" s="96">
        <f t="shared" si="223"/>
        <v>7.2000000000000064E-2</v>
      </c>
      <c r="CL334" s="102">
        <f t="shared" si="224"/>
        <v>0.29927289361926074</v>
      </c>
      <c r="CM334" s="103" t="str">
        <f t="shared" si="225"/>
        <v>Baja</v>
      </c>
      <c r="CN334" s="96">
        <f t="shared" si="226"/>
        <v>4.2999999999999997E-2</v>
      </c>
      <c r="CO334" s="96">
        <f t="shared" si="227"/>
        <v>4.2999999999999997E-2</v>
      </c>
      <c r="CP334" s="103" t="str">
        <f t="shared" si="228"/>
        <v>Ninguna</v>
      </c>
      <c r="CQ334" s="104">
        <f t="shared" si="229"/>
        <v>1.2837044943409528E-2</v>
      </c>
      <c r="CR334" s="104">
        <f t="shared" si="230"/>
        <v>1.2837044943409528E-2</v>
      </c>
      <c r="CS334" s="103" t="str">
        <f t="shared" si="231"/>
        <v>Ninguna</v>
      </c>
      <c r="CT334" s="105" t="str">
        <f t="shared" si="232"/>
        <v>Eutrofico</v>
      </c>
      <c r="CU334" s="83" t="s">
        <v>2365</v>
      </c>
      <c r="CV334" s="83" t="s">
        <v>2356</v>
      </c>
      <c r="CW334" s="90">
        <v>43747</v>
      </c>
      <c r="CX334" s="106">
        <f t="shared" si="233"/>
        <v>5.7722358878088667</v>
      </c>
    </row>
    <row r="335" spans="1:102" ht="30" hidden="1" customHeight="1" x14ac:dyDescent="0.2">
      <c r="A335" s="83">
        <v>2019</v>
      </c>
      <c r="B335" s="84" t="s">
        <v>2366</v>
      </c>
      <c r="C335" s="84" t="s">
        <v>347</v>
      </c>
      <c r="D335" s="85" t="s">
        <v>2367</v>
      </c>
      <c r="E335" s="121" t="s">
        <v>314</v>
      </c>
      <c r="F335" s="86" t="s">
        <v>1412</v>
      </c>
      <c r="G335" s="86" t="s">
        <v>991</v>
      </c>
      <c r="H335" s="87">
        <v>-74.712249999999997</v>
      </c>
      <c r="I335" s="87">
        <v>7.0666944440000004</v>
      </c>
      <c r="J335" s="88">
        <v>929872.63537499995</v>
      </c>
      <c r="K335" s="88">
        <v>1273249.6139400001</v>
      </c>
      <c r="L335" s="89">
        <v>691</v>
      </c>
      <c r="M335" s="86">
        <v>2</v>
      </c>
      <c r="N335" s="86" t="s">
        <v>79</v>
      </c>
      <c r="O335" s="86">
        <v>27</v>
      </c>
      <c r="P335" s="86" t="s">
        <v>98</v>
      </c>
      <c r="Q335" s="86">
        <v>2703</v>
      </c>
      <c r="R335" s="84" t="s">
        <v>225</v>
      </c>
      <c r="S335" s="84" t="s">
        <v>234</v>
      </c>
      <c r="T335" s="84" t="s">
        <v>235</v>
      </c>
      <c r="U335" s="85" t="s">
        <v>344</v>
      </c>
      <c r="V335" s="84" t="s">
        <v>345</v>
      </c>
      <c r="W335" s="84" t="s">
        <v>346</v>
      </c>
      <c r="X335" s="84" t="s">
        <v>347</v>
      </c>
      <c r="Y335" s="90">
        <v>43732</v>
      </c>
      <c r="Z335" s="91">
        <v>0.2</v>
      </c>
      <c r="AA335" s="91">
        <v>7</v>
      </c>
      <c r="AB335" s="91">
        <v>691</v>
      </c>
      <c r="AC335" s="91">
        <v>27</v>
      </c>
      <c r="AD335" s="91">
        <v>28.9</v>
      </c>
      <c r="AE335" s="91">
        <v>0.87</v>
      </c>
      <c r="AF335" s="91">
        <v>11.6</v>
      </c>
      <c r="AG335" s="91">
        <v>1.8999999999999986</v>
      </c>
      <c r="AH335" s="91">
        <v>80.400000000000006</v>
      </c>
      <c r="AI335" s="91">
        <v>28.1</v>
      </c>
      <c r="AJ335" s="91" t="s">
        <v>88</v>
      </c>
      <c r="AK335" s="91" t="s">
        <v>88</v>
      </c>
      <c r="AL335" s="91">
        <v>487000</v>
      </c>
      <c r="AM335" s="91">
        <v>1772000</v>
      </c>
      <c r="AN335" s="91">
        <v>1553100</v>
      </c>
      <c r="AO335" s="91">
        <v>0.67600000000000005</v>
      </c>
      <c r="AP335" s="91">
        <v>36.369362743912177</v>
      </c>
      <c r="AQ335" s="91">
        <v>0.02</v>
      </c>
      <c r="AR335" s="91">
        <v>8.8699999999999992</v>
      </c>
      <c r="AS335" s="91">
        <v>99</v>
      </c>
      <c r="AT335" s="91">
        <v>427</v>
      </c>
      <c r="AU335" s="91" t="s">
        <v>88</v>
      </c>
      <c r="AV335" s="91">
        <v>45</v>
      </c>
      <c r="AW335" s="91">
        <v>0.9</v>
      </c>
      <c r="AX335" s="91">
        <v>5</v>
      </c>
      <c r="AY335" s="91">
        <v>0.42599999999999999</v>
      </c>
      <c r="AZ335" s="91">
        <v>27.1</v>
      </c>
      <c r="BA335" s="91">
        <v>29</v>
      </c>
      <c r="BB335" s="91">
        <v>0.05</v>
      </c>
      <c r="BC335" s="91" t="s">
        <v>88</v>
      </c>
      <c r="BD335" s="91" t="s">
        <v>88</v>
      </c>
      <c r="BE335" s="93">
        <v>1E-3</v>
      </c>
      <c r="BF335" s="91" t="s">
        <v>88</v>
      </c>
      <c r="BG335" s="91">
        <v>0.25</v>
      </c>
      <c r="BH335" s="91" t="s">
        <v>88</v>
      </c>
      <c r="BI335" s="94">
        <f t="shared" si="195"/>
        <v>7.5539822800961014</v>
      </c>
      <c r="BJ335" s="95">
        <f t="shared" si="196"/>
        <v>2</v>
      </c>
      <c r="BK335" s="95">
        <f t="shared" si="197"/>
        <v>88.519899999999524</v>
      </c>
      <c r="BL335" s="95">
        <f t="shared" si="198"/>
        <v>5.5044161187170459</v>
      </c>
      <c r="BM335" s="95">
        <f t="shared" si="199"/>
        <v>21.259475909864719</v>
      </c>
      <c r="BN335" s="95">
        <f t="shared" si="200"/>
        <v>52.718325499037022</v>
      </c>
      <c r="BO335" s="95">
        <f t="shared" si="201"/>
        <v>86.798069921350333</v>
      </c>
      <c r="BP335" s="95">
        <f t="shared" si="202"/>
        <v>16.632469753899997</v>
      </c>
      <c r="BQ335" s="95">
        <f t="shared" si="203"/>
        <v>19.21156171303511</v>
      </c>
      <c r="BR335" s="96">
        <f t="shared" si="204"/>
        <v>30.699845793924826</v>
      </c>
      <c r="BS335" s="97" t="str">
        <f t="shared" si="205"/>
        <v>MALO</v>
      </c>
      <c r="BT335" s="98">
        <f t="shared" si="206"/>
        <v>11.737089201877934</v>
      </c>
      <c r="BU335" s="99">
        <f t="shared" si="207"/>
        <v>0.11599999999999999</v>
      </c>
      <c r="BV335" s="100">
        <f t="shared" si="208"/>
        <v>0.1</v>
      </c>
      <c r="BW335" s="95">
        <f t="shared" si="209"/>
        <v>1.0013883015592742</v>
      </c>
      <c r="BX335" s="94">
        <f t="shared" si="210"/>
        <v>0.125</v>
      </c>
      <c r="BY335" s="100">
        <f t="shared" si="211"/>
        <v>0.88500000000000001</v>
      </c>
      <c r="BZ335" s="100">
        <f t="shared" si="212"/>
        <v>0</v>
      </c>
      <c r="CA335" s="94">
        <f t="shared" si="213"/>
        <v>0.6</v>
      </c>
      <c r="CB335" s="99">
        <f t="shared" si="214"/>
        <v>0.39815436221829842</v>
      </c>
      <c r="CC335" s="97" t="str">
        <f t="shared" si="215"/>
        <v>Mala</v>
      </c>
      <c r="CD335" s="99">
        <f t="shared" si="216"/>
        <v>1</v>
      </c>
      <c r="CE335" s="96">
        <f t="shared" si="217"/>
        <v>0</v>
      </c>
      <c r="CF335" s="96">
        <f t="shared" si="218"/>
        <v>0</v>
      </c>
      <c r="CG335" s="99">
        <f t="shared" si="219"/>
        <v>0.33333333333333331</v>
      </c>
      <c r="CH335" s="101" t="str">
        <f t="shared" si="220"/>
        <v>Baja</v>
      </c>
      <c r="CI335" s="96">
        <f t="shared" si="221"/>
        <v>0.96409442393355582</v>
      </c>
      <c r="CJ335" s="96">
        <f t="shared" si="222"/>
        <v>1</v>
      </c>
      <c r="CK335" s="96">
        <f t="shared" si="223"/>
        <v>0.88400000000000001</v>
      </c>
      <c r="CL335" s="102">
        <f t="shared" si="224"/>
        <v>0.94936480797785194</v>
      </c>
      <c r="CM335" s="103" t="str">
        <f t="shared" si="225"/>
        <v>Muy Alta</v>
      </c>
      <c r="CN335" s="96">
        <f t="shared" si="226"/>
        <v>0.115</v>
      </c>
      <c r="CO335" s="96">
        <f t="shared" si="227"/>
        <v>0.115</v>
      </c>
      <c r="CP335" s="103" t="str">
        <f t="shared" si="228"/>
        <v>Ninguna</v>
      </c>
      <c r="CQ335" s="104">
        <f t="shared" si="229"/>
        <v>9.7704531722668866E-4</v>
      </c>
      <c r="CR335" s="104">
        <f t="shared" si="230"/>
        <v>9.7704531722668866E-4</v>
      </c>
      <c r="CS335" s="103" t="str">
        <f t="shared" si="231"/>
        <v>Ninguna</v>
      </c>
      <c r="CT335" s="105" t="str">
        <f t="shared" si="232"/>
        <v>Eutrofico</v>
      </c>
      <c r="CU335" s="83" t="s">
        <v>2368</v>
      </c>
      <c r="CV335" s="83" t="s">
        <v>2356</v>
      </c>
      <c r="CW335" s="90">
        <v>43747</v>
      </c>
      <c r="CX335" s="106">
        <f t="shared" si="233"/>
        <v>41.38936274391218</v>
      </c>
    </row>
    <row r="336" spans="1:102" ht="30" hidden="1" customHeight="1" x14ac:dyDescent="0.2">
      <c r="A336" s="83">
        <v>2019</v>
      </c>
      <c r="B336" s="84" t="s">
        <v>2369</v>
      </c>
      <c r="C336" s="84" t="s">
        <v>347</v>
      </c>
      <c r="D336" s="85" t="s">
        <v>2370</v>
      </c>
      <c r="E336" s="121" t="s">
        <v>314</v>
      </c>
      <c r="F336" s="86" t="s">
        <v>1412</v>
      </c>
      <c r="G336" s="86" t="s">
        <v>991</v>
      </c>
      <c r="H336" s="87">
        <v>-74.711503093000005</v>
      </c>
      <c r="I336" s="87">
        <v>7.0675361629999998</v>
      </c>
      <c r="J336" s="88">
        <v>929955.28491499997</v>
      </c>
      <c r="K336" s="88">
        <v>1273342.5936799999</v>
      </c>
      <c r="L336" s="89">
        <v>689</v>
      </c>
      <c r="M336" s="86">
        <v>2</v>
      </c>
      <c r="N336" s="86" t="s">
        <v>79</v>
      </c>
      <c r="O336" s="86">
        <v>27</v>
      </c>
      <c r="P336" s="86" t="s">
        <v>98</v>
      </c>
      <c r="Q336" s="86">
        <v>2703</v>
      </c>
      <c r="R336" s="84" t="s">
        <v>225</v>
      </c>
      <c r="S336" s="84" t="s">
        <v>234</v>
      </c>
      <c r="T336" s="84" t="s">
        <v>235</v>
      </c>
      <c r="U336" s="85" t="s">
        <v>344</v>
      </c>
      <c r="V336" s="84" t="s">
        <v>345</v>
      </c>
      <c r="W336" s="84" t="s">
        <v>346</v>
      </c>
      <c r="X336" s="84" t="s">
        <v>347</v>
      </c>
      <c r="Y336" s="90">
        <v>43732</v>
      </c>
      <c r="Z336" s="91">
        <v>2.84</v>
      </c>
      <c r="AA336" s="91">
        <v>7.21</v>
      </c>
      <c r="AB336" s="91">
        <v>666</v>
      </c>
      <c r="AC336" s="91">
        <v>26.9</v>
      </c>
      <c r="AD336" s="91">
        <v>29</v>
      </c>
      <c r="AE336" s="91">
        <v>5.51</v>
      </c>
      <c r="AF336" s="91">
        <v>77.099999999999994</v>
      </c>
      <c r="AG336" s="91">
        <v>2.1000000000000014</v>
      </c>
      <c r="AH336" s="91">
        <v>19.899999999999999</v>
      </c>
      <c r="AI336" s="91">
        <v>3.69</v>
      </c>
      <c r="AJ336" s="91" t="s">
        <v>88</v>
      </c>
      <c r="AK336" s="91" t="s">
        <v>88</v>
      </c>
      <c r="AL336" s="91">
        <v>109950</v>
      </c>
      <c r="AM336" s="91">
        <v>371400</v>
      </c>
      <c r="AN336" s="91">
        <v>123010</v>
      </c>
      <c r="AO336" s="91">
        <v>0.153</v>
      </c>
      <c r="AP336" s="91">
        <v>5.1278542502286113</v>
      </c>
      <c r="AQ336" s="91">
        <v>5.5E-2</v>
      </c>
      <c r="AR336" s="91">
        <v>5</v>
      </c>
      <c r="AS336" s="91">
        <v>157</v>
      </c>
      <c r="AT336" s="91">
        <v>602</v>
      </c>
      <c r="AU336" s="91" t="s">
        <v>88</v>
      </c>
      <c r="AV336" s="91">
        <v>151</v>
      </c>
      <c r="AW336" s="91">
        <v>0.1</v>
      </c>
      <c r="AX336" s="91">
        <v>5</v>
      </c>
      <c r="AY336" s="91">
        <v>0.28899999999999998</v>
      </c>
      <c r="AZ336" s="91">
        <v>144</v>
      </c>
      <c r="BA336" s="91">
        <v>25.7</v>
      </c>
      <c r="BB336" s="91">
        <v>0.05</v>
      </c>
      <c r="BC336" s="91" t="s">
        <v>88</v>
      </c>
      <c r="BD336" s="91" t="s">
        <v>88</v>
      </c>
      <c r="BE336" s="93">
        <v>1E-3</v>
      </c>
      <c r="BF336" s="91" t="s">
        <v>88</v>
      </c>
      <c r="BG336" s="91">
        <v>0.25</v>
      </c>
      <c r="BH336" s="91" t="s">
        <v>88</v>
      </c>
      <c r="BI336" s="94">
        <f t="shared" si="195"/>
        <v>83.056699881090452</v>
      </c>
      <c r="BJ336" s="95">
        <f t="shared" si="196"/>
        <v>2</v>
      </c>
      <c r="BK336" s="95">
        <f t="shared" si="197"/>
        <v>92.267122088509694</v>
      </c>
      <c r="BL336" s="95">
        <f t="shared" si="198"/>
        <v>66.359049973396054</v>
      </c>
      <c r="BM336" s="95">
        <f t="shared" si="199"/>
        <v>70.858666676581564</v>
      </c>
      <c r="BN336" s="95">
        <f t="shared" si="200"/>
        <v>85.756210881875944</v>
      </c>
      <c r="BO336" s="95">
        <f t="shared" si="201"/>
        <v>86.17148504139638</v>
      </c>
      <c r="BP336" s="95">
        <f t="shared" si="202"/>
        <v>5</v>
      </c>
      <c r="BQ336" s="95">
        <f t="shared" si="203"/>
        <v>20</v>
      </c>
      <c r="BR336" s="96">
        <f t="shared" si="204"/>
        <v>57.9671541665804</v>
      </c>
      <c r="BS336" s="97" t="str">
        <f t="shared" si="205"/>
        <v>MEDIA</v>
      </c>
      <c r="BT336" s="98">
        <f t="shared" si="206"/>
        <v>17.301038062283737</v>
      </c>
      <c r="BU336" s="99">
        <f t="shared" si="207"/>
        <v>0.77099999999999991</v>
      </c>
      <c r="BV336" s="100">
        <f t="shared" si="208"/>
        <v>0.1</v>
      </c>
      <c r="BW336" s="95">
        <f t="shared" si="209"/>
        <v>1</v>
      </c>
      <c r="BX336" s="94">
        <f t="shared" si="210"/>
        <v>0.91</v>
      </c>
      <c r="BY336" s="100">
        <f t="shared" si="211"/>
        <v>0.56699999999999995</v>
      </c>
      <c r="BZ336" s="100">
        <f t="shared" si="212"/>
        <v>0</v>
      </c>
      <c r="CA336" s="94">
        <f t="shared" si="213"/>
        <v>0.8</v>
      </c>
      <c r="CB336" s="99">
        <f t="shared" si="214"/>
        <v>0.59614</v>
      </c>
      <c r="CC336" s="97" t="str">
        <f t="shared" si="215"/>
        <v>Regular</v>
      </c>
      <c r="CD336" s="99">
        <f t="shared" si="216"/>
        <v>1</v>
      </c>
      <c r="CE336" s="96">
        <f t="shared" si="217"/>
        <v>0</v>
      </c>
      <c r="CF336" s="96">
        <f t="shared" si="218"/>
        <v>0.47</v>
      </c>
      <c r="CG336" s="99">
        <f t="shared" si="219"/>
        <v>0.49</v>
      </c>
      <c r="CH336" s="101" t="str">
        <f t="shared" si="220"/>
        <v>Media</v>
      </c>
      <c r="CI336" s="96">
        <f t="shared" si="221"/>
        <v>0.34691845631134222</v>
      </c>
      <c r="CJ336" s="96">
        <f t="shared" si="222"/>
        <v>1</v>
      </c>
      <c r="CK336" s="96">
        <f t="shared" si="223"/>
        <v>0.22900000000000009</v>
      </c>
      <c r="CL336" s="102">
        <f t="shared" si="224"/>
        <v>0.52530615210378073</v>
      </c>
      <c r="CM336" s="103" t="str">
        <f t="shared" si="225"/>
        <v>Media</v>
      </c>
      <c r="CN336" s="96">
        <f t="shared" si="226"/>
        <v>0.433</v>
      </c>
      <c r="CO336" s="96">
        <f t="shared" si="227"/>
        <v>0.433</v>
      </c>
      <c r="CP336" s="103" t="str">
        <f t="shared" si="228"/>
        <v>Media</v>
      </c>
      <c r="CQ336" s="104">
        <f t="shared" si="229"/>
        <v>2.0142340792900981E-3</v>
      </c>
      <c r="CR336" s="104">
        <f t="shared" si="230"/>
        <v>2.0142340792900981E-3</v>
      </c>
      <c r="CS336" s="103" t="str">
        <f t="shared" si="231"/>
        <v>Ninguna</v>
      </c>
      <c r="CT336" s="105" t="str">
        <f t="shared" si="232"/>
        <v>Eutrofico</v>
      </c>
      <c r="CU336" s="83" t="s">
        <v>2371</v>
      </c>
      <c r="CV336" s="83" t="s">
        <v>2356</v>
      </c>
      <c r="CW336" s="90">
        <v>43747</v>
      </c>
      <c r="CX336" s="106">
        <f t="shared" si="233"/>
        <v>10.182854250228612</v>
      </c>
    </row>
    <row r="337" spans="1:102" ht="30" hidden="1" customHeight="1" x14ac:dyDescent="0.2">
      <c r="A337" s="83">
        <v>2019</v>
      </c>
      <c r="B337" s="84" t="s">
        <v>2372</v>
      </c>
      <c r="C337" s="84" t="s">
        <v>347</v>
      </c>
      <c r="D337" s="85" t="s">
        <v>2373</v>
      </c>
      <c r="E337" s="121" t="s">
        <v>343</v>
      </c>
      <c r="F337" s="86" t="s">
        <v>1412</v>
      </c>
      <c r="G337" s="86" t="s">
        <v>991</v>
      </c>
      <c r="H337" s="87">
        <v>-74.711444443999994</v>
      </c>
      <c r="I337" s="87">
        <v>7.0960277779999998</v>
      </c>
      <c r="J337" s="88">
        <v>929966.06328500004</v>
      </c>
      <c r="K337" s="88">
        <v>1276493.6936900001</v>
      </c>
      <c r="L337" s="89">
        <v>687</v>
      </c>
      <c r="M337" s="86">
        <v>2</v>
      </c>
      <c r="N337" s="86" t="s">
        <v>79</v>
      </c>
      <c r="O337" s="86">
        <v>27</v>
      </c>
      <c r="P337" s="86" t="s">
        <v>98</v>
      </c>
      <c r="Q337" s="86">
        <v>2703</v>
      </c>
      <c r="R337" s="84" t="s">
        <v>225</v>
      </c>
      <c r="S337" s="84" t="s">
        <v>234</v>
      </c>
      <c r="T337" s="84" t="s">
        <v>235</v>
      </c>
      <c r="U337" s="85" t="s">
        <v>344</v>
      </c>
      <c r="V337" s="84" t="s">
        <v>345</v>
      </c>
      <c r="W337" s="84" t="s">
        <v>346</v>
      </c>
      <c r="X337" s="84" t="s">
        <v>347</v>
      </c>
      <c r="Y337" s="90">
        <v>43732</v>
      </c>
      <c r="Z337" s="91">
        <v>5.54</v>
      </c>
      <c r="AA337" s="91">
        <v>6.09</v>
      </c>
      <c r="AB337" s="91">
        <v>18.600000000000001</v>
      </c>
      <c r="AC337" s="91">
        <v>25</v>
      </c>
      <c r="AD337" s="91">
        <v>27.5</v>
      </c>
      <c r="AE337" s="91">
        <v>6.69</v>
      </c>
      <c r="AF337" s="91">
        <v>89.4</v>
      </c>
      <c r="AG337" s="91">
        <v>2.5</v>
      </c>
      <c r="AH337" s="91">
        <v>18.399999999999999</v>
      </c>
      <c r="AI337" s="91">
        <v>2</v>
      </c>
      <c r="AJ337" s="91" t="s">
        <v>88</v>
      </c>
      <c r="AK337" s="91" t="s">
        <v>88</v>
      </c>
      <c r="AL337" s="91">
        <v>710</v>
      </c>
      <c r="AM337" s="91">
        <v>3638</v>
      </c>
      <c r="AN337" s="91">
        <v>727</v>
      </c>
      <c r="AO337" s="91">
        <v>0.153</v>
      </c>
      <c r="AP337" s="91">
        <v>0.22589666300566569</v>
      </c>
      <c r="AQ337" s="91">
        <v>0.02</v>
      </c>
      <c r="AR337" s="91">
        <v>5</v>
      </c>
      <c r="AS337" s="91">
        <v>3.79</v>
      </c>
      <c r="AT337" s="91">
        <v>23</v>
      </c>
      <c r="AU337" s="91" t="s">
        <v>88</v>
      </c>
      <c r="AV337" s="91">
        <v>7</v>
      </c>
      <c r="AW337" s="91">
        <v>0.1</v>
      </c>
      <c r="AX337" s="91">
        <v>5</v>
      </c>
      <c r="AY337" s="91">
        <v>0.05</v>
      </c>
      <c r="AZ337" s="91">
        <v>5</v>
      </c>
      <c r="BA337" s="91">
        <v>4.7</v>
      </c>
      <c r="BB337" s="91">
        <v>0.05</v>
      </c>
      <c r="BC337" s="91" t="s">
        <v>88</v>
      </c>
      <c r="BD337" s="91" t="s">
        <v>88</v>
      </c>
      <c r="BE337" s="93">
        <v>1E-3</v>
      </c>
      <c r="BF337" s="91" t="s">
        <v>88</v>
      </c>
      <c r="BG337" s="91">
        <v>0.25</v>
      </c>
      <c r="BH337" s="91" t="s">
        <v>88</v>
      </c>
      <c r="BI337" s="94">
        <f t="shared" si="195"/>
        <v>94.76034287933004</v>
      </c>
      <c r="BJ337" s="95">
        <f t="shared" si="196"/>
        <v>25.327861708968889</v>
      </c>
      <c r="BK337" s="95">
        <f t="shared" si="197"/>
        <v>59.310320824795298</v>
      </c>
      <c r="BL337" s="95">
        <f t="shared" si="198"/>
        <v>80.14150832</v>
      </c>
      <c r="BM337" s="95">
        <f t="shared" si="199"/>
        <v>99.269944328661239</v>
      </c>
      <c r="BN337" s="95">
        <f t="shared" si="200"/>
        <v>85.756210881875944</v>
      </c>
      <c r="BO337" s="95">
        <f t="shared" si="201"/>
        <v>84.793539135742179</v>
      </c>
      <c r="BP337" s="95">
        <f t="shared" si="202"/>
        <v>88.815102232868412</v>
      </c>
      <c r="BQ337" s="95">
        <f t="shared" si="203"/>
        <v>83.990763262195102</v>
      </c>
      <c r="BR337" s="96">
        <f t="shared" si="204"/>
        <v>75.46794841045967</v>
      </c>
      <c r="BS337" s="97" t="str">
        <f t="shared" si="205"/>
        <v>BUENA</v>
      </c>
      <c r="BT337" s="98">
        <f t="shared" si="206"/>
        <v>100</v>
      </c>
      <c r="BU337" s="99">
        <f t="shared" si="207"/>
        <v>0.89400000000000013</v>
      </c>
      <c r="BV337" s="100">
        <f t="shared" si="208"/>
        <v>0.50075683594449383</v>
      </c>
      <c r="BW337" s="95">
        <f t="shared" si="209"/>
        <v>0.6238561841838165</v>
      </c>
      <c r="BX337" s="94">
        <f t="shared" si="210"/>
        <v>0.91</v>
      </c>
      <c r="BY337" s="100">
        <f t="shared" si="211"/>
        <v>0.999</v>
      </c>
      <c r="BZ337" s="100">
        <f t="shared" si="212"/>
        <v>0.97238485389880902</v>
      </c>
      <c r="CA337" s="94">
        <f t="shared" si="213"/>
        <v>0.15</v>
      </c>
      <c r="CB337" s="99">
        <f t="shared" si="214"/>
        <v>0.72487970236379684</v>
      </c>
      <c r="CC337" s="97" t="str">
        <f t="shared" si="215"/>
        <v>Aceptable</v>
      </c>
      <c r="CD337" s="99">
        <f t="shared" si="216"/>
        <v>2.7615146101190979E-2</v>
      </c>
      <c r="CE337" s="96">
        <f t="shared" si="217"/>
        <v>0</v>
      </c>
      <c r="CF337" s="96">
        <f t="shared" si="218"/>
        <v>0</v>
      </c>
      <c r="CG337" s="99">
        <f t="shared" si="219"/>
        <v>9.2050487003969925E-3</v>
      </c>
      <c r="CH337" s="101" t="str">
        <f t="shared" si="220"/>
        <v>Ninguna</v>
      </c>
      <c r="CI337" s="96">
        <f t="shared" si="221"/>
        <v>0</v>
      </c>
      <c r="CJ337" s="96">
        <f t="shared" si="222"/>
        <v>0.55408310904738034</v>
      </c>
      <c r="CK337" s="96">
        <f t="shared" si="223"/>
        <v>0.10599999999999987</v>
      </c>
      <c r="CL337" s="102">
        <f t="shared" si="224"/>
        <v>0.22002770301579341</v>
      </c>
      <c r="CM337" s="103" t="str">
        <f t="shared" si="225"/>
        <v>Baja</v>
      </c>
      <c r="CN337" s="96">
        <f t="shared" si="226"/>
        <v>0</v>
      </c>
      <c r="CO337" s="96">
        <f t="shared" si="227"/>
        <v>0</v>
      </c>
      <c r="CP337" s="103" t="str">
        <f t="shared" si="228"/>
        <v>Ninguna</v>
      </c>
      <c r="CQ337" s="104">
        <f t="shared" si="229"/>
        <v>4.2349990936190042E-5</v>
      </c>
      <c r="CR337" s="104">
        <f t="shared" si="230"/>
        <v>4.2349990936190042E-5</v>
      </c>
      <c r="CS337" s="103" t="str">
        <f t="shared" si="231"/>
        <v>Ninguna</v>
      </c>
      <c r="CT337" s="105" t="str">
        <f t="shared" si="232"/>
        <v>Eutrofico</v>
      </c>
      <c r="CU337" s="83" t="s">
        <v>2374</v>
      </c>
      <c r="CV337" s="83" t="s">
        <v>2356</v>
      </c>
      <c r="CW337" s="90">
        <v>43747</v>
      </c>
      <c r="CX337" s="106">
        <f t="shared" si="233"/>
        <v>5.2458966630056656</v>
      </c>
    </row>
    <row r="338" spans="1:102" ht="30" hidden="1" customHeight="1" x14ac:dyDescent="0.2">
      <c r="A338" s="83">
        <v>2019</v>
      </c>
      <c r="B338" s="84" t="s">
        <v>2375</v>
      </c>
      <c r="C338" s="84" t="s">
        <v>347</v>
      </c>
      <c r="D338" s="85" t="s">
        <v>2376</v>
      </c>
      <c r="E338" s="121" t="s">
        <v>343</v>
      </c>
      <c r="F338" s="86" t="s">
        <v>1412</v>
      </c>
      <c r="G338" s="86" t="s">
        <v>991</v>
      </c>
      <c r="H338" s="87">
        <v>-74.710137040000006</v>
      </c>
      <c r="I338" s="87">
        <v>7.095594374</v>
      </c>
      <c r="J338" s="88">
        <v>930110.43874600006</v>
      </c>
      <c r="K338" s="88">
        <v>1276445.5630000001</v>
      </c>
      <c r="L338" s="89">
        <v>648</v>
      </c>
      <c r="M338" s="86">
        <v>2</v>
      </c>
      <c r="N338" s="86" t="s">
        <v>79</v>
      </c>
      <c r="O338" s="86">
        <v>27</v>
      </c>
      <c r="P338" s="86" t="s">
        <v>98</v>
      </c>
      <c r="Q338" s="86">
        <v>2703</v>
      </c>
      <c r="R338" s="84" t="s">
        <v>225</v>
      </c>
      <c r="S338" s="84" t="s">
        <v>234</v>
      </c>
      <c r="T338" s="84" t="s">
        <v>235</v>
      </c>
      <c r="U338" s="85" t="s">
        <v>344</v>
      </c>
      <c r="V338" s="84" t="s">
        <v>345</v>
      </c>
      <c r="W338" s="84" t="s">
        <v>346</v>
      </c>
      <c r="X338" s="84" t="s">
        <v>347</v>
      </c>
      <c r="Y338" s="90">
        <v>43732</v>
      </c>
      <c r="Z338" s="91">
        <v>8.68</v>
      </c>
      <c r="AA338" s="91">
        <v>6.09</v>
      </c>
      <c r="AB338" s="91">
        <v>88.7</v>
      </c>
      <c r="AC338" s="91">
        <v>25.9</v>
      </c>
      <c r="AD338" s="91">
        <v>28.2</v>
      </c>
      <c r="AE338" s="91">
        <v>6.95</v>
      </c>
      <c r="AF338" s="91">
        <v>94.1</v>
      </c>
      <c r="AG338" s="91">
        <v>2.3000000000000007</v>
      </c>
      <c r="AH338" s="91">
        <v>18</v>
      </c>
      <c r="AI338" s="91">
        <v>2</v>
      </c>
      <c r="AJ338" s="91" t="s">
        <v>88</v>
      </c>
      <c r="AK338" s="91" t="s">
        <v>88</v>
      </c>
      <c r="AL338" s="91">
        <v>200</v>
      </c>
      <c r="AM338" s="91">
        <v>7940</v>
      </c>
      <c r="AN338" s="91">
        <v>410</v>
      </c>
      <c r="AO338" s="91">
        <v>0.153</v>
      </c>
      <c r="AP338" s="91">
        <v>0.22589666300566569</v>
      </c>
      <c r="AQ338" s="91">
        <v>0.02</v>
      </c>
      <c r="AR338" s="91">
        <v>5</v>
      </c>
      <c r="AS338" s="91">
        <v>46.4</v>
      </c>
      <c r="AT338" s="91">
        <v>116</v>
      </c>
      <c r="AU338" s="91" t="s">
        <v>88</v>
      </c>
      <c r="AV338" s="91">
        <v>52</v>
      </c>
      <c r="AW338" s="91">
        <v>0.1</v>
      </c>
      <c r="AX338" s="91">
        <v>5</v>
      </c>
      <c r="AY338" s="91">
        <v>0.10100000000000001</v>
      </c>
      <c r="AZ338" s="91">
        <v>5</v>
      </c>
      <c r="BA338" s="91">
        <v>25.4</v>
      </c>
      <c r="BB338" s="91">
        <v>0.05</v>
      </c>
      <c r="BC338" s="91" t="s">
        <v>88</v>
      </c>
      <c r="BD338" s="91" t="s">
        <v>88</v>
      </c>
      <c r="BE338" s="93">
        <v>4.0000000000000001E-3</v>
      </c>
      <c r="BF338" s="91" t="s">
        <v>88</v>
      </c>
      <c r="BG338" s="91">
        <v>0.27700000000000002</v>
      </c>
      <c r="BH338" s="91" t="s">
        <v>88</v>
      </c>
      <c r="BI338" s="94">
        <f t="shared" si="195"/>
        <v>97.28877193380913</v>
      </c>
      <c r="BJ338" s="95">
        <f t="shared" si="196"/>
        <v>30.040049057800704</v>
      </c>
      <c r="BK338" s="95">
        <f t="shared" si="197"/>
        <v>59.310320824795298</v>
      </c>
      <c r="BL338" s="95">
        <f t="shared" si="198"/>
        <v>80.14150832</v>
      </c>
      <c r="BM338" s="95">
        <f t="shared" si="199"/>
        <v>99.269944328661239</v>
      </c>
      <c r="BN338" s="95">
        <f t="shared" si="200"/>
        <v>85.756210881875944</v>
      </c>
      <c r="BO338" s="95">
        <f t="shared" si="201"/>
        <v>85.502798594525416</v>
      </c>
      <c r="BP338" s="95">
        <f t="shared" si="202"/>
        <v>40.777272642314259</v>
      </c>
      <c r="BQ338" s="95">
        <f t="shared" si="203"/>
        <v>82.7112827338496</v>
      </c>
      <c r="BR338" s="96">
        <f t="shared" si="204"/>
        <v>72.790067267184028</v>
      </c>
      <c r="BS338" s="97" t="str">
        <f t="shared" si="205"/>
        <v>BUENA</v>
      </c>
      <c r="BT338" s="98">
        <f t="shared" si="206"/>
        <v>49.504950495049499</v>
      </c>
      <c r="BU338" s="99">
        <f t="shared" si="207"/>
        <v>0.94099999999999995</v>
      </c>
      <c r="BV338" s="100">
        <f t="shared" si="208"/>
        <v>0.6857502042485456</v>
      </c>
      <c r="BW338" s="95">
        <f t="shared" si="209"/>
        <v>0.6238561841838165</v>
      </c>
      <c r="BX338" s="94">
        <f t="shared" si="210"/>
        <v>0.91</v>
      </c>
      <c r="BY338" s="100">
        <f t="shared" si="211"/>
        <v>0.86399999999999999</v>
      </c>
      <c r="BZ338" s="100">
        <f t="shared" si="212"/>
        <v>0.77601566250694953</v>
      </c>
      <c r="CA338" s="94">
        <f t="shared" si="213"/>
        <v>0.15</v>
      </c>
      <c r="CB338" s="99">
        <f t="shared" si="214"/>
        <v>0.71190708713150375</v>
      </c>
      <c r="CC338" s="97" t="str">
        <f t="shared" si="215"/>
        <v>Aceptable</v>
      </c>
      <c r="CD338" s="99">
        <f t="shared" si="216"/>
        <v>0.22398433749305049</v>
      </c>
      <c r="CE338" s="96">
        <f t="shared" si="217"/>
        <v>0</v>
      </c>
      <c r="CF338" s="96">
        <f t="shared" si="218"/>
        <v>0</v>
      </c>
      <c r="CG338" s="99">
        <f t="shared" si="219"/>
        <v>7.4661445831016832E-2</v>
      </c>
      <c r="CH338" s="101" t="str">
        <f t="shared" si="220"/>
        <v>Ninguna</v>
      </c>
      <c r="CI338" s="96">
        <f t="shared" si="221"/>
        <v>0</v>
      </c>
      <c r="CJ338" s="96">
        <f t="shared" si="222"/>
        <v>0.74389948135917416</v>
      </c>
      <c r="CK338" s="96">
        <f t="shared" si="223"/>
        <v>5.9000000000000052E-2</v>
      </c>
      <c r="CL338" s="102">
        <f t="shared" si="224"/>
        <v>0.26763316045305807</v>
      </c>
      <c r="CM338" s="103" t="str">
        <f t="shared" si="225"/>
        <v>Baja</v>
      </c>
      <c r="CN338" s="96">
        <f t="shared" si="226"/>
        <v>0.13600000000000001</v>
      </c>
      <c r="CO338" s="96">
        <f t="shared" si="227"/>
        <v>0.13600000000000001</v>
      </c>
      <c r="CP338" s="103" t="str">
        <f t="shared" si="228"/>
        <v>Ninguna</v>
      </c>
      <c r="CQ338" s="104">
        <f t="shared" si="229"/>
        <v>4.2349990936190042E-5</v>
      </c>
      <c r="CR338" s="104">
        <f t="shared" si="230"/>
        <v>4.2349990936190042E-5</v>
      </c>
      <c r="CS338" s="103" t="str">
        <f t="shared" si="231"/>
        <v>Ninguna</v>
      </c>
      <c r="CT338" s="105" t="str">
        <f t="shared" si="232"/>
        <v>Eutrofico</v>
      </c>
      <c r="CU338" s="83" t="s">
        <v>2377</v>
      </c>
      <c r="CV338" s="83" t="s">
        <v>2356</v>
      </c>
      <c r="CW338" s="90">
        <v>43747</v>
      </c>
      <c r="CX338" s="106">
        <f t="shared" si="233"/>
        <v>5.2458966630056656</v>
      </c>
    </row>
    <row r="339" spans="1:102" ht="30" hidden="1" customHeight="1" x14ac:dyDescent="0.2">
      <c r="A339" s="83">
        <v>2019</v>
      </c>
      <c r="B339" s="84" t="s">
        <v>2378</v>
      </c>
      <c r="C339" s="84" t="s">
        <v>347</v>
      </c>
      <c r="D339" s="85" t="s">
        <v>2379</v>
      </c>
      <c r="E339" s="121" t="s">
        <v>343</v>
      </c>
      <c r="F339" s="86" t="s">
        <v>1412</v>
      </c>
      <c r="G339" s="86" t="s">
        <v>991</v>
      </c>
      <c r="H339" s="87">
        <v>-74.683222221999998</v>
      </c>
      <c r="I339" s="87">
        <v>7.0805833329999999</v>
      </c>
      <c r="J339" s="88">
        <v>933081.79195700004</v>
      </c>
      <c r="K339" s="88">
        <v>1274781.4141800001</v>
      </c>
      <c r="L339" s="89">
        <v>508</v>
      </c>
      <c r="M339" s="86">
        <v>2</v>
      </c>
      <c r="N339" s="86" t="s">
        <v>79</v>
      </c>
      <c r="O339" s="86">
        <v>27</v>
      </c>
      <c r="P339" s="86" t="s">
        <v>98</v>
      </c>
      <c r="Q339" s="86">
        <v>2703</v>
      </c>
      <c r="R339" s="84" t="s">
        <v>225</v>
      </c>
      <c r="S339" s="84" t="s">
        <v>234</v>
      </c>
      <c r="T339" s="84" t="s">
        <v>235</v>
      </c>
      <c r="U339" s="85" t="s">
        <v>344</v>
      </c>
      <c r="V339" s="84" t="s">
        <v>345</v>
      </c>
      <c r="W339" s="84" t="s">
        <v>346</v>
      </c>
      <c r="X339" s="84" t="s">
        <v>347</v>
      </c>
      <c r="Y339" s="90">
        <v>43732</v>
      </c>
      <c r="Z339" s="91">
        <v>18.05</v>
      </c>
      <c r="AA339" s="91">
        <v>7.42</v>
      </c>
      <c r="AB339" s="91">
        <v>537</v>
      </c>
      <c r="AC339" s="91">
        <v>25.5</v>
      </c>
      <c r="AD339" s="91">
        <v>27.4</v>
      </c>
      <c r="AE339" s="91">
        <v>7.46</v>
      </c>
      <c r="AF339" s="91">
        <v>97.7</v>
      </c>
      <c r="AG339" s="91">
        <v>1.8999999999999986</v>
      </c>
      <c r="AH339" s="91">
        <v>14.6</v>
      </c>
      <c r="AI339" s="91">
        <v>2</v>
      </c>
      <c r="AJ339" s="91" t="s">
        <v>88</v>
      </c>
      <c r="AK339" s="91" t="s">
        <v>88</v>
      </c>
      <c r="AL339" s="91">
        <v>1690</v>
      </c>
      <c r="AM339" s="91">
        <v>6440</v>
      </c>
      <c r="AN339" s="91">
        <v>1710</v>
      </c>
      <c r="AO339" s="91">
        <v>0.153</v>
      </c>
      <c r="AP339" s="91">
        <v>2.4396839604611897</v>
      </c>
      <c r="AQ339" s="91">
        <v>0.02</v>
      </c>
      <c r="AR339" s="91">
        <v>5</v>
      </c>
      <c r="AS339" s="91">
        <v>31.4</v>
      </c>
      <c r="AT339" s="91">
        <v>430</v>
      </c>
      <c r="AU339" s="91" t="s">
        <v>88</v>
      </c>
      <c r="AV339" s="91">
        <v>34</v>
      </c>
      <c r="AW339" s="91">
        <v>0.1</v>
      </c>
      <c r="AX339" s="91">
        <v>5</v>
      </c>
      <c r="AY339" s="91">
        <v>5.5E-2</v>
      </c>
      <c r="AZ339" s="91">
        <v>47.4</v>
      </c>
      <c r="BA339" s="91">
        <v>258</v>
      </c>
      <c r="BB339" s="91">
        <v>0.05</v>
      </c>
      <c r="BC339" s="91" t="s">
        <v>88</v>
      </c>
      <c r="BD339" s="91" t="s">
        <v>88</v>
      </c>
      <c r="BE339" s="93">
        <v>1E-3</v>
      </c>
      <c r="BF339" s="91" t="s">
        <v>88</v>
      </c>
      <c r="BG339" s="91">
        <v>0.25</v>
      </c>
      <c r="BH339" s="91" t="s">
        <v>88</v>
      </c>
      <c r="BI339" s="94">
        <f t="shared" si="195"/>
        <v>98.410044073144363</v>
      </c>
      <c r="BJ339" s="95">
        <f t="shared" si="196"/>
        <v>19.269825592029655</v>
      </c>
      <c r="BK339" s="95">
        <f t="shared" si="197"/>
        <v>93.557082642289942</v>
      </c>
      <c r="BL339" s="95">
        <f t="shared" si="198"/>
        <v>80.14150832</v>
      </c>
      <c r="BM339" s="95">
        <f t="shared" si="199"/>
        <v>84.671866122260525</v>
      </c>
      <c r="BN339" s="95">
        <f t="shared" si="200"/>
        <v>85.756210881875944</v>
      </c>
      <c r="BO339" s="95">
        <f t="shared" si="201"/>
        <v>86.798069921350333</v>
      </c>
      <c r="BP339" s="95">
        <f t="shared" si="202"/>
        <v>50.374100200118249</v>
      </c>
      <c r="BQ339" s="95">
        <f t="shared" si="203"/>
        <v>18.246582511000014</v>
      </c>
      <c r="BR339" s="96">
        <f t="shared" si="204"/>
        <v>69.949528077339323</v>
      </c>
      <c r="BS339" s="97" t="str">
        <f t="shared" si="205"/>
        <v>MEDIA</v>
      </c>
      <c r="BT339" s="98">
        <f t="shared" si="206"/>
        <v>90.909090909090907</v>
      </c>
      <c r="BU339" s="99">
        <f t="shared" si="207"/>
        <v>0.97700000000000009</v>
      </c>
      <c r="BV339" s="100">
        <f t="shared" si="208"/>
        <v>0.1</v>
      </c>
      <c r="BW339" s="95">
        <f t="shared" si="209"/>
        <v>1</v>
      </c>
      <c r="BX339" s="94">
        <f t="shared" si="210"/>
        <v>0.91</v>
      </c>
      <c r="BY339" s="100">
        <f t="shared" si="211"/>
        <v>0.91800000000000004</v>
      </c>
      <c r="BZ339" s="100">
        <f t="shared" si="212"/>
        <v>0</v>
      </c>
      <c r="CA339" s="94">
        <f t="shared" si="213"/>
        <v>0.15</v>
      </c>
      <c r="CB339" s="99">
        <f t="shared" si="214"/>
        <v>0.5872400000000001</v>
      </c>
      <c r="CC339" s="97" t="str">
        <f t="shared" si="215"/>
        <v>Regular</v>
      </c>
      <c r="CD339" s="99">
        <f t="shared" si="216"/>
        <v>1</v>
      </c>
      <c r="CE339" s="96">
        <f t="shared" si="217"/>
        <v>1</v>
      </c>
      <c r="CF339" s="96">
        <f t="shared" si="218"/>
        <v>0</v>
      </c>
      <c r="CG339" s="99">
        <f t="shared" si="219"/>
        <v>0.66666666666666663</v>
      </c>
      <c r="CH339" s="101" t="str">
        <f t="shared" si="220"/>
        <v>Alta</v>
      </c>
      <c r="CI339" s="96">
        <f t="shared" si="221"/>
        <v>0</v>
      </c>
      <c r="CJ339" s="96">
        <f t="shared" si="222"/>
        <v>0.69297608572149505</v>
      </c>
      <c r="CK339" s="96">
        <f t="shared" si="223"/>
        <v>2.2999999999999909E-2</v>
      </c>
      <c r="CL339" s="102">
        <f t="shared" si="224"/>
        <v>0.23865869524049832</v>
      </c>
      <c r="CM339" s="103" t="str">
        <f t="shared" si="225"/>
        <v>Baja</v>
      </c>
      <c r="CN339" s="96">
        <f t="shared" si="226"/>
        <v>8.2000000000000003E-2</v>
      </c>
      <c r="CO339" s="96">
        <f t="shared" si="227"/>
        <v>8.2000000000000003E-2</v>
      </c>
      <c r="CP339" s="103" t="str">
        <f t="shared" si="228"/>
        <v>Ninguna</v>
      </c>
      <c r="CQ339" s="104">
        <f t="shared" si="229"/>
        <v>4.1478858338453049E-3</v>
      </c>
      <c r="CR339" s="104">
        <f t="shared" si="230"/>
        <v>4.1478858338453049E-3</v>
      </c>
      <c r="CS339" s="103" t="str">
        <f t="shared" si="231"/>
        <v>Ninguna</v>
      </c>
      <c r="CT339" s="105" t="str">
        <f t="shared" si="232"/>
        <v>Eutrofico</v>
      </c>
      <c r="CU339" s="83" t="s">
        <v>2380</v>
      </c>
      <c r="CV339" s="83" t="s">
        <v>2356</v>
      </c>
      <c r="CW339" s="90">
        <v>43747</v>
      </c>
      <c r="CX339" s="106">
        <f t="shared" si="233"/>
        <v>7.4596839604611898</v>
      </c>
    </row>
    <row r="340" spans="1:102" ht="30" hidden="1" customHeight="1" x14ac:dyDescent="0.2">
      <c r="A340" s="83">
        <v>2019</v>
      </c>
      <c r="B340" s="84" t="s">
        <v>2381</v>
      </c>
      <c r="C340" s="84" t="s">
        <v>347</v>
      </c>
      <c r="D340" s="85" t="s">
        <v>2382</v>
      </c>
      <c r="E340" s="121" t="s">
        <v>343</v>
      </c>
      <c r="F340" s="86" t="s">
        <v>1412</v>
      </c>
      <c r="G340" s="86" t="s">
        <v>991</v>
      </c>
      <c r="H340" s="87">
        <v>-74.694500000000005</v>
      </c>
      <c r="I340" s="87">
        <v>7.07925</v>
      </c>
      <c r="J340" s="88">
        <v>931835.60139199998</v>
      </c>
      <c r="K340" s="88">
        <v>1274635.58983</v>
      </c>
      <c r="L340" s="89">
        <v>523</v>
      </c>
      <c r="M340" s="86">
        <v>2</v>
      </c>
      <c r="N340" s="86" t="s">
        <v>79</v>
      </c>
      <c r="O340" s="86">
        <v>27</v>
      </c>
      <c r="P340" s="86" t="s">
        <v>98</v>
      </c>
      <c r="Q340" s="86">
        <v>2703</v>
      </c>
      <c r="R340" s="84" t="s">
        <v>225</v>
      </c>
      <c r="S340" s="84" t="s">
        <v>234</v>
      </c>
      <c r="T340" s="84" t="s">
        <v>235</v>
      </c>
      <c r="U340" s="85" t="s">
        <v>344</v>
      </c>
      <c r="V340" s="84" t="s">
        <v>345</v>
      </c>
      <c r="W340" s="84" t="s">
        <v>346</v>
      </c>
      <c r="X340" s="84" t="s">
        <v>347</v>
      </c>
      <c r="Y340" s="90">
        <v>43732</v>
      </c>
      <c r="Z340" s="91">
        <v>2.83</v>
      </c>
      <c r="AA340" s="91">
        <v>7.51</v>
      </c>
      <c r="AB340" s="91">
        <v>108.9</v>
      </c>
      <c r="AC340" s="91">
        <v>25.2</v>
      </c>
      <c r="AD340" s="91">
        <v>27.4</v>
      </c>
      <c r="AE340" s="91">
        <v>7.34</v>
      </c>
      <c r="AF340" s="91">
        <v>95.1</v>
      </c>
      <c r="AG340" s="91">
        <v>2.1999999999999993</v>
      </c>
      <c r="AH340" s="91">
        <v>12</v>
      </c>
      <c r="AI340" s="91">
        <v>2</v>
      </c>
      <c r="AJ340" s="91" t="s">
        <v>88</v>
      </c>
      <c r="AK340" s="91" t="s">
        <v>88</v>
      </c>
      <c r="AL340" s="91">
        <v>100</v>
      </c>
      <c r="AM340" s="91">
        <v>7270</v>
      </c>
      <c r="AN340" s="91">
        <v>410</v>
      </c>
      <c r="AO340" s="91">
        <v>0.153</v>
      </c>
      <c r="AP340" s="91">
        <v>1.2221009468606514</v>
      </c>
      <c r="AQ340" s="91">
        <v>0.02</v>
      </c>
      <c r="AR340" s="91">
        <v>5</v>
      </c>
      <c r="AS340" s="91">
        <v>8.2100000000000009</v>
      </c>
      <c r="AT340" s="91">
        <v>76</v>
      </c>
      <c r="AU340" s="91" t="s">
        <v>88</v>
      </c>
      <c r="AV340" s="91">
        <v>8</v>
      </c>
      <c r="AW340" s="91">
        <v>0.1</v>
      </c>
      <c r="AX340" s="91">
        <v>5</v>
      </c>
      <c r="AY340" s="91">
        <v>0.05</v>
      </c>
      <c r="AZ340" s="91">
        <v>29.1</v>
      </c>
      <c r="BA340" s="91">
        <v>39.200000000000003</v>
      </c>
      <c r="BB340" s="91">
        <v>0.05</v>
      </c>
      <c r="BC340" s="91" t="s">
        <v>88</v>
      </c>
      <c r="BD340" s="91" t="s">
        <v>88</v>
      </c>
      <c r="BE340" s="93">
        <v>1E-3</v>
      </c>
      <c r="BF340" s="91" t="s">
        <v>88</v>
      </c>
      <c r="BG340" s="91">
        <v>0.25</v>
      </c>
      <c r="BH340" s="91" t="s">
        <v>88</v>
      </c>
      <c r="BI340" s="94">
        <f t="shared" si="195"/>
        <v>97.672244096180393</v>
      </c>
      <c r="BJ340" s="95">
        <f t="shared" si="196"/>
        <v>30.040049057800704</v>
      </c>
      <c r="BK340" s="95">
        <f t="shared" si="197"/>
        <v>92.951374527176085</v>
      </c>
      <c r="BL340" s="95">
        <f t="shared" si="198"/>
        <v>80.14150832</v>
      </c>
      <c r="BM340" s="95">
        <f t="shared" si="199"/>
        <v>92.296567032990779</v>
      </c>
      <c r="BN340" s="95">
        <f t="shared" si="200"/>
        <v>85.756210881875944</v>
      </c>
      <c r="BO340" s="95">
        <f t="shared" si="201"/>
        <v>85.842310056788861</v>
      </c>
      <c r="BP340" s="95">
        <f t="shared" si="202"/>
        <v>79.561822298059866</v>
      </c>
      <c r="BQ340" s="95">
        <f t="shared" si="203"/>
        <v>85.605199058713609</v>
      </c>
      <c r="BR340" s="96">
        <f t="shared" si="204"/>
        <v>79.197724973908464</v>
      </c>
      <c r="BS340" s="97" t="str">
        <f t="shared" si="205"/>
        <v>BUENA</v>
      </c>
      <c r="BT340" s="98">
        <f t="shared" si="206"/>
        <v>100</v>
      </c>
      <c r="BU340" s="99">
        <f t="shared" si="207"/>
        <v>0.95099999999999996</v>
      </c>
      <c r="BV340" s="100">
        <f t="shared" si="208"/>
        <v>0.6857502042485456</v>
      </c>
      <c r="BW340" s="95">
        <f t="shared" si="209"/>
        <v>1</v>
      </c>
      <c r="BX340" s="94">
        <f t="shared" si="210"/>
        <v>0.91</v>
      </c>
      <c r="BY340" s="100">
        <f t="shared" si="211"/>
        <v>0.996</v>
      </c>
      <c r="BZ340" s="100">
        <f t="shared" si="212"/>
        <v>0.70513898316822288</v>
      </c>
      <c r="CA340" s="94">
        <f t="shared" si="213"/>
        <v>0.15</v>
      </c>
      <c r="CB340" s="99">
        <f t="shared" si="214"/>
        <v>0.77472448623834755</v>
      </c>
      <c r="CC340" s="97" t="str">
        <f t="shared" si="215"/>
        <v>Aceptable</v>
      </c>
      <c r="CD340" s="99">
        <f t="shared" si="216"/>
        <v>0.29486101683177712</v>
      </c>
      <c r="CE340" s="96">
        <f t="shared" si="217"/>
        <v>8.3264273079265705E-3</v>
      </c>
      <c r="CF340" s="96">
        <f t="shared" si="218"/>
        <v>0</v>
      </c>
      <c r="CG340" s="99">
        <f t="shared" si="219"/>
        <v>0.10106248137990122</v>
      </c>
      <c r="CH340" s="101" t="str">
        <f t="shared" si="220"/>
        <v>Ninguna</v>
      </c>
      <c r="CI340" s="96">
        <f t="shared" si="221"/>
        <v>0</v>
      </c>
      <c r="CJ340" s="96">
        <f t="shared" si="222"/>
        <v>0.72245927008106126</v>
      </c>
      <c r="CK340" s="96">
        <f t="shared" si="223"/>
        <v>4.9000000000000044E-2</v>
      </c>
      <c r="CL340" s="102">
        <f t="shared" si="224"/>
        <v>0.25715309002702041</v>
      </c>
      <c r="CM340" s="103" t="str">
        <f t="shared" si="225"/>
        <v>Baja</v>
      </c>
      <c r="CN340" s="96">
        <f t="shared" si="226"/>
        <v>0</v>
      </c>
      <c r="CO340" s="96">
        <f t="shared" si="227"/>
        <v>0</v>
      </c>
      <c r="CP340" s="103" t="str">
        <f t="shared" si="228"/>
        <v>Ninguna</v>
      </c>
      <c r="CQ340" s="104">
        <f t="shared" si="229"/>
        <v>5.6496276021897407E-3</v>
      </c>
      <c r="CR340" s="104">
        <f t="shared" si="230"/>
        <v>5.6496276021897407E-3</v>
      </c>
      <c r="CS340" s="103" t="str">
        <f t="shared" si="231"/>
        <v>Ninguna</v>
      </c>
      <c r="CT340" s="105" t="str">
        <f t="shared" si="232"/>
        <v>Eutrofico</v>
      </c>
      <c r="CU340" s="83" t="s">
        <v>2383</v>
      </c>
      <c r="CV340" s="83" t="s">
        <v>2356</v>
      </c>
      <c r="CW340" s="90">
        <v>43747</v>
      </c>
      <c r="CX340" s="106">
        <f t="shared" si="233"/>
        <v>6.242100946860651</v>
      </c>
    </row>
    <row r="341" spans="1:102" ht="30" hidden="1" customHeight="1" x14ac:dyDescent="0.2">
      <c r="A341" s="83">
        <v>2019</v>
      </c>
      <c r="B341" s="84" t="s">
        <v>2384</v>
      </c>
      <c r="C341" s="84" t="s">
        <v>347</v>
      </c>
      <c r="D341" s="85" t="s">
        <v>2385</v>
      </c>
      <c r="E341" s="121" t="s">
        <v>343</v>
      </c>
      <c r="F341" s="86" t="s">
        <v>1412</v>
      </c>
      <c r="G341" s="86" t="s">
        <v>991</v>
      </c>
      <c r="H341" s="87">
        <v>-74.705583333000007</v>
      </c>
      <c r="I341" s="87">
        <v>7.1045833329999999</v>
      </c>
      <c r="J341" s="88">
        <v>930614.87527199998</v>
      </c>
      <c r="K341" s="88">
        <v>1277439.0377</v>
      </c>
      <c r="L341" s="89">
        <v>598</v>
      </c>
      <c r="M341" s="86">
        <v>2</v>
      </c>
      <c r="N341" s="86" t="s">
        <v>79</v>
      </c>
      <c r="O341" s="86">
        <v>27</v>
      </c>
      <c r="P341" s="86" t="s">
        <v>98</v>
      </c>
      <c r="Q341" s="86">
        <v>2703</v>
      </c>
      <c r="R341" s="84" t="s">
        <v>225</v>
      </c>
      <c r="S341" s="84" t="s">
        <v>234</v>
      </c>
      <c r="T341" s="84" t="s">
        <v>235</v>
      </c>
      <c r="U341" s="85" t="s">
        <v>344</v>
      </c>
      <c r="V341" s="84" t="s">
        <v>345</v>
      </c>
      <c r="W341" s="84" t="s">
        <v>346</v>
      </c>
      <c r="X341" s="84" t="s">
        <v>347</v>
      </c>
      <c r="Y341" s="90">
        <v>43732</v>
      </c>
      <c r="Z341" s="91">
        <v>41.85</v>
      </c>
      <c r="AA341" s="91">
        <v>6.39</v>
      </c>
      <c r="AB341" s="91">
        <v>128.80000000000001</v>
      </c>
      <c r="AC341" s="91">
        <v>26.3</v>
      </c>
      <c r="AD341" s="91">
        <v>29</v>
      </c>
      <c r="AE341" s="91">
        <v>7.28</v>
      </c>
      <c r="AF341" s="91">
        <v>98.2</v>
      </c>
      <c r="AG341" s="91">
        <v>2.6999999999999993</v>
      </c>
      <c r="AH341" s="91">
        <v>18</v>
      </c>
      <c r="AI341" s="91">
        <v>2</v>
      </c>
      <c r="AJ341" s="91" t="s">
        <v>88</v>
      </c>
      <c r="AK341" s="91" t="s">
        <v>88</v>
      </c>
      <c r="AL341" s="91">
        <v>97</v>
      </c>
      <c r="AM341" s="91">
        <v>464</v>
      </c>
      <c r="AN341" s="91">
        <v>242</v>
      </c>
      <c r="AO341" s="91">
        <v>0.153</v>
      </c>
      <c r="AP341" s="91">
        <v>0.4789009255720113</v>
      </c>
      <c r="AQ341" s="91">
        <v>0.02</v>
      </c>
      <c r="AR341" s="91">
        <v>5</v>
      </c>
      <c r="AS341" s="91">
        <v>15.4</v>
      </c>
      <c r="AT341" s="91">
        <v>101</v>
      </c>
      <c r="AU341" s="91" t="s">
        <v>88</v>
      </c>
      <c r="AV341" s="91">
        <v>18</v>
      </c>
      <c r="AW341" s="91">
        <v>0.1</v>
      </c>
      <c r="AX341" s="91">
        <v>5</v>
      </c>
      <c r="AY341" s="91">
        <v>0.05</v>
      </c>
      <c r="AZ341" s="91">
        <v>6.52</v>
      </c>
      <c r="BA341" s="91">
        <v>40.4</v>
      </c>
      <c r="BB341" s="91">
        <v>0.05</v>
      </c>
      <c r="BC341" s="91" t="s">
        <v>88</v>
      </c>
      <c r="BD341" s="91" t="s">
        <v>88</v>
      </c>
      <c r="BE341" s="93">
        <v>1E-3</v>
      </c>
      <c r="BF341" s="91" t="s">
        <v>88</v>
      </c>
      <c r="BG341" s="91">
        <v>0.25</v>
      </c>
      <c r="BH341" s="91" t="s">
        <v>88</v>
      </c>
      <c r="BI341" s="94">
        <f t="shared" si="195"/>
        <v>98.508810836154666</v>
      </c>
      <c r="BJ341" s="95">
        <f t="shared" si="196"/>
        <v>34.840261991810877</v>
      </c>
      <c r="BK341" s="95">
        <f t="shared" si="197"/>
        <v>69.91843961482229</v>
      </c>
      <c r="BL341" s="95">
        <f t="shared" si="198"/>
        <v>80.14150832</v>
      </c>
      <c r="BM341" s="95">
        <f t="shared" si="199"/>
        <v>97.432575461517501</v>
      </c>
      <c r="BN341" s="95">
        <f t="shared" si="200"/>
        <v>85.756210881875944</v>
      </c>
      <c r="BO341" s="95">
        <f t="shared" si="201"/>
        <v>84.045279034802562</v>
      </c>
      <c r="BP341" s="95">
        <f t="shared" si="202"/>
        <v>67.55197334407984</v>
      </c>
      <c r="BQ341" s="95">
        <f t="shared" si="203"/>
        <v>84.115977440011108</v>
      </c>
      <c r="BR341" s="96">
        <f t="shared" si="204"/>
        <v>76.843216859813253</v>
      </c>
      <c r="BS341" s="97" t="str">
        <f t="shared" si="205"/>
        <v>BUENA</v>
      </c>
      <c r="BT341" s="98">
        <f t="shared" si="206"/>
        <v>100</v>
      </c>
      <c r="BU341" s="99">
        <f t="shared" si="207"/>
        <v>0.9820000000000001</v>
      </c>
      <c r="BV341" s="100">
        <f t="shared" si="208"/>
        <v>0.81007893607647519</v>
      </c>
      <c r="BW341" s="95">
        <f t="shared" si="209"/>
        <v>0.72918492390012524</v>
      </c>
      <c r="BX341" s="94">
        <f t="shared" si="210"/>
        <v>0.91</v>
      </c>
      <c r="BY341" s="100">
        <f t="shared" si="211"/>
        <v>0.96599999999999997</v>
      </c>
      <c r="BZ341" s="100">
        <f t="shared" si="212"/>
        <v>0.63077826695210637</v>
      </c>
      <c r="CA341" s="94">
        <f t="shared" si="213"/>
        <v>0.15</v>
      </c>
      <c r="CB341" s="99">
        <f t="shared" si="214"/>
        <v>0.74456589777001903</v>
      </c>
      <c r="CC341" s="97" t="str">
        <f t="shared" si="215"/>
        <v>Aceptable</v>
      </c>
      <c r="CD341" s="99">
        <f t="shared" si="216"/>
        <v>0.36922173304789363</v>
      </c>
      <c r="CE341" s="96">
        <f t="shared" si="217"/>
        <v>9.5077555336710272E-3</v>
      </c>
      <c r="CF341" s="96">
        <f t="shared" si="218"/>
        <v>0</v>
      </c>
      <c r="CG341" s="99">
        <f t="shared" si="219"/>
        <v>0.12624316286052154</v>
      </c>
      <c r="CH341" s="101" t="str">
        <f t="shared" si="220"/>
        <v>Ninguna</v>
      </c>
      <c r="CI341" s="96">
        <f t="shared" si="221"/>
        <v>0</v>
      </c>
      <c r="CJ341" s="96">
        <f t="shared" si="222"/>
        <v>0</v>
      </c>
      <c r="CK341" s="96">
        <f t="shared" si="223"/>
        <v>1.7999999999999905E-2</v>
      </c>
      <c r="CL341" s="102">
        <f t="shared" si="224"/>
        <v>5.999999999999968E-3</v>
      </c>
      <c r="CM341" s="103" t="str">
        <f t="shared" si="225"/>
        <v>Ninguna</v>
      </c>
      <c r="CN341" s="96">
        <f t="shared" si="226"/>
        <v>3.4000000000000002E-2</v>
      </c>
      <c r="CO341" s="96">
        <f t="shared" si="227"/>
        <v>3.4000000000000002E-2</v>
      </c>
      <c r="CP341" s="103" t="str">
        <f t="shared" si="228"/>
        <v>Ninguna</v>
      </c>
      <c r="CQ341" s="104">
        <f t="shared" si="229"/>
        <v>1.1921055987922697E-4</v>
      </c>
      <c r="CR341" s="104">
        <f t="shared" si="230"/>
        <v>1.1921055987922697E-4</v>
      </c>
      <c r="CS341" s="103" t="str">
        <f t="shared" si="231"/>
        <v>Ninguna</v>
      </c>
      <c r="CT341" s="105" t="str">
        <f t="shared" si="232"/>
        <v>Eutrofico</v>
      </c>
      <c r="CU341" s="83" t="s">
        <v>2386</v>
      </c>
      <c r="CV341" s="83" t="s">
        <v>2356</v>
      </c>
      <c r="CW341" s="90">
        <v>43747</v>
      </c>
      <c r="CX341" s="106">
        <f t="shared" si="233"/>
        <v>5.4989009255720109</v>
      </c>
    </row>
    <row r="342" spans="1:102" ht="30" hidden="1" customHeight="1" x14ac:dyDescent="0.2">
      <c r="A342" s="83">
        <v>2019</v>
      </c>
      <c r="B342" s="84" t="s">
        <v>2387</v>
      </c>
      <c r="C342" s="84" t="s">
        <v>347</v>
      </c>
      <c r="D342" s="85" t="s">
        <v>2388</v>
      </c>
      <c r="E342" s="121" t="s">
        <v>343</v>
      </c>
      <c r="F342" s="86" t="s">
        <v>1412</v>
      </c>
      <c r="G342" s="86" t="s">
        <v>991</v>
      </c>
      <c r="H342" s="87">
        <v>-74.706633788000005</v>
      </c>
      <c r="I342" s="87">
        <v>7.1034634270000003</v>
      </c>
      <c r="J342" s="88">
        <v>930498.65610100003</v>
      </c>
      <c r="K342" s="88">
        <v>1277315.3360599999</v>
      </c>
      <c r="L342" s="89">
        <v>601</v>
      </c>
      <c r="M342" s="86">
        <v>2</v>
      </c>
      <c r="N342" s="86" t="s">
        <v>79</v>
      </c>
      <c r="O342" s="86">
        <v>27</v>
      </c>
      <c r="P342" s="86" t="s">
        <v>98</v>
      </c>
      <c r="Q342" s="86">
        <v>2703</v>
      </c>
      <c r="R342" s="84" t="s">
        <v>225</v>
      </c>
      <c r="S342" s="84" t="s">
        <v>234</v>
      </c>
      <c r="T342" s="84" t="s">
        <v>235</v>
      </c>
      <c r="U342" s="85" t="s">
        <v>344</v>
      </c>
      <c r="V342" s="84" t="s">
        <v>345</v>
      </c>
      <c r="W342" s="84" t="s">
        <v>346</v>
      </c>
      <c r="X342" s="84" t="s">
        <v>347</v>
      </c>
      <c r="Y342" s="90">
        <v>43732</v>
      </c>
      <c r="Z342" s="91">
        <v>64.81</v>
      </c>
      <c r="AA342" s="91">
        <v>6.91</v>
      </c>
      <c r="AB342" s="91">
        <v>27.7</v>
      </c>
      <c r="AC342" s="91">
        <v>27.3</v>
      </c>
      <c r="AD342" s="91">
        <v>29.2</v>
      </c>
      <c r="AE342" s="91">
        <v>7.22</v>
      </c>
      <c r="AF342" s="91">
        <v>98.5</v>
      </c>
      <c r="AG342" s="91">
        <v>1.8999999999999986</v>
      </c>
      <c r="AH342" s="91">
        <v>16.5</v>
      </c>
      <c r="AI342" s="91">
        <v>2</v>
      </c>
      <c r="AJ342" s="91" t="s">
        <v>88</v>
      </c>
      <c r="AK342" s="91" t="s">
        <v>88</v>
      </c>
      <c r="AL342" s="91">
        <v>1935</v>
      </c>
      <c r="AM342" s="91">
        <v>11199</v>
      </c>
      <c r="AN342" s="91">
        <v>2282</v>
      </c>
      <c r="AO342" s="91">
        <v>0.153</v>
      </c>
      <c r="AP342" s="91">
        <v>0.24622736267617562</v>
      </c>
      <c r="AQ342" s="91">
        <v>0.02</v>
      </c>
      <c r="AR342" s="91">
        <v>5</v>
      </c>
      <c r="AS342" s="91">
        <v>1.95</v>
      </c>
      <c r="AT342" s="91">
        <v>21</v>
      </c>
      <c r="AU342" s="91" t="s">
        <v>88</v>
      </c>
      <c r="AV342" s="91">
        <v>7</v>
      </c>
      <c r="AW342" s="91">
        <v>0.1</v>
      </c>
      <c r="AX342" s="91">
        <v>5</v>
      </c>
      <c r="AY342" s="91">
        <v>0.05</v>
      </c>
      <c r="AZ342" s="91">
        <v>6.59</v>
      </c>
      <c r="BA342" s="91">
        <v>5.3</v>
      </c>
      <c r="BB342" s="91">
        <v>0.05</v>
      </c>
      <c r="BC342" s="91" t="s">
        <v>88</v>
      </c>
      <c r="BD342" s="91" t="s">
        <v>88</v>
      </c>
      <c r="BE342" s="93">
        <v>1E-3</v>
      </c>
      <c r="BF342" s="91" t="s">
        <v>88</v>
      </c>
      <c r="BG342" s="91">
        <v>0.25</v>
      </c>
      <c r="BH342" s="91" t="s">
        <v>88</v>
      </c>
      <c r="BI342" s="94">
        <f t="shared" si="195"/>
        <v>98.561388058892391</v>
      </c>
      <c r="BJ342" s="95">
        <f t="shared" si="196"/>
        <v>17.484217423918665</v>
      </c>
      <c r="BK342" s="95">
        <f t="shared" si="197"/>
        <v>86.345524154824005</v>
      </c>
      <c r="BL342" s="95">
        <f t="shared" si="198"/>
        <v>80.14150832</v>
      </c>
      <c r="BM342" s="95">
        <f t="shared" si="199"/>
        <v>99.120581610372938</v>
      </c>
      <c r="BN342" s="95">
        <f t="shared" si="200"/>
        <v>85.756210881875944</v>
      </c>
      <c r="BO342" s="95">
        <f t="shared" si="201"/>
        <v>86.798069921350333</v>
      </c>
      <c r="BP342" s="95">
        <f t="shared" si="202"/>
        <v>93.155715442039437</v>
      </c>
      <c r="BQ342" s="95">
        <f t="shared" si="203"/>
        <v>83.770569213099108</v>
      </c>
      <c r="BR342" s="96">
        <f t="shared" si="204"/>
        <v>78.350367651709348</v>
      </c>
      <c r="BS342" s="97" t="str">
        <f t="shared" si="205"/>
        <v>BUENA</v>
      </c>
      <c r="BT342" s="98">
        <f t="shared" si="206"/>
        <v>100</v>
      </c>
      <c r="BU342" s="99">
        <f t="shared" si="207"/>
        <v>0.98499999999999999</v>
      </c>
      <c r="BV342" s="100">
        <f t="shared" si="208"/>
        <v>0.1</v>
      </c>
      <c r="BW342" s="95">
        <f t="shared" si="209"/>
        <v>0.95560091000889902</v>
      </c>
      <c r="BX342" s="94">
        <f t="shared" si="210"/>
        <v>0.91</v>
      </c>
      <c r="BY342" s="100">
        <f t="shared" si="211"/>
        <v>0.999</v>
      </c>
      <c r="BZ342" s="100">
        <f t="shared" si="212"/>
        <v>0.95291062887120914</v>
      </c>
      <c r="CA342" s="94">
        <f t="shared" si="213"/>
        <v>0.15</v>
      </c>
      <c r="CB342" s="99">
        <f t="shared" si="214"/>
        <v>0.72705161544321528</v>
      </c>
      <c r="CC342" s="97" t="str">
        <f t="shared" si="215"/>
        <v>Aceptable</v>
      </c>
      <c r="CD342" s="99">
        <f t="shared" si="216"/>
        <v>4.7089371128790879E-2</v>
      </c>
      <c r="CE342" s="96">
        <f t="shared" si="217"/>
        <v>0</v>
      </c>
      <c r="CF342" s="96">
        <f t="shared" si="218"/>
        <v>0</v>
      </c>
      <c r="CG342" s="99">
        <f t="shared" si="219"/>
        <v>1.5696457042930292E-2</v>
      </c>
      <c r="CH342" s="101" t="str">
        <f t="shared" si="220"/>
        <v>Ninguna</v>
      </c>
      <c r="CI342" s="96">
        <f t="shared" si="221"/>
        <v>0</v>
      </c>
      <c r="CJ342" s="96">
        <f t="shared" si="222"/>
        <v>0.82754037700174177</v>
      </c>
      <c r="CK342" s="96">
        <f t="shared" si="223"/>
        <v>1.5000000000000013E-2</v>
      </c>
      <c r="CL342" s="102">
        <f t="shared" si="224"/>
        <v>0.28084679233391391</v>
      </c>
      <c r="CM342" s="103" t="str">
        <f t="shared" si="225"/>
        <v>Baja</v>
      </c>
      <c r="CN342" s="96">
        <f t="shared" si="226"/>
        <v>0</v>
      </c>
      <c r="CO342" s="96">
        <f t="shared" si="227"/>
        <v>0</v>
      </c>
      <c r="CP342" s="103" t="str">
        <f t="shared" si="228"/>
        <v>Ninguna</v>
      </c>
      <c r="CQ342" s="104">
        <f t="shared" si="229"/>
        <v>7.1643954026167755E-4</v>
      </c>
      <c r="CR342" s="104">
        <f t="shared" si="230"/>
        <v>7.1643954026167755E-4</v>
      </c>
      <c r="CS342" s="103" t="str">
        <f t="shared" si="231"/>
        <v>Ninguna</v>
      </c>
      <c r="CT342" s="105" t="str">
        <f t="shared" si="232"/>
        <v>Eutrofico</v>
      </c>
      <c r="CU342" s="83" t="s">
        <v>2389</v>
      </c>
      <c r="CV342" s="83" t="s">
        <v>2356</v>
      </c>
      <c r="CW342" s="90">
        <v>43747</v>
      </c>
      <c r="CX342" s="106">
        <f t="shared" si="233"/>
        <v>5.266227362676176</v>
      </c>
    </row>
    <row r="343" spans="1:102" s="107" customFormat="1" ht="30" hidden="1" customHeight="1" x14ac:dyDescent="0.2">
      <c r="A343" s="83">
        <v>2019</v>
      </c>
      <c r="B343" s="84" t="s">
        <v>2390</v>
      </c>
      <c r="C343" s="84" t="s">
        <v>347</v>
      </c>
      <c r="D343" s="85" t="s">
        <v>2391</v>
      </c>
      <c r="E343" s="121" t="s">
        <v>343</v>
      </c>
      <c r="F343" s="86" t="s">
        <v>1412</v>
      </c>
      <c r="G343" s="86" t="s">
        <v>991</v>
      </c>
      <c r="H343" s="87">
        <v>-74.706213098000006</v>
      </c>
      <c r="I343" s="87">
        <v>7.0873937829999996</v>
      </c>
      <c r="J343" s="88">
        <v>930542.72369599994</v>
      </c>
      <c r="K343" s="88">
        <v>1275538.0069500001</v>
      </c>
      <c r="L343" s="89">
        <v>605</v>
      </c>
      <c r="M343" s="86">
        <v>2</v>
      </c>
      <c r="N343" s="86" t="s">
        <v>79</v>
      </c>
      <c r="O343" s="86">
        <v>27</v>
      </c>
      <c r="P343" s="86" t="s">
        <v>98</v>
      </c>
      <c r="Q343" s="86">
        <v>2703</v>
      </c>
      <c r="R343" s="84" t="s">
        <v>225</v>
      </c>
      <c r="S343" s="84" t="s">
        <v>234</v>
      </c>
      <c r="T343" s="84" t="s">
        <v>235</v>
      </c>
      <c r="U343" s="85" t="s">
        <v>344</v>
      </c>
      <c r="V343" s="84" t="s">
        <v>345</v>
      </c>
      <c r="W343" s="84" t="s">
        <v>346</v>
      </c>
      <c r="X343" s="84" t="s">
        <v>347</v>
      </c>
      <c r="Y343" s="90">
        <v>43732</v>
      </c>
      <c r="Z343" s="91">
        <v>48.36</v>
      </c>
      <c r="AA343" s="91">
        <v>8.2100000000000009</v>
      </c>
      <c r="AB343" s="91">
        <v>1328</v>
      </c>
      <c r="AC343" s="91">
        <v>29.6</v>
      </c>
      <c r="AD343" s="91">
        <v>21</v>
      </c>
      <c r="AE343" s="91">
        <v>7.11</v>
      </c>
      <c r="AF343" s="91">
        <v>100.5</v>
      </c>
      <c r="AG343" s="91">
        <v>-8.6000000000000014</v>
      </c>
      <c r="AH343" s="91">
        <v>29.7</v>
      </c>
      <c r="AI343" s="91">
        <v>2</v>
      </c>
      <c r="AJ343" s="91" t="s">
        <v>88</v>
      </c>
      <c r="AK343" s="91" t="s">
        <v>88</v>
      </c>
      <c r="AL343" s="91">
        <v>110</v>
      </c>
      <c r="AM343" s="91">
        <v>231</v>
      </c>
      <c r="AN343" s="91">
        <v>110</v>
      </c>
      <c r="AO343" s="91">
        <v>0.153</v>
      </c>
      <c r="AP343" s="91">
        <v>6.5058238945631723</v>
      </c>
      <c r="AQ343" s="91">
        <v>0.127</v>
      </c>
      <c r="AR343" s="91">
        <v>5</v>
      </c>
      <c r="AS343" s="91">
        <v>107</v>
      </c>
      <c r="AT343" s="91">
        <v>1272</v>
      </c>
      <c r="AU343" s="91" t="s">
        <v>88</v>
      </c>
      <c r="AV343" s="91">
        <v>131</v>
      </c>
      <c r="AW343" s="91">
        <v>5</v>
      </c>
      <c r="AX343" s="91">
        <v>5</v>
      </c>
      <c r="AY343" s="91">
        <v>0.20399999999999999</v>
      </c>
      <c r="AZ343" s="91">
        <v>77.099999999999994</v>
      </c>
      <c r="BA343" s="91">
        <v>804</v>
      </c>
      <c r="BB343" s="91">
        <v>0.05</v>
      </c>
      <c r="BC343" s="91" t="s">
        <v>88</v>
      </c>
      <c r="BD343" s="91" t="s">
        <v>88</v>
      </c>
      <c r="BE343" s="93">
        <v>1E-3</v>
      </c>
      <c r="BF343" s="91" t="s">
        <v>88</v>
      </c>
      <c r="BG343" s="91">
        <v>1.27</v>
      </c>
      <c r="BH343" s="91" t="s">
        <v>88</v>
      </c>
      <c r="BI343" s="94">
        <f t="shared" si="195"/>
        <v>98.78407303245659</v>
      </c>
      <c r="BJ343" s="95">
        <f t="shared" si="196"/>
        <v>42.807028181050754</v>
      </c>
      <c r="BK343" s="95">
        <f t="shared" si="197"/>
        <v>78.780300304300908</v>
      </c>
      <c r="BL343" s="95">
        <f t="shared" si="198"/>
        <v>80.14150832</v>
      </c>
      <c r="BM343" s="95">
        <f t="shared" si="199"/>
        <v>65.141398069900916</v>
      </c>
      <c r="BN343" s="95">
        <f t="shared" si="200"/>
        <v>85.756210881875944</v>
      </c>
      <c r="BO343" s="95">
        <f t="shared" si="201"/>
        <v>57.654905253659713</v>
      </c>
      <c r="BP343" s="95">
        <f t="shared" si="202"/>
        <v>5</v>
      </c>
      <c r="BQ343" s="95">
        <f t="shared" si="203"/>
        <v>20</v>
      </c>
      <c r="BR343" s="96">
        <f t="shared" si="204"/>
        <v>63.779067293702504</v>
      </c>
      <c r="BS343" s="97" t="str">
        <f t="shared" si="205"/>
        <v>MEDIA</v>
      </c>
      <c r="BT343" s="98">
        <f t="shared" si="206"/>
        <v>24.509803921568629</v>
      </c>
      <c r="BU343" s="99">
        <f t="shared" si="207"/>
        <v>0.99499999999999988</v>
      </c>
      <c r="BV343" s="100">
        <f t="shared" si="208"/>
        <v>0.92338479873732759</v>
      </c>
      <c r="BW343" s="95">
        <f t="shared" si="209"/>
        <v>0.89678190744355768</v>
      </c>
      <c r="BX343" s="94">
        <f t="shared" si="210"/>
        <v>0.51</v>
      </c>
      <c r="BY343" s="100">
        <f t="shared" si="211"/>
        <v>0.627</v>
      </c>
      <c r="BZ343" s="100">
        <f t="shared" si="212"/>
        <v>0</v>
      </c>
      <c r="CA343" s="94">
        <f t="shared" si="213"/>
        <v>0.15</v>
      </c>
      <c r="CB343" s="99">
        <f t="shared" si="214"/>
        <v>0.59420333886532395</v>
      </c>
      <c r="CC343" s="97" t="str">
        <f t="shared" si="215"/>
        <v>Regular</v>
      </c>
      <c r="CD343" s="99">
        <f t="shared" si="216"/>
        <v>1</v>
      </c>
      <c r="CE343" s="96">
        <f t="shared" si="217"/>
        <v>1</v>
      </c>
      <c r="CF343" s="96">
        <f t="shared" si="218"/>
        <v>0.13549999999999995</v>
      </c>
      <c r="CG343" s="99">
        <f t="shared" si="219"/>
        <v>0.71183333333333332</v>
      </c>
      <c r="CH343" s="101" t="str">
        <f t="shared" si="220"/>
        <v>Alta</v>
      </c>
      <c r="CI343" s="96">
        <f t="shared" si="221"/>
        <v>0</v>
      </c>
      <c r="CJ343" s="96">
        <f t="shared" si="222"/>
        <v>0</v>
      </c>
      <c r="CK343" s="96">
        <f t="shared" si="223"/>
        <v>0</v>
      </c>
      <c r="CL343" s="102">
        <f t="shared" si="224"/>
        <v>0</v>
      </c>
      <c r="CM343" s="103" t="str">
        <f t="shared" si="225"/>
        <v>Ninguna</v>
      </c>
      <c r="CN343" s="96">
        <f t="shared" si="226"/>
        <v>0.373</v>
      </c>
      <c r="CO343" s="96">
        <f t="shared" si="227"/>
        <v>0.373</v>
      </c>
      <c r="CP343" s="103" t="str">
        <f t="shared" si="228"/>
        <v>Baja</v>
      </c>
      <c r="CQ343" s="104">
        <f t="shared" si="229"/>
        <v>5.9776781344479842E-2</v>
      </c>
      <c r="CR343" s="104">
        <f t="shared" si="230"/>
        <v>5.9776781344479842E-2</v>
      </c>
      <c r="CS343" s="103" t="str">
        <f t="shared" si="231"/>
        <v>Ninguna</v>
      </c>
      <c r="CT343" s="105" t="str">
        <f t="shared" si="232"/>
        <v>Eutrofico</v>
      </c>
      <c r="CU343" s="83" t="s">
        <v>2392</v>
      </c>
      <c r="CV343" s="83" t="s">
        <v>2356</v>
      </c>
      <c r="CW343" s="90">
        <v>43747</v>
      </c>
      <c r="CX343" s="106">
        <f t="shared" si="233"/>
        <v>11.632823894563172</v>
      </c>
    </row>
    <row r="344" spans="1:102" s="107" customFormat="1" ht="41.25" hidden="1" customHeight="1" x14ac:dyDescent="0.2">
      <c r="A344" s="83">
        <v>2019</v>
      </c>
      <c r="B344" s="84" t="s">
        <v>2393</v>
      </c>
      <c r="C344" s="84" t="s">
        <v>347</v>
      </c>
      <c r="D344" s="85" t="s">
        <v>2394</v>
      </c>
      <c r="E344" s="121" t="s">
        <v>343</v>
      </c>
      <c r="F344" s="86" t="s">
        <v>1412</v>
      </c>
      <c r="G344" s="86" t="s">
        <v>991</v>
      </c>
      <c r="H344" s="87">
        <v>-74.706969260999998</v>
      </c>
      <c r="I344" s="87">
        <v>7.0882496149999996</v>
      </c>
      <c r="J344" s="88">
        <v>930459.31035799999</v>
      </c>
      <c r="K344" s="88">
        <v>1275632.7731999999</v>
      </c>
      <c r="L344" s="89">
        <v>622</v>
      </c>
      <c r="M344" s="86">
        <v>2</v>
      </c>
      <c r="N344" s="86" t="s">
        <v>79</v>
      </c>
      <c r="O344" s="86">
        <v>27</v>
      </c>
      <c r="P344" s="86" t="s">
        <v>98</v>
      </c>
      <c r="Q344" s="86">
        <v>2703</v>
      </c>
      <c r="R344" s="84" t="s">
        <v>225</v>
      </c>
      <c r="S344" s="84" t="s">
        <v>234</v>
      </c>
      <c r="T344" s="84" t="s">
        <v>235</v>
      </c>
      <c r="U344" s="85" t="s">
        <v>344</v>
      </c>
      <c r="V344" s="84" t="s">
        <v>345</v>
      </c>
      <c r="W344" s="84" t="s">
        <v>346</v>
      </c>
      <c r="X344" s="84" t="s">
        <v>347</v>
      </c>
      <c r="Y344" s="90">
        <v>43732</v>
      </c>
      <c r="Z344" s="91">
        <v>147.27000000000001</v>
      </c>
      <c r="AA344" s="91">
        <v>7.91</v>
      </c>
      <c r="AB344" s="91">
        <v>603</v>
      </c>
      <c r="AC344" s="91">
        <v>29.5</v>
      </c>
      <c r="AD344" s="91">
        <v>31</v>
      </c>
      <c r="AE344" s="91">
        <v>5.74</v>
      </c>
      <c r="AF344" s="91">
        <v>80.599999999999994</v>
      </c>
      <c r="AG344" s="91">
        <v>1.5</v>
      </c>
      <c r="AH344" s="91">
        <v>324</v>
      </c>
      <c r="AI344" s="91">
        <v>38.4</v>
      </c>
      <c r="AJ344" s="91" t="s">
        <v>88</v>
      </c>
      <c r="AK344" s="91" t="s">
        <v>88</v>
      </c>
      <c r="AL344" s="91">
        <v>299000</v>
      </c>
      <c r="AM344" s="91">
        <v>767000</v>
      </c>
      <c r="AN344" s="91">
        <v>299000</v>
      </c>
      <c r="AO344" s="91">
        <v>0.46100000000000002</v>
      </c>
      <c r="AP344" s="91">
        <v>68.4466888907167</v>
      </c>
      <c r="AQ344" s="91">
        <v>1.56</v>
      </c>
      <c r="AR344" s="91">
        <v>8.65</v>
      </c>
      <c r="AS344" s="91">
        <v>169</v>
      </c>
      <c r="AT344" s="91">
        <v>637</v>
      </c>
      <c r="AU344" s="91" t="s">
        <v>88</v>
      </c>
      <c r="AV344" s="91">
        <v>228</v>
      </c>
      <c r="AW344" s="91">
        <v>1.2</v>
      </c>
      <c r="AX344" s="91">
        <v>17.8</v>
      </c>
      <c r="AY344" s="91">
        <v>0.95499999999999996</v>
      </c>
      <c r="AZ344" s="91">
        <v>80</v>
      </c>
      <c r="BA344" s="91">
        <v>137</v>
      </c>
      <c r="BB344" s="91">
        <v>6.36</v>
      </c>
      <c r="BC344" s="91" t="s">
        <v>88</v>
      </c>
      <c r="BD344" s="91" t="s">
        <v>88</v>
      </c>
      <c r="BE344" s="93">
        <v>8.9999999999999993E-3</v>
      </c>
      <c r="BF344" s="91" t="s">
        <v>88</v>
      </c>
      <c r="BG344" s="91">
        <v>3.73</v>
      </c>
      <c r="BH344" s="91" t="s">
        <v>88</v>
      </c>
      <c r="BI344" s="94">
        <f t="shared" si="195"/>
        <v>87.051071812861537</v>
      </c>
      <c r="BJ344" s="95">
        <f t="shared" si="196"/>
        <v>2</v>
      </c>
      <c r="BK344" s="95">
        <f t="shared" si="197"/>
        <v>87.226418080466829</v>
      </c>
      <c r="BL344" s="95">
        <f t="shared" si="198"/>
        <v>2</v>
      </c>
      <c r="BM344" s="95">
        <f t="shared" si="199"/>
        <v>4.7831868531332731</v>
      </c>
      <c r="BN344" s="95">
        <f t="shared" si="200"/>
        <v>63.85468693242322</v>
      </c>
      <c r="BO344" s="95">
        <f t="shared" si="201"/>
        <v>87.919066131017189</v>
      </c>
      <c r="BP344" s="95">
        <f t="shared" si="202"/>
        <v>5</v>
      </c>
      <c r="BQ344" s="95">
        <f t="shared" si="203"/>
        <v>20</v>
      </c>
      <c r="BR344" s="96">
        <f t="shared" si="204"/>
        <v>42.389282188695177</v>
      </c>
      <c r="BS344" s="97" t="str">
        <f t="shared" si="205"/>
        <v>MALO</v>
      </c>
      <c r="BT344" s="98">
        <f t="shared" si="206"/>
        <v>18.638743455497384</v>
      </c>
      <c r="BU344" s="99">
        <f t="shared" si="207"/>
        <v>0.80599999999999994</v>
      </c>
      <c r="BV344" s="100">
        <f t="shared" si="208"/>
        <v>0.1</v>
      </c>
      <c r="BW344" s="95">
        <f t="shared" si="209"/>
        <v>1</v>
      </c>
      <c r="BX344" s="94">
        <f t="shared" si="210"/>
        <v>0.125</v>
      </c>
      <c r="BY344" s="100">
        <f t="shared" si="211"/>
        <v>0.33599999999999997</v>
      </c>
      <c r="BZ344" s="100">
        <f t="shared" si="212"/>
        <v>0</v>
      </c>
      <c r="CA344" s="94">
        <f t="shared" si="213"/>
        <v>0.8</v>
      </c>
      <c r="CB344" s="99">
        <f t="shared" si="214"/>
        <v>0.45950000000000002</v>
      </c>
      <c r="CC344" s="97" t="str">
        <f t="shared" si="215"/>
        <v>Mala</v>
      </c>
      <c r="CD344" s="99">
        <f t="shared" si="216"/>
        <v>1</v>
      </c>
      <c r="CE344" s="96">
        <f t="shared" si="217"/>
        <v>1</v>
      </c>
      <c r="CF344" s="96">
        <f t="shared" si="218"/>
        <v>0.15000000000000002</v>
      </c>
      <c r="CG344" s="99">
        <f t="shared" si="219"/>
        <v>0.71666666666666667</v>
      </c>
      <c r="CH344" s="101" t="str">
        <f t="shared" si="220"/>
        <v>Alta</v>
      </c>
      <c r="CI344" s="96">
        <f t="shared" si="221"/>
        <v>1</v>
      </c>
      <c r="CJ344" s="96">
        <f t="shared" si="222"/>
        <v>1</v>
      </c>
      <c r="CK344" s="96">
        <f t="shared" si="223"/>
        <v>0.19400000000000006</v>
      </c>
      <c r="CL344" s="102">
        <f t="shared" si="224"/>
        <v>0.73133333333333328</v>
      </c>
      <c r="CM344" s="103" t="str">
        <f t="shared" si="225"/>
        <v>Alta</v>
      </c>
      <c r="CN344" s="96">
        <f t="shared" si="226"/>
        <v>0.66400000000000003</v>
      </c>
      <c r="CO344" s="96">
        <f t="shared" si="227"/>
        <v>0.66400000000000003</v>
      </c>
      <c r="CP344" s="103" t="str">
        <f t="shared" si="228"/>
        <v>Alta</v>
      </c>
      <c r="CQ344" s="104">
        <f t="shared" si="229"/>
        <v>2.2085520697272723E-2</v>
      </c>
      <c r="CR344" s="104">
        <f t="shared" si="230"/>
        <v>2.2085520697272723E-2</v>
      </c>
      <c r="CS344" s="103" t="str">
        <f t="shared" si="231"/>
        <v>Ninguna</v>
      </c>
      <c r="CT344" s="105" t="str">
        <f t="shared" si="232"/>
        <v>Eutrofico</v>
      </c>
      <c r="CU344" s="83" t="s">
        <v>2395</v>
      </c>
      <c r="CV344" s="83" t="s">
        <v>2356</v>
      </c>
      <c r="CW344" s="90">
        <v>43747</v>
      </c>
      <c r="CX344" s="106">
        <f t="shared" si="233"/>
        <v>87.8066888907167</v>
      </c>
    </row>
    <row r="345" spans="1:102" s="107" customFormat="1" ht="41.25" hidden="1" customHeight="1" x14ac:dyDescent="0.2">
      <c r="A345" s="83">
        <v>2019</v>
      </c>
      <c r="B345" s="84" t="s">
        <v>2396</v>
      </c>
      <c r="C345" s="84" t="s">
        <v>347</v>
      </c>
      <c r="D345" s="85" t="s">
        <v>2397</v>
      </c>
      <c r="E345" s="121" t="s">
        <v>343</v>
      </c>
      <c r="F345" s="86" t="s">
        <v>1412</v>
      </c>
      <c r="G345" s="86" t="s">
        <v>991</v>
      </c>
      <c r="H345" s="87">
        <v>-74.705469679999993</v>
      </c>
      <c r="I345" s="87">
        <v>7.0883015399999998</v>
      </c>
      <c r="J345" s="88">
        <v>930624.99310800002</v>
      </c>
      <c r="K345" s="88">
        <v>1275638.2917200001</v>
      </c>
      <c r="L345" s="89">
        <v>621</v>
      </c>
      <c r="M345" s="86">
        <v>2</v>
      </c>
      <c r="N345" s="86" t="s">
        <v>79</v>
      </c>
      <c r="O345" s="86">
        <v>27</v>
      </c>
      <c r="P345" s="86" t="s">
        <v>98</v>
      </c>
      <c r="Q345" s="86">
        <v>2703</v>
      </c>
      <c r="R345" s="84" t="s">
        <v>225</v>
      </c>
      <c r="S345" s="84" t="s">
        <v>234</v>
      </c>
      <c r="T345" s="84" t="s">
        <v>235</v>
      </c>
      <c r="U345" s="85" t="s">
        <v>344</v>
      </c>
      <c r="V345" s="84" t="s">
        <v>345</v>
      </c>
      <c r="W345" s="84" t="s">
        <v>346</v>
      </c>
      <c r="X345" s="84" t="s">
        <v>347</v>
      </c>
      <c r="Y345" s="90">
        <v>43732</v>
      </c>
      <c r="Z345" s="91">
        <v>208.1</v>
      </c>
      <c r="AA345" s="91">
        <v>8.18</v>
      </c>
      <c r="AB345" s="91">
        <v>951</v>
      </c>
      <c r="AC345" s="91">
        <v>29.7</v>
      </c>
      <c r="AD345" s="91">
        <v>31</v>
      </c>
      <c r="AE345" s="91">
        <v>5.8</v>
      </c>
      <c r="AF345" s="91">
        <v>82.3</v>
      </c>
      <c r="AG345" s="91">
        <v>1.3000000000000007</v>
      </c>
      <c r="AH345" s="91">
        <v>225</v>
      </c>
      <c r="AI345" s="91">
        <v>40</v>
      </c>
      <c r="AJ345" s="91" t="s">
        <v>88</v>
      </c>
      <c r="AK345" s="91" t="s">
        <v>88</v>
      </c>
      <c r="AL345" s="91">
        <v>56500</v>
      </c>
      <c r="AM345" s="91">
        <v>241500</v>
      </c>
      <c r="AN345" s="91">
        <v>56500</v>
      </c>
      <c r="AO345" s="91">
        <v>0.16400000000000001</v>
      </c>
      <c r="AP345" s="91">
        <v>114.07781481786117</v>
      </c>
      <c r="AQ345" s="91">
        <v>1.1100000000000001</v>
      </c>
      <c r="AR345" s="91">
        <v>5.8</v>
      </c>
      <c r="AS345" s="91">
        <v>242</v>
      </c>
      <c r="AT345" s="91">
        <v>1000</v>
      </c>
      <c r="AU345" s="91" t="s">
        <v>88</v>
      </c>
      <c r="AV345" s="91">
        <v>221</v>
      </c>
      <c r="AW345" s="91">
        <v>4</v>
      </c>
      <c r="AX345" s="91">
        <v>13.6</v>
      </c>
      <c r="AY345" s="91">
        <v>0.74399999999999999</v>
      </c>
      <c r="AZ345" s="91">
        <v>135</v>
      </c>
      <c r="BA345" s="91">
        <v>419</v>
      </c>
      <c r="BB345" s="91">
        <v>4.32</v>
      </c>
      <c r="BC345" s="91" t="s">
        <v>88</v>
      </c>
      <c r="BD345" s="91" t="s">
        <v>88</v>
      </c>
      <c r="BE345" s="93">
        <v>4.0000000000000001E-3</v>
      </c>
      <c r="BF345" s="91" t="s">
        <v>88</v>
      </c>
      <c r="BG345" s="91">
        <v>2.52</v>
      </c>
      <c r="BH345" s="91" t="s">
        <v>88</v>
      </c>
      <c r="BI345" s="94">
        <f t="shared" si="195"/>
        <v>88.81574375617204</v>
      </c>
      <c r="BJ345" s="95">
        <f t="shared" si="196"/>
        <v>4.9988668628471329</v>
      </c>
      <c r="BK345" s="95">
        <f t="shared" si="197"/>
        <v>79.735886014601419</v>
      </c>
      <c r="BL345" s="95">
        <f t="shared" si="198"/>
        <v>2</v>
      </c>
      <c r="BM345" s="95">
        <f t="shared" si="199"/>
        <v>1</v>
      </c>
      <c r="BN345" s="95">
        <f t="shared" si="200"/>
        <v>84.83319562493719</v>
      </c>
      <c r="BO345" s="95">
        <f t="shared" si="201"/>
        <v>88.410679186051368</v>
      </c>
      <c r="BP345" s="95">
        <f t="shared" si="202"/>
        <v>5</v>
      </c>
      <c r="BQ345" s="95">
        <f t="shared" si="203"/>
        <v>20</v>
      </c>
      <c r="BR345" s="96">
        <f t="shared" si="204"/>
        <v>44.113830079309793</v>
      </c>
      <c r="BS345" s="97" t="str">
        <f t="shared" si="205"/>
        <v>MALO</v>
      </c>
      <c r="BT345" s="98">
        <f t="shared" si="206"/>
        <v>18.279569892473116</v>
      </c>
      <c r="BU345" s="99">
        <f t="shared" si="207"/>
        <v>0.82299999999999995</v>
      </c>
      <c r="BV345" s="100">
        <f t="shared" si="208"/>
        <v>0.1</v>
      </c>
      <c r="BW345" s="95">
        <f t="shared" si="209"/>
        <v>0.9108478991317247</v>
      </c>
      <c r="BX345" s="94">
        <f t="shared" si="210"/>
        <v>0.125</v>
      </c>
      <c r="BY345" s="100">
        <f t="shared" si="211"/>
        <v>0.35699999999999998</v>
      </c>
      <c r="BZ345" s="100">
        <f t="shared" si="212"/>
        <v>0</v>
      </c>
      <c r="CA345" s="94">
        <f t="shared" si="213"/>
        <v>0.8</v>
      </c>
      <c r="CB345" s="99">
        <f t="shared" si="214"/>
        <v>0.4526787058784415</v>
      </c>
      <c r="CC345" s="97" t="str">
        <f t="shared" si="215"/>
        <v>Mala</v>
      </c>
      <c r="CD345" s="99">
        <f t="shared" si="216"/>
        <v>1</v>
      </c>
      <c r="CE345" s="96">
        <f t="shared" si="217"/>
        <v>1</v>
      </c>
      <c r="CF345" s="96">
        <f t="shared" si="218"/>
        <v>0.42500000000000004</v>
      </c>
      <c r="CG345" s="99">
        <f t="shared" si="219"/>
        <v>0.80833333333333324</v>
      </c>
      <c r="CH345" s="101" t="str">
        <f t="shared" si="220"/>
        <v>Muy Alta</v>
      </c>
      <c r="CI345" s="96">
        <f t="shared" si="221"/>
        <v>1</v>
      </c>
      <c r="CJ345" s="96">
        <f t="shared" si="222"/>
        <v>1</v>
      </c>
      <c r="CK345" s="96">
        <f t="shared" si="223"/>
        <v>0.17700000000000005</v>
      </c>
      <c r="CL345" s="102">
        <f t="shared" si="224"/>
        <v>0.72566666666666668</v>
      </c>
      <c r="CM345" s="103" t="str">
        <f t="shared" si="225"/>
        <v>Alta</v>
      </c>
      <c r="CN345" s="96">
        <f t="shared" si="226"/>
        <v>0.64300000000000002</v>
      </c>
      <c r="CO345" s="96">
        <f t="shared" si="227"/>
        <v>0.64300000000000002</v>
      </c>
      <c r="CP345" s="103" t="str">
        <f t="shared" si="228"/>
        <v>Alta</v>
      </c>
      <c r="CQ345" s="104">
        <f t="shared" si="229"/>
        <v>5.4217955997420984E-2</v>
      </c>
      <c r="CR345" s="104">
        <f t="shared" si="230"/>
        <v>5.4217955997420984E-2</v>
      </c>
      <c r="CS345" s="103" t="str">
        <f t="shared" si="231"/>
        <v>Ninguna</v>
      </c>
      <c r="CT345" s="105" t="str">
        <f t="shared" si="232"/>
        <v>Eutrofico</v>
      </c>
      <c r="CU345" s="83" t="s">
        <v>2398</v>
      </c>
      <c r="CV345" s="83" t="s">
        <v>2356</v>
      </c>
      <c r="CW345" s="90">
        <v>43747</v>
      </c>
      <c r="CX345" s="106">
        <f t="shared" si="233"/>
        <v>128.78781481786118</v>
      </c>
    </row>
    <row r="346" spans="1:102" s="107" customFormat="1" ht="30" hidden="1" customHeight="1" x14ac:dyDescent="0.2">
      <c r="A346" s="83">
        <v>2019</v>
      </c>
      <c r="B346" s="84" t="s">
        <v>2399</v>
      </c>
      <c r="C346" s="84" t="s">
        <v>103</v>
      </c>
      <c r="D346" s="85" t="s">
        <v>2400</v>
      </c>
      <c r="E346" s="121" t="s">
        <v>2401</v>
      </c>
      <c r="F346" s="86" t="s">
        <v>241</v>
      </c>
      <c r="G346" s="86" t="s">
        <v>991</v>
      </c>
      <c r="H346" s="87">
        <v>-75.263777778000005</v>
      </c>
      <c r="I346" s="87">
        <v>6.5056388890000001</v>
      </c>
      <c r="J346" s="88">
        <v>868780.54919299996</v>
      </c>
      <c r="K346" s="88">
        <v>1211308.7331699999</v>
      </c>
      <c r="L346" s="89">
        <v>1141</v>
      </c>
      <c r="M346" s="86">
        <v>2</v>
      </c>
      <c r="N346" s="86" t="s">
        <v>79</v>
      </c>
      <c r="O346" s="86">
        <v>27</v>
      </c>
      <c r="P346" s="86" t="s">
        <v>98</v>
      </c>
      <c r="Q346" s="86">
        <v>2701</v>
      </c>
      <c r="R346" s="84" t="s">
        <v>99</v>
      </c>
      <c r="S346" s="84" t="s">
        <v>100</v>
      </c>
      <c r="T346" s="84" t="s">
        <v>2402</v>
      </c>
      <c r="U346" s="85" t="s">
        <v>102</v>
      </c>
      <c r="V346" s="84" t="s">
        <v>103</v>
      </c>
      <c r="W346" s="84" t="s">
        <v>102</v>
      </c>
      <c r="X346" s="84" t="s">
        <v>103</v>
      </c>
      <c r="Y346" s="90">
        <v>43671</v>
      </c>
      <c r="Z346" s="91">
        <v>7660</v>
      </c>
      <c r="AA346" s="91">
        <v>7.58</v>
      </c>
      <c r="AB346" s="91">
        <v>251</v>
      </c>
      <c r="AC346" s="91">
        <v>27.1</v>
      </c>
      <c r="AD346" s="91">
        <v>24.6</v>
      </c>
      <c r="AE346" s="91">
        <v>5.71</v>
      </c>
      <c r="AF346" s="91">
        <v>91.4</v>
      </c>
      <c r="AG346" s="91">
        <v>-2.5</v>
      </c>
      <c r="AH346" s="91">
        <v>32</v>
      </c>
      <c r="AI346" s="91">
        <v>18.899999999999999</v>
      </c>
      <c r="AJ346" s="91" t="s">
        <v>88</v>
      </c>
      <c r="AK346" s="91" t="s">
        <v>88</v>
      </c>
      <c r="AL346" s="91">
        <v>226000</v>
      </c>
      <c r="AM346" s="91">
        <v>1455000</v>
      </c>
      <c r="AN346" s="91">
        <v>816400</v>
      </c>
      <c r="AO346" s="91">
        <v>0.56999999999999995</v>
      </c>
      <c r="AP346" s="91">
        <v>1.4864000425772801</v>
      </c>
      <c r="AQ346" s="91">
        <v>0.50700000000000001</v>
      </c>
      <c r="AR346" s="91">
        <v>5</v>
      </c>
      <c r="AS346" s="91">
        <v>63</v>
      </c>
      <c r="AT346" s="91">
        <v>209</v>
      </c>
      <c r="AU346" s="91" t="s">
        <v>88</v>
      </c>
      <c r="AV346" s="91">
        <v>67</v>
      </c>
      <c r="AW346" s="91">
        <v>0.5</v>
      </c>
      <c r="AX346" s="91">
        <v>6.36</v>
      </c>
      <c r="AY346" s="91">
        <v>0.52300000000000002</v>
      </c>
      <c r="AZ346" s="91">
        <v>52.8</v>
      </c>
      <c r="BA346" s="91">
        <v>35.1</v>
      </c>
      <c r="BB346" s="91">
        <v>0.05</v>
      </c>
      <c r="BC346" s="91" t="s">
        <v>88</v>
      </c>
      <c r="BD346" s="91" t="s">
        <v>88</v>
      </c>
      <c r="BE346" s="93">
        <v>1E-3</v>
      </c>
      <c r="BF346" s="91" t="s">
        <v>88</v>
      </c>
      <c r="BG346" s="91">
        <v>0.25</v>
      </c>
      <c r="BH346" s="91" t="s">
        <v>88</v>
      </c>
      <c r="BI346" s="94">
        <f t="shared" si="195"/>
        <v>95.980642399069396</v>
      </c>
      <c r="BJ346" s="95">
        <f t="shared" si="196"/>
        <v>2</v>
      </c>
      <c r="BK346" s="95">
        <f t="shared" si="197"/>
        <v>92.547908693515637</v>
      </c>
      <c r="BL346" s="95">
        <f t="shared" si="198"/>
        <v>14.102283425357015</v>
      </c>
      <c r="BM346" s="95">
        <f t="shared" si="199"/>
        <v>90.560641996431798</v>
      </c>
      <c r="BN346" s="95">
        <f t="shared" si="200"/>
        <v>57.836616665531281</v>
      </c>
      <c r="BO346" s="95">
        <f t="shared" si="201"/>
        <v>87.699825073242181</v>
      </c>
      <c r="BP346" s="95">
        <f t="shared" si="202"/>
        <v>32.414202097900002</v>
      </c>
      <c r="BQ346" s="95">
        <f t="shared" si="203"/>
        <v>68.687029741507104</v>
      </c>
      <c r="BR346" s="96">
        <f t="shared" si="204"/>
        <v>59.379166964175823</v>
      </c>
      <c r="BS346" s="97" t="str">
        <f t="shared" si="205"/>
        <v>MEDIA</v>
      </c>
      <c r="BT346" s="98">
        <f t="shared" si="206"/>
        <v>12.160611854684513</v>
      </c>
      <c r="BU346" s="99">
        <f t="shared" si="207"/>
        <v>0.91400000000000003</v>
      </c>
      <c r="BV346" s="100">
        <f t="shared" si="208"/>
        <v>0.1</v>
      </c>
      <c r="BW346" s="95">
        <f t="shared" si="209"/>
        <v>1</v>
      </c>
      <c r="BX346" s="94">
        <f t="shared" si="210"/>
        <v>0.51</v>
      </c>
      <c r="BY346" s="100">
        <f t="shared" si="211"/>
        <v>0.81899999999999995</v>
      </c>
      <c r="BZ346" s="100">
        <f t="shared" si="212"/>
        <v>9.7259791082612179E-2</v>
      </c>
      <c r="CA346" s="94">
        <f t="shared" si="213"/>
        <v>0.6</v>
      </c>
      <c r="CB346" s="99">
        <f t="shared" si="214"/>
        <v>0.58391637075156577</v>
      </c>
      <c r="CC346" s="97" t="str">
        <f t="shared" si="215"/>
        <v>Regular</v>
      </c>
      <c r="CD346" s="99">
        <f t="shared" si="216"/>
        <v>0.90274020891738782</v>
      </c>
      <c r="CE346" s="96">
        <f t="shared" si="217"/>
        <v>5.1209591615288185E-3</v>
      </c>
      <c r="CF346" s="96">
        <f t="shared" si="218"/>
        <v>1.4000000000000012E-2</v>
      </c>
      <c r="CG346" s="99">
        <f t="shared" si="219"/>
        <v>0.30728705602630552</v>
      </c>
      <c r="CH346" s="101" t="str">
        <f t="shared" si="220"/>
        <v>Baja</v>
      </c>
      <c r="CI346" s="96">
        <f t="shared" si="221"/>
        <v>0.84352326292127078</v>
      </c>
      <c r="CJ346" s="96">
        <f t="shared" si="222"/>
        <v>1</v>
      </c>
      <c r="CK346" s="96">
        <f t="shared" si="223"/>
        <v>8.5999999999999965E-2</v>
      </c>
      <c r="CL346" s="102">
        <f t="shared" si="224"/>
        <v>0.64317442097375688</v>
      </c>
      <c r="CM346" s="103" t="str">
        <f t="shared" si="225"/>
        <v>Alta</v>
      </c>
      <c r="CN346" s="96">
        <f t="shared" si="226"/>
        <v>0.18100000000000002</v>
      </c>
      <c r="CO346" s="96">
        <f t="shared" si="227"/>
        <v>0.18100000000000002</v>
      </c>
      <c r="CP346" s="103" t="str">
        <f t="shared" si="228"/>
        <v>Ninguna</v>
      </c>
      <c r="CQ346" s="104">
        <f t="shared" si="229"/>
        <v>7.181782300621063E-3</v>
      </c>
      <c r="CR346" s="104">
        <f t="shared" si="230"/>
        <v>7.181782300621063E-3</v>
      </c>
      <c r="CS346" s="103" t="str">
        <f t="shared" si="231"/>
        <v>Ninguna</v>
      </c>
      <c r="CT346" s="105" t="str">
        <f t="shared" si="232"/>
        <v>Eutrofico</v>
      </c>
      <c r="CU346" s="83" t="s">
        <v>2403</v>
      </c>
      <c r="CV346" s="83" t="s">
        <v>2404</v>
      </c>
      <c r="CW346" s="90">
        <v>43686</v>
      </c>
      <c r="CX346" s="106">
        <f t="shared" si="233"/>
        <v>8.353400042577281</v>
      </c>
    </row>
    <row r="347" spans="1:102" s="107" customFormat="1" ht="30" hidden="1" customHeight="1" x14ac:dyDescent="0.2">
      <c r="A347" s="83">
        <v>2019</v>
      </c>
      <c r="B347" s="84" t="s">
        <v>2405</v>
      </c>
      <c r="C347" s="84" t="s">
        <v>103</v>
      </c>
      <c r="D347" s="85" t="s">
        <v>2406</v>
      </c>
      <c r="E347" s="121" t="s">
        <v>2401</v>
      </c>
      <c r="F347" s="86" t="s">
        <v>241</v>
      </c>
      <c r="G347" s="86" t="s">
        <v>991</v>
      </c>
      <c r="H347" s="87">
        <v>-75.235944443999998</v>
      </c>
      <c r="I347" s="87">
        <v>6.5396111110000001</v>
      </c>
      <c r="J347" s="88">
        <v>871868.38642400003</v>
      </c>
      <c r="K347" s="88">
        <v>1215059.28755</v>
      </c>
      <c r="L347" s="89">
        <v>1116</v>
      </c>
      <c r="M347" s="86">
        <v>2</v>
      </c>
      <c r="N347" s="86" t="s">
        <v>79</v>
      </c>
      <c r="O347" s="86">
        <v>27</v>
      </c>
      <c r="P347" s="86" t="s">
        <v>98</v>
      </c>
      <c r="Q347" s="86">
        <v>2701</v>
      </c>
      <c r="R347" s="84" t="s">
        <v>99</v>
      </c>
      <c r="S347" s="84" t="s">
        <v>100</v>
      </c>
      <c r="T347" s="84" t="s">
        <v>2402</v>
      </c>
      <c r="U347" s="85" t="s">
        <v>102</v>
      </c>
      <c r="V347" s="84" t="s">
        <v>103</v>
      </c>
      <c r="W347" s="84" t="s">
        <v>102</v>
      </c>
      <c r="X347" s="84" t="s">
        <v>103</v>
      </c>
      <c r="Y347" s="90">
        <v>43671</v>
      </c>
      <c r="Z347" s="91">
        <v>69790</v>
      </c>
      <c r="AA347" s="91">
        <v>7.59</v>
      </c>
      <c r="AB347" s="91">
        <v>245</v>
      </c>
      <c r="AC347" s="91">
        <v>26</v>
      </c>
      <c r="AD347" s="91">
        <v>20.8</v>
      </c>
      <c r="AE347" s="91">
        <v>7.28</v>
      </c>
      <c r="AF347" s="91">
        <v>96.9</v>
      </c>
      <c r="AG347" s="91">
        <v>-5.1999999999999993</v>
      </c>
      <c r="AH347" s="91">
        <v>36.200000000000003</v>
      </c>
      <c r="AI347" s="91">
        <v>18.399999999999999</v>
      </c>
      <c r="AJ347" s="91" t="s">
        <v>88</v>
      </c>
      <c r="AK347" s="91" t="s">
        <v>88</v>
      </c>
      <c r="AL347" s="91">
        <v>309000</v>
      </c>
      <c r="AM347" s="91">
        <v>2014000</v>
      </c>
      <c r="AN347" s="91">
        <v>933000</v>
      </c>
      <c r="AO347" s="91">
        <v>0.61299999999999999</v>
      </c>
      <c r="AP347" s="91">
        <v>0.98039151744458897</v>
      </c>
      <c r="AQ347" s="91">
        <v>0.32700000000000001</v>
      </c>
      <c r="AR347" s="91">
        <v>5</v>
      </c>
      <c r="AS347" s="91">
        <v>79.599999999999994</v>
      </c>
      <c r="AT347" s="91">
        <v>138</v>
      </c>
      <c r="AU347" s="91" t="s">
        <v>88</v>
      </c>
      <c r="AV347" s="91">
        <v>101</v>
      </c>
      <c r="AW347" s="91">
        <v>1.2</v>
      </c>
      <c r="AX347" s="91">
        <v>6.52</v>
      </c>
      <c r="AY347" s="91">
        <v>0.63800000000000001</v>
      </c>
      <c r="AZ347" s="91">
        <v>49.7</v>
      </c>
      <c r="BA347" s="91">
        <v>33.1</v>
      </c>
      <c r="BB347" s="91">
        <v>0.05</v>
      </c>
      <c r="BC347" s="91" t="s">
        <v>88</v>
      </c>
      <c r="BD347" s="91" t="s">
        <v>88</v>
      </c>
      <c r="BE347" s="93">
        <v>1E-3</v>
      </c>
      <c r="BF347" s="91" t="s">
        <v>88</v>
      </c>
      <c r="BG347" s="91">
        <v>0.25</v>
      </c>
      <c r="BH347" s="91" t="s">
        <v>88</v>
      </c>
      <c r="BI347" s="94">
        <f t="shared" si="195"/>
        <v>98.223056406176411</v>
      </c>
      <c r="BJ347" s="95">
        <f t="shared" si="196"/>
        <v>2</v>
      </c>
      <c r="BK347" s="95">
        <f t="shared" si="197"/>
        <v>92.466878466711933</v>
      </c>
      <c r="BL347" s="95">
        <f t="shared" si="198"/>
        <v>14.801746742272002</v>
      </c>
      <c r="BM347" s="95">
        <f t="shared" si="199"/>
        <v>93.925102012083556</v>
      </c>
      <c r="BN347" s="95">
        <f t="shared" si="200"/>
        <v>55.677369644807619</v>
      </c>
      <c r="BO347" s="95">
        <f t="shared" si="201"/>
        <v>75.811303558664605</v>
      </c>
      <c r="BP347" s="95">
        <f t="shared" si="202"/>
        <v>24.244485217891864</v>
      </c>
      <c r="BQ347" s="95">
        <f t="shared" si="203"/>
        <v>80.095927804849609</v>
      </c>
      <c r="BR347" s="96">
        <f t="shared" si="204"/>
        <v>58.905119647364621</v>
      </c>
      <c r="BS347" s="97" t="str">
        <f t="shared" si="205"/>
        <v>MEDIA</v>
      </c>
      <c r="BT347" s="98">
        <f t="shared" si="206"/>
        <v>10.219435736677115</v>
      </c>
      <c r="BU347" s="99">
        <f t="shared" si="207"/>
        <v>0.96900000000000008</v>
      </c>
      <c r="BV347" s="100">
        <f t="shared" si="208"/>
        <v>0.1</v>
      </c>
      <c r="BW347" s="95">
        <f t="shared" si="209"/>
        <v>1</v>
      </c>
      <c r="BX347" s="94">
        <f t="shared" si="210"/>
        <v>0.51</v>
      </c>
      <c r="BY347" s="100">
        <f t="shared" si="211"/>
        <v>0.71700000000000008</v>
      </c>
      <c r="BZ347" s="100">
        <f t="shared" si="212"/>
        <v>0.1260581170609939</v>
      </c>
      <c r="CA347" s="94">
        <f t="shared" si="213"/>
        <v>0.6</v>
      </c>
      <c r="CB347" s="99">
        <f t="shared" si="214"/>
        <v>0.58246813638853923</v>
      </c>
      <c r="CC347" s="97" t="str">
        <f t="shared" si="215"/>
        <v>Regular</v>
      </c>
      <c r="CD347" s="99">
        <f t="shared" si="216"/>
        <v>0.8739418829390061</v>
      </c>
      <c r="CE347" s="96">
        <f t="shared" si="217"/>
        <v>3.9558805796216043E-3</v>
      </c>
      <c r="CF347" s="96">
        <f t="shared" si="218"/>
        <v>0</v>
      </c>
      <c r="CG347" s="99">
        <f t="shared" si="219"/>
        <v>0.29263258783954255</v>
      </c>
      <c r="CH347" s="101" t="str">
        <f t="shared" si="220"/>
        <v>Baja</v>
      </c>
      <c r="CI347" s="96">
        <f t="shared" si="221"/>
        <v>0.83537247610667531</v>
      </c>
      <c r="CJ347" s="96">
        <f t="shared" si="222"/>
        <v>1</v>
      </c>
      <c r="CK347" s="96">
        <f t="shared" si="223"/>
        <v>3.0999999999999917E-2</v>
      </c>
      <c r="CL347" s="102">
        <f t="shared" si="224"/>
        <v>0.62212415870222515</v>
      </c>
      <c r="CM347" s="103" t="str">
        <f t="shared" si="225"/>
        <v>Alta</v>
      </c>
      <c r="CN347" s="96">
        <f t="shared" si="226"/>
        <v>0.28299999999999997</v>
      </c>
      <c r="CO347" s="96">
        <f t="shared" si="227"/>
        <v>0.28299999999999997</v>
      </c>
      <c r="CP347" s="103" t="str">
        <f t="shared" si="228"/>
        <v>Baja</v>
      </c>
      <c r="CQ347" s="104">
        <f t="shared" si="229"/>
        <v>7.4320038547795201E-3</v>
      </c>
      <c r="CR347" s="104">
        <f t="shared" si="230"/>
        <v>7.4320038547795201E-3</v>
      </c>
      <c r="CS347" s="103" t="str">
        <f t="shared" si="231"/>
        <v>Ninguna</v>
      </c>
      <c r="CT347" s="105" t="str">
        <f t="shared" si="232"/>
        <v>Eutrofico</v>
      </c>
      <c r="CU347" s="83" t="s">
        <v>2407</v>
      </c>
      <c r="CV347" s="83" t="s">
        <v>2404</v>
      </c>
      <c r="CW347" s="90">
        <v>43686</v>
      </c>
      <c r="CX347" s="106">
        <f t="shared" si="233"/>
        <v>7.8273915174445889</v>
      </c>
    </row>
    <row r="348" spans="1:102" s="107" customFormat="1" ht="30" hidden="1" customHeight="1" x14ac:dyDescent="0.2">
      <c r="A348" s="83">
        <v>2019</v>
      </c>
      <c r="B348" s="84" t="s">
        <v>2408</v>
      </c>
      <c r="C348" s="84" t="s">
        <v>653</v>
      </c>
      <c r="D348" s="85" t="s">
        <v>2409</v>
      </c>
      <c r="E348" s="121" t="s">
        <v>91</v>
      </c>
      <c r="F348" s="86" t="s">
        <v>78</v>
      </c>
      <c r="G348" s="86" t="s">
        <v>991</v>
      </c>
      <c r="H348" s="87">
        <v>-75.71707164</v>
      </c>
      <c r="I348" s="87">
        <v>6.2517770519999996</v>
      </c>
      <c r="J348" s="88">
        <v>818538.4828</v>
      </c>
      <c r="K348" s="88">
        <v>1183363.5321</v>
      </c>
      <c r="L348" s="89">
        <v>2447</v>
      </c>
      <c r="M348" s="86">
        <v>2</v>
      </c>
      <c r="N348" s="86" t="s">
        <v>79</v>
      </c>
      <c r="O348" s="86">
        <v>26</v>
      </c>
      <c r="P348" s="86" t="s">
        <v>80</v>
      </c>
      <c r="Q348" s="86">
        <v>2620</v>
      </c>
      <c r="R348" s="84" t="s">
        <v>81</v>
      </c>
      <c r="S348" s="84" t="s">
        <v>82</v>
      </c>
      <c r="T348" s="84" t="s">
        <v>83</v>
      </c>
      <c r="U348" s="85" t="s">
        <v>92</v>
      </c>
      <c r="V348" s="84" t="s">
        <v>93</v>
      </c>
      <c r="W348" s="84" t="s">
        <v>652</v>
      </c>
      <c r="X348" s="84" t="s">
        <v>653</v>
      </c>
      <c r="Y348" s="90">
        <v>43671</v>
      </c>
      <c r="Z348" s="91">
        <v>35.729999999999997</v>
      </c>
      <c r="AA348" s="91">
        <v>8.17</v>
      </c>
      <c r="AB348" s="91">
        <v>119.9</v>
      </c>
      <c r="AC348" s="91">
        <v>14.7</v>
      </c>
      <c r="AD348" s="91">
        <v>18.7</v>
      </c>
      <c r="AE348" s="91">
        <v>7.64</v>
      </c>
      <c r="AF348" s="91">
        <v>97.7</v>
      </c>
      <c r="AG348" s="91">
        <v>4</v>
      </c>
      <c r="AH348" s="91">
        <v>12</v>
      </c>
      <c r="AI348" s="91">
        <v>2</v>
      </c>
      <c r="AJ348" s="91" t="s">
        <v>88</v>
      </c>
      <c r="AK348" s="91" t="s">
        <v>88</v>
      </c>
      <c r="AL348" s="91">
        <v>85</v>
      </c>
      <c r="AM348" s="91">
        <v>862</v>
      </c>
      <c r="AN348" s="91">
        <v>86</v>
      </c>
      <c r="AO348" s="91">
        <v>0.153</v>
      </c>
      <c r="AP348" s="91">
        <v>0.34110396113855523</v>
      </c>
      <c r="AQ348" s="91">
        <v>0.02</v>
      </c>
      <c r="AR348" s="91">
        <v>5</v>
      </c>
      <c r="AS348" s="91">
        <v>3.35</v>
      </c>
      <c r="AT348" s="91">
        <v>111</v>
      </c>
      <c r="AU348" s="91" t="s">
        <v>88</v>
      </c>
      <c r="AV348" s="91">
        <v>7</v>
      </c>
      <c r="AW348" s="91">
        <v>0.1</v>
      </c>
      <c r="AX348" s="91">
        <v>5</v>
      </c>
      <c r="AY348" s="91">
        <v>0.05</v>
      </c>
      <c r="AZ348" s="91">
        <v>54.4</v>
      </c>
      <c r="BA348" s="91">
        <v>56.6</v>
      </c>
      <c r="BB348" s="91">
        <v>0.05</v>
      </c>
      <c r="BC348" s="91" t="s">
        <v>88</v>
      </c>
      <c r="BD348" s="91" t="s">
        <v>88</v>
      </c>
      <c r="BE348" s="93">
        <v>1E-3</v>
      </c>
      <c r="BF348" s="91" t="s">
        <v>88</v>
      </c>
      <c r="BG348" s="91">
        <v>0.25</v>
      </c>
      <c r="BH348" s="91" t="s">
        <v>88</v>
      </c>
      <c r="BI348" s="94">
        <f t="shared" si="195"/>
        <v>98.410044073144363</v>
      </c>
      <c r="BJ348" s="95">
        <f t="shared" si="196"/>
        <v>45.472897671240453</v>
      </c>
      <c r="BK348" s="95">
        <f t="shared" si="197"/>
        <v>80.049800556975242</v>
      </c>
      <c r="BL348" s="95">
        <f t="shared" si="198"/>
        <v>80.14150832</v>
      </c>
      <c r="BM348" s="95">
        <f t="shared" si="199"/>
        <v>98.427538833451649</v>
      </c>
      <c r="BN348" s="95">
        <f t="shared" si="200"/>
        <v>85.756210881875944</v>
      </c>
      <c r="BO348" s="95">
        <f t="shared" si="201"/>
        <v>78.345281382400003</v>
      </c>
      <c r="BP348" s="95">
        <f t="shared" si="202"/>
        <v>89.825549399117889</v>
      </c>
      <c r="BQ348" s="95">
        <f t="shared" si="203"/>
        <v>83.217104846115106</v>
      </c>
      <c r="BR348" s="96">
        <f t="shared" si="204"/>
        <v>80.890559497230541</v>
      </c>
      <c r="BS348" s="97" t="str">
        <f t="shared" si="205"/>
        <v>BUENA</v>
      </c>
      <c r="BT348" s="98">
        <f t="shared" si="206"/>
        <v>100</v>
      </c>
      <c r="BU348" s="99">
        <f t="shared" si="207"/>
        <v>0.97700000000000009</v>
      </c>
      <c r="BV348" s="100">
        <f t="shared" si="208"/>
        <v>0.94562743283336814</v>
      </c>
      <c r="BW348" s="95">
        <f t="shared" si="209"/>
        <v>0.91558542092912332</v>
      </c>
      <c r="BX348" s="94">
        <f t="shared" si="210"/>
        <v>0.91</v>
      </c>
      <c r="BY348" s="100">
        <f t="shared" si="211"/>
        <v>0.999</v>
      </c>
      <c r="BZ348" s="100">
        <f t="shared" si="212"/>
        <v>0.66455779411116689</v>
      </c>
      <c r="CA348" s="94">
        <f t="shared" si="213"/>
        <v>0.15</v>
      </c>
      <c r="CB348" s="99">
        <f t="shared" si="214"/>
        <v>0.79818789070231222</v>
      </c>
      <c r="CC348" s="97" t="str">
        <f t="shared" si="215"/>
        <v>Aceptable</v>
      </c>
      <c r="CD348" s="99">
        <f t="shared" si="216"/>
        <v>0.33544220588883311</v>
      </c>
      <c r="CE348" s="96">
        <f t="shared" si="217"/>
        <v>4.1917203131115278E-2</v>
      </c>
      <c r="CF348" s="96">
        <f t="shared" si="218"/>
        <v>2.200000000000002E-2</v>
      </c>
      <c r="CG348" s="99">
        <f t="shared" si="219"/>
        <v>0.13311980300664947</v>
      </c>
      <c r="CH348" s="101" t="str">
        <f t="shared" si="220"/>
        <v>Ninguna</v>
      </c>
      <c r="CI348" s="96">
        <f t="shared" si="221"/>
        <v>0</v>
      </c>
      <c r="CJ348" s="96">
        <f t="shared" si="222"/>
        <v>0.2038840688618393</v>
      </c>
      <c r="CK348" s="96">
        <f t="shared" si="223"/>
        <v>2.2999999999999909E-2</v>
      </c>
      <c r="CL348" s="102">
        <f t="shared" si="224"/>
        <v>7.5628022953946397E-2</v>
      </c>
      <c r="CM348" s="103" t="str">
        <f t="shared" si="225"/>
        <v>Ninguna</v>
      </c>
      <c r="CN348" s="96">
        <f t="shared" si="226"/>
        <v>0</v>
      </c>
      <c r="CO348" s="96">
        <f t="shared" si="227"/>
        <v>0</v>
      </c>
      <c r="CP348" s="103" t="str">
        <f t="shared" si="228"/>
        <v>Ninguna</v>
      </c>
      <c r="CQ348" s="104">
        <f t="shared" si="229"/>
        <v>5.2475818227231387E-2</v>
      </c>
      <c r="CR348" s="104">
        <f t="shared" si="230"/>
        <v>5.2475818227231387E-2</v>
      </c>
      <c r="CS348" s="103" t="str">
        <f t="shared" si="231"/>
        <v>Ninguna</v>
      </c>
      <c r="CT348" s="105" t="str">
        <f t="shared" si="232"/>
        <v>Eutrofico</v>
      </c>
      <c r="CU348" s="83" t="s">
        <v>2410</v>
      </c>
      <c r="CV348" s="83" t="s">
        <v>2411</v>
      </c>
      <c r="CW348" s="90">
        <v>43686</v>
      </c>
      <c r="CX348" s="106">
        <f t="shared" si="233"/>
        <v>5.3611039611385554</v>
      </c>
    </row>
    <row r="349" spans="1:102" s="107" customFormat="1" ht="30" hidden="1" customHeight="1" x14ac:dyDescent="0.2">
      <c r="A349" s="83">
        <v>2019</v>
      </c>
      <c r="B349" s="84" t="s">
        <v>2412</v>
      </c>
      <c r="C349" s="84" t="s">
        <v>653</v>
      </c>
      <c r="D349" s="85" t="s">
        <v>2413</v>
      </c>
      <c r="E349" s="121" t="s">
        <v>91</v>
      </c>
      <c r="F349" s="86" t="s">
        <v>78</v>
      </c>
      <c r="G349" s="86" t="s">
        <v>991</v>
      </c>
      <c r="H349" s="87">
        <v>-75.717761456999995</v>
      </c>
      <c r="I349" s="87">
        <v>6.2503535230000002</v>
      </c>
      <c r="J349" s="88">
        <v>818461.62462699995</v>
      </c>
      <c r="K349" s="88">
        <v>1183206.28238</v>
      </c>
      <c r="L349" s="89">
        <v>2419</v>
      </c>
      <c r="M349" s="86">
        <v>2</v>
      </c>
      <c r="N349" s="86" t="s">
        <v>79</v>
      </c>
      <c r="O349" s="86">
        <v>26</v>
      </c>
      <c r="P349" s="86" t="s">
        <v>80</v>
      </c>
      <c r="Q349" s="86">
        <v>2620</v>
      </c>
      <c r="R349" s="84" t="s">
        <v>81</v>
      </c>
      <c r="S349" s="84" t="s">
        <v>82</v>
      </c>
      <c r="T349" s="84" t="s">
        <v>83</v>
      </c>
      <c r="U349" s="85" t="s">
        <v>92</v>
      </c>
      <c r="V349" s="84" t="s">
        <v>93</v>
      </c>
      <c r="W349" s="84" t="s">
        <v>652</v>
      </c>
      <c r="X349" s="84" t="s">
        <v>653</v>
      </c>
      <c r="Y349" s="90">
        <v>43671</v>
      </c>
      <c r="Z349" s="91">
        <v>41.21</v>
      </c>
      <c r="AA349" s="91">
        <v>8.0500000000000007</v>
      </c>
      <c r="AB349" s="91">
        <v>167.8</v>
      </c>
      <c r="AC349" s="91">
        <v>14.4</v>
      </c>
      <c r="AD349" s="91">
        <v>18.7</v>
      </c>
      <c r="AE349" s="91">
        <v>7.61</v>
      </c>
      <c r="AF349" s="91">
        <v>99.1</v>
      </c>
      <c r="AG349" s="91">
        <v>4.2999999999999989</v>
      </c>
      <c r="AH349" s="91">
        <v>12</v>
      </c>
      <c r="AI349" s="91">
        <v>2</v>
      </c>
      <c r="AJ349" s="91" t="s">
        <v>88</v>
      </c>
      <c r="AK349" s="91" t="s">
        <v>88</v>
      </c>
      <c r="AL349" s="91">
        <v>20</v>
      </c>
      <c r="AM349" s="91">
        <v>754</v>
      </c>
      <c r="AN349" s="91">
        <v>20</v>
      </c>
      <c r="AO349" s="91">
        <v>0.153</v>
      </c>
      <c r="AP349" s="91">
        <v>0.45631125927144472</v>
      </c>
      <c r="AQ349" s="91">
        <v>0.02</v>
      </c>
      <c r="AR349" s="91">
        <v>5</v>
      </c>
      <c r="AS349" s="91">
        <v>1.99</v>
      </c>
      <c r="AT349" s="91">
        <v>113</v>
      </c>
      <c r="AU349" s="91" t="s">
        <v>88</v>
      </c>
      <c r="AV349" s="91">
        <v>7</v>
      </c>
      <c r="AW349" s="91">
        <v>0.1</v>
      </c>
      <c r="AX349" s="91">
        <v>5</v>
      </c>
      <c r="AY349" s="91">
        <v>9.1999999999999998E-2</v>
      </c>
      <c r="AZ349" s="91">
        <v>57.9</v>
      </c>
      <c r="BA349" s="91">
        <v>62.2</v>
      </c>
      <c r="BB349" s="91">
        <v>0.05</v>
      </c>
      <c r="BC349" s="91" t="s">
        <v>88</v>
      </c>
      <c r="BD349" s="91" t="s">
        <v>88</v>
      </c>
      <c r="BE349" s="93">
        <v>1E-3</v>
      </c>
      <c r="BF349" s="91" t="s">
        <v>88</v>
      </c>
      <c r="BG349" s="91">
        <v>0.25</v>
      </c>
      <c r="BH349" s="91" t="s">
        <v>88</v>
      </c>
      <c r="BI349" s="94">
        <f t="shared" si="195"/>
        <v>98.651515634678063</v>
      </c>
      <c r="BJ349" s="95">
        <f t="shared" si="196"/>
        <v>62.636150730261463</v>
      </c>
      <c r="BK349" s="95">
        <f t="shared" si="197"/>
        <v>83.616429365691147</v>
      </c>
      <c r="BL349" s="95">
        <f t="shared" si="198"/>
        <v>80.14150832</v>
      </c>
      <c r="BM349" s="95">
        <f t="shared" si="199"/>
        <v>97.594748435659412</v>
      </c>
      <c r="BN349" s="95">
        <f t="shared" si="200"/>
        <v>85.756210881875944</v>
      </c>
      <c r="BO349" s="95">
        <f t="shared" si="201"/>
        <v>76.855014241440628</v>
      </c>
      <c r="BP349" s="95">
        <f t="shared" si="202"/>
        <v>93.058090163929648</v>
      </c>
      <c r="BQ349" s="95">
        <f t="shared" si="203"/>
        <v>83.019092692867105</v>
      </c>
      <c r="BR349" s="96">
        <f t="shared" si="204"/>
        <v>84.082495977675791</v>
      </c>
      <c r="BS349" s="97" t="str">
        <f t="shared" si="205"/>
        <v>BUENA</v>
      </c>
      <c r="BT349" s="98">
        <f t="shared" si="206"/>
        <v>54.347826086956523</v>
      </c>
      <c r="BU349" s="99">
        <f t="shared" si="207"/>
        <v>0.99099999999999999</v>
      </c>
      <c r="BV349" s="100">
        <f t="shared" si="208"/>
        <v>0.98</v>
      </c>
      <c r="BW349" s="95">
        <f t="shared" si="209"/>
        <v>0.97439480843645587</v>
      </c>
      <c r="BX349" s="94">
        <f t="shared" si="210"/>
        <v>0.91</v>
      </c>
      <c r="BY349" s="100">
        <f t="shared" si="211"/>
        <v>0.999</v>
      </c>
      <c r="BZ349" s="100">
        <f t="shared" si="212"/>
        <v>0.47371472173864748</v>
      </c>
      <c r="CA349" s="94">
        <f t="shared" si="213"/>
        <v>0.15</v>
      </c>
      <c r="CB349" s="99">
        <f t="shared" si="214"/>
        <v>0.78675533422451449</v>
      </c>
      <c r="CC349" s="97" t="str">
        <f t="shared" si="215"/>
        <v>Aceptable</v>
      </c>
      <c r="CD349" s="99">
        <f t="shared" si="216"/>
        <v>0.52628527826135252</v>
      </c>
      <c r="CE349" s="96">
        <f t="shared" si="217"/>
        <v>6.348596021935303E-2</v>
      </c>
      <c r="CF349" s="96">
        <f t="shared" si="218"/>
        <v>3.949999999999998E-2</v>
      </c>
      <c r="CG349" s="99">
        <f t="shared" si="219"/>
        <v>0.2097570794935685</v>
      </c>
      <c r="CH349" s="101" t="str">
        <f t="shared" si="220"/>
        <v>Baja</v>
      </c>
      <c r="CI349" s="96">
        <f t="shared" si="221"/>
        <v>0</v>
      </c>
      <c r="CJ349" s="96">
        <f t="shared" si="222"/>
        <v>0.17132795368707354</v>
      </c>
      <c r="CK349" s="96">
        <f t="shared" si="223"/>
        <v>9.000000000000008E-3</v>
      </c>
      <c r="CL349" s="102">
        <f t="shared" si="224"/>
        <v>6.0109317895691183E-2</v>
      </c>
      <c r="CM349" s="103" t="str">
        <f t="shared" si="225"/>
        <v>Ninguna</v>
      </c>
      <c r="CN349" s="96">
        <f t="shared" si="226"/>
        <v>0</v>
      </c>
      <c r="CO349" s="96">
        <f t="shared" si="227"/>
        <v>0</v>
      </c>
      <c r="CP349" s="103" t="str">
        <f t="shared" si="228"/>
        <v>Ninguna</v>
      </c>
      <c r="CQ349" s="104">
        <f t="shared" si="229"/>
        <v>3.531478947216958E-2</v>
      </c>
      <c r="CR349" s="104">
        <f t="shared" si="230"/>
        <v>3.531478947216958E-2</v>
      </c>
      <c r="CS349" s="103" t="str">
        <f t="shared" si="231"/>
        <v>Ninguna</v>
      </c>
      <c r="CT349" s="105" t="str">
        <f t="shared" si="232"/>
        <v>Eutrofico</v>
      </c>
      <c r="CU349" s="83" t="s">
        <v>2414</v>
      </c>
      <c r="CV349" s="83" t="s">
        <v>2411</v>
      </c>
      <c r="CW349" s="90">
        <v>43686</v>
      </c>
      <c r="CX349" s="106">
        <f t="shared" si="233"/>
        <v>5.4763112592714451</v>
      </c>
    </row>
    <row r="350" spans="1:102" s="123" customFormat="1" ht="30" hidden="1" customHeight="1" x14ac:dyDescent="0.2">
      <c r="A350" s="83">
        <v>2019</v>
      </c>
      <c r="B350" s="84" t="s">
        <v>2219</v>
      </c>
      <c r="C350" s="84" t="s">
        <v>641</v>
      </c>
      <c r="D350" s="85" t="s">
        <v>2220</v>
      </c>
      <c r="E350" s="121" t="s">
        <v>224</v>
      </c>
      <c r="F350" s="86" t="s">
        <v>1285</v>
      </c>
      <c r="G350" s="86" t="s">
        <v>991</v>
      </c>
      <c r="H350" s="87">
        <v>-74.786638889000002</v>
      </c>
      <c r="I350" s="87">
        <v>7.9138333330000004</v>
      </c>
      <c r="J350" s="88">
        <v>921804.81171299994</v>
      </c>
      <c r="K350" s="88">
        <v>1366956.22324</v>
      </c>
      <c r="L350" s="89">
        <v>40</v>
      </c>
      <c r="M350" s="86">
        <v>2</v>
      </c>
      <c r="N350" s="86" t="s">
        <v>79</v>
      </c>
      <c r="O350" s="86">
        <v>27</v>
      </c>
      <c r="P350" s="86" t="s">
        <v>98</v>
      </c>
      <c r="Q350" s="86">
        <v>2703</v>
      </c>
      <c r="R350" s="84" t="s">
        <v>635</v>
      </c>
      <c r="S350" s="84" t="s">
        <v>636</v>
      </c>
      <c r="T350" s="84" t="s">
        <v>637</v>
      </c>
      <c r="U350" s="85" t="s">
        <v>638</v>
      </c>
      <c r="V350" s="84" t="s">
        <v>639</v>
      </c>
      <c r="W350" s="84" t="s">
        <v>640</v>
      </c>
      <c r="X350" s="84" t="s">
        <v>641</v>
      </c>
      <c r="Y350" s="90">
        <v>43768</v>
      </c>
      <c r="Z350" s="91">
        <v>4110</v>
      </c>
      <c r="AA350" s="91">
        <v>6.09</v>
      </c>
      <c r="AB350" s="91">
        <v>66.7</v>
      </c>
      <c r="AC350" s="91">
        <v>28.7</v>
      </c>
      <c r="AD350" s="91">
        <v>30.2</v>
      </c>
      <c r="AE350" s="91">
        <v>1.73</v>
      </c>
      <c r="AF350" s="91">
        <v>22.4</v>
      </c>
      <c r="AG350" s="91">
        <v>1.5</v>
      </c>
      <c r="AH350" s="91">
        <v>18.899999999999999</v>
      </c>
      <c r="AI350" s="91">
        <v>2</v>
      </c>
      <c r="AJ350" s="91" t="s">
        <v>88</v>
      </c>
      <c r="AK350" s="91" t="s">
        <v>88</v>
      </c>
      <c r="AL350" s="91">
        <v>410</v>
      </c>
      <c r="AM350" s="91">
        <v>26130</v>
      </c>
      <c r="AN350" s="91">
        <v>1440</v>
      </c>
      <c r="AO350" s="91">
        <v>0.153</v>
      </c>
      <c r="AP350" s="91">
        <v>0.22589666300566569</v>
      </c>
      <c r="AQ350" s="91">
        <v>0.02</v>
      </c>
      <c r="AR350" s="91">
        <v>5</v>
      </c>
      <c r="AS350" s="91">
        <v>75.3</v>
      </c>
      <c r="AT350" s="91">
        <v>161</v>
      </c>
      <c r="AU350" s="91" t="s">
        <v>88</v>
      </c>
      <c r="AV350" s="91">
        <v>83</v>
      </c>
      <c r="AW350" s="91">
        <v>0.6</v>
      </c>
      <c r="AX350" s="91">
        <v>5</v>
      </c>
      <c r="AY350" s="91">
        <v>0.10100000000000001</v>
      </c>
      <c r="AZ350" s="91">
        <v>23.8</v>
      </c>
      <c r="BA350" s="91">
        <v>24.5</v>
      </c>
      <c r="BB350" s="91">
        <v>0.05</v>
      </c>
      <c r="BC350" s="91" t="s">
        <v>88</v>
      </c>
      <c r="BD350" s="91" t="s">
        <v>88</v>
      </c>
      <c r="BE350" s="93">
        <v>1E-3</v>
      </c>
      <c r="BF350" s="91" t="s">
        <v>88</v>
      </c>
      <c r="BG350" s="91">
        <v>0.25</v>
      </c>
      <c r="BH350" s="91" t="s">
        <v>88</v>
      </c>
      <c r="BI350" s="94">
        <f t="shared" si="195"/>
        <v>13.91082716813558</v>
      </c>
      <c r="BJ350" s="95">
        <f t="shared" si="196"/>
        <v>20.394185169140254</v>
      </c>
      <c r="BK350" s="95">
        <f t="shared" si="197"/>
        <v>59.310320824795298</v>
      </c>
      <c r="BL350" s="95">
        <f t="shared" si="198"/>
        <v>80.14150832</v>
      </c>
      <c r="BM350" s="95">
        <f t="shared" si="199"/>
        <v>99.269944328661239</v>
      </c>
      <c r="BN350" s="95">
        <f t="shared" si="200"/>
        <v>85.756210881875944</v>
      </c>
      <c r="BO350" s="95">
        <f t="shared" si="201"/>
        <v>87.919066131017189</v>
      </c>
      <c r="BP350" s="95">
        <f t="shared" si="202"/>
        <v>26.340442270340546</v>
      </c>
      <c r="BQ350" s="95">
        <f t="shared" si="203"/>
        <v>76.802685430435105</v>
      </c>
      <c r="BR350" s="96">
        <f t="shared" si="204"/>
        <v>55.745556947486108</v>
      </c>
      <c r="BS350" s="97" t="str">
        <f t="shared" si="205"/>
        <v>MEDIA</v>
      </c>
      <c r="BT350" s="98">
        <f t="shared" si="206"/>
        <v>49.504950495049499</v>
      </c>
      <c r="BU350" s="99">
        <f t="shared" si="207"/>
        <v>0.22399999999999998</v>
      </c>
      <c r="BV350" s="100">
        <f t="shared" si="208"/>
        <v>0.24690033808373063</v>
      </c>
      <c r="BW350" s="95">
        <f t="shared" si="209"/>
        <v>0.6238561841838165</v>
      </c>
      <c r="BX350" s="94">
        <f t="shared" si="210"/>
        <v>0.91</v>
      </c>
      <c r="BY350" s="100">
        <f t="shared" si="211"/>
        <v>0.77100000000000002</v>
      </c>
      <c r="BZ350" s="100">
        <f t="shared" si="212"/>
        <v>0.84712776414929492</v>
      </c>
      <c r="CA350" s="94">
        <f t="shared" si="213"/>
        <v>0.15</v>
      </c>
      <c r="CB350" s="99">
        <f t="shared" si="214"/>
        <v>0.53268380009835803</v>
      </c>
      <c r="CC350" s="97" t="str">
        <f t="shared" si="215"/>
        <v>Regular</v>
      </c>
      <c r="CD350" s="99">
        <f t="shared" si="216"/>
        <v>0.15287223585070503</v>
      </c>
      <c r="CE350" s="96">
        <f t="shared" si="217"/>
        <v>0</v>
      </c>
      <c r="CF350" s="96">
        <f t="shared" si="218"/>
        <v>0</v>
      </c>
      <c r="CG350" s="99">
        <f t="shared" si="219"/>
        <v>5.095741195023501E-2</v>
      </c>
      <c r="CH350" s="101" t="str">
        <f t="shared" si="220"/>
        <v>Ninguna</v>
      </c>
      <c r="CI350" s="96">
        <f t="shared" si="221"/>
        <v>0</v>
      </c>
      <c r="CJ350" s="96">
        <f t="shared" si="222"/>
        <v>1</v>
      </c>
      <c r="CK350" s="96">
        <f t="shared" si="223"/>
        <v>0.77600000000000002</v>
      </c>
      <c r="CL350" s="102">
        <f t="shared" si="224"/>
        <v>0.59199999999999997</v>
      </c>
      <c r="CM350" s="103" t="str">
        <f t="shared" si="225"/>
        <v>Media</v>
      </c>
      <c r="CN350" s="96">
        <f t="shared" si="226"/>
        <v>0.22900000000000001</v>
      </c>
      <c r="CO350" s="96">
        <f t="shared" si="227"/>
        <v>0.22900000000000001</v>
      </c>
      <c r="CP350" s="103" t="str">
        <f t="shared" si="228"/>
        <v>Baja</v>
      </c>
      <c r="CQ350" s="104">
        <f t="shared" si="229"/>
        <v>4.2349990936190042E-5</v>
      </c>
      <c r="CR350" s="104">
        <f t="shared" si="230"/>
        <v>4.2349990936190042E-5</v>
      </c>
      <c r="CS350" s="103" t="str">
        <f t="shared" si="231"/>
        <v>Ninguna</v>
      </c>
      <c r="CT350" s="105" t="str">
        <f t="shared" si="232"/>
        <v>Eutrofico</v>
      </c>
      <c r="CU350" s="108" t="s">
        <v>2415</v>
      </c>
      <c r="CV350" s="83" t="s">
        <v>2275</v>
      </c>
      <c r="CW350" s="90">
        <v>43783</v>
      </c>
      <c r="CX350" s="106">
        <f t="shared" si="233"/>
        <v>5.2458966630056656</v>
      </c>
    </row>
    <row r="351" spans="1:102" s="107" customFormat="1" ht="30" hidden="1" customHeight="1" x14ac:dyDescent="0.2">
      <c r="A351" s="83">
        <v>2019</v>
      </c>
      <c r="B351" s="84" t="s">
        <v>2223</v>
      </c>
      <c r="C351" s="84" t="s">
        <v>641</v>
      </c>
      <c r="D351" s="85" t="s">
        <v>2224</v>
      </c>
      <c r="E351" s="121" t="s">
        <v>224</v>
      </c>
      <c r="F351" s="86" t="s">
        <v>1285</v>
      </c>
      <c r="G351" s="86" t="s">
        <v>991</v>
      </c>
      <c r="H351" s="87">
        <v>-74.783457686999995</v>
      </c>
      <c r="I351" s="87">
        <v>7.9138713139999997</v>
      </c>
      <c r="J351" s="88">
        <v>922155.62410000002</v>
      </c>
      <c r="K351" s="88">
        <v>1366959.8274999999</v>
      </c>
      <c r="L351" s="89">
        <v>40</v>
      </c>
      <c r="M351" s="86">
        <v>2</v>
      </c>
      <c r="N351" s="86" t="s">
        <v>79</v>
      </c>
      <c r="O351" s="86">
        <v>27</v>
      </c>
      <c r="P351" s="86" t="s">
        <v>98</v>
      </c>
      <c r="Q351" s="86">
        <v>2703</v>
      </c>
      <c r="R351" s="84" t="s">
        <v>635</v>
      </c>
      <c r="S351" s="84" t="s">
        <v>636</v>
      </c>
      <c r="T351" s="84" t="s">
        <v>637</v>
      </c>
      <c r="U351" s="85" t="s">
        <v>638</v>
      </c>
      <c r="V351" s="84" t="s">
        <v>639</v>
      </c>
      <c r="W351" s="84" t="s">
        <v>640</v>
      </c>
      <c r="X351" s="84" t="s">
        <v>641</v>
      </c>
      <c r="Y351" s="90">
        <v>43768</v>
      </c>
      <c r="Z351" s="91">
        <v>1360</v>
      </c>
      <c r="AA351" s="91">
        <v>6.03</v>
      </c>
      <c r="AB351" s="91">
        <v>44.7</v>
      </c>
      <c r="AC351" s="91">
        <v>28.1</v>
      </c>
      <c r="AD351" s="91">
        <v>30.7</v>
      </c>
      <c r="AE351" s="91">
        <v>0.53</v>
      </c>
      <c r="AF351" s="91">
        <v>6.8</v>
      </c>
      <c r="AG351" s="91">
        <v>2.5999999999999979</v>
      </c>
      <c r="AH351" s="91">
        <v>13.9</v>
      </c>
      <c r="AI351" s="91">
        <v>2</v>
      </c>
      <c r="AJ351" s="91" t="s">
        <v>88</v>
      </c>
      <c r="AK351" s="91" t="s">
        <v>88</v>
      </c>
      <c r="AL351" s="91">
        <v>200</v>
      </c>
      <c r="AM351" s="91">
        <v>13090</v>
      </c>
      <c r="AN351" s="91">
        <v>1314</v>
      </c>
      <c r="AO351" s="91">
        <v>0.153</v>
      </c>
      <c r="AP351" s="91">
        <v>0.22589666300566569</v>
      </c>
      <c r="AQ351" s="91">
        <v>0.02</v>
      </c>
      <c r="AR351" s="91">
        <v>5</v>
      </c>
      <c r="AS351" s="91">
        <v>33</v>
      </c>
      <c r="AT351" s="91">
        <v>89</v>
      </c>
      <c r="AU351" s="91" t="s">
        <v>88</v>
      </c>
      <c r="AV351" s="91">
        <v>29</v>
      </c>
      <c r="AW351" s="91">
        <v>0.3</v>
      </c>
      <c r="AX351" s="91">
        <v>5</v>
      </c>
      <c r="AY351" s="91">
        <v>5.1999999999999998E-2</v>
      </c>
      <c r="AZ351" s="91">
        <v>17.899999999999999</v>
      </c>
      <c r="BA351" s="91">
        <v>21.6</v>
      </c>
      <c r="BB351" s="91">
        <v>0.05</v>
      </c>
      <c r="BC351" s="91" t="s">
        <v>88</v>
      </c>
      <c r="BD351" s="91" t="s">
        <v>88</v>
      </c>
      <c r="BE351" s="93">
        <v>1E-3</v>
      </c>
      <c r="BF351" s="91" t="s">
        <v>88</v>
      </c>
      <c r="BG351" s="91">
        <v>0.25</v>
      </c>
      <c r="BH351" s="91" t="s">
        <v>88</v>
      </c>
      <c r="BI351" s="94">
        <f t="shared" si="195"/>
        <v>4.8837640544671226</v>
      </c>
      <c r="BJ351" s="95">
        <f t="shared" si="196"/>
        <v>21.012126544529924</v>
      </c>
      <c r="BK351" s="95">
        <f t="shared" si="197"/>
        <v>57.210813927474391</v>
      </c>
      <c r="BL351" s="95">
        <f t="shared" si="198"/>
        <v>80.14150832</v>
      </c>
      <c r="BM351" s="95">
        <f t="shared" si="199"/>
        <v>99.269944328661239</v>
      </c>
      <c r="BN351" s="95">
        <f t="shared" si="200"/>
        <v>85.756210881875944</v>
      </c>
      <c r="BO351" s="95">
        <f t="shared" si="201"/>
        <v>84.424184298494538</v>
      </c>
      <c r="BP351" s="95">
        <f t="shared" si="202"/>
        <v>49.148661241900001</v>
      </c>
      <c r="BQ351" s="95">
        <f t="shared" si="203"/>
        <v>84.976165638835113</v>
      </c>
      <c r="BR351" s="96">
        <f t="shared" si="204"/>
        <v>56.126194028580016</v>
      </c>
      <c r="BS351" s="97" t="str">
        <f t="shared" si="205"/>
        <v>MEDIA</v>
      </c>
      <c r="BT351" s="98">
        <f t="shared" si="206"/>
        <v>96.15384615384616</v>
      </c>
      <c r="BU351" s="99">
        <f t="shared" si="207"/>
        <v>6.800000000000006E-2</v>
      </c>
      <c r="BV351" s="100">
        <f t="shared" si="208"/>
        <v>0.27976458063456494</v>
      </c>
      <c r="BW351" s="95">
        <f t="shared" si="209"/>
        <v>0.60469147406986157</v>
      </c>
      <c r="BX351" s="94">
        <f t="shared" si="210"/>
        <v>0.91</v>
      </c>
      <c r="BY351" s="100">
        <f t="shared" si="211"/>
        <v>0.93300000000000005</v>
      </c>
      <c r="BZ351" s="100">
        <f t="shared" si="212"/>
        <v>0.9105846499707323</v>
      </c>
      <c r="CA351" s="94">
        <f t="shared" si="213"/>
        <v>0.15</v>
      </c>
      <c r="CB351" s="99">
        <f t="shared" si="214"/>
        <v>0.54120569865452228</v>
      </c>
      <c r="CC351" s="97" t="str">
        <f t="shared" si="215"/>
        <v>Regular</v>
      </c>
      <c r="CD351" s="99">
        <f t="shared" si="216"/>
        <v>8.9415350029267732E-2</v>
      </c>
      <c r="CE351" s="96">
        <f t="shared" si="217"/>
        <v>0</v>
      </c>
      <c r="CF351" s="96">
        <f t="shared" si="218"/>
        <v>0</v>
      </c>
      <c r="CG351" s="99">
        <f t="shared" si="219"/>
        <v>2.9805116676422577E-2</v>
      </c>
      <c r="CH351" s="101" t="str">
        <f t="shared" si="220"/>
        <v>Ninguna</v>
      </c>
      <c r="CI351" s="96">
        <f t="shared" si="221"/>
        <v>0</v>
      </c>
      <c r="CJ351" s="96">
        <f t="shared" si="222"/>
        <v>0.86548620206842353</v>
      </c>
      <c r="CK351" s="96">
        <f t="shared" si="223"/>
        <v>0.93199999999999994</v>
      </c>
      <c r="CL351" s="102">
        <f t="shared" si="224"/>
        <v>0.59916206735614119</v>
      </c>
      <c r="CM351" s="103" t="str">
        <f t="shared" si="225"/>
        <v>Media</v>
      </c>
      <c r="CN351" s="96">
        <f t="shared" si="226"/>
        <v>6.7000000000000004E-2</v>
      </c>
      <c r="CO351" s="96">
        <f t="shared" si="227"/>
        <v>6.7000000000000004E-2</v>
      </c>
      <c r="CP351" s="103" t="str">
        <f t="shared" si="228"/>
        <v>Ninguna</v>
      </c>
      <c r="CQ351" s="104">
        <f t="shared" si="229"/>
        <v>3.4431647458917016E-5</v>
      </c>
      <c r="CR351" s="104">
        <f t="shared" si="230"/>
        <v>3.4431647458917016E-5</v>
      </c>
      <c r="CS351" s="103" t="str">
        <f t="shared" si="231"/>
        <v>Ninguna</v>
      </c>
      <c r="CT351" s="105" t="str">
        <f t="shared" si="232"/>
        <v>Eutrofico</v>
      </c>
      <c r="CU351" s="108" t="s">
        <v>2416</v>
      </c>
      <c r="CV351" s="83" t="s">
        <v>2275</v>
      </c>
      <c r="CW351" s="90">
        <v>43783</v>
      </c>
      <c r="CX351" s="106">
        <f t="shared" si="233"/>
        <v>5.2458966630056656</v>
      </c>
    </row>
    <row r="352" spans="1:102" s="107" customFormat="1" ht="30" hidden="1" customHeight="1" x14ac:dyDescent="0.2">
      <c r="A352" s="83">
        <v>2019</v>
      </c>
      <c r="B352" s="84" t="s">
        <v>2417</v>
      </c>
      <c r="C352" s="84" t="s">
        <v>641</v>
      </c>
      <c r="D352" s="85" t="s">
        <v>2418</v>
      </c>
      <c r="E352" s="121" t="s">
        <v>224</v>
      </c>
      <c r="F352" s="86" t="s">
        <v>1285</v>
      </c>
      <c r="G352" s="86" t="s">
        <v>991</v>
      </c>
      <c r="H352" s="87">
        <v>-74.785583333000005</v>
      </c>
      <c r="I352" s="87">
        <v>7.9279444440000004</v>
      </c>
      <c r="J352" s="88">
        <v>921923.87068299996</v>
      </c>
      <c r="K352" s="88">
        <v>1368516.76394</v>
      </c>
      <c r="L352" s="89">
        <v>43</v>
      </c>
      <c r="M352" s="86">
        <v>2</v>
      </c>
      <c r="N352" s="86" t="s">
        <v>79</v>
      </c>
      <c r="O352" s="86">
        <v>27</v>
      </c>
      <c r="P352" s="86" t="s">
        <v>98</v>
      </c>
      <c r="Q352" s="86">
        <v>2703</v>
      </c>
      <c r="R352" s="84" t="s">
        <v>635</v>
      </c>
      <c r="S352" s="84" t="s">
        <v>636</v>
      </c>
      <c r="T352" s="84" t="s">
        <v>637</v>
      </c>
      <c r="U352" s="85" t="s">
        <v>638</v>
      </c>
      <c r="V352" s="84" t="s">
        <v>639</v>
      </c>
      <c r="W352" s="84" t="s">
        <v>640</v>
      </c>
      <c r="X352" s="84" t="s">
        <v>641</v>
      </c>
      <c r="Y352" s="90">
        <v>43768</v>
      </c>
      <c r="Z352" s="91">
        <v>220</v>
      </c>
      <c r="AA352" s="91">
        <v>6.06</v>
      </c>
      <c r="AB352" s="91">
        <v>28.1</v>
      </c>
      <c r="AC352" s="91">
        <v>27.6</v>
      </c>
      <c r="AD352" s="91">
        <v>31</v>
      </c>
      <c r="AE352" s="91">
        <v>3.77</v>
      </c>
      <c r="AF352" s="91">
        <v>48.2</v>
      </c>
      <c r="AG352" s="91">
        <v>3.3999999999999986</v>
      </c>
      <c r="AH352" s="91">
        <v>13.1</v>
      </c>
      <c r="AI352" s="91">
        <v>2</v>
      </c>
      <c r="AJ352" s="91" t="s">
        <v>88</v>
      </c>
      <c r="AK352" s="91" t="s">
        <v>88</v>
      </c>
      <c r="AL352" s="91">
        <v>404</v>
      </c>
      <c r="AM352" s="91">
        <v>12033</v>
      </c>
      <c r="AN352" s="91">
        <v>1236</v>
      </c>
      <c r="AO352" s="91">
        <v>0.153</v>
      </c>
      <c r="AP352" s="91">
        <v>0.35013982765878182</v>
      </c>
      <c r="AQ352" s="91">
        <v>0.02</v>
      </c>
      <c r="AR352" s="91">
        <v>5</v>
      </c>
      <c r="AS352" s="91">
        <v>18.3</v>
      </c>
      <c r="AT352" s="91">
        <v>59</v>
      </c>
      <c r="AU352" s="91" t="s">
        <v>88</v>
      </c>
      <c r="AV352" s="91">
        <v>13</v>
      </c>
      <c r="AW352" s="91">
        <v>0.1</v>
      </c>
      <c r="AX352" s="91">
        <v>5</v>
      </c>
      <c r="AY352" s="91">
        <v>0.05</v>
      </c>
      <c r="AZ352" s="91">
        <v>10.8</v>
      </c>
      <c r="BA352" s="91">
        <v>14.1</v>
      </c>
      <c r="BB352" s="91">
        <v>0.05</v>
      </c>
      <c r="BC352" s="91" t="s">
        <v>88</v>
      </c>
      <c r="BD352" s="91" t="s">
        <v>88</v>
      </c>
      <c r="BE352" s="93">
        <v>1E-3</v>
      </c>
      <c r="BF352" s="91" t="s">
        <v>88</v>
      </c>
      <c r="BG352" s="91">
        <v>0.25</v>
      </c>
      <c r="BH352" s="91" t="s">
        <v>88</v>
      </c>
      <c r="BI352" s="94">
        <f t="shared" si="195"/>
        <v>41.343885781148686</v>
      </c>
      <c r="BJ352" s="95">
        <f t="shared" si="196"/>
        <v>21.432462568436414</v>
      </c>
      <c r="BK352" s="95">
        <f t="shared" si="197"/>
        <v>58.258212797239565</v>
      </c>
      <c r="BL352" s="95">
        <f t="shared" si="198"/>
        <v>80.14150832</v>
      </c>
      <c r="BM352" s="95">
        <f t="shared" si="199"/>
        <v>98.361875698522809</v>
      </c>
      <c r="BN352" s="95">
        <f t="shared" si="200"/>
        <v>85.756210881875944</v>
      </c>
      <c r="BO352" s="95">
        <f t="shared" si="201"/>
        <v>81.142818448590148</v>
      </c>
      <c r="BP352" s="95">
        <f t="shared" si="202"/>
        <v>63.599121412446188</v>
      </c>
      <c r="BQ352" s="95">
        <f t="shared" si="203"/>
        <v>85.883788669867101</v>
      </c>
      <c r="BR352" s="96">
        <f t="shared" si="204"/>
        <v>63.307509339426744</v>
      </c>
      <c r="BS352" s="97" t="str">
        <f t="shared" si="205"/>
        <v>MEDIA</v>
      </c>
      <c r="BT352" s="98">
        <f t="shared" si="206"/>
        <v>100</v>
      </c>
      <c r="BU352" s="99">
        <f t="shared" si="207"/>
        <v>0.48199999999999998</v>
      </c>
      <c r="BV352" s="100">
        <f t="shared" si="208"/>
        <v>0.30226585577677223</v>
      </c>
      <c r="BW352" s="95">
        <f t="shared" si="209"/>
        <v>0.61419908467996853</v>
      </c>
      <c r="BX352" s="94">
        <f t="shared" si="210"/>
        <v>0.91</v>
      </c>
      <c r="BY352" s="100">
        <f t="shared" si="211"/>
        <v>0.98099999999999998</v>
      </c>
      <c r="BZ352" s="100">
        <f t="shared" si="212"/>
        <v>0.95199721125296655</v>
      </c>
      <c r="CA352" s="94">
        <f t="shared" si="213"/>
        <v>0.15</v>
      </c>
      <c r="CB352" s="99">
        <f t="shared" si="214"/>
        <v>0.62444470123935902</v>
      </c>
      <c r="CC352" s="97" t="str">
        <f t="shared" si="215"/>
        <v>Regular</v>
      </c>
      <c r="CD352" s="99">
        <f t="shared" si="216"/>
        <v>4.8002788747033502E-2</v>
      </c>
      <c r="CE352" s="96">
        <f t="shared" si="217"/>
        <v>0</v>
      </c>
      <c r="CF352" s="96">
        <f t="shared" si="218"/>
        <v>0</v>
      </c>
      <c r="CG352" s="99">
        <f t="shared" si="219"/>
        <v>1.60009295823445E-2</v>
      </c>
      <c r="CH352" s="101" t="str">
        <f t="shared" si="220"/>
        <v>Ninguna</v>
      </c>
      <c r="CI352" s="96">
        <f t="shared" si="221"/>
        <v>0</v>
      </c>
      <c r="CJ352" s="96">
        <f t="shared" si="222"/>
        <v>0.84500939335273362</v>
      </c>
      <c r="CK352" s="96">
        <f t="shared" si="223"/>
        <v>0.51800000000000002</v>
      </c>
      <c r="CL352" s="102">
        <f t="shared" si="224"/>
        <v>0.45433646445091119</v>
      </c>
      <c r="CM352" s="103" t="str">
        <f t="shared" si="225"/>
        <v>Media</v>
      </c>
      <c r="CN352" s="96">
        <f t="shared" si="226"/>
        <v>1.9E-2</v>
      </c>
      <c r="CO352" s="96">
        <f t="shared" si="227"/>
        <v>1.9E-2</v>
      </c>
      <c r="CP352" s="103" t="str">
        <f t="shared" si="228"/>
        <v>Ninguna</v>
      </c>
      <c r="CQ352" s="104">
        <f t="shared" si="229"/>
        <v>3.8186130398290795E-5</v>
      </c>
      <c r="CR352" s="104">
        <f t="shared" si="230"/>
        <v>3.8186130398290795E-5</v>
      </c>
      <c r="CS352" s="103" t="str">
        <f t="shared" si="231"/>
        <v>Ninguna</v>
      </c>
      <c r="CT352" s="105" t="str">
        <f t="shared" si="232"/>
        <v>Eutrofico</v>
      </c>
      <c r="CU352" s="108" t="s">
        <v>2419</v>
      </c>
      <c r="CV352" s="83" t="s">
        <v>2275</v>
      </c>
      <c r="CW352" s="90">
        <v>43783</v>
      </c>
      <c r="CX352" s="106">
        <f t="shared" si="233"/>
        <v>5.3701398276587815</v>
      </c>
    </row>
    <row r="353" spans="1:102" s="107" customFormat="1" ht="30" hidden="1" customHeight="1" x14ac:dyDescent="0.2">
      <c r="A353" s="83">
        <v>2019</v>
      </c>
      <c r="B353" s="84" t="s">
        <v>2420</v>
      </c>
      <c r="C353" s="84" t="s">
        <v>641</v>
      </c>
      <c r="D353" s="85" t="s">
        <v>2421</v>
      </c>
      <c r="E353" s="121" t="s">
        <v>224</v>
      </c>
      <c r="F353" s="86" t="s">
        <v>1285</v>
      </c>
      <c r="G353" s="86" t="s">
        <v>991</v>
      </c>
      <c r="H353" s="87">
        <v>-74.791666667000001</v>
      </c>
      <c r="I353" s="87">
        <v>7.9319722219999997</v>
      </c>
      <c r="J353" s="88">
        <v>921253.822881</v>
      </c>
      <c r="K353" s="88">
        <v>1368963.3995999999</v>
      </c>
      <c r="L353" s="89">
        <v>41</v>
      </c>
      <c r="M353" s="86">
        <v>2</v>
      </c>
      <c r="N353" s="86" t="s">
        <v>79</v>
      </c>
      <c r="O353" s="86">
        <v>27</v>
      </c>
      <c r="P353" s="86" t="s">
        <v>98</v>
      </c>
      <c r="Q353" s="86">
        <v>2703</v>
      </c>
      <c r="R353" s="84" t="s">
        <v>635</v>
      </c>
      <c r="S353" s="84" t="s">
        <v>636</v>
      </c>
      <c r="T353" s="84" t="s">
        <v>637</v>
      </c>
      <c r="U353" s="85" t="s">
        <v>638</v>
      </c>
      <c r="V353" s="84" t="s">
        <v>639</v>
      </c>
      <c r="W353" s="84" t="s">
        <v>640</v>
      </c>
      <c r="X353" s="84" t="s">
        <v>641</v>
      </c>
      <c r="Y353" s="90">
        <v>43768</v>
      </c>
      <c r="Z353" s="91">
        <v>13610</v>
      </c>
      <c r="AA353" s="91">
        <v>6.39</v>
      </c>
      <c r="AB353" s="91">
        <v>68.099999999999994</v>
      </c>
      <c r="AC353" s="91">
        <v>27.8</v>
      </c>
      <c r="AD353" s="91">
        <v>30.2</v>
      </c>
      <c r="AE353" s="91">
        <v>5.75</v>
      </c>
      <c r="AF353" s="91">
        <v>74.5</v>
      </c>
      <c r="AG353" s="91">
        <v>2.3999999999999986</v>
      </c>
      <c r="AH353" s="91">
        <v>16.5</v>
      </c>
      <c r="AI353" s="91">
        <v>2</v>
      </c>
      <c r="AJ353" s="91" t="s">
        <v>88</v>
      </c>
      <c r="AK353" s="91" t="s">
        <v>88</v>
      </c>
      <c r="AL353" s="91">
        <v>1340</v>
      </c>
      <c r="AM353" s="91">
        <v>19350</v>
      </c>
      <c r="AN353" s="91">
        <v>1420</v>
      </c>
      <c r="AO353" s="91">
        <v>0.153</v>
      </c>
      <c r="AP353" s="91">
        <v>0.87873801909203952</v>
      </c>
      <c r="AQ353" s="91">
        <v>0.02</v>
      </c>
      <c r="AR353" s="91">
        <v>5</v>
      </c>
      <c r="AS353" s="91">
        <v>230</v>
      </c>
      <c r="AT353" s="91">
        <v>425</v>
      </c>
      <c r="AU353" s="91" t="s">
        <v>88</v>
      </c>
      <c r="AV353" s="91">
        <v>413</v>
      </c>
      <c r="AW353" s="91">
        <v>0.7</v>
      </c>
      <c r="AX353" s="91">
        <v>5</v>
      </c>
      <c r="AY353" s="91">
        <v>0.05</v>
      </c>
      <c r="AZ353" s="91">
        <v>21</v>
      </c>
      <c r="BA353" s="91">
        <v>34.700000000000003</v>
      </c>
      <c r="BB353" s="91">
        <v>0.05</v>
      </c>
      <c r="BC353" s="91" t="s">
        <v>88</v>
      </c>
      <c r="BD353" s="91" t="s">
        <v>88</v>
      </c>
      <c r="BE353" s="93">
        <v>1E-3</v>
      </c>
      <c r="BF353" s="91" t="s">
        <v>88</v>
      </c>
      <c r="BG353" s="91">
        <v>0.25</v>
      </c>
      <c r="BH353" s="91" t="s">
        <v>88</v>
      </c>
      <c r="BI353" s="94">
        <f t="shared" si="195"/>
        <v>79.80906500301991</v>
      </c>
      <c r="BJ353" s="95">
        <f t="shared" si="196"/>
        <v>20.487719846673308</v>
      </c>
      <c r="BK353" s="95">
        <f t="shared" si="197"/>
        <v>69.91843961482229</v>
      </c>
      <c r="BL353" s="95">
        <f t="shared" si="198"/>
        <v>80.14150832</v>
      </c>
      <c r="BM353" s="95">
        <f t="shared" si="199"/>
        <v>94.621906083952609</v>
      </c>
      <c r="BN353" s="95">
        <f t="shared" si="200"/>
        <v>85.756210881875944</v>
      </c>
      <c r="BO353" s="95">
        <f t="shared" si="201"/>
        <v>85.153143194855019</v>
      </c>
      <c r="BP353" s="95">
        <f t="shared" si="202"/>
        <v>5</v>
      </c>
      <c r="BQ353" s="95">
        <f t="shared" si="203"/>
        <v>19.846376210937521</v>
      </c>
      <c r="BR353" s="96">
        <f t="shared" si="204"/>
        <v>61.694542849645551</v>
      </c>
      <c r="BS353" s="97" t="str">
        <f t="shared" si="205"/>
        <v>MEDIA</v>
      </c>
      <c r="BT353" s="98">
        <f t="shared" si="206"/>
        <v>100</v>
      </c>
      <c r="BU353" s="99">
        <f t="shared" si="207"/>
        <v>0.745</v>
      </c>
      <c r="BV353" s="100">
        <f t="shared" si="208"/>
        <v>0.25184662560357052</v>
      </c>
      <c r="BW353" s="95">
        <f t="shared" si="209"/>
        <v>0.72918492390012524</v>
      </c>
      <c r="BX353" s="94">
        <f t="shared" si="210"/>
        <v>0.91</v>
      </c>
      <c r="BY353" s="100">
        <f t="shared" si="211"/>
        <v>0</v>
      </c>
      <c r="BZ353" s="100">
        <f t="shared" si="212"/>
        <v>0.84281281733674984</v>
      </c>
      <c r="CA353" s="94">
        <f t="shared" si="213"/>
        <v>0.15</v>
      </c>
      <c r="CB353" s="99">
        <f t="shared" si="214"/>
        <v>0.5229382113576625</v>
      </c>
      <c r="CC353" s="97" t="str">
        <f t="shared" si="215"/>
        <v>Regular</v>
      </c>
      <c r="CD353" s="99">
        <f t="shared" si="216"/>
        <v>0.15718718266325016</v>
      </c>
      <c r="CE353" s="96">
        <f t="shared" si="217"/>
        <v>4.8691111559525761E-3</v>
      </c>
      <c r="CF353" s="96">
        <f t="shared" si="218"/>
        <v>0</v>
      </c>
      <c r="CG353" s="99">
        <f t="shared" si="219"/>
        <v>5.4018764606400906E-2</v>
      </c>
      <c r="CH353" s="101" t="str">
        <f t="shared" si="220"/>
        <v>Ninguna</v>
      </c>
      <c r="CI353" s="96">
        <f t="shared" si="221"/>
        <v>0</v>
      </c>
      <c r="CJ353" s="96">
        <f t="shared" si="222"/>
        <v>0.96054134283876103</v>
      </c>
      <c r="CK353" s="96">
        <f t="shared" si="223"/>
        <v>0.255</v>
      </c>
      <c r="CL353" s="102">
        <f t="shared" si="224"/>
        <v>0.40518044761292032</v>
      </c>
      <c r="CM353" s="103" t="str">
        <f t="shared" si="225"/>
        <v>Media</v>
      </c>
      <c r="CN353" s="96">
        <f t="shared" si="226"/>
        <v>1</v>
      </c>
      <c r="CO353" s="96">
        <f t="shared" si="227"/>
        <v>1</v>
      </c>
      <c r="CP353" s="103" t="str">
        <f t="shared" si="228"/>
        <v>Muy Alta</v>
      </c>
      <c r="CQ353" s="104">
        <f t="shared" si="229"/>
        <v>1.1921055987922697E-4</v>
      </c>
      <c r="CR353" s="104">
        <f t="shared" si="230"/>
        <v>1.1921055987922697E-4</v>
      </c>
      <c r="CS353" s="103" t="str">
        <f t="shared" si="231"/>
        <v>Ninguna</v>
      </c>
      <c r="CT353" s="105" t="str">
        <f t="shared" si="232"/>
        <v>Eutrofico</v>
      </c>
      <c r="CU353" s="108" t="s">
        <v>2422</v>
      </c>
      <c r="CV353" s="83" t="s">
        <v>2275</v>
      </c>
      <c r="CW353" s="90">
        <v>43783</v>
      </c>
      <c r="CX353" s="106">
        <f t="shared" si="233"/>
        <v>5.8987380190920398</v>
      </c>
    </row>
    <row r="354" spans="1:102" s="107" customFormat="1" ht="30" hidden="1" customHeight="1" x14ac:dyDescent="0.2">
      <c r="A354" s="83">
        <v>2019</v>
      </c>
      <c r="B354" s="84" t="s">
        <v>2423</v>
      </c>
      <c r="C354" s="84" t="s">
        <v>641</v>
      </c>
      <c r="D354" s="85" t="s">
        <v>2424</v>
      </c>
      <c r="E354" s="121" t="s">
        <v>224</v>
      </c>
      <c r="F354" s="86" t="s">
        <v>1285</v>
      </c>
      <c r="G354" s="86" t="s">
        <v>991</v>
      </c>
      <c r="H354" s="87">
        <v>-74.777055555999993</v>
      </c>
      <c r="I354" s="87">
        <v>7.9125833329999997</v>
      </c>
      <c r="J354" s="88">
        <v>922861.37544199999</v>
      </c>
      <c r="K354" s="88">
        <v>1366816.1803299999</v>
      </c>
      <c r="L354" s="89">
        <v>43</v>
      </c>
      <c r="M354" s="86">
        <v>2</v>
      </c>
      <c r="N354" s="86" t="s">
        <v>79</v>
      </c>
      <c r="O354" s="86">
        <v>27</v>
      </c>
      <c r="P354" s="86" t="s">
        <v>98</v>
      </c>
      <c r="Q354" s="86">
        <v>2703</v>
      </c>
      <c r="R354" s="84" t="s">
        <v>635</v>
      </c>
      <c r="S354" s="84" t="s">
        <v>636</v>
      </c>
      <c r="T354" s="84" t="s">
        <v>637</v>
      </c>
      <c r="U354" s="85" t="s">
        <v>638</v>
      </c>
      <c r="V354" s="84" t="s">
        <v>639</v>
      </c>
      <c r="W354" s="84" t="s">
        <v>640</v>
      </c>
      <c r="X354" s="84" t="s">
        <v>641</v>
      </c>
      <c r="Y354" s="90">
        <v>43768</v>
      </c>
      <c r="Z354" s="91">
        <v>530</v>
      </c>
      <c r="AA354" s="91">
        <v>6.39</v>
      </c>
      <c r="AB354" s="91">
        <v>43.5</v>
      </c>
      <c r="AC354" s="91">
        <v>27.2</v>
      </c>
      <c r="AD354" s="91">
        <v>30</v>
      </c>
      <c r="AE354" s="91">
        <v>3.32</v>
      </c>
      <c r="AF354" s="91">
        <v>42.1</v>
      </c>
      <c r="AG354" s="91">
        <v>2.8000000000000007</v>
      </c>
      <c r="AH354" s="91">
        <v>14.3</v>
      </c>
      <c r="AI354" s="91">
        <v>2</v>
      </c>
      <c r="AJ354" s="91" t="s">
        <v>88</v>
      </c>
      <c r="AK354" s="91" t="s">
        <v>88</v>
      </c>
      <c r="AL354" s="91">
        <v>288</v>
      </c>
      <c r="AM354" s="91">
        <v>15531</v>
      </c>
      <c r="AN354" s="91">
        <v>682</v>
      </c>
      <c r="AO354" s="91">
        <v>0.153</v>
      </c>
      <c r="AP354" s="91">
        <v>0.30496049505764872</v>
      </c>
      <c r="AQ354" s="91">
        <v>0.02</v>
      </c>
      <c r="AR354" s="91">
        <v>5</v>
      </c>
      <c r="AS354" s="91">
        <v>6.6</v>
      </c>
      <c r="AT354" s="91">
        <v>77</v>
      </c>
      <c r="AU354" s="91" t="s">
        <v>88</v>
      </c>
      <c r="AV354" s="91">
        <v>16</v>
      </c>
      <c r="AW354" s="91">
        <v>0.1</v>
      </c>
      <c r="AX354" s="91">
        <v>5</v>
      </c>
      <c r="AY354" s="91">
        <v>0.32900000000000001</v>
      </c>
      <c r="AZ354" s="91">
        <v>18.399999999999999</v>
      </c>
      <c r="BA354" s="91">
        <v>21.4</v>
      </c>
      <c r="BB354" s="91">
        <v>0.05</v>
      </c>
      <c r="BC354" s="91" t="s">
        <v>88</v>
      </c>
      <c r="BD354" s="91" t="s">
        <v>88</v>
      </c>
      <c r="BE354" s="93">
        <v>1E-3</v>
      </c>
      <c r="BF354" s="91" t="s">
        <v>88</v>
      </c>
      <c r="BG354" s="91">
        <v>0.25</v>
      </c>
      <c r="BH354" s="91" t="s">
        <v>88</v>
      </c>
      <c r="BI354" s="94">
        <f t="shared" si="195"/>
        <v>33.131138503102441</v>
      </c>
      <c r="BJ354" s="95">
        <f t="shared" si="196"/>
        <v>25.82734887564472</v>
      </c>
      <c r="BK354" s="95">
        <f t="shared" si="197"/>
        <v>69.91843961482229</v>
      </c>
      <c r="BL354" s="95">
        <f t="shared" si="198"/>
        <v>80.14150832</v>
      </c>
      <c r="BM354" s="95">
        <f t="shared" si="199"/>
        <v>98.690783304365709</v>
      </c>
      <c r="BN354" s="95">
        <f t="shared" si="200"/>
        <v>85.756210881875944</v>
      </c>
      <c r="BO354" s="95">
        <f t="shared" si="201"/>
        <v>83.657026035192217</v>
      </c>
      <c r="BP354" s="95">
        <f t="shared" si="202"/>
        <v>82.750152452931047</v>
      </c>
      <c r="BQ354" s="95">
        <f t="shared" si="203"/>
        <v>85.568895246715101</v>
      </c>
      <c r="BR354" s="96">
        <f t="shared" si="204"/>
        <v>65.69150052410896</v>
      </c>
      <c r="BS354" s="97" t="str">
        <f t="shared" si="205"/>
        <v>MEDIA</v>
      </c>
      <c r="BT354" s="98">
        <f t="shared" si="206"/>
        <v>15.19756838905775</v>
      </c>
      <c r="BU354" s="99">
        <f t="shared" si="207"/>
        <v>0.42100000000000004</v>
      </c>
      <c r="BV354" s="100">
        <f t="shared" si="208"/>
        <v>0.5236117731887564</v>
      </c>
      <c r="BW354" s="95">
        <f t="shared" si="209"/>
        <v>0.72918492390012524</v>
      </c>
      <c r="BX354" s="94">
        <f t="shared" si="210"/>
        <v>0.91</v>
      </c>
      <c r="BY354" s="100">
        <f t="shared" si="211"/>
        <v>0.97199999999999998</v>
      </c>
      <c r="BZ354" s="100">
        <f t="shared" si="212"/>
        <v>0.91378643491463019</v>
      </c>
      <c r="CA354" s="94">
        <f t="shared" si="213"/>
        <v>0.8</v>
      </c>
      <c r="CB354" s="99">
        <f t="shared" si="214"/>
        <v>0.74616163848049166</v>
      </c>
      <c r="CC354" s="97" t="str">
        <f t="shared" si="215"/>
        <v>Aceptable</v>
      </c>
      <c r="CD354" s="99">
        <f t="shared" si="216"/>
        <v>8.6213565085369814E-2</v>
      </c>
      <c r="CE354" s="96">
        <f t="shared" si="217"/>
        <v>0</v>
      </c>
      <c r="CF354" s="96">
        <f t="shared" si="218"/>
        <v>0</v>
      </c>
      <c r="CG354" s="99">
        <f t="shared" si="219"/>
        <v>2.8737855028456605E-2</v>
      </c>
      <c r="CH354" s="101" t="str">
        <f t="shared" si="220"/>
        <v>Ninguna</v>
      </c>
      <c r="CI354" s="96">
        <f t="shared" si="221"/>
        <v>0</v>
      </c>
      <c r="CJ354" s="96">
        <f t="shared" si="222"/>
        <v>0.90707167503285024</v>
      </c>
      <c r="CK354" s="96">
        <f t="shared" si="223"/>
        <v>0.57899999999999996</v>
      </c>
      <c r="CL354" s="102">
        <f t="shared" si="224"/>
        <v>0.49535722501095009</v>
      </c>
      <c r="CM354" s="103" t="str">
        <f t="shared" si="225"/>
        <v>Media</v>
      </c>
      <c r="CN354" s="96">
        <f t="shared" si="226"/>
        <v>2.8000000000000001E-2</v>
      </c>
      <c r="CO354" s="96">
        <f t="shared" si="227"/>
        <v>2.8000000000000001E-2</v>
      </c>
      <c r="CP354" s="103" t="str">
        <f t="shared" si="228"/>
        <v>Ninguna</v>
      </c>
      <c r="CQ354" s="104">
        <f t="shared" si="229"/>
        <v>1.1921055987922697E-4</v>
      </c>
      <c r="CR354" s="104">
        <f t="shared" si="230"/>
        <v>1.1921055987922697E-4</v>
      </c>
      <c r="CS354" s="103" t="str">
        <f t="shared" si="231"/>
        <v>Ninguna</v>
      </c>
      <c r="CT354" s="105" t="str">
        <f t="shared" si="232"/>
        <v>Eutrofico</v>
      </c>
      <c r="CU354" s="108" t="s">
        <v>2425</v>
      </c>
      <c r="CV354" s="83" t="s">
        <v>2275</v>
      </c>
      <c r="CW354" s="90">
        <v>43783</v>
      </c>
      <c r="CX354" s="106">
        <f t="shared" si="233"/>
        <v>5.324960495057649</v>
      </c>
    </row>
    <row r="355" spans="1:102" s="107" customFormat="1" ht="30" hidden="1" customHeight="1" x14ac:dyDescent="0.2">
      <c r="A355" s="83">
        <v>2019</v>
      </c>
      <c r="B355" s="84" t="s">
        <v>2426</v>
      </c>
      <c r="C355" s="84" t="s">
        <v>641</v>
      </c>
      <c r="D355" s="85" t="s">
        <v>2427</v>
      </c>
      <c r="E355" s="121" t="s">
        <v>224</v>
      </c>
      <c r="F355" s="86" t="s">
        <v>1285</v>
      </c>
      <c r="G355" s="86" t="s">
        <v>991</v>
      </c>
      <c r="H355" s="87">
        <v>-74.782749999999993</v>
      </c>
      <c r="I355" s="87">
        <v>7.8761944440000002</v>
      </c>
      <c r="J355" s="88">
        <v>922226.61798400001</v>
      </c>
      <c r="K355" s="88">
        <v>1362792.5074199999</v>
      </c>
      <c r="L355" s="89">
        <v>42</v>
      </c>
      <c r="M355" s="86">
        <v>2</v>
      </c>
      <c r="N355" s="86" t="s">
        <v>79</v>
      </c>
      <c r="O355" s="86">
        <v>27</v>
      </c>
      <c r="P355" s="86" t="s">
        <v>98</v>
      </c>
      <c r="Q355" s="86">
        <v>2703</v>
      </c>
      <c r="R355" s="84" t="s">
        <v>635</v>
      </c>
      <c r="S355" s="84" t="s">
        <v>636</v>
      </c>
      <c r="T355" s="84" t="s">
        <v>637</v>
      </c>
      <c r="U355" s="85" t="s">
        <v>638</v>
      </c>
      <c r="V355" s="84" t="s">
        <v>639</v>
      </c>
      <c r="W355" s="84" t="s">
        <v>640</v>
      </c>
      <c r="X355" s="84" t="s">
        <v>641</v>
      </c>
      <c r="Y355" s="90">
        <v>43768</v>
      </c>
      <c r="Z355" s="91">
        <v>3350</v>
      </c>
      <c r="AA355" s="91">
        <v>6.82</v>
      </c>
      <c r="AB355" s="91">
        <v>50.8</v>
      </c>
      <c r="AC355" s="91">
        <v>28.8</v>
      </c>
      <c r="AD355" s="91">
        <v>30</v>
      </c>
      <c r="AE355" s="91">
        <v>6.79</v>
      </c>
      <c r="AF355" s="91">
        <v>89.7</v>
      </c>
      <c r="AG355" s="91">
        <v>1.1999999999999993</v>
      </c>
      <c r="AH355" s="91">
        <v>15.4</v>
      </c>
      <c r="AI355" s="91">
        <v>2</v>
      </c>
      <c r="AJ355" s="91" t="s">
        <v>88</v>
      </c>
      <c r="AK355" s="91" t="s">
        <v>88</v>
      </c>
      <c r="AL355" s="91">
        <v>1220</v>
      </c>
      <c r="AM355" s="91">
        <v>43600</v>
      </c>
      <c r="AN355" s="91">
        <v>2460</v>
      </c>
      <c r="AO355" s="91">
        <v>0.153</v>
      </c>
      <c r="AP355" s="91">
        <v>0.22589666300566569</v>
      </c>
      <c r="AQ355" s="91">
        <v>0.02</v>
      </c>
      <c r="AR355" s="91">
        <v>5</v>
      </c>
      <c r="AS355" s="91">
        <v>96.3</v>
      </c>
      <c r="AT355" s="91">
        <v>148</v>
      </c>
      <c r="AU355" s="91" t="s">
        <v>88</v>
      </c>
      <c r="AV355" s="91">
        <v>88</v>
      </c>
      <c r="AW355" s="91">
        <v>0.1</v>
      </c>
      <c r="AX355" s="91">
        <v>5</v>
      </c>
      <c r="AY355" s="91">
        <v>0.05</v>
      </c>
      <c r="AZ355" s="91">
        <v>22.5</v>
      </c>
      <c r="BA355" s="91">
        <v>17.399999999999999</v>
      </c>
      <c r="BB355" s="91">
        <v>0.05</v>
      </c>
      <c r="BC355" s="91" t="s">
        <v>88</v>
      </c>
      <c r="BD355" s="91" t="s">
        <v>88</v>
      </c>
      <c r="BE355" s="93">
        <v>1E-3</v>
      </c>
      <c r="BF355" s="91" t="s">
        <v>88</v>
      </c>
      <c r="BG355" s="91">
        <v>0.25</v>
      </c>
      <c r="BH355" s="91" t="s">
        <v>88</v>
      </c>
      <c r="BI355" s="94">
        <f t="shared" si="195"/>
        <v>94.956748429872462</v>
      </c>
      <c r="BJ355" s="95">
        <f t="shared" si="196"/>
        <v>17.040149906022897</v>
      </c>
      <c r="BK355" s="95">
        <f t="shared" si="197"/>
        <v>83.90482471056518</v>
      </c>
      <c r="BL355" s="95">
        <f t="shared" si="198"/>
        <v>80.14150832</v>
      </c>
      <c r="BM355" s="95">
        <f t="shared" si="199"/>
        <v>99.269944328661239</v>
      </c>
      <c r="BN355" s="95">
        <f t="shared" si="200"/>
        <v>85.756210881875944</v>
      </c>
      <c r="BO355" s="95">
        <f t="shared" si="201"/>
        <v>88.638681616077207</v>
      </c>
      <c r="BP355" s="95">
        <f t="shared" si="202"/>
        <v>17.355896321931723</v>
      </c>
      <c r="BQ355" s="95">
        <f t="shared" si="203"/>
        <v>78.725325656857606</v>
      </c>
      <c r="BR355" s="96">
        <f t="shared" si="204"/>
        <v>71.179896035800169</v>
      </c>
      <c r="BS355" s="97" t="str">
        <f t="shared" si="205"/>
        <v>BUENA</v>
      </c>
      <c r="BT355" s="98">
        <f t="shared" si="206"/>
        <v>100</v>
      </c>
      <c r="BU355" s="99">
        <f t="shared" si="207"/>
        <v>0.89700000000000002</v>
      </c>
      <c r="BV355" s="100">
        <f t="shared" si="208"/>
        <v>0.1</v>
      </c>
      <c r="BW355" s="95">
        <f t="shared" si="209"/>
        <v>0.91190709716492857</v>
      </c>
      <c r="BX355" s="94">
        <f t="shared" si="210"/>
        <v>0.91</v>
      </c>
      <c r="BY355" s="100">
        <f t="shared" si="211"/>
        <v>0.75600000000000001</v>
      </c>
      <c r="BZ355" s="100">
        <f t="shared" si="212"/>
        <v>0.893865305427616</v>
      </c>
      <c r="CA355" s="94">
        <f t="shared" si="213"/>
        <v>0.15</v>
      </c>
      <c r="CB355" s="99">
        <f t="shared" si="214"/>
        <v>0.66456813636295642</v>
      </c>
      <c r="CC355" s="97" t="str">
        <f t="shared" si="215"/>
        <v>Regular</v>
      </c>
      <c r="CD355" s="99">
        <f t="shared" si="216"/>
        <v>0.106134694572384</v>
      </c>
      <c r="CE355" s="96">
        <f t="shared" si="217"/>
        <v>0</v>
      </c>
      <c r="CF355" s="96">
        <f t="shared" si="218"/>
        <v>0</v>
      </c>
      <c r="CG355" s="99">
        <f t="shared" si="219"/>
        <v>3.5378231524128001E-2</v>
      </c>
      <c r="CH355" s="101" t="str">
        <f t="shared" si="220"/>
        <v>Ninguna</v>
      </c>
      <c r="CI355" s="96">
        <f t="shared" si="221"/>
        <v>0</v>
      </c>
      <c r="CJ355" s="96">
        <f t="shared" si="222"/>
        <v>1</v>
      </c>
      <c r="CK355" s="96">
        <f t="shared" si="223"/>
        <v>0.10299999999999998</v>
      </c>
      <c r="CL355" s="102">
        <f t="shared" si="224"/>
        <v>0.36766666666666664</v>
      </c>
      <c r="CM355" s="103" t="str">
        <f t="shared" si="225"/>
        <v>Baja</v>
      </c>
      <c r="CN355" s="96">
        <f t="shared" si="226"/>
        <v>0.24400000000000002</v>
      </c>
      <c r="CO355" s="96">
        <f t="shared" si="227"/>
        <v>0.24400000000000002</v>
      </c>
      <c r="CP355" s="103" t="str">
        <f t="shared" si="228"/>
        <v>Baja</v>
      </c>
      <c r="CQ355" s="104">
        <f t="shared" si="229"/>
        <v>5.2530818623153501E-4</v>
      </c>
      <c r="CR355" s="104">
        <f t="shared" si="230"/>
        <v>5.2530818623153501E-4</v>
      </c>
      <c r="CS355" s="103" t="str">
        <f t="shared" si="231"/>
        <v>Ninguna</v>
      </c>
      <c r="CT355" s="105" t="str">
        <f t="shared" si="232"/>
        <v>Eutrofico</v>
      </c>
      <c r="CU355" s="108" t="s">
        <v>2428</v>
      </c>
      <c r="CV355" s="83" t="s">
        <v>2275</v>
      </c>
      <c r="CW355" s="90">
        <v>43783</v>
      </c>
      <c r="CX355" s="106">
        <f t="shared" si="233"/>
        <v>5.2458966630056656</v>
      </c>
    </row>
    <row r="356" spans="1:102" s="107" customFormat="1" ht="30" hidden="1" customHeight="1" x14ac:dyDescent="0.2">
      <c r="A356" s="83">
        <v>2019</v>
      </c>
      <c r="B356" s="84" t="s">
        <v>2238</v>
      </c>
      <c r="C356" s="84" t="s">
        <v>641</v>
      </c>
      <c r="D356" s="85" t="s">
        <v>2239</v>
      </c>
      <c r="E356" s="121" t="s">
        <v>224</v>
      </c>
      <c r="F356" s="86" t="s">
        <v>1285</v>
      </c>
      <c r="G356" s="86" t="s">
        <v>991</v>
      </c>
      <c r="H356" s="87">
        <v>-74.800527778000003</v>
      </c>
      <c r="I356" s="87">
        <v>7.9200277779999997</v>
      </c>
      <c r="J356" s="88">
        <v>920274.41024600004</v>
      </c>
      <c r="K356" s="88">
        <v>1367643.9884200001</v>
      </c>
      <c r="L356" s="89">
        <v>52</v>
      </c>
      <c r="M356" s="86">
        <v>2</v>
      </c>
      <c r="N356" s="86" t="s">
        <v>79</v>
      </c>
      <c r="O356" s="86">
        <v>27</v>
      </c>
      <c r="P356" s="86" t="s">
        <v>98</v>
      </c>
      <c r="Q356" s="86">
        <v>2703</v>
      </c>
      <c r="R356" s="84" t="s">
        <v>635</v>
      </c>
      <c r="S356" s="84" t="s">
        <v>636</v>
      </c>
      <c r="T356" s="84" t="s">
        <v>637</v>
      </c>
      <c r="U356" s="85" t="s">
        <v>638</v>
      </c>
      <c r="V356" s="84" t="s">
        <v>639</v>
      </c>
      <c r="W356" s="84" t="s">
        <v>640</v>
      </c>
      <c r="X356" s="84" t="s">
        <v>641</v>
      </c>
      <c r="Y356" s="90">
        <v>43768</v>
      </c>
      <c r="Z356" s="91">
        <v>490</v>
      </c>
      <c r="AA356" s="91">
        <v>6.99</v>
      </c>
      <c r="AB356" s="91">
        <v>62.1</v>
      </c>
      <c r="AC356" s="91">
        <v>28.8</v>
      </c>
      <c r="AD356" s="91">
        <v>30</v>
      </c>
      <c r="AE356" s="91">
        <v>5.85</v>
      </c>
      <c r="AF356" s="91">
        <v>77.8</v>
      </c>
      <c r="AG356" s="91">
        <v>1.1999999999999993</v>
      </c>
      <c r="AH356" s="91">
        <v>12</v>
      </c>
      <c r="AI356" s="91">
        <v>2</v>
      </c>
      <c r="AJ356" s="91" t="s">
        <v>88</v>
      </c>
      <c r="AK356" s="91" t="s">
        <v>88</v>
      </c>
      <c r="AL356" s="91">
        <v>1680</v>
      </c>
      <c r="AM356" s="91">
        <v>34410</v>
      </c>
      <c r="AN356" s="91">
        <v>2950</v>
      </c>
      <c r="AO356" s="91">
        <v>0.153</v>
      </c>
      <c r="AP356" s="91">
        <v>0.40887296004025492</v>
      </c>
      <c r="AQ356" s="91">
        <v>0.02</v>
      </c>
      <c r="AR356" s="91">
        <v>5</v>
      </c>
      <c r="AS356" s="91">
        <v>207</v>
      </c>
      <c r="AT356" s="91">
        <v>240</v>
      </c>
      <c r="AU356" s="91" t="s">
        <v>88</v>
      </c>
      <c r="AV356" s="91">
        <v>149</v>
      </c>
      <c r="AW356" s="91">
        <v>0.1</v>
      </c>
      <c r="AX356" s="91">
        <v>5</v>
      </c>
      <c r="AY356" s="91">
        <v>0.17100000000000001</v>
      </c>
      <c r="AZ356" s="91">
        <v>18.899999999999999</v>
      </c>
      <c r="BA356" s="91">
        <v>22.5</v>
      </c>
      <c r="BB356" s="91">
        <v>0.05</v>
      </c>
      <c r="BC356" s="91" t="s">
        <v>88</v>
      </c>
      <c r="BD356" s="91" t="s">
        <v>88</v>
      </c>
      <c r="BE356" s="93">
        <v>1E-3</v>
      </c>
      <c r="BF356" s="91" t="s">
        <v>88</v>
      </c>
      <c r="BG356" s="91">
        <v>0.25</v>
      </c>
      <c r="BH356" s="91" t="s">
        <v>88</v>
      </c>
      <c r="BI356" s="94">
        <f t="shared" si="195"/>
        <v>83.892084216794416</v>
      </c>
      <c r="BJ356" s="95">
        <f t="shared" si="196"/>
        <v>16.000931933666262</v>
      </c>
      <c r="BK356" s="95">
        <f t="shared" si="197"/>
        <v>88.292989623735338</v>
      </c>
      <c r="BL356" s="95">
        <f t="shared" si="198"/>
        <v>80.14150832</v>
      </c>
      <c r="BM356" s="95">
        <f t="shared" si="199"/>
        <v>97.936503824887581</v>
      </c>
      <c r="BN356" s="95">
        <f t="shared" si="200"/>
        <v>85.756210881875944</v>
      </c>
      <c r="BO356" s="95">
        <f t="shared" si="201"/>
        <v>88.638681616077207</v>
      </c>
      <c r="BP356" s="95">
        <f t="shared" si="202"/>
        <v>5</v>
      </c>
      <c r="BQ356" s="95">
        <f t="shared" si="203"/>
        <v>62.886612736000018</v>
      </c>
      <c r="BR356" s="96">
        <f t="shared" si="204"/>
        <v>67.384800723856614</v>
      </c>
      <c r="BS356" s="97" t="str">
        <f t="shared" si="205"/>
        <v>MEDIA</v>
      </c>
      <c r="BT356" s="98">
        <f t="shared" si="206"/>
        <v>29.239766081871341</v>
      </c>
      <c r="BU356" s="99">
        <f t="shared" si="207"/>
        <v>0.77800000000000002</v>
      </c>
      <c r="BV356" s="100">
        <f t="shared" si="208"/>
        <v>0.1</v>
      </c>
      <c r="BW356" s="95">
        <f t="shared" si="209"/>
        <v>0.99619434867565959</v>
      </c>
      <c r="BX356" s="94">
        <f t="shared" si="210"/>
        <v>0.91</v>
      </c>
      <c r="BY356" s="100">
        <f t="shared" si="211"/>
        <v>0.57299999999999995</v>
      </c>
      <c r="BZ356" s="100">
        <f t="shared" si="212"/>
        <v>0.86108704679880965</v>
      </c>
      <c r="CA356" s="94">
        <f t="shared" si="213"/>
        <v>0.15</v>
      </c>
      <c r="CB356" s="99">
        <f t="shared" si="214"/>
        <v>0.62711939536642569</v>
      </c>
      <c r="CC356" s="97" t="str">
        <f t="shared" si="215"/>
        <v>Regular</v>
      </c>
      <c r="CD356" s="99">
        <f t="shared" si="216"/>
        <v>0.13891295320119029</v>
      </c>
      <c r="CE356" s="96">
        <f t="shared" si="217"/>
        <v>0</v>
      </c>
      <c r="CF356" s="96">
        <f t="shared" si="218"/>
        <v>0</v>
      </c>
      <c r="CG356" s="99">
        <f t="shared" si="219"/>
        <v>4.6304317733730095E-2</v>
      </c>
      <c r="CH356" s="101" t="str">
        <f t="shared" si="220"/>
        <v>Ninguna</v>
      </c>
      <c r="CI356" s="96">
        <f t="shared" si="221"/>
        <v>0</v>
      </c>
      <c r="CJ356" s="96">
        <f t="shared" si="222"/>
        <v>1</v>
      </c>
      <c r="CK356" s="96">
        <f t="shared" si="223"/>
        <v>0.22199999999999998</v>
      </c>
      <c r="CL356" s="102">
        <f t="shared" si="224"/>
        <v>0.40733333333333333</v>
      </c>
      <c r="CM356" s="103" t="str">
        <f t="shared" si="225"/>
        <v>Media</v>
      </c>
      <c r="CN356" s="96">
        <f t="shared" si="226"/>
        <v>0.42699999999999999</v>
      </c>
      <c r="CO356" s="96">
        <f t="shared" si="227"/>
        <v>0.42699999999999999</v>
      </c>
      <c r="CP356" s="103" t="str">
        <f t="shared" si="228"/>
        <v>Media</v>
      </c>
      <c r="CQ356" s="104">
        <f t="shared" si="229"/>
        <v>9.4394336420955513E-4</v>
      </c>
      <c r="CR356" s="104">
        <f t="shared" si="230"/>
        <v>9.4394336420955513E-4</v>
      </c>
      <c r="CS356" s="103" t="str">
        <f t="shared" si="231"/>
        <v>Ninguna</v>
      </c>
      <c r="CT356" s="105" t="str">
        <f t="shared" si="232"/>
        <v>Eutrofico</v>
      </c>
      <c r="CU356" s="108" t="s">
        <v>2429</v>
      </c>
      <c r="CV356" s="83" t="s">
        <v>2275</v>
      </c>
      <c r="CW356" s="90">
        <v>43783</v>
      </c>
      <c r="CX356" s="106">
        <f t="shared" si="233"/>
        <v>5.4288729600402545</v>
      </c>
    </row>
    <row r="357" spans="1:102" s="107" customFormat="1" ht="30" hidden="1" customHeight="1" x14ac:dyDescent="0.2">
      <c r="A357" s="83">
        <v>2019</v>
      </c>
      <c r="B357" s="84" t="s">
        <v>2430</v>
      </c>
      <c r="C357" s="84" t="s">
        <v>641</v>
      </c>
      <c r="D357" s="85" t="s">
        <v>2431</v>
      </c>
      <c r="E357" s="121" t="s">
        <v>224</v>
      </c>
      <c r="F357" s="86" t="s">
        <v>1285</v>
      </c>
      <c r="G357" s="86" t="s">
        <v>991</v>
      </c>
      <c r="H357" s="87">
        <v>-74.778000000000006</v>
      </c>
      <c r="I357" s="87">
        <v>7.8698611109999996</v>
      </c>
      <c r="J357" s="88">
        <v>922749.29539300001</v>
      </c>
      <c r="K357" s="88">
        <v>1362091.1403300001</v>
      </c>
      <c r="L357" s="89">
        <v>49</v>
      </c>
      <c r="M357" s="86">
        <v>2</v>
      </c>
      <c r="N357" s="86" t="s">
        <v>79</v>
      </c>
      <c r="O357" s="86">
        <v>27</v>
      </c>
      <c r="P357" s="86" t="s">
        <v>98</v>
      </c>
      <c r="Q357" s="86">
        <v>2703</v>
      </c>
      <c r="R357" s="84" t="s">
        <v>635</v>
      </c>
      <c r="S357" s="84" t="s">
        <v>636</v>
      </c>
      <c r="T357" s="84" t="s">
        <v>637</v>
      </c>
      <c r="U357" s="85" t="s">
        <v>638</v>
      </c>
      <c r="V357" s="84" t="s">
        <v>639</v>
      </c>
      <c r="W357" s="84" t="s">
        <v>640</v>
      </c>
      <c r="X357" s="84" t="s">
        <v>641</v>
      </c>
      <c r="Y357" s="90">
        <v>43768</v>
      </c>
      <c r="Z357" s="91">
        <v>2860</v>
      </c>
      <c r="AA357" s="91">
        <v>6.69</v>
      </c>
      <c r="AB357" s="91">
        <v>63.7</v>
      </c>
      <c r="AC357" s="91">
        <v>28.2</v>
      </c>
      <c r="AD357" s="91">
        <v>30</v>
      </c>
      <c r="AE357" s="91">
        <v>6.37</v>
      </c>
      <c r="AF357" s="91">
        <v>101</v>
      </c>
      <c r="AG357" s="91">
        <v>1.8000000000000007</v>
      </c>
      <c r="AH357" s="91">
        <v>16.5</v>
      </c>
      <c r="AI357" s="91">
        <v>2.41</v>
      </c>
      <c r="AJ357" s="91" t="s">
        <v>88</v>
      </c>
      <c r="AK357" s="91" t="s">
        <v>88</v>
      </c>
      <c r="AL357" s="91">
        <v>410</v>
      </c>
      <c r="AM357" s="91">
        <v>43520</v>
      </c>
      <c r="AN357" s="91">
        <v>1730</v>
      </c>
      <c r="AO357" s="91">
        <v>0.153</v>
      </c>
      <c r="AP357" s="91">
        <v>0.25300426256634562</v>
      </c>
      <c r="AQ357" s="91">
        <v>0.02</v>
      </c>
      <c r="AR357" s="91">
        <v>5</v>
      </c>
      <c r="AS357" s="91">
        <v>57.9</v>
      </c>
      <c r="AT357" s="91">
        <v>112</v>
      </c>
      <c r="AU357" s="91" t="s">
        <v>88</v>
      </c>
      <c r="AV357" s="91">
        <v>49</v>
      </c>
      <c r="AW357" s="91">
        <v>0.1</v>
      </c>
      <c r="AX357" s="91">
        <v>5</v>
      </c>
      <c r="AY357" s="91">
        <v>0.05</v>
      </c>
      <c r="AZ357" s="91">
        <v>22.9</v>
      </c>
      <c r="BA357" s="91">
        <v>21.9</v>
      </c>
      <c r="BB357" s="91">
        <v>0.05</v>
      </c>
      <c r="BC357" s="91" t="s">
        <v>88</v>
      </c>
      <c r="BD357" s="91" t="s">
        <v>88</v>
      </c>
      <c r="BE357" s="93">
        <v>1E-3</v>
      </c>
      <c r="BF357" s="91" t="s">
        <v>88</v>
      </c>
      <c r="BG357" s="91">
        <v>0.25</v>
      </c>
      <c r="BH357" s="91" t="s">
        <v>88</v>
      </c>
      <c r="BI357" s="94">
        <f t="shared" si="195"/>
        <v>98.805140035115059</v>
      </c>
      <c r="BJ357" s="95">
        <f t="shared" si="196"/>
        <v>19.195403148080608</v>
      </c>
      <c r="BK357" s="95">
        <f t="shared" si="197"/>
        <v>80.002987991068693</v>
      </c>
      <c r="BL357" s="95">
        <f t="shared" si="198"/>
        <v>76.551130208548173</v>
      </c>
      <c r="BM357" s="95">
        <f t="shared" si="199"/>
        <v>99.070861153121541</v>
      </c>
      <c r="BN357" s="95">
        <f t="shared" si="200"/>
        <v>85.756210881875944</v>
      </c>
      <c r="BO357" s="95">
        <f t="shared" si="201"/>
        <v>87.095109653907059</v>
      </c>
      <c r="BP357" s="95">
        <f t="shared" si="202"/>
        <v>34.922510065880601</v>
      </c>
      <c r="BQ357" s="95">
        <f t="shared" si="203"/>
        <v>83.118828810649603</v>
      </c>
      <c r="BR357" s="96">
        <f t="shared" si="204"/>
        <v>72.893428302526701</v>
      </c>
      <c r="BS357" s="97" t="str">
        <f t="shared" si="205"/>
        <v>BUENA</v>
      </c>
      <c r="BT357" s="98">
        <f t="shared" si="206"/>
        <v>100</v>
      </c>
      <c r="BU357" s="99">
        <f t="shared" si="207"/>
        <v>0.99</v>
      </c>
      <c r="BV357" s="100">
        <f t="shared" si="208"/>
        <v>0.1</v>
      </c>
      <c r="BW357" s="95">
        <f t="shared" si="209"/>
        <v>0.852296838154874</v>
      </c>
      <c r="BX357" s="94">
        <f t="shared" si="210"/>
        <v>0.91</v>
      </c>
      <c r="BY357" s="100">
        <f t="shared" si="211"/>
        <v>0.873</v>
      </c>
      <c r="BZ357" s="100">
        <f t="shared" si="212"/>
        <v>0.85627019401911519</v>
      </c>
      <c r="CA357" s="94">
        <f t="shared" si="213"/>
        <v>0.15</v>
      </c>
      <c r="CB357" s="99">
        <f t="shared" si="214"/>
        <v>0.68221938450435859</v>
      </c>
      <c r="CC357" s="97" t="str">
        <f t="shared" si="215"/>
        <v>Regular</v>
      </c>
      <c r="CD357" s="99">
        <f t="shared" si="216"/>
        <v>0.14372980598088481</v>
      </c>
      <c r="CE357" s="96">
        <f t="shared" si="217"/>
        <v>0</v>
      </c>
      <c r="CF357" s="96">
        <f t="shared" si="218"/>
        <v>0</v>
      </c>
      <c r="CG357" s="99">
        <f t="shared" si="219"/>
        <v>4.7909935326961604E-2</v>
      </c>
      <c r="CH357" s="101" t="str">
        <f t="shared" si="220"/>
        <v>Ninguna</v>
      </c>
      <c r="CI357" s="96">
        <f t="shared" si="221"/>
        <v>0.21741192980240787</v>
      </c>
      <c r="CJ357" s="96">
        <f t="shared" si="222"/>
        <v>1</v>
      </c>
      <c r="CK357" s="96">
        <f t="shared" si="223"/>
        <v>0</v>
      </c>
      <c r="CL357" s="102">
        <f t="shared" si="224"/>
        <v>0.40580397660080259</v>
      </c>
      <c r="CM357" s="103" t="str">
        <f t="shared" si="225"/>
        <v>Media</v>
      </c>
      <c r="CN357" s="96">
        <f t="shared" si="226"/>
        <v>0.127</v>
      </c>
      <c r="CO357" s="96">
        <f t="shared" si="227"/>
        <v>0.127</v>
      </c>
      <c r="CP357" s="103" t="str">
        <f t="shared" si="228"/>
        <v>Ninguna</v>
      </c>
      <c r="CQ357" s="104">
        <f t="shared" si="229"/>
        <v>3.3551779118543262E-4</v>
      </c>
      <c r="CR357" s="104">
        <f t="shared" si="230"/>
        <v>3.3551779118543262E-4</v>
      </c>
      <c r="CS357" s="103" t="str">
        <f t="shared" si="231"/>
        <v>Ninguna</v>
      </c>
      <c r="CT357" s="105" t="str">
        <f t="shared" si="232"/>
        <v>Eutrofico</v>
      </c>
      <c r="CU357" s="108" t="s">
        <v>2432</v>
      </c>
      <c r="CV357" s="83" t="s">
        <v>2275</v>
      </c>
      <c r="CW357" s="90">
        <v>43783</v>
      </c>
      <c r="CX357" s="106">
        <f t="shared" si="233"/>
        <v>5.2730042625663458</v>
      </c>
    </row>
    <row r="358" spans="1:102" ht="30" hidden="1" customHeight="1" x14ac:dyDescent="0.2">
      <c r="A358" s="83">
        <v>2019</v>
      </c>
      <c r="B358" s="84" t="s">
        <v>2433</v>
      </c>
      <c r="C358" s="84" t="s">
        <v>641</v>
      </c>
      <c r="D358" s="85" t="s">
        <v>2434</v>
      </c>
      <c r="E358" s="121" t="s">
        <v>224</v>
      </c>
      <c r="F358" s="86" t="s">
        <v>1285</v>
      </c>
      <c r="G358" s="86" t="s">
        <v>991</v>
      </c>
      <c r="H358" s="87">
        <v>-74.799361110999996</v>
      </c>
      <c r="I358" s="87">
        <v>7.8711944440000003</v>
      </c>
      <c r="J358" s="88">
        <v>920393.71415200003</v>
      </c>
      <c r="K358" s="88">
        <v>1362242.6158400001</v>
      </c>
      <c r="L358" s="89">
        <v>46</v>
      </c>
      <c r="M358" s="86">
        <v>2</v>
      </c>
      <c r="N358" s="86" t="s">
        <v>79</v>
      </c>
      <c r="O358" s="86">
        <v>27</v>
      </c>
      <c r="P358" s="86" t="s">
        <v>98</v>
      </c>
      <c r="Q358" s="86">
        <v>2703</v>
      </c>
      <c r="R358" s="84" t="s">
        <v>635</v>
      </c>
      <c r="S358" s="84" t="s">
        <v>636</v>
      </c>
      <c r="T358" s="84" t="s">
        <v>637</v>
      </c>
      <c r="U358" s="85" t="s">
        <v>638</v>
      </c>
      <c r="V358" s="84" t="s">
        <v>639</v>
      </c>
      <c r="W358" s="84" t="s">
        <v>640</v>
      </c>
      <c r="X358" s="84" t="s">
        <v>641</v>
      </c>
      <c r="Y358" s="90">
        <v>43768</v>
      </c>
      <c r="Z358" s="91">
        <v>47870</v>
      </c>
      <c r="AA358" s="91">
        <v>6.65</v>
      </c>
      <c r="AB358" s="91">
        <v>58.8</v>
      </c>
      <c r="AC358" s="91">
        <v>28.7</v>
      </c>
      <c r="AD358" s="91">
        <v>29</v>
      </c>
      <c r="AE358" s="91">
        <v>4.1500000000000004</v>
      </c>
      <c r="AF358" s="91">
        <v>54.4</v>
      </c>
      <c r="AG358" s="91">
        <v>0.30000000000000071</v>
      </c>
      <c r="AH358" s="91">
        <v>14.3</v>
      </c>
      <c r="AI358" s="91">
        <v>2</v>
      </c>
      <c r="AJ358" s="91" t="s">
        <v>88</v>
      </c>
      <c r="AK358" s="91" t="s">
        <v>88</v>
      </c>
      <c r="AL358" s="91">
        <v>310</v>
      </c>
      <c r="AM358" s="91">
        <v>8520</v>
      </c>
      <c r="AN358" s="91">
        <v>740</v>
      </c>
      <c r="AO358" s="91">
        <v>0.153</v>
      </c>
      <c r="AP358" s="91">
        <v>0.3185142948379886</v>
      </c>
      <c r="AQ358" s="91">
        <v>0.02</v>
      </c>
      <c r="AR358" s="91">
        <v>5</v>
      </c>
      <c r="AS358" s="91">
        <v>210</v>
      </c>
      <c r="AT358" s="91">
        <v>217</v>
      </c>
      <c r="AU358" s="91" t="s">
        <v>88</v>
      </c>
      <c r="AV358" s="91">
        <v>142</v>
      </c>
      <c r="AW358" s="91">
        <v>0.1</v>
      </c>
      <c r="AX358" s="91">
        <v>5</v>
      </c>
      <c r="AY358" s="91">
        <v>0.21</v>
      </c>
      <c r="AZ358" s="91">
        <v>16.600000000000001</v>
      </c>
      <c r="BA358" s="91">
        <v>25.5</v>
      </c>
      <c r="BB358" s="91">
        <v>0.05</v>
      </c>
      <c r="BC358" s="91" t="s">
        <v>88</v>
      </c>
      <c r="BD358" s="91" t="s">
        <v>88</v>
      </c>
      <c r="BE358" s="93">
        <v>1E-3</v>
      </c>
      <c r="BF358" s="91" t="s">
        <v>88</v>
      </c>
      <c r="BG358" s="91">
        <v>0.25</v>
      </c>
      <c r="BH358" s="91" t="s">
        <v>88</v>
      </c>
      <c r="BI358" s="94">
        <f t="shared" si="195"/>
        <v>50.41274293672182</v>
      </c>
      <c r="BJ358" s="95">
        <f t="shared" si="196"/>
        <v>25.190479351724996</v>
      </c>
      <c r="BK358" s="95">
        <f t="shared" si="197"/>
        <v>78.730212839469658</v>
      </c>
      <c r="BL358" s="95">
        <f t="shared" si="198"/>
        <v>80.14150832</v>
      </c>
      <c r="BM358" s="95">
        <f t="shared" si="199"/>
        <v>98.59195553918758</v>
      </c>
      <c r="BN358" s="95">
        <f t="shared" si="200"/>
        <v>85.756210881875944</v>
      </c>
      <c r="BO358" s="95">
        <f t="shared" si="201"/>
        <v>90.129667593585026</v>
      </c>
      <c r="BP358" s="95">
        <f t="shared" si="202"/>
        <v>5</v>
      </c>
      <c r="BQ358" s="95">
        <f t="shared" si="203"/>
        <v>67.2219781912831</v>
      </c>
      <c r="BR358" s="96">
        <f t="shared" si="204"/>
        <v>62.629854197915044</v>
      </c>
      <c r="BS358" s="97" t="str">
        <f t="shared" si="205"/>
        <v>MEDIA</v>
      </c>
      <c r="BT358" s="98">
        <f t="shared" si="206"/>
        <v>23.80952380952381</v>
      </c>
      <c r="BU358" s="99">
        <f t="shared" si="207"/>
        <v>0.54400000000000004</v>
      </c>
      <c r="BV358" s="100">
        <f t="shared" si="208"/>
        <v>0.49434198038392146</v>
      </c>
      <c r="BW358" s="95">
        <f t="shared" si="209"/>
        <v>0.83475132635038685</v>
      </c>
      <c r="BX358" s="94">
        <f t="shared" si="210"/>
        <v>0.91</v>
      </c>
      <c r="BY358" s="100">
        <f t="shared" si="211"/>
        <v>0.59400000000000008</v>
      </c>
      <c r="BZ358" s="100">
        <f t="shared" si="212"/>
        <v>0.87088829480623597</v>
      </c>
      <c r="CA358" s="94">
        <f t="shared" si="213"/>
        <v>0.15</v>
      </c>
      <c r="CB358" s="99">
        <f t="shared" si="214"/>
        <v>0.62659742421567632</v>
      </c>
      <c r="CC358" s="97" t="str">
        <f t="shared" si="215"/>
        <v>Regular</v>
      </c>
      <c r="CD358" s="99">
        <f t="shared" si="216"/>
        <v>0.129111705193764</v>
      </c>
      <c r="CE358" s="96">
        <f t="shared" si="217"/>
        <v>0</v>
      </c>
      <c r="CF358" s="96">
        <f t="shared" si="218"/>
        <v>0</v>
      </c>
      <c r="CG358" s="99">
        <f t="shared" si="219"/>
        <v>4.3037235064588002E-2</v>
      </c>
      <c r="CH358" s="101" t="str">
        <f t="shared" si="220"/>
        <v>Ninguna</v>
      </c>
      <c r="CI358" s="96">
        <f t="shared" si="221"/>
        <v>0</v>
      </c>
      <c r="CJ358" s="96">
        <f t="shared" si="222"/>
        <v>0.76104617306935252</v>
      </c>
      <c r="CK358" s="96">
        <f t="shared" si="223"/>
        <v>0.45599999999999996</v>
      </c>
      <c r="CL358" s="102">
        <f t="shared" si="224"/>
        <v>0.40568205768978416</v>
      </c>
      <c r="CM358" s="103" t="str">
        <f t="shared" si="225"/>
        <v>Media</v>
      </c>
      <c r="CN358" s="96">
        <f t="shared" si="226"/>
        <v>0.40599999999999997</v>
      </c>
      <c r="CO358" s="96">
        <f t="shared" si="227"/>
        <v>0.40599999999999997</v>
      </c>
      <c r="CP358" s="103" t="str">
        <f t="shared" si="228"/>
        <v>Media</v>
      </c>
      <c r="CQ358" s="104">
        <f t="shared" si="229"/>
        <v>2.9228174975958572E-4</v>
      </c>
      <c r="CR358" s="104">
        <f t="shared" si="230"/>
        <v>2.9228174975958572E-4</v>
      </c>
      <c r="CS358" s="103" t="str">
        <f t="shared" si="231"/>
        <v>Ninguna</v>
      </c>
      <c r="CT358" s="105" t="str">
        <f t="shared" si="232"/>
        <v>Eutrofico</v>
      </c>
      <c r="CU358" s="108" t="s">
        <v>2435</v>
      </c>
      <c r="CV358" s="83" t="s">
        <v>2275</v>
      </c>
      <c r="CW358" s="90">
        <v>43783</v>
      </c>
      <c r="CX358" s="106">
        <f t="shared" si="233"/>
        <v>5.3385142948379887</v>
      </c>
    </row>
    <row r="359" spans="1:102" ht="30" hidden="1" customHeight="1" x14ac:dyDescent="0.2">
      <c r="A359" s="83">
        <v>2019</v>
      </c>
      <c r="B359" s="84" t="s">
        <v>2250</v>
      </c>
      <c r="C359" s="84" t="s">
        <v>641</v>
      </c>
      <c r="D359" s="85" t="s">
        <v>2251</v>
      </c>
      <c r="E359" s="121" t="s">
        <v>224</v>
      </c>
      <c r="F359" s="86" t="s">
        <v>1285</v>
      </c>
      <c r="G359" s="86" t="s">
        <v>991</v>
      </c>
      <c r="H359" s="87">
        <v>-74.799866700999999</v>
      </c>
      <c r="I359" s="87">
        <v>7.9226280229999997</v>
      </c>
      <c r="J359" s="88">
        <v>920347.80901500001</v>
      </c>
      <c r="K359" s="88">
        <v>1367931.4589800001</v>
      </c>
      <c r="L359" s="89">
        <v>40</v>
      </c>
      <c r="M359" s="86">
        <v>2</v>
      </c>
      <c r="N359" s="86" t="s">
        <v>79</v>
      </c>
      <c r="O359" s="86">
        <v>27</v>
      </c>
      <c r="P359" s="86" t="s">
        <v>98</v>
      </c>
      <c r="Q359" s="86">
        <v>2703</v>
      </c>
      <c r="R359" s="84" t="s">
        <v>635</v>
      </c>
      <c r="S359" s="84" t="s">
        <v>636</v>
      </c>
      <c r="T359" s="84" t="s">
        <v>637</v>
      </c>
      <c r="U359" s="85" t="s">
        <v>638</v>
      </c>
      <c r="V359" s="84" t="s">
        <v>639</v>
      </c>
      <c r="W359" s="84" t="s">
        <v>640</v>
      </c>
      <c r="X359" s="84" t="s">
        <v>641</v>
      </c>
      <c r="Y359" s="90">
        <v>43768</v>
      </c>
      <c r="Z359" s="91">
        <v>15590</v>
      </c>
      <c r="AA359" s="91">
        <v>6.91</v>
      </c>
      <c r="AB359" s="91">
        <v>70</v>
      </c>
      <c r="AC359" s="91">
        <v>27.8</v>
      </c>
      <c r="AD359" s="91">
        <v>28.9</v>
      </c>
      <c r="AE359" s="91">
        <v>5.9</v>
      </c>
      <c r="AF359" s="91">
        <v>76.3</v>
      </c>
      <c r="AG359" s="91">
        <v>1.0999999999999979</v>
      </c>
      <c r="AH359" s="91">
        <v>16.899999999999999</v>
      </c>
      <c r="AI359" s="91">
        <v>3.16</v>
      </c>
      <c r="AJ359" s="91" t="s">
        <v>88</v>
      </c>
      <c r="AK359" s="91" t="s">
        <v>88</v>
      </c>
      <c r="AL359" s="91">
        <v>410</v>
      </c>
      <c r="AM359" s="91">
        <v>1830</v>
      </c>
      <c r="AN359" s="91">
        <v>1100</v>
      </c>
      <c r="AO359" s="91">
        <v>0.153</v>
      </c>
      <c r="AP359" s="91">
        <v>1.041383616456119</v>
      </c>
      <c r="AQ359" s="91">
        <v>0.02</v>
      </c>
      <c r="AR359" s="91">
        <v>5</v>
      </c>
      <c r="AS359" s="91">
        <v>190</v>
      </c>
      <c r="AT359" s="91">
        <v>309</v>
      </c>
      <c r="AU359" s="91" t="s">
        <v>88</v>
      </c>
      <c r="AV359" s="91">
        <v>259</v>
      </c>
      <c r="AW359" s="91">
        <v>0.4</v>
      </c>
      <c r="AX359" s="91">
        <v>5</v>
      </c>
      <c r="AY359" s="91">
        <v>0.16600000000000001</v>
      </c>
      <c r="AZ359" s="91">
        <v>20.9</v>
      </c>
      <c r="BA359" s="91">
        <v>28.2</v>
      </c>
      <c r="BB359" s="91">
        <v>0.05</v>
      </c>
      <c r="BC359" s="91" t="s">
        <v>88</v>
      </c>
      <c r="BD359" s="91" t="s">
        <v>88</v>
      </c>
      <c r="BE359" s="93">
        <v>1E-3</v>
      </c>
      <c r="BF359" s="91" t="s">
        <v>88</v>
      </c>
      <c r="BG359" s="91">
        <v>0.25</v>
      </c>
      <c r="BH359" s="91" t="s">
        <v>88</v>
      </c>
      <c r="BI359" s="94">
        <f t="shared" si="195"/>
        <v>82.081087490374131</v>
      </c>
      <c r="BJ359" s="95">
        <f t="shared" si="196"/>
        <v>22.249547454154197</v>
      </c>
      <c r="BK359" s="95">
        <f t="shared" si="197"/>
        <v>86.345524154824005</v>
      </c>
      <c r="BL359" s="95">
        <f t="shared" si="198"/>
        <v>70.399037713928635</v>
      </c>
      <c r="BM359" s="95">
        <f t="shared" si="199"/>
        <v>93.510421424346717</v>
      </c>
      <c r="BN359" s="95">
        <f t="shared" si="200"/>
        <v>85.756210881875944</v>
      </c>
      <c r="BO359" s="95">
        <f t="shared" si="201"/>
        <v>88.854603312289129</v>
      </c>
      <c r="BP359" s="95">
        <f t="shared" si="202"/>
        <v>5</v>
      </c>
      <c r="BQ359" s="95">
        <f t="shared" si="203"/>
        <v>48.993013404267089</v>
      </c>
      <c r="BR359" s="96">
        <f t="shared" si="204"/>
        <v>65.397248771740934</v>
      </c>
      <c r="BS359" s="97" t="str">
        <f t="shared" si="205"/>
        <v>MEDIA</v>
      </c>
      <c r="BT359" s="98">
        <f t="shared" si="206"/>
        <v>30.120481927710841</v>
      </c>
      <c r="BU359" s="99">
        <f t="shared" si="207"/>
        <v>0.76300000000000001</v>
      </c>
      <c r="BV359" s="100">
        <f t="shared" si="208"/>
        <v>0.34591338164990265</v>
      </c>
      <c r="BW359" s="95">
        <f t="shared" si="209"/>
        <v>0.95560091000889902</v>
      </c>
      <c r="BX359" s="94">
        <f t="shared" si="210"/>
        <v>0.91</v>
      </c>
      <c r="BY359" s="100">
        <f t="shared" si="211"/>
        <v>0.24299999999999999</v>
      </c>
      <c r="BZ359" s="100">
        <f t="shared" si="212"/>
        <v>0.83690848252222061</v>
      </c>
      <c r="CA359" s="94">
        <f t="shared" si="213"/>
        <v>0.15</v>
      </c>
      <c r="CB359" s="99">
        <f t="shared" si="214"/>
        <v>0.60387918838534327</v>
      </c>
      <c r="CC359" s="97" t="str">
        <f t="shared" si="215"/>
        <v>Regular</v>
      </c>
      <c r="CD359" s="99">
        <f t="shared" si="216"/>
        <v>0.16309151747777934</v>
      </c>
      <c r="CE359" s="96">
        <f t="shared" si="217"/>
        <v>0</v>
      </c>
      <c r="CF359" s="96">
        <f t="shared" si="218"/>
        <v>0</v>
      </c>
      <c r="CG359" s="99">
        <f t="shared" si="219"/>
        <v>5.4363839159259776E-2</v>
      </c>
      <c r="CH359" s="101" t="str">
        <f t="shared" si="220"/>
        <v>Ninguna</v>
      </c>
      <c r="CI359" s="96">
        <f t="shared" si="221"/>
        <v>0.29978095783288267</v>
      </c>
      <c r="CJ359" s="96">
        <f t="shared" si="222"/>
        <v>0.38697261024904073</v>
      </c>
      <c r="CK359" s="96">
        <f t="shared" si="223"/>
        <v>0.23699999999999999</v>
      </c>
      <c r="CL359" s="102">
        <f t="shared" si="224"/>
        <v>0.30791785602730781</v>
      </c>
      <c r="CM359" s="103" t="str">
        <f t="shared" si="225"/>
        <v>Baja</v>
      </c>
      <c r="CN359" s="96">
        <f t="shared" si="226"/>
        <v>0.75700000000000001</v>
      </c>
      <c r="CO359" s="96">
        <f t="shared" si="227"/>
        <v>0.75700000000000001</v>
      </c>
      <c r="CP359" s="103" t="str">
        <f t="shared" si="228"/>
        <v>Alta</v>
      </c>
      <c r="CQ359" s="104">
        <f t="shared" si="229"/>
        <v>7.1643954026167755E-4</v>
      </c>
      <c r="CR359" s="104">
        <f t="shared" si="230"/>
        <v>7.1643954026167755E-4</v>
      </c>
      <c r="CS359" s="103" t="str">
        <f t="shared" si="231"/>
        <v>Ninguna</v>
      </c>
      <c r="CT359" s="105" t="str">
        <f t="shared" si="232"/>
        <v>Eutrofico</v>
      </c>
      <c r="CU359" s="108" t="s">
        <v>2436</v>
      </c>
      <c r="CV359" s="83" t="s">
        <v>2275</v>
      </c>
      <c r="CW359" s="90">
        <v>43783</v>
      </c>
      <c r="CX359" s="106">
        <f t="shared" si="233"/>
        <v>6.0613836164561192</v>
      </c>
    </row>
    <row r="360" spans="1:102" ht="30" hidden="1" customHeight="1" x14ac:dyDescent="0.2">
      <c r="A360" s="83">
        <v>2019</v>
      </c>
      <c r="B360" s="84" t="s">
        <v>2437</v>
      </c>
      <c r="C360" s="84" t="s">
        <v>2254</v>
      </c>
      <c r="D360" s="85" t="s">
        <v>2438</v>
      </c>
      <c r="E360" s="121" t="s">
        <v>224</v>
      </c>
      <c r="F360" s="86" t="s">
        <v>1285</v>
      </c>
      <c r="G360" s="86" t="s">
        <v>991</v>
      </c>
      <c r="H360" s="87">
        <v>-74.801500000000004</v>
      </c>
      <c r="I360" s="87">
        <v>7.8521111110000001</v>
      </c>
      <c r="J360" s="88">
        <v>920154.17614200001</v>
      </c>
      <c r="K360" s="88">
        <v>1360132.33791</v>
      </c>
      <c r="L360" s="89">
        <v>47</v>
      </c>
      <c r="M360" s="86">
        <v>2</v>
      </c>
      <c r="N360" s="86" t="s">
        <v>79</v>
      </c>
      <c r="O360" s="86">
        <v>27</v>
      </c>
      <c r="P360" s="86" t="s">
        <v>98</v>
      </c>
      <c r="Q360" s="86">
        <v>2703</v>
      </c>
      <c r="R360" s="84" t="s">
        <v>635</v>
      </c>
      <c r="S360" s="84" t="s">
        <v>636</v>
      </c>
      <c r="T360" s="84" t="s">
        <v>637</v>
      </c>
      <c r="U360" s="85" t="s">
        <v>2256</v>
      </c>
      <c r="V360" s="84" t="s">
        <v>2257</v>
      </c>
      <c r="W360" s="84" t="s">
        <v>2258</v>
      </c>
      <c r="X360" s="84" t="s">
        <v>2254</v>
      </c>
      <c r="Y360" s="90">
        <v>43768</v>
      </c>
      <c r="Z360" s="91">
        <v>777920</v>
      </c>
      <c r="AA360" s="91">
        <v>6.95</v>
      </c>
      <c r="AB360" s="91">
        <v>70.900000000000006</v>
      </c>
      <c r="AC360" s="91">
        <v>26.7</v>
      </c>
      <c r="AD360" s="91">
        <v>31.2</v>
      </c>
      <c r="AE360" s="91">
        <v>6.32</v>
      </c>
      <c r="AF360" s="91">
        <v>79.7</v>
      </c>
      <c r="AG360" s="91">
        <v>4.5</v>
      </c>
      <c r="AH360" s="91">
        <v>12</v>
      </c>
      <c r="AI360" s="91">
        <v>2</v>
      </c>
      <c r="AJ360" s="91" t="s">
        <v>88</v>
      </c>
      <c r="AK360" s="91" t="s">
        <v>88</v>
      </c>
      <c r="AL360" s="91">
        <v>2850</v>
      </c>
      <c r="AM360" s="91">
        <v>173290</v>
      </c>
      <c r="AN360" s="91">
        <v>36540</v>
      </c>
      <c r="AO360" s="91">
        <v>0.153</v>
      </c>
      <c r="AP360" s="91">
        <v>0.73868208802852686</v>
      </c>
      <c r="AQ360" s="91">
        <v>0.02</v>
      </c>
      <c r="AR360" s="91">
        <v>5</v>
      </c>
      <c r="AS360" s="91">
        <v>204</v>
      </c>
      <c r="AT360" s="91">
        <v>326</v>
      </c>
      <c r="AU360" s="91" t="s">
        <v>88</v>
      </c>
      <c r="AV360" s="91">
        <v>233</v>
      </c>
      <c r="AW360" s="91">
        <v>0.5</v>
      </c>
      <c r="AX360" s="91">
        <v>5</v>
      </c>
      <c r="AY360" s="91">
        <v>0.22900000000000001</v>
      </c>
      <c r="AZ360" s="91">
        <v>20.399999999999999</v>
      </c>
      <c r="BA360" s="91">
        <v>11.8</v>
      </c>
      <c r="BB360" s="91">
        <v>0.05</v>
      </c>
      <c r="BC360" s="91" t="s">
        <v>88</v>
      </c>
      <c r="BD360" s="91" t="s">
        <v>88</v>
      </c>
      <c r="BE360" s="93">
        <v>1E-3</v>
      </c>
      <c r="BF360" s="91" t="s">
        <v>88</v>
      </c>
      <c r="BG360" s="91">
        <v>0.25</v>
      </c>
      <c r="BH360" s="91" t="s">
        <v>88</v>
      </c>
      <c r="BI360" s="94">
        <f t="shared" si="195"/>
        <v>86.068767467533362</v>
      </c>
      <c r="BJ360" s="95">
        <f t="shared" si="196"/>
        <v>6.0353095069442295</v>
      </c>
      <c r="BK360" s="95">
        <f t="shared" si="197"/>
        <v>87.347702679031471</v>
      </c>
      <c r="BL360" s="95">
        <f t="shared" si="198"/>
        <v>80.14150832</v>
      </c>
      <c r="BM360" s="95">
        <f t="shared" si="199"/>
        <v>95.593659878219711</v>
      </c>
      <c r="BN360" s="95">
        <f t="shared" si="200"/>
        <v>85.756210881875944</v>
      </c>
      <c r="BO360" s="95">
        <f t="shared" si="201"/>
        <v>75.831688759029689</v>
      </c>
      <c r="BP360" s="95">
        <f t="shared" si="202"/>
        <v>5</v>
      </c>
      <c r="BQ360" s="95">
        <f t="shared" si="203"/>
        <v>45.335855227313608</v>
      </c>
      <c r="BR360" s="96">
        <f t="shared" si="204"/>
        <v>63.312819018309703</v>
      </c>
      <c r="BS360" s="97" t="str">
        <f t="shared" si="205"/>
        <v>MEDIA</v>
      </c>
      <c r="BT360" s="98">
        <f t="shared" si="206"/>
        <v>21.834061135371179</v>
      </c>
      <c r="BU360" s="99">
        <f t="shared" si="207"/>
        <v>0.79700000000000004</v>
      </c>
      <c r="BV360" s="100">
        <f t="shared" si="208"/>
        <v>0.1</v>
      </c>
      <c r="BW360" s="95">
        <f t="shared" si="209"/>
        <v>0.97568654092397056</v>
      </c>
      <c r="BX360" s="94">
        <f t="shared" si="210"/>
        <v>0.91</v>
      </c>
      <c r="BY360" s="100">
        <f t="shared" si="211"/>
        <v>0.32099999999999995</v>
      </c>
      <c r="BZ360" s="100">
        <f t="shared" si="212"/>
        <v>0.83409252444954962</v>
      </c>
      <c r="CA360" s="94">
        <f t="shared" si="213"/>
        <v>0.15</v>
      </c>
      <c r="CB360" s="99">
        <f t="shared" si="214"/>
        <v>0.58822906915229289</v>
      </c>
      <c r="CC360" s="97" t="str">
        <f t="shared" si="215"/>
        <v>Regular</v>
      </c>
      <c r="CD360" s="99">
        <f t="shared" si="216"/>
        <v>0.16590747555045043</v>
      </c>
      <c r="CE360" s="96">
        <f t="shared" si="217"/>
        <v>0</v>
      </c>
      <c r="CF360" s="96">
        <f t="shared" si="218"/>
        <v>0</v>
      </c>
      <c r="CG360" s="99">
        <f t="shared" si="219"/>
        <v>5.5302491850150147E-2</v>
      </c>
      <c r="CH360" s="101" t="str">
        <f t="shared" si="220"/>
        <v>Ninguna</v>
      </c>
      <c r="CI360" s="96">
        <f t="shared" si="221"/>
        <v>0</v>
      </c>
      <c r="CJ360" s="96">
        <f t="shared" si="222"/>
        <v>1</v>
      </c>
      <c r="CK360" s="96">
        <f t="shared" si="223"/>
        <v>0.20299999999999996</v>
      </c>
      <c r="CL360" s="102">
        <f t="shared" si="224"/>
        <v>0.40099999999999997</v>
      </c>
      <c r="CM360" s="103" t="str">
        <f t="shared" si="225"/>
        <v>Media</v>
      </c>
      <c r="CN360" s="96">
        <f t="shared" si="226"/>
        <v>0.67900000000000005</v>
      </c>
      <c r="CO360" s="96">
        <f t="shared" si="227"/>
        <v>0.67900000000000005</v>
      </c>
      <c r="CP360" s="103" t="str">
        <f t="shared" si="228"/>
        <v>Alta</v>
      </c>
      <c r="CQ360" s="104">
        <f t="shared" si="229"/>
        <v>8.2236789169790362E-4</v>
      </c>
      <c r="CR360" s="104">
        <f t="shared" si="230"/>
        <v>8.2236789169790362E-4</v>
      </c>
      <c r="CS360" s="103" t="str">
        <f t="shared" si="231"/>
        <v>Ninguna</v>
      </c>
      <c r="CT360" s="105" t="str">
        <f t="shared" si="232"/>
        <v>Eutrofico</v>
      </c>
      <c r="CU360" s="108" t="s">
        <v>2439</v>
      </c>
      <c r="CV360" s="83" t="s">
        <v>2275</v>
      </c>
      <c r="CW360" s="90">
        <v>43783</v>
      </c>
      <c r="CX360" s="106">
        <f t="shared" si="233"/>
        <v>5.758682088028527</v>
      </c>
    </row>
    <row r="361" spans="1:102" ht="30" hidden="1" customHeight="1" x14ac:dyDescent="0.2">
      <c r="A361" s="83">
        <v>2019</v>
      </c>
      <c r="B361" s="84" t="s">
        <v>2440</v>
      </c>
      <c r="C361" s="84" t="s">
        <v>2261</v>
      </c>
      <c r="D361" s="85" t="s">
        <v>2441</v>
      </c>
      <c r="E361" s="121" t="s">
        <v>224</v>
      </c>
      <c r="F361" s="86" t="s">
        <v>1285</v>
      </c>
      <c r="G361" s="86" t="s">
        <v>991</v>
      </c>
      <c r="H361" s="87">
        <v>-74.811638888999994</v>
      </c>
      <c r="I361" s="87">
        <v>7.9308888890000002</v>
      </c>
      <c r="J361" s="88">
        <v>919051.27384299994</v>
      </c>
      <c r="K361" s="88">
        <v>1368847.4196899999</v>
      </c>
      <c r="L361" s="89">
        <v>38</v>
      </c>
      <c r="M361" s="86">
        <v>2</v>
      </c>
      <c r="N361" s="86" t="s">
        <v>79</v>
      </c>
      <c r="O361" s="86">
        <v>27</v>
      </c>
      <c r="P361" s="86" t="s">
        <v>98</v>
      </c>
      <c r="Q361" s="86">
        <v>2703</v>
      </c>
      <c r="R361" s="84" t="s">
        <v>635</v>
      </c>
      <c r="S361" s="84" t="s">
        <v>636</v>
      </c>
      <c r="T361" s="84" t="s">
        <v>637</v>
      </c>
      <c r="U361" s="85" t="s">
        <v>2263</v>
      </c>
      <c r="V361" s="84" t="s">
        <v>2261</v>
      </c>
      <c r="W361" s="84" t="s">
        <v>2264</v>
      </c>
      <c r="X361" s="84" t="s">
        <v>2261</v>
      </c>
      <c r="Y361" s="90">
        <v>43768</v>
      </c>
      <c r="Z361" s="91">
        <v>743620</v>
      </c>
      <c r="AA361" s="91">
        <v>6.38</v>
      </c>
      <c r="AB361" s="91">
        <v>74</v>
      </c>
      <c r="AC361" s="91">
        <v>26.8</v>
      </c>
      <c r="AD361" s="91">
        <v>29.8</v>
      </c>
      <c r="AE361" s="91">
        <v>6.19</v>
      </c>
      <c r="AF361" s="91">
        <v>78.3</v>
      </c>
      <c r="AG361" s="91">
        <v>3</v>
      </c>
      <c r="AH361" s="91">
        <v>12</v>
      </c>
      <c r="AI361" s="91">
        <v>2</v>
      </c>
      <c r="AJ361" s="91" t="s">
        <v>88</v>
      </c>
      <c r="AK361" s="91" t="s">
        <v>88</v>
      </c>
      <c r="AL361" s="91">
        <v>1960</v>
      </c>
      <c r="AM361" s="91">
        <v>27550</v>
      </c>
      <c r="AN361" s="91">
        <v>3920</v>
      </c>
      <c r="AO361" s="91">
        <v>0.153</v>
      </c>
      <c r="AP361" s="91">
        <v>0.80419212030016984</v>
      </c>
      <c r="AQ361" s="91">
        <v>0.02</v>
      </c>
      <c r="AR361" s="91">
        <v>5</v>
      </c>
      <c r="AS361" s="91">
        <v>221</v>
      </c>
      <c r="AT361" s="91">
        <v>387</v>
      </c>
      <c r="AU361" s="91" t="s">
        <v>88</v>
      </c>
      <c r="AV361" s="91">
        <v>286</v>
      </c>
      <c r="AW361" s="91">
        <v>0.5</v>
      </c>
      <c r="AX361" s="91">
        <v>5</v>
      </c>
      <c r="AY361" s="91">
        <v>0.22700000000000001</v>
      </c>
      <c r="AZ361" s="91">
        <v>21.3</v>
      </c>
      <c r="BA361" s="91">
        <v>25.3</v>
      </c>
      <c r="BB361" s="91">
        <v>0.05</v>
      </c>
      <c r="BC361" s="91" t="s">
        <v>88</v>
      </c>
      <c r="BD361" s="91" t="s">
        <v>88</v>
      </c>
      <c r="BE361" s="93">
        <v>1E-3</v>
      </c>
      <c r="BF361" s="91" t="s">
        <v>88</v>
      </c>
      <c r="BG361" s="91">
        <v>0.25</v>
      </c>
      <c r="BH361" s="91" t="s">
        <v>88</v>
      </c>
      <c r="BI361" s="94">
        <f t="shared" si="195"/>
        <v>84.477997159890279</v>
      </c>
      <c r="BJ361" s="95">
        <f t="shared" si="196"/>
        <v>14.471057445186995</v>
      </c>
      <c r="BK361" s="95">
        <f t="shared" si="197"/>
        <v>69.56733007007594</v>
      </c>
      <c r="BL361" s="95">
        <f t="shared" si="198"/>
        <v>80.14150832</v>
      </c>
      <c r="BM361" s="95">
        <f t="shared" si="199"/>
        <v>95.137431517436113</v>
      </c>
      <c r="BN361" s="95">
        <f t="shared" si="200"/>
        <v>85.756210881875944</v>
      </c>
      <c r="BO361" s="95">
        <f t="shared" si="201"/>
        <v>82.8532985051</v>
      </c>
      <c r="BP361" s="95">
        <f t="shared" si="202"/>
        <v>5</v>
      </c>
      <c r="BQ361" s="95">
        <f t="shared" si="203"/>
        <v>30.794302489467071</v>
      </c>
      <c r="BR361" s="96">
        <f t="shared" si="204"/>
        <v>62.074896196023523</v>
      </c>
      <c r="BS361" s="97" t="str">
        <f t="shared" si="205"/>
        <v>MEDIA</v>
      </c>
      <c r="BT361" s="98">
        <f t="shared" si="206"/>
        <v>22.026431718061673</v>
      </c>
      <c r="BU361" s="99">
        <f t="shared" si="207"/>
        <v>0.78300000000000003</v>
      </c>
      <c r="BV361" s="100">
        <f t="shared" si="208"/>
        <v>0.1</v>
      </c>
      <c r="BW361" s="95">
        <f t="shared" si="209"/>
        <v>0.72540282245927357</v>
      </c>
      <c r="BX361" s="94">
        <f t="shared" si="210"/>
        <v>0.91</v>
      </c>
      <c r="BY361" s="100">
        <f t="shared" si="211"/>
        <v>0.16200000000000003</v>
      </c>
      <c r="BZ361" s="100">
        <f t="shared" si="212"/>
        <v>0.82430050855903381</v>
      </c>
      <c r="CA361" s="94">
        <f t="shared" si="213"/>
        <v>0.15</v>
      </c>
      <c r="CB361" s="99">
        <f t="shared" si="214"/>
        <v>0.52731846634256307</v>
      </c>
      <c r="CC361" s="97" t="str">
        <f t="shared" si="215"/>
        <v>Regular</v>
      </c>
      <c r="CD361" s="99">
        <f t="shared" si="216"/>
        <v>0.17569949144096625</v>
      </c>
      <c r="CE361" s="96">
        <f t="shared" si="217"/>
        <v>0</v>
      </c>
      <c r="CF361" s="96">
        <f t="shared" si="218"/>
        <v>0</v>
      </c>
      <c r="CG361" s="99">
        <f t="shared" si="219"/>
        <v>5.856649714698875E-2</v>
      </c>
      <c r="CH361" s="101" t="str">
        <f t="shared" si="220"/>
        <v>Ninguna</v>
      </c>
      <c r="CI361" s="96">
        <f t="shared" si="221"/>
        <v>0</v>
      </c>
      <c r="CJ361" s="96">
        <f t="shared" si="222"/>
        <v>1</v>
      </c>
      <c r="CK361" s="96">
        <f t="shared" si="223"/>
        <v>0.21699999999999997</v>
      </c>
      <c r="CL361" s="102">
        <f t="shared" si="224"/>
        <v>0.40566666666666668</v>
      </c>
      <c r="CM361" s="103" t="str">
        <f t="shared" si="225"/>
        <v>Media</v>
      </c>
      <c r="CN361" s="96">
        <f t="shared" si="226"/>
        <v>0.83799999999999997</v>
      </c>
      <c r="CO361" s="96">
        <f t="shared" si="227"/>
        <v>0.83799999999999997</v>
      </c>
      <c r="CP361" s="103" t="str">
        <f t="shared" si="228"/>
        <v>Muy Alta</v>
      </c>
      <c r="CQ361" s="104">
        <f t="shared" si="229"/>
        <v>1.1516839744980898E-4</v>
      </c>
      <c r="CR361" s="104">
        <f t="shared" si="230"/>
        <v>1.1516839744980898E-4</v>
      </c>
      <c r="CS361" s="103" t="str">
        <f t="shared" si="231"/>
        <v>Ninguna</v>
      </c>
      <c r="CT361" s="105" t="str">
        <f t="shared" si="232"/>
        <v>Eutrofico</v>
      </c>
      <c r="CU361" s="108" t="s">
        <v>2442</v>
      </c>
      <c r="CV361" s="83" t="s">
        <v>2275</v>
      </c>
      <c r="CW361" s="90">
        <v>43783</v>
      </c>
      <c r="CX361" s="106">
        <f t="shared" si="233"/>
        <v>5.8241921203001699</v>
      </c>
    </row>
    <row r="362" spans="1:102" ht="30" hidden="1" customHeight="1" x14ac:dyDescent="0.2">
      <c r="A362" s="83">
        <v>2019</v>
      </c>
      <c r="B362" s="84" t="s">
        <v>2443</v>
      </c>
      <c r="C362" s="84" t="s">
        <v>641</v>
      </c>
      <c r="D362" s="85" t="s">
        <v>2444</v>
      </c>
      <c r="E362" s="121" t="s">
        <v>224</v>
      </c>
      <c r="F362" s="86" t="s">
        <v>1285</v>
      </c>
      <c r="G362" s="86" t="s">
        <v>991</v>
      </c>
      <c r="H362" s="87">
        <v>-74.811777778000007</v>
      </c>
      <c r="I362" s="87">
        <v>7.9061388890000002</v>
      </c>
      <c r="J362" s="88">
        <v>919031.12521500001</v>
      </c>
      <c r="K362" s="88">
        <v>1366109.9940800001</v>
      </c>
      <c r="L362" s="89">
        <v>40</v>
      </c>
      <c r="M362" s="86">
        <v>2</v>
      </c>
      <c r="N362" s="86" t="s">
        <v>79</v>
      </c>
      <c r="O362" s="86">
        <v>27</v>
      </c>
      <c r="P362" s="86" t="s">
        <v>98</v>
      </c>
      <c r="Q362" s="86">
        <v>2703</v>
      </c>
      <c r="R362" s="84" t="s">
        <v>635</v>
      </c>
      <c r="S362" s="84" t="s">
        <v>636</v>
      </c>
      <c r="T362" s="84" t="s">
        <v>637</v>
      </c>
      <c r="U362" s="85" t="s">
        <v>638</v>
      </c>
      <c r="V362" s="84" t="s">
        <v>639</v>
      </c>
      <c r="W362" s="84" t="s">
        <v>640</v>
      </c>
      <c r="X362" s="84" t="s">
        <v>641</v>
      </c>
      <c r="Y362" s="90">
        <v>43768</v>
      </c>
      <c r="Z362" s="91">
        <v>774730</v>
      </c>
      <c r="AA362" s="91">
        <v>6.8</v>
      </c>
      <c r="AB362" s="91">
        <v>73.400000000000006</v>
      </c>
      <c r="AC362" s="91">
        <v>26.8</v>
      </c>
      <c r="AD362" s="91">
        <v>30.6</v>
      </c>
      <c r="AE362" s="91">
        <v>6.18</v>
      </c>
      <c r="AF362" s="91">
        <v>78.3</v>
      </c>
      <c r="AG362" s="91">
        <v>3.8</v>
      </c>
      <c r="AH362" s="91">
        <v>12</v>
      </c>
      <c r="AI362" s="91">
        <v>2</v>
      </c>
      <c r="AJ362" s="91" t="s">
        <v>88</v>
      </c>
      <c r="AK362" s="91" t="s">
        <v>88</v>
      </c>
      <c r="AL362" s="91">
        <v>2030</v>
      </c>
      <c r="AM362" s="91">
        <v>20140</v>
      </c>
      <c r="AN362" s="91">
        <v>3690</v>
      </c>
      <c r="AO362" s="91">
        <v>0.153</v>
      </c>
      <c r="AP362" s="91">
        <v>0.76578968758920674</v>
      </c>
      <c r="AQ362" s="91">
        <v>0.02</v>
      </c>
      <c r="AR362" s="91">
        <v>5</v>
      </c>
      <c r="AS362" s="91">
        <v>216</v>
      </c>
      <c r="AT362" s="91">
        <v>353</v>
      </c>
      <c r="AU362" s="91" t="s">
        <v>88</v>
      </c>
      <c r="AV362" s="91">
        <v>284</v>
      </c>
      <c r="AW362" s="91">
        <v>0.6</v>
      </c>
      <c r="AX362" s="91">
        <v>5</v>
      </c>
      <c r="AY362" s="91">
        <v>0.24299999999999999</v>
      </c>
      <c r="AZ362" s="91">
        <v>22.9</v>
      </c>
      <c r="BA362" s="91">
        <v>26.9</v>
      </c>
      <c r="BB362" s="91">
        <v>0.05</v>
      </c>
      <c r="BC362" s="91" t="s">
        <v>88</v>
      </c>
      <c r="BD362" s="91" t="s">
        <v>88</v>
      </c>
      <c r="BE362" s="93">
        <v>1E-3</v>
      </c>
      <c r="BF362" s="91" t="s">
        <v>88</v>
      </c>
      <c r="BG362" s="91">
        <v>0.25</v>
      </c>
      <c r="BH362" s="91" t="s">
        <v>88</v>
      </c>
      <c r="BI362" s="94">
        <f t="shared" si="195"/>
        <v>84.477997159890279</v>
      </c>
      <c r="BJ362" s="95">
        <f t="shared" si="196"/>
        <v>14.786742467065991</v>
      </c>
      <c r="BK362" s="95">
        <f t="shared" si="197"/>
        <v>83.331047168000822</v>
      </c>
      <c r="BL362" s="95">
        <f t="shared" si="198"/>
        <v>80.14150832</v>
      </c>
      <c r="BM362" s="95">
        <f t="shared" si="199"/>
        <v>95.404512498703696</v>
      </c>
      <c r="BN362" s="95">
        <f t="shared" si="200"/>
        <v>85.756210881875944</v>
      </c>
      <c r="BO362" s="95">
        <f t="shared" si="201"/>
        <v>79.306378458376571</v>
      </c>
      <c r="BP362" s="95">
        <f t="shared" si="202"/>
        <v>5</v>
      </c>
      <c r="BQ362" s="95">
        <f t="shared" si="203"/>
        <v>39.231326530339118</v>
      </c>
      <c r="BR362" s="96">
        <f t="shared" si="204"/>
        <v>63.902022456611363</v>
      </c>
      <c r="BS362" s="97" t="str">
        <f t="shared" si="205"/>
        <v>MEDIA</v>
      </c>
      <c r="BT362" s="98">
        <f t="shared" si="206"/>
        <v>20.5761316872428</v>
      </c>
      <c r="BU362" s="99">
        <f t="shared" si="207"/>
        <v>0.78300000000000003</v>
      </c>
      <c r="BV362" s="100">
        <f t="shared" si="208"/>
        <v>0.1</v>
      </c>
      <c r="BW362" s="95">
        <f t="shared" si="209"/>
        <v>0.90247195753580356</v>
      </c>
      <c r="BX362" s="94">
        <f t="shared" si="210"/>
        <v>0.91</v>
      </c>
      <c r="BY362" s="100">
        <f t="shared" si="211"/>
        <v>0.16800000000000004</v>
      </c>
      <c r="BZ362" s="100">
        <f t="shared" si="212"/>
        <v>0.82620682382380717</v>
      </c>
      <c r="CA362" s="94">
        <f t="shared" si="213"/>
        <v>0.15</v>
      </c>
      <c r="CB362" s="99">
        <f t="shared" si="214"/>
        <v>0.5532150293903455</v>
      </c>
      <c r="CC362" s="97" t="str">
        <f t="shared" si="215"/>
        <v>Regular</v>
      </c>
      <c r="CD362" s="99">
        <f t="shared" si="216"/>
        <v>0.17379317617619286</v>
      </c>
      <c r="CE362" s="96">
        <f t="shared" si="217"/>
        <v>0</v>
      </c>
      <c r="CF362" s="96">
        <f t="shared" si="218"/>
        <v>0</v>
      </c>
      <c r="CG362" s="99">
        <f t="shared" si="219"/>
        <v>5.7931058725397618E-2</v>
      </c>
      <c r="CH362" s="101" t="str">
        <f t="shared" si="220"/>
        <v>Ninguna</v>
      </c>
      <c r="CI362" s="96">
        <f t="shared" si="221"/>
        <v>0</v>
      </c>
      <c r="CJ362" s="96">
        <f t="shared" si="222"/>
        <v>1</v>
      </c>
      <c r="CK362" s="96">
        <f t="shared" si="223"/>
        <v>0.21699999999999997</v>
      </c>
      <c r="CL362" s="102">
        <f t="shared" si="224"/>
        <v>0.40566666666666668</v>
      </c>
      <c r="CM362" s="103" t="str">
        <f t="shared" si="225"/>
        <v>Media</v>
      </c>
      <c r="CN362" s="96">
        <f t="shared" si="226"/>
        <v>0.83199999999999996</v>
      </c>
      <c r="CO362" s="96">
        <f t="shared" si="227"/>
        <v>0.83199999999999996</v>
      </c>
      <c r="CP362" s="103" t="str">
        <f t="shared" si="228"/>
        <v>Muy Alta</v>
      </c>
      <c r="CQ362" s="104">
        <f t="shared" si="229"/>
        <v>4.9030131780671785E-4</v>
      </c>
      <c r="CR362" s="104">
        <f t="shared" si="230"/>
        <v>4.9030131780671785E-4</v>
      </c>
      <c r="CS362" s="103" t="str">
        <f t="shared" si="231"/>
        <v>Ninguna</v>
      </c>
      <c r="CT362" s="105" t="str">
        <f t="shared" si="232"/>
        <v>Eutrofico</v>
      </c>
      <c r="CU362" s="108" t="s">
        <v>2445</v>
      </c>
      <c r="CV362" s="83" t="s">
        <v>2275</v>
      </c>
      <c r="CW362" s="90">
        <v>43783</v>
      </c>
      <c r="CX362" s="106">
        <f t="shared" si="233"/>
        <v>5.7857896875892063</v>
      </c>
    </row>
    <row r="363" spans="1:102" ht="30" hidden="1" customHeight="1" x14ac:dyDescent="0.2">
      <c r="A363" s="83">
        <v>2019</v>
      </c>
      <c r="B363" s="84" t="s">
        <v>2269</v>
      </c>
      <c r="C363" s="84" t="s">
        <v>641</v>
      </c>
      <c r="D363" s="85" t="s">
        <v>2270</v>
      </c>
      <c r="E363" s="121" t="s">
        <v>224</v>
      </c>
      <c r="F363" s="86" t="s">
        <v>1285</v>
      </c>
      <c r="G363" s="86" t="s">
        <v>991</v>
      </c>
      <c r="H363" s="87">
        <v>-74.785798662999994</v>
      </c>
      <c r="I363" s="87">
        <v>7.9259776999999998</v>
      </c>
      <c r="J363" s="88">
        <v>921899.75529999996</v>
      </c>
      <c r="K363" s="88">
        <v>1368299.2753999999</v>
      </c>
      <c r="L363" s="89">
        <v>42</v>
      </c>
      <c r="M363" s="86">
        <v>2</v>
      </c>
      <c r="N363" s="86" t="s">
        <v>79</v>
      </c>
      <c r="O363" s="86">
        <v>27</v>
      </c>
      <c r="P363" s="86" t="s">
        <v>98</v>
      </c>
      <c r="Q363" s="86">
        <v>2703</v>
      </c>
      <c r="R363" s="84" t="s">
        <v>635</v>
      </c>
      <c r="S363" s="84" t="s">
        <v>636</v>
      </c>
      <c r="T363" s="84" t="s">
        <v>637</v>
      </c>
      <c r="U363" s="85" t="s">
        <v>638</v>
      </c>
      <c r="V363" s="84" t="s">
        <v>639</v>
      </c>
      <c r="W363" s="84" t="s">
        <v>640</v>
      </c>
      <c r="X363" s="84" t="s">
        <v>641</v>
      </c>
      <c r="Y363" s="90">
        <v>43768</v>
      </c>
      <c r="Z363" s="91">
        <v>9490</v>
      </c>
      <c r="AA363" s="91">
        <v>6.32</v>
      </c>
      <c r="AB363" s="91">
        <v>58.8</v>
      </c>
      <c r="AC363" s="91">
        <v>29</v>
      </c>
      <c r="AD363" s="91">
        <v>28.9</v>
      </c>
      <c r="AE363" s="91">
        <v>0.83</v>
      </c>
      <c r="AF363" s="91">
        <v>10.9</v>
      </c>
      <c r="AG363" s="91">
        <v>-0.10000000000000142</v>
      </c>
      <c r="AH363" s="91">
        <v>34.299999999999997</v>
      </c>
      <c r="AI363" s="91">
        <v>4.32</v>
      </c>
      <c r="AJ363" s="91" t="s">
        <v>88</v>
      </c>
      <c r="AK363" s="91" t="s">
        <v>88</v>
      </c>
      <c r="AL363" s="91">
        <v>200</v>
      </c>
      <c r="AM363" s="91">
        <v>12810</v>
      </c>
      <c r="AN363" s="91">
        <v>510</v>
      </c>
      <c r="AO363" s="91">
        <v>0.153</v>
      </c>
      <c r="AP363" s="91">
        <v>0.78612038725971656</v>
      </c>
      <c r="AQ363" s="91">
        <v>0.02</v>
      </c>
      <c r="AR363" s="91">
        <v>5</v>
      </c>
      <c r="AS363" s="91">
        <v>104</v>
      </c>
      <c r="AT363" s="91">
        <v>167</v>
      </c>
      <c r="AU363" s="91" t="s">
        <v>88</v>
      </c>
      <c r="AV363" s="91">
        <v>134</v>
      </c>
      <c r="AW363" s="91">
        <v>1.4</v>
      </c>
      <c r="AX363" s="91">
        <v>5</v>
      </c>
      <c r="AY363" s="91">
        <v>0.193</v>
      </c>
      <c r="AZ363" s="91">
        <v>22.7</v>
      </c>
      <c r="BA363" s="91">
        <v>12.3</v>
      </c>
      <c r="BB363" s="91">
        <v>0.05</v>
      </c>
      <c r="BC363" s="91" t="s">
        <v>88</v>
      </c>
      <c r="BD363" s="91" t="s">
        <v>88</v>
      </c>
      <c r="BE363" s="93">
        <v>1E-3</v>
      </c>
      <c r="BF363" s="91" t="s">
        <v>88</v>
      </c>
      <c r="BG363" s="91">
        <v>0.25</v>
      </c>
      <c r="BH363" s="91" t="s">
        <v>88</v>
      </c>
      <c r="BI363" s="94">
        <f t="shared" si="195"/>
        <v>7.1761189809390151</v>
      </c>
      <c r="BJ363" s="95">
        <f t="shared" si="196"/>
        <v>28.182195350115581</v>
      </c>
      <c r="BK363" s="95">
        <f t="shared" si="197"/>
        <v>67.451358636524191</v>
      </c>
      <c r="BL363" s="95">
        <f t="shared" si="198"/>
        <v>61.868390733583155</v>
      </c>
      <c r="BM363" s="95">
        <f t="shared" si="199"/>
        <v>95.262988663927899</v>
      </c>
      <c r="BN363" s="95">
        <f t="shared" si="200"/>
        <v>85.756210881875944</v>
      </c>
      <c r="BO363" s="95">
        <f t="shared" si="201"/>
        <v>90.452393662478357</v>
      </c>
      <c r="BP363" s="95">
        <f t="shared" si="202"/>
        <v>5</v>
      </c>
      <c r="BQ363" s="95">
        <f t="shared" si="203"/>
        <v>75.867990923923116</v>
      </c>
      <c r="BR363" s="96">
        <f t="shared" si="204"/>
        <v>52.81218259899277</v>
      </c>
      <c r="BS363" s="97" t="str">
        <f t="shared" si="205"/>
        <v>MEDIA</v>
      </c>
      <c r="BT363" s="98">
        <f t="shared" si="206"/>
        <v>25.906735751295336</v>
      </c>
      <c r="BU363" s="99">
        <f t="shared" si="207"/>
        <v>0.10899999999999999</v>
      </c>
      <c r="BV363" s="100">
        <f t="shared" si="208"/>
        <v>0.62100298436620827</v>
      </c>
      <c r="BW363" s="95">
        <f t="shared" si="209"/>
        <v>0.70311862433680938</v>
      </c>
      <c r="BX363" s="94">
        <f t="shared" si="210"/>
        <v>0.51</v>
      </c>
      <c r="BY363" s="100">
        <f t="shared" si="211"/>
        <v>0.61799999999999999</v>
      </c>
      <c r="BZ363" s="100">
        <f t="shared" si="212"/>
        <v>0.87088829480623597</v>
      </c>
      <c r="CA363" s="94">
        <f t="shared" si="213"/>
        <v>0.15</v>
      </c>
      <c r="CB363" s="99">
        <f t="shared" si="214"/>
        <v>0.50366138649129555</v>
      </c>
      <c r="CC363" s="97" t="str">
        <f t="shared" si="215"/>
        <v>Regular</v>
      </c>
      <c r="CD363" s="99">
        <f t="shared" si="216"/>
        <v>0.129111705193764</v>
      </c>
      <c r="CE363" s="96">
        <f t="shared" si="217"/>
        <v>0</v>
      </c>
      <c r="CF363" s="96">
        <f t="shared" si="218"/>
        <v>0</v>
      </c>
      <c r="CG363" s="99">
        <f t="shared" si="219"/>
        <v>4.3037235064588002E-2</v>
      </c>
      <c r="CH363" s="101" t="str">
        <f t="shared" si="220"/>
        <v>Ninguna</v>
      </c>
      <c r="CI363" s="96">
        <f t="shared" si="221"/>
        <v>0.39483862277043846</v>
      </c>
      <c r="CJ363" s="96">
        <f t="shared" si="222"/>
        <v>0.86022751265702491</v>
      </c>
      <c r="CK363" s="96">
        <f t="shared" si="223"/>
        <v>0.89100000000000001</v>
      </c>
      <c r="CL363" s="102">
        <f t="shared" si="224"/>
        <v>0.71535537847582109</v>
      </c>
      <c r="CM363" s="103" t="str">
        <f t="shared" si="225"/>
        <v>Alta</v>
      </c>
      <c r="CN363" s="96">
        <f t="shared" si="226"/>
        <v>0.38200000000000001</v>
      </c>
      <c r="CO363" s="96">
        <f t="shared" si="227"/>
        <v>0.38200000000000001</v>
      </c>
      <c r="CP363" s="103" t="str">
        <f t="shared" si="228"/>
        <v>Baja</v>
      </c>
      <c r="CQ363" s="104">
        <f t="shared" si="229"/>
        <v>9.3636186567195255E-5</v>
      </c>
      <c r="CR363" s="104">
        <f t="shared" si="230"/>
        <v>9.3636186567195255E-5</v>
      </c>
      <c r="CS363" s="103" t="str">
        <f t="shared" si="231"/>
        <v>Ninguna</v>
      </c>
      <c r="CT363" s="105" t="str">
        <f t="shared" si="232"/>
        <v>Eutrofico</v>
      </c>
      <c r="CU363" s="108" t="s">
        <v>2446</v>
      </c>
      <c r="CV363" s="83" t="s">
        <v>2275</v>
      </c>
      <c r="CW363" s="90">
        <v>43783</v>
      </c>
      <c r="CX363" s="106">
        <f t="shared" si="233"/>
        <v>5.8061203872597167</v>
      </c>
    </row>
    <row r="364" spans="1:102" ht="30" customHeight="1" x14ac:dyDescent="0.2">
      <c r="A364" s="83">
        <v>2019</v>
      </c>
      <c r="B364" s="84" t="s">
        <v>2447</v>
      </c>
      <c r="C364" s="84" t="s">
        <v>626</v>
      </c>
      <c r="D364" s="85" t="s">
        <v>2287</v>
      </c>
      <c r="E364" s="121" t="s">
        <v>233</v>
      </c>
      <c r="F364" s="86" t="s">
        <v>1285</v>
      </c>
      <c r="G364" s="86" t="s">
        <v>991</v>
      </c>
      <c r="H364" s="87">
        <v>-74.811527777999999</v>
      </c>
      <c r="I364" s="87">
        <v>7.5653055560000002</v>
      </c>
      <c r="J364" s="88">
        <v>918993.68503499997</v>
      </c>
      <c r="K364" s="88">
        <v>1328412.68625</v>
      </c>
      <c r="L364" s="89">
        <v>58</v>
      </c>
      <c r="M364" s="86">
        <v>2</v>
      </c>
      <c r="N364" s="86" t="s">
        <v>79</v>
      </c>
      <c r="O364" s="86">
        <v>27</v>
      </c>
      <c r="P364" s="86" t="s">
        <v>98</v>
      </c>
      <c r="Q364" s="86">
        <v>2703</v>
      </c>
      <c r="R364" s="84" t="s">
        <v>225</v>
      </c>
      <c r="S364" s="84" t="s">
        <v>234</v>
      </c>
      <c r="T364" s="84" t="s">
        <v>235</v>
      </c>
      <c r="U364" s="85" t="s">
        <v>542</v>
      </c>
      <c r="V364" s="84" t="s">
        <v>543</v>
      </c>
      <c r="W364" s="84" t="s">
        <v>625</v>
      </c>
      <c r="X364" s="84" t="s">
        <v>626</v>
      </c>
      <c r="Y364" s="90">
        <v>43782</v>
      </c>
      <c r="Z364" s="91">
        <v>611.42999999999995</v>
      </c>
      <c r="AA364" s="91">
        <v>6.33</v>
      </c>
      <c r="AB364" s="91">
        <v>21.6</v>
      </c>
      <c r="AC364" s="91">
        <v>31.6</v>
      </c>
      <c r="AD364" s="91">
        <v>32.5</v>
      </c>
      <c r="AE364" s="91">
        <v>6.82</v>
      </c>
      <c r="AF364" s="91">
        <v>94.1</v>
      </c>
      <c r="AG364" s="91">
        <v>0.89999999999999858</v>
      </c>
      <c r="AH364" s="91">
        <v>14.8</v>
      </c>
      <c r="AI364" s="91">
        <v>2</v>
      </c>
      <c r="AJ364" s="91" t="s">
        <v>88</v>
      </c>
      <c r="AK364" s="91" t="s">
        <v>88</v>
      </c>
      <c r="AL364" s="91">
        <v>1660</v>
      </c>
      <c r="AM364" s="91">
        <v>8650</v>
      </c>
      <c r="AN364" s="91">
        <v>1850</v>
      </c>
      <c r="AO364" s="91">
        <v>0.64</v>
      </c>
      <c r="AP364" s="91">
        <v>0.22589666300566569</v>
      </c>
      <c r="AQ364" s="91">
        <v>0.02</v>
      </c>
      <c r="AR364" s="91">
        <v>5</v>
      </c>
      <c r="AS364" s="91">
        <v>1386</v>
      </c>
      <c r="AT364" s="91">
        <v>787</v>
      </c>
      <c r="AU364" s="91" t="s">
        <v>88</v>
      </c>
      <c r="AV364" s="91">
        <v>759</v>
      </c>
      <c r="AW364" s="91">
        <v>0.1</v>
      </c>
      <c r="AX364" s="91">
        <v>5</v>
      </c>
      <c r="AY364" s="91">
        <v>0.29199999999999998</v>
      </c>
      <c r="AZ364" s="91">
        <v>7.15</v>
      </c>
      <c r="BA364" s="91">
        <v>5.68</v>
      </c>
      <c r="BB364" s="91">
        <v>0.05</v>
      </c>
      <c r="BC364" s="91" t="s">
        <v>88</v>
      </c>
      <c r="BD364" s="91" t="s">
        <v>88</v>
      </c>
      <c r="BE364" s="93">
        <v>1E-3</v>
      </c>
      <c r="BF364" s="91" t="s">
        <v>88</v>
      </c>
      <c r="BG364" s="91">
        <v>0.25</v>
      </c>
      <c r="BH364" s="91" t="s">
        <v>88</v>
      </c>
      <c r="BI364" s="94">
        <f t="shared" si="195"/>
        <v>97.28877193380913</v>
      </c>
      <c r="BJ364" s="95">
        <f t="shared" si="196"/>
        <v>18.77024402936177</v>
      </c>
      <c r="BK364" s="95">
        <f t="shared" si="197"/>
        <v>67.804939027721247</v>
      </c>
      <c r="BL364" s="95">
        <f t="shared" si="198"/>
        <v>80.14150832</v>
      </c>
      <c r="BM364" s="95">
        <f t="shared" si="199"/>
        <v>99.269944328661239</v>
      </c>
      <c r="BN364" s="95">
        <f t="shared" si="200"/>
        <v>54.380132174542084</v>
      </c>
      <c r="BO364" s="95">
        <f t="shared" si="201"/>
        <v>89.249596352490499</v>
      </c>
      <c r="BP364" s="95">
        <f t="shared" si="202"/>
        <v>5</v>
      </c>
      <c r="BQ364" s="95">
        <f t="shared" si="203"/>
        <v>20</v>
      </c>
      <c r="BR364" s="96">
        <f t="shared" si="204"/>
        <v>61.906406767264158</v>
      </c>
      <c r="BS364" s="97" t="str">
        <f t="shared" si="205"/>
        <v>MEDIA</v>
      </c>
      <c r="BT364" s="98">
        <f t="shared" si="206"/>
        <v>17.123287671232877</v>
      </c>
      <c r="BU364" s="99">
        <f t="shared" si="207"/>
        <v>0.94099999999999995</v>
      </c>
      <c r="BV364" s="100">
        <f t="shared" si="208"/>
        <v>0.1</v>
      </c>
      <c r="BW364" s="95">
        <f t="shared" si="209"/>
        <v>0.70678454054206841</v>
      </c>
      <c r="BX364" s="94">
        <f t="shared" si="210"/>
        <v>0.91</v>
      </c>
      <c r="BY364" s="100">
        <f t="shared" si="211"/>
        <v>0</v>
      </c>
      <c r="BZ364" s="100">
        <f t="shared" si="212"/>
        <v>0.96625821711818882</v>
      </c>
      <c r="CA364" s="94">
        <f t="shared" si="213"/>
        <v>0.8</v>
      </c>
      <c r="CB364" s="99">
        <f t="shared" si="214"/>
        <v>0.63818598607243604</v>
      </c>
      <c r="CC364" s="97" t="str">
        <f t="shared" si="215"/>
        <v>Regular</v>
      </c>
      <c r="CD364" s="99">
        <f t="shared" si="216"/>
        <v>3.3741782881811198E-2</v>
      </c>
      <c r="CE364" s="96">
        <f t="shared" si="217"/>
        <v>0</v>
      </c>
      <c r="CF364" s="96">
        <f t="shared" si="218"/>
        <v>0</v>
      </c>
      <c r="CG364" s="99">
        <f t="shared" si="219"/>
        <v>1.1247260960603732E-2</v>
      </c>
      <c r="CH364" s="101" t="str">
        <f t="shared" si="220"/>
        <v>Ninguna</v>
      </c>
      <c r="CI364" s="96">
        <f t="shared" si="221"/>
        <v>0</v>
      </c>
      <c r="CJ364" s="96">
        <f t="shared" si="222"/>
        <v>0.76472902018029609</v>
      </c>
      <c r="CK364" s="96">
        <f t="shared" si="223"/>
        <v>5.9000000000000052E-2</v>
      </c>
      <c r="CL364" s="102">
        <f t="shared" si="224"/>
        <v>0.27457634006009873</v>
      </c>
      <c r="CM364" s="103" t="str">
        <f t="shared" si="225"/>
        <v>Baja</v>
      </c>
      <c r="CN364" s="96">
        <f t="shared" si="226"/>
        <v>1</v>
      </c>
      <c r="CO364" s="96">
        <f t="shared" si="227"/>
        <v>1</v>
      </c>
      <c r="CP364" s="103" t="str">
        <f t="shared" si="228"/>
        <v>Muy Alta</v>
      </c>
      <c r="CQ364" s="104">
        <f t="shared" si="229"/>
        <v>9.6922688077670678E-5</v>
      </c>
      <c r="CR364" s="104">
        <f t="shared" si="230"/>
        <v>9.6922688077670678E-5</v>
      </c>
      <c r="CS364" s="103" t="str">
        <f t="shared" si="231"/>
        <v>Ninguna</v>
      </c>
      <c r="CT364" s="105" t="str">
        <f t="shared" si="232"/>
        <v>Eutrofico</v>
      </c>
      <c r="CU364" s="83" t="s">
        <v>2448</v>
      </c>
      <c r="CV364" s="83" t="s">
        <v>2449</v>
      </c>
      <c r="CW364" s="90">
        <v>43797</v>
      </c>
      <c r="CX364" s="106">
        <f t="shared" si="233"/>
        <v>5.2458966630056656</v>
      </c>
    </row>
    <row r="365" spans="1:102" ht="38.25" customHeight="1" x14ac:dyDescent="0.2">
      <c r="A365" s="83">
        <v>2019</v>
      </c>
      <c r="B365" s="84" t="s">
        <v>2450</v>
      </c>
      <c r="C365" s="84" t="s">
        <v>626</v>
      </c>
      <c r="D365" s="85" t="s">
        <v>2451</v>
      </c>
      <c r="E365" s="121" t="s">
        <v>233</v>
      </c>
      <c r="F365" s="86" t="s">
        <v>1285</v>
      </c>
      <c r="G365" s="86" t="s">
        <v>991</v>
      </c>
      <c r="H365" s="87">
        <v>-74.806444443999993</v>
      </c>
      <c r="I365" s="87">
        <v>7.5653333329999999</v>
      </c>
      <c r="J365" s="88">
        <v>919554.71555800003</v>
      </c>
      <c r="K365" s="88">
        <v>1328414.8155</v>
      </c>
      <c r="L365" s="89">
        <v>62</v>
      </c>
      <c r="M365" s="86">
        <v>2</v>
      </c>
      <c r="N365" s="86" t="s">
        <v>79</v>
      </c>
      <c r="O365" s="86">
        <v>27</v>
      </c>
      <c r="P365" s="86" t="s">
        <v>98</v>
      </c>
      <c r="Q365" s="86">
        <v>2703</v>
      </c>
      <c r="R365" s="84" t="s">
        <v>225</v>
      </c>
      <c r="S365" s="84" t="s">
        <v>234</v>
      </c>
      <c r="T365" s="84" t="s">
        <v>235</v>
      </c>
      <c r="U365" s="85" t="s">
        <v>542</v>
      </c>
      <c r="V365" s="84" t="s">
        <v>543</v>
      </c>
      <c r="W365" s="84" t="s">
        <v>625</v>
      </c>
      <c r="X365" s="84" t="s">
        <v>626</v>
      </c>
      <c r="Y365" s="90">
        <v>43782</v>
      </c>
      <c r="Z365" s="91">
        <v>3491.08</v>
      </c>
      <c r="AA365" s="91">
        <v>6.44</v>
      </c>
      <c r="AB365" s="91">
        <v>13.89</v>
      </c>
      <c r="AC365" s="91">
        <v>26.4</v>
      </c>
      <c r="AD365" s="91">
        <v>28.2</v>
      </c>
      <c r="AE365" s="91">
        <v>7.46</v>
      </c>
      <c r="AF365" s="91">
        <v>93.5</v>
      </c>
      <c r="AG365" s="91">
        <v>1.8000000000000007</v>
      </c>
      <c r="AH365" s="91">
        <v>17.7</v>
      </c>
      <c r="AI365" s="91">
        <v>2</v>
      </c>
      <c r="AJ365" s="91" t="s">
        <v>88</v>
      </c>
      <c r="AK365" s="91" t="s">
        <v>88</v>
      </c>
      <c r="AL365" s="91">
        <v>11205</v>
      </c>
      <c r="AM365" s="91">
        <v>44950</v>
      </c>
      <c r="AN365" s="91">
        <v>14945</v>
      </c>
      <c r="AO365" s="91">
        <v>0.153</v>
      </c>
      <c r="AP365" s="91">
        <v>0.22589666300566569</v>
      </c>
      <c r="AQ365" s="91">
        <v>0.02</v>
      </c>
      <c r="AR365" s="91">
        <v>5</v>
      </c>
      <c r="AS365" s="91">
        <v>1713</v>
      </c>
      <c r="AT365" s="91">
        <v>973</v>
      </c>
      <c r="AU365" s="91" t="s">
        <v>88</v>
      </c>
      <c r="AV365" s="91">
        <v>912</v>
      </c>
      <c r="AW365" s="91">
        <v>0.3</v>
      </c>
      <c r="AX365" s="91">
        <v>5</v>
      </c>
      <c r="AY365" s="91">
        <v>7.8E-2</v>
      </c>
      <c r="AZ365" s="91">
        <v>5</v>
      </c>
      <c r="BA365" s="91">
        <v>9.02</v>
      </c>
      <c r="BB365" s="91">
        <v>0.05</v>
      </c>
      <c r="BC365" s="91" t="s">
        <v>88</v>
      </c>
      <c r="BD365" s="91" t="s">
        <v>88</v>
      </c>
      <c r="BE365" s="93">
        <v>1E-3</v>
      </c>
      <c r="BF365" s="91" t="s">
        <v>88</v>
      </c>
      <c r="BG365" s="91">
        <v>0.25</v>
      </c>
      <c r="BH365" s="91" t="s">
        <v>88</v>
      </c>
      <c r="BI365" s="94">
        <f t="shared" si="195"/>
        <v>97.032313328087596</v>
      </c>
      <c r="BJ365" s="95">
        <f t="shared" si="196"/>
        <v>8.7238050224048038</v>
      </c>
      <c r="BK365" s="95">
        <f t="shared" si="197"/>
        <v>71.664974741104032</v>
      </c>
      <c r="BL365" s="95">
        <f t="shared" si="198"/>
        <v>80.14150832</v>
      </c>
      <c r="BM365" s="95">
        <f t="shared" si="199"/>
        <v>99.269944328661239</v>
      </c>
      <c r="BN365" s="95">
        <f t="shared" si="200"/>
        <v>85.756210881875944</v>
      </c>
      <c r="BO365" s="95">
        <f t="shared" si="201"/>
        <v>87.095109653907059</v>
      </c>
      <c r="BP365" s="95">
        <f t="shared" si="202"/>
        <v>5</v>
      </c>
      <c r="BQ365" s="95">
        <f t="shared" si="203"/>
        <v>20</v>
      </c>
      <c r="BR365" s="96">
        <f t="shared" si="204"/>
        <v>63.602141692525528</v>
      </c>
      <c r="BS365" s="97" t="str">
        <f t="shared" si="205"/>
        <v>MEDIA</v>
      </c>
      <c r="BT365" s="98">
        <f t="shared" si="206"/>
        <v>64.102564102564102</v>
      </c>
      <c r="BU365" s="99">
        <f t="shared" si="207"/>
        <v>0.93500000000000005</v>
      </c>
      <c r="BV365" s="100">
        <f t="shared" si="208"/>
        <v>0.1</v>
      </c>
      <c r="BW365" s="95">
        <f t="shared" si="209"/>
        <v>0.7483932818992074</v>
      </c>
      <c r="BX365" s="94">
        <f t="shared" si="210"/>
        <v>0.91</v>
      </c>
      <c r="BY365" s="100">
        <f t="shared" si="211"/>
        <v>0</v>
      </c>
      <c r="BZ365" s="100">
        <f t="shared" si="212"/>
        <v>0.98132670280467671</v>
      </c>
      <c r="CA365" s="94">
        <f t="shared" si="213"/>
        <v>0.15</v>
      </c>
      <c r="CB365" s="99">
        <f t="shared" si="214"/>
        <v>0.55416079785854389</v>
      </c>
      <c r="CC365" s="97" t="str">
        <f t="shared" si="215"/>
        <v>Regular</v>
      </c>
      <c r="CD365" s="99">
        <f t="shared" si="216"/>
        <v>1.8673297195323318E-2</v>
      </c>
      <c r="CE365" s="96">
        <f t="shared" si="217"/>
        <v>0</v>
      </c>
      <c r="CF365" s="96">
        <f t="shared" si="218"/>
        <v>0</v>
      </c>
      <c r="CG365" s="99">
        <f t="shared" si="219"/>
        <v>6.2244323984411059E-3</v>
      </c>
      <c r="CH365" s="101" t="str">
        <f t="shared" si="220"/>
        <v>Ninguna</v>
      </c>
      <c r="CI365" s="96">
        <f t="shared" si="221"/>
        <v>0</v>
      </c>
      <c r="CJ365" s="96">
        <f t="shared" si="222"/>
        <v>1</v>
      </c>
      <c r="CK365" s="96">
        <f t="shared" si="223"/>
        <v>6.4999999999999947E-2</v>
      </c>
      <c r="CL365" s="102">
        <f t="shared" si="224"/>
        <v>0.35499999999999998</v>
      </c>
      <c r="CM365" s="103" t="str">
        <f t="shared" si="225"/>
        <v>Baja</v>
      </c>
      <c r="CN365" s="96">
        <f t="shared" si="226"/>
        <v>1</v>
      </c>
      <c r="CO365" s="96">
        <f t="shared" si="227"/>
        <v>1</v>
      </c>
      <c r="CP365" s="103" t="str">
        <f t="shared" si="228"/>
        <v>Muy Alta</v>
      </c>
      <c r="CQ365" s="104">
        <f t="shared" si="229"/>
        <v>1.4165136980241532E-4</v>
      </c>
      <c r="CR365" s="104">
        <f t="shared" si="230"/>
        <v>1.4165136980241532E-4</v>
      </c>
      <c r="CS365" s="103" t="str">
        <f t="shared" si="231"/>
        <v>Ninguna</v>
      </c>
      <c r="CT365" s="105" t="str">
        <f t="shared" si="232"/>
        <v>Eutrofico</v>
      </c>
      <c r="CU365" s="83" t="s">
        <v>2452</v>
      </c>
      <c r="CV365" s="83" t="s">
        <v>2449</v>
      </c>
      <c r="CW365" s="90">
        <v>43797</v>
      </c>
      <c r="CX365" s="106">
        <f t="shared" si="233"/>
        <v>5.2458966630056656</v>
      </c>
    </row>
    <row r="366" spans="1:102" ht="38.25" customHeight="1" x14ac:dyDescent="0.2">
      <c r="A366" s="83">
        <v>2019</v>
      </c>
      <c r="B366" s="84" t="s">
        <v>2453</v>
      </c>
      <c r="C366" s="84" t="s">
        <v>626</v>
      </c>
      <c r="D366" s="85" t="s">
        <v>2294</v>
      </c>
      <c r="E366" s="121" t="s">
        <v>233</v>
      </c>
      <c r="F366" s="86" t="s">
        <v>1285</v>
      </c>
      <c r="G366" s="86" t="s">
        <v>991</v>
      </c>
      <c r="H366" s="87">
        <v>-74.814805555999996</v>
      </c>
      <c r="I366" s="87">
        <v>7.5640277779999998</v>
      </c>
      <c r="J366" s="88">
        <v>918631.69121399999</v>
      </c>
      <c r="K366" s="88">
        <v>1328271.97248</v>
      </c>
      <c r="L366" s="89">
        <v>63</v>
      </c>
      <c r="M366" s="86">
        <v>2</v>
      </c>
      <c r="N366" s="86" t="s">
        <v>79</v>
      </c>
      <c r="O366" s="86">
        <v>27</v>
      </c>
      <c r="P366" s="86" t="s">
        <v>98</v>
      </c>
      <c r="Q366" s="86">
        <v>2703</v>
      </c>
      <c r="R366" s="84" t="s">
        <v>225</v>
      </c>
      <c r="S366" s="84" t="s">
        <v>234</v>
      </c>
      <c r="T366" s="84" t="s">
        <v>235</v>
      </c>
      <c r="U366" s="85" t="s">
        <v>542</v>
      </c>
      <c r="V366" s="84" t="s">
        <v>543</v>
      </c>
      <c r="W366" s="84" t="s">
        <v>625</v>
      </c>
      <c r="X366" s="84" t="s">
        <v>626</v>
      </c>
      <c r="Y366" s="90">
        <v>43782</v>
      </c>
      <c r="Z366" s="91">
        <v>529.58000000000004</v>
      </c>
      <c r="AA366" s="91">
        <v>6.32</v>
      </c>
      <c r="AB366" s="91">
        <v>17.010000000000002</v>
      </c>
      <c r="AC366" s="91">
        <v>32.9</v>
      </c>
      <c r="AD366" s="91">
        <v>34.5</v>
      </c>
      <c r="AE366" s="91">
        <v>6.75</v>
      </c>
      <c r="AF366" s="91">
        <v>94.9</v>
      </c>
      <c r="AG366" s="91">
        <v>1.6000000000000014</v>
      </c>
      <c r="AH366" s="91">
        <v>16.899999999999999</v>
      </c>
      <c r="AI366" s="91">
        <v>2</v>
      </c>
      <c r="AJ366" s="91" t="s">
        <v>88</v>
      </c>
      <c r="AK366" s="91" t="s">
        <v>88</v>
      </c>
      <c r="AL366" s="91">
        <v>630</v>
      </c>
      <c r="AM366" s="91">
        <v>5980</v>
      </c>
      <c r="AN366" s="91">
        <v>975</v>
      </c>
      <c r="AO366" s="91">
        <v>1.26</v>
      </c>
      <c r="AP366" s="91">
        <v>0.22589666300566569</v>
      </c>
      <c r="AQ366" s="91">
        <v>0.02</v>
      </c>
      <c r="AR366" s="91">
        <v>5</v>
      </c>
      <c r="AS366" s="91">
        <v>1450</v>
      </c>
      <c r="AT366" s="91">
        <v>804</v>
      </c>
      <c r="AU366" s="91" t="s">
        <v>88</v>
      </c>
      <c r="AV366" s="91">
        <v>716</v>
      </c>
      <c r="AW366" s="91">
        <v>0.1</v>
      </c>
      <c r="AX366" s="91">
        <v>5</v>
      </c>
      <c r="AY366" s="91">
        <v>0.42</v>
      </c>
      <c r="AZ366" s="91">
        <v>7.19</v>
      </c>
      <c r="BA366" s="91">
        <v>10.7</v>
      </c>
      <c r="BB366" s="91">
        <v>0.05</v>
      </c>
      <c r="BC366" s="91" t="s">
        <v>88</v>
      </c>
      <c r="BD366" s="91" t="s">
        <v>88</v>
      </c>
      <c r="BE366" s="93">
        <v>1E-3</v>
      </c>
      <c r="BF366" s="91" t="s">
        <v>88</v>
      </c>
      <c r="BG366" s="91">
        <v>0.25</v>
      </c>
      <c r="BH366" s="91" t="s">
        <v>88</v>
      </c>
      <c r="BI366" s="94">
        <f t="shared" si="195"/>
        <v>97.599960296137169</v>
      </c>
      <c r="BJ366" s="95">
        <f t="shared" si="196"/>
        <v>23.117828689769798</v>
      </c>
      <c r="BK366" s="95">
        <f t="shared" si="197"/>
        <v>67.451358636524191</v>
      </c>
      <c r="BL366" s="95">
        <f t="shared" si="198"/>
        <v>80.14150832</v>
      </c>
      <c r="BM366" s="95">
        <f t="shared" si="199"/>
        <v>99.269944328661239</v>
      </c>
      <c r="BN366" s="95">
        <f t="shared" si="200"/>
        <v>34.479043558723703</v>
      </c>
      <c r="BO366" s="95">
        <f t="shared" si="201"/>
        <v>87.655782758573665</v>
      </c>
      <c r="BP366" s="95">
        <f t="shared" si="202"/>
        <v>5</v>
      </c>
      <c r="BQ366" s="95">
        <f t="shared" si="203"/>
        <v>20</v>
      </c>
      <c r="BR366" s="96">
        <f t="shared" si="204"/>
        <v>60.466538270520005</v>
      </c>
      <c r="BS366" s="97" t="str">
        <f t="shared" si="205"/>
        <v>MEDIA</v>
      </c>
      <c r="BT366" s="98">
        <f t="shared" si="206"/>
        <v>11.904761904761905</v>
      </c>
      <c r="BU366" s="99">
        <f t="shared" si="207"/>
        <v>0.94900000000000007</v>
      </c>
      <c r="BV366" s="100">
        <f t="shared" si="208"/>
        <v>0.39156844458028339</v>
      </c>
      <c r="BW366" s="95">
        <f t="shared" si="209"/>
        <v>0.70311862433680938</v>
      </c>
      <c r="BX366" s="94">
        <f t="shared" si="210"/>
        <v>0.91</v>
      </c>
      <c r="BY366" s="100">
        <f t="shared" si="211"/>
        <v>0</v>
      </c>
      <c r="BZ366" s="100">
        <f t="shared" si="212"/>
        <v>0.97550125821768718</v>
      </c>
      <c r="CA366" s="94">
        <f t="shared" si="213"/>
        <v>0.6</v>
      </c>
      <c r="CB366" s="99">
        <f t="shared" si="214"/>
        <v>0.65306636579886923</v>
      </c>
      <c r="CC366" s="97" t="str">
        <f t="shared" si="215"/>
        <v>Regular</v>
      </c>
      <c r="CD366" s="99">
        <f t="shared" si="216"/>
        <v>2.4498741782312861E-2</v>
      </c>
      <c r="CE366" s="96">
        <f t="shared" si="217"/>
        <v>0</v>
      </c>
      <c r="CF366" s="96">
        <f t="shared" si="218"/>
        <v>0</v>
      </c>
      <c r="CG366" s="99">
        <f t="shared" si="219"/>
        <v>8.1662472607709532E-3</v>
      </c>
      <c r="CH366" s="101" t="str">
        <f t="shared" si="220"/>
        <v>Ninguna</v>
      </c>
      <c r="CI366" s="96">
        <f t="shared" si="221"/>
        <v>0</v>
      </c>
      <c r="CJ366" s="96">
        <f t="shared" si="222"/>
        <v>0.67495266303351009</v>
      </c>
      <c r="CK366" s="96">
        <f t="shared" si="223"/>
        <v>5.0999999999999934E-2</v>
      </c>
      <c r="CL366" s="102">
        <f t="shared" si="224"/>
        <v>0.24198422101117001</v>
      </c>
      <c r="CM366" s="103" t="str">
        <f t="shared" si="225"/>
        <v>Baja</v>
      </c>
      <c r="CN366" s="96">
        <f t="shared" si="226"/>
        <v>1</v>
      </c>
      <c r="CO366" s="96">
        <f t="shared" si="227"/>
        <v>1</v>
      </c>
      <c r="CP366" s="103" t="str">
        <f t="shared" si="228"/>
        <v>Muy Alta</v>
      </c>
      <c r="CQ366" s="104">
        <f t="shared" si="229"/>
        <v>9.3636186567195255E-5</v>
      </c>
      <c r="CR366" s="104">
        <f t="shared" si="230"/>
        <v>9.3636186567195255E-5</v>
      </c>
      <c r="CS366" s="103" t="str">
        <f t="shared" si="231"/>
        <v>Ninguna</v>
      </c>
      <c r="CT366" s="105" t="str">
        <f t="shared" si="232"/>
        <v>Eutrofico</v>
      </c>
      <c r="CU366" s="83" t="s">
        <v>2454</v>
      </c>
      <c r="CV366" s="83" t="s">
        <v>2449</v>
      </c>
      <c r="CW366" s="90">
        <v>43797</v>
      </c>
      <c r="CX366" s="106">
        <f t="shared" si="233"/>
        <v>5.2458966630056656</v>
      </c>
    </row>
    <row r="367" spans="1:102" ht="38.25" customHeight="1" x14ac:dyDescent="0.2">
      <c r="A367" s="83">
        <v>2019</v>
      </c>
      <c r="B367" s="84" t="s">
        <v>2455</v>
      </c>
      <c r="C367" s="84" t="s">
        <v>626</v>
      </c>
      <c r="D367" s="85" t="s">
        <v>2456</v>
      </c>
      <c r="E367" s="121" t="s">
        <v>233</v>
      </c>
      <c r="F367" s="86" t="s">
        <v>1285</v>
      </c>
      <c r="G367" s="86" t="s">
        <v>991</v>
      </c>
      <c r="H367" s="87">
        <v>-74.807194444000004</v>
      </c>
      <c r="I367" s="87">
        <v>7.5654444439999997</v>
      </c>
      <c r="J367" s="88">
        <v>919471.96197199996</v>
      </c>
      <c r="K367" s="88">
        <v>1328427.24336</v>
      </c>
      <c r="L367" s="89">
        <v>63</v>
      </c>
      <c r="M367" s="86">
        <v>2</v>
      </c>
      <c r="N367" s="86" t="s">
        <v>79</v>
      </c>
      <c r="O367" s="86">
        <v>27</v>
      </c>
      <c r="P367" s="86" t="s">
        <v>98</v>
      </c>
      <c r="Q367" s="86">
        <v>2703</v>
      </c>
      <c r="R367" s="84" t="s">
        <v>225</v>
      </c>
      <c r="S367" s="84" t="s">
        <v>234</v>
      </c>
      <c r="T367" s="84" t="s">
        <v>235</v>
      </c>
      <c r="U367" s="85" t="s">
        <v>542</v>
      </c>
      <c r="V367" s="84" t="s">
        <v>543</v>
      </c>
      <c r="W367" s="84" t="s">
        <v>625</v>
      </c>
      <c r="X367" s="84" t="s">
        <v>626</v>
      </c>
      <c r="Y367" s="90">
        <v>43782</v>
      </c>
      <c r="Z367" s="91">
        <v>3302.65</v>
      </c>
      <c r="AA367" s="91">
        <v>4.07</v>
      </c>
      <c r="AB367" s="91">
        <v>13.02</v>
      </c>
      <c r="AC367" s="91">
        <v>27.5</v>
      </c>
      <c r="AD367" s="91">
        <v>27.5</v>
      </c>
      <c r="AE367" s="91">
        <v>7.59</v>
      </c>
      <c r="AF367" s="91">
        <v>94.7</v>
      </c>
      <c r="AG367" s="91">
        <v>0</v>
      </c>
      <c r="AH367" s="91">
        <v>22.2</v>
      </c>
      <c r="AI367" s="91">
        <v>2</v>
      </c>
      <c r="AJ367" s="91" t="s">
        <v>88</v>
      </c>
      <c r="AK367" s="91" t="s">
        <v>88</v>
      </c>
      <c r="AL367" s="91">
        <v>6770</v>
      </c>
      <c r="AM367" s="91">
        <v>38730</v>
      </c>
      <c r="AN367" s="91">
        <v>11120</v>
      </c>
      <c r="AO367" s="91">
        <v>0.153</v>
      </c>
      <c r="AP367" s="91">
        <v>0.22589666300566569</v>
      </c>
      <c r="AQ367" s="91">
        <v>0.02</v>
      </c>
      <c r="AR367" s="91">
        <v>5</v>
      </c>
      <c r="AS367" s="91">
        <v>1575</v>
      </c>
      <c r="AT367" s="91">
        <v>1027</v>
      </c>
      <c r="AU367" s="91" t="s">
        <v>88</v>
      </c>
      <c r="AV367" s="91">
        <v>813</v>
      </c>
      <c r="AW367" s="91">
        <v>0.3</v>
      </c>
      <c r="AX367" s="91">
        <v>5</v>
      </c>
      <c r="AY367" s="91">
        <v>0.153</v>
      </c>
      <c r="AZ367" s="91">
        <v>5</v>
      </c>
      <c r="BA367" s="91">
        <v>8</v>
      </c>
      <c r="BB367" s="91">
        <v>0.05</v>
      </c>
      <c r="BC367" s="91" t="s">
        <v>88</v>
      </c>
      <c r="BD367" s="91" t="s">
        <v>88</v>
      </c>
      <c r="BE367" s="93">
        <v>1E-3</v>
      </c>
      <c r="BF367" s="91" t="s">
        <v>88</v>
      </c>
      <c r="BG367" s="91">
        <v>0.25</v>
      </c>
      <c r="BH367" s="91" t="s">
        <v>88</v>
      </c>
      <c r="BI367" s="94">
        <f t="shared" si="195"/>
        <v>97.525468286213339</v>
      </c>
      <c r="BJ367" s="95">
        <f t="shared" si="196"/>
        <v>9.8015330844261701</v>
      </c>
      <c r="BK367" s="95">
        <f t="shared" si="197"/>
        <v>12.680786864874875</v>
      </c>
      <c r="BL367" s="95">
        <f t="shared" si="198"/>
        <v>80.14150832</v>
      </c>
      <c r="BM367" s="95">
        <f t="shared" si="199"/>
        <v>99.269944328661239</v>
      </c>
      <c r="BN367" s="95">
        <f t="shared" si="200"/>
        <v>85.756210881875944</v>
      </c>
      <c r="BO367" s="95">
        <f t="shared" si="201"/>
        <v>90.391999999999996</v>
      </c>
      <c r="BP367" s="95">
        <f t="shared" si="202"/>
        <v>5</v>
      </c>
      <c r="BQ367" s="95">
        <f t="shared" si="203"/>
        <v>20</v>
      </c>
      <c r="BR367" s="96">
        <f t="shared" si="204"/>
        <v>57.699842893554411</v>
      </c>
      <c r="BS367" s="97" t="str">
        <f t="shared" si="205"/>
        <v>MEDIA</v>
      </c>
      <c r="BT367" s="98">
        <f t="shared" si="206"/>
        <v>32.679738562091501</v>
      </c>
      <c r="BU367" s="99">
        <f t="shared" si="207"/>
        <v>0.94700000000000006</v>
      </c>
      <c r="BV367" s="100">
        <f t="shared" si="208"/>
        <v>0.1</v>
      </c>
      <c r="BW367" s="95">
        <f t="shared" si="209"/>
        <v>0.21821250198374903</v>
      </c>
      <c r="BX367" s="94">
        <f t="shared" si="210"/>
        <v>0.71</v>
      </c>
      <c r="BY367" s="100">
        <f t="shared" si="211"/>
        <v>0</v>
      </c>
      <c r="BZ367" s="100">
        <f t="shared" si="212"/>
        <v>0.98287704486048066</v>
      </c>
      <c r="CA367" s="94">
        <f t="shared" si="213"/>
        <v>0.15</v>
      </c>
      <c r="CB367" s="99">
        <f t="shared" si="214"/>
        <v>0.45407253655819219</v>
      </c>
      <c r="CC367" s="97" t="str">
        <f t="shared" si="215"/>
        <v>Mala</v>
      </c>
      <c r="CD367" s="99">
        <f t="shared" si="216"/>
        <v>1.7122955139519318E-2</v>
      </c>
      <c r="CE367" s="96">
        <f t="shared" si="217"/>
        <v>0</v>
      </c>
      <c r="CF367" s="96">
        <f t="shared" si="218"/>
        <v>0</v>
      </c>
      <c r="CG367" s="99">
        <f t="shared" si="219"/>
        <v>5.7076517131731059E-3</v>
      </c>
      <c r="CH367" s="101" t="str">
        <f t="shared" si="220"/>
        <v>Ninguna</v>
      </c>
      <c r="CI367" s="96">
        <f t="shared" si="221"/>
        <v>0</v>
      </c>
      <c r="CJ367" s="96">
        <f t="shared" si="222"/>
        <v>1</v>
      </c>
      <c r="CK367" s="96">
        <f t="shared" si="223"/>
        <v>5.2999999999999936E-2</v>
      </c>
      <c r="CL367" s="102">
        <f t="shared" si="224"/>
        <v>0.35099999999999998</v>
      </c>
      <c r="CM367" s="103" t="str">
        <f t="shared" si="225"/>
        <v>Baja</v>
      </c>
      <c r="CN367" s="96">
        <f t="shared" si="226"/>
        <v>1</v>
      </c>
      <c r="CO367" s="96">
        <f t="shared" si="227"/>
        <v>1</v>
      </c>
      <c r="CP367" s="103" t="str">
        <f t="shared" si="228"/>
        <v>Muy Alta</v>
      </c>
      <c r="CQ367" s="104">
        <f t="shared" si="229"/>
        <v>3.9835791699742894E-8</v>
      </c>
      <c r="CR367" s="104">
        <f t="shared" si="230"/>
        <v>3.9835791699742894E-8</v>
      </c>
      <c r="CS367" s="103" t="str">
        <f t="shared" si="231"/>
        <v>Ninguna</v>
      </c>
      <c r="CT367" s="105" t="str">
        <f t="shared" si="232"/>
        <v>Eutrofico</v>
      </c>
      <c r="CU367" s="83" t="s">
        <v>2457</v>
      </c>
      <c r="CV367" s="83" t="s">
        <v>2449</v>
      </c>
      <c r="CW367" s="90">
        <v>43797</v>
      </c>
      <c r="CX367" s="106">
        <f t="shared" si="233"/>
        <v>5.2458966630056656</v>
      </c>
    </row>
    <row r="368" spans="1:102" ht="30" customHeight="1" x14ac:dyDescent="0.2">
      <c r="A368" s="83">
        <v>2019</v>
      </c>
      <c r="B368" s="84" t="s">
        <v>2458</v>
      </c>
      <c r="C368" s="84" t="s">
        <v>614</v>
      </c>
      <c r="D368" s="85" t="s">
        <v>2459</v>
      </c>
      <c r="E368" s="121" t="s">
        <v>233</v>
      </c>
      <c r="F368" s="86" t="s">
        <v>1285</v>
      </c>
      <c r="G368" s="86" t="s">
        <v>991</v>
      </c>
      <c r="H368" s="87">
        <v>-74.863166667000002</v>
      </c>
      <c r="I368" s="87">
        <v>7.4493055559999997</v>
      </c>
      <c r="J368" s="88">
        <v>913271.50269200001</v>
      </c>
      <c r="K368" s="88">
        <v>1315592.6497299999</v>
      </c>
      <c r="L368" s="89">
        <v>116</v>
      </c>
      <c r="M368" s="86">
        <v>2</v>
      </c>
      <c r="N368" s="86" t="s">
        <v>79</v>
      </c>
      <c r="O368" s="86">
        <v>27</v>
      </c>
      <c r="P368" s="86" t="s">
        <v>98</v>
      </c>
      <c r="Q368" s="86">
        <v>2703</v>
      </c>
      <c r="R368" s="84" t="s">
        <v>225</v>
      </c>
      <c r="S368" s="84" t="s">
        <v>234</v>
      </c>
      <c r="T368" s="84" t="s">
        <v>235</v>
      </c>
      <c r="U368" s="85" t="s">
        <v>236</v>
      </c>
      <c r="V368" s="84" t="s">
        <v>237</v>
      </c>
      <c r="W368" s="84" t="s">
        <v>613</v>
      </c>
      <c r="X368" s="84" t="s">
        <v>614</v>
      </c>
      <c r="Y368" s="90">
        <v>43784</v>
      </c>
      <c r="Z368" s="91">
        <v>10.76</v>
      </c>
      <c r="AA368" s="91">
        <v>8.01</v>
      </c>
      <c r="AB368" s="91">
        <v>20.41</v>
      </c>
      <c r="AC368" s="91">
        <v>25.9</v>
      </c>
      <c r="AD368" s="91">
        <v>28.5</v>
      </c>
      <c r="AE368" s="91">
        <v>7.71</v>
      </c>
      <c r="AF368" s="91">
        <v>95</v>
      </c>
      <c r="AG368" s="91">
        <v>2.6000000000000014</v>
      </c>
      <c r="AH368" s="91">
        <v>12</v>
      </c>
      <c r="AI368" s="91">
        <v>2</v>
      </c>
      <c r="AJ368" s="91" t="s">
        <v>88</v>
      </c>
      <c r="AK368" s="91" t="s">
        <v>88</v>
      </c>
      <c r="AL368" s="91">
        <v>218</v>
      </c>
      <c r="AM368" s="91">
        <v>6131</v>
      </c>
      <c r="AN368" s="91">
        <v>231</v>
      </c>
      <c r="AO368" s="91">
        <v>0.153</v>
      </c>
      <c r="AP368" s="91">
        <v>0.22589666300566569</v>
      </c>
      <c r="AQ368" s="91">
        <v>0.02</v>
      </c>
      <c r="AR368" s="91">
        <v>5</v>
      </c>
      <c r="AS368" s="91">
        <v>4.75</v>
      </c>
      <c r="AT368" s="91">
        <v>15</v>
      </c>
      <c r="AU368" s="91" t="s">
        <v>88</v>
      </c>
      <c r="AV368" s="91">
        <v>7</v>
      </c>
      <c r="AW368" s="91">
        <v>0.1</v>
      </c>
      <c r="AX368" s="91">
        <v>5</v>
      </c>
      <c r="AY368" s="91">
        <v>0.05</v>
      </c>
      <c r="AZ368" s="91">
        <v>7.78</v>
      </c>
      <c r="BA368" s="91">
        <v>4.78</v>
      </c>
      <c r="BB368" s="91">
        <v>0.05</v>
      </c>
      <c r="BC368" s="91" t="s">
        <v>88</v>
      </c>
      <c r="BD368" s="91" t="s">
        <v>88</v>
      </c>
      <c r="BE368" s="93">
        <v>1E-3</v>
      </c>
      <c r="BF368" s="91" t="s">
        <v>88</v>
      </c>
      <c r="BG368" s="91">
        <v>0.25</v>
      </c>
      <c r="BH368" s="91" t="s">
        <v>88</v>
      </c>
      <c r="BI368" s="94">
        <f t="shared" si="195"/>
        <v>97.636378390624955</v>
      </c>
      <c r="BJ368" s="95">
        <f t="shared" si="196"/>
        <v>35.284661716371971</v>
      </c>
      <c r="BK368" s="95">
        <f t="shared" si="197"/>
        <v>84.713978353098355</v>
      </c>
      <c r="BL368" s="95">
        <f t="shared" si="198"/>
        <v>80.14150832</v>
      </c>
      <c r="BM368" s="95">
        <f t="shared" si="199"/>
        <v>99.269944328661239</v>
      </c>
      <c r="BN368" s="95">
        <f t="shared" si="200"/>
        <v>85.756210881875944</v>
      </c>
      <c r="BO368" s="95">
        <f t="shared" si="201"/>
        <v>84.424184298494524</v>
      </c>
      <c r="BP368" s="95">
        <f t="shared" si="202"/>
        <v>86.66876521805429</v>
      </c>
      <c r="BQ368" s="95">
        <f t="shared" si="203"/>
        <v>83.028622036937506</v>
      </c>
      <c r="BR368" s="96">
        <f t="shared" si="204"/>
        <v>80.068372445999714</v>
      </c>
      <c r="BS368" s="97" t="str">
        <f t="shared" si="205"/>
        <v>BUENA</v>
      </c>
      <c r="BT368" s="98">
        <f t="shared" si="206"/>
        <v>100</v>
      </c>
      <c r="BU368" s="99">
        <f t="shared" si="207"/>
        <v>0.95000000000000007</v>
      </c>
      <c r="BV368" s="100">
        <f t="shared" si="208"/>
        <v>0.81896489874927592</v>
      </c>
      <c r="BW368" s="95">
        <f t="shared" si="209"/>
        <v>0.99482569109434804</v>
      </c>
      <c r="BX368" s="94">
        <f t="shared" si="210"/>
        <v>0.91</v>
      </c>
      <c r="BY368" s="100">
        <f t="shared" si="211"/>
        <v>0.999</v>
      </c>
      <c r="BZ368" s="100">
        <f t="shared" si="212"/>
        <v>0.96872555392508042</v>
      </c>
      <c r="CA368" s="94">
        <f t="shared" si="213"/>
        <v>0.15</v>
      </c>
      <c r="CB368" s="99">
        <f t="shared" si="214"/>
        <v>0.82981226012761866</v>
      </c>
      <c r="CC368" s="97" t="str">
        <f t="shared" si="215"/>
        <v>Aceptable</v>
      </c>
      <c r="CD368" s="99">
        <f t="shared" si="216"/>
        <v>3.1274446074919554E-2</v>
      </c>
      <c r="CE368" s="96">
        <f t="shared" si="217"/>
        <v>0</v>
      </c>
      <c r="CF368" s="96">
        <f t="shared" si="218"/>
        <v>0</v>
      </c>
      <c r="CG368" s="99">
        <f t="shared" si="219"/>
        <v>1.0424815358306519E-2</v>
      </c>
      <c r="CH368" s="101" t="str">
        <f t="shared" si="220"/>
        <v>Ninguna</v>
      </c>
      <c r="CI368" s="96">
        <f t="shared" si="221"/>
        <v>0</v>
      </c>
      <c r="CJ368" s="96">
        <f t="shared" si="222"/>
        <v>0.68101753703125123</v>
      </c>
      <c r="CK368" s="96">
        <f t="shared" si="223"/>
        <v>4.9999999999999933E-2</v>
      </c>
      <c r="CL368" s="102">
        <f t="shared" si="224"/>
        <v>0.2436725123437504</v>
      </c>
      <c r="CM368" s="103" t="str">
        <f t="shared" si="225"/>
        <v>Baja</v>
      </c>
      <c r="CN368" s="96">
        <f t="shared" si="226"/>
        <v>0</v>
      </c>
      <c r="CO368" s="96">
        <f t="shared" si="227"/>
        <v>0</v>
      </c>
      <c r="CP368" s="103" t="str">
        <f t="shared" si="228"/>
        <v>Ninguna</v>
      </c>
      <c r="CQ368" s="104">
        <f t="shared" si="229"/>
        <v>3.0903342712138251E-2</v>
      </c>
      <c r="CR368" s="104">
        <f t="shared" si="230"/>
        <v>3.0903342712138251E-2</v>
      </c>
      <c r="CS368" s="103" t="str">
        <f t="shared" si="231"/>
        <v>Ninguna</v>
      </c>
      <c r="CT368" s="105" t="str">
        <f t="shared" si="232"/>
        <v>Eutrofico</v>
      </c>
      <c r="CU368" s="83" t="s">
        <v>2460</v>
      </c>
      <c r="CV368" s="83" t="s">
        <v>2449</v>
      </c>
      <c r="CW368" s="90">
        <v>43799</v>
      </c>
      <c r="CX368" s="106">
        <f t="shared" si="233"/>
        <v>5.2458966630056656</v>
      </c>
    </row>
    <row r="369" spans="1:102" ht="30" customHeight="1" x14ac:dyDescent="0.2">
      <c r="A369" s="83">
        <v>2019</v>
      </c>
      <c r="B369" s="84" t="s">
        <v>2461</v>
      </c>
      <c r="C369" s="84" t="s">
        <v>614</v>
      </c>
      <c r="D369" s="85" t="s">
        <v>2306</v>
      </c>
      <c r="E369" s="121" t="s">
        <v>233</v>
      </c>
      <c r="F369" s="86" t="s">
        <v>1285</v>
      </c>
      <c r="G369" s="86" t="s">
        <v>991</v>
      </c>
      <c r="H369" s="87">
        <v>-74.862555556000004</v>
      </c>
      <c r="I369" s="87">
        <v>7.4526111110000004</v>
      </c>
      <c r="J369" s="88">
        <v>913339.616714</v>
      </c>
      <c r="K369" s="88">
        <v>1315958.13436</v>
      </c>
      <c r="L369" s="89">
        <v>93</v>
      </c>
      <c r="M369" s="86">
        <v>2</v>
      </c>
      <c r="N369" s="86" t="s">
        <v>79</v>
      </c>
      <c r="O369" s="86">
        <v>27</v>
      </c>
      <c r="P369" s="86" t="s">
        <v>98</v>
      </c>
      <c r="Q369" s="86">
        <v>2703</v>
      </c>
      <c r="R369" s="84" t="s">
        <v>225</v>
      </c>
      <c r="S369" s="84" t="s">
        <v>234</v>
      </c>
      <c r="T369" s="84" t="s">
        <v>235</v>
      </c>
      <c r="U369" s="85" t="s">
        <v>236</v>
      </c>
      <c r="V369" s="84" t="s">
        <v>237</v>
      </c>
      <c r="W369" s="84" t="s">
        <v>613</v>
      </c>
      <c r="X369" s="84" t="s">
        <v>614</v>
      </c>
      <c r="Y369" s="90">
        <v>43784</v>
      </c>
      <c r="Z369" s="91">
        <v>348.38</v>
      </c>
      <c r="AA369" s="91">
        <v>7.24</v>
      </c>
      <c r="AB369" s="91">
        <v>145</v>
      </c>
      <c r="AC369" s="91">
        <v>27.3</v>
      </c>
      <c r="AD369" s="91">
        <v>28</v>
      </c>
      <c r="AE369" s="91">
        <v>7.24</v>
      </c>
      <c r="AF369" s="91">
        <v>92.3</v>
      </c>
      <c r="AG369" s="91">
        <v>0.69999999999999929</v>
      </c>
      <c r="AH369" s="91">
        <v>12</v>
      </c>
      <c r="AI369" s="91">
        <v>2</v>
      </c>
      <c r="AJ369" s="91" t="s">
        <v>88</v>
      </c>
      <c r="AK369" s="91" t="s">
        <v>88</v>
      </c>
      <c r="AL369" s="91">
        <v>6240</v>
      </c>
      <c r="AM369" s="91">
        <v>26130</v>
      </c>
      <c r="AN369" s="91">
        <v>6970</v>
      </c>
      <c r="AO369" s="91">
        <v>0.153</v>
      </c>
      <c r="AP369" s="91">
        <v>0.22589666300566569</v>
      </c>
      <c r="AQ369" s="91">
        <v>0.02</v>
      </c>
      <c r="AR369" s="91">
        <v>5</v>
      </c>
      <c r="AS369" s="91">
        <v>468</v>
      </c>
      <c r="AT369" s="91">
        <v>575</v>
      </c>
      <c r="AU369" s="91" t="s">
        <v>88</v>
      </c>
      <c r="AV369" s="91">
        <v>485</v>
      </c>
      <c r="AW369" s="91">
        <v>0.2</v>
      </c>
      <c r="AX369" s="91">
        <v>5</v>
      </c>
      <c r="AY369" s="91">
        <v>0.05</v>
      </c>
      <c r="AZ369" s="91">
        <v>38.1</v>
      </c>
      <c r="BA369" s="91">
        <v>60.4</v>
      </c>
      <c r="BB369" s="91">
        <v>0.05</v>
      </c>
      <c r="BC369" s="91" t="s">
        <v>88</v>
      </c>
      <c r="BD369" s="91" t="s">
        <v>88</v>
      </c>
      <c r="BE369" s="93">
        <v>1E-3</v>
      </c>
      <c r="BF369" s="91" t="s">
        <v>88</v>
      </c>
      <c r="BG369" s="91">
        <v>0.25</v>
      </c>
      <c r="BH369" s="91" t="s">
        <v>88</v>
      </c>
      <c r="BI369" s="94">
        <f t="shared" si="195"/>
        <v>96.46052143880307</v>
      </c>
      <c r="BJ369" s="95">
        <f t="shared" si="196"/>
        <v>11.718622804520452</v>
      </c>
      <c r="BK369" s="95">
        <f t="shared" si="197"/>
        <v>92.620260840048985</v>
      </c>
      <c r="BL369" s="95">
        <f t="shared" si="198"/>
        <v>80.14150832</v>
      </c>
      <c r="BM369" s="95">
        <f t="shared" si="199"/>
        <v>99.269944328661239</v>
      </c>
      <c r="BN369" s="95">
        <f t="shared" si="200"/>
        <v>85.756210881875944</v>
      </c>
      <c r="BO369" s="95">
        <f t="shared" si="201"/>
        <v>89.594487526600773</v>
      </c>
      <c r="BP369" s="95">
        <f t="shared" si="202"/>
        <v>5</v>
      </c>
      <c r="BQ369" s="95">
        <f t="shared" si="203"/>
        <v>20</v>
      </c>
      <c r="BR369" s="96">
        <f t="shared" si="204"/>
        <v>66.539127174638992</v>
      </c>
      <c r="BS369" s="97" t="str">
        <f t="shared" si="205"/>
        <v>MEDIA</v>
      </c>
      <c r="BT369" s="98">
        <f t="shared" si="206"/>
        <v>100</v>
      </c>
      <c r="BU369" s="99">
        <f t="shared" si="207"/>
        <v>0.92300000000000004</v>
      </c>
      <c r="BV369" s="100">
        <f t="shared" si="208"/>
        <v>0.1</v>
      </c>
      <c r="BW369" s="95">
        <f t="shared" si="209"/>
        <v>1</v>
      </c>
      <c r="BX369" s="94">
        <f t="shared" si="210"/>
        <v>0.91</v>
      </c>
      <c r="BY369" s="100">
        <f t="shared" si="211"/>
        <v>0</v>
      </c>
      <c r="BZ369" s="100">
        <f t="shared" si="212"/>
        <v>0.56725393947461078</v>
      </c>
      <c r="CA369" s="94">
        <f t="shared" si="213"/>
        <v>0.15</v>
      </c>
      <c r="CB369" s="99">
        <f t="shared" si="214"/>
        <v>0.52949555152644556</v>
      </c>
      <c r="CC369" s="97" t="str">
        <f t="shared" si="215"/>
        <v>Regular</v>
      </c>
      <c r="CD369" s="99">
        <f t="shared" si="216"/>
        <v>0.43274606052538928</v>
      </c>
      <c r="CE369" s="96">
        <f t="shared" si="217"/>
        <v>5.579079242158231E-2</v>
      </c>
      <c r="CF369" s="96">
        <f t="shared" si="218"/>
        <v>0</v>
      </c>
      <c r="CG369" s="99">
        <f t="shared" si="219"/>
        <v>0.16284561764899053</v>
      </c>
      <c r="CH369" s="101" t="str">
        <f t="shared" si="220"/>
        <v>Ninguna</v>
      </c>
      <c r="CI369" s="96">
        <f t="shared" si="221"/>
        <v>0</v>
      </c>
      <c r="CJ369" s="96">
        <f t="shared" si="222"/>
        <v>1</v>
      </c>
      <c r="CK369" s="96">
        <f t="shared" si="223"/>
        <v>7.6999999999999957E-2</v>
      </c>
      <c r="CL369" s="102">
        <f t="shared" si="224"/>
        <v>0.35899999999999999</v>
      </c>
      <c r="CM369" s="103" t="str">
        <f t="shared" si="225"/>
        <v>Baja</v>
      </c>
      <c r="CN369" s="96">
        <f t="shared" si="226"/>
        <v>1</v>
      </c>
      <c r="CO369" s="96">
        <f t="shared" si="227"/>
        <v>1</v>
      </c>
      <c r="CP369" s="103" t="str">
        <f t="shared" si="228"/>
        <v>Muy Alta</v>
      </c>
      <c r="CQ369" s="104">
        <f t="shared" si="229"/>
        <v>2.233387282924076E-3</v>
      </c>
      <c r="CR369" s="104">
        <f t="shared" si="230"/>
        <v>2.233387282924076E-3</v>
      </c>
      <c r="CS369" s="103" t="str">
        <f t="shared" si="231"/>
        <v>Ninguna</v>
      </c>
      <c r="CT369" s="105" t="str">
        <f t="shared" si="232"/>
        <v>Eutrofico</v>
      </c>
      <c r="CU369" s="83" t="s">
        <v>2462</v>
      </c>
      <c r="CV369" s="83" t="s">
        <v>2449</v>
      </c>
      <c r="CW369" s="90">
        <v>43799</v>
      </c>
      <c r="CX369" s="106">
        <f t="shared" si="233"/>
        <v>5.2458966630056656</v>
      </c>
    </row>
    <row r="370" spans="1:102" ht="30" customHeight="1" x14ac:dyDescent="0.2">
      <c r="A370" s="83">
        <v>2019</v>
      </c>
      <c r="B370" s="84" t="s">
        <v>2463</v>
      </c>
      <c r="C370" s="84" t="s">
        <v>614</v>
      </c>
      <c r="D370" s="85" t="s">
        <v>2309</v>
      </c>
      <c r="E370" s="121" t="s">
        <v>233</v>
      </c>
      <c r="F370" s="86" t="s">
        <v>1285</v>
      </c>
      <c r="G370" s="86" t="s">
        <v>991</v>
      </c>
      <c r="H370" s="87">
        <v>-74.861638889000005</v>
      </c>
      <c r="I370" s="87">
        <v>7.4474166669999997</v>
      </c>
      <c r="J370" s="88">
        <v>913439.79294700001</v>
      </c>
      <c r="K370" s="88">
        <v>1315383.4333500001</v>
      </c>
      <c r="L370" s="89">
        <v>105</v>
      </c>
      <c r="M370" s="86">
        <v>2</v>
      </c>
      <c r="N370" s="86" t="s">
        <v>79</v>
      </c>
      <c r="O370" s="86">
        <v>27</v>
      </c>
      <c r="P370" s="86" t="s">
        <v>98</v>
      </c>
      <c r="Q370" s="86">
        <v>2703</v>
      </c>
      <c r="R370" s="84" t="s">
        <v>225</v>
      </c>
      <c r="S370" s="84" t="s">
        <v>234</v>
      </c>
      <c r="T370" s="84" t="s">
        <v>235</v>
      </c>
      <c r="U370" s="85" t="s">
        <v>236</v>
      </c>
      <c r="V370" s="84" t="s">
        <v>237</v>
      </c>
      <c r="W370" s="84" t="s">
        <v>613</v>
      </c>
      <c r="X370" s="84" t="s">
        <v>614</v>
      </c>
      <c r="Y370" s="90">
        <v>43784</v>
      </c>
      <c r="Z370" s="91">
        <v>204.32</v>
      </c>
      <c r="AA370" s="91">
        <v>6.79</v>
      </c>
      <c r="AB370" s="91">
        <v>128</v>
      </c>
      <c r="AC370" s="91">
        <v>26.7</v>
      </c>
      <c r="AD370" s="91">
        <v>27</v>
      </c>
      <c r="AE370" s="91">
        <v>7.15</v>
      </c>
      <c r="AF370" s="91">
        <v>91</v>
      </c>
      <c r="AG370" s="91">
        <v>0.30000000000000071</v>
      </c>
      <c r="AH370" s="91">
        <v>12</v>
      </c>
      <c r="AI370" s="91">
        <v>2</v>
      </c>
      <c r="AJ370" s="91" t="s">
        <v>88</v>
      </c>
      <c r="AK370" s="91" t="s">
        <v>88</v>
      </c>
      <c r="AL370" s="91">
        <v>9050</v>
      </c>
      <c r="AM370" s="91">
        <v>27550</v>
      </c>
      <c r="AN370" s="91">
        <v>12960</v>
      </c>
      <c r="AO370" s="91">
        <v>0.153</v>
      </c>
      <c r="AP370" s="91">
        <v>0.22589666300566569</v>
      </c>
      <c r="AQ370" s="91">
        <v>0.02</v>
      </c>
      <c r="AR370" s="91">
        <v>5</v>
      </c>
      <c r="AS370" s="91">
        <v>22.8</v>
      </c>
      <c r="AT370" s="91">
        <v>98</v>
      </c>
      <c r="AU370" s="91" t="s">
        <v>88</v>
      </c>
      <c r="AV370" s="91">
        <v>27</v>
      </c>
      <c r="AW370" s="91">
        <v>0.1</v>
      </c>
      <c r="AX370" s="91">
        <v>5</v>
      </c>
      <c r="AY370" s="91">
        <v>0.05</v>
      </c>
      <c r="AZ370" s="91">
        <v>38.700000000000003</v>
      </c>
      <c r="BA370" s="91">
        <v>49.9</v>
      </c>
      <c r="BB370" s="91">
        <v>0.05</v>
      </c>
      <c r="BC370" s="91" t="s">
        <v>88</v>
      </c>
      <c r="BD370" s="91" t="s">
        <v>88</v>
      </c>
      <c r="BE370" s="93">
        <v>1E-3</v>
      </c>
      <c r="BF370" s="91" t="s">
        <v>88</v>
      </c>
      <c r="BG370" s="91">
        <v>0.25</v>
      </c>
      <c r="BH370" s="91" t="s">
        <v>88</v>
      </c>
      <c r="BI370" s="94">
        <f t="shared" si="195"/>
        <v>95.75346112936505</v>
      </c>
      <c r="BJ370" s="95">
        <f t="shared" si="196"/>
        <v>9.2307281840054891</v>
      </c>
      <c r="BK370" s="95">
        <f t="shared" si="197"/>
        <v>83.040248922442942</v>
      </c>
      <c r="BL370" s="95">
        <f t="shared" si="198"/>
        <v>80.14150832</v>
      </c>
      <c r="BM370" s="95">
        <f t="shared" si="199"/>
        <v>99.269944328661239</v>
      </c>
      <c r="BN370" s="95">
        <f t="shared" si="200"/>
        <v>85.756210881875944</v>
      </c>
      <c r="BO370" s="95">
        <f t="shared" si="201"/>
        <v>90.129667593585026</v>
      </c>
      <c r="BP370" s="95">
        <f t="shared" si="202"/>
        <v>58.296474947683841</v>
      </c>
      <c r="BQ370" s="95">
        <f t="shared" si="203"/>
        <v>84.354378765617611</v>
      </c>
      <c r="BR370" s="96">
        <f t="shared" si="204"/>
        <v>73.789104987921831</v>
      </c>
      <c r="BS370" s="97" t="str">
        <f t="shared" si="205"/>
        <v>BUENA</v>
      </c>
      <c r="BT370" s="98">
        <f>+AX370/AY370</f>
        <v>100</v>
      </c>
      <c r="BU370" s="99">
        <f t="shared" si="207"/>
        <v>0.91</v>
      </c>
      <c r="BV370" s="100">
        <f t="shared" si="208"/>
        <v>0.1</v>
      </c>
      <c r="BW370" s="95">
        <f t="shared" si="209"/>
        <v>0.89779105920802604</v>
      </c>
      <c r="BX370" s="94">
        <f t="shared" si="210"/>
        <v>0.91</v>
      </c>
      <c r="BY370" s="100">
        <f t="shared" si="211"/>
        <v>0.93900000000000006</v>
      </c>
      <c r="BZ370" s="100">
        <f t="shared" si="212"/>
        <v>0.6338480433013437</v>
      </c>
      <c r="CA370" s="94">
        <f t="shared" si="213"/>
        <v>0.15</v>
      </c>
      <c r="CB370" s="99">
        <f t="shared" si="214"/>
        <v>0.65388947435131184</v>
      </c>
      <c r="CC370" s="97" t="str">
        <f t="shared" si="215"/>
        <v>Regular</v>
      </c>
      <c r="CD370" s="99">
        <f t="shared" si="216"/>
        <v>0.3661519566986563</v>
      </c>
      <c r="CE370" s="96">
        <f t="shared" si="217"/>
        <v>2.4079219227291462E-2</v>
      </c>
      <c r="CF370" s="96">
        <f t="shared" si="218"/>
        <v>0</v>
      </c>
      <c r="CG370" s="99">
        <f t="shared" si="219"/>
        <v>0.13007705864198257</v>
      </c>
      <c r="CH370" s="101" t="str">
        <f t="shared" si="220"/>
        <v>Ninguna</v>
      </c>
      <c r="CI370" s="96">
        <f t="shared" si="221"/>
        <v>0</v>
      </c>
      <c r="CJ370" s="96">
        <f t="shared" si="222"/>
        <v>1</v>
      </c>
      <c r="CK370" s="96">
        <f t="shared" si="223"/>
        <v>8.9999999999999969E-2</v>
      </c>
      <c r="CL370" s="102">
        <f t="shared" si="224"/>
        <v>0.36333333333333329</v>
      </c>
      <c r="CM370" s="103" t="str">
        <f t="shared" si="225"/>
        <v>Baja</v>
      </c>
      <c r="CN370" s="96">
        <f t="shared" si="226"/>
        <v>6.0999999999999999E-2</v>
      </c>
      <c r="CO370" s="96">
        <f t="shared" si="227"/>
        <v>6.0999999999999999E-2</v>
      </c>
      <c r="CP370" s="103" t="str">
        <f t="shared" si="228"/>
        <v>Ninguna</v>
      </c>
      <c r="CQ370" s="104">
        <f t="shared" si="229"/>
        <v>4.7368226194862811E-4</v>
      </c>
      <c r="CR370" s="104">
        <f t="shared" si="230"/>
        <v>4.7368226194862811E-4</v>
      </c>
      <c r="CS370" s="103" t="str">
        <f t="shared" si="231"/>
        <v>Ninguna</v>
      </c>
      <c r="CT370" s="105" t="str">
        <f t="shared" si="232"/>
        <v>Eutrofico</v>
      </c>
      <c r="CU370" s="83" t="s">
        <v>2464</v>
      </c>
      <c r="CV370" s="83" t="s">
        <v>2449</v>
      </c>
      <c r="CW370" s="90">
        <v>43799</v>
      </c>
      <c r="CX370" s="106">
        <f t="shared" si="233"/>
        <v>5.2458966630056656</v>
      </c>
    </row>
    <row r="371" spans="1:102" ht="30" customHeight="1" x14ac:dyDescent="0.2">
      <c r="A371" s="83">
        <v>2019</v>
      </c>
      <c r="B371" s="84" t="s">
        <v>2465</v>
      </c>
      <c r="C371" s="84" t="s">
        <v>239</v>
      </c>
      <c r="D371" s="85" t="s">
        <v>2466</v>
      </c>
      <c r="E371" s="121" t="s">
        <v>233</v>
      </c>
      <c r="F371" s="86" t="s">
        <v>1285</v>
      </c>
      <c r="G371" s="86" t="s">
        <v>991</v>
      </c>
      <c r="H371" s="87">
        <v>-74.851230556000004</v>
      </c>
      <c r="I371" s="87">
        <v>7.4497222220000001</v>
      </c>
      <c r="J371" s="88">
        <v>914589.28356300003</v>
      </c>
      <c r="K371" s="88">
        <v>1315636.4092600001</v>
      </c>
      <c r="L371" s="89">
        <v>99</v>
      </c>
      <c r="M371" s="86">
        <v>2</v>
      </c>
      <c r="N371" s="86" t="s">
        <v>79</v>
      </c>
      <c r="O371" s="86">
        <v>27</v>
      </c>
      <c r="P371" s="86" t="s">
        <v>98</v>
      </c>
      <c r="Q371" s="86">
        <v>2703</v>
      </c>
      <c r="R371" s="84" t="s">
        <v>225</v>
      </c>
      <c r="S371" s="84" t="s">
        <v>234</v>
      </c>
      <c r="T371" s="84" t="s">
        <v>235</v>
      </c>
      <c r="U371" s="85" t="s">
        <v>236</v>
      </c>
      <c r="V371" s="84" t="s">
        <v>237</v>
      </c>
      <c r="W371" s="84" t="s">
        <v>238</v>
      </c>
      <c r="X371" s="84" t="s">
        <v>239</v>
      </c>
      <c r="Y371" s="90">
        <v>43784</v>
      </c>
      <c r="Z371" s="91">
        <v>18.48</v>
      </c>
      <c r="AA371" s="91">
        <v>7.84</v>
      </c>
      <c r="AB371" s="91">
        <v>37</v>
      </c>
      <c r="AC371" s="91">
        <v>25.9</v>
      </c>
      <c r="AD371" s="91">
        <v>28.5</v>
      </c>
      <c r="AE371" s="91">
        <v>7.56</v>
      </c>
      <c r="AF371" s="91">
        <v>95</v>
      </c>
      <c r="AG371" s="91">
        <v>2.6000000000000014</v>
      </c>
      <c r="AH371" s="91">
        <v>12</v>
      </c>
      <c r="AI371" s="91">
        <v>2</v>
      </c>
      <c r="AJ371" s="91" t="s">
        <v>88</v>
      </c>
      <c r="AK371" s="91" t="s">
        <v>88</v>
      </c>
      <c r="AL371" s="91">
        <v>1263</v>
      </c>
      <c r="AM371" s="91">
        <v>16000</v>
      </c>
      <c r="AN371" s="91">
        <v>1470</v>
      </c>
      <c r="AO371" s="91">
        <v>0.153</v>
      </c>
      <c r="AP371" s="91">
        <v>0.22589666300566569</v>
      </c>
      <c r="AQ371" s="91">
        <v>0.02</v>
      </c>
      <c r="AR371" s="91">
        <v>5</v>
      </c>
      <c r="AS371" s="91">
        <v>10.6</v>
      </c>
      <c r="AT371" s="91">
        <v>27</v>
      </c>
      <c r="AU371" s="91" t="s">
        <v>88</v>
      </c>
      <c r="AV371" s="91">
        <v>10</v>
      </c>
      <c r="AW371" s="91">
        <v>0.1</v>
      </c>
      <c r="AX371" s="91">
        <v>5</v>
      </c>
      <c r="AY371" s="91">
        <v>0.05</v>
      </c>
      <c r="AZ371" s="91">
        <v>8.93</v>
      </c>
      <c r="BA371" s="91">
        <v>10.199999999999999</v>
      </c>
      <c r="BB371" s="91">
        <v>0.05</v>
      </c>
      <c r="BC371" s="91" t="s">
        <v>88</v>
      </c>
      <c r="BD371" s="91" t="s">
        <v>88</v>
      </c>
      <c r="BE371" s="93">
        <v>1E-3</v>
      </c>
      <c r="BF371" s="91" t="s">
        <v>88</v>
      </c>
      <c r="BG371" s="91">
        <v>0.25</v>
      </c>
      <c r="BH371" s="91" t="s">
        <v>88</v>
      </c>
      <c r="BI371" s="94">
        <f t="shared" si="195"/>
        <v>97.636378390624955</v>
      </c>
      <c r="BJ371" s="95">
        <f t="shared" si="196"/>
        <v>20.256849759874001</v>
      </c>
      <c r="BK371" s="95">
        <f t="shared" si="197"/>
        <v>88.765757235865749</v>
      </c>
      <c r="BL371" s="95">
        <f t="shared" si="198"/>
        <v>80.14150832</v>
      </c>
      <c r="BM371" s="95">
        <f t="shared" si="199"/>
        <v>99.269944328661239</v>
      </c>
      <c r="BN371" s="95">
        <f t="shared" si="200"/>
        <v>85.756210881875944</v>
      </c>
      <c r="BO371" s="95">
        <f t="shared" si="201"/>
        <v>84.424184298494524</v>
      </c>
      <c r="BP371" s="95">
        <f t="shared" si="202"/>
        <v>75.184951320425441</v>
      </c>
      <c r="BQ371" s="95">
        <f t="shared" si="203"/>
        <v>84.39169835095511</v>
      </c>
      <c r="BR371" s="96">
        <f t="shared" si="204"/>
        <v>77.286328440235366</v>
      </c>
      <c r="BS371" s="97" t="str">
        <f t="shared" si="205"/>
        <v>BUENA</v>
      </c>
      <c r="BT371" s="98">
        <f t="shared" si="206"/>
        <v>100</v>
      </c>
      <c r="BU371" s="99">
        <f t="shared" si="207"/>
        <v>0.95000000000000007</v>
      </c>
      <c r="BV371" s="100">
        <f t="shared" si="208"/>
        <v>0.23966245686557294</v>
      </c>
      <c r="BW371" s="95">
        <f t="shared" si="209"/>
        <v>1</v>
      </c>
      <c r="BX371" s="94">
        <f t="shared" si="210"/>
        <v>0.91</v>
      </c>
      <c r="BY371" s="100">
        <f t="shared" si="211"/>
        <v>0.99</v>
      </c>
      <c r="BZ371" s="100">
        <f t="shared" si="212"/>
        <v>0.93059507164412536</v>
      </c>
      <c r="CA371" s="94">
        <f t="shared" si="213"/>
        <v>0.15</v>
      </c>
      <c r="CB371" s="99">
        <f t="shared" si="214"/>
        <v>0.74283605399135788</v>
      </c>
      <c r="CC371" s="97" t="str">
        <f t="shared" si="215"/>
        <v>Aceptable</v>
      </c>
      <c r="CD371" s="99">
        <f t="shared" si="216"/>
        <v>6.9404928355874584E-2</v>
      </c>
      <c r="CE371" s="96">
        <f t="shared" si="217"/>
        <v>0</v>
      </c>
      <c r="CF371" s="96">
        <f t="shared" si="218"/>
        <v>0</v>
      </c>
      <c r="CG371" s="99">
        <f t="shared" si="219"/>
        <v>2.3134976118624861E-2</v>
      </c>
      <c r="CH371" s="101" t="str">
        <f t="shared" si="220"/>
        <v>Ninguna</v>
      </c>
      <c r="CI371" s="96">
        <f t="shared" si="221"/>
        <v>0</v>
      </c>
      <c r="CJ371" s="96">
        <f t="shared" si="222"/>
        <v>0.91430719028731833</v>
      </c>
      <c r="CK371" s="96">
        <f t="shared" si="223"/>
        <v>4.9999999999999933E-2</v>
      </c>
      <c r="CL371" s="102">
        <f t="shared" si="224"/>
        <v>0.32143573009577275</v>
      </c>
      <c r="CM371" s="103" t="str">
        <f t="shared" si="225"/>
        <v>Baja</v>
      </c>
      <c r="CN371" s="96">
        <f t="shared" si="226"/>
        <v>0</v>
      </c>
      <c r="CO371" s="96">
        <f t="shared" si="227"/>
        <v>0</v>
      </c>
      <c r="CP371" s="103" t="str">
        <f t="shared" si="228"/>
        <v>Ninguna</v>
      </c>
      <c r="CQ371" s="104">
        <f t="shared" si="229"/>
        <v>1.7429635703758752E-2</v>
      </c>
      <c r="CR371" s="104">
        <f t="shared" si="230"/>
        <v>1.7429635703758752E-2</v>
      </c>
      <c r="CS371" s="103" t="str">
        <f t="shared" si="231"/>
        <v>Ninguna</v>
      </c>
      <c r="CT371" s="105" t="str">
        <f t="shared" si="232"/>
        <v>Eutrofico</v>
      </c>
      <c r="CU371" s="83" t="s">
        <v>2467</v>
      </c>
      <c r="CV371" s="83" t="s">
        <v>2449</v>
      </c>
      <c r="CW371" s="90">
        <v>43799</v>
      </c>
      <c r="CX371" s="106">
        <f t="shared" si="233"/>
        <v>5.2458966630056656</v>
      </c>
    </row>
    <row r="372" spans="1:102" ht="30" customHeight="1" x14ac:dyDescent="0.2">
      <c r="A372" s="83">
        <v>2019</v>
      </c>
      <c r="B372" s="84" t="s">
        <v>2468</v>
      </c>
      <c r="C372" s="84" t="s">
        <v>614</v>
      </c>
      <c r="D372" s="85" t="s">
        <v>2469</v>
      </c>
      <c r="E372" s="121" t="s">
        <v>233</v>
      </c>
      <c r="F372" s="86" t="s">
        <v>1285</v>
      </c>
      <c r="G372" s="86" t="s">
        <v>991</v>
      </c>
      <c r="H372" s="87">
        <v>-74.861944444000002</v>
      </c>
      <c r="I372" s="87">
        <v>7.4407222219999998</v>
      </c>
      <c r="J372" s="88">
        <v>913404.74718599999</v>
      </c>
      <c r="K372" s="88">
        <v>1314643.0675600001</v>
      </c>
      <c r="L372" s="89">
        <v>108</v>
      </c>
      <c r="M372" s="86">
        <v>2</v>
      </c>
      <c r="N372" s="86" t="s">
        <v>79</v>
      </c>
      <c r="O372" s="86">
        <v>27</v>
      </c>
      <c r="P372" s="86" t="s">
        <v>98</v>
      </c>
      <c r="Q372" s="86">
        <v>2703</v>
      </c>
      <c r="R372" s="84" t="s">
        <v>225</v>
      </c>
      <c r="S372" s="84" t="s">
        <v>234</v>
      </c>
      <c r="T372" s="84" t="s">
        <v>235</v>
      </c>
      <c r="U372" s="85" t="s">
        <v>236</v>
      </c>
      <c r="V372" s="84" t="s">
        <v>237</v>
      </c>
      <c r="W372" s="84" t="s">
        <v>613</v>
      </c>
      <c r="X372" s="84" t="s">
        <v>614</v>
      </c>
      <c r="Y372" s="90">
        <v>43784</v>
      </c>
      <c r="Z372" s="91">
        <v>25.82</v>
      </c>
      <c r="AA372" s="91">
        <v>6.61</v>
      </c>
      <c r="AB372" s="91">
        <v>23.9</v>
      </c>
      <c r="AC372" s="91">
        <v>25.3</v>
      </c>
      <c r="AD372" s="91">
        <v>27.1</v>
      </c>
      <c r="AE372" s="91">
        <v>7.4</v>
      </c>
      <c r="AF372" s="91">
        <v>92.6</v>
      </c>
      <c r="AG372" s="91">
        <v>1.8000000000000007</v>
      </c>
      <c r="AH372" s="91">
        <v>12</v>
      </c>
      <c r="AI372" s="91">
        <v>2</v>
      </c>
      <c r="AJ372" s="91" t="s">
        <v>88</v>
      </c>
      <c r="AK372" s="91" t="s">
        <v>88</v>
      </c>
      <c r="AL372" s="91">
        <v>100</v>
      </c>
      <c r="AM372" s="91">
        <v>6050</v>
      </c>
      <c r="AN372" s="91">
        <v>295</v>
      </c>
      <c r="AO372" s="91">
        <v>0.153</v>
      </c>
      <c r="AP372" s="91">
        <v>0.22589666300566569</v>
      </c>
      <c r="AQ372" s="91">
        <v>0.02</v>
      </c>
      <c r="AR372" s="91">
        <v>5</v>
      </c>
      <c r="AS372" s="91">
        <v>2.77</v>
      </c>
      <c r="AT372" s="91">
        <v>19</v>
      </c>
      <c r="AU372" s="91" t="s">
        <v>88</v>
      </c>
      <c r="AV372" s="91">
        <v>7</v>
      </c>
      <c r="AW372" s="91">
        <v>0.1</v>
      </c>
      <c r="AX372" s="91">
        <v>5</v>
      </c>
      <c r="AY372" s="91">
        <v>0.05</v>
      </c>
      <c r="AZ372" s="91">
        <v>8.31</v>
      </c>
      <c r="BA372" s="91">
        <v>6.86</v>
      </c>
      <c r="BB372" s="91">
        <v>0.05</v>
      </c>
      <c r="BC372" s="91" t="s">
        <v>88</v>
      </c>
      <c r="BD372" s="91" t="s">
        <v>88</v>
      </c>
      <c r="BE372" s="93">
        <v>1E-3</v>
      </c>
      <c r="BF372" s="91" t="s">
        <v>88</v>
      </c>
      <c r="BG372" s="91">
        <v>0.25</v>
      </c>
      <c r="BH372" s="91" t="s">
        <v>88</v>
      </c>
      <c r="BI372" s="94">
        <f t="shared" si="195"/>
        <v>96.610792753157483</v>
      </c>
      <c r="BJ372" s="95">
        <f t="shared" si="196"/>
        <v>32.985921569285892</v>
      </c>
      <c r="BK372" s="95">
        <f t="shared" si="197"/>
        <v>77.429574246315923</v>
      </c>
      <c r="BL372" s="95">
        <f t="shared" si="198"/>
        <v>80.14150832</v>
      </c>
      <c r="BM372" s="95">
        <f t="shared" si="199"/>
        <v>99.269944328661239</v>
      </c>
      <c r="BN372" s="95">
        <f t="shared" si="200"/>
        <v>85.756210881875944</v>
      </c>
      <c r="BO372" s="95">
        <f t="shared" si="201"/>
        <v>87.095109653907059</v>
      </c>
      <c r="BP372" s="95">
        <f t="shared" si="202"/>
        <v>91.183706363302818</v>
      </c>
      <c r="BQ372" s="95">
        <f t="shared" si="203"/>
        <v>83.5369520713231</v>
      </c>
      <c r="BR372" s="96">
        <f t="shared" si="204"/>
        <v>79.388810941918521</v>
      </c>
      <c r="BS372" s="97" t="str">
        <f t="shared" si="205"/>
        <v>BUENA</v>
      </c>
      <c r="BT372" s="98">
        <f t="shared" si="206"/>
        <v>100</v>
      </c>
      <c r="BU372" s="99">
        <f t="shared" si="207"/>
        <v>0.92599999999999993</v>
      </c>
      <c r="BV372" s="100">
        <f t="shared" si="208"/>
        <v>0.76859763312597984</v>
      </c>
      <c r="BW372" s="95">
        <f t="shared" si="209"/>
        <v>0.81756700910945979</v>
      </c>
      <c r="BX372" s="94">
        <f t="shared" si="210"/>
        <v>0.91</v>
      </c>
      <c r="BY372" s="100">
        <f t="shared" si="211"/>
        <v>0.999</v>
      </c>
      <c r="BZ372" s="100">
        <f t="shared" si="212"/>
        <v>0.9613585702373878</v>
      </c>
      <c r="CA372" s="94">
        <f t="shared" si="213"/>
        <v>0.15</v>
      </c>
      <c r="CB372" s="99">
        <f t="shared" si="214"/>
        <v>0.79307324974619586</v>
      </c>
      <c r="CC372" s="97" t="str">
        <f t="shared" si="215"/>
        <v>Aceptable</v>
      </c>
      <c r="CD372" s="99">
        <f t="shared" si="216"/>
        <v>3.8641429762612194E-2</v>
      </c>
      <c r="CE372" s="96">
        <f t="shared" si="217"/>
        <v>0</v>
      </c>
      <c r="CF372" s="96">
        <f t="shared" si="218"/>
        <v>0</v>
      </c>
      <c r="CG372" s="99">
        <f t="shared" si="219"/>
        <v>1.2880476587537397E-2</v>
      </c>
      <c r="CH372" s="101" t="str">
        <f t="shared" si="220"/>
        <v>Ninguna</v>
      </c>
      <c r="CI372" s="96">
        <f t="shared" si="221"/>
        <v>0</v>
      </c>
      <c r="CJ372" s="96">
        <f t="shared" si="222"/>
        <v>0.67778300980538297</v>
      </c>
      <c r="CK372" s="96">
        <f t="shared" si="223"/>
        <v>7.4000000000000066E-2</v>
      </c>
      <c r="CL372" s="102">
        <f t="shared" si="224"/>
        <v>0.25059433660179437</v>
      </c>
      <c r="CM372" s="103" t="str">
        <f t="shared" si="225"/>
        <v>Baja</v>
      </c>
      <c r="CN372" s="96">
        <f t="shared" si="226"/>
        <v>0</v>
      </c>
      <c r="CO372" s="96">
        <f t="shared" si="227"/>
        <v>0</v>
      </c>
      <c r="CP372" s="103" t="str">
        <f t="shared" si="228"/>
        <v>Ninguna</v>
      </c>
      <c r="CQ372" s="104">
        <f t="shared" si="229"/>
        <v>2.5461584261590638E-4</v>
      </c>
      <c r="CR372" s="104">
        <f t="shared" si="230"/>
        <v>2.5461584261590638E-4</v>
      </c>
      <c r="CS372" s="103" t="str">
        <f t="shared" si="231"/>
        <v>Ninguna</v>
      </c>
      <c r="CT372" s="105" t="str">
        <f t="shared" si="232"/>
        <v>Eutrofico</v>
      </c>
      <c r="CU372" s="83" t="s">
        <v>2470</v>
      </c>
      <c r="CV372" s="83" t="s">
        <v>2449</v>
      </c>
      <c r="CW372" s="90">
        <v>43799</v>
      </c>
      <c r="CX372" s="106">
        <f t="shared" si="233"/>
        <v>5.2458966630056656</v>
      </c>
    </row>
    <row r="373" spans="1:102" ht="30" customHeight="1" x14ac:dyDescent="0.2">
      <c r="A373" s="83">
        <v>2019</v>
      </c>
      <c r="B373" s="84" t="s">
        <v>2471</v>
      </c>
      <c r="C373" s="84" t="s">
        <v>614</v>
      </c>
      <c r="D373" s="85" t="s">
        <v>2472</v>
      </c>
      <c r="E373" s="121" t="s">
        <v>233</v>
      </c>
      <c r="F373" s="86" t="s">
        <v>1285</v>
      </c>
      <c r="G373" s="86" t="s">
        <v>991</v>
      </c>
      <c r="H373" s="87">
        <v>-74.856916666999993</v>
      </c>
      <c r="I373" s="87">
        <v>7.4424444440000004</v>
      </c>
      <c r="J373" s="88">
        <v>913960.14097399998</v>
      </c>
      <c r="K373" s="88">
        <v>1314832.5692400001</v>
      </c>
      <c r="L373" s="89">
        <v>106</v>
      </c>
      <c r="M373" s="86">
        <v>2</v>
      </c>
      <c r="N373" s="86" t="s">
        <v>79</v>
      </c>
      <c r="O373" s="86">
        <v>27</v>
      </c>
      <c r="P373" s="86" t="s">
        <v>98</v>
      </c>
      <c r="Q373" s="86">
        <v>2703</v>
      </c>
      <c r="R373" s="84" t="s">
        <v>225</v>
      </c>
      <c r="S373" s="84" t="s">
        <v>234</v>
      </c>
      <c r="T373" s="84" t="s">
        <v>235</v>
      </c>
      <c r="U373" s="85" t="s">
        <v>236</v>
      </c>
      <c r="V373" s="84" t="s">
        <v>237</v>
      </c>
      <c r="W373" s="84" t="s">
        <v>613</v>
      </c>
      <c r="X373" s="84" t="s">
        <v>614</v>
      </c>
      <c r="Y373" s="90">
        <v>43784</v>
      </c>
      <c r="Z373" s="91">
        <v>30.59</v>
      </c>
      <c r="AA373" s="91">
        <v>6.42</v>
      </c>
      <c r="AB373" s="91">
        <v>35</v>
      </c>
      <c r="AC373" s="91">
        <v>26.1</v>
      </c>
      <c r="AD373" s="91">
        <v>27.2</v>
      </c>
      <c r="AE373" s="91">
        <v>7.22</v>
      </c>
      <c r="AF373" s="91">
        <v>91.3</v>
      </c>
      <c r="AG373" s="91">
        <v>1.0999999999999979</v>
      </c>
      <c r="AH373" s="91">
        <v>12</v>
      </c>
      <c r="AI373" s="91">
        <v>2</v>
      </c>
      <c r="AJ373" s="91" t="s">
        <v>88</v>
      </c>
      <c r="AK373" s="91" t="s">
        <v>88</v>
      </c>
      <c r="AL373" s="91">
        <v>630</v>
      </c>
      <c r="AM373" s="91">
        <v>5290</v>
      </c>
      <c r="AN373" s="91">
        <v>657</v>
      </c>
      <c r="AO373" s="91">
        <v>0.153</v>
      </c>
      <c r="AP373" s="91">
        <v>0.22589666300566569</v>
      </c>
      <c r="AQ373" s="91">
        <v>0.02</v>
      </c>
      <c r="AR373" s="91">
        <v>5</v>
      </c>
      <c r="AS373" s="91">
        <v>3.5</v>
      </c>
      <c r="AT373" s="91">
        <v>21</v>
      </c>
      <c r="AU373" s="91" t="s">
        <v>88</v>
      </c>
      <c r="AV373" s="91">
        <v>7</v>
      </c>
      <c r="AW373" s="91">
        <v>0.1</v>
      </c>
      <c r="AX373" s="91">
        <v>5</v>
      </c>
      <c r="AY373" s="91">
        <v>0.05</v>
      </c>
      <c r="AZ373" s="91">
        <v>8.61</v>
      </c>
      <c r="BA373" s="91">
        <v>10.5</v>
      </c>
      <c r="BB373" s="91">
        <v>0.05</v>
      </c>
      <c r="BC373" s="91" t="s">
        <v>88</v>
      </c>
      <c r="BD373" s="91" t="s">
        <v>88</v>
      </c>
      <c r="BE373" s="93">
        <v>1E-3</v>
      </c>
      <c r="BF373" s="91" t="s">
        <v>88</v>
      </c>
      <c r="BG373" s="91">
        <v>0.25</v>
      </c>
      <c r="BH373" s="91" t="s">
        <v>88</v>
      </c>
      <c r="BI373" s="94">
        <f t="shared" si="195"/>
        <v>95.924645599725579</v>
      </c>
      <c r="BJ373" s="95">
        <f t="shared" si="196"/>
        <v>26.12233044642208</v>
      </c>
      <c r="BK373" s="95">
        <f t="shared" si="197"/>
        <v>70.968325132612534</v>
      </c>
      <c r="BL373" s="95">
        <f t="shared" si="198"/>
        <v>80.14150832</v>
      </c>
      <c r="BM373" s="95">
        <f t="shared" si="199"/>
        <v>99.269944328661239</v>
      </c>
      <c r="BN373" s="95">
        <f t="shared" si="200"/>
        <v>85.756210881875944</v>
      </c>
      <c r="BO373" s="95">
        <f t="shared" si="201"/>
        <v>88.854603312289129</v>
      </c>
      <c r="BP373" s="95">
        <f t="shared" si="202"/>
        <v>89.479167070868755</v>
      </c>
      <c r="BQ373" s="95">
        <f t="shared" si="203"/>
        <v>83.770569213099108</v>
      </c>
      <c r="BR373" s="96">
        <f t="shared" si="204"/>
        <v>77.519193366037342</v>
      </c>
      <c r="BS373" s="97" t="str">
        <f t="shared" si="205"/>
        <v>BUENA</v>
      </c>
      <c r="BT373" s="98">
        <f t="shared" si="206"/>
        <v>100</v>
      </c>
      <c r="BU373" s="99">
        <f t="shared" si="207"/>
        <v>0.91300000000000003</v>
      </c>
      <c r="BV373" s="100">
        <f t="shared" si="208"/>
        <v>0.5367566917607125</v>
      </c>
      <c r="BW373" s="95">
        <f t="shared" si="209"/>
        <v>0.74064995460833405</v>
      </c>
      <c r="BX373" s="94">
        <f t="shared" si="210"/>
        <v>0.91</v>
      </c>
      <c r="BY373" s="100">
        <f t="shared" si="211"/>
        <v>0.999</v>
      </c>
      <c r="BZ373" s="100">
        <f t="shared" si="212"/>
        <v>0.93557548178903316</v>
      </c>
      <c r="CA373" s="94">
        <f t="shared" si="213"/>
        <v>0.15</v>
      </c>
      <c r="CB373" s="99">
        <f t="shared" si="214"/>
        <v>0.74415749794213115</v>
      </c>
      <c r="CC373" s="97" t="str">
        <f t="shared" si="215"/>
        <v>Aceptable</v>
      </c>
      <c r="CD373" s="99">
        <f t="shared" si="216"/>
        <v>6.4424518210966827E-2</v>
      </c>
      <c r="CE373" s="96">
        <f t="shared" si="217"/>
        <v>0</v>
      </c>
      <c r="CF373" s="96">
        <f t="shared" si="218"/>
        <v>0</v>
      </c>
      <c r="CG373" s="99">
        <f t="shared" si="219"/>
        <v>2.1474839403655608E-2</v>
      </c>
      <c r="CH373" s="101" t="str">
        <f t="shared" si="220"/>
        <v>Ninguna</v>
      </c>
      <c r="CI373" s="96">
        <f t="shared" si="221"/>
        <v>0</v>
      </c>
      <c r="CJ373" s="96">
        <f t="shared" si="222"/>
        <v>0.64513517633970441</v>
      </c>
      <c r="CK373" s="96">
        <f t="shared" si="223"/>
        <v>8.6999999999999966E-2</v>
      </c>
      <c r="CL373" s="102">
        <f t="shared" si="224"/>
        <v>0.24404505877990146</v>
      </c>
      <c r="CM373" s="103" t="str">
        <f t="shared" si="225"/>
        <v>Baja</v>
      </c>
      <c r="CN373" s="96">
        <f t="shared" si="226"/>
        <v>0</v>
      </c>
      <c r="CO373" s="96">
        <f t="shared" si="227"/>
        <v>0</v>
      </c>
      <c r="CP373" s="103" t="str">
        <f t="shared" si="228"/>
        <v>Ninguna</v>
      </c>
      <c r="CQ373" s="104">
        <f t="shared" si="229"/>
        <v>1.3220825132947633E-4</v>
      </c>
      <c r="CR373" s="104">
        <f t="shared" si="230"/>
        <v>1.3220825132947633E-4</v>
      </c>
      <c r="CS373" s="103" t="str">
        <f t="shared" si="231"/>
        <v>Ninguna</v>
      </c>
      <c r="CT373" s="105" t="str">
        <f t="shared" si="232"/>
        <v>Eutrofico</v>
      </c>
      <c r="CU373" s="83" t="s">
        <v>2473</v>
      </c>
      <c r="CV373" s="83" t="s">
        <v>2449</v>
      </c>
      <c r="CW373" s="90">
        <v>43799</v>
      </c>
      <c r="CX373" s="106">
        <f t="shared" si="233"/>
        <v>5.2458966630056656</v>
      </c>
    </row>
    <row r="374" spans="1:102" ht="39.75" hidden="1" customHeight="1" x14ac:dyDescent="0.2">
      <c r="A374" s="83">
        <v>2019</v>
      </c>
      <c r="B374" s="84" t="s">
        <v>2474</v>
      </c>
      <c r="C374" s="84" t="s">
        <v>347</v>
      </c>
      <c r="D374" s="85" t="s">
        <v>2475</v>
      </c>
      <c r="E374" s="121" t="s">
        <v>343</v>
      </c>
      <c r="F374" s="86" t="s">
        <v>1412</v>
      </c>
      <c r="G374" s="86" t="s">
        <v>991</v>
      </c>
      <c r="H374" s="87">
        <v>-74.711554847000002</v>
      </c>
      <c r="I374" s="87">
        <v>7.0843860569999997</v>
      </c>
      <c r="J374" s="88">
        <v>929952.10736000002</v>
      </c>
      <c r="K374" s="88">
        <v>1275206.16163</v>
      </c>
      <c r="L374" s="89">
        <v>659</v>
      </c>
      <c r="M374" s="86">
        <v>2</v>
      </c>
      <c r="N374" s="86" t="s">
        <v>79</v>
      </c>
      <c r="O374" s="86">
        <v>27</v>
      </c>
      <c r="P374" s="86" t="s">
        <v>98</v>
      </c>
      <c r="Q374" s="86">
        <v>2703</v>
      </c>
      <c r="R374" s="84" t="s">
        <v>225</v>
      </c>
      <c r="S374" s="84" t="s">
        <v>234</v>
      </c>
      <c r="T374" s="84" t="s">
        <v>235</v>
      </c>
      <c r="U374" s="85" t="s">
        <v>344</v>
      </c>
      <c r="V374" s="84" t="s">
        <v>345</v>
      </c>
      <c r="W374" s="84" t="s">
        <v>346</v>
      </c>
      <c r="X374" s="84" t="s">
        <v>347</v>
      </c>
      <c r="Y374" s="90">
        <v>43732</v>
      </c>
      <c r="Z374" s="91">
        <v>28.7</v>
      </c>
      <c r="AA374" s="91">
        <v>7.71</v>
      </c>
      <c r="AB374" s="91">
        <v>847</v>
      </c>
      <c r="AC374" s="91">
        <v>27.3</v>
      </c>
      <c r="AD374" s="91">
        <v>28.1</v>
      </c>
      <c r="AE374" s="91">
        <v>6.74</v>
      </c>
      <c r="AF374" s="91">
        <v>91.7</v>
      </c>
      <c r="AG374" s="91">
        <v>0.80000000000000071</v>
      </c>
      <c r="AH374" s="91">
        <v>12</v>
      </c>
      <c r="AI374" s="91">
        <v>2.46</v>
      </c>
      <c r="AJ374" s="91" t="s">
        <v>88</v>
      </c>
      <c r="AK374" s="91" t="s">
        <v>88</v>
      </c>
      <c r="AL374" s="91">
        <v>2720</v>
      </c>
      <c r="AM374" s="91">
        <v>27000</v>
      </c>
      <c r="AN374" s="91">
        <v>7701</v>
      </c>
      <c r="AO374" s="91">
        <v>0.153</v>
      </c>
      <c r="AP374" s="91">
        <v>5.308571580633143</v>
      </c>
      <c r="AQ374" s="91">
        <v>0.11799999999999999</v>
      </c>
      <c r="AR374" s="91">
        <v>5</v>
      </c>
      <c r="AS374" s="91">
        <v>4.3</v>
      </c>
      <c r="AT374" s="91">
        <v>728</v>
      </c>
      <c r="AU374" s="91" t="s">
        <v>88</v>
      </c>
      <c r="AV374" s="91">
        <v>14</v>
      </c>
      <c r="AW374" s="91">
        <v>0.1</v>
      </c>
      <c r="AX374" s="91">
        <v>5</v>
      </c>
      <c r="AY374" s="91">
        <v>6.7000000000000004E-2</v>
      </c>
      <c r="AZ374" s="91">
        <v>53.7</v>
      </c>
      <c r="BA374" s="91">
        <v>362</v>
      </c>
      <c r="BB374" s="91">
        <v>0.05</v>
      </c>
      <c r="BC374" s="91" t="s">
        <v>88</v>
      </c>
      <c r="BD374" s="91" t="s">
        <v>88</v>
      </c>
      <c r="BE374" s="93">
        <v>1E-3</v>
      </c>
      <c r="BF374" s="91" t="s">
        <v>88</v>
      </c>
      <c r="BG374" s="91">
        <v>0.25</v>
      </c>
      <c r="BH374" s="91" t="s">
        <v>88</v>
      </c>
      <c r="BI374" s="94">
        <f t="shared" si="195"/>
        <v>96.145428706762999</v>
      </c>
      <c r="BJ374" s="95">
        <f t="shared" si="196"/>
        <v>11.286366131972198</v>
      </c>
      <c r="BK374" s="95">
        <f t="shared" si="197"/>
        <v>91.071583149183425</v>
      </c>
      <c r="BL374" s="95">
        <f t="shared" si="198"/>
        <v>76.124505599630339</v>
      </c>
      <c r="BM374" s="95">
        <f t="shared" si="199"/>
        <v>70.061069972285324</v>
      </c>
      <c r="BN374" s="95">
        <f t="shared" si="200"/>
        <v>85.756210881875944</v>
      </c>
      <c r="BO374" s="95">
        <f t="shared" si="201"/>
        <v>89.428374924745114</v>
      </c>
      <c r="BP374" s="95">
        <f t="shared" si="202"/>
        <v>87.665011920781382</v>
      </c>
      <c r="BQ374" s="95">
        <f t="shared" si="203"/>
        <v>20</v>
      </c>
      <c r="BR374" s="96">
        <f t="shared" si="204"/>
        <v>69.479877755187928</v>
      </c>
      <c r="BS374" s="97" t="str">
        <f t="shared" si="205"/>
        <v>MEDIA</v>
      </c>
      <c r="BT374" s="98">
        <f t="shared" si="206"/>
        <v>74.626865671641781</v>
      </c>
      <c r="BU374" s="99">
        <f t="shared" si="207"/>
        <v>0.91700000000000004</v>
      </c>
      <c r="BV374" s="100">
        <f t="shared" si="208"/>
        <v>0.1</v>
      </c>
      <c r="BW374" s="95">
        <f t="shared" si="209"/>
        <v>1</v>
      </c>
      <c r="BX374" s="94">
        <f t="shared" si="210"/>
        <v>0.91</v>
      </c>
      <c r="BY374" s="100">
        <f t="shared" si="211"/>
        <v>0.97799999999999998</v>
      </c>
      <c r="BZ374" s="100">
        <f t="shared" si="212"/>
        <v>0</v>
      </c>
      <c r="CA374" s="94">
        <f t="shared" si="213"/>
        <v>0.15</v>
      </c>
      <c r="CB374" s="99">
        <f t="shared" si="214"/>
        <v>0.58604000000000012</v>
      </c>
      <c r="CC374" s="97" t="str">
        <f t="shared" si="215"/>
        <v>Regular</v>
      </c>
      <c r="CD374" s="99">
        <f t="shared" si="216"/>
        <v>1</v>
      </c>
      <c r="CE374" s="96">
        <f t="shared" si="217"/>
        <v>1</v>
      </c>
      <c r="CF374" s="96">
        <f t="shared" si="218"/>
        <v>1.8500000000000016E-2</v>
      </c>
      <c r="CG374" s="99">
        <f t="shared" si="219"/>
        <v>0.67283333333333328</v>
      </c>
      <c r="CH374" s="101" t="str">
        <f t="shared" si="220"/>
        <v>Alta</v>
      </c>
      <c r="CI374" s="96">
        <f t="shared" si="221"/>
        <v>0.22365457497236541</v>
      </c>
      <c r="CJ374" s="96">
        <f t="shared" si="222"/>
        <v>1</v>
      </c>
      <c r="CK374" s="96">
        <f t="shared" si="223"/>
        <v>8.2999999999999963E-2</v>
      </c>
      <c r="CL374" s="102">
        <f t="shared" si="224"/>
        <v>0.43555152499078847</v>
      </c>
      <c r="CM374" s="103" t="str">
        <f t="shared" si="225"/>
        <v>Media</v>
      </c>
      <c r="CN374" s="96">
        <f t="shared" si="226"/>
        <v>2.2000000000000002E-2</v>
      </c>
      <c r="CO374" s="96">
        <f t="shared" si="227"/>
        <v>2.2000000000000002E-2</v>
      </c>
      <c r="CP374" s="103" t="str">
        <f t="shared" si="228"/>
        <v>Ninguna</v>
      </c>
      <c r="CQ374" s="104">
        <f t="shared" si="229"/>
        <v>1.1200867264296642E-2</v>
      </c>
      <c r="CR374" s="104">
        <f t="shared" si="230"/>
        <v>1.1200867264296642E-2</v>
      </c>
      <c r="CS374" s="103" t="str">
        <f t="shared" si="231"/>
        <v>Ninguna</v>
      </c>
      <c r="CT374" s="105" t="str">
        <f t="shared" si="232"/>
        <v>Eutrofico</v>
      </c>
      <c r="CU374" s="83" t="s">
        <v>2476</v>
      </c>
      <c r="CV374" s="83" t="s">
        <v>2356</v>
      </c>
      <c r="CW374" s="90">
        <v>43747</v>
      </c>
      <c r="CX374" s="106">
        <f t="shared" si="233"/>
        <v>10.426571580633144</v>
      </c>
    </row>
    <row r="375" spans="1:102" ht="30" hidden="1" customHeight="1" x14ac:dyDescent="0.2">
      <c r="A375" s="83">
        <v>2019</v>
      </c>
      <c r="B375" s="84" t="s">
        <v>2477</v>
      </c>
      <c r="C375" s="84" t="s">
        <v>347</v>
      </c>
      <c r="D375" s="85" t="s">
        <v>2478</v>
      </c>
      <c r="E375" s="121" t="s">
        <v>343</v>
      </c>
      <c r="F375" s="86" t="s">
        <v>1412</v>
      </c>
      <c r="G375" s="86" t="s">
        <v>991</v>
      </c>
      <c r="H375" s="87">
        <v>-74.710833332999997</v>
      </c>
      <c r="I375" s="87">
        <v>7.0853055559999998</v>
      </c>
      <c r="J375" s="88">
        <v>930031.96016300004</v>
      </c>
      <c r="K375" s="88">
        <v>1275307.7473500001</v>
      </c>
      <c r="L375" s="89">
        <v>657</v>
      </c>
      <c r="M375" s="86">
        <v>2</v>
      </c>
      <c r="N375" s="86" t="s">
        <v>79</v>
      </c>
      <c r="O375" s="86">
        <v>27</v>
      </c>
      <c r="P375" s="86" t="s">
        <v>98</v>
      </c>
      <c r="Q375" s="86">
        <v>2703</v>
      </c>
      <c r="R375" s="84" t="s">
        <v>225</v>
      </c>
      <c r="S375" s="84" t="s">
        <v>234</v>
      </c>
      <c r="T375" s="84" t="s">
        <v>235</v>
      </c>
      <c r="U375" s="85" t="s">
        <v>344</v>
      </c>
      <c r="V375" s="84" t="s">
        <v>345</v>
      </c>
      <c r="W375" s="84" t="s">
        <v>346</v>
      </c>
      <c r="X375" s="84" t="s">
        <v>347</v>
      </c>
      <c r="Y375" s="90">
        <v>43732</v>
      </c>
      <c r="Z375" s="91">
        <v>113.6</v>
      </c>
      <c r="AA375" s="91">
        <v>7.6</v>
      </c>
      <c r="AB375" s="91">
        <v>982</v>
      </c>
      <c r="AC375" s="91">
        <v>28.3</v>
      </c>
      <c r="AD375" s="91">
        <v>27.9</v>
      </c>
      <c r="AE375" s="91">
        <v>6.93</v>
      </c>
      <c r="AF375" s="91">
        <v>95.4</v>
      </c>
      <c r="AG375" s="91">
        <v>-0.40000000000000213</v>
      </c>
      <c r="AH375" s="91">
        <v>12</v>
      </c>
      <c r="AI375" s="91">
        <v>2</v>
      </c>
      <c r="AJ375" s="91" t="s">
        <v>88</v>
      </c>
      <c r="AK375" s="91" t="s">
        <v>88</v>
      </c>
      <c r="AL375" s="91">
        <v>1600</v>
      </c>
      <c r="AM375" s="91">
        <v>8800</v>
      </c>
      <c r="AN375" s="91">
        <v>1730</v>
      </c>
      <c r="AO375" s="91">
        <v>0.153</v>
      </c>
      <c r="AP375" s="91">
        <v>3.9306019362985829</v>
      </c>
      <c r="AQ375" s="91">
        <v>8.7999999999999995E-2</v>
      </c>
      <c r="AR375" s="91">
        <v>5</v>
      </c>
      <c r="AS375" s="91">
        <v>46.7</v>
      </c>
      <c r="AT375" s="91">
        <v>1007</v>
      </c>
      <c r="AU375" s="91" t="s">
        <v>88</v>
      </c>
      <c r="AV375" s="91">
        <v>61</v>
      </c>
      <c r="AW375" s="91">
        <v>1.7</v>
      </c>
      <c r="AX375" s="91">
        <v>5</v>
      </c>
      <c r="AY375" s="91">
        <v>0.14499999999999999</v>
      </c>
      <c r="AZ375" s="91">
        <v>55.1</v>
      </c>
      <c r="BA375" s="91">
        <v>545</v>
      </c>
      <c r="BB375" s="91">
        <v>0.05</v>
      </c>
      <c r="BC375" s="91" t="s">
        <v>88</v>
      </c>
      <c r="BD375" s="91" t="s">
        <v>88</v>
      </c>
      <c r="BE375" s="93">
        <v>1E-3</v>
      </c>
      <c r="BF375" s="91" t="s">
        <v>88</v>
      </c>
      <c r="BG375" s="91">
        <v>0.63900000000000001</v>
      </c>
      <c r="BH375" s="91" t="s">
        <v>88</v>
      </c>
      <c r="BI375" s="94">
        <f t="shared" si="195"/>
        <v>97.776523712714649</v>
      </c>
      <c r="BJ375" s="95">
        <f t="shared" si="196"/>
        <v>19.195403148080608</v>
      </c>
      <c r="BK375" s="95">
        <f t="shared" si="197"/>
        <v>92.380194015993766</v>
      </c>
      <c r="BL375" s="95">
        <f t="shared" si="198"/>
        <v>80.14150832</v>
      </c>
      <c r="BM375" s="95">
        <f t="shared" si="199"/>
        <v>76.53955530633668</v>
      </c>
      <c r="BN375" s="95">
        <f t="shared" si="200"/>
        <v>85.756210881875944</v>
      </c>
      <c r="BO375" s="95">
        <f t="shared" si="201"/>
        <v>90.551175090429538</v>
      </c>
      <c r="BP375" s="95">
        <f t="shared" si="202"/>
        <v>40.615886056258191</v>
      </c>
      <c r="BQ375" s="95">
        <f t="shared" si="203"/>
        <v>20</v>
      </c>
      <c r="BR375" s="96">
        <f t="shared" si="204"/>
        <v>68.604625804178582</v>
      </c>
      <c r="BS375" s="97" t="str">
        <f t="shared" si="205"/>
        <v>MEDIA</v>
      </c>
      <c r="BT375" s="98">
        <f t="shared" si="206"/>
        <v>34.482758620689658</v>
      </c>
      <c r="BU375" s="99">
        <f t="shared" si="207"/>
        <v>0.95400000000000007</v>
      </c>
      <c r="BV375" s="100">
        <f t="shared" si="208"/>
        <v>0.1</v>
      </c>
      <c r="BW375" s="95">
        <f t="shared" si="209"/>
        <v>1</v>
      </c>
      <c r="BX375" s="94">
        <f t="shared" si="210"/>
        <v>0.91</v>
      </c>
      <c r="BY375" s="100">
        <f t="shared" si="211"/>
        <v>0.83699999999999997</v>
      </c>
      <c r="BZ375" s="100">
        <f t="shared" si="212"/>
        <v>0</v>
      </c>
      <c r="CA375" s="94">
        <f t="shared" si="213"/>
        <v>0.15</v>
      </c>
      <c r="CB375" s="99">
        <f t="shared" si="214"/>
        <v>0.57222000000000006</v>
      </c>
      <c r="CC375" s="97" t="str">
        <f t="shared" si="215"/>
        <v>Regular</v>
      </c>
      <c r="CD375" s="99">
        <f t="shared" si="216"/>
        <v>1</v>
      </c>
      <c r="CE375" s="96">
        <f t="shared" si="217"/>
        <v>1</v>
      </c>
      <c r="CF375" s="96">
        <f t="shared" si="218"/>
        <v>2.5500000000000023E-2</v>
      </c>
      <c r="CG375" s="99">
        <f t="shared" si="219"/>
        <v>0.67516666666666669</v>
      </c>
      <c r="CH375" s="101" t="str">
        <f t="shared" si="220"/>
        <v>Alta</v>
      </c>
      <c r="CI375" s="96">
        <f t="shared" si="221"/>
        <v>0</v>
      </c>
      <c r="CJ375" s="96">
        <f t="shared" si="222"/>
        <v>0.76891029640409458</v>
      </c>
      <c r="CK375" s="96">
        <f t="shared" si="223"/>
        <v>4.599999999999993E-2</v>
      </c>
      <c r="CL375" s="102">
        <f t="shared" si="224"/>
        <v>0.2716367654680315</v>
      </c>
      <c r="CM375" s="103" t="str">
        <f t="shared" si="225"/>
        <v>Baja</v>
      </c>
      <c r="CN375" s="96">
        <f t="shared" si="226"/>
        <v>0.16300000000000001</v>
      </c>
      <c r="CO375" s="96">
        <f t="shared" si="227"/>
        <v>0.16300000000000001</v>
      </c>
      <c r="CP375" s="103" t="str">
        <f t="shared" si="228"/>
        <v>Ninguna</v>
      </c>
      <c r="CQ375" s="104">
        <f t="shared" si="229"/>
        <v>7.6908758815083375E-3</v>
      </c>
      <c r="CR375" s="104">
        <f t="shared" si="230"/>
        <v>7.6908758815083375E-3</v>
      </c>
      <c r="CS375" s="103" t="str">
        <f t="shared" si="231"/>
        <v>Ninguna</v>
      </c>
      <c r="CT375" s="105" t="str">
        <f t="shared" si="232"/>
        <v>Eutrofico</v>
      </c>
      <c r="CU375" s="83" t="s">
        <v>2479</v>
      </c>
      <c r="CV375" s="83" t="s">
        <v>2356</v>
      </c>
      <c r="CW375" s="90">
        <v>43747</v>
      </c>
      <c r="CX375" s="106">
        <f t="shared" si="233"/>
        <v>9.0186019362985839</v>
      </c>
    </row>
    <row r="376" spans="1:102" ht="30" hidden="1" customHeight="1" x14ac:dyDescent="0.2">
      <c r="A376" s="83">
        <v>2019</v>
      </c>
      <c r="B376" s="84" t="s">
        <v>2480</v>
      </c>
      <c r="C376" s="84" t="s">
        <v>347</v>
      </c>
      <c r="D376" s="85" t="s">
        <v>2328</v>
      </c>
      <c r="E376" s="121" t="s">
        <v>314</v>
      </c>
      <c r="F376" s="86" t="s">
        <v>1412</v>
      </c>
      <c r="G376" s="86" t="s">
        <v>991</v>
      </c>
      <c r="H376" s="87">
        <v>-74.692666666999997</v>
      </c>
      <c r="I376" s="87">
        <v>7.063722222</v>
      </c>
      <c r="J376" s="88">
        <v>932035.88306000002</v>
      </c>
      <c r="K376" s="88">
        <v>1272917.99067</v>
      </c>
      <c r="L376" s="89">
        <v>581</v>
      </c>
      <c r="M376" s="86">
        <v>2</v>
      </c>
      <c r="N376" s="86" t="s">
        <v>79</v>
      </c>
      <c r="O376" s="86">
        <v>27</v>
      </c>
      <c r="P376" s="86" t="s">
        <v>98</v>
      </c>
      <c r="Q376" s="86">
        <v>2703</v>
      </c>
      <c r="R376" s="84" t="s">
        <v>225</v>
      </c>
      <c r="S376" s="84" t="s">
        <v>234</v>
      </c>
      <c r="T376" s="84" t="s">
        <v>235</v>
      </c>
      <c r="U376" s="85" t="s">
        <v>344</v>
      </c>
      <c r="V376" s="84" t="s">
        <v>345</v>
      </c>
      <c r="W376" s="84" t="s">
        <v>346</v>
      </c>
      <c r="X376" s="84" t="s">
        <v>347</v>
      </c>
      <c r="Y376" s="90">
        <v>43732</v>
      </c>
      <c r="Z376" s="91">
        <v>81.37</v>
      </c>
      <c r="AA376" s="91">
        <v>8.02</v>
      </c>
      <c r="AB376" s="91">
        <v>583</v>
      </c>
      <c r="AC376" s="91">
        <v>26.2</v>
      </c>
      <c r="AD376" s="91">
        <v>24.8</v>
      </c>
      <c r="AE376" s="91">
        <v>7.2</v>
      </c>
      <c r="AF376" s="91">
        <v>96</v>
      </c>
      <c r="AG376" s="91">
        <v>-1.3999999999999986</v>
      </c>
      <c r="AH376" s="91">
        <v>12</v>
      </c>
      <c r="AI376" s="91">
        <v>2</v>
      </c>
      <c r="AJ376" s="91" t="s">
        <v>88</v>
      </c>
      <c r="AK376" s="91" t="s">
        <v>88</v>
      </c>
      <c r="AL376" s="91">
        <v>32550</v>
      </c>
      <c r="AM376" s="91">
        <v>77010</v>
      </c>
      <c r="AN376" s="91">
        <v>32550</v>
      </c>
      <c r="AO376" s="91">
        <v>0.153</v>
      </c>
      <c r="AP376" s="91">
        <v>2.575221958264589</v>
      </c>
      <c r="AQ376" s="91">
        <v>3.5000000000000003E-2</v>
      </c>
      <c r="AR376" s="91">
        <v>5</v>
      </c>
      <c r="AS376" s="91">
        <v>68.7</v>
      </c>
      <c r="AT376" s="91">
        <v>534</v>
      </c>
      <c r="AU376" s="91" t="s">
        <v>88</v>
      </c>
      <c r="AV376" s="91">
        <v>75</v>
      </c>
      <c r="AW376" s="91">
        <v>0.2</v>
      </c>
      <c r="AX376" s="91">
        <v>5</v>
      </c>
      <c r="AY376" s="91">
        <v>0.21299999999999999</v>
      </c>
      <c r="AZ376" s="91">
        <v>64.2</v>
      </c>
      <c r="BA376" s="91">
        <v>254</v>
      </c>
      <c r="BB376" s="91">
        <v>0.05</v>
      </c>
      <c r="BC376" s="91" t="s">
        <v>88</v>
      </c>
      <c r="BD376" s="91" t="s">
        <v>88</v>
      </c>
      <c r="BE376" s="93">
        <v>1E-3</v>
      </c>
      <c r="BF376" s="91" t="s">
        <v>88</v>
      </c>
      <c r="BG376" s="91">
        <v>0.25</v>
      </c>
      <c r="BH376" s="91" t="s">
        <v>88</v>
      </c>
      <c r="BI376" s="94">
        <f t="shared" si="195"/>
        <v>97.97012852224006</v>
      </c>
      <c r="BJ376" s="95">
        <f t="shared" si="196"/>
        <v>6.3385257844060749</v>
      </c>
      <c r="BK376" s="95">
        <f t="shared" si="197"/>
        <v>84.444257887622371</v>
      </c>
      <c r="BL376" s="95">
        <f t="shared" si="198"/>
        <v>80.14150832</v>
      </c>
      <c r="BM376" s="95">
        <f t="shared" si="199"/>
        <v>83.880057026778104</v>
      </c>
      <c r="BN376" s="95">
        <f t="shared" si="200"/>
        <v>85.756210881875944</v>
      </c>
      <c r="BO376" s="95">
        <f t="shared" si="201"/>
        <v>89.96946329491027</v>
      </c>
      <c r="BP376" s="95">
        <f t="shared" si="202"/>
        <v>29.602882320783792</v>
      </c>
      <c r="BQ376" s="95">
        <f t="shared" si="203"/>
        <v>20</v>
      </c>
      <c r="BR376" s="96">
        <f t="shared" si="204"/>
        <v>65.502323963143382</v>
      </c>
      <c r="BS376" s="97" t="str">
        <f t="shared" si="205"/>
        <v>MEDIA</v>
      </c>
      <c r="BT376" s="98">
        <f t="shared" si="206"/>
        <v>23.474178403755868</v>
      </c>
      <c r="BU376" s="99">
        <f t="shared" si="207"/>
        <v>0.96</v>
      </c>
      <c r="BV376" s="100">
        <f t="shared" si="208"/>
        <v>0.1</v>
      </c>
      <c r="BW376" s="95">
        <f t="shared" si="209"/>
        <v>0.9896781556613472</v>
      </c>
      <c r="BX376" s="94">
        <f t="shared" si="210"/>
        <v>0.91</v>
      </c>
      <c r="BY376" s="100">
        <f t="shared" si="211"/>
        <v>0.79499999999999993</v>
      </c>
      <c r="BZ376" s="100">
        <f t="shared" si="212"/>
        <v>0</v>
      </c>
      <c r="CA376" s="94">
        <f t="shared" si="213"/>
        <v>0.15</v>
      </c>
      <c r="CB376" s="99">
        <f t="shared" si="214"/>
        <v>0.56585494179258866</v>
      </c>
      <c r="CC376" s="97" t="str">
        <f t="shared" si="215"/>
        <v>Regular</v>
      </c>
      <c r="CD376" s="99">
        <f t="shared" si="216"/>
        <v>1</v>
      </c>
      <c r="CE376" s="96">
        <f t="shared" si="217"/>
        <v>1</v>
      </c>
      <c r="CF376" s="96">
        <f t="shared" si="218"/>
        <v>7.1000000000000008E-2</v>
      </c>
      <c r="CG376" s="99">
        <f t="shared" si="219"/>
        <v>0.69033333333333335</v>
      </c>
      <c r="CH376" s="101" t="str">
        <f t="shared" si="220"/>
        <v>Alta</v>
      </c>
      <c r="CI376" s="96">
        <f t="shared" si="221"/>
        <v>0</v>
      </c>
      <c r="CJ376" s="96">
        <f t="shared" si="222"/>
        <v>1</v>
      </c>
      <c r="CK376" s="96">
        <f t="shared" si="223"/>
        <v>4.0000000000000036E-2</v>
      </c>
      <c r="CL376" s="102">
        <f t="shared" si="224"/>
        <v>0.34666666666666668</v>
      </c>
      <c r="CM376" s="103" t="str">
        <f t="shared" si="225"/>
        <v>Baja</v>
      </c>
      <c r="CN376" s="96">
        <f t="shared" si="226"/>
        <v>0.20500000000000002</v>
      </c>
      <c r="CO376" s="96">
        <f t="shared" si="227"/>
        <v>0.20500000000000002</v>
      </c>
      <c r="CP376" s="103" t="str">
        <f t="shared" si="228"/>
        <v>Baja</v>
      </c>
      <c r="CQ376" s="104">
        <f t="shared" si="229"/>
        <v>3.1953450579942005E-2</v>
      </c>
      <c r="CR376" s="104">
        <f t="shared" si="230"/>
        <v>3.1953450579942005E-2</v>
      </c>
      <c r="CS376" s="103" t="str">
        <f t="shared" si="231"/>
        <v>Ninguna</v>
      </c>
      <c r="CT376" s="105" t="str">
        <f t="shared" si="232"/>
        <v>Eutrofico</v>
      </c>
      <c r="CU376" s="83" t="s">
        <v>2481</v>
      </c>
      <c r="CV376" s="83" t="s">
        <v>2356</v>
      </c>
      <c r="CW376" s="90">
        <v>43747</v>
      </c>
      <c r="CX376" s="106">
        <f t="shared" si="233"/>
        <v>7.6102219582645887</v>
      </c>
    </row>
    <row r="377" spans="1:102" ht="30" hidden="1" customHeight="1" x14ac:dyDescent="0.2">
      <c r="A377" s="83">
        <v>2019</v>
      </c>
      <c r="B377" s="84" t="s">
        <v>2331</v>
      </c>
      <c r="C377" s="84" t="s">
        <v>347</v>
      </c>
      <c r="D377" s="85" t="s">
        <v>2332</v>
      </c>
      <c r="E377" s="121" t="s">
        <v>314</v>
      </c>
      <c r="F377" s="86" t="s">
        <v>1412</v>
      </c>
      <c r="G377" s="86" t="s">
        <v>991</v>
      </c>
      <c r="H377" s="87">
        <v>-74.691805556000006</v>
      </c>
      <c r="I377" s="87">
        <v>7.0634444439999999</v>
      </c>
      <c r="J377" s="88">
        <v>932130.98360100004</v>
      </c>
      <c r="K377" s="88">
        <v>1272887.1436699999</v>
      </c>
      <c r="L377" s="89">
        <v>580</v>
      </c>
      <c r="M377" s="86">
        <v>2</v>
      </c>
      <c r="N377" s="86" t="s">
        <v>79</v>
      </c>
      <c r="O377" s="86">
        <v>27</v>
      </c>
      <c r="P377" s="86" t="s">
        <v>98</v>
      </c>
      <c r="Q377" s="86">
        <v>2703</v>
      </c>
      <c r="R377" s="84" t="s">
        <v>225</v>
      </c>
      <c r="S377" s="84" t="s">
        <v>234</v>
      </c>
      <c r="T377" s="84" t="s">
        <v>235</v>
      </c>
      <c r="U377" s="85" t="s">
        <v>344</v>
      </c>
      <c r="V377" s="84" t="s">
        <v>345</v>
      </c>
      <c r="W377" s="84" t="s">
        <v>346</v>
      </c>
      <c r="X377" s="84" t="s">
        <v>347</v>
      </c>
      <c r="Y377" s="90">
        <v>43732</v>
      </c>
      <c r="Z377" s="91">
        <v>207.68</v>
      </c>
      <c r="AA377" s="91">
        <v>7.7</v>
      </c>
      <c r="AB377" s="91">
        <v>278</v>
      </c>
      <c r="AC377" s="91">
        <v>25.3</v>
      </c>
      <c r="AD377" s="91">
        <v>24.8</v>
      </c>
      <c r="AE377" s="91">
        <v>7.33</v>
      </c>
      <c r="AF377" s="91">
        <v>98</v>
      </c>
      <c r="AG377" s="91">
        <v>-0.5</v>
      </c>
      <c r="AH377" s="91">
        <v>12</v>
      </c>
      <c r="AI377" s="91">
        <v>2</v>
      </c>
      <c r="AJ377" s="91" t="s">
        <v>88</v>
      </c>
      <c r="AK377" s="91" t="s">
        <v>88</v>
      </c>
      <c r="AL377" s="91">
        <v>35075</v>
      </c>
      <c r="AM377" s="91">
        <v>126675</v>
      </c>
      <c r="AN377" s="91">
        <v>41060</v>
      </c>
      <c r="AO377" s="91">
        <v>0.153</v>
      </c>
      <c r="AP377" s="91">
        <v>1.8320219369759487</v>
      </c>
      <c r="AQ377" s="91">
        <v>0.02</v>
      </c>
      <c r="AR377" s="91">
        <v>5</v>
      </c>
      <c r="AS377" s="91">
        <v>50.8</v>
      </c>
      <c r="AT377" s="91">
        <v>252</v>
      </c>
      <c r="AU377" s="91" t="s">
        <v>88</v>
      </c>
      <c r="AV377" s="91">
        <v>49</v>
      </c>
      <c r="AW377" s="91">
        <v>0.1</v>
      </c>
      <c r="AX377" s="91">
        <v>5</v>
      </c>
      <c r="AY377" s="91">
        <v>0.115</v>
      </c>
      <c r="AZ377" s="91">
        <v>48</v>
      </c>
      <c r="BA377" s="91">
        <v>89.4</v>
      </c>
      <c r="BB377" s="91">
        <v>0.05</v>
      </c>
      <c r="BC377" s="91" t="s">
        <v>88</v>
      </c>
      <c r="BD377" s="91" t="s">
        <v>88</v>
      </c>
      <c r="BE377" s="93">
        <v>1E-3</v>
      </c>
      <c r="BF377" s="91" t="s">
        <v>88</v>
      </c>
      <c r="BG377" s="91">
        <v>0.25</v>
      </c>
      <c r="BH377" s="91" t="s">
        <v>88</v>
      </c>
      <c r="BI377" s="94">
        <f t="shared" si="195"/>
        <v>98.47097504432007</v>
      </c>
      <c r="BJ377" s="95">
        <f t="shared" si="196"/>
        <v>5.7418060952396806</v>
      </c>
      <c r="BK377" s="95">
        <f t="shared" si="197"/>
        <v>91.216302570996049</v>
      </c>
      <c r="BL377" s="95">
        <f t="shared" si="198"/>
        <v>80.14150832</v>
      </c>
      <c r="BM377" s="95">
        <f t="shared" si="199"/>
        <v>88.359453597014848</v>
      </c>
      <c r="BN377" s="95">
        <f t="shared" si="200"/>
        <v>85.756210881875944</v>
      </c>
      <c r="BO377" s="95">
        <f t="shared" si="201"/>
        <v>90.556381569404678</v>
      </c>
      <c r="BP377" s="95">
        <f t="shared" si="202"/>
        <v>38.471746648061455</v>
      </c>
      <c r="BQ377" s="95">
        <f t="shared" si="203"/>
        <v>60.56257882293761</v>
      </c>
      <c r="BR377" s="96">
        <f t="shared" si="204"/>
        <v>70.29243878506243</v>
      </c>
      <c r="BS377" s="97" t="str">
        <f t="shared" si="205"/>
        <v>BUENA</v>
      </c>
      <c r="BT377" s="98">
        <f t="shared" si="206"/>
        <v>43.478260869565219</v>
      </c>
      <c r="BU377" s="99">
        <f t="shared" si="207"/>
        <v>0.98</v>
      </c>
      <c r="BV377" s="100">
        <f t="shared" si="208"/>
        <v>0.1</v>
      </c>
      <c r="BW377" s="95">
        <f t="shared" si="209"/>
        <v>1</v>
      </c>
      <c r="BX377" s="94">
        <f t="shared" si="210"/>
        <v>0.91</v>
      </c>
      <c r="BY377" s="100">
        <f t="shared" si="211"/>
        <v>0.873</v>
      </c>
      <c r="BZ377" s="100">
        <f t="shared" si="212"/>
        <v>0</v>
      </c>
      <c r="CA377" s="94">
        <f t="shared" si="213"/>
        <v>0.15</v>
      </c>
      <c r="CB377" s="99">
        <f t="shared" si="214"/>
        <v>0.58142000000000005</v>
      </c>
      <c r="CC377" s="97" t="str">
        <f t="shared" si="215"/>
        <v>Regular</v>
      </c>
      <c r="CD377" s="99">
        <f t="shared" si="216"/>
        <v>1</v>
      </c>
      <c r="CE377" s="96">
        <f t="shared" si="217"/>
        <v>0.31324567451089508</v>
      </c>
      <c r="CF377" s="96">
        <f t="shared" si="218"/>
        <v>0</v>
      </c>
      <c r="CG377" s="99">
        <f t="shared" si="219"/>
        <v>0.4377485581702984</v>
      </c>
      <c r="CH377" s="101" t="str">
        <f t="shared" si="220"/>
        <v>Media</v>
      </c>
      <c r="CI377" s="96">
        <f t="shared" si="221"/>
        <v>0</v>
      </c>
      <c r="CJ377" s="96">
        <f t="shared" si="222"/>
        <v>1</v>
      </c>
      <c r="CK377" s="96">
        <f t="shared" si="223"/>
        <v>2.0000000000000018E-2</v>
      </c>
      <c r="CL377" s="102">
        <f t="shared" si="224"/>
        <v>0.34</v>
      </c>
      <c r="CM377" s="103" t="str">
        <f t="shared" si="225"/>
        <v>Baja</v>
      </c>
      <c r="CN377" s="96">
        <f t="shared" si="226"/>
        <v>0.127</v>
      </c>
      <c r="CO377" s="96">
        <f t="shared" si="227"/>
        <v>0.127</v>
      </c>
      <c r="CP377" s="103" t="str">
        <f t="shared" si="228"/>
        <v>Ninguna</v>
      </c>
      <c r="CQ377" s="104">
        <f t="shared" si="229"/>
        <v>1.0825139079304675E-2</v>
      </c>
      <c r="CR377" s="104">
        <f t="shared" si="230"/>
        <v>1.0825139079304675E-2</v>
      </c>
      <c r="CS377" s="103" t="str">
        <f t="shared" si="231"/>
        <v>Ninguna</v>
      </c>
      <c r="CT377" s="105" t="str">
        <f t="shared" si="232"/>
        <v>Eutrofico</v>
      </c>
      <c r="CU377" s="83" t="s">
        <v>2482</v>
      </c>
      <c r="CV377" s="83" t="s">
        <v>2356</v>
      </c>
      <c r="CW377" s="90">
        <v>43747</v>
      </c>
      <c r="CX377" s="106">
        <f t="shared" si="233"/>
        <v>6.852021936975949</v>
      </c>
    </row>
    <row r="378" spans="1:102" ht="30" hidden="1" customHeight="1" x14ac:dyDescent="0.2">
      <c r="A378" s="83">
        <v>2019</v>
      </c>
      <c r="B378" s="84" t="s">
        <v>2483</v>
      </c>
      <c r="C378" s="84" t="s">
        <v>347</v>
      </c>
      <c r="D378" s="85" t="s">
        <v>2484</v>
      </c>
      <c r="E378" s="121" t="s">
        <v>343</v>
      </c>
      <c r="F378" s="86" t="s">
        <v>1412</v>
      </c>
      <c r="G378" s="86" t="s">
        <v>991</v>
      </c>
      <c r="H378" s="87">
        <v>-74.726210339000005</v>
      </c>
      <c r="I378" s="87">
        <v>7.0933170460000001</v>
      </c>
      <c r="J378" s="88">
        <v>928334.31929999997</v>
      </c>
      <c r="K378" s="88">
        <v>1276196.1476</v>
      </c>
      <c r="L378" s="89">
        <v>711</v>
      </c>
      <c r="M378" s="86">
        <v>2</v>
      </c>
      <c r="N378" s="86" t="s">
        <v>79</v>
      </c>
      <c r="O378" s="86">
        <v>27</v>
      </c>
      <c r="P378" s="86" t="s">
        <v>98</v>
      </c>
      <c r="Q378" s="86">
        <v>2703</v>
      </c>
      <c r="R378" s="84" t="s">
        <v>225</v>
      </c>
      <c r="S378" s="84" t="s">
        <v>234</v>
      </c>
      <c r="T378" s="84" t="s">
        <v>235</v>
      </c>
      <c r="U378" s="85" t="s">
        <v>344</v>
      </c>
      <c r="V378" s="84" t="s">
        <v>345</v>
      </c>
      <c r="W378" s="84" t="s">
        <v>346</v>
      </c>
      <c r="X378" s="84" t="s">
        <v>347</v>
      </c>
      <c r="Y378" s="90">
        <v>43732</v>
      </c>
      <c r="Z378" s="91" t="s">
        <v>991</v>
      </c>
      <c r="AA378" s="91">
        <v>7.24</v>
      </c>
      <c r="AB378" s="91">
        <v>107.5</v>
      </c>
      <c r="AC378" s="91">
        <v>28.6</v>
      </c>
      <c r="AD378" s="91">
        <v>30.9</v>
      </c>
      <c r="AE378" s="91">
        <v>8.7100000000000009</v>
      </c>
      <c r="AF378" s="91">
        <v>130.6</v>
      </c>
      <c r="AG378" s="91">
        <v>2.2999999999999972</v>
      </c>
      <c r="AH378" s="91">
        <v>12.4</v>
      </c>
      <c r="AI378" s="91">
        <v>2</v>
      </c>
      <c r="AJ378" s="91" t="s">
        <v>88</v>
      </c>
      <c r="AK378" s="91" t="s">
        <v>88</v>
      </c>
      <c r="AL378" s="91">
        <v>410</v>
      </c>
      <c r="AM378" s="91">
        <v>38730</v>
      </c>
      <c r="AN378" s="91">
        <v>754</v>
      </c>
      <c r="AO378" s="91">
        <v>0.153</v>
      </c>
      <c r="AP378" s="91">
        <v>1.5451331749587534</v>
      </c>
      <c r="AQ378" s="91">
        <v>0.02</v>
      </c>
      <c r="AR378" s="91">
        <v>5</v>
      </c>
      <c r="AS378" s="91">
        <v>2.88</v>
      </c>
      <c r="AT378" s="91">
        <v>839</v>
      </c>
      <c r="AU378" s="91" t="s">
        <v>88</v>
      </c>
      <c r="AV378" s="91">
        <v>19</v>
      </c>
      <c r="AW378" s="91">
        <v>0.1</v>
      </c>
      <c r="AX378" s="91">
        <v>5</v>
      </c>
      <c r="AY378" s="91">
        <v>0.05</v>
      </c>
      <c r="AZ378" s="91">
        <v>146</v>
      </c>
      <c r="BA378" s="91">
        <v>552</v>
      </c>
      <c r="BB378" s="91">
        <v>0.05</v>
      </c>
      <c r="BC378" s="91" t="s">
        <v>88</v>
      </c>
      <c r="BD378" s="91" t="s">
        <v>88</v>
      </c>
      <c r="BE378" s="93">
        <v>1E-3</v>
      </c>
      <c r="BF378" s="91" t="s">
        <v>88</v>
      </c>
      <c r="BG378" s="91">
        <v>0.25</v>
      </c>
      <c r="BH378" s="91" t="s">
        <v>88</v>
      </c>
      <c r="BI378" s="94">
        <f t="shared" si="195"/>
        <v>82.410637752587775</v>
      </c>
      <c r="BJ378" s="95">
        <f t="shared" si="196"/>
        <v>25.045752844336835</v>
      </c>
      <c r="BK378" s="95">
        <f t="shared" si="197"/>
        <v>92.620260840048985</v>
      </c>
      <c r="BL378" s="95">
        <f t="shared" si="198"/>
        <v>80.14150832</v>
      </c>
      <c r="BM378" s="95">
        <f t="shared" si="199"/>
        <v>90.181132088026914</v>
      </c>
      <c r="BN378" s="95">
        <f t="shared" si="200"/>
        <v>85.756210881875944</v>
      </c>
      <c r="BO378" s="95">
        <f t="shared" si="201"/>
        <v>85.50279859452543</v>
      </c>
      <c r="BP378" s="95">
        <f t="shared" si="202"/>
        <v>90.923812552939211</v>
      </c>
      <c r="BQ378" s="95">
        <f t="shared" si="203"/>
        <v>20</v>
      </c>
      <c r="BR378" s="96">
        <f t="shared" si="204"/>
        <v>71.838842641317186</v>
      </c>
      <c r="BS378" s="97" t="str">
        <f t="shared" si="205"/>
        <v>BUENA</v>
      </c>
      <c r="BT378" s="98">
        <f t="shared" si="206"/>
        <v>100</v>
      </c>
      <c r="BU378" s="99">
        <f t="shared" si="207"/>
        <v>0.69399999999999995</v>
      </c>
      <c r="BV378" s="100">
        <f t="shared" si="208"/>
        <v>0.48752554548730509</v>
      </c>
      <c r="BW378" s="95">
        <f t="shared" si="209"/>
        <v>1</v>
      </c>
      <c r="BX378" s="94">
        <f t="shared" si="210"/>
        <v>0.91</v>
      </c>
      <c r="BY378" s="100">
        <f t="shared" si="211"/>
        <v>0.96299999999999997</v>
      </c>
      <c r="BZ378" s="100">
        <f t="shared" si="212"/>
        <v>0.71020736613676183</v>
      </c>
      <c r="CA378" s="94">
        <f t="shared" si="213"/>
        <v>0.15</v>
      </c>
      <c r="CB378" s="99">
        <f t="shared" si="214"/>
        <v>0.70194260762736949</v>
      </c>
      <c r="CC378" s="97" t="str">
        <f t="shared" si="215"/>
        <v>Aceptable</v>
      </c>
      <c r="CD378" s="99">
        <f t="shared" si="216"/>
        <v>0.28979263386323811</v>
      </c>
      <c r="CE378" s="96">
        <f t="shared" si="217"/>
        <v>1</v>
      </c>
      <c r="CF378" s="96">
        <f t="shared" si="218"/>
        <v>0.48</v>
      </c>
      <c r="CG378" s="99">
        <f t="shared" si="219"/>
        <v>0.58993087795441268</v>
      </c>
      <c r="CH378" s="101" t="str">
        <f t="shared" si="220"/>
        <v>Media</v>
      </c>
      <c r="CI378" s="96">
        <f t="shared" si="221"/>
        <v>0</v>
      </c>
      <c r="CJ378" s="96">
        <f t="shared" si="222"/>
        <v>1</v>
      </c>
      <c r="CK378" s="96">
        <f t="shared" si="223"/>
        <v>0</v>
      </c>
      <c r="CL378" s="102">
        <f t="shared" si="224"/>
        <v>0.33333333333333331</v>
      </c>
      <c r="CM378" s="103" t="str">
        <f t="shared" si="225"/>
        <v>Baja</v>
      </c>
      <c r="CN378" s="96">
        <f t="shared" si="226"/>
        <v>3.7000000000000005E-2</v>
      </c>
      <c r="CO378" s="96">
        <f t="shared" si="227"/>
        <v>3.7000000000000005E-2</v>
      </c>
      <c r="CP378" s="103" t="str">
        <f t="shared" si="228"/>
        <v>Ninguna</v>
      </c>
      <c r="CQ378" s="104">
        <f t="shared" si="229"/>
        <v>2.233387282924076E-3</v>
      </c>
      <c r="CR378" s="104">
        <f t="shared" si="230"/>
        <v>2.233387282924076E-3</v>
      </c>
      <c r="CS378" s="103" t="str">
        <f t="shared" si="231"/>
        <v>Ninguna</v>
      </c>
      <c r="CT378" s="105" t="str">
        <f t="shared" si="232"/>
        <v>Eutrofico</v>
      </c>
      <c r="CU378" s="83" t="s">
        <v>2485</v>
      </c>
      <c r="CV378" s="83" t="s">
        <v>2356</v>
      </c>
      <c r="CW378" s="90">
        <v>43747</v>
      </c>
      <c r="CX378" s="106">
        <f t="shared" si="233"/>
        <v>6.5651331749587536</v>
      </c>
    </row>
    <row r="379" spans="1:102" ht="30" hidden="1" customHeight="1" x14ac:dyDescent="0.2">
      <c r="A379" s="83">
        <v>2019</v>
      </c>
      <c r="B379" s="84" t="s">
        <v>2486</v>
      </c>
      <c r="C379" s="84" t="s">
        <v>347</v>
      </c>
      <c r="D379" s="85" t="s">
        <v>2487</v>
      </c>
      <c r="E379" s="121" t="s">
        <v>343</v>
      </c>
      <c r="F379" s="86" t="s">
        <v>1412</v>
      </c>
      <c r="G379" s="86" t="s">
        <v>991</v>
      </c>
      <c r="H379" s="87">
        <v>-74.715361111000007</v>
      </c>
      <c r="I379" s="87">
        <v>7.0819722220000001</v>
      </c>
      <c r="J379" s="88">
        <v>929531.21756300004</v>
      </c>
      <c r="K379" s="88">
        <v>1274939.77235</v>
      </c>
      <c r="L379" s="89">
        <v>658</v>
      </c>
      <c r="M379" s="86">
        <v>2</v>
      </c>
      <c r="N379" s="86" t="s">
        <v>79</v>
      </c>
      <c r="O379" s="86">
        <v>27</v>
      </c>
      <c r="P379" s="86" t="s">
        <v>98</v>
      </c>
      <c r="Q379" s="86">
        <v>2703</v>
      </c>
      <c r="R379" s="84" t="s">
        <v>225</v>
      </c>
      <c r="S379" s="84" t="s">
        <v>234</v>
      </c>
      <c r="T379" s="84" t="s">
        <v>235</v>
      </c>
      <c r="U379" s="85" t="s">
        <v>344</v>
      </c>
      <c r="V379" s="84" t="s">
        <v>345</v>
      </c>
      <c r="W379" s="84" t="s">
        <v>346</v>
      </c>
      <c r="X379" s="84" t="s">
        <v>347</v>
      </c>
      <c r="Y379" s="90">
        <v>43732</v>
      </c>
      <c r="Z379" s="91">
        <v>20.309999999999999</v>
      </c>
      <c r="AA379" s="91">
        <v>7.73</v>
      </c>
      <c r="AB379" s="91">
        <v>377</v>
      </c>
      <c r="AC379" s="91">
        <v>26.4</v>
      </c>
      <c r="AD379" s="91">
        <v>29</v>
      </c>
      <c r="AE379" s="91">
        <v>7.15</v>
      </c>
      <c r="AF379" s="91">
        <v>95.9</v>
      </c>
      <c r="AG379" s="91">
        <v>2.6000000000000014</v>
      </c>
      <c r="AH379" s="91">
        <v>12</v>
      </c>
      <c r="AI379" s="91">
        <v>2</v>
      </c>
      <c r="AJ379" s="91" t="s">
        <v>88</v>
      </c>
      <c r="AK379" s="91" t="s">
        <v>88</v>
      </c>
      <c r="AL379" s="91">
        <v>3410</v>
      </c>
      <c r="AM379" s="91">
        <v>72700</v>
      </c>
      <c r="AN379" s="91">
        <v>11199</v>
      </c>
      <c r="AO379" s="91">
        <v>0.153</v>
      </c>
      <c r="AP379" s="91">
        <v>2.4848632930623227</v>
      </c>
      <c r="AQ379" s="91">
        <v>5.6000000000000001E-2</v>
      </c>
      <c r="AR379" s="91">
        <v>5</v>
      </c>
      <c r="AS379" s="91">
        <v>7.22</v>
      </c>
      <c r="AT379" s="91">
        <v>317</v>
      </c>
      <c r="AU379" s="91" t="s">
        <v>88</v>
      </c>
      <c r="AV379" s="91">
        <v>7</v>
      </c>
      <c r="AW379" s="91">
        <v>0.1</v>
      </c>
      <c r="AX379" s="91">
        <v>5</v>
      </c>
      <c r="AY379" s="91">
        <v>0.05</v>
      </c>
      <c r="AZ379" s="91">
        <v>54.2</v>
      </c>
      <c r="BA379" s="91">
        <v>358</v>
      </c>
      <c r="BB379" s="91">
        <v>0.05</v>
      </c>
      <c r="BC379" s="91" t="s">
        <v>88</v>
      </c>
      <c r="BD379" s="91" t="s">
        <v>88</v>
      </c>
      <c r="BE379" s="93">
        <v>1E-3</v>
      </c>
      <c r="BF379" s="91" t="s">
        <v>88</v>
      </c>
      <c r="BG379" s="91">
        <v>0.25</v>
      </c>
      <c r="BH379" s="91" t="s">
        <v>88</v>
      </c>
      <c r="BI379" s="94">
        <f t="shared" si="195"/>
        <v>97.939247452128285</v>
      </c>
      <c r="BJ379" s="95">
        <f t="shared" si="196"/>
        <v>9.7745351282894006</v>
      </c>
      <c r="BK379" s="95">
        <f t="shared" si="197"/>
        <v>90.767491414160759</v>
      </c>
      <c r="BL379" s="95">
        <f t="shared" si="198"/>
        <v>80.14150832</v>
      </c>
      <c r="BM379" s="95">
        <f t="shared" si="199"/>
        <v>84.406710171921006</v>
      </c>
      <c r="BN379" s="95">
        <f t="shared" si="200"/>
        <v>85.756210881875944</v>
      </c>
      <c r="BO379" s="95">
        <f t="shared" si="201"/>
        <v>84.424184298494524</v>
      </c>
      <c r="BP379" s="95">
        <f t="shared" si="202"/>
        <v>81.498575947294768</v>
      </c>
      <c r="BQ379" s="95">
        <f t="shared" si="203"/>
        <v>47.28701508700312</v>
      </c>
      <c r="BR379" s="96">
        <f t="shared" si="204"/>
        <v>72.302275325248743</v>
      </c>
      <c r="BS379" s="97" t="str">
        <f t="shared" si="205"/>
        <v>BUENA</v>
      </c>
      <c r="BT379" s="98">
        <f t="shared" si="206"/>
        <v>100</v>
      </c>
      <c r="BU379" s="99">
        <f t="shared" si="207"/>
        <v>0.95900000000000007</v>
      </c>
      <c r="BV379" s="100">
        <f t="shared" si="208"/>
        <v>0.1</v>
      </c>
      <c r="BW379" s="95">
        <f t="shared" si="209"/>
        <v>1</v>
      </c>
      <c r="BX379" s="94">
        <f t="shared" si="210"/>
        <v>0.91</v>
      </c>
      <c r="BY379" s="100">
        <f t="shared" si="211"/>
        <v>0.999</v>
      </c>
      <c r="BZ379" s="100">
        <f t="shared" si="212"/>
        <v>0</v>
      </c>
      <c r="CA379" s="94">
        <f t="shared" si="213"/>
        <v>0.15</v>
      </c>
      <c r="CB379" s="99">
        <f t="shared" si="214"/>
        <v>0.59570000000000012</v>
      </c>
      <c r="CC379" s="97" t="str">
        <f t="shared" si="215"/>
        <v>Regular</v>
      </c>
      <c r="CD379" s="99">
        <f t="shared" si="216"/>
        <v>1</v>
      </c>
      <c r="CE379" s="96">
        <f t="shared" si="217"/>
        <v>1</v>
      </c>
      <c r="CF379" s="96">
        <f t="shared" si="218"/>
        <v>2.1000000000000019E-2</v>
      </c>
      <c r="CG379" s="99">
        <f t="shared" si="219"/>
        <v>0.67366666666666664</v>
      </c>
      <c r="CH379" s="101" t="str">
        <f t="shared" si="220"/>
        <v>Alta</v>
      </c>
      <c r="CI379" s="96">
        <f t="shared" si="221"/>
        <v>0</v>
      </c>
      <c r="CJ379" s="96">
        <f t="shared" si="222"/>
        <v>1</v>
      </c>
      <c r="CK379" s="96">
        <f t="shared" si="223"/>
        <v>4.0999999999999925E-2</v>
      </c>
      <c r="CL379" s="102">
        <f t="shared" si="224"/>
        <v>0.34699999999999998</v>
      </c>
      <c r="CM379" s="103" t="str">
        <f t="shared" si="225"/>
        <v>Baja</v>
      </c>
      <c r="CN379" s="96">
        <f t="shared" si="226"/>
        <v>0</v>
      </c>
      <c r="CO379" s="96">
        <f t="shared" si="227"/>
        <v>0</v>
      </c>
      <c r="CP379" s="103" t="str">
        <f t="shared" si="228"/>
        <v>Ninguna</v>
      </c>
      <c r="CQ379" s="104">
        <f t="shared" si="229"/>
        <v>1.1991419856253906E-2</v>
      </c>
      <c r="CR379" s="104">
        <f t="shared" si="230"/>
        <v>1.1991419856253906E-2</v>
      </c>
      <c r="CS379" s="103" t="str">
        <f t="shared" si="231"/>
        <v>Ninguna</v>
      </c>
      <c r="CT379" s="105" t="str">
        <f t="shared" si="232"/>
        <v>Eutrofico</v>
      </c>
      <c r="CU379" s="83" t="s">
        <v>2488</v>
      </c>
      <c r="CV379" s="83" t="s">
        <v>2356</v>
      </c>
      <c r="CW379" s="90">
        <v>43747</v>
      </c>
      <c r="CX379" s="106">
        <f t="shared" si="233"/>
        <v>7.5408632930623227</v>
      </c>
    </row>
    <row r="380" spans="1:102" ht="30" hidden="1" customHeight="1" x14ac:dyDescent="0.2">
      <c r="A380" s="83">
        <v>2019</v>
      </c>
      <c r="B380" s="84" t="s">
        <v>2341</v>
      </c>
      <c r="C380" s="84" t="s">
        <v>347</v>
      </c>
      <c r="D380" s="85" t="s">
        <v>2342</v>
      </c>
      <c r="E380" s="121" t="s">
        <v>343</v>
      </c>
      <c r="F380" s="86" t="s">
        <v>1412</v>
      </c>
      <c r="G380" s="86" t="s">
        <v>991</v>
      </c>
      <c r="H380" s="87">
        <v>-74.686472222000006</v>
      </c>
      <c r="I380" s="87">
        <v>7.085083333</v>
      </c>
      <c r="J380" s="88">
        <v>932723.37700099999</v>
      </c>
      <c r="K380" s="88">
        <v>1275279.5710100001</v>
      </c>
      <c r="L380" s="89">
        <v>514</v>
      </c>
      <c r="M380" s="86">
        <v>2</v>
      </c>
      <c r="N380" s="86" t="s">
        <v>79</v>
      </c>
      <c r="O380" s="86">
        <v>27</v>
      </c>
      <c r="P380" s="86" t="s">
        <v>98</v>
      </c>
      <c r="Q380" s="86">
        <v>2703</v>
      </c>
      <c r="R380" s="84" t="s">
        <v>225</v>
      </c>
      <c r="S380" s="84" t="s">
        <v>234</v>
      </c>
      <c r="T380" s="84" t="s">
        <v>235</v>
      </c>
      <c r="U380" s="85" t="s">
        <v>344</v>
      </c>
      <c r="V380" s="84" t="s">
        <v>345</v>
      </c>
      <c r="W380" s="84" t="s">
        <v>346</v>
      </c>
      <c r="X380" s="84" t="s">
        <v>347</v>
      </c>
      <c r="Y380" s="90">
        <v>43732</v>
      </c>
      <c r="Z380" s="91">
        <v>47.5</v>
      </c>
      <c r="AA380" s="91">
        <v>8.4</v>
      </c>
      <c r="AB380" s="91">
        <v>614</v>
      </c>
      <c r="AC380" s="91">
        <v>25.1</v>
      </c>
      <c r="AD380" s="91">
        <v>26.2</v>
      </c>
      <c r="AE380" s="91">
        <v>7.68</v>
      </c>
      <c r="AF380" s="91">
        <v>98.7</v>
      </c>
      <c r="AG380" s="91">
        <v>1.0999999999999979</v>
      </c>
      <c r="AH380" s="91">
        <v>12</v>
      </c>
      <c r="AI380" s="91">
        <v>2</v>
      </c>
      <c r="AJ380" s="91" t="s">
        <v>88</v>
      </c>
      <c r="AK380" s="91" t="s">
        <v>88</v>
      </c>
      <c r="AL380" s="91">
        <v>20640</v>
      </c>
      <c r="AM380" s="91">
        <v>86640</v>
      </c>
      <c r="AN380" s="91">
        <v>20640</v>
      </c>
      <c r="AO380" s="91">
        <v>0.153</v>
      </c>
      <c r="AP380" s="91">
        <v>2.8011186212702546</v>
      </c>
      <c r="AQ380" s="91">
        <v>0.02</v>
      </c>
      <c r="AR380" s="91">
        <v>5</v>
      </c>
      <c r="AS380" s="91">
        <v>51.6</v>
      </c>
      <c r="AT380" s="91">
        <v>490</v>
      </c>
      <c r="AU380" s="91" t="s">
        <v>88</v>
      </c>
      <c r="AV380" s="91">
        <v>55</v>
      </c>
      <c r="AW380" s="91">
        <v>0.1</v>
      </c>
      <c r="AX380" s="91">
        <v>5</v>
      </c>
      <c r="AY380" s="91">
        <v>0.113</v>
      </c>
      <c r="AZ380" s="91">
        <v>68.099999999999994</v>
      </c>
      <c r="BA380" s="91">
        <v>278</v>
      </c>
      <c r="BB380" s="91">
        <v>0.05</v>
      </c>
      <c r="BC380" s="91" t="s">
        <v>88</v>
      </c>
      <c r="BD380" s="91" t="s">
        <v>88</v>
      </c>
      <c r="BE380" s="93">
        <v>1E-3</v>
      </c>
      <c r="BF380" s="91" t="s">
        <v>88</v>
      </c>
      <c r="BG380" s="91">
        <v>0.25</v>
      </c>
      <c r="BH380" s="91" t="s">
        <v>88</v>
      </c>
      <c r="BI380" s="94">
        <f t="shared" si="195"/>
        <v>98.593656073661833</v>
      </c>
      <c r="BJ380" s="95">
        <f t="shared" si="196"/>
        <v>7.6584599059009273</v>
      </c>
      <c r="BK380" s="95">
        <f t="shared" si="197"/>
        <v>72.320912736002356</v>
      </c>
      <c r="BL380" s="95">
        <f t="shared" si="198"/>
        <v>80.14150832</v>
      </c>
      <c r="BM380" s="95">
        <f t="shared" si="199"/>
        <v>82.584531931949698</v>
      </c>
      <c r="BN380" s="95">
        <f t="shared" si="200"/>
        <v>85.756210881875944</v>
      </c>
      <c r="BO380" s="95">
        <f t="shared" si="201"/>
        <v>88.854603312289129</v>
      </c>
      <c r="BP380" s="95">
        <f t="shared" si="202"/>
        <v>38.064103830423051</v>
      </c>
      <c r="BQ380" s="95">
        <f t="shared" si="203"/>
        <v>-5.0536314889999687</v>
      </c>
      <c r="BR380" s="96">
        <f t="shared" si="204"/>
        <v>63.168050148442248</v>
      </c>
      <c r="BS380" s="97" t="str">
        <f t="shared" si="205"/>
        <v>MEDIA</v>
      </c>
      <c r="BT380" s="98">
        <f t="shared" si="206"/>
        <v>44.247787610619469</v>
      </c>
      <c r="BU380" s="99">
        <f t="shared" si="207"/>
        <v>0.9870000000000001</v>
      </c>
      <c r="BV380" s="100">
        <f t="shared" si="208"/>
        <v>0.1</v>
      </c>
      <c r="BW380" s="95">
        <f t="shared" si="209"/>
        <v>0.81260537571498892</v>
      </c>
      <c r="BX380" s="94">
        <f t="shared" si="210"/>
        <v>0.91</v>
      </c>
      <c r="BY380" s="100">
        <f t="shared" si="211"/>
        <v>0.85499999999999998</v>
      </c>
      <c r="BZ380" s="100">
        <f t="shared" si="212"/>
        <v>0</v>
      </c>
      <c r="CA380" s="94">
        <f t="shared" si="213"/>
        <v>0.15</v>
      </c>
      <c r="CB380" s="99">
        <f t="shared" si="214"/>
        <v>0.55378475260009852</v>
      </c>
      <c r="CC380" s="97" t="str">
        <f t="shared" si="215"/>
        <v>Regular</v>
      </c>
      <c r="CD380" s="99">
        <f t="shared" si="216"/>
        <v>1</v>
      </c>
      <c r="CE380" s="96">
        <f t="shared" si="217"/>
        <v>1</v>
      </c>
      <c r="CF380" s="96">
        <f t="shared" si="218"/>
        <v>9.0499999999999969E-2</v>
      </c>
      <c r="CG380" s="99">
        <f t="shared" si="219"/>
        <v>0.6968333333333333</v>
      </c>
      <c r="CH380" s="101" t="str">
        <f t="shared" si="220"/>
        <v>Alta</v>
      </c>
      <c r="CI380" s="96">
        <f t="shared" si="221"/>
        <v>0</v>
      </c>
      <c r="CJ380" s="96">
        <f t="shared" si="222"/>
        <v>1</v>
      </c>
      <c r="CK380" s="96">
        <f t="shared" si="223"/>
        <v>1.2999999999999901E-2</v>
      </c>
      <c r="CL380" s="102">
        <f t="shared" si="224"/>
        <v>0.33766666666666662</v>
      </c>
      <c r="CM380" s="103" t="str">
        <f t="shared" si="225"/>
        <v>Baja</v>
      </c>
      <c r="CN380" s="96">
        <f t="shared" si="226"/>
        <v>0.14500000000000002</v>
      </c>
      <c r="CO380" s="96">
        <f t="shared" si="227"/>
        <v>0.14500000000000002</v>
      </c>
      <c r="CP380" s="103" t="str">
        <f t="shared" si="228"/>
        <v>Ninguna</v>
      </c>
      <c r="CQ380" s="104">
        <f t="shared" si="229"/>
        <v>0.10909682119561351</v>
      </c>
      <c r="CR380" s="104">
        <f t="shared" si="230"/>
        <v>0.10909682119561351</v>
      </c>
      <c r="CS380" s="103" t="str">
        <f t="shared" si="231"/>
        <v>Ninguna</v>
      </c>
      <c r="CT380" s="105" t="str">
        <f t="shared" si="232"/>
        <v>Eutrofico</v>
      </c>
      <c r="CU380" s="83" t="s">
        <v>2489</v>
      </c>
      <c r="CV380" s="83" t="s">
        <v>2356</v>
      </c>
      <c r="CW380" s="90">
        <v>43747</v>
      </c>
      <c r="CX380" s="106">
        <f t="shared" si="233"/>
        <v>7.821118621270255</v>
      </c>
    </row>
    <row r="381" spans="1:102" ht="30" hidden="1" customHeight="1" x14ac:dyDescent="0.2">
      <c r="A381" s="83">
        <v>2019</v>
      </c>
      <c r="B381" s="84" t="s">
        <v>2344</v>
      </c>
      <c r="C381" s="84" t="s">
        <v>347</v>
      </c>
      <c r="D381" s="85" t="s">
        <v>2345</v>
      </c>
      <c r="E381" s="121" t="s">
        <v>343</v>
      </c>
      <c r="F381" s="86" t="s">
        <v>1412</v>
      </c>
      <c r="G381" s="86" t="s">
        <v>991</v>
      </c>
      <c r="H381" s="87">
        <v>-74.685553085999999</v>
      </c>
      <c r="I381" s="87">
        <v>7.0863495399999996</v>
      </c>
      <c r="J381" s="88">
        <v>932825.10754400003</v>
      </c>
      <c r="K381" s="88">
        <v>1275419.47692</v>
      </c>
      <c r="L381" s="89">
        <v>507</v>
      </c>
      <c r="M381" s="86">
        <v>2</v>
      </c>
      <c r="N381" s="86" t="s">
        <v>79</v>
      </c>
      <c r="O381" s="86">
        <v>27</v>
      </c>
      <c r="P381" s="86" t="s">
        <v>98</v>
      </c>
      <c r="Q381" s="86">
        <v>2703</v>
      </c>
      <c r="R381" s="84" t="s">
        <v>225</v>
      </c>
      <c r="S381" s="84" t="s">
        <v>234</v>
      </c>
      <c r="T381" s="84" t="s">
        <v>235</v>
      </c>
      <c r="U381" s="85" t="s">
        <v>344</v>
      </c>
      <c r="V381" s="84" t="s">
        <v>345</v>
      </c>
      <c r="W381" s="84" t="s">
        <v>346</v>
      </c>
      <c r="X381" s="84" t="s">
        <v>347</v>
      </c>
      <c r="Y381" s="90">
        <v>43732</v>
      </c>
      <c r="Z381" s="91">
        <v>53.6</v>
      </c>
      <c r="AA381" s="91">
        <v>8.23</v>
      </c>
      <c r="AB381" s="91">
        <v>598</v>
      </c>
      <c r="AC381" s="91">
        <v>25.4</v>
      </c>
      <c r="AD381" s="91">
        <v>26</v>
      </c>
      <c r="AE381" s="91">
        <v>7.62</v>
      </c>
      <c r="AF381" s="91">
        <v>98.3</v>
      </c>
      <c r="AG381" s="91">
        <v>0.60000000000000142</v>
      </c>
      <c r="AH381" s="91">
        <v>15</v>
      </c>
      <c r="AI381" s="91">
        <v>2</v>
      </c>
      <c r="AJ381" s="91" t="s">
        <v>88</v>
      </c>
      <c r="AK381" s="91" t="s">
        <v>88</v>
      </c>
      <c r="AL381" s="91">
        <v>7350</v>
      </c>
      <c r="AM381" s="91">
        <v>320450</v>
      </c>
      <c r="AN381" s="91">
        <v>73200</v>
      </c>
      <c r="AO381" s="91">
        <v>0.153</v>
      </c>
      <c r="AP381" s="91">
        <v>2.5074529593628889</v>
      </c>
      <c r="AQ381" s="91">
        <v>2.4E-2</v>
      </c>
      <c r="AR381" s="91">
        <v>5</v>
      </c>
      <c r="AS381" s="91">
        <v>59.4</v>
      </c>
      <c r="AT381" s="91">
        <v>505</v>
      </c>
      <c r="AU381" s="91" t="s">
        <v>88</v>
      </c>
      <c r="AV381" s="91">
        <v>59</v>
      </c>
      <c r="AW381" s="91">
        <v>0.1</v>
      </c>
      <c r="AX381" s="91">
        <v>5</v>
      </c>
      <c r="AY381" s="91">
        <v>0.115</v>
      </c>
      <c r="AZ381" s="91">
        <v>72</v>
      </c>
      <c r="BA381" s="91">
        <v>279</v>
      </c>
      <c r="BB381" s="91">
        <v>0.05</v>
      </c>
      <c r="BC381" s="91" t="s">
        <v>88</v>
      </c>
      <c r="BD381" s="91" t="s">
        <v>88</v>
      </c>
      <c r="BE381" s="93">
        <v>1E-3</v>
      </c>
      <c r="BF381" s="91" t="s">
        <v>88</v>
      </c>
      <c r="BG381" s="91">
        <v>0.25</v>
      </c>
      <c r="BH381" s="91" t="s">
        <v>88</v>
      </c>
      <c r="BI381" s="94">
        <f t="shared" si="195"/>
        <v>98.526893379394522</v>
      </c>
      <c r="BJ381" s="95">
        <f t="shared" si="196"/>
        <v>4.4572288218978091</v>
      </c>
      <c r="BK381" s="95">
        <f t="shared" si="197"/>
        <v>78.132186411799921</v>
      </c>
      <c r="BL381" s="95">
        <f t="shared" si="198"/>
        <v>80.14150832</v>
      </c>
      <c r="BM381" s="95">
        <f t="shared" si="199"/>
        <v>84.274590489762048</v>
      </c>
      <c r="BN381" s="95">
        <f t="shared" si="200"/>
        <v>85.756210881875944</v>
      </c>
      <c r="BO381" s="95">
        <f t="shared" si="201"/>
        <v>89.747799768807994</v>
      </c>
      <c r="BP381" s="95">
        <f t="shared" si="202"/>
        <v>34.184068810793462</v>
      </c>
      <c r="BQ381" s="95">
        <f t="shared" si="203"/>
        <v>20</v>
      </c>
      <c r="BR381" s="96">
        <f t="shared" si="204"/>
        <v>64.985420525406795</v>
      </c>
      <c r="BS381" s="97" t="str">
        <f t="shared" si="205"/>
        <v>MEDIA</v>
      </c>
      <c r="BT381" s="98">
        <f t="shared" si="206"/>
        <v>43.478260869565219</v>
      </c>
      <c r="BU381" s="99">
        <f t="shared" si="207"/>
        <v>0.98299999999999998</v>
      </c>
      <c r="BV381" s="100">
        <f t="shared" si="208"/>
        <v>0.1</v>
      </c>
      <c r="BW381" s="95">
        <f t="shared" si="209"/>
        <v>0.88752546418920519</v>
      </c>
      <c r="BX381" s="94">
        <f t="shared" si="210"/>
        <v>0.91</v>
      </c>
      <c r="BY381" s="100">
        <f t="shared" si="211"/>
        <v>0.84299999999999997</v>
      </c>
      <c r="BZ381" s="100">
        <f t="shared" si="212"/>
        <v>0</v>
      </c>
      <c r="CA381" s="94">
        <f t="shared" si="213"/>
        <v>0.15</v>
      </c>
      <c r="CB381" s="99">
        <f t="shared" si="214"/>
        <v>0.56195356498648874</v>
      </c>
      <c r="CC381" s="97" t="str">
        <f t="shared" si="215"/>
        <v>Regular</v>
      </c>
      <c r="CD381" s="99">
        <f t="shared" si="216"/>
        <v>1</v>
      </c>
      <c r="CE381" s="96">
        <f t="shared" si="217"/>
        <v>1</v>
      </c>
      <c r="CF381" s="96">
        <f t="shared" si="218"/>
        <v>0.10999999999999999</v>
      </c>
      <c r="CG381" s="99">
        <f t="shared" si="219"/>
        <v>0.70333333333333325</v>
      </c>
      <c r="CH381" s="101" t="str">
        <f t="shared" si="220"/>
        <v>Alta</v>
      </c>
      <c r="CI381" s="96">
        <f t="shared" si="221"/>
        <v>0</v>
      </c>
      <c r="CJ381" s="96">
        <f t="shared" si="222"/>
        <v>1</v>
      </c>
      <c r="CK381" s="96">
        <f t="shared" si="223"/>
        <v>1.7000000000000015E-2</v>
      </c>
      <c r="CL381" s="102">
        <f t="shared" si="224"/>
        <v>0.33899999999999997</v>
      </c>
      <c r="CM381" s="103" t="str">
        <f t="shared" si="225"/>
        <v>Baja</v>
      </c>
      <c r="CN381" s="96">
        <f t="shared" si="226"/>
        <v>0.157</v>
      </c>
      <c r="CO381" s="96">
        <f t="shared" si="227"/>
        <v>0.157</v>
      </c>
      <c r="CP381" s="103" t="str">
        <f t="shared" si="228"/>
        <v>Ninguna</v>
      </c>
      <c r="CQ381" s="104">
        <f t="shared" si="229"/>
        <v>6.3774675678863274E-2</v>
      </c>
      <c r="CR381" s="104">
        <f t="shared" si="230"/>
        <v>6.3774675678863274E-2</v>
      </c>
      <c r="CS381" s="103" t="str">
        <f t="shared" si="231"/>
        <v>Ninguna</v>
      </c>
      <c r="CT381" s="105" t="str">
        <f t="shared" si="232"/>
        <v>Eutrofico</v>
      </c>
      <c r="CU381" s="83" t="s">
        <v>2490</v>
      </c>
      <c r="CV381" s="83" t="s">
        <v>2356</v>
      </c>
      <c r="CW381" s="90">
        <v>43747</v>
      </c>
      <c r="CX381" s="106">
        <f t="shared" si="233"/>
        <v>7.5314529593628894</v>
      </c>
    </row>
    <row r="382" spans="1:102" ht="30" hidden="1" customHeight="1" x14ac:dyDescent="0.2">
      <c r="A382" s="83">
        <v>2019</v>
      </c>
      <c r="B382" s="84" t="s">
        <v>2491</v>
      </c>
      <c r="C382" s="84" t="s">
        <v>347</v>
      </c>
      <c r="D382" s="85" t="s">
        <v>2492</v>
      </c>
      <c r="E382" s="121" t="s">
        <v>343</v>
      </c>
      <c r="F382" s="86" t="s">
        <v>1412</v>
      </c>
      <c r="G382" s="86" t="s">
        <v>991</v>
      </c>
      <c r="H382" s="87">
        <v>-74.714225517000003</v>
      </c>
      <c r="I382" s="87">
        <v>7.089243315</v>
      </c>
      <c r="J382" s="88">
        <v>929657.78320399998</v>
      </c>
      <c r="K382" s="88">
        <v>1275743.7674199999</v>
      </c>
      <c r="L382" s="89">
        <v>685</v>
      </c>
      <c r="M382" s="86">
        <v>2</v>
      </c>
      <c r="N382" s="86" t="s">
        <v>79</v>
      </c>
      <c r="O382" s="86">
        <v>27</v>
      </c>
      <c r="P382" s="86" t="s">
        <v>98</v>
      </c>
      <c r="Q382" s="86">
        <v>2703</v>
      </c>
      <c r="R382" s="84" t="s">
        <v>225</v>
      </c>
      <c r="S382" s="84" t="s">
        <v>234</v>
      </c>
      <c r="T382" s="84" t="s">
        <v>235</v>
      </c>
      <c r="U382" s="85" t="s">
        <v>344</v>
      </c>
      <c r="V382" s="84" t="s">
        <v>345</v>
      </c>
      <c r="W382" s="84" t="s">
        <v>346</v>
      </c>
      <c r="X382" s="84" t="s">
        <v>347</v>
      </c>
      <c r="Y382" s="90">
        <v>43732</v>
      </c>
      <c r="Z382" s="91">
        <v>28.7</v>
      </c>
      <c r="AA382" s="91">
        <v>6.54</v>
      </c>
      <c r="AB382" s="91">
        <v>703</v>
      </c>
      <c r="AC382" s="91">
        <v>28.4</v>
      </c>
      <c r="AD382" s="91">
        <v>31</v>
      </c>
      <c r="AE382" s="91">
        <v>4.8499999999999996</v>
      </c>
      <c r="AF382" s="91">
        <v>69.599999999999994</v>
      </c>
      <c r="AG382" s="91">
        <v>2.6000000000000014</v>
      </c>
      <c r="AH382" s="91">
        <v>34.700000000000003</v>
      </c>
      <c r="AI382" s="91">
        <v>2</v>
      </c>
      <c r="AJ382" s="91" t="s">
        <v>88</v>
      </c>
      <c r="AK382" s="91" t="s">
        <v>88</v>
      </c>
      <c r="AL382" s="91">
        <v>10</v>
      </c>
      <c r="AM382" s="91">
        <v>448</v>
      </c>
      <c r="AN382" s="91">
        <v>86</v>
      </c>
      <c r="AO382" s="91">
        <v>0.153</v>
      </c>
      <c r="AP382" s="91">
        <v>2.1550541650740507</v>
      </c>
      <c r="AQ382" s="91">
        <v>2.4E-2</v>
      </c>
      <c r="AR382" s="91">
        <v>5</v>
      </c>
      <c r="AS382" s="91">
        <v>5.94</v>
      </c>
      <c r="AT382" s="91">
        <v>510</v>
      </c>
      <c r="AU382" s="91" t="s">
        <v>88</v>
      </c>
      <c r="AV382" s="91">
        <v>7</v>
      </c>
      <c r="AW382" s="91">
        <v>0.1</v>
      </c>
      <c r="AX382" s="91">
        <v>5</v>
      </c>
      <c r="AY382" s="91">
        <v>0.05</v>
      </c>
      <c r="AZ382" s="91">
        <v>75.099999999999994</v>
      </c>
      <c r="BA382" s="91">
        <v>287</v>
      </c>
      <c r="BB382" s="91">
        <v>0.05</v>
      </c>
      <c r="BC382" s="91" t="s">
        <v>88</v>
      </c>
      <c r="BD382" s="91" t="s">
        <v>88</v>
      </c>
      <c r="BE382" s="93">
        <v>1E-3</v>
      </c>
      <c r="BF382" s="91" t="s">
        <v>88</v>
      </c>
      <c r="BG382" s="91">
        <v>0.25</v>
      </c>
      <c r="BH382" s="91" t="s">
        <v>88</v>
      </c>
      <c r="BI382" s="94">
        <f t="shared" si="195"/>
        <v>73.16065681180423</v>
      </c>
      <c r="BJ382" s="95">
        <f t="shared" si="196"/>
        <v>45.472897671240453</v>
      </c>
      <c r="BK382" s="95">
        <f t="shared" si="197"/>
        <v>75.096224693593257</v>
      </c>
      <c r="BL382" s="95">
        <f t="shared" si="198"/>
        <v>80.14150832</v>
      </c>
      <c r="BM382" s="95">
        <f t="shared" si="199"/>
        <v>86.37075565670429</v>
      </c>
      <c r="BN382" s="95">
        <f t="shared" si="200"/>
        <v>85.756210881875944</v>
      </c>
      <c r="BO382" s="95">
        <f t="shared" si="201"/>
        <v>84.424184298494524</v>
      </c>
      <c r="BP382" s="95">
        <f t="shared" si="202"/>
        <v>84.116050909385933</v>
      </c>
      <c r="BQ382" s="95">
        <f t="shared" si="203"/>
        <v>20</v>
      </c>
      <c r="BR382" s="96">
        <f t="shared" si="204"/>
        <v>70.573525073358809</v>
      </c>
      <c r="BS382" s="97" t="str">
        <f t="shared" si="205"/>
        <v>BUENA</v>
      </c>
      <c r="BT382" s="98">
        <f t="shared" si="206"/>
        <v>100</v>
      </c>
      <c r="BU382" s="99">
        <f t="shared" si="207"/>
        <v>0.69599999999999995</v>
      </c>
      <c r="BV382" s="100">
        <f t="shared" si="208"/>
        <v>0.94562743283336814</v>
      </c>
      <c r="BW382" s="95">
        <f t="shared" si="209"/>
        <v>0.7883412998633772</v>
      </c>
      <c r="BX382" s="94">
        <f t="shared" si="210"/>
        <v>0.51</v>
      </c>
      <c r="BY382" s="100">
        <f t="shared" si="211"/>
        <v>0.999</v>
      </c>
      <c r="BZ382" s="100">
        <f t="shared" si="212"/>
        <v>0</v>
      </c>
      <c r="CA382" s="94">
        <f t="shared" si="213"/>
        <v>0.15</v>
      </c>
      <c r="CB382" s="99">
        <f t="shared" si="214"/>
        <v>0.58637562257754439</v>
      </c>
      <c r="CC382" s="97" t="str">
        <f t="shared" si="215"/>
        <v>Regular</v>
      </c>
      <c r="CD382" s="99">
        <f t="shared" si="216"/>
        <v>1</v>
      </c>
      <c r="CE382" s="96">
        <f t="shared" si="217"/>
        <v>1</v>
      </c>
      <c r="CF382" s="96">
        <f t="shared" si="218"/>
        <v>0.1255</v>
      </c>
      <c r="CG382" s="99">
        <f t="shared" si="219"/>
        <v>0.70850000000000002</v>
      </c>
      <c r="CH382" s="101" t="str">
        <f t="shared" si="220"/>
        <v>Alta</v>
      </c>
      <c r="CI382" s="96">
        <f t="shared" si="221"/>
        <v>0</v>
      </c>
      <c r="CJ382" s="96">
        <f t="shared" si="222"/>
        <v>0</v>
      </c>
      <c r="CK382" s="96">
        <f t="shared" si="223"/>
        <v>0.30400000000000005</v>
      </c>
      <c r="CL382" s="102">
        <f t="shared" si="224"/>
        <v>0.10133333333333334</v>
      </c>
      <c r="CM382" s="103" t="str">
        <f t="shared" si="225"/>
        <v>Ninguna</v>
      </c>
      <c r="CN382" s="96">
        <f t="shared" si="226"/>
        <v>0</v>
      </c>
      <c r="CO382" s="96">
        <f t="shared" si="227"/>
        <v>0</v>
      </c>
      <c r="CP382" s="103" t="str">
        <f t="shared" si="228"/>
        <v>Ninguna</v>
      </c>
      <c r="CQ382" s="104">
        <f t="shared" si="229"/>
        <v>1.999986345605185E-4</v>
      </c>
      <c r="CR382" s="104">
        <f t="shared" si="230"/>
        <v>1.999986345605185E-4</v>
      </c>
      <c r="CS382" s="103" t="str">
        <f t="shared" si="231"/>
        <v>Ninguna</v>
      </c>
      <c r="CT382" s="105" t="str">
        <f t="shared" si="232"/>
        <v>Eutrofico</v>
      </c>
      <c r="CU382" s="83" t="s">
        <v>2493</v>
      </c>
      <c r="CV382" s="83" t="s">
        <v>2356</v>
      </c>
      <c r="CW382" s="90">
        <v>43747</v>
      </c>
      <c r="CX382" s="106">
        <f t="shared" si="233"/>
        <v>7.1790541650740511</v>
      </c>
    </row>
    <row r="383" spans="1:102" ht="30" hidden="1" customHeight="1" x14ac:dyDescent="0.2">
      <c r="A383" s="83">
        <v>2019</v>
      </c>
      <c r="B383" s="84" t="s">
        <v>2494</v>
      </c>
      <c r="C383" s="84" t="s">
        <v>347</v>
      </c>
      <c r="D383" s="85" t="s">
        <v>2495</v>
      </c>
      <c r="E383" s="121" t="s">
        <v>343</v>
      </c>
      <c r="F383" s="86" t="s">
        <v>1412</v>
      </c>
      <c r="G383" s="86" t="s">
        <v>991</v>
      </c>
      <c r="H383" s="87">
        <v>-74.707549999999998</v>
      </c>
      <c r="I383" s="87">
        <v>7.0749805559999999</v>
      </c>
      <c r="J383" s="88">
        <v>930393.160256</v>
      </c>
      <c r="K383" s="88">
        <v>1274165.33305</v>
      </c>
      <c r="L383" s="89">
        <v>650</v>
      </c>
      <c r="M383" s="86">
        <v>2</v>
      </c>
      <c r="N383" s="86" t="s">
        <v>79</v>
      </c>
      <c r="O383" s="86">
        <v>27</v>
      </c>
      <c r="P383" s="86" t="s">
        <v>98</v>
      </c>
      <c r="Q383" s="86">
        <v>2703</v>
      </c>
      <c r="R383" s="84" t="s">
        <v>225</v>
      </c>
      <c r="S383" s="84" t="s">
        <v>234</v>
      </c>
      <c r="T383" s="84" t="s">
        <v>235</v>
      </c>
      <c r="U383" s="85" t="s">
        <v>344</v>
      </c>
      <c r="V383" s="84" t="s">
        <v>345</v>
      </c>
      <c r="W383" s="84" t="s">
        <v>346</v>
      </c>
      <c r="X383" s="84" t="s">
        <v>347</v>
      </c>
      <c r="Y383" s="90">
        <v>43732</v>
      </c>
      <c r="Z383" s="91">
        <v>6.39</v>
      </c>
      <c r="AA383" s="91">
        <v>6.75</v>
      </c>
      <c r="AB383" s="91">
        <v>14.65</v>
      </c>
      <c r="AC383" s="91">
        <v>31</v>
      </c>
      <c r="AD383" s="91">
        <v>31.2</v>
      </c>
      <c r="AE383" s="91">
        <v>5.17</v>
      </c>
      <c r="AF383" s="91">
        <v>75.3</v>
      </c>
      <c r="AG383" s="91">
        <v>0.19999999999999929</v>
      </c>
      <c r="AH383" s="91">
        <v>24.5</v>
      </c>
      <c r="AI383" s="91">
        <v>2</v>
      </c>
      <c r="AJ383" s="91" t="s">
        <v>88</v>
      </c>
      <c r="AK383" s="91" t="s">
        <v>88</v>
      </c>
      <c r="AL383" s="91">
        <v>750</v>
      </c>
      <c r="AM383" s="91">
        <v>11870</v>
      </c>
      <c r="AN383" s="91">
        <v>750</v>
      </c>
      <c r="AO383" s="91">
        <v>0.153</v>
      </c>
      <c r="AP383" s="91">
        <v>10.029811837451556</v>
      </c>
      <c r="AQ383" s="91">
        <v>0.23200000000000001</v>
      </c>
      <c r="AR383" s="91">
        <v>8.7200000000000006</v>
      </c>
      <c r="AS383" s="91">
        <v>18.5</v>
      </c>
      <c r="AT383" s="91">
        <v>1239</v>
      </c>
      <c r="AU383" s="91" t="s">
        <v>88</v>
      </c>
      <c r="AV383" s="91">
        <v>18</v>
      </c>
      <c r="AW383" s="91">
        <v>0.1</v>
      </c>
      <c r="AX383" s="91">
        <v>11</v>
      </c>
      <c r="AY383" s="91">
        <v>0.157</v>
      </c>
      <c r="AZ383" s="91">
        <v>62.7</v>
      </c>
      <c r="BA383" s="91">
        <v>687</v>
      </c>
      <c r="BB383" s="91">
        <v>0.05</v>
      </c>
      <c r="BC383" s="91" t="s">
        <v>88</v>
      </c>
      <c r="BD383" s="91" t="s">
        <v>88</v>
      </c>
      <c r="BE383" s="93">
        <v>1E-3</v>
      </c>
      <c r="BF383" s="91" t="s">
        <v>88</v>
      </c>
      <c r="BG383" s="91">
        <v>0.25</v>
      </c>
      <c r="BH383" s="91" t="s">
        <v>88</v>
      </c>
      <c r="BI383" s="94">
        <f t="shared" si="195"/>
        <v>80.831565113226262</v>
      </c>
      <c r="BJ383" s="95">
        <f t="shared" si="196"/>
        <v>25.086769745467066</v>
      </c>
      <c r="BK383" s="95">
        <f t="shared" si="197"/>
        <v>81.85238916015598</v>
      </c>
      <c r="BL383" s="95">
        <f t="shared" si="198"/>
        <v>80.14150832</v>
      </c>
      <c r="BM383" s="95">
        <f t="shared" si="199"/>
        <v>53.776835845242921</v>
      </c>
      <c r="BN383" s="95">
        <f t="shared" si="200"/>
        <v>85.756210881875944</v>
      </c>
      <c r="BO383" s="95">
        <f t="shared" si="201"/>
        <v>90.230538484720753</v>
      </c>
      <c r="BP383" s="95">
        <f t="shared" si="202"/>
        <v>63.342937437368747</v>
      </c>
      <c r="BQ383" s="95">
        <f t="shared" si="203"/>
        <v>20</v>
      </c>
      <c r="BR383" s="96">
        <f t="shared" si="204"/>
        <v>65.018371467513816</v>
      </c>
      <c r="BS383" s="97" t="str">
        <f t="shared" si="205"/>
        <v>MEDIA</v>
      </c>
      <c r="BT383" s="98">
        <f t="shared" si="206"/>
        <v>70.063694267515928</v>
      </c>
      <c r="BU383" s="99">
        <f t="shared" si="207"/>
        <v>0.753</v>
      </c>
      <c r="BV383" s="100">
        <f t="shared" si="208"/>
        <v>0.48946345024984622</v>
      </c>
      <c r="BW383" s="95">
        <f t="shared" si="209"/>
        <v>0.87930899647809768</v>
      </c>
      <c r="BX383" s="94">
        <f t="shared" si="210"/>
        <v>0.71</v>
      </c>
      <c r="BY383" s="100">
        <f t="shared" si="211"/>
        <v>0.96599999999999997</v>
      </c>
      <c r="BZ383" s="100">
        <f t="shared" si="212"/>
        <v>0.97994501150915903</v>
      </c>
      <c r="CA383" s="94">
        <f t="shared" si="213"/>
        <v>0.15</v>
      </c>
      <c r="CB383" s="99">
        <f t="shared" si="214"/>
        <v>0.70494044415319446</v>
      </c>
      <c r="CC383" s="97" t="str">
        <f t="shared" si="215"/>
        <v>Aceptable</v>
      </c>
      <c r="CD383" s="99">
        <f t="shared" si="216"/>
        <v>2.0054988490841003E-2</v>
      </c>
      <c r="CE383" s="96">
        <f t="shared" si="217"/>
        <v>1</v>
      </c>
      <c r="CF383" s="96">
        <f t="shared" si="218"/>
        <v>6.3500000000000001E-2</v>
      </c>
      <c r="CG383" s="99">
        <f t="shared" si="219"/>
        <v>0.36118499616361371</v>
      </c>
      <c r="CH383" s="101" t="str">
        <f t="shared" si="220"/>
        <v>Baja</v>
      </c>
      <c r="CI383" s="96">
        <f t="shared" si="221"/>
        <v>0</v>
      </c>
      <c r="CJ383" s="96">
        <f t="shared" si="222"/>
        <v>0.84169240261457157</v>
      </c>
      <c r="CK383" s="96">
        <f t="shared" si="223"/>
        <v>0.247</v>
      </c>
      <c r="CL383" s="102">
        <f t="shared" si="224"/>
        <v>0.36289746753819047</v>
      </c>
      <c r="CM383" s="103" t="str">
        <f t="shared" si="225"/>
        <v>Baja</v>
      </c>
      <c r="CN383" s="96">
        <f t="shared" si="226"/>
        <v>3.4000000000000002E-2</v>
      </c>
      <c r="CO383" s="96">
        <f t="shared" si="227"/>
        <v>3.4000000000000002E-2</v>
      </c>
      <c r="CP383" s="103" t="str">
        <f t="shared" si="228"/>
        <v>Ninguna</v>
      </c>
      <c r="CQ383" s="104">
        <f t="shared" si="229"/>
        <v>4.1264919432978204E-4</v>
      </c>
      <c r="CR383" s="104">
        <f t="shared" si="230"/>
        <v>4.1264919432978204E-4</v>
      </c>
      <c r="CS383" s="103" t="str">
        <f t="shared" si="231"/>
        <v>Ninguna</v>
      </c>
      <c r="CT383" s="105" t="str">
        <f t="shared" si="232"/>
        <v>Eutrofico</v>
      </c>
      <c r="CU383" s="83" t="s">
        <v>2496</v>
      </c>
      <c r="CV383" s="83" t="s">
        <v>2356</v>
      </c>
      <c r="CW383" s="90">
        <v>43747</v>
      </c>
      <c r="CX383" s="106">
        <f t="shared" si="233"/>
        <v>21.261811837451553</v>
      </c>
    </row>
    <row r="384" spans="1:102" ht="30" hidden="1" customHeight="1" x14ac:dyDescent="0.2">
      <c r="A384" s="83">
        <v>2019</v>
      </c>
      <c r="B384" s="84" t="s">
        <v>2399</v>
      </c>
      <c r="C384" s="84" t="s">
        <v>103</v>
      </c>
      <c r="D384" s="85" t="s">
        <v>2400</v>
      </c>
      <c r="E384" s="121" t="s">
        <v>2401</v>
      </c>
      <c r="F384" s="86" t="s">
        <v>241</v>
      </c>
      <c r="G384" s="86" t="s">
        <v>991</v>
      </c>
      <c r="H384" s="87">
        <v>-75.263777778000005</v>
      </c>
      <c r="I384" s="87">
        <v>6.5056388890000001</v>
      </c>
      <c r="J384" s="88">
        <v>868780.54919299996</v>
      </c>
      <c r="K384" s="88">
        <v>1211308.7331699999</v>
      </c>
      <c r="L384" s="89">
        <v>1141</v>
      </c>
      <c r="M384" s="86">
        <v>2</v>
      </c>
      <c r="N384" s="86" t="s">
        <v>79</v>
      </c>
      <c r="O384" s="86">
        <v>27</v>
      </c>
      <c r="P384" s="86" t="s">
        <v>98</v>
      </c>
      <c r="Q384" s="86">
        <v>2701</v>
      </c>
      <c r="R384" s="84" t="s">
        <v>99</v>
      </c>
      <c r="S384" s="84" t="s">
        <v>100</v>
      </c>
      <c r="T384" s="84" t="s">
        <v>2402</v>
      </c>
      <c r="U384" s="85" t="s">
        <v>102</v>
      </c>
      <c r="V384" s="84" t="s">
        <v>103</v>
      </c>
      <c r="W384" s="84" t="s">
        <v>102</v>
      </c>
      <c r="X384" s="84" t="s">
        <v>103</v>
      </c>
      <c r="Y384" s="90">
        <v>43788</v>
      </c>
      <c r="Z384" s="91">
        <v>65500</v>
      </c>
      <c r="AA384" s="91">
        <v>7.79</v>
      </c>
      <c r="AB384" s="91">
        <v>183.1</v>
      </c>
      <c r="AC384" s="91">
        <v>20.6</v>
      </c>
      <c r="AD384" s="91">
        <v>23</v>
      </c>
      <c r="AE384" s="91">
        <v>7.8</v>
      </c>
      <c r="AF384" s="91">
        <v>99.5</v>
      </c>
      <c r="AG384" s="91">
        <v>2.3999999999999986</v>
      </c>
      <c r="AH384" s="91">
        <v>76.8</v>
      </c>
      <c r="AI384" s="91">
        <v>21.8</v>
      </c>
      <c r="AJ384" s="91" t="s">
        <v>88</v>
      </c>
      <c r="AK384" s="91" t="s">
        <v>88</v>
      </c>
      <c r="AL384" s="91">
        <v>224700</v>
      </c>
      <c r="AM384" s="91">
        <v>2419600</v>
      </c>
      <c r="AN384" s="91">
        <v>226550</v>
      </c>
      <c r="AO384" s="91">
        <v>0.69899999999999995</v>
      </c>
      <c r="AP384" s="91">
        <v>0.89003285224232287</v>
      </c>
      <c r="AQ384" s="91">
        <v>3.5999999999999997E-2</v>
      </c>
      <c r="AR384" s="91">
        <v>5</v>
      </c>
      <c r="AS384" s="91">
        <v>714</v>
      </c>
      <c r="AT384" s="91">
        <v>1194</v>
      </c>
      <c r="AU384" s="91" t="s">
        <v>88</v>
      </c>
      <c r="AV384" s="91">
        <v>1127</v>
      </c>
      <c r="AW384" s="91">
        <v>3.5</v>
      </c>
      <c r="AX384" s="91">
        <v>6.4</v>
      </c>
      <c r="AY384" s="91">
        <v>0.63600000000000001</v>
      </c>
      <c r="AZ384" s="91">
        <v>47.3</v>
      </c>
      <c r="BA384" s="91">
        <v>76.8</v>
      </c>
      <c r="BB384" s="91">
        <v>0.05</v>
      </c>
      <c r="BC384" s="91" t="s">
        <v>88</v>
      </c>
      <c r="BD384" s="91" t="s">
        <v>88</v>
      </c>
      <c r="BE384" s="93">
        <v>1E-3</v>
      </c>
      <c r="BF384" s="91" t="s">
        <v>88</v>
      </c>
      <c r="BG384" s="91">
        <v>0.25</v>
      </c>
      <c r="BH384" s="91" t="s">
        <v>88</v>
      </c>
      <c r="BI384" s="94">
        <f t="shared" si="195"/>
        <v>98.700481155480716</v>
      </c>
      <c r="BJ384" s="95">
        <f t="shared" si="196"/>
        <v>2</v>
      </c>
      <c r="BK384" s="95">
        <f t="shared" si="197"/>
        <v>89.742332315025124</v>
      </c>
      <c r="BL384" s="95">
        <f t="shared" si="198"/>
        <v>10.53784728795199</v>
      </c>
      <c r="BM384" s="95">
        <f t="shared" si="199"/>
        <v>94.544131865861814</v>
      </c>
      <c r="BN384" s="95">
        <f t="shared" si="200"/>
        <v>51.696049733184438</v>
      </c>
      <c r="BO384" s="95">
        <f t="shared" si="201"/>
        <v>85.153143194855019</v>
      </c>
      <c r="BP384" s="95">
        <f t="shared" si="202"/>
        <v>5</v>
      </c>
      <c r="BQ384" s="95">
        <f t="shared" si="203"/>
        <v>20</v>
      </c>
      <c r="BR384" s="96">
        <f t="shared" si="204"/>
        <v>53.069234032149332</v>
      </c>
      <c r="BS384" s="97" t="str">
        <f t="shared" si="205"/>
        <v>MEDIA</v>
      </c>
      <c r="BT384" s="98">
        <f t="shared" si="206"/>
        <v>10.062893081761006</v>
      </c>
      <c r="BU384" s="99">
        <f t="shared" si="207"/>
        <v>0.995</v>
      </c>
      <c r="BV384" s="100">
        <f t="shared" si="208"/>
        <v>0.1</v>
      </c>
      <c r="BW384" s="95">
        <f t="shared" si="209"/>
        <v>1</v>
      </c>
      <c r="BX384" s="94">
        <f t="shared" si="210"/>
        <v>0.26</v>
      </c>
      <c r="BY384" s="100">
        <f t="shared" si="211"/>
        <v>0</v>
      </c>
      <c r="BZ384" s="100">
        <f t="shared" si="212"/>
        <v>0.40843512210934618</v>
      </c>
      <c r="CA384" s="94">
        <f t="shared" si="213"/>
        <v>0.6</v>
      </c>
      <c r="CB384" s="99">
        <f t="shared" si="214"/>
        <v>0.49078091709530852</v>
      </c>
      <c r="CC384" s="97" t="str">
        <f t="shared" si="215"/>
        <v>Mala</v>
      </c>
      <c r="CD384" s="99">
        <f t="shared" si="216"/>
        <v>0.59156487789065382</v>
      </c>
      <c r="CE384" s="96">
        <f t="shared" si="217"/>
        <v>0.16054225843461659</v>
      </c>
      <c r="CF384" s="96">
        <f t="shared" si="218"/>
        <v>0</v>
      </c>
      <c r="CG384" s="99">
        <f t="shared" si="219"/>
        <v>0.25070237877509011</v>
      </c>
      <c r="CH384" s="101" t="str">
        <f t="shared" si="220"/>
        <v>Baja</v>
      </c>
      <c r="CI384" s="96">
        <f t="shared" si="221"/>
        <v>0.88691954552322327</v>
      </c>
      <c r="CJ384" s="96">
        <f t="shared" si="222"/>
        <v>1</v>
      </c>
      <c r="CK384" s="96">
        <f t="shared" si="223"/>
        <v>5.0000000000000044E-3</v>
      </c>
      <c r="CL384" s="102">
        <f t="shared" si="224"/>
        <v>0.63063984850774102</v>
      </c>
      <c r="CM384" s="103" t="str">
        <f t="shared" si="225"/>
        <v>Alta</v>
      </c>
      <c r="CN384" s="96">
        <f t="shared" si="226"/>
        <v>1</v>
      </c>
      <c r="CO384" s="96">
        <f t="shared" si="227"/>
        <v>1</v>
      </c>
      <c r="CP384" s="103" t="str">
        <f t="shared" si="228"/>
        <v>Muy Alta</v>
      </c>
      <c r="CQ384" s="104">
        <f t="shared" si="229"/>
        <v>1.4708673595509508E-2</v>
      </c>
      <c r="CR384" s="104">
        <f t="shared" si="230"/>
        <v>1.4708673595509508E-2</v>
      </c>
      <c r="CS384" s="103" t="str">
        <f t="shared" si="231"/>
        <v>Ninguna</v>
      </c>
      <c r="CT384" s="105" t="str">
        <f t="shared" si="232"/>
        <v>Eutrofico</v>
      </c>
      <c r="CU384" s="83" t="s">
        <v>2497</v>
      </c>
      <c r="CV384" s="83" t="s">
        <v>2498</v>
      </c>
      <c r="CW384" s="90">
        <v>43803</v>
      </c>
      <c r="CX384" s="106">
        <f t="shared" si="233"/>
        <v>7.3260328522423235</v>
      </c>
    </row>
    <row r="385" spans="1:102" ht="30" hidden="1" customHeight="1" x14ac:dyDescent="0.2">
      <c r="A385" s="83">
        <v>2019</v>
      </c>
      <c r="B385" s="84" t="s">
        <v>2405</v>
      </c>
      <c r="C385" s="84" t="s">
        <v>103</v>
      </c>
      <c r="D385" s="85" t="s">
        <v>2406</v>
      </c>
      <c r="E385" s="121" t="s">
        <v>2401</v>
      </c>
      <c r="F385" s="86" t="s">
        <v>241</v>
      </c>
      <c r="G385" s="86" t="s">
        <v>991</v>
      </c>
      <c r="H385" s="87">
        <v>-75.235944443999998</v>
      </c>
      <c r="I385" s="87">
        <v>6.5396111110000001</v>
      </c>
      <c r="J385" s="88">
        <v>871868.38642400003</v>
      </c>
      <c r="K385" s="88">
        <v>1215059.28755</v>
      </c>
      <c r="L385" s="89">
        <v>1116</v>
      </c>
      <c r="M385" s="86">
        <v>2</v>
      </c>
      <c r="N385" s="86" t="s">
        <v>79</v>
      </c>
      <c r="O385" s="86">
        <v>27</v>
      </c>
      <c r="P385" s="86" t="s">
        <v>98</v>
      </c>
      <c r="Q385" s="86">
        <v>2701</v>
      </c>
      <c r="R385" s="84" t="s">
        <v>99</v>
      </c>
      <c r="S385" s="84" t="s">
        <v>100</v>
      </c>
      <c r="T385" s="84" t="s">
        <v>2402</v>
      </c>
      <c r="U385" s="85" t="s">
        <v>102</v>
      </c>
      <c r="V385" s="84" t="s">
        <v>103</v>
      </c>
      <c r="W385" s="84" t="s">
        <v>102</v>
      </c>
      <c r="X385" s="84" t="s">
        <v>103</v>
      </c>
      <c r="Y385" s="90">
        <v>43788</v>
      </c>
      <c r="Z385" s="91">
        <v>75800</v>
      </c>
      <c r="AA385" s="91">
        <v>7.46</v>
      </c>
      <c r="AB385" s="91">
        <v>197.2</v>
      </c>
      <c r="AC385" s="91">
        <v>20.9</v>
      </c>
      <c r="AD385" s="91">
        <v>22.5</v>
      </c>
      <c r="AE385" s="91">
        <v>7.29</v>
      </c>
      <c r="AF385" s="91">
        <v>94.9</v>
      </c>
      <c r="AG385" s="91">
        <v>1.6000000000000014</v>
      </c>
      <c r="AH385" s="91">
        <v>76.599999999999994</v>
      </c>
      <c r="AI385" s="91">
        <v>30.3</v>
      </c>
      <c r="AJ385" s="91" t="s">
        <v>88</v>
      </c>
      <c r="AK385" s="91" t="s">
        <v>88</v>
      </c>
      <c r="AL385" s="91">
        <v>279650</v>
      </c>
      <c r="AM385" s="91">
        <v>26113000</v>
      </c>
      <c r="AN385" s="91">
        <v>488400</v>
      </c>
      <c r="AO385" s="91">
        <v>0.71899999999999997</v>
      </c>
      <c r="AP385" s="91">
        <v>0.91714045180300263</v>
      </c>
      <c r="AQ385" s="91">
        <v>5.0999999999999997E-2</v>
      </c>
      <c r="AR385" s="91">
        <v>5</v>
      </c>
      <c r="AS385" s="91">
        <v>657</v>
      </c>
      <c r="AT385" s="91">
        <v>1120</v>
      </c>
      <c r="AU385" s="91" t="s">
        <v>88</v>
      </c>
      <c r="AV385" s="91">
        <v>985</v>
      </c>
      <c r="AW385" s="91">
        <v>4.5</v>
      </c>
      <c r="AX385" s="91">
        <v>7.62</v>
      </c>
      <c r="AY385" s="91">
        <v>1.02</v>
      </c>
      <c r="AZ385" s="91">
        <v>51.8</v>
      </c>
      <c r="BA385" s="91">
        <v>76.599999999999994</v>
      </c>
      <c r="BB385" s="91">
        <v>0.05</v>
      </c>
      <c r="BC385" s="91" t="s">
        <v>88</v>
      </c>
      <c r="BD385" s="91" t="s">
        <v>88</v>
      </c>
      <c r="BE385" s="93">
        <v>1E-3</v>
      </c>
      <c r="BF385" s="91" t="s">
        <v>88</v>
      </c>
      <c r="BG385" s="91">
        <v>0.25</v>
      </c>
      <c r="BH385" s="91" t="s">
        <v>88</v>
      </c>
      <c r="BI385" s="94">
        <f t="shared" si="195"/>
        <v>97.599960296137169</v>
      </c>
      <c r="BJ385" s="95">
        <f t="shared" si="196"/>
        <v>2</v>
      </c>
      <c r="BK385" s="95">
        <f t="shared" si="197"/>
        <v>93.456090973513454</v>
      </c>
      <c r="BL385" s="95">
        <f t="shared" si="198"/>
        <v>2</v>
      </c>
      <c r="BM385" s="95">
        <f t="shared" si="199"/>
        <v>94.357832982294823</v>
      </c>
      <c r="BN385" s="95">
        <f t="shared" si="200"/>
        <v>50.831443576956417</v>
      </c>
      <c r="BO385" s="95">
        <f t="shared" si="201"/>
        <v>87.655782758573665</v>
      </c>
      <c r="BP385" s="95">
        <f t="shared" si="202"/>
        <v>5</v>
      </c>
      <c r="BQ385" s="95">
        <f t="shared" si="203"/>
        <v>20</v>
      </c>
      <c r="BR385" s="96">
        <f t="shared" si="204"/>
        <v>52.496669189212291</v>
      </c>
      <c r="BS385" s="97" t="str">
        <f t="shared" si="205"/>
        <v>MEDIA</v>
      </c>
      <c r="BT385" s="98">
        <f t="shared" si="206"/>
        <v>7.4705882352941178</v>
      </c>
      <c r="BU385" s="99">
        <f t="shared" si="207"/>
        <v>0.94900000000000007</v>
      </c>
      <c r="BV385" s="100">
        <f t="shared" si="208"/>
        <v>0.1</v>
      </c>
      <c r="BW385" s="95">
        <f t="shared" si="209"/>
        <v>1</v>
      </c>
      <c r="BX385" s="94">
        <f t="shared" si="210"/>
        <v>0.26</v>
      </c>
      <c r="BY385" s="100">
        <f t="shared" si="211"/>
        <v>0</v>
      </c>
      <c r="BZ385" s="100">
        <f t="shared" si="212"/>
        <v>0.34660582231664339</v>
      </c>
      <c r="CA385" s="94">
        <f t="shared" si="213"/>
        <v>0.35</v>
      </c>
      <c r="CB385" s="99">
        <f t="shared" si="214"/>
        <v>0.43976481512433008</v>
      </c>
      <c r="CC385" s="97" t="str">
        <f t="shared" si="215"/>
        <v>Mala</v>
      </c>
      <c r="CD385" s="99">
        <f t="shared" si="216"/>
        <v>0.65339417768335661</v>
      </c>
      <c r="CE385" s="96">
        <f t="shared" si="217"/>
        <v>0.15871083859912816</v>
      </c>
      <c r="CF385" s="96">
        <f t="shared" si="218"/>
        <v>9.000000000000008E-3</v>
      </c>
      <c r="CG385" s="99">
        <f t="shared" si="219"/>
        <v>0.27370167209416157</v>
      </c>
      <c r="CH385" s="101" t="str">
        <f t="shared" si="220"/>
        <v>Baja</v>
      </c>
      <c r="CI385" s="96">
        <f t="shared" si="221"/>
        <v>1</v>
      </c>
      <c r="CJ385" s="96">
        <f t="shared" si="222"/>
        <v>1</v>
      </c>
      <c r="CK385" s="96">
        <f t="shared" si="223"/>
        <v>5.0999999999999934E-2</v>
      </c>
      <c r="CL385" s="102">
        <f t="shared" si="224"/>
        <v>0.68366666666666676</v>
      </c>
      <c r="CM385" s="103" t="str">
        <f t="shared" si="225"/>
        <v>Alta</v>
      </c>
      <c r="CN385" s="96">
        <f t="shared" si="226"/>
        <v>1</v>
      </c>
      <c r="CO385" s="96">
        <f t="shared" si="227"/>
        <v>1</v>
      </c>
      <c r="CP385" s="103" t="str">
        <f t="shared" si="228"/>
        <v>Muy Alta</v>
      </c>
      <c r="CQ385" s="104">
        <f t="shared" si="229"/>
        <v>4.7587506695258176E-3</v>
      </c>
      <c r="CR385" s="104">
        <f t="shared" si="230"/>
        <v>4.7587506695258176E-3</v>
      </c>
      <c r="CS385" s="103" t="str">
        <f t="shared" si="231"/>
        <v>Ninguna</v>
      </c>
      <c r="CT385" s="105" t="str">
        <f t="shared" si="232"/>
        <v>Hipereutrofico</v>
      </c>
      <c r="CU385" s="83" t="s">
        <v>2499</v>
      </c>
      <c r="CV385" s="83" t="s">
        <v>2498</v>
      </c>
      <c r="CW385" s="90">
        <v>43803</v>
      </c>
      <c r="CX385" s="106">
        <f t="shared" si="233"/>
        <v>8.5881404518030031</v>
      </c>
    </row>
    <row r="386" spans="1:102" ht="30" hidden="1" customHeight="1" x14ac:dyDescent="0.2">
      <c r="A386" s="83">
        <v>2019</v>
      </c>
      <c r="B386" s="84" t="s">
        <v>2219</v>
      </c>
      <c r="C386" s="84" t="s">
        <v>641</v>
      </c>
      <c r="D386" s="85" t="s">
        <v>2220</v>
      </c>
      <c r="E386" s="121" t="s">
        <v>224</v>
      </c>
      <c r="F386" s="86" t="s">
        <v>1285</v>
      </c>
      <c r="G386" s="86" t="s">
        <v>991</v>
      </c>
      <c r="H386" s="87">
        <v>-74.786638889000002</v>
      </c>
      <c r="I386" s="87">
        <v>7.9138333330000004</v>
      </c>
      <c r="J386" s="88">
        <v>921804.81171299994</v>
      </c>
      <c r="K386" s="88">
        <v>1366956.22324</v>
      </c>
      <c r="L386" s="89">
        <v>40</v>
      </c>
      <c r="M386" s="86">
        <v>2</v>
      </c>
      <c r="N386" s="86" t="s">
        <v>79</v>
      </c>
      <c r="O386" s="86">
        <v>27</v>
      </c>
      <c r="P386" s="86" t="s">
        <v>98</v>
      </c>
      <c r="Q386" s="86">
        <v>2703</v>
      </c>
      <c r="R386" s="84" t="s">
        <v>635</v>
      </c>
      <c r="S386" s="84" t="s">
        <v>636</v>
      </c>
      <c r="T386" s="84" t="s">
        <v>637</v>
      </c>
      <c r="U386" s="85" t="s">
        <v>638</v>
      </c>
      <c r="V386" s="84" t="s">
        <v>639</v>
      </c>
      <c r="W386" s="84" t="s">
        <v>640</v>
      </c>
      <c r="X386" s="84" t="s">
        <v>641</v>
      </c>
      <c r="Y386" s="90">
        <v>43816</v>
      </c>
      <c r="Z386" s="91">
        <v>-89</v>
      </c>
      <c r="AA386" s="91">
        <v>6.33</v>
      </c>
      <c r="AB386" s="91">
        <v>25.4</v>
      </c>
      <c r="AC386" s="91">
        <v>28.2</v>
      </c>
      <c r="AD386" s="91">
        <v>29</v>
      </c>
      <c r="AE386" s="91">
        <v>1.59</v>
      </c>
      <c r="AF386" s="91">
        <v>20.9</v>
      </c>
      <c r="AG386" s="91">
        <v>0.80000000000000071</v>
      </c>
      <c r="AH386" s="91">
        <v>36.9</v>
      </c>
      <c r="AI386" s="91">
        <v>6.39</v>
      </c>
      <c r="AJ386" s="91" t="s">
        <v>88</v>
      </c>
      <c r="AK386" s="91" t="s">
        <v>88</v>
      </c>
      <c r="AL386" s="91">
        <v>1870</v>
      </c>
      <c r="AM386" s="91">
        <v>8050</v>
      </c>
      <c r="AN386" s="91">
        <v>2260</v>
      </c>
      <c r="AO386" s="91">
        <v>0.26900000000000002</v>
      </c>
      <c r="AP386" s="91">
        <v>0.70705655520773358</v>
      </c>
      <c r="AQ386" s="91">
        <v>0.02</v>
      </c>
      <c r="AR386" s="91">
        <v>5</v>
      </c>
      <c r="AS386" s="91">
        <v>33.4</v>
      </c>
      <c r="AT386" s="91">
        <v>72</v>
      </c>
      <c r="AU386" s="91" t="s">
        <v>88</v>
      </c>
      <c r="AV386" s="91">
        <v>29</v>
      </c>
      <c r="AW386" s="91">
        <v>0.2</v>
      </c>
      <c r="AX386" s="91">
        <v>5</v>
      </c>
      <c r="AY386" s="91">
        <v>9.0999999999999998E-2</v>
      </c>
      <c r="AZ386" s="91">
        <v>9.49</v>
      </c>
      <c r="BA386" s="91">
        <v>10.1</v>
      </c>
      <c r="BB386" s="91">
        <v>0.05</v>
      </c>
      <c r="BC386" s="91" t="s">
        <v>88</v>
      </c>
      <c r="BD386" s="91" t="s">
        <v>88</v>
      </c>
      <c r="BE386" s="93">
        <v>1E-3</v>
      </c>
      <c r="BF386" s="91" t="s">
        <v>88</v>
      </c>
      <c r="BG386" s="91">
        <v>0.25</v>
      </c>
      <c r="BH386" s="91" t="s">
        <v>88</v>
      </c>
      <c r="BI386" s="94">
        <f t="shared" ref="BI386:BI449" si="234">IF(AF386&gt;140,50,0.000000031615*(AF386)^5 - 0.000010304*(AF386)^4 + 0.0010076*(AF386)^3 - 0.027883*(AF386)^2 + 0.84068*(AF386) + 0.1612)</f>
        <v>12.910590538934088</v>
      </c>
      <c r="BJ386" s="95">
        <f t="shared" ref="BJ386:BJ449" si="235">IF(AN386&gt;100000,2,(EXP(-0.0152*(LN(AN386))^2-0.1063*LN(AN386)+4.5922)))</f>
        <v>17.542109681302616</v>
      </c>
      <c r="BK386" s="95">
        <f t="shared" ref="BK386:BK449" si="236">IF(AA386&lt;2,0,IF(AA386&gt;12,0,(IF(AA386&lt;=7.5,-0.1789*AA386^5+3.7932*AA386^4-30.517*AA386^3+119.75*AA386^2-224.58*AA386+159.46,-1.11429*AA386^4+44.50952*AA386^3-656.6*AA386^2+4215.34762*AA386-9840.14286))))</f>
        <v>67.804939027721247</v>
      </c>
      <c r="BL386" s="95">
        <f t="shared" ref="BL386:BL449" si="237">+IF(AI386&gt;30,2,0.00018677*AI386^4 - 0.016615*AI386^3 + 0.59636*AI386 ^2- 11.152*AI386+100.19)</f>
        <v>49.25560744693189</v>
      </c>
      <c r="BM386" s="95">
        <f t="shared" ref="BM386:BM449" si="238">IF(AP386&gt;100,1, 0.0000000035603*AP386^6 - 0.0000012183*AP386^5 + 0.00016238*AP386^4 - 0.010693*AP386^3 + 0.37304*AP386^2 - 7.521*AP386+100.95)</f>
        <v>95.81498177985371</v>
      </c>
      <c r="BN386" s="95">
        <f t="shared" ref="BN386:BN449" si="239">IF(AO386&gt;10,2,0.0046732*AO386^6 - 0.16167*AO386^5 + 2.20595*AO386^4 - 15.0504*AO386^3 + 53.8893*AO386^2 - 99.8933*AO386 + 99.8311)</f>
        <v>76.577652923243733</v>
      </c>
      <c r="BO386" s="95">
        <f t="shared" ref="BO386:BO449" si="240">0.0000019619*AG386^6 - 0.00013964*AG386^5 + 0.0025908*AG386^4 + 0.015398*AG386^3 - 0.67952*AG386^2 - 0.67204*AG386 + 90.392</f>
        <v>89.428374924745114</v>
      </c>
      <c r="BP386" s="95">
        <f t="shared" ref="BP386:BP449" si="241">IF(AS386&gt;100,5,(0.0000018939*AS386^4 - 0.00049942*AS386^3 + 0.049118*AS386^2 - 2.6284*AS386 + 98.098))</f>
        <v>48.852184232067032</v>
      </c>
      <c r="BQ386" s="95">
        <f t="shared" ref="BQ386:BQ449" si="242">IF(AT386&gt;500,20,(-0.0000000044289*AT386^4 + 0.00000465*AT386^3 - 0.0019591*AT386^2 + 0.18973*AT386 + 80.608))</f>
        <v>85.729167179161607</v>
      </c>
      <c r="BR386" s="96">
        <f t="shared" ref="BR386:BR449" si="243">+BI386*0.17+BJ386*0.16+BK386*0.11+BL386*0.11+BM386*0.1+BN386*0.1+BO386*0.1+BP386*0.08+BQ386*0.07</f>
        <v>53.969515456729994</v>
      </c>
      <c r="BS386" s="97" t="str">
        <f t="shared" ref="BS386:BS449" si="244">IF(BR386&lt;=25,"MUY MALA",IF(BR386&lt;=50,"MALO",IF(BR386&lt;=70,"MEDIA",IF(BR386&lt;=90,"BUENA","EXCELENTE"))))</f>
        <v>MEDIA</v>
      </c>
      <c r="BT386" s="98">
        <f t="shared" ref="BT386:BT449" si="245">+AX386/AY386</f>
        <v>54.945054945054949</v>
      </c>
      <c r="BU386" s="99">
        <f t="shared" ref="BU386:BU449" si="246">IF(AF386="No Calcular","No calcular",IFERROR(IF(AF386&lt;=100,((1-(1-0.01*AF386))),((1-(0.01*AF386-1)))),""))</f>
        <v>0.20899999999999996</v>
      </c>
      <c r="BV386" s="100">
        <f t="shared" ref="BV386:BV449" si="247">IF(AN386="","",IF(AN386&lt;50,0.98,IF(AND(AN386&gt;=50,AN386&lt;1600),0.98*EXP((AN386-50)*-0.0009917754),0.1)))</f>
        <v>0.1</v>
      </c>
      <c r="BW386" s="95">
        <f t="shared" ref="BW386:BW449" si="248">IF(AA386="ND","No Calcular",IF(AA386="","",IF(AA386&lt;4,0.1,IF(AND(AA386&gt;4,AA386&lt;=7),(0.02628419*EXP(AA386*0.520025)),IF(AND(AA386&gt;7,AA386&lt;=8),(1),IF(AND(AA386&gt;8,AA386&lt;=11),(1*EXP((AA386-8)*-0.5187742)),0.1))))))</f>
        <v>0.70678454054206841</v>
      </c>
      <c r="BX386" s="94">
        <f t="shared" ref="BX386:BX449" si="249">IF(AH386="ND","No Calcular",IF(AH386="","",IF(AH386&lt;=20,0.91,IF(AND(AH386&gt;20,AH386&lt;=25),0.71,IF(AND(AH386&gt;25,AH386&lt;=40),0.51,IF(AND(AH386&gt;40,AH386&lt;=80),0.26,0.125))))))</f>
        <v>0.51</v>
      </c>
      <c r="BY386" s="100">
        <f t="shared" ref="BY386:BY449" si="250">IF(AV386="ND","No Calcular",IF(AV386="","",IF(AV386&lt;=4.5,1,IF(AND(AV386&gt;4.5,AV386&lt;=320),(1-(-0.02+0.003*AV386)),0))))</f>
        <v>0.93300000000000005</v>
      </c>
      <c r="BZ386" s="100">
        <f t="shared" ref="BZ386:BZ449" si="251">IF(AB386="ND","No Calcular",IFERROR(IF((1-10^(-3.26+1.34*LOG10(AB386)))&lt;0,0,1-10^(-3.26+1.34*LOG10(AB386))),""))</f>
        <v>0.95807460333290739</v>
      </c>
      <c r="CA386" s="94">
        <f t="shared" ref="CA386:CA449" si="252">IF(BT386="No Calcular","No Calcular",IF(BT386="","",IF(BT386&lt;=5,0.15,IF(AND(BT386&gt;5,BT386&lt;=10),0.35,IF(AND(BT386&gt;10,BT386&lt;=15),0.6,IF(AND(BT386&gt;15,BT386&lt;20),0.8,0.15))))))</f>
        <v>0.15</v>
      </c>
      <c r="CB386" s="99">
        <f t="shared" ref="CB386:CB449" si="253">+BU386*0.16+BV386*0.14+BW386*0.14+BX386*0.14+BY386*0.14+BZ386*0.14+CA386*0.14</f>
        <v>0.50354028014249663</v>
      </c>
      <c r="CC386" s="97" t="str">
        <f t="shared" ref="CC386:CC449" si="254">IF(AND(CB386&gt;=0,CB386&lt;0.25),"Muy mala",IF(AND(CB386&gt;=0.25,CB386&lt;0.5),"Mala",IF(AND(CB386&gt;=0.5,CB386&lt;0.7),"Regular",IF(AND(CB386&gt;=0.7,CB386&lt;0.9),"Aceptable",IF(AND(CB386&gt;=0.9,CB386&lt;=1),"Buena","No se conoce")))))</f>
        <v>Regular</v>
      </c>
      <c r="CD386" s="99">
        <f t="shared" ref="CD386:CD449" si="255">IF(AB386&gt;=270,1,(IF(AB386&lt;270,10^(-3.26+(1.34*LOG(AB386))))))</f>
        <v>4.1925396667092565E-2</v>
      </c>
      <c r="CE386" s="96">
        <f t="shared" ref="CE386:CE449" si="256">IF(BA386&lt;=30,0,IF(BA386&lt;110,(10^(-9.09+(4.4*LOG(BA386)))),1))</f>
        <v>0</v>
      </c>
      <c r="CF386" s="96">
        <f t="shared" ref="CF386:CF449" si="257">IF(AZ386&lt;=50,0,IF(AZ386&lt;=250,(-0.25+(0.005*AZ386)),1))</f>
        <v>0</v>
      </c>
      <c r="CG386" s="99">
        <f t="shared" ref="CG386:CG449" si="258">+(CD386+CE386+CF386)/3</f>
        <v>1.3975132222364189E-2</v>
      </c>
      <c r="CH386" s="101" t="str">
        <f t="shared" ref="CH386:CH449" si="259">IF(CG386&lt;0.2,"Ninguna",IF(CG386&lt;0.4,"Baja",IF(CG386&lt;0.6,"Media",IF(CG386&lt;0.8,"Alta","Muy Alta"))))</f>
        <v>Ninguna</v>
      </c>
      <c r="CI386" s="96">
        <f t="shared" ref="CI386:CI449" si="260">IF(AI386&lt;=2,0,IF(AI386&lt;30,(-0.05+(0.7*(LOG10(AI386)))),1))</f>
        <v>0.51385060071087996</v>
      </c>
      <c r="CJ386" s="96">
        <f t="shared" ref="CJ386:CJ449" si="261">IF(AM386&lt;=500,0,IF(AM386&lt;=20000,(-1.44+(0.56*(LOG10(AM386)))),1))</f>
        <v>0.74724569300600674</v>
      </c>
      <c r="CK386" s="96">
        <f t="shared" ref="CK386:CK449" si="262">IF(AF386&gt;=100,0,(IF(AF386&lt;100,1-(0.01*AF386))))</f>
        <v>0.79100000000000004</v>
      </c>
      <c r="CL386" s="102">
        <f t="shared" ref="CL386:CL449" si="263">+(CI386+CJ386+CK386)/3</f>
        <v>0.6840320979056288</v>
      </c>
      <c r="CM386" s="103" t="str">
        <f t="shared" ref="CM386:CM449" si="264">IF(CL386&lt;0.2,"Ninguna",IF(CL386&lt;0.4,"Baja",IF(CL386&lt;0.6,"Media",IF(CL386&lt;0.8,"Alta","Muy Alta"))))</f>
        <v>Alta</v>
      </c>
      <c r="CN386" s="96">
        <f t="shared" ref="CN386:CN449" si="265">IF(AV386&lt;=10,0,IF(AV386&lt;=340,(-0.02+(0.003*AV386)),1))</f>
        <v>6.7000000000000004E-2</v>
      </c>
      <c r="CO386" s="96">
        <f t="shared" ref="CO386:CO449" si="266">+CN386</f>
        <v>6.7000000000000004E-2</v>
      </c>
      <c r="CP386" s="103" t="str">
        <f t="shared" ref="CP386:CP449" si="267">IF(CO386&lt;0.2,"Ninguna",IF(CO386&lt;0.4,"Baja",IF(CO386&lt;0.6,"Media",IF(CO386&lt;0.8,"Alta","Muy Alta"))))</f>
        <v>Ninguna</v>
      </c>
      <c r="CQ386" s="104">
        <f t="shared" ref="CQ386:CQ449" si="268">((EXP(-31.08+(3.45*(AA386))))/(1+EXP(-31.08+(3.45*(AA386)))))</f>
        <v>9.6922688077670678E-5</v>
      </c>
      <c r="CR386" s="104">
        <f t="shared" ref="CR386:CR449" si="269">+CQ386</f>
        <v>9.6922688077670678E-5</v>
      </c>
      <c r="CS386" s="103" t="str">
        <f t="shared" ref="CS386:CS449" si="270">IF(CR386&lt;0.2,"Ninguna",IF(CR386&lt;0.4,"Baja",IF(CR386&lt;0.6,"Media",IF(CR386&lt;0.8,"Alta","Muy Alta"))))</f>
        <v>Ninguna</v>
      </c>
      <c r="CT386" s="105" t="str">
        <f t="shared" ref="CT386:CT449" si="271">IF(AY386&lt;0.01,"Oligotrofico",IF(AY386&lt;=0.02,"Mesotrofico",IF(AY386&lt;=1,"Eutrofico","Hipereutrofico")))</f>
        <v>Eutrofico</v>
      </c>
      <c r="CU386" s="124" t="s">
        <v>2500</v>
      </c>
      <c r="CV386" s="115" t="s">
        <v>2285</v>
      </c>
      <c r="CW386" s="90">
        <v>43831</v>
      </c>
      <c r="CX386" s="106">
        <f t="shared" si="233"/>
        <v>5.7270565552077333</v>
      </c>
    </row>
    <row r="387" spans="1:102" ht="30" hidden="1" customHeight="1" x14ac:dyDescent="0.2">
      <c r="A387" s="83">
        <v>2019</v>
      </c>
      <c r="B387" s="125" t="s">
        <v>2501</v>
      </c>
      <c r="C387" s="84" t="s">
        <v>641</v>
      </c>
      <c r="D387" s="85" t="s">
        <v>2502</v>
      </c>
      <c r="E387" s="121" t="s">
        <v>224</v>
      </c>
      <c r="F387" s="86" t="s">
        <v>1285</v>
      </c>
      <c r="G387" s="86" t="s">
        <v>991</v>
      </c>
      <c r="H387" s="87">
        <v>-74.783457686999995</v>
      </c>
      <c r="I387" s="87">
        <v>7.9138713139999997</v>
      </c>
      <c r="J387" s="88">
        <v>922155.62410000002</v>
      </c>
      <c r="K387" s="88">
        <v>1366959.8274999999</v>
      </c>
      <c r="L387" s="89">
        <v>40</v>
      </c>
      <c r="M387" s="86">
        <v>2</v>
      </c>
      <c r="N387" s="86" t="s">
        <v>79</v>
      </c>
      <c r="O387" s="86">
        <v>27</v>
      </c>
      <c r="P387" s="86" t="s">
        <v>98</v>
      </c>
      <c r="Q387" s="86">
        <v>2703</v>
      </c>
      <c r="R387" s="84" t="s">
        <v>635</v>
      </c>
      <c r="S387" s="84" t="s">
        <v>636</v>
      </c>
      <c r="T387" s="84" t="s">
        <v>637</v>
      </c>
      <c r="U387" s="85" t="s">
        <v>638</v>
      </c>
      <c r="V387" s="84" t="s">
        <v>639</v>
      </c>
      <c r="W387" s="84" t="s">
        <v>640</v>
      </c>
      <c r="X387" s="84" t="s">
        <v>641</v>
      </c>
      <c r="Y387" s="90">
        <v>43816</v>
      </c>
      <c r="Z387" s="91">
        <v>5140</v>
      </c>
      <c r="AA387" s="91">
        <v>6.32</v>
      </c>
      <c r="AB387" s="91">
        <v>25.5</v>
      </c>
      <c r="AC387" s="91">
        <v>27.9</v>
      </c>
      <c r="AD387" s="91">
        <v>28.6</v>
      </c>
      <c r="AE387" s="91">
        <v>2.4500000000000002</v>
      </c>
      <c r="AF387" s="91">
        <v>31.6</v>
      </c>
      <c r="AG387" s="91">
        <v>0.70000000000000284</v>
      </c>
      <c r="AH387" s="91">
        <v>43</v>
      </c>
      <c r="AI387" s="91">
        <v>7.29</v>
      </c>
      <c r="AJ387" s="91" t="s">
        <v>88</v>
      </c>
      <c r="AK387" s="91" t="s">
        <v>88</v>
      </c>
      <c r="AL387" s="91">
        <v>1830</v>
      </c>
      <c r="AM387" s="91">
        <v>15760</v>
      </c>
      <c r="AN387" s="91">
        <v>1990</v>
      </c>
      <c r="AO387" s="91">
        <v>0.153</v>
      </c>
      <c r="AP387" s="91">
        <v>0.79063832051982996</v>
      </c>
      <c r="AQ387" s="91">
        <v>0.02</v>
      </c>
      <c r="AR387" s="91">
        <v>5</v>
      </c>
      <c r="AS387" s="91">
        <v>28.7</v>
      </c>
      <c r="AT387" s="91">
        <v>67</v>
      </c>
      <c r="AU387" s="91" t="s">
        <v>88</v>
      </c>
      <c r="AV387" s="91">
        <v>26</v>
      </c>
      <c r="AW387" s="91">
        <v>0.2</v>
      </c>
      <c r="AX387" s="91">
        <v>5</v>
      </c>
      <c r="AY387" s="91">
        <v>0.05</v>
      </c>
      <c r="AZ387" s="91">
        <v>9.98</v>
      </c>
      <c r="BA387" s="91">
        <v>9.56</v>
      </c>
      <c r="BB387" s="91">
        <v>0.05</v>
      </c>
      <c r="BC387" s="91" t="s">
        <v>88</v>
      </c>
      <c r="BD387" s="91" t="s">
        <v>88</v>
      </c>
      <c r="BE387" s="93">
        <v>1E-3</v>
      </c>
      <c r="BF387" s="91" t="s">
        <v>88</v>
      </c>
      <c r="BG387" s="91">
        <v>0.25</v>
      </c>
      <c r="BH387" s="91" t="s">
        <v>88</v>
      </c>
      <c r="BI387" s="94">
        <f t="shared" si="234"/>
        <v>21.399962696902502</v>
      </c>
      <c r="BJ387" s="95">
        <f t="shared" si="235"/>
        <v>18.315619829572515</v>
      </c>
      <c r="BK387" s="95">
        <f t="shared" si="236"/>
        <v>67.451358636524191</v>
      </c>
      <c r="BL387" s="95">
        <f t="shared" si="237"/>
        <v>44.67543769655056</v>
      </c>
      <c r="BM387" s="95">
        <f t="shared" si="238"/>
        <v>95.231578055948859</v>
      </c>
      <c r="BN387" s="95">
        <f t="shared" si="239"/>
        <v>85.756210881875944</v>
      </c>
      <c r="BO387" s="95">
        <f t="shared" si="240"/>
        <v>89.594487526600759</v>
      </c>
      <c r="BP387" s="95">
        <f t="shared" si="241"/>
        <v>52.599630336511794</v>
      </c>
      <c r="BQ387" s="95">
        <f t="shared" si="242"/>
        <v>85.834810750203104</v>
      </c>
      <c r="BR387" s="96">
        <f t="shared" si="243"/>
        <v>56.177075253720972</v>
      </c>
      <c r="BS387" s="97" t="str">
        <f t="shared" si="244"/>
        <v>MEDIA</v>
      </c>
      <c r="BT387" s="98">
        <f t="shared" si="245"/>
        <v>100</v>
      </c>
      <c r="BU387" s="99">
        <f t="shared" si="246"/>
        <v>0.31600000000000006</v>
      </c>
      <c r="BV387" s="100">
        <f t="shared" si="247"/>
        <v>0.1</v>
      </c>
      <c r="BW387" s="95">
        <f t="shared" si="248"/>
        <v>0.70311862433680938</v>
      </c>
      <c r="BX387" s="94">
        <f t="shared" si="249"/>
        <v>0.26</v>
      </c>
      <c r="BY387" s="100">
        <f t="shared" si="250"/>
        <v>0.94199999999999995</v>
      </c>
      <c r="BZ387" s="100">
        <f t="shared" si="251"/>
        <v>0.95785327419972677</v>
      </c>
      <c r="CA387" s="94">
        <f t="shared" si="252"/>
        <v>0.15</v>
      </c>
      <c r="CB387" s="99">
        <f t="shared" si="253"/>
        <v>0.48637606579511505</v>
      </c>
      <c r="CC387" s="97" t="str">
        <f t="shared" si="254"/>
        <v>Mala</v>
      </c>
      <c r="CD387" s="99">
        <f t="shared" si="255"/>
        <v>4.2146725800273177E-2</v>
      </c>
      <c r="CE387" s="96">
        <f t="shared" si="256"/>
        <v>0</v>
      </c>
      <c r="CF387" s="96">
        <f t="shared" si="257"/>
        <v>0</v>
      </c>
      <c r="CG387" s="99">
        <f t="shared" si="258"/>
        <v>1.4048908600091059E-2</v>
      </c>
      <c r="CH387" s="101" t="str">
        <f t="shared" si="259"/>
        <v>Ninguna</v>
      </c>
      <c r="CI387" s="96">
        <f t="shared" si="260"/>
        <v>0.55390926982258215</v>
      </c>
      <c r="CJ387" s="96">
        <f t="shared" si="261"/>
        <v>0.91063147936598066</v>
      </c>
      <c r="CK387" s="96">
        <f t="shared" si="262"/>
        <v>0.68399999999999994</v>
      </c>
      <c r="CL387" s="102">
        <f t="shared" si="263"/>
        <v>0.71618024972952077</v>
      </c>
      <c r="CM387" s="103" t="str">
        <f t="shared" si="264"/>
        <v>Alta</v>
      </c>
      <c r="CN387" s="96">
        <f t="shared" si="265"/>
        <v>5.7999999999999996E-2</v>
      </c>
      <c r="CO387" s="96">
        <f t="shared" si="266"/>
        <v>5.7999999999999996E-2</v>
      </c>
      <c r="CP387" s="103" t="str">
        <f t="shared" si="267"/>
        <v>Ninguna</v>
      </c>
      <c r="CQ387" s="104">
        <f t="shared" si="268"/>
        <v>9.3636186567195255E-5</v>
      </c>
      <c r="CR387" s="104">
        <f t="shared" si="269"/>
        <v>9.3636186567195255E-5</v>
      </c>
      <c r="CS387" s="103" t="str">
        <f t="shared" si="270"/>
        <v>Ninguna</v>
      </c>
      <c r="CT387" s="105" t="str">
        <f t="shared" si="271"/>
        <v>Eutrofico</v>
      </c>
      <c r="CU387" s="115" t="s">
        <v>2503</v>
      </c>
      <c r="CV387" s="115" t="s">
        <v>2285</v>
      </c>
      <c r="CW387" s="90">
        <v>43831</v>
      </c>
      <c r="CX387" s="106">
        <f t="shared" ref="CX387:CX450" si="272">+AP387+AQ387+AX387</f>
        <v>5.8106383205198302</v>
      </c>
    </row>
    <row r="388" spans="1:102" ht="30" hidden="1" customHeight="1" x14ac:dyDescent="0.2">
      <c r="A388" s="83">
        <v>2019</v>
      </c>
      <c r="B388" s="122" t="s">
        <v>2417</v>
      </c>
      <c r="C388" s="84" t="s">
        <v>641</v>
      </c>
      <c r="D388" s="85" t="s">
        <v>2418</v>
      </c>
      <c r="E388" s="121" t="s">
        <v>224</v>
      </c>
      <c r="F388" s="86" t="s">
        <v>1285</v>
      </c>
      <c r="G388" s="86" t="s">
        <v>991</v>
      </c>
      <c r="H388" s="87">
        <v>-74.785583333000005</v>
      </c>
      <c r="I388" s="87">
        <v>7.9279444440000004</v>
      </c>
      <c r="J388" s="88">
        <v>921923.87068299996</v>
      </c>
      <c r="K388" s="88">
        <v>1368516.76394</v>
      </c>
      <c r="L388" s="89">
        <v>43</v>
      </c>
      <c r="M388" s="86">
        <v>2</v>
      </c>
      <c r="N388" s="86" t="s">
        <v>79</v>
      </c>
      <c r="O388" s="86">
        <v>27</v>
      </c>
      <c r="P388" s="86" t="s">
        <v>98</v>
      </c>
      <c r="Q388" s="86">
        <v>2703</v>
      </c>
      <c r="R388" s="84" t="s">
        <v>635</v>
      </c>
      <c r="S388" s="84" t="s">
        <v>636</v>
      </c>
      <c r="T388" s="84" t="s">
        <v>637</v>
      </c>
      <c r="U388" s="85" t="s">
        <v>638</v>
      </c>
      <c r="V388" s="84" t="s">
        <v>639</v>
      </c>
      <c r="W388" s="84" t="s">
        <v>640</v>
      </c>
      <c r="X388" s="84" t="s">
        <v>641</v>
      </c>
      <c r="Y388" s="90">
        <v>43816</v>
      </c>
      <c r="Z388" s="91">
        <v>365</v>
      </c>
      <c r="AA388" s="91">
        <v>5.94</v>
      </c>
      <c r="AB388" s="91">
        <v>18.07</v>
      </c>
      <c r="AC388" s="91">
        <v>26.7</v>
      </c>
      <c r="AD388" s="91">
        <v>29</v>
      </c>
      <c r="AE388" s="91">
        <v>4.78</v>
      </c>
      <c r="AF388" s="91">
        <v>0.1</v>
      </c>
      <c r="AG388" s="91">
        <v>2.3000000000000007</v>
      </c>
      <c r="AH388" s="91">
        <v>27.1</v>
      </c>
      <c r="AI388" s="91">
        <v>2.56</v>
      </c>
      <c r="AJ388" s="91" t="s">
        <v>88</v>
      </c>
      <c r="AK388" s="91" t="s">
        <v>88</v>
      </c>
      <c r="AL388" s="91">
        <v>410</v>
      </c>
      <c r="AM388" s="91">
        <v>38730</v>
      </c>
      <c r="AN388" s="91">
        <v>1220</v>
      </c>
      <c r="AO388" s="91">
        <v>0.153</v>
      </c>
      <c r="AP388" s="91">
        <v>0.48115989220206784</v>
      </c>
      <c r="AQ388" s="91">
        <v>0.02</v>
      </c>
      <c r="AR388" s="91">
        <v>5</v>
      </c>
      <c r="AS388" s="91">
        <v>51.1</v>
      </c>
      <c r="AT388" s="91">
        <v>87</v>
      </c>
      <c r="AU388" s="91" t="s">
        <v>88</v>
      </c>
      <c r="AV388" s="91">
        <v>41</v>
      </c>
      <c r="AW388" s="91">
        <v>0.15</v>
      </c>
      <c r="AX388" s="91">
        <v>5</v>
      </c>
      <c r="AY388" s="91">
        <v>5.3999999999999999E-2</v>
      </c>
      <c r="AZ388" s="91">
        <v>5.7</v>
      </c>
      <c r="BA388" s="91">
        <v>4.74</v>
      </c>
      <c r="BB388" s="91">
        <v>0.05</v>
      </c>
      <c r="BC388" s="91" t="s">
        <v>88</v>
      </c>
      <c r="BD388" s="91" t="s">
        <v>88</v>
      </c>
      <c r="BE388" s="93">
        <v>1E-3</v>
      </c>
      <c r="BF388" s="91" t="s">
        <v>88</v>
      </c>
      <c r="BG388" s="91">
        <v>0.25</v>
      </c>
      <c r="BH388" s="91" t="s">
        <v>88</v>
      </c>
      <c r="BI388" s="94">
        <f t="shared" si="234"/>
        <v>0.24499017656991617</v>
      </c>
      <c r="BJ388" s="95">
        <f t="shared" si="235"/>
        <v>21.522722455525269</v>
      </c>
      <c r="BK388" s="95">
        <f t="shared" si="236"/>
        <v>54.103475049864272</v>
      </c>
      <c r="BL388" s="95">
        <f t="shared" si="237"/>
        <v>75.278453162578742</v>
      </c>
      <c r="BM388" s="95">
        <f t="shared" si="238"/>
        <v>97.416378265653719</v>
      </c>
      <c r="BN388" s="95">
        <f t="shared" si="239"/>
        <v>85.756210881875944</v>
      </c>
      <c r="BO388" s="95">
        <f t="shared" si="240"/>
        <v>85.502798594525416</v>
      </c>
      <c r="BP388" s="95">
        <f t="shared" si="241"/>
        <v>38.318549536019006</v>
      </c>
      <c r="BQ388" s="95">
        <f t="shared" si="242"/>
        <v>85.094390427507108</v>
      </c>
      <c r="BR388" s="96">
        <f t="shared" si="243"/>
        <v>53.60692609328219</v>
      </c>
      <c r="BS388" s="97" t="str">
        <f t="shared" si="244"/>
        <v>MEDIA</v>
      </c>
      <c r="BT388" s="98">
        <f t="shared" si="245"/>
        <v>92.592592592592595</v>
      </c>
      <c r="BU388" s="99">
        <f t="shared" si="246"/>
        <v>1.0000000000000009E-3</v>
      </c>
      <c r="BV388" s="100">
        <f t="shared" si="247"/>
        <v>0.30710059154206865</v>
      </c>
      <c r="BW388" s="95">
        <f t="shared" si="248"/>
        <v>0.57704261373536581</v>
      </c>
      <c r="BX388" s="94">
        <f t="shared" si="249"/>
        <v>0.51</v>
      </c>
      <c r="BY388" s="100">
        <f t="shared" si="250"/>
        <v>0.89700000000000002</v>
      </c>
      <c r="BZ388" s="100">
        <f t="shared" si="251"/>
        <v>0.9734341372587082</v>
      </c>
      <c r="CA388" s="94">
        <f t="shared" si="252"/>
        <v>0.15</v>
      </c>
      <c r="CB388" s="99">
        <f t="shared" si="253"/>
        <v>0.47820082795506003</v>
      </c>
      <c r="CC388" s="97" t="str">
        <f t="shared" si="254"/>
        <v>Mala</v>
      </c>
      <c r="CD388" s="99">
        <f t="shared" si="255"/>
        <v>2.6565862741291805E-2</v>
      </c>
      <c r="CE388" s="96">
        <f t="shared" si="256"/>
        <v>0</v>
      </c>
      <c r="CF388" s="96">
        <f t="shared" si="257"/>
        <v>0</v>
      </c>
      <c r="CG388" s="99">
        <f t="shared" si="258"/>
        <v>8.855287580430601E-3</v>
      </c>
      <c r="CH388" s="101" t="str">
        <f t="shared" si="259"/>
        <v>Ninguna</v>
      </c>
      <c r="CI388" s="96">
        <f t="shared" si="260"/>
        <v>0.23576797571829472</v>
      </c>
      <c r="CJ388" s="96">
        <f t="shared" si="261"/>
        <v>1</v>
      </c>
      <c r="CK388" s="96">
        <f t="shared" si="262"/>
        <v>0.999</v>
      </c>
      <c r="CL388" s="102">
        <f t="shared" si="263"/>
        <v>0.74492265857276496</v>
      </c>
      <c r="CM388" s="103" t="str">
        <f t="shared" si="264"/>
        <v>Alta</v>
      </c>
      <c r="CN388" s="96">
        <f t="shared" si="265"/>
        <v>0.10299999999999999</v>
      </c>
      <c r="CO388" s="96">
        <f t="shared" si="266"/>
        <v>0.10299999999999999</v>
      </c>
      <c r="CP388" s="103" t="str">
        <f t="shared" si="267"/>
        <v>Ninguna</v>
      </c>
      <c r="CQ388" s="104">
        <f t="shared" si="268"/>
        <v>2.5241395269858149E-5</v>
      </c>
      <c r="CR388" s="104">
        <f t="shared" si="269"/>
        <v>2.5241395269858149E-5</v>
      </c>
      <c r="CS388" s="103" t="str">
        <f t="shared" si="270"/>
        <v>Ninguna</v>
      </c>
      <c r="CT388" s="105" t="str">
        <f t="shared" si="271"/>
        <v>Eutrofico</v>
      </c>
      <c r="CU388" s="115" t="s">
        <v>2504</v>
      </c>
      <c r="CV388" s="115" t="s">
        <v>2285</v>
      </c>
      <c r="CW388" s="90">
        <v>43831</v>
      </c>
      <c r="CX388" s="106">
        <f t="shared" si="272"/>
        <v>5.5011598922020681</v>
      </c>
    </row>
    <row r="389" spans="1:102" ht="30" hidden="1" customHeight="1" x14ac:dyDescent="0.2">
      <c r="A389" s="83">
        <v>2019</v>
      </c>
      <c r="B389" s="122" t="s">
        <v>2420</v>
      </c>
      <c r="C389" s="84" t="s">
        <v>641</v>
      </c>
      <c r="D389" s="85" t="s">
        <v>2421</v>
      </c>
      <c r="E389" s="121" t="s">
        <v>224</v>
      </c>
      <c r="F389" s="86" t="s">
        <v>1285</v>
      </c>
      <c r="G389" s="86" t="s">
        <v>991</v>
      </c>
      <c r="H389" s="87">
        <v>-74.791666667000001</v>
      </c>
      <c r="I389" s="87">
        <v>7.9319722219999997</v>
      </c>
      <c r="J389" s="88">
        <v>921253.822881</v>
      </c>
      <c r="K389" s="88">
        <v>1368963.3995999999</v>
      </c>
      <c r="L389" s="89">
        <v>41</v>
      </c>
      <c r="M389" s="86">
        <v>2</v>
      </c>
      <c r="N389" s="86" t="s">
        <v>79</v>
      </c>
      <c r="O389" s="86">
        <v>27</v>
      </c>
      <c r="P389" s="86" t="s">
        <v>98</v>
      </c>
      <c r="Q389" s="86">
        <v>2703</v>
      </c>
      <c r="R389" s="84" t="s">
        <v>635</v>
      </c>
      <c r="S389" s="84" t="s">
        <v>636</v>
      </c>
      <c r="T389" s="84" t="s">
        <v>637</v>
      </c>
      <c r="U389" s="85" t="s">
        <v>638</v>
      </c>
      <c r="V389" s="84" t="s">
        <v>639</v>
      </c>
      <c r="W389" s="84" t="s">
        <v>640</v>
      </c>
      <c r="X389" s="84" t="s">
        <v>641</v>
      </c>
      <c r="Y389" s="90">
        <v>43816</v>
      </c>
      <c r="Z389" s="91">
        <v>1926</v>
      </c>
      <c r="AA389" s="91">
        <v>5.97</v>
      </c>
      <c r="AB389" s="91">
        <v>26.6</v>
      </c>
      <c r="AC389" s="91">
        <v>28</v>
      </c>
      <c r="AD389" s="91">
        <v>29.9</v>
      </c>
      <c r="AE389" s="91">
        <v>2.65</v>
      </c>
      <c r="AF389" s="91">
        <v>34.4</v>
      </c>
      <c r="AG389" s="91">
        <v>1.8999999999999986</v>
      </c>
      <c r="AH389" s="91">
        <v>12</v>
      </c>
      <c r="AI389" s="91">
        <v>2</v>
      </c>
      <c r="AJ389" s="91" t="s">
        <v>88</v>
      </c>
      <c r="AK389" s="91" t="s">
        <v>88</v>
      </c>
      <c r="AL389" s="91">
        <v>200</v>
      </c>
      <c r="AM389" s="91">
        <v>10910</v>
      </c>
      <c r="AN389" s="91">
        <v>905</v>
      </c>
      <c r="AO389" s="91">
        <v>0.153</v>
      </c>
      <c r="AP389" s="91">
        <v>0.83355868649090636</v>
      </c>
      <c r="AQ389" s="91">
        <v>0.02</v>
      </c>
      <c r="AR389" s="91">
        <v>5</v>
      </c>
      <c r="AS389" s="91">
        <v>29.3</v>
      </c>
      <c r="AT389" s="91">
        <v>66</v>
      </c>
      <c r="AU389" s="91" t="s">
        <v>88</v>
      </c>
      <c r="AV389" s="91">
        <v>29</v>
      </c>
      <c r="AW389" s="91">
        <v>0.1</v>
      </c>
      <c r="AX389" s="91">
        <v>5</v>
      </c>
      <c r="AY389" s="91">
        <v>0.05</v>
      </c>
      <c r="AZ389" s="91">
        <v>8.9499999999999993</v>
      </c>
      <c r="BA389" s="91">
        <v>8.6199999999999992</v>
      </c>
      <c r="BB389" s="91">
        <v>0.05</v>
      </c>
      <c r="BC389" s="91" t="s">
        <v>88</v>
      </c>
      <c r="BD389" s="91" t="s">
        <v>88</v>
      </c>
      <c r="BE389" s="93">
        <v>1E-3</v>
      </c>
      <c r="BF389" s="91" t="s">
        <v>88</v>
      </c>
      <c r="BG389" s="91">
        <v>0.25</v>
      </c>
      <c r="BH389" s="91" t="s">
        <v>88</v>
      </c>
      <c r="BI389" s="94">
        <f t="shared" si="234"/>
        <v>24.19576336849142</v>
      </c>
      <c r="BJ389" s="95">
        <f t="shared" si="235"/>
        <v>23.665711937261573</v>
      </c>
      <c r="BK389" s="95">
        <f t="shared" si="236"/>
        <v>55.132815682969948</v>
      </c>
      <c r="BL389" s="95">
        <f t="shared" si="237"/>
        <v>80.14150832</v>
      </c>
      <c r="BM389" s="95">
        <f t="shared" si="238"/>
        <v>94.933885606619953</v>
      </c>
      <c r="BN389" s="95">
        <f t="shared" si="239"/>
        <v>85.756210881875944</v>
      </c>
      <c r="BO389" s="95">
        <f t="shared" si="240"/>
        <v>86.798069921350333</v>
      </c>
      <c r="BP389" s="95">
        <f t="shared" si="241"/>
        <v>52.086716420261382</v>
      </c>
      <c r="BQ389" s="95">
        <f t="shared" si="242"/>
        <v>85.849159591729602</v>
      </c>
      <c r="BR389" s="96">
        <f t="shared" si="243"/>
        <v>59.705164448958705</v>
      </c>
      <c r="BS389" s="97" t="str">
        <f t="shared" si="244"/>
        <v>MEDIA</v>
      </c>
      <c r="BT389" s="98">
        <f t="shared" si="245"/>
        <v>100</v>
      </c>
      <c r="BU389" s="99">
        <f t="shared" si="246"/>
        <v>0.34399999999999997</v>
      </c>
      <c r="BV389" s="100">
        <f t="shared" si="247"/>
        <v>0.41971864950056881</v>
      </c>
      <c r="BW389" s="95">
        <f t="shared" si="248"/>
        <v>0.58611549918537698</v>
      </c>
      <c r="BX389" s="94">
        <f t="shared" si="249"/>
        <v>0.91</v>
      </c>
      <c r="BY389" s="100">
        <f t="shared" si="250"/>
        <v>0.93300000000000005</v>
      </c>
      <c r="BZ389" s="100">
        <f t="shared" si="251"/>
        <v>0.9553993289455377</v>
      </c>
      <c r="CA389" s="94">
        <f t="shared" si="252"/>
        <v>0.15</v>
      </c>
      <c r="CB389" s="99">
        <f t="shared" si="253"/>
        <v>0.60863268686840777</v>
      </c>
      <c r="CC389" s="97" t="str">
        <f t="shared" si="254"/>
        <v>Regular</v>
      </c>
      <c r="CD389" s="99">
        <f t="shared" si="255"/>
        <v>4.4600671054462297E-2</v>
      </c>
      <c r="CE389" s="96">
        <f t="shared" si="256"/>
        <v>0</v>
      </c>
      <c r="CF389" s="96">
        <f t="shared" si="257"/>
        <v>0</v>
      </c>
      <c r="CG389" s="99">
        <f t="shared" si="258"/>
        <v>1.4866890351487432E-2</v>
      </c>
      <c r="CH389" s="101" t="str">
        <f t="shared" si="259"/>
        <v>Ninguna</v>
      </c>
      <c r="CI389" s="96">
        <f t="shared" si="260"/>
        <v>0</v>
      </c>
      <c r="CJ389" s="96">
        <f t="shared" si="261"/>
        <v>0.82118186032947182</v>
      </c>
      <c r="CK389" s="96">
        <f t="shared" si="262"/>
        <v>0.65600000000000003</v>
      </c>
      <c r="CL389" s="102">
        <f t="shared" si="263"/>
        <v>0.49239395344315734</v>
      </c>
      <c r="CM389" s="103" t="str">
        <f t="shared" si="264"/>
        <v>Media</v>
      </c>
      <c r="CN389" s="96">
        <f t="shared" si="265"/>
        <v>6.7000000000000004E-2</v>
      </c>
      <c r="CO389" s="96">
        <f t="shared" si="266"/>
        <v>6.7000000000000004E-2</v>
      </c>
      <c r="CP389" s="103" t="str">
        <f t="shared" si="267"/>
        <v>Ninguna</v>
      </c>
      <c r="CQ389" s="104">
        <f t="shared" si="268"/>
        <v>2.7993786190701087E-5</v>
      </c>
      <c r="CR389" s="104">
        <f t="shared" si="269"/>
        <v>2.7993786190701087E-5</v>
      </c>
      <c r="CS389" s="103" t="str">
        <f t="shared" si="270"/>
        <v>Ninguna</v>
      </c>
      <c r="CT389" s="105" t="str">
        <f t="shared" si="271"/>
        <v>Eutrofico</v>
      </c>
      <c r="CU389" s="115" t="s">
        <v>2505</v>
      </c>
      <c r="CV389" s="115" t="s">
        <v>2285</v>
      </c>
      <c r="CW389" s="90">
        <v>43831</v>
      </c>
      <c r="CX389" s="106">
        <f t="shared" si="272"/>
        <v>5.8535586864909064</v>
      </c>
    </row>
    <row r="390" spans="1:102" ht="30" hidden="1" customHeight="1" x14ac:dyDescent="0.2">
      <c r="A390" s="83">
        <v>2019</v>
      </c>
      <c r="B390" s="122" t="s">
        <v>2423</v>
      </c>
      <c r="C390" s="84" t="s">
        <v>641</v>
      </c>
      <c r="D390" s="85" t="s">
        <v>2424</v>
      </c>
      <c r="E390" s="121" t="s">
        <v>224</v>
      </c>
      <c r="F390" s="86" t="s">
        <v>1285</v>
      </c>
      <c r="G390" s="86" t="s">
        <v>991</v>
      </c>
      <c r="H390" s="87">
        <v>-74.777055555999993</v>
      </c>
      <c r="I390" s="87">
        <v>7.9125833329999997</v>
      </c>
      <c r="J390" s="88">
        <v>922861.37544199999</v>
      </c>
      <c r="K390" s="88">
        <v>1366816.1803299999</v>
      </c>
      <c r="L390" s="89">
        <v>43</v>
      </c>
      <c r="M390" s="86">
        <v>2</v>
      </c>
      <c r="N390" s="86" t="s">
        <v>79</v>
      </c>
      <c r="O390" s="86">
        <v>27</v>
      </c>
      <c r="P390" s="86" t="s">
        <v>98</v>
      </c>
      <c r="Q390" s="86">
        <v>2703</v>
      </c>
      <c r="R390" s="84" t="s">
        <v>635</v>
      </c>
      <c r="S390" s="84" t="s">
        <v>636</v>
      </c>
      <c r="T390" s="84" t="s">
        <v>637</v>
      </c>
      <c r="U390" s="85" t="s">
        <v>638</v>
      </c>
      <c r="V390" s="84" t="s">
        <v>639</v>
      </c>
      <c r="W390" s="84" t="s">
        <v>640</v>
      </c>
      <c r="X390" s="84" t="s">
        <v>641</v>
      </c>
      <c r="Y390" s="90">
        <v>43816</v>
      </c>
      <c r="Z390" s="91">
        <v>1457</v>
      </c>
      <c r="AA390" s="91">
        <v>6.04</v>
      </c>
      <c r="AB390" s="91">
        <v>31</v>
      </c>
      <c r="AC390" s="91">
        <v>26.8</v>
      </c>
      <c r="AD390" s="91">
        <v>28.7</v>
      </c>
      <c r="AE390" s="91">
        <v>3.43</v>
      </c>
      <c r="AF390" s="91">
        <v>43.5</v>
      </c>
      <c r="AG390" s="91">
        <v>1.8999999999999986</v>
      </c>
      <c r="AH390" s="91">
        <v>19.2</v>
      </c>
      <c r="AI390" s="91">
        <v>2</v>
      </c>
      <c r="AJ390" s="91" t="s">
        <v>88</v>
      </c>
      <c r="AK390" s="91" t="s">
        <v>88</v>
      </c>
      <c r="AL390" s="91">
        <v>410</v>
      </c>
      <c r="AM390" s="91">
        <v>12740</v>
      </c>
      <c r="AN390" s="91">
        <v>750</v>
      </c>
      <c r="AO390" s="91">
        <v>0.153</v>
      </c>
      <c r="AP390" s="91">
        <v>0.79515625377994326</v>
      </c>
      <c r="AQ390" s="91">
        <v>0.02</v>
      </c>
      <c r="AR390" s="91">
        <v>5</v>
      </c>
      <c r="AS390" s="91">
        <v>10.5</v>
      </c>
      <c r="AT390" s="91">
        <v>54</v>
      </c>
      <c r="AU390" s="91" t="s">
        <v>88</v>
      </c>
      <c r="AV390" s="91">
        <v>11</v>
      </c>
      <c r="AW390" s="91">
        <v>0.1</v>
      </c>
      <c r="AX390" s="91">
        <v>5</v>
      </c>
      <c r="AY390" s="91">
        <v>0.05</v>
      </c>
      <c r="AZ390" s="91">
        <v>10.8</v>
      </c>
      <c r="BA390" s="91">
        <v>9.64</v>
      </c>
      <c r="BB390" s="91">
        <v>0.05</v>
      </c>
      <c r="BC390" s="91" t="s">
        <v>88</v>
      </c>
      <c r="BD390" s="91" t="s">
        <v>88</v>
      </c>
      <c r="BE390" s="93">
        <v>1E-3</v>
      </c>
      <c r="BF390" s="91" t="s">
        <v>88</v>
      </c>
      <c r="BG390" s="91">
        <v>0.25</v>
      </c>
      <c r="BH390" s="91" t="s">
        <v>88</v>
      </c>
      <c r="BI390" s="94">
        <f t="shared" si="234"/>
        <v>34.937262955978284</v>
      </c>
      <c r="BJ390" s="95">
        <f t="shared" si="235"/>
        <v>25.086769745467066</v>
      </c>
      <c r="BK390" s="95">
        <f t="shared" si="236"/>
        <v>57.559381283952888</v>
      </c>
      <c r="BL390" s="95">
        <f t="shared" si="237"/>
        <v>80.14150832</v>
      </c>
      <c r="BM390" s="95">
        <f t="shared" si="238"/>
        <v>95.20018166596418</v>
      </c>
      <c r="BN390" s="95">
        <f t="shared" si="239"/>
        <v>85.756210881875944</v>
      </c>
      <c r="BO390" s="95">
        <f t="shared" si="240"/>
        <v>86.798069921350333</v>
      </c>
      <c r="BP390" s="95">
        <f t="shared" si="241"/>
        <v>75.359938895368742</v>
      </c>
      <c r="BQ390" s="95">
        <f t="shared" si="242"/>
        <v>85.8352328152816</v>
      </c>
      <c r="BR390" s="96">
        <f t="shared" si="243"/>
        <v>63.913023373844112</v>
      </c>
      <c r="BS390" s="97" t="str">
        <f t="shared" si="244"/>
        <v>MEDIA</v>
      </c>
      <c r="BT390" s="98">
        <f t="shared" si="245"/>
        <v>100</v>
      </c>
      <c r="BU390" s="99">
        <f t="shared" si="246"/>
        <v>0.43500000000000005</v>
      </c>
      <c r="BV390" s="100">
        <f t="shared" si="247"/>
        <v>0.48946345024984622</v>
      </c>
      <c r="BW390" s="95">
        <f t="shared" si="248"/>
        <v>0.60784421131397248</v>
      </c>
      <c r="BX390" s="94">
        <f t="shared" si="249"/>
        <v>0.91</v>
      </c>
      <c r="BY390" s="100">
        <f t="shared" si="250"/>
        <v>0.98699999999999999</v>
      </c>
      <c r="BZ390" s="100">
        <f t="shared" si="251"/>
        <v>0.94524488823924069</v>
      </c>
      <c r="CA390" s="94">
        <f t="shared" si="252"/>
        <v>0.15</v>
      </c>
      <c r="CB390" s="99">
        <f t="shared" si="253"/>
        <v>0.64213735697242835</v>
      </c>
      <c r="CC390" s="97" t="str">
        <f t="shared" si="254"/>
        <v>Regular</v>
      </c>
      <c r="CD390" s="99">
        <f t="shared" si="255"/>
        <v>5.4755111760759326E-2</v>
      </c>
      <c r="CE390" s="96">
        <f t="shared" si="256"/>
        <v>0</v>
      </c>
      <c r="CF390" s="96">
        <f t="shared" si="257"/>
        <v>0</v>
      </c>
      <c r="CG390" s="99">
        <f t="shared" si="258"/>
        <v>1.8251703920253107E-2</v>
      </c>
      <c r="CH390" s="101" t="str">
        <f t="shared" si="259"/>
        <v>Ninguna</v>
      </c>
      <c r="CI390" s="96">
        <f t="shared" si="260"/>
        <v>0</v>
      </c>
      <c r="CJ390" s="96">
        <f t="shared" si="261"/>
        <v>0.8588948796796263</v>
      </c>
      <c r="CK390" s="96">
        <f t="shared" si="262"/>
        <v>0.56499999999999995</v>
      </c>
      <c r="CL390" s="102">
        <f t="shared" si="263"/>
        <v>0.4746316265598754</v>
      </c>
      <c r="CM390" s="103" t="str">
        <f t="shared" si="264"/>
        <v>Media</v>
      </c>
      <c r="CN390" s="96">
        <f t="shared" si="265"/>
        <v>1.3000000000000001E-2</v>
      </c>
      <c r="CO390" s="96">
        <f t="shared" si="266"/>
        <v>1.3000000000000001E-2</v>
      </c>
      <c r="CP390" s="103" t="str">
        <f t="shared" si="267"/>
        <v>Ninguna</v>
      </c>
      <c r="CQ390" s="104">
        <f t="shared" si="268"/>
        <v>3.5640225049543668E-5</v>
      </c>
      <c r="CR390" s="104">
        <f t="shared" si="269"/>
        <v>3.5640225049543668E-5</v>
      </c>
      <c r="CS390" s="103" t="str">
        <f t="shared" si="270"/>
        <v>Ninguna</v>
      </c>
      <c r="CT390" s="105" t="str">
        <f t="shared" si="271"/>
        <v>Eutrofico</v>
      </c>
      <c r="CU390" s="115" t="s">
        <v>2506</v>
      </c>
      <c r="CV390" s="115" t="s">
        <v>2285</v>
      </c>
      <c r="CW390" s="90">
        <v>43831</v>
      </c>
      <c r="CX390" s="106">
        <f t="shared" si="272"/>
        <v>5.8151562537799428</v>
      </c>
    </row>
    <row r="391" spans="1:102" ht="30" hidden="1" customHeight="1" x14ac:dyDescent="0.2">
      <c r="A391" s="83">
        <v>2019</v>
      </c>
      <c r="B391" s="122" t="s">
        <v>2507</v>
      </c>
      <c r="C391" s="84" t="s">
        <v>641</v>
      </c>
      <c r="D391" s="85" t="s">
        <v>2508</v>
      </c>
      <c r="E391" s="121" t="s">
        <v>224</v>
      </c>
      <c r="F391" s="86" t="s">
        <v>1285</v>
      </c>
      <c r="G391" s="86" t="s">
        <v>991</v>
      </c>
      <c r="H391" s="87">
        <v>-74.800527778000003</v>
      </c>
      <c r="I391" s="87">
        <v>7.9200277779999997</v>
      </c>
      <c r="J391" s="88">
        <v>920274.41024600004</v>
      </c>
      <c r="K391" s="88">
        <v>1367643.9884200001</v>
      </c>
      <c r="L391" s="89">
        <v>52</v>
      </c>
      <c r="M391" s="86">
        <v>2</v>
      </c>
      <c r="N391" s="86" t="s">
        <v>79</v>
      </c>
      <c r="O391" s="86">
        <v>27</v>
      </c>
      <c r="P391" s="86" t="s">
        <v>98</v>
      </c>
      <c r="Q391" s="86">
        <v>2703</v>
      </c>
      <c r="R391" s="84" t="s">
        <v>635</v>
      </c>
      <c r="S391" s="84" t="s">
        <v>636</v>
      </c>
      <c r="T391" s="84" t="s">
        <v>637</v>
      </c>
      <c r="U391" s="85" t="s">
        <v>638</v>
      </c>
      <c r="V391" s="84" t="s">
        <v>639</v>
      </c>
      <c r="W391" s="84" t="s">
        <v>640</v>
      </c>
      <c r="X391" s="84" t="s">
        <v>641</v>
      </c>
      <c r="Y391" s="90">
        <v>43816</v>
      </c>
      <c r="Z391" s="91">
        <v>2204</v>
      </c>
      <c r="AA391" s="91">
        <v>6.4</v>
      </c>
      <c r="AB391" s="91">
        <v>39.1</v>
      </c>
      <c r="AC391" s="91">
        <v>28.1</v>
      </c>
      <c r="AD391" s="91">
        <v>29</v>
      </c>
      <c r="AE391" s="91">
        <v>2.13</v>
      </c>
      <c r="AF391" s="91">
        <v>27.8</v>
      </c>
      <c r="AG391" s="91">
        <v>0.89999999999999858</v>
      </c>
      <c r="AH391" s="91">
        <v>24.5</v>
      </c>
      <c r="AI391" s="91">
        <v>2.0299999999999998</v>
      </c>
      <c r="AJ391" s="91" t="s">
        <v>88</v>
      </c>
      <c r="AK391" s="91" t="s">
        <v>88</v>
      </c>
      <c r="AL391" s="91">
        <v>201</v>
      </c>
      <c r="AM391" s="91">
        <v>24196</v>
      </c>
      <c r="AN391" s="91">
        <v>2460</v>
      </c>
      <c r="AO391" s="91">
        <v>0.153</v>
      </c>
      <c r="AP391" s="91">
        <v>0.51730335828297447</v>
      </c>
      <c r="AQ391" s="91">
        <v>0.02</v>
      </c>
      <c r="AR391" s="91">
        <v>5</v>
      </c>
      <c r="AS391" s="91">
        <v>40.9</v>
      </c>
      <c r="AT391" s="91">
        <v>113</v>
      </c>
      <c r="AU391" s="91" t="s">
        <v>88</v>
      </c>
      <c r="AV391" s="91">
        <v>65</v>
      </c>
      <c r="AW391" s="91">
        <v>0.4</v>
      </c>
      <c r="AX391" s="91">
        <v>5</v>
      </c>
      <c r="AY391" s="91">
        <v>8.1000000000000003E-2</v>
      </c>
      <c r="AZ391" s="91">
        <v>15.6</v>
      </c>
      <c r="BA391" s="91">
        <v>12.7</v>
      </c>
      <c r="BB391" s="91">
        <v>0.05</v>
      </c>
      <c r="BC391" s="91" t="s">
        <v>88</v>
      </c>
      <c r="BD391" s="91" t="s">
        <v>88</v>
      </c>
      <c r="BE391" s="93">
        <v>1E-3</v>
      </c>
      <c r="BF391" s="91" t="s">
        <v>88</v>
      </c>
      <c r="BG391" s="91">
        <v>0.25</v>
      </c>
      <c r="BH391" s="91" t="s">
        <v>88</v>
      </c>
      <c r="BI391" s="94">
        <f t="shared" si="234"/>
        <v>18.001802696908442</v>
      </c>
      <c r="BJ391" s="95">
        <f t="shared" si="235"/>
        <v>17.040149906022897</v>
      </c>
      <c r="BK391" s="95">
        <f t="shared" si="236"/>
        <v>70.269001984001733</v>
      </c>
      <c r="BL391" s="95">
        <f t="shared" si="237"/>
        <v>79.873160048320614</v>
      </c>
      <c r="BM391" s="95">
        <f t="shared" si="238"/>
        <v>97.157719309458088</v>
      </c>
      <c r="BN391" s="95">
        <f t="shared" si="239"/>
        <v>85.756210881875944</v>
      </c>
      <c r="BO391" s="95">
        <f t="shared" si="240"/>
        <v>89.249596352490499</v>
      </c>
      <c r="BP391" s="95">
        <f t="shared" si="241"/>
        <v>43.891927152303801</v>
      </c>
      <c r="BQ391" s="95">
        <f t="shared" si="242"/>
        <v>83.019092692867105</v>
      </c>
      <c r="BR391" s="96">
        <f t="shared" si="243"/>
        <v>58.841411582061021</v>
      </c>
      <c r="BS391" s="97" t="str">
        <f t="shared" si="244"/>
        <v>MEDIA</v>
      </c>
      <c r="BT391" s="98">
        <f t="shared" si="245"/>
        <v>61.728395061728392</v>
      </c>
      <c r="BU391" s="99">
        <f t="shared" si="246"/>
        <v>0.27800000000000002</v>
      </c>
      <c r="BV391" s="100">
        <f t="shared" si="247"/>
        <v>0.1</v>
      </c>
      <c r="BW391" s="95">
        <f t="shared" si="248"/>
        <v>0.7329867444416841</v>
      </c>
      <c r="BX391" s="94">
        <f t="shared" si="249"/>
        <v>0.71</v>
      </c>
      <c r="BY391" s="100">
        <f t="shared" si="250"/>
        <v>0.82499999999999996</v>
      </c>
      <c r="BZ391" s="100">
        <f t="shared" si="251"/>
        <v>0.92526623622982818</v>
      </c>
      <c r="CA391" s="94">
        <f t="shared" si="252"/>
        <v>0.15</v>
      </c>
      <c r="CB391" s="99">
        <f t="shared" si="253"/>
        <v>0.52653541729401176</v>
      </c>
      <c r="CC391" s="97" t="str">
        <f t="shared" si="254"/>
        <v>Regular</v>
      </c>
      <c r="CD391" s="99">
        <f t="shared" si="255"/>
        <v>7.4733763770171838E-2</v>
      </c>
      <c r="CE391" s="96">
        <f t="shared" si="256"/>
        <v>0</v>
      </c>
      <c r="CF391" s="96">
        <f t="shared" si="257"/>
        <v>0</v>
      </c>
      <c r="CG391" s="99">
        <f t="shared" si="258"/>
        <v>2.4911254590057278E-2</v>
      </c>
      <c r="CH391" s="101" t="str">
        <f t="shared" si="259"/>
        <v>Ninguna</v>
      </c>
      <c r="CI391" s="96">
        <f t="shared" si="260"/>
        <v>0.165247226539249</v>
      </c>
      <c r="CJ391" s="96">
        <f t="shared" si="261"/>
        <v>1</v>
      </c>
      <c r="CK391" s="96">
        <f t="shared" si="262"/>
        <v>0.72199999999999998</v>
      </c>
      <c r="CL391" s="102">
        <f t="shared" si="263"/>
        <v>0.62908240884641631</v>
      </c>
      <c r="CM391" s="103" t="str">
        <f t="shared" si="264"/>
        <v>Alta</v>
      </c>
      <c r="CN391" s="96">
        <f t="shared" si="265"/>
        <v>0.17500000000000002</v>
      </c>
      <c r="CO391" s="96">
        <f t="shared" si="266"/>
        <v>0.17500000000000002</v>
      </c>
      <c r="CP391" s="103" t="str">
        <f t="shared" si="267"/>
        <v>Ninguna</v>
      </c>
      <c r="CQ391" s="104">
        <f t="shared" si="268"/>
        <v>1.2339457598623216E-4</v>
      </c>
      <c r="CR391" s="104">
        <f t="shared" si="269"/>
        <v>1.2339457598623216E-4</v>
      </c>
      <c r="CS391" s="103" t="str">
        <f t="shared" si="270"/>
        <v>Ninguna</v>
      </c>
      <c r="CT391" s="105" t="str">
        <f t="shared" si="271"/>
        <v>Eutrofico</v>
      </c>
      <c r="CU391" s="115" t="s">
        <v>2509</v>
      </c>
      <c r="CV391" s="115" t="s">
        <v>2285</v>
      </c>
      <c r="CW391" s="90">
        <v>43831</v>
      </c>
      <c r="CX391" s="106">
        <f t="shared" si="272"/>
        <v>5.5373033582829745</v>
      </c>
    </row>
    <row r="392" spans="1:102" ht="30" hidden="1" customHeight="1" x14ac:dyDescent="0.2">
      <c r="A392" s="83">
        <v>2019</v>
      </c>
      <c r="B392" s="122" t="s">
        <v>2430</v>
      </c>
      <c r="C392" s="84" t="s">
        <v>641</v>
      </c>
      <c r="D392" s="85" t="s">
        <v>2431</v>
      </c>
      <c r="E392" s="121" t="s">
        <v>224</v>
      </c>
      <c r="F392" s="86" t="s">
        <v>1285</v>
      </c>
      <c r="G392" s="86" t="s">
        <v>991</v>
      </c>
      <c r="H392" s="87">
        <v>-74.778000000000006</v>
      </c>
      <c r="I392" s="87">
        <v>7.8698611109999996</v>
      </c>
      <c r="J392" s="88">
        <v>922749.29539300001</v>
      </c>
      <c r="K392" s="88">
        <v>1362091.1403300001</v>
      </c>
      <c r="L392" s="89">
        <v>49</v>
      </c>
      <c r="M392" s="86">
        <v>2</v>
      </c>
      <c r="N392" s="86" t="s">
        <v>79</v>
      </c>
      <c r="O392" s="86">
        <v>27</v>
      </c>
      <c r="P392" s="86" t="s">
        <v>98</v>
      </c>
      <c r="Q392" s="86">
        <v>2703</v>
      </c>
      <c r="R392" s="84" t="s">
        <v>635</v>
      </c>
      <c r="S392" s="84" t="s">
        <v>636</v>
      </c>
      <c r="T392" s="84" t="s">
        <v>637</v>
      </c>
      <c r="U392" s="85" t="s">
        <v>638</v>
      </c>
      <c r="V392" s="84" t="s">
        <v>639</v>
      </c>
      <c r="W392" s="84" t="s">
        <v>640</v>
      </c>
      <c r="X392" s="84" t="s">
        <v>641</v>
      </c>
      <c r="Y392" s="90">
        <v>43816</v>
      </c>
      <c r="Z392" s="91">
        <v>9011</v>
      </c>
      <c r="AA392" s="91">
        <v>6.29</v>
      </c>
      <c r="AB392" s="91">
        <v>37.6</v>
      </c>
      <c r="AC392" s="91">
        <v>27.1</v>
      </c>
      <c r="AD392" s="91">
        <v>30.1</v>
      </c>
      <c r="AE392" s="91">
        <v>6.87</v>
      </c>
      <c r="AF392" s="91">
        <v>87.9</v>
      </c>
      <c r="AG392" s="91">
        <v>3</v>
      </c>
      <c r="AH392" s="91">
        <v>12</v>
      </c>
      <c r="AI392" s="91">
        <v>2</v>
      </c>
      <c r="AJ392" s="91" t="s">
        <v>88</v>
      </c>
      <c r="AK392" s="91" t="s">
        <v>88</v>
      </c>
      <c r="AL392" s="91">
        <v>1090</v>
      </c>
      <c r="AM392" s="91">
        <v>48840</v>
      </c>
      <c r="AN392" s="91">
        <v>2310</v>
      </c>
      <c r="AO392" s="91">
        <v>0.153</v>
      </c>
      <c r="AP392" s="91">
        <v>0.22589666300566569</v>
      </c>
      <c r="AQ392" s="91">
        <v>0.02</v>
      </c>
      <c r="AR392" s="91">
        <v>5</v>
      </c>
      <c r="AS392" s="91">
        <v>34.799999999999997</v>
      </c>
      <c r="AT392" s="91">
        <v>71</v>
      </c>
      <c r="AU392" s="91" t="s">
        <v>88</v>
      </c>
      <c r="AV392" s="91">
        <v>38</v>
      </c>
      <c r="AW392" s="91">
        <v>0.1</v>
      </c>
      <c r="AX392" s="91">
        <v>5</v>
      </c>
      <c r="AY392" s="91">
        <v>0.05</v>
      </c>
      <c r="AZ392" s="91">
        <v>13.4</v>
      </c>
      <c r="BA392" s="91">
        <v>12.5</v>
      </c>
      <c r="BB392" s="91">
        <v>0.05</v>
      </c>
      <c r="BC392" s="91" t="s">
        <v>88</v>
      </c>
      <c r="BD392" s="91" t="s">
        <v>88</v>
      </c>
      <c r="BE392" s="93">
        <v>1E-3</v>
      </c>
      <c r="BF392" s="91" t="s">
        <v>88</v>
      </c>
      <c r="BG392" s="91">
        <v>0.25</v>
      </c>
      <c r="BH392" s="91" t="s">
        <v>88</v>
      </c>
      <c r="BI392" s="94">
        <f t="shared" si="234"/>
        <v>93.708973015870669</v>
      </c>
      <c r="BJ392" s="95">
        <f t="shared" si="235"/>
        <v>17.411539253476512</v>
      </c>
      <c r="BK392" s="95">
        <f t="shared" si="236"/>
        <v>66.389078033366303</v>
      </c>
      <c r="BL392" s="95">
        <f t="shared" si="237"/>
        <v>80.14150832</v>
      </c>
      <c r="BM392" s="95">
        <f t="shared" si="238"/>
        <v>99.269944328661239</v>
      </c>
      <c r="BN392" s="95">
        <f t="shared" si="239"/>
        <v>85.756210881875944</v>
      </c>
      <c r="BO392" s="95">
        <f t="shared" si="240"/>
        <v>82.8532985051</v>
      </c>
      <c r="BP392" s="95">
        <f t="shared" si="241"/>
        <v>47.843517957322241</v>
      </c>
      <c r="BQ392" s="95">
        <f t="shared" si="242"/>
        <v>85.754747256019101</v>
      </c>
      <c r="BR392" s="96">
        <f t="shared" si="243"/>
        <v>71.452995308195398</v>
      </c>
      <c r="BS392" s="97" t="str">
        <f t="shared" si="244"/>
        <v>BUENA</v>
      </c>
      <c r="BT392" s="98">
        <f t="shared" si="245"/>
        <v>100</v>
      </c>
      <c r="BU392" s="99">
        <f t="shared" si="246"/>
        <v>0.87900000000000011</v>
      </c>
      <c r="BV392" s="100">
        <f t="shared" si="247"/>
        <v>0.1</v>
      </c>
      <c r="BW392" s="95">
        <f t="shared" si="248"/>
        <v>0.69223456693644425</v>
      </c>
      <c r="BX392" s="94">
        <f t="shared" si="249"/>
        <v>0.91</v>
      </c>
      <c r="BY392" s="100">
        <f t="shared" si="250"/>
        <v>0.90600000000000003</v>
      </c>
      <c r="BZ392" s="100">
        <f t="shared" si="251"/>
        <v>0.92908277843898024</v>
      </c>
      <c r="CA392" s="94">
        <f t="shared" si="252"/>
        <v>0.15</v>
      </c>
      <c r="CB392" s="99">
        <f t="shared" si="253"/>
        <v>0.65686442835255943</v>
      </c>
      <c r="CC392" s="97" t="str">
        <f t="shared" si="254"/>
        <v>Regular</v>
      </c>
      <c r="CD392" s="99">
        <f t="shared" si="255"/>
        <v>7.0917221561019803E-2</v>
      </c>
      <c r="CE392" s="96">
        <f t="shared" si="256"/>
        <v>0</v>
      </c>
      <c r="CF392" s="96">
        <f t="shared" si="257"/>
        <v>0</v>
      </c>
      <c r="CG392" s="99">
        <f t="shared" si="258"/>
        <v>2.3639073853673268E-2</v>
      </c>
      <c r="CH392" s="101" t="str">
        <f t="shared" si="259"/>
        <v>Ninguna</v>
      </c>
      <c r="CI392" s="96">
        <f t="shared" si="260"/>
        <v>0</v>
      </c>
      <c r="CJ392" s="96">
        <f t="shared" si="261"/>
        <v>1</v>
      </c>
      <c r="CK392" s="96">
        <f t="shared" si="262"/>
        <v>0.12099999999999989</v>
      </c>
      <c r="CL392" s="102">
        <f t="shared" si="263"/>
        <v>0.37366666666666665</v>
      </c>
      <c r="CM392" s="103" t="str">
        <f t="shared" si="264"/>
        <v>Baja</v>
      </c>
      <c r="CN392" s="96">
        <f t="shared" si="265"/>
        <v>9.4E-2</v>
      </c>
      <c r="CO392" s="96">
        <f t="shared" si="266"/>
        <v>9.4E-2</v>
      </c>
      <c r="CP392" s="103" t="str">
        <f t="shared" si="267"/>
        <v>Ninguna</v>
      </c>
      <c r="CQ392" s="104">
        <f t="shared" si="268"/>
        <v>8.4430281611400408E-5</v>
      </c>
      <c r="CR392" s="104">
        <f t="shared" si="269"/>
        <v>8.4430281611400408E-5</v>
      </c>
      <c r="CS392" s="103" t="str">
        <f t="shared" si="270"/>
        <v>Ninguna</v>
      </c>
      <c r="CT392" s="105" t="str">
        <f t="shared" si="271"/>
        <v>Eutrofico</v>
      </c>
      <c r="CU392" s="115" t="s">
        <v>2510</v>
      </c>
      <c r="CV392" s="115" t="s">
        <v>2285</v>
      </c>
      <c r="CW392" s="90">
        <v>43831</v>
      </c>
      <c r="CX392" s="106">
        <f t="shared" si="272"/>
        <v>5.2458966630056656</v>
      </c>
    </row>
    <row r="393" spans="1:102" ht="30" hidden="1" customHeight="1" x14ac:dyDescent="0.2">
      <c r="A393" s="83">
        <v>2019</v>
      </c>
      <c r="B393" s="122" t="s">
        <v>2433</v>
      </c>
      <c r="C393" s="84" t="s">
        <v>641</v>
      </c>
      <c r="D393" s="85" t="s">
        <v>2434</v>
      </c>
      <c r="E393" s="121" t="s">
        <v>224</v>
      </c>
      <c r="F393" s="86" t="s">
        <v>1285</v>
      </c>
      <c r="G393" s="86" t="s">
        <v>991</v>
      </c>
      <c r="H393" s="87">
        <v>-74.799361110999996</v>
      </c>
      <c r="I393" s="87">
        <v>7.8711944440000003</v>
      </c>
      <c r="J393" s="88">
        <v>920393.71415200003</v>
      </c>
      <c r="K393" s="88">
        <v>1362242.6158400001</v>
      </c>
      <c r="L393" s="89">
        <v>46</v>
      </c>
      <c r="M393" s="86">
        <v>2</v>
      </c>
      <c r="N393" s="86" t="s">
        <v>79</v>
      </c>
      <c r="O393" s="86">
        <v>27</v>
      </c>
      <c r="P393" s="86" t="s">
        <v>98</v>
      </c>
      <c r="Q393" s="86">
        <v>2703</v>
      </c>
      <c r="R393" s="84" t="s">
        <v>635</v>
      </c>
      <c r="S393" s="84" t="s">
        <v>636</v>
      </c>
      <c r="T393" s="84" t="s">
        <v>637</v>
      </c>
      <c r="U393" s="85" t="s">
        <v>638</v>
      </c>
      <c r="V393" s="84" t="s">
        <v>639</v>
      </c>
      <c r="W393" s="84" t="s">
        <v>640</v>
      </c>
      <c r="X393" s="84" t="s">
        <v>641</v>
      </c>
      <c r="Y393" s="90">
        <v>43816</v>
      </c>
      <c r="Z393" s="91">
        <v>6914</v>
      </c>
      <c r="AA393" s="91">
        <v>6.54</v>
      </c>
      <c r="AB393" s="91">
        <v>25.4</v>
      </c>
      <c r="AC393" s="91">
        <v>28.9</v>
      </c>
      <c r="AD393" s="91">
        <v>32</v>
      </c>
      <c r="AE393" s="91">
        <v>6.23</v>
      </c>
      <c r="AF393" s="91">
        <v>82.6</v>
      </c>
      <c r="AG393" s="91">
        <v>3.1000000000000014</v>
      </c>
      <c r="AH393" s="91">
        <v>14.6</v>
      </c>
      <c r="AI393" s="91">
        <v>2</v>
      </c>
      <c r="AJ393" s="91" t="s">
        <v>88</v>
      </c>
      <c r="AK393" s="91" t="s">
        <v>88</v>
      </c>
      <c r="AL393" s="91">
        <v>3500</v>
      </c>
      <c r="AM393" s="91">
        <v>81640</v>
      </c>
      <c r="AN393" s="91">
        <v>3890</v>
      </c>
      <c r="AO393" s="91">
        <v>0.153</v>
      </c>
      <c r="AP393" s="91">
        <v>0.22589666300566569</v>
      </c>
      <c r="AQ393" s="91">
        <v>0.02</v>
      </c>
      <c r="AR393" s="91">
        <v>5</v>
      </c>
      <c r="AS393" s="91">
        <v>130</v>
      </c>
      <c r="AT393" s="91">
        <v>115</v>
      </c>
      <c r="AU393" s="91" t="s">
        <v>88</v>
      </c>
      <c r="AV393" s="91">
        <v>87</v>
      </c>
      <c r="AW393" s="91">
        <v>0.1</v>
      </c>
      <c r="AX393" s="91">
        <v>5</v>
      </c>
      <c r="AY393" s="91">
        <v>0.156</v>
      </c>
      <c r="AZ393" s="91">
        <v>7.92</v>
      </c>
      <c r="BA393" s="91">
        <v>7.91</v>
      </c>
      <c r="BB393" s="91">
        <v>0.05</v>
      </c>
      <c r="BC393" s="91" t="s">
        <v>88</v>
      </c>
      <c r="BD393" s="91" t="s">
        <v>88</v>
      </c>
      <c r="BE393" s="93">
        <v>1E-3</v>
      </c>
      <c r="BF393" s="91" t="s">
        <v>88</v>
      </c>
      <c r="BG393" s="91">
        <v>0.25</v>
      </c>
      <c r="BH393" s="91" t="s">
        <v>88</v>
      </c>
      <c r="BI393" s="94">
        <f t="shared" si="234"/>
        <v>89.11439065175621</v>
      </c>
      <c r="BJ393" s="95">
        <f t="shared" si="235"/>
        <v>14.510879930442636</v>
      </c>
      <c r="BK393" s="95">
        <f t="shared" si="236"/>
        <v>75.096224693593257</v>
      </c>
      <c r="BL393" s="95">
        <f t="shared" si="237"/>
        <v>80.14150832</v>
      </c>
      <c r="BM393" s="95">
        <f t="shared" si="238"/>
        <v>99.269944328661239</v>
      </c>
      <c r="BN393" s="95">
        <f t="shared" si="239"/>
        <v>85.756210881875944</v>
      </c>
      <c r="BO393" s="95">
        <f t="shared" si="240"/>
        <v>82.438239885695339</v>
      </c>
      <c r="BP393" s="95">
        <f t="shared" si="241"/>
        <v>5</v>
      </c>
      <c r="BQ393" s="95">
        <f t="shared" si="242"/>
        <v>82.815303871937502</v>
      </c>
      <c r="BR393" s="96">
        <f t="shared" si="243"/>
        <v>67.490848611823523</v>
      </c>
      <c r="BS393" s="97" t="str">
        <f t="shared" si="244"/>
        <v>MEDIA</v>
      </c>
      <c r="BT393" s="98">
        <f t="shared" si="245"/>
        <v>32.051282051282051</v>
      </c>
      <c r="BU393" s="99">
        <f t="shared" si="246"/>
        <v>0.82599999999999996</v>
      </c>
      <c r="BV393" s="100">
        <f t="shared" si="247"/>
        <v>0.1</v>
      </c>
      <c r="BW393" s="95">
        <f t="shared" si="248"/>
        <v>0.7883412998633772</v>
      </c>
      <c r="BX393" s="94">
        <f t="shared" si="249"/>
        <v>0.91</v>
      </c>
      <c r="BY393" s="100">
        <f t="shared" si="250"/>
        <v>0.75900000000000001</v>
      </c>
      <c r="BZ393" s="100">
        <f t="shared" si="251"/>
        <v>0.95807460333290739</v>
      </c>
      <c r="CA393" s="94">
        <f t="shared" si="252"/>
        <v>0.15</v>
      </c>
      <c r="CB393" s="99">
        <f t="shared" si="253"/>
        <v>0.64531822644747994</v>
      </c>
      <c r="CC393" s="97" t="str">
        <f t="shared" si="254"/>
        <v>Regular</v>
      </c>
      <c r="CD393" s="99">
        <f t="shared" si="255"/>
        <v>4.1925396667092565E-2</v>
      </c>
      <c r="CE393" s="96">
        <f t="shared" si="256"/>
        <v>0</v>
      </c>
      <c r="CF393" s="96">
        <f t="shared" si="257"/>
        <v>0</v>
      </c>
      <c r="CG393" s="99">
        <f t="shared" si="258"/>
        <v>1.3975132222364189E-2</v>
      </c>
      <c r="CH393" s="101" t="str">
        <f t="shared" si="259"/>
        <v>Ninguna</v>
      </c>
      <c r="CI393" s="96">
        <f t="shared" si="260"/>
        <v>0</v>
      </c>
      <c r="CJ393" s="96">
        <f t="shared" si="261"/>
        <v>1</v>
      </c>
      <c r="CK393" s="96">
        <f t="shared" si="262"/>
        <v>0.17400000000000004</v>
      </c>
      <c r="CL393" s="102">
        <f t="shared" si="263"/>
        <v>0.39133333333333331</v>
      </c>
      <c r="CM393" s="103" t="str">
        <f t="shared" si="264"/>
        <v>Baja</v>
      </c>
      <c r="CN393" s="96">
        <f t="shared" si="265"/>
        <v>0.24100000000000002</v>
      </c>
      <c r="CO393" s="96">
        <f t="shared" si="266"/>
        <v>0.24100000000000002</v>
      </c>
      <c r="CP393" s="103" t="str">
        <f t="shared" si="267"/>
        <v>Baja</v>
      </c>
      <c r="CQ393" s="104">
        <f t="shared" si="268"/>
        <v>1.999986345605185E-4</v>
      </c>
      <c r="CR393" s="104">
        <f t="shared" si="269"/>
        <v>1.999986345605185E-4</v>
      </c>
      <c r="CS393" s="103" t="str">
        <f t="shared" si="270"/>
        <v>Ninguna</v>
      </c>
      <c r="CT393" s="105" t="str">
        <f t="shared" si="271"/>
        <v>Eutrofico</v>
      </c>
      <c r="CU393" s="115" t="s">
        <v>2511</v>
      </c>
      <c r="CV393" s="115" t="s">
        <v>2285</v>
      </c>
      <c r="CW393" s="90">
        <v>43831</v>
      </c>
      <c r="CX393" s="106">
        <f t="shared" si="272"/>
        <v>5.2458966630056656</v>
      </c>
    </row>
    <row r="394" spans="1:102" ht="30" hidden="1" customHeight="1" x14ac:dyDescent="0.2">
      <c r="A394" s="83">
        <v>2019</v>
      </c>
      <c r="B394" s="122" t="s">
        <v>2437</v>
      </c>
      <c r="C394" s="84" t="s">
        <v>2254</v>
      </c>
      <c r="D394" s="85" t="s">
        <v>2438</v>
      </c>
      <c r="E394" s="121" t="s">
        <v>224</v>
      </c>
      <c r="F394" s="86" t="s">
        <v>1285</v>
      </c>
      <c r="G394" s="86" t="s">
        <v>991</v>
      </c>
      <c r="H394" s="87">
        <v>-74.801500000000004</v>
      </c>
      <c r="I394" s="87">
        <v>7.8521111110000001</v>
      </c>
      <c r="J394" s="88">
        <v>920154.17614200001</v>
      </c>
      <c r="K394" s="88">
        <v>1360132.33791</v>
      </c>
      <c r="L394" s="89">
        <v>47</v>
      </c>
      <c r="M394" s="86">
        <v>2</v>
      </c>
      <c r="N394" s="86" t="s">
        <v>79</v>
      </c>
      <c r="O394" s="86">
        <v>27</v>
      </c>
      <c r="P394" s="86" t="s">
        <v>98</v>
      </c>
      <c r="Q394" s="86">
        <v>2703</v>
      </c>
      <c r="R394" s="84" t="s">
        <v>635</v>
      </c>
      <c r="S394" s="84" t="s">
        <v>636</v>
      </c>
      <c r="T394" s="84" t="s">
        <v>637</v>
      </c>
      <c r="U394" s="85" t="s">
        <v>2256</v>
      </c>
      <c r="V394" s="84" t="s">
        <v>2257</v>
      </c>
      <c r="W394" s="84" t="s">
        <v>2258</v>
      </c>
      <c r="X394" s="84" t="s">
        <v>2254</v>
      </c>
      <c r="Y394" s="90">
        <v>43816</v>
      </c>
      <c r="Z394" s="91">
        <v>624970</v>
      </c>
      <c r="AA394" s="91">
        <v>6.73</v>
      </c>
      <c r="AB394" s="91">
        <v>80.7</v>
      </c>
      <c r="AC394" s="91">
        <v>27.6</v>
      </c>
      <c r="AD394" s="91">
        <v>29.9</v>
      </c>
      <c r="AE394" s="91">
        <v>6.5</v>
      </c>
      <c r="AF394" s="91">
        <v>83.8</v>
      </c>
      <c r="AG394" s="91">
        <v>2.2999999999999972</v>
      </c>
      <c r="AH394" s="91">
        <v>12</v>
      </c>
      <c r="AI394" s="91">
        <v>2</v>
      </c>
      <c r="AJ394" s="91" t="s">
        <v>88</v>
      </c>
      <c r="AK394" s="91" t="s">
        <v>88</v>
      </c>
      <c r="AL394" s="91">
        <v>7270</v>
      </c>
      <c r="AM394" s="91">
        <v>68670</v>
      </c>
      <c r="AN394" s="91">
        <v>9900</v>
      </c>
      <c r="AO394" s="91">
        <v>0.153</v>
      </c>
      <c r="AP394" s="91">
        <v>0.42016779319053821</v>
      </c>
      <c r="AQ394" s="91">
        <v>0.02</v>
      </c>
      <c r="AR394" s="91">
        <v>5</v>
      </c>
      <c r="AS394" s="91">
        <v>351</v>
      </c>
      <c r="AT394" s="91">
        <v>474</v>
      </c>
      <c r="AU394" s="91" t="s">
        <v>88</v>
      </c>
      <c r="AV394" s="91">
        <v>385</v>
      </c>
      <c r="AW394" s="91">
        <v>0.3</v>
      </c>
      <c r="AX394" s="91">
        <v>5</v>
      </c>
      <c r="AY394" s="91">
        <v>0.11</v>
      </c>
      <c r="AZ394" s="91">
        <v>22.1</v>
      </c>
      <c r="BA394" s="91">
        <v>22.1</v>
      </c>
      <c r="BB394" s="91">
        <v>0.05</v>
      </c>
      <c r="BC394" s="91" t="s">
        <v>88</v>
      </c>
      <c r="BD394" s="91" t="s">
        <v>88</v>
      </c>
      <c r="BE394" s="93">
        <v>1E-3</v>
      </c>
      <c r="BF394" s="91" t="s">
        <v>88</v>
      </c>
      <c r="BG394" s="91">
        <v>0.25</v>
      </c>
      <c r="BH394" s="91" t="s">
        <v>88</v>
      </c>
      <c r="BI394" s="94">
        <f t="shared" si="234"/>
        <v>90.269282606009639</v>
      </c>
      <c r="BJ394" s="95">
        <f t="shared" si="235"/>
        <v>10.253304568768684</v>
      </c>
      <c r="BK394" s="95">
        <f t="shared" si="236"/>
        <v>81.244479880942407</v>
      </c>
      <c r="BL394" s="95">
        <f t="shared" si="237"/>
        <v>80.14150832</v>
      </c>
      <c r="BM394" s="95">
        <f t="shared" si="238"/>
        <v>97.854986744573296</v>
      </c>
      <c r="BN394" s="95">
        <f t="shared" si="239"/>
        <v>85.756210881875944</v>
      </c>
      <c r="BO394" s="95">
        <f t="shared" si="240"/>
        <v>85.50279859452543</v>
      </c>
      <c r="BP394" s="95">
        <f t="shared" si="241"/>
        <v>5</v>
      </c>
      <c r="BQ394" s="95">
        <f t="shared" si="242"/>
        <v>2.0178461917935664</v>
      </c>
      <c r="BR394" s="96">
        <f t="shared" si="243"/>
        <v>62.191414331651309</v>
      </c>
      <c r="BS394" s="97" t="str">
        <f t="shared" si="244"/>
        <v>MEDIA</v>
      </c>
      <c r="BT394" s="98">
        <f t="shared" si="245"/>
        <v>45.454545454545453</v>
      </c>
      <c r="BU394" s="99">
        <f t="shared" si="246"/>
        <v>0.83799999999999997</v>
      </c>
      <c r="BV394" s="100">
        <f t="shared" si="247"/>
        <v>0.1</v>
      </c>
      <c r="BW394" s="95">
        <f t="shared" si="248"/>
        <v>0.87021113641679371</v>
      </c>
      <c r="BX394" s="94">
        <f t="shared" si="249"/>
        <v>0.91</v>
      </c>
      <c r="BY394" s="100">
        <f t="shared" si="250"/>
        <v>0</v>
      </c>
      <c r="BZ394" s="100">
        <f t="shared" si="251"/>
        <v>0.80266208443966114</v>
      </c>
      <c r="CA394" s="94">
        <f t="shared" si="252"/>
        <v>0.15</v>
      </c>
      <c r="CB394" s="99">
        <f t="shared" si="253"/>
        <v>0.53068225091990373</v>
      </c>
      <c r="CC394" s="97" t="str">
        <f t="shared" si="254"/>
        <v>Regular</v>
      </c>
      <c r="CD394" s="99">
        <f t="shared" si="255"/>
        <v>0.19733791556033886</v>
      </c>
      <c r="CE394" s="96">
        <f t="shared" si="256"/>
        <v>0</v>
      </c>
      <c r="CF394" s="96">
        <f t="shared" si="257"/>
        <v>0</v>
      </c>
      <c r="CG394" s="99">
        <f t="shared" si="258"/>
        <v>6.5779305186779616E-2</v>
      </c>
      <c r="CH394" s="101" t="str">
        <f t="shared" si="259"/>
        <v>Ninguna</v>
      </c>
      <c r="CI394" s="96">
        <f t="shared" si="260"/>
        <v>0</v>
      </c>
      <c r="CJ394" s="96">
        <f t="shared" si="261"/>
        <v>1</v>
      </c>
      <c r="CK394" s="96">
        <f t="shared" si="262"/>
        <v>0.16200000000000003</v>
      </c>
      <c r="CL394" s="102">
        <f t="shared" si="263"/>
        <v>0.38733333333333331</v>
      </c>
      <c r="CM394" s="103" t="str">
        <f t="shared" si="264"/>
        <v>Baja</v>
      </c>
      <c r="CN394" s="96">
        <f t="shared" si="265"/>
        <v>1</v>
      </c>
      <c r="CO394" s="96">
        <f t="shared" si="266"/>
        <v>1</v>
      </c>
      <c r="CP394" s="103" t="str">
        <f t="shared" si="267"/>
        <v>Muy Alta</v>
      </c>
      <c r="CQ394" s="104">
        <f t="shared" si="268"/>
        <v>3.8514709901417388E-4</v>
      </c>
      <c r="CR394" s="104">
        <f t="shared" si="269"/>
        <v>3.8514709901417388E-4</v>
      </c>
      <c r="CS394" s="103" t="str">
        <f t="shared" si="270"/>
        <v>Ninguna</v>
      </c>
      <c r="CT394" s="105" t="str">
        <f t="shared" si="271"/>
        <v>Eutrofico</v>
      </c>
      <c r="CU394" s="115" t="s">
        <v>2512</v>
      </c>
      <c r="CV394" s="115" t="s">
        <v>2285</v>
      </c>
      <c r="CW394" s="90">
        <v>43831</v>
      </c>
      <c r="CX394" s="106">
        <f t="shared" si="272"/>
        <v>5.4401677931905379</v>
      </c>
    </row>
    <row r="395" spans="1:102" ht="30" hidden="1" customHeight="1" x14ac:dyDescent="0.2">
      <c r="A395" s="83">
        <v>2019</v>
      </c>
      <c r="B395" s="122" t="s">
        <v>2260</v>
      </c>
      <c r="C395" s="84" t="s">
        <v>2261</v>
      </c>
      <c r="D395" s="85" t="s">
        <v>2262</v>
      </c>
      <c r="E395" s="121" t="s">
        <v>224</v>
      </c>
      <c r="F395" s="86" t="s">
        <v>1285</v>
      </c>
      <c r="G395" s="86" t="s">
        <v>991</v>
      </c>
      <c r="H395" s="87">
        <v>-74.811638888999994</v>
      </c>
      <c r="I395" s="87">
        <v>7.9308888890000002</v>
      </c>
      <c r="J395" s="88">
        <v>919051.27384299994</v>
      </c>
      <c r="K395" s="88">
        <v>1368847.4196899999</v>
      </c>
      <c r="L395" s="89">
        <v>38</v>
      </c>
      <c r="M395" s="86">
        <v>2</v>
      </c>
      <c r="N395" s="86" t="s">
        <v>79</v>
      </c>
      <c r="O395" s="86">
        <v>27</v>
      </c>
      <c r="P395" s="86" t="s">
        <v>98</v>
      </c>
      <c r="Q395" s="86">
        <v>2703</v>
      </c>
      <c r="R395" s="84" t="s">
        <v>635</v>
      </c>
      <c r="S395" s="84" t="s">
        <v>636</v>
      </c>
      <c r="T395" s="84" t="s">
        <v>637</v>
      </c>
      <c r="U395" s="85" t="s">
        <v>2263</v>
      </c>
      <c r="V395" s="84" t="s">
        <v>2261</v>
      </c>
      <c r="W395" s="84" t="s">
        <v>2264</v>
      </c>
      <c r="X395" s="84" t="s">
        <v>2261</v>
      </c>
      <c r="Y395" s="90">
        <v>43816</v>
      </c>
      <c r="Z395" s="91">
        <v>667419</v>
      </c>
      <c r="AA395" s="91">
        <v>6.63</v>
      </c>
      <c r="AB395" s="91">
        <v>54.6</v>
      </c>
      <c r="AC395" s="91">
        <v>27.4</v>
      </c>
      <c r="AD395" s="91">
        <v>31.4</v>
      </c>
      <c r="AE395" s="91">
        <v>6.4</v>
      </c>
      <c r="AF395" s="91">
        <v>82.1</v>
      </c>
      <c r="AG395" s="91">
        <v>4</v>
      </c>
      <c r="AH395" s="91">
        <v>20.3</v>
      </c>
      <c r="AI395" s="91">
        <v>2</v>
      </c>
      <c r="AJ395" s="91" t="s">
        <v>88</v>
      </c>
      <c r="AK395" s="91" t="s">
        <v>88</v>
      </c>
      <c r="AL395" s="91">
        <v>3165</v>
      </c>
      <c r="AM395" s="91">
        <v>70685</v>
      </c>
      <c r="AN395" s="91">
        <v>10660</v>
      </c>
      <c r="AO395" s="91">
        <v>0.153</v>
      </c>
      <c r="AP395" s="91">
        <v>0.23267356289583566</v>
      </c>
      <c r="AQ395" s="91">
        <v>0.02</v>
      </c>
      <c r="AR395" s="91">
        <v>5</v>
      </c>
      <c r="AS395" s="91">
        <v>485</v>
      </c>
      <c r="AT395" s="91">
        <v>714</v>
      </c>
      <c r="AU395" s="91" t="s">
        <v>88</v>
      </c>
      <c r="AV395" s="91">
        <v>672</v>
      </c>
      <c r="AW395" s="91">
        <v>1.3</v>
      </c>
      <c r="AX395" s="91">
        <v>5</v>
      </c>
      <c r="AY395" s="91">
        <v>9.7000000000000003E-2</v>
      </c>
      <c r="AZ395" s="91">
        <v>21.8</v>
      </c>
      <c r="BA395" s="91">
        <v>19.2</v>
      </c>
      <c r="BB395" s="91">
        <v>0.05</v>
      </c>
      <c r="BC395" s="91" t="s">
        <v>88</v>
      </c>
      <c r="BD395" s="91" t="s">
        <v>88</v>
      </c>
      <c r="BE395" s="93">
        <v>1E-3</v>
      </c>
      <c r="BF395" s="91" t="s">
        <v>88</v>
      </c>
      <c r="BG395" s="91">
        <v>0.25</v>
      </c>
      <c r="BH395" s="91" t="s">
        <v>88</v>
      </c>
      <c r="BI395" s="94">
        <f t="shared" si="234"/>
        <v>88.614481091118606</v>
      </c>
      <c r="BJ395" s="95">
        <f t="shared" si="235"/>
        <v>9.963891925636279</v>
      </c>
      <c r="BK395" s="95">
        <f t="shared" si="236"/>
        <v>78.083167932628356</v>
      </c>
      <c r="BL395" s="95">
        <f t="shared" si="237"/>
        <v>80.14150832</v>
      </c>
      <c r="BM395" s="95">
        <f t="shared" si="238"/>
        <v>99.220123178463481</v>
      </c>
      <c r="BN395" s="95">
        <f t="shared" si="239"/>
        <v>85.756210881875944</v>
      </c>
      <c r="BO395" s="95">
        <f t="shared" si="240"/>
        <v>78.345281382400003</v>
      </c>
      <c r="BP395" s="95">
        <f t="shared" si="241"/>
        <v>5</v>
      </c>
      <c r="BQ395" s="95">
        <f t="shared" si="242"/>
        <v>20</v>
      </c>
      <c r="BR395" s="96">
        <f t="shared" si="243"/>
        <v>62.195560425655039</v>
      </c>
      <c r="BS395" s="97" t="str">
        <f t="shared" si="244"/>
        <v>MEDIA</v>
      </c>
      <c r="BT395" s="98">
        <f t="shared" si="245"/>
        <v>51.546391752577321</v>
      </c>
      <c r="BU395" s="99">
        <f t="shared" si="246"/>
        <v>0.82099999999999995</v>
      </c>
      <c r="BV395" s="100">
        <f t="shared" si="247"/>
        <v>0.1</v>
      </c>
      <c r="BW395" s="95">
        <f t="shared" si="248"/>
        <v>0.82611448675981958</v>
      </c>
      <c r="BX395" s="94">
        <f t="shared" si="249"/>
        <v>0.71</v>
      </c>
      <c r="BY395" s="100">
        <f t="shared" si="250"/>
        <v>0</v>
      </c>
      <c r="BZ395" s="100">
        <f t="shared" si="251"/>
        <v>0.88309363927110784</v>
      </c>
      <c r="CA395" s="94">
        <f t="shared" si="252"/>
        <v>0.15</v>
      </c>
      <c r="CB395" s="99">
        <f t="shared" si="253"/>
        <v>0.5050491376443299</v>
      </c>
      <c r="CC395" s="97" t="str">
        <f t="shared" si="254"/>
        <v>Regular</v>
      </c>
      <c r="CD395" s="99">
        <f t="shared" si="255"/>
        <v>0.11690636072889213</v>
      </c>
      <c r="CE395" s="96">
        <f t="shared" si="256"/>
        <v>0</v>
      </c>
      <c r="CF395" s="96">
        <f t="shared" si="257"/>
        <v>0</v>
      </c>
      <c r="CG395" s="99">
        <f t="shared" si="258"/>
        <v>3.8968786909630709E-2</v>
      </c>
      <c r="CH395" s="101" t="str">
        <f t="shared" si="259"/>
        <v>Ninguna</v>
      </c>
      <c r="CI395" s="96">
        <f t="shared" si="260"/>
        <v>0</v>
      </c>
      <c r="CJ395" s="96">
        <f t="shared" si="261"/>
        <v>1</v>
      </c>
      <c r="CK395" s="96">
        <f t="shared" si="262"/>
        <v>0.17900000000000005</v>
      </c>
      <c r="CL395" s="102">
        <f t="shared" si="263"/>
        <v>0.39300000000000002</v>
      </c>
      <c r="CM395" s="103" t="str">
        <f t="shared" si="264"/>
        <v>Baja</v>
      </c>
      <c r="CN395" s="96">
        <f t="shared" si="265"/>
        <v>1</v>
      </c>
      <c r="CO395" s="96">
        <f t="shared" si="266"/>
        <v>1</v>
      </c>
      <c r="CP395" s="103" t="str">
        <f t="shared" si="267"/>
        <v>Muy Alta</v>
      </c>
      <c r="CQ395" s="104">
        <f t="shared" si="268"/>
        <v>2.727996713054052E-4</v>
      </c>
      <c r="CR395" s="104">
        <f t="shared" si="269"/>
        <v>2.727996713054052E-4</v>
      </c>
      <c r="CS395" s="103" t="str">
        <f t="shared" si="270"/>
        <v>Ninguna</v>
      </c>
      <c r="CT395" s="105" t="str">
        <f t="shared" si="271"/>
        <v>Eutrofico</v>
      </c>
      <c r="CU395" s="115" t="s">
        <v>2513</v>
      </c>
      <c r="CV395" s="115" t="s">
        <v>2285</v>
      </c>
      <c r="CW395" s="90">
        <v>43831</v>
      </c>
      <c r="CX395" s="106">
        <f t="shared" si="272"/>
        <v>5.2526735628958354</v>
      </c>
    </row>
    <row r="396" spans="1:102" ht="30" hidden="1" customHeight="1" x14ac:dyDescent="0.2">
      <c r="A396" s="83">
        <v>2019</v>
      </c>
      <c r="B396" s="122" t="s">
        <v>2443</v>
      </c>
      <c r="C396" s="84" t="s">
        <v>641</v>
      </c>
      <c r="D396" s="85" t="s">
        <v>2444</v>
      </c>
      <c r="E396" s="121" t="s">
        <v>224</v>
      </c>
      <c r="F396" s="86" t="s">
        <v>1285</v>
      </c>
      <c r="G396" s="86" t="s">
        <v>991</v>
      </c>
      <c r="H396" s="87">
        <v>-74.811777778000007</v>
      </c>
      <c r="I396" s="87">
        <v>7.9061388890000002</v>
      </c>
      <c r="J396" s="88">
        <v>919031.12521500001</v>
      </c>
      <c r="K396" s="88">
        <v>1366109.9940800001</v>
      </c>
      <c r="L396" s="89">
        <v>40</v>
      </c>
      <c r="M396" s="86">
        <v>2</v>
      </c>
      <c r="N396" s="86" t="s">
        <v>79</v>
      </c>
      <c r="O396" s="86">
        <v>27</v>
      </c>
      <c r="P396" s="86" t="s">
        <v>98</v>
      </c>
      <c r="Q396" s="86">
        <v>2703</v>
      </c>
      <c r="R396" s="84" t="s">
        <v>635</v>
      </c>
      <c r="S396" s="84" t="s">
        <v>636</v>
      </c>
      <c r="T396" s="84" t="s">
        <v>637</v>
      </c>
      <c r="U396" s="85" t="s">
        <v>638</v>
      </c>
      <c r="V396" s="84" t="s">
        <v>639</v>
      </c>
      <c r="W396" s="84" t="s">
        <v>640</v>
      </c>
      <c r="X396" s="84" t="s">
        <v>641</v>
      </c>
      <c r="Y396" s="90">
        <v>43816</v>
      </c>
      <c r="Z396" s="91">
        <v>677627</v>
      </c>
      <c r="AA396" s="91">
        <v>7.16</v>
      </c>
      <c r="AB396" s="91">
        <v>48.5</v>
      </c>
      <c r="AC396" s="91">
        <v>27.6</v>
      </c>
      <c r="AD396" s="91">
        <v>32</v>
      </c>
      <c r="AE396" s="91">
        <v>6.65</v>
      </c>
      <c r="AF396" s="91">
        <v>85.7</v>
      </c>
      <c r="AG396" s="91">
        <v>4.3999999999999986</v>
      </c>
      <c r="AH396" s="91">
        <v>16.899999999999999</v>
      </c>
      <c r="AI396" s="91">
        <v>2</v>
      </c>
      <c r="AJ396" s="91" t="s">
        <v>88</v>
      </c>
      <c r="AK396" s="91" t="s">
        <v>88</v>
      </c>
      <c r="AL396" s="91">
        <v>3450</v>
      </c>
      <c r="AM396" s="91">
        <v>68670</v>
      </c>
      <c r="AN396" s="91">
        <v>10540</v>
      </c>
      <c r="AO396" s="91">
        <v>0.153</v>
      </c>
      <c r="AP396" s="91">
        <v>0.25300426256634562</v>
      </c>
      <c r="AQ396" s="91">
        <v>0.02</v>
      </c>
      <c r="AR396" s="91">
        <v>5</v>
      </c>
      <c r="AS396" s="91">
        <v>344</v>
      </c>
      <c r="AT396" s="91">
        <v>504</v>
      </c>
      <c r="AU396" s="91" t="s">
        <v>88</v>
      </c>
      <c r="AV396" s="91">
        <v>422</v>
      </c>
      <c r="AW396" s="91">
        <v>0.5</v>
      </c>
      <c r="AX396" s="91">
        <v>5</v>
      </c>
      <c r="AY396" s="91">
        <v>0.1</v>
      </c>
      <c r="AZ396" s="91">
        <v>20.399999999999999</v>
      </c>
      <c r="BA396" s="91">
        <v>18.399999999999999</v>
      </c>
      <c r="BB396" s="91">
        <v>0.05</v>
      </c>
      <c r="BC396" s="91" t="s">
        <v>88</v>
      </c>
      <c r="BD396" s="91" t="s">
        <v>88</v>
      </c>
      <c r="BE396" s="93">
        <v>1E-3</v>
      </c>
      <c r="BF396" s="91" t="s">
        <v>88</v>
      </c>
      <c r="BG396" s="91">
        <v>0.25</v>
      </c>
      <c r="BH396" s="91" t="s">
        <v>88</v>
      </c>
      <c r="BI396" s="94">
        <f t="shared" si="234"/>
        <v>91.963394978617984</v>
      </c>
      <c r="BJ396" s="95">
        <f t="shared" si="235"/>
        <v>10.007761972093803</v>
      </c>
      <c r="BK396" s="95">
        <f t="shared" si="236"/>
        <v>91.568695129488987</v>
      </c>
      <c r="BL396" s="95">
        <f t="shared" si="237"/>
        <v>80.14150832</v>
      </c>
      <c r="BM396" s="95">
        <f t="shared" si="238"/>
        <v>99.070861153121541</v>
      </c>
      <c r="BN396" s="95">
        <f t="shared" si="239"/>
        <v>85.756210881875944</v>
      </c>
      <c r="BO396" s="95">
        <f t="shared" si="240"/>
        <v>76.346183890640489</v>
      </c>
      <c r="BP396" s="95">
        <f t="shared" si="241"/>
        <v>5</v>
      </c>
      <c r="BQ396" s="95">
        <f t="shared" si="242"/>
        <v>20</v>
      </c>
      <c r="BR396" s="96">
        <f t="shared" si="243"/>
        <v>64.04046703390766</v>
      </c>
      <c r="BS396" s="97" t="str">
        <f t="shared" si="244"/>
        <v>MEDIA</v>
      </c>
      <c r="BT396" s="98">
        <f t="shared" si="245"/>
        <v>50</v>
      </c>
      <c r="BU396" s="99">
        <f t="shared" si="246"/>
        <v>0.8570000000000001</v>
      </c>
      <c r="BV396" s="100">
        <f t="shared" si="247"/>
        <v>0.1</v>
      </c>
      <c r="BW396" s="95">
        <f t="shared" si="248"/>
        <v>1</v>
      </c>
      <c r="BX396" s="94">
        <f t="shared" si="249"/>
        <v>0.91</v>
      </c>
      <c r="BY396" s="100">
        <f t="shared" si="250"/>
        <v>0</v>
      </c>
      <c r="BZ396" s="100">
        <f t="shared" si="251"/>
        <v>0.90025435805254184</v>
      </c>
      <c r="CA396" s="94">
        <f t="shared" si="252"/>
        <v>0.15</v>
      </c>
      <c r="CB396" s="99">
        <f t="shared" si="253"/>
        <v>0.56555561012735589</v>
      </c>
      <c r="CC396" s="97" t="str">
        <f t="shared" si="254"/>
        <v>Regular</v>
      </c>
      <c r="CD396" s="99">
        <f t="shared" si="255"/>
        <v>9.9745641947458205E-2</v>
      </c>
      <c r="CE396" s="96">
        <f t="shared" si="256"/>
        <v>0</v>
      </c>
      <c r="CF396" s="96">
        <f t="shared" si="257"/>
        <v>0</v>
      </c>
      <c r="CG396" s="99">
        <f t="shared" si="258"/>
        <v>3.3248547315819402E-2</v>
      </c>
      <c r="CH396" s="101" t="str">
        <f t="shared" si="259"/>
        <v>Ninguna</v>
      </c>
      <c r="CI396" s="96">
        <f t="shared" si="260"/>
        <v>0</v>
      </c>
      <c r="CJ396" s="96">
        <f t="shared" si="261"/>
        <v>1</v>
      </c>
      <c r="CK396" s="96">
        <f t="shared" si="262"/>
        <v>0.1429999999999999</v>
      </c>
      <c r="CL396" s="102">
        <f t="shared" si="263"/>
        <v>0.38099999999999995</v>
      </c>
      <c r="CM396" s="103" t="str">
        <f t="shared" si="264"/>
        <v>Baja</v>
      </c>
      <c r="CN396" s="96">
        <f t="shared" si="265"/>
        <v>1</v>
      </c>
      <c r="CO396" s="96">
        <f t="shared" si="266"/>
        <v>1</v>
      </c>
      <c r="CP396" s="103" t="str">
        <f t="shared" si="267"/>
        <v>Muy Alta</v>
      </c>
      <c r="CQ396" s="104">
        <f t="shared" si="268"/>
        <v>1.6956365282612964E-3</v>
      </c>
      <c r="CR396" s="104">
        <f t="shared" si="269"/>
        <v>1.6956365282612964E-3</v>
      </c>
      <c r="CS396" s="103" t="str">
        <f t="shared" si="270"/>
        <v>Ninguna</v>
      </c>
      <c r="CT396" s="105" t="str">
        <f t="shared" si="271"/>
        <v>Eutrofico</v>
      </c>
      <c r="CU396" s="115" t="s">
        <v>2514</v>
      </c>
      <c r="CV396" s="115" t="s">
        <v>2285</v>
      </c>
      <c r="CW396" s="90">
        <v>43831</v>
      </c>
      <c r="CX396" s="106">
        <f t="shared" si="272"/>
        <v>5.2730042625663458</v>
      </c>
    </row>
    <row r="397" spans="1:102" ht="30" hidden="1" customHeight="1" x14ac:dyDescent="0.2">
      <c r="A397" s="83">
        <v>2019</v>
      </c>
      <c r="B397" s="122" t="s">
        <v>2269</v>
      </c>
      <c r="C397" s="84" t="s">
        <v>641</v>
      </c>
      <c r="D397" s="85" t="s">
        <v>2270</v>
      </c>
      <c r="E397" s="121" t="s">
        <v>224</v>
      </c>
      <c r="F397" s="86" t="s">
        <v>1285</v>
      </c>
      <c r="G397" s="86" t="s">
        <v>991</v>
      </c>
      <c r="H397" s="87">
        <v>-74.785798662999994</v>
      </c>
      <c r="I397" s="87">
        <v>7.9259776999999998</v>
      </c>
      <c r="J397" s="88">
        <v>921899.75529999996</v>
      </c>
      <c r="K397" s="88">
        <v>1368299.2753999999</v>
      </c>
      <c r="L397" s="89">
        <v>42</v>
      </c>
      <c r="M397" s="86">
        <v>2</v>
      </c>
      <c r="N397" s="86" t="s">
        <v>79</v>
      </c>
      <c r="O397" s="86">
        <v>27</v>
      </c>
      <c r="P397" s="86" t="s">
        <v>98</v>
      </c>
      <c r="Q397" s="86">
        <v>2703</v>
      </c>
      <c r="R397" s="84" t="s">
        <v>635</v>
      </c>
      <c r="S397" s="84" t="s">
        <v>636</v>
      </c>
      <c r="T397" s="84" t="s">
        <v>637</v>
      </c>
      <c r="U397" s="85" t="s">
        <v>638</v>
      </c>
      <c r="V397" s="84" t="s">
        <v>639</v>
      </c>
      <c r="W397" s="84" t="s">
        <v>640</v>
      </c>
      <c r="X397" s="84" t="s">
        <v>641</v>
      </c>
      <c r="Y397" s="90">
        <v>43816</v>
      </c>
      <c r="Z397" s="91">
        <v>7266</v>
      </c>
      <c r="AA397" s="91">
        <v>6.01</v>
      </c>
      <c r="AB397" s="91">
        <v>28.3</v>
      </c>
      <c r="AC397" s="91">
        <v>27.6</v>
      </c>
      <c r="AD397" s="91">
        <v>32.9</v>
      </c>
      <c r="AE397" s="91">
        <v>2.5299999999999998</v>
      </c>
      <c r="AF397" s="91">
        <v>32.799999999999997</v>
      </c>
      <c r="AG397" s="91">
        <v>5.2999999999999972</v>
      </c>
      <c r="AH397" s="91">
        <v>21.1</v>
      </c>
      <c r="AI397" s="91">
        <v>2</v>
      </c>
      <c r="AJ397" s="91" t="s">
        <v>88</v>
      </c>
      <c r="AK397" s="91" t="s">
        <v>88</v>
      </c>
      <c r="AL397" s="91">
        <v>520</v>
      </c>
      <c r="AM397" s="91">
        <v>9590</v>
      </c>
      <c r="AN397" s="91">
        <v>970</v>
      </c>
      <c r="AO397" s="91">
        <v>0.153</v>
      </c>
      <c r="AP397" s="91">
        <v>0.70027965531756364</v>
      </c>
      <c r="AQ397" s="91">
        <v>0.02</v>
      </c>
      <c r="AR397" s="91">
        <v>5</v>
      </c>
      <c r="AS397" s="91">
        <v>25.6</v>
      </c>
      <c r="AT397" s="91">
        <v>65</v>
      </c>
      <c r="AU397" s="91" t="s">
        <v>88</v>
      </c>
      <c r="AV397" s="91">
        <v>33</v>
      </c>
      <c r="AW397" s="91">
        <v>0.1</v>
      </c>
      <c r="AX397" s="91">
        <v>5</v>
      </c>
      <c r="AY397" s="91">
        <v>0.05</v>
      </c>
      <c r="AZ397" s="91">
        <v>10.1</v>
      </c>
      <c r="BA397" s="91">
        <v>8.27</v>
      </c>
      <c r="BB397" s="91">
        <v>0.05</v>
      </c>
      <c r="BC397" s="91" t="s">
        <v>88</v>
      </c>
      <c r="BD397" s="91" t="s">
        <v>88</v>
      </c>
      <c r="BE397" s="93">
        <v>1E-3</v>
      </c>
      <c r="BF397" s="91" t="s">
        <v>88</v>
      </c>
      <c r="BG397" s="91">
        <v>0.25</v>
      </c>
      <c r="BH397" s="91" t="s">
        <v>88</v>
      </c>
      <c r="BI397" s="94">
        <f t="shared" si="234"/>
        <v>22.567642651317044</v>
      </c>
      <c r="BJ397" s="95">
        <f t="shared" si="235"/>
        <v>23.155352620700107</v>
      </c>
      <c r="BK397" s="95">
        <f t="shared" si="236"/>
        <v>56.515499220045257</v>
      </c>
      <c r="BL397" s="95">
        <f t="shared" si="237"/>
        <v>80.14150832</v>
      </c>
      <c r="BM397" s="95">
        <f t="shared" si="238"/>
        <v>95.862499141650588</v>
      </c>
      <c r="BN397" s="95">
        <f t="shared" si="239"/>
        <v>85.756210881875944</v>
      </c>
      <c r="BO397" s="95">
        <f t="shared" si="240"/>
        <v>71.538661137153795</v>
      </c>
      <c r="BP397" s="95">
        <f t="shared" si="241"/>
        <v>55.435479121469442</v>
      </c>
      <c r="BQ397" s="95">
        <f t="shared" si="242"/>
        <v>85.861200116937511</v>
      </c>
      <c r="BR397" s="96">
        <f t="shared" si="243"/>
        <v>58.33448595341212</v>
      </c>
      <c r="BS397" s="97" t="str">
        <f t="shared" si="244"/>
        <v>MEDIA</v>
      </c>
      <c r="BT397" s="98">
        <f t="shared" si="245"/>
        <v>100</v>
      </c>
      <c r="BU397" s="99">
        <f t="shared" si="246"/>
        <v>0.32799999999999996</v>
      </c>
      <c r="BV397" s="100">
        <f t="shared" si="247"/>
        <v>0.39351500672626233</v>
      </c>
      <c r="BW397" s="95">
        <f t="shared" si="248"/>
        <v>0.59843497216508601</v>
      </c>
      <c r="BX397" s="94">
        <f t="shared" si="249"/>
        <v>0.71</v>
      </c>
      <c r="BY397" s="100">
        <f t="shared" si="250"/>
        <v>0.92100000000000004</v>
      </c>
      <c r="BZ397" s="100">
        <f t="shared" si="251"/>
        <v>0.95153883798005512</v>
      </c>
      <c r="CA397" s="94">
        <f t="shared" si="252"/>
        <v>0.15</v>
      </c>
      <c r="CB397" s="99">
        <f t="shared" si="253"/>
        <v>0.57390843436199657</v>
      </c>
      <c r="CC397" s="97" t="str">
        <f t="shared" si="254"/>
        <v>Regular</v>
      </c>
      <c r="CD397" s="99">
        <f t="shared" si="255"/>
        <v>4.846116201994493E-2</v>
      </c>
      <c r="CE397" s="96">
        <f t="shared" si="256"/>
        <v>0</v>
      </c>
      <c r="CF397" s="96">
        <f t="shared" si="257"/>
        <v>0</v>
      </c>
      <c r="CG397" s="99">
        <f t="shared" si="258"/>
        <v>1.6153720673314977E-2</v>
      </c>
      <c r="CH397" s="101" t="str">
        <f t="shared" si="259"/>
        <v>Ninguna</v>
      </c>
      <c r="CI397" s="96">
        <f t="shared" si="260"/>
        <v>0</v>
      </c>
      <c r="CJ397" s="96">
        <f t="shared" si="261"/>
        <v>0.78981842001557201</v>
      </c>
      <c r="CK397" s="96">
        <f t="shared" si="262"/>
        <v>0.67200000000000004</v>
      </c>
      <c r="CL397" s="102">
        <f t="shared" si="263"/>
        <v>0.48727280667185741</v>
      </c>
      <c r="CM397" s="103" t="str">
        <f t="shared" si="264"/>
        <v>Media</v>
      </c>
      <c r="CN397" s="96">
        <f t="shared" si="265"/>
        <v>7.9000000000000001E-2</v>
      </c>
      <c r="CO397" s="96">
        <f t="shared" si="266"/>
        <v>7.9000000000000001E-2</v>
      </c>
      <c r="CP397" s="103" t="str">
        <f t="shared" si="267"/>
        <v>Ninguna</v>
      </c>
      <c r="CQ397" s="104">
        <f t="shared" si="268"/>
        <v>3.2136048986289761E-5</v>
      </c>
      <c r="CR397" s="104">
        <f t="shared" si="269"/>
        <v>3.2136048986289761E-5</v>
      </c>
      <c r="CS397" s="103" t="str">
        <f t="shared" si="270"/>
        <v>Ninguna</v>
      </c>
      <c r="CT397" s="105" t="str">
        <f t="shared" si="271"/>
        <v>Eutrofico</v>
      </c>
      <c r="CU397" s="115" t="s">
        <v>2515</v>
      </c>
      <c r="CV397" s="115" t="s">
        <v>2285</v>
      </c>
      <c r="CW397" s="90">
        <v>43831</v>
      </c>
      <c r="CX397" s="106">
        <f t="shared" si="272"/>
        <v>5.7202796553175634</v>
      </c>
    </row>
    <row r="398" spans="1:102" ht="30" hidden="1" customHeight="1" x14ac:dyDescent="0.2">
      <c r="A398" s="83">
        <v>2019</v>
      </c>
      <c r="B398" s="122" t="s">
        <v>2272</v>
      </c>
      <c r="C398" s="84" t="s">
        <v>641</v>
      </c>
      <c r="D398" s="85" t="s">
        <v>2273</v>
      </c>
      <c r="E398" s="121" t="s">
        <v>224</v>
      </c>
      <c r="F398" s="86" t="s">
        <v>1285</v>
      </c>
      <c r="G398" s="86" t="s">
        <v>991</v>
      </c>
      <c r="H398" s="87">
        <v>-74.788527778000002</v>
      </c>
      <c r="I398" s="87">
        <v>7.9290555559999998</v>
      </c>
      <c r="J398" s="88">
        <v>921599.39497799997</v>
      </c>
      <c r="K398" s="88">
        <v>1368640.2115100001</v>
      </c>
      <c r="L398" s="89">
        <v>38</v>
      </c>
      <c r="M398" s="86">
        <v>2</v>
      </c>
      <c r="N398" s="86" t="s">
        <v>79</v>
      </c>
      <c r="O398" s="86">
        <v>27</v>
      </c>
      <c r="P398" s="86" t="s">
        <v>98</v>
      </c>
      <c r="Q398" s="86">
        <v>2703</v>
      </c>
      <c r="R398" s="84" t="s">
        <v>635</v>
      </c>
      <c r="S398" s="84" t="s">
        <v>636</v>
      </c>
      <c r="T398" s="84" t="s">
        <v>637</v>
      </c>
      <c r="U398" s="85" t="s">
        <v>638</v>
      </c>
      <c r="V398" s="84" t="s">
        <v>639</v>
      </c>
      <c r="W398" s="84" t="s">
        <v>640</v>
      </c>
      <c r="X398" s="84" t="s">
        <v>641</v>
      </c>
      <c r="Y398" s="90">
        <v>43816</v>
      </c>
      <c r="Z398" s="91">
        <v>6731</v>
      </c>
      <c r="AA398" s="91">
        <v>6.02</v>
      </c>
      <c r="AB398" s="91">
        <v>28.5</v>
      </c>
      <c r="AC398" s="91">
        <v>27.7</v>
      </c>
      <c r="AD398" s="91">
        <v>30.2</v>
      </c>
      <c r="AE398" s="91">
        <v>2.74</v>
      </c>
      <c r="AF398" s="91">
        <v>35.299999999999997</v>
      </c>
      <c r="AG398" s="91">
        <v>2.5</v>
      </c>
      <c r="AH398" s="91">
        <v>23</v>
      </c>
      <c r="AI398" s="91">
        <v>2</v>
      </c>
      <c r="AJ398" s="91" t="s">
        <v>88</v>
      </c>
      <c r="AK398" s="91" t="s">
        <v>88</v>
      </c>
      <c r="AL398" s="91">
        <v>200</v>
      </c>
      <c r="AM398" s="91">
        <v>13740</v>
      </c>
      <c r="AN398" s="91">
        <v>1340</v>
      </c>
      <c r="AO398" s="91">
        <v>0.153</v>
      </c>
      <c r="AP398" s="91">
        <v>0.58733132381473074</v>
      </c>
      <c r="AQ398" s="91">
        <v>0.02</v>
      </c>
      <c r="AR398" s="91">
        <v>5</v>
      </c>
      <c r="AS398" s="91">
        <v>34.700000000000003</v>
      </c>
      <c r="AT398" s="91">
        <v>66</v>
      </c>
      <c r="AU398" s="91" t="s">
        <v>88</v>
      </c>
      <c r="AV398" s="91">
        <v>35</v>
      </c>
      <c r="AW398" s="91">
        <v>0.1</v>
      </c>
      <c r="AX398" s="91">
        <v>5</v>
      </c>
      <c r="AY398" s="91">
        <v>0.05</v>
      </c>
      <c r="AZ398" s="91">
        <v>9.64</v>
      </c>
      <c r="BA398" s="91">
        <v>8.31</v>
      </c>
      <c r="BB398" s="91">
        <v>0.05</v>
      </c>
      <c r="BC398" s="91" t="s">
        <v>88</v>
      </c>
      <c r="BD398" s="91" t="s">
        <v>88</v>
      </c>
      <c r="BE398" s="93">
        <v>1E-3</v>
      </c>
      <c r="BF398" s="91" t="s">
        <v>88</v>
      </c>
      <c r="BG398" s="91">
        <v>0.25</v>
      </c>
      <c r="BH398" s="91" t="s">
        <v>88</v>
      </c>
      <c r="BI398" s="94">
        <f t="shared" si="234"/>
        <v>25.147191539169928</v>
      </c>
      <c r="BJ398" s="95">
        <f t="shared" si="235"/>
        <v>20.878790405556973</v>
      </c>
      <c r="BK398" s="95">
        <f t="shared" si="236"/>
        <v>56.862845154019595</v>
      </c>
      <c r="BL398" s="95">
        <f t="shared" si="237"/>
        <v>80.14150832</v>
      </c>
      <c r="BM398" s="95">
        <f t="shared" si="238"/>
        <v>96.659217062872742</v>
      </c>
      <c r="BN398" s="95">
        <f t="shared" si="239"/>
        <v>85.756210881875944</v>
      </c>
      <c r="BO398" s="95">
        <f t="shared" si="240"/>
        <v>84.793539135742179</v>
      </c>
      <c r="BP398" s="95">
        <f t="shared" si="241"/>
        <v>47.914122839088591</v>
      </c>
      <c r="BQ398" s="95">
        <f t="shared" si="242"/>
        <v>85.849159591729602</v>
      </c>
      <c r="BR398" s="96">
        <f t="shared" si="243"/>
        <v>59.249575615287419</v>
      </c>
      <c r="BS398" s="97" t="str">
        <f t="shared" si="244"/>
        <v>MEDIA</v>
      </c>
      <c r="BT398" s="98">
        <f t="shared" si="245"/>
        <v>100</v>
      </c>
      <c r="BU398" s="99">
        <f t="shared" si="246"/>
        <v>0.35299999999999998</v>
      </c>
      <c r="BV398" s="100">
        <f t="shared" si="247"/>
        <v>0.27264274332393412</v>
      </c>
      <c r="BW398" s="95">
        <f t="shared" si="248"/>
        <v>0.60155508929229629</v>
      </c>
      <c r="BX398" s="94">
        <f t="shared" si="249"/>
        <v>0.71</v>
      </c>
      <c r="BY398" s="100">
        <f t="shared" si="250"/>
        <v>0.91500000000000004</v>
      </c>
      <c r="BZ398" s="100">
        <f t="shared" si="251"/>
        <v>0.95107936198361875</v>
      </c>
      <c r="CA398" s="94">
        <f t="shared" si="252"/>
        <v>0.15</v>
      </c>
      <c r="CB398" s="99">
        <f t="shared" si="253"/>
        <v>0.56051880724397896</v>
      </c>
      <c r="CC398" s="97" t="str">
        <f t="shared" si="254"/>
        <v>Regular</v>
      </c>
      <c r="CD398" s="99">
        <f t="shared" si="255"/>
        <v>4.8920638016381267E-2</v>
      </c>
      <c r="CE398" s="96">
        <f t="shared" si="256"/>
        <v>0</v>
      </c>
      <c r="CF398" s="96">
        <f t="shared" si="257"/>
        <v>0</v>
      </c>
      <c r="CG398" s="99">
        <f t="shared" si="258"/>
        <v>1.6306879338793757E-2</v>
      </c>
      <c r="CH398" s="101" t="str">
        <f t="shared" si="259"/>
        <v>Ninguna</v>
      </c>
      <c r="CI398" s="96">
        <f t="shared" si="260"/>
        <v>0</v>
      </c>
      <c r="CJ398" s="96">
        <f t="shared" si="261"/>
        <v>0.8772725703251778</v>
      </c>
      <c r="CK398" s="96">
        <f t="shared" si="262"/>
        <v>0.64700000000000002</v>
      </c>
      <c r="CL398" s="102">
        <f t="shared" si="263"/>
        <v>0.50809085677505927</v>
      </c>
      <c r="CM398" s="103" t="str">
        <f t="shared" si="264"/>
        <v>Media</v>
      </c>
      <c r="CN398" s="96">
        <f t="shared" si="265"/>
        <v>8.4999999999999992E-2</v>
      </c>
      <c r="CO398" s="96">
        <f t="shared" si="266"/>
        <v>8.4999999999999992E-2</v>
      </c>
      <c r="CP398" s="103" t="str">
        <f t="shared" si="267"/>
        <v>Ninguna</v>
      </c>
      <c r="CQ398" s="104">
        <f t="shared" si="268"/>
        <v>3.3264051966504713E-5</v>
      </c>
      <c r="CR398" s="104">
        <f t="shared" si="269"/>
        <v>3.3264051966504713E-5</v>
      </c>
      <c r="CS398" s="103" t="str">
        <f t="shared" si="270"/>
        <v>Ninguna</v>
      </c>
      <c r="CT398" s="105" t="str">
        <f t="shared" si="271"/>
        <v>Eutrofico</v>
      </c>
      <c r="CU398" s="115" t="s">
        <v>2516</v>
      </c>
      <c r="CV398" s="115" t="s">
        <v>2285</v>
      </c>
      <c r="CW398" s="90">
        <v>43831</v>
      </c>
      <c r="CX398" s="106">
        <f t="shared" si="272"/>
        <v>5.6073313238147309</v>
      </c>
    </row>
    <row r="399" spans="1:102" ht="30" hidden="1" customHeight="1" x14ac:dyDescent="0.2">
      <c r="A399" s="83">
        <v>2019</v>
      </c>
      <c r="B399" s="122" t="s">
        <v>2276</v>
      </c>
      <c r="C399" s="84" t="s">
        <v>641</v>
      </c>
      <c r="D399" s="85" t="s">
        <v>2277</v>
      </c>
      <c r="E399" s="121" t="s">
        <v>224</v>
      </c>
      <c r="F399" s="86" t="s">
        <v>1285</v>
      </c>
      <c r="G399" s="86" t="s">
        <v>991</v>
      </c>
      <c r="H399" s="87">
        <v>-74.784756125000001</v>
      </c>
      <c r="I399" s="87">
        <v>7.9151488739999998</v>
      </c>
      <c r="J399" s="88">
        <v>922012.67979600001</v>
      </c>
      <c r="K399" s="88">
        <v>1367101.3732499999</v>
      </c>
      <c r="L399" s="89">
        <v>44</v>
      </c>
      <c r="M399" s="86">
        <v>2</v>
      </c>
      <c r="N399" s="86" t="s">
        <v>79</v>
      </c>
      <c r="O399" s="86">
        <v>27</v>
      </c>
      <c r="P399" s="86" t="s">
        <v>98</v>
      </c>
      <c r="Q399" s="86">
        <v>2703</v>
      </c>
      <c r="R399" s="84" t="s">
        <v>635</v>
      </c>
      <c r="S399" s="84" t="s">
        <v>636</v>
      </c>
      <c r="T399" s="84" t="s">
        <v>637</v>
      </c>
      <c r="U399" s="85" t="s">
        <v>638</v>
      </c>
      <c r="V399" s="84" t="s">
        <v>639</v>
      </c>
      <c r="W399" s="84" t="s">
        <v>640</v>
      </c>
      <c r="X399" s="84" t="s">
        <v>641</v>
      </c>
      <c r="Y399" s="90">
        <v>43816</v>
      </c>
      <c r="Z399" s="91">
        <v>6699</v>
      </c>
      <c r="AA399" s="91">
        <v>6.18</v>
      </c>
      <c r="AB399" s="91">
        <v>31.3</v>
      </c>
      <c r="AC399" s="91">
        <v>27.5</v>
      </c>
      <c r="AD399" s="91">
        <v>32.4</v>
      </c>
      <c r="AE399" s="91">
        <v>2.06</v>
      </c>
      <c r="AF399" s="91">
        <v>26.4</v>
      </c>
      <c r="AG399" s="91">
        <v>4.8999999999999986</v>
      </c>
      <c r="AH399" s="91">
        <v>12</v>
      </c>
      <c r="AI399" s="91">
        <v>2</v>
      </c>
      <c r="AJ399" s="91" t="s">
        <v>88</v>
      </c>
      <c r="AK399" s="91" t="s">
        <v>88</v>
      </c>
      <c r="AL399" s="91">
        <v>200</v>
      </c>
      <c r="AM399" s="91">
        <v>20140</v>
      </c>
      <c r="AN399" s="91">
        <v>1340</v>
      </c>
      <c r="AO399" s="91">
        <v>0.37</v>
      </c>
      <c r="AP399" s="91">
        <v>2.1166517323630871</v>
      </c>
      <c r="AQ399" s="91">
        <v>0.02</v>
      </c>
      <c r="AR399" s="91">
        <v>5</v>
      </c>
      <c r="AS399" s="91">
        <v>21.4</v>
      </c>
      <c r="AT399" s="91">
        <v>90</v>
      </c>
      <c r="AU399" s="91" t="s">
        <v>88</v>
      </c>
      <c r="AV399" s="91">
        <v>15</v>
      </c>
      <c r="AW399" s="91">
        <v>0.2</v>
      </c>
      <c r="AX399" s="91">
        <v>5</v>
      </c>
      <c r="AY399" s="91">
        <v>0.13900000000000001</v>
      </c>
      <c r="AZ399" s="91">
        <v>11.6</v>
      </c>
      <c r="BA399" s="91">
        <v>8.7799999999999994</v>
      </c>
      <c r="BB399" s="91">
        <v>0.05</v>
      </c>
      <c r="BC399" s="91" t="s">
        <v>88</v>
      </c>
      <c r="BD399" s="91" t="s">
        <v>88</v>
      </c>
      <c r="BE399" s="93">
        <v>1E-3</v>
      </c>
      <c r="BF399" s="91" t="s">
        <v>88</v>
      </c>
      <c r="BG399" s="91">
        <v>0.25</v>
      </c>
      <c r="BH399" s="91" t="s">
        <v>88</v>
      </c>
      <c r="BI399" s="94">
        <f t="shared" si="234"/>
        <v>16.86162411550966</v>
      </c>
      <c r="BJ399" s="95">
        <f t="shared" si="235"/>
        <v>20.878790405556973</v>
      </c>
      <c r="BK399" s="95">
        <f t="shared" si="236"/>
        <v>62.48766430894122</v>
      </c>
      <c r="BL399" s="95">
        <f t="shared" si="237"/>
        <v>80.14150832</v>
      </c>
      <c r="BM399" s="95">
        <f t="shared" si="238"/>
        <v>86.603767166600207</v>
      </c>
      <c r="BN399" s="95">
        <f t="shared" si="239"/>
        <v>69.525910219779348</v>
      </c>
      <c r="BO399" s="95">
        <f t="shared" si="240"/>
        <v>73.721539528736045</v>
      </c>
      <c r="BP399" s="95">
        <f t="shared" si="241"/>
        <v>59.84703412965424</v>
      </c>
      <c r="BQ399" s="95">
        <f t="shared" si="242"/>
        <v>84.914259871000013</v>
      </c>
      <c r="BR399" s="96">
        <f t="shared" si="243"/>
        <v>55.613174166563191</v>
      </c>
      <c r="BS399" s="97" t="str">
        <f t="shared" si="244"/>
        <v>MEDIA</v>
      </c>
      <c r="BT399" s="98">
        <f t="shared" si="245"/>
        <v>35.97122302158273</v>
      </c>
      <c r="BU399" s="99">
        <f t="shared" si="246"/>
        <v>0.26400000000000001</v>
      </c>
      <c r="BV399" s="100">
        <f t="shared" si="247"/>
        <v>0.27264274332393412</v>
      </c>
      <c r="BW399" s="95">
        <f t="shared" si="248"/>
        <v>0.65374810567233987</v>
      </c>
      <c r="BX399" s="94">
        <f t="shared" si="249"/>
        <v>0.91</v>
      </c>
      <c r="BY399" s="100">
        <f t="shared" si="250"/>
        <v>0.97499999999999998</v>
      </c>
      <c r="BZ399" s="100">
        <f t="shared" si="251"/>
        <v>0.94453367241032848</v>
      </c>
      <c r="CA399" s="94">
        <f t="shared" si="252"/>
        <v>0.15</v>
      </c>
      <c r="CB399" s="99">
        <f t="shared" si="253"/>
        <v>0.58906943299692438</v>
      </c>
      <c r="CC399" s="97" t="str">
        <f t="shared" si="254"/>
        <v>Regular</v>
      </c>
      <c r="CD399" s="99">
        <f t="shared" si="255"/>
        <v>5.5466327589671516E-2</v>
      </c>
      <c r="CE399" s="96">
        <f t="shared" si="256"/>
        <v>0</v>
      </c>
      <c r="CF399" s="96">
        <f t="shared" si="257"/>
        <v>0</v>
      </c>
      <c r="CG399" s="99">
        <f t="shared" si="258"/>
        <v>1.8488775863223839E-2</v>
      </c>
      <c r="CH399" s="101" t="str">
        <f t="shared" si="259"/>
        <v>Ninguna</v>
      </c>
      <c r="CI399" s="96">
        <f t="shared" si="260"/>
        <v>0</v>
      </c>
      <c r="CJ399" s="96">
        <f t="shared" si="261"/>
        <v>1</v>
      </c>
      <c r="CK399" s="96">
        <f t="shared" si="262"/>
        <v>0.73599999999999999</v>
      </c>
      <c r="CL399" s="102">
        <f t="shared" si="263"/>
        <v>0.57866666666666666</v>
      </c>
      <c r="CM399" s="103" t="str">
        <f t="shared" si="264"/>
        <v>Media</v>
      </c>
      <c r="CN399" s="96">
        <f t="shared" si="265"/>
        <v>2.4999999999999998E-2</v>
      </c>
      <c r="CO399" s="96">
        <f t="shared" si="266"/>
        <v>2.4999999999999998E-2</v>
      </c>
      <c r="CP399" s="103" t="str">
        <f t="shared" si="267"/>
        <v>Ninguna</v>
      </c>
      <c r="CQ399" s="104">
        <f t="shared" si="268"/>
        <v>5.7769028170861045E-5</v>
      </c>
      <c r="CR399" s="104">
        <f t="shared" si="269"/>
        <v>5.7769028170861045E-5</v>
      </c>
      <c r="CS399" s="103" t="str">
        <f t="shared" si="270"/>
        <v>Ninguna</v>
      </c>
      <c r="CT399" s="105" t="str">
        <f t="shared" si="271"/>
        <v>Eutrofico</v>
      </c>
      <c r="CU399" s="115" t="s">
        <v>2517</v>
      </c>
      <c r="CV399" s="115" t="s">
        <v>2285</v>
      </c>
      <c r="CW399" s="90">
        <v>43831</v>
      </c>
      <c r="CX399" s="106">
        <f t="shared" si="272"/>
        <v>7.1366517323630871</v>
      </c>
    </row>
    <row r="400" spans="1:102" ht="30" hidden="1" customHeight="1" x14ac:dyDescent="0.2">
      <c r="A400" s="83">
        <v>2019</v>
      </c>
      <c r="B400" s="125" t="s">
        <v>2518</v>
      </c>
      <c r="C400" s="84" t="s">
        <v>641</v>
      </c>
      <c r="D400" s="85" t="s">
        <v>2519</v>
      </c>
      <c r="E400" s="121" t="s">
        <v>224</v>
      </c>
      <c r="F400" s="86" t="s">
        <v>1285</v>
      </c>
      <c r="G400" s="86" t="s">
        <v>991</v>
      </c>
      <c r="H400" s="87">
        <v>-74.798944444</v>
      </c>
      <c r="I400" s="87">
        <v>7.8573888890000001</v>
      </c>
      <c r="J400" s="88">
        <v>920437.03584899998</v>
      </c>
      <c r="K400" s="88">
        <v>1360715.5929399999</v>
      </c>
      <c r="L400" s="89">
        <v>45</v>
      </c>
      <c r="M400" s="86">
        <v>2</v>
      </c>
      <c r="N400" s="86" t="s">
        <v>79</v>
      </c>
      <c r="O400" s="86">
        <v>27</v>
      </c>
      <c r="P400" s="86" t="s">
        <v>98</v>
      </c>
      <c r="Q400" s="86">
        <v>2703</v>
      </c>
      <c r="R400" s="84" t="s">
        <v>635</v>
      </c>
      <c r="S400" s="84" t="s">
        <v>636</v>
      </c>
      <c r="T400" s="84" t="s">
        <v>637</v>
      </c>
      <c r="U400" s="85" t="s">
        <v>638</v>
      </c>
      <c r="V400" s="84" t="s">
        <v>639</v>
      </c>
      <c r="W400" s="84" t="s">
        <v>640</v>
      </c>
      <c r="X400" s="84" t="s">
        <v>641</v>
      </c>
      <c r="Y400" s="90">
        <v>43816</v>
      </c>
      <c r="Z400" s="91">
        <v>6339</v>
      </c>
      <c r="AA400" s="91">
        <v>6.63</v>
      </c>
      <c r="AB400" s="91">
        <v>57.1</v>
      </c>
      <c r="AC400" s="91">
        <v>27.8</v>
      </c>
      <c r="AD400" s="91">
        <v>32</v>
      </c>
      <c r="AE400" s="91">
        <v>6.61</v>
      </c>
      <c r="AF400" s="91">
        <v>86.9</v>
      </c>
      <c r="AG400" s="91">
        <v>4.1999999999999993</v>
      </c>
      <c r="AH400" s="91">
        <v>12</v>
      </c>
      <c r="AI400" s="91">
        <v>2</v>
      </c>
      <c r="AJ400" s="91" t="s">
        <v>88</v>
      </c>
      <c r="AK400" s="91" t="s">
        <v>88</v>
      </c>
      <c r="AL400" s="91">
        <v>2620</v>
      </c>
      <c r="AM400" s="91">
        <v>54750</v>
      </c>
      <c r="AN400" s="91">
        <v>4260</v>
      </c>
      <c r="AO400" s="91">
        <v>0.153</v>
      </c>
      <c r="AP400" s="91">
        <v>0.25752219582645886</v>
      </c>
      <c r="AQ400" s="91">
        <v>0.02</v>
      </c>
      <c r="AR400" s="91">
        <v>5</v>
      </c>
      <c r="AS400" s="91">
        <v>278</v>
      </c>
      <c r="AT400" s="91">
        <v>324</v>
      </c>
      <c r="AU400" s="91" t="s">
        <v>88</v>
      </c>
      <c r="AV400" s="91">
        <v>269</v>
      </c>
      <c r="AW400" s="91">
        <v>0.5</v>
      </c>
      <c r="AX400" s="91">
        <v>5</v>
      </c>
      <c r="AY400" s="91">
        <v>0.126</v>
      </c>
      <c r="AZ400" s="91">
        <v>20.8</v>
      </c>
      <c r="BA400" s="91">
        <v>19</v>
      </c>
      <c r="BB400" s="91">
        <v>0.05</v>
      </c>
      <c r="BC400" s="91" t="s">
        <v>88</v>
      </c>
      <c r="BD400" s="91" t="s">
        <v>88</v>
      </c>
      <c r="BE400" s="93">
        <v>1E-3</v>
      </c>
      <c r="BF400" s="91" t="s">
        <v>88</v>
      </c>
      <c r="BG400" s="91">
        <v>0.25</v>
      </c>
      <c r="BH400" s="91" t="s">
        <v>88</v>
      </c>
      <c r="BI400" s="94">
        <f t="shared" si="234"/>
        <v>92.945003073369307</v>
      </c>
      <c r="BJ400" s="95">
        <f t="shared" si="235"/>
        <v>14.045224832442019</v>
      </c>
      <c r="BK400" s="95">
        <f t="shared" si="236"/>
        <v>78.083167932628356</v>
      </c>
      <c r="BL400" s="95">
        <f t="shared" si="237"/>
        <v>80.14150832</v>
      </c>
      <c r="BM400" s="95">
        <f t="shared" si="238"/>
        <v>99.037732807817875</v>
      </c>
      <c r="BN400" s="95">
        <f t="shared" si="239"/>
        <v>85.756210881875944</v>
      </c>
      <c r="BO400" s="95">
        <f t="shared" si="240"/>
        <v>77.35795611869375</v>
      </c>
      <c r="BP400" s="95">
        <f t="shared" si="241"/>
        <v>5</v>
      </c>
      <c r="BQ400" s="95">
        <f t="shared" si="242"/>
        <v>45.772576604953599</v>
      </c>
      <c r="BR400" s="96">
        <f t="shared" si="243"/>
        <v>65.27187122663814</v>
      </c>
      <c r="BS400" s="97" t="str">
        <f t="shared" si="244"/>
        <v>MEDIA</v>
      </c>
      <c r="BT400" s="98">
        <f t="shared" si="245"/>
        <v>39.682539682539684</v>
      </c>
      <c r="BU400" s="99">
        <f t="shared" si="246"/>
        <v>0.86900000000000011</v>
      </c>
      <c r="BV400" s="100">
        <f t="shared" si="247"/>
        <v>0.1</v>
      </c>
      <c r="BW400" s="95">
        <f t="shared" si="248"/>
        <v>0.82611448675981958</v>
      </c>
      <c r="BX400" s="94">
        <f t="shared" si="249"/>
        <v>0.91</v>
      </c>
      <c r="BY400" s="100">
        <f t="shared" si="250"/>
        <v>0.21299999999999997</v>
      </c>
      <c r="BZ400" s="100">
        <f t="shared" si="251"/>
        <v>0.87586553265212297</v>
      </c>
      <c r="CA400" s="94">
        <f t="shared" si="252"/>
        <v>0.15</v>
      </c>
      <c r="CB400" s="99">
        <f t="shared" si="253"/>
        <v>0.56953720271767205</v>
      </c>
      <c r="CC400" s="97" t="str">
        <f t="shared" si="254"/>
        <v>Regular</v>
      </c>
      <c r="CD400" s="99">
        <f t="shared" si="255"/>
        <v>0.12413446734787702</v>
      </c>
      <c r="CE400" s="96">
        <f t="shared" si="256"/>
        <v>0</v>
      </c>
      <c r="CF400" s="96">
        <f t="shared" si="257"/>
        <v>0</v>
      </c>
      <c r="CG400" s="99">
        <f t="shared" si="258"/>
        <v>4.1378155782625672E-2</v>
      </c>
      <c r="CH400" s="101" t="str">
        <f t="shared" si="259"/>
        <v>Ninguna</v>
      </c>
      <c r="CI400" s="96">
        <f t="shared" si="260"/>
        <v>0</v>
      </c>
      <c r="CJ400" s="96">
        <f t="shared" si="261"/>
        <v>1</v>
      </c>
      <c r="CK400" s="96">
        <f t="shared" si="262"/>
        <v>0.13099999999999989</v>
      </c>
      <c r="CL400" s="102">
        <f t="shared" si="263"/>
        <v>0.37699999999999995</v>
      </c>
      <c r="CM400" s="103" t="str">
        <f t="shared" si="264"/>
        <v>Baja</v>
      </c>
      <c r="CN400" s="96">
        <f t="shared" si="265"/>
        <v>0.78700000000000003</v>
      </c>
      <c r="CO400" s="96">
        <f t="shared" si="266"/>
        <v>0.78700000000000003</v>
      </c>
      <c r="CP400" s="103" t="str">
        <f t="shared" si="267"/>
        <v>Alta</v>
      </c>
      <c r="CQ400" s="104">
        <f t="shared" si="268"/>
        <v>2.727996713054052E-4</v>
      </c>
      <c r="CR400" s="104">
        <f t="shared" si="269"/>
        <v>2.727996713054052E-4</v>
      </c>
      <c r="CS400" s="103" t="str">
        <f t="shared" si="270"/>
        <v>Ninguna</v>
      </c>
      <c r="CT400" s="105" t="str">
        <f t="shared" si="271"/>
        <v>Eutrofico</v>
      </c>
      <c r="CU400" s="115" t="s">
        <v>2520</v>
      </c>
      <c r="CV400" s="115" t="s">
        <v>2285</v>
      </c>
      <c r="CW400" s="90">
        <v>43831</v>
      </c>
      <c r="CX400" s="106">
        <f t="shared" si="272"/>
        <v>5.2775221958264584</v>
      </c>
    </row>
    <row r="401" spans="1:102" ht="30" customHeight="1" x14ac:dyDescent="0.2">
      <c r="A401" s="83">
        <v>2019</v>
      </c>
      <c r="B401" s="84" t="s">
        <v>2286</v>
      </c>
      <c r="C401" s="84" t="s">
        <v>626</v>
      </c>
      <c r="D401" s="85" t="s">
        <v>2521</v>
      </c>
      <c r="E401" s="121" t="s">
        <v>233</v>
      </c>
      <c r="F401" s="86" t="s">
        <v>1285</v>
      </c>
      <c r="G401" s="86" t="s">
        <v>991</v>
      </c>
      <c r="H401" s="87">
        <v>-74.811527777999999</v>
      </c>
      <c r="I401" s="87">
        <v>7.5653055560000002</v>
      </c>
      <c r="J401" s="88">
        <v>918993.68503499997</v>
      </c>
      <c r="K401" s="88">
        <v>1328412.68625</v>
      </c>
      <c r="L401" s="89">
        <v>58</v>
      </c>
      <c r="M401" s="86">
        <v>2</v>
      </c>
      <c r="N401" s="86" t="s">
        <v>79</v>
      </c>
      <c r="O401" s="86">
        <v>27</v>
      </c>
      <c r="P401" s="86" t="s">
        <v>98</v>
      </c>
      <c r="Q401" s="86">
        <v>2703</v>
      </c>
      <c r="R401" s="84" t="s">
        <v>225</v>
      </c>
      <c r="S401" s="84" t="s">
        <v>234</v>
      </c>
      <c r="T401" s="84" t="s">
        <v>235</v>
      </c>
      <c r="U401" s="85" t="s">
        <v>542</v>
      </c>
      <c r="V401" s="84" t="s">
        <v>543</v>
      </c>
      <c r="W401" s="84" t="s">
        <v>625</v>
      </c>
      <c r="X401" s="84" t="s">
        <v>626</v>
      </c>
      <c r="Y401" s="90">
        <v>43810</v>
      </c>
      <c r="Z401" s="91">
        <v>999.61</v>
      </c>
      <c r="AA401" s="91">
        <v>6.98</v>
      </c>
      <c r="AB401" s="91">
        <v>28.6</v>
      </c>
      <c r="AC401" s="91">
        <v>30</v>
      </c>
      <c r="AD401" s="91">
        <v>34.6</v>
      </c>
      <c r="AE401" s="91">
        <v>7.4</v>
      </c>
      <c r="AF401" s="91">
        <v>98.1</v>
      </c>
      <c r="AG401" s="91">
        <v>4.6000000000000014</v>
      </c>
      <c r="AH401" s="91">
        <v>19.2</v>
      </c>
      <c r="AI401" s="91">
        <v>2</v>
      </c>
      <c r="AJ401" s="91" t="s">
        <v>88</v>
      </c>
      <c r="AK401" s="91" t="s">
        <v>88</v>
      </c>
      <c r="AL401" s="91">
        <v>200</v>
      </c>
      <c r="AM401" s="91">
        <v>5810</v>
      </c>
      <c r="AN401" s="91">
        <v>730</v>
      </c>
      <c r="AO401" s="91">
        <v>0.153</v>
      </c>
      <c r="AP401" s="91">
        <v>0.92617631832322933</v>
      </c>
      <c r="AQ401" s="91">
        <v>0.02</v>
      </c>
      <c r="AR401" s="91">
        <v>5</v>
      </c>
      <c r="AS401" s="91">
        <v>226</v>
      </c>
      <c r="AT401" s="91">
        <v>126</v>
      </c>
      <c r="AU401" s="91" t="s">
        <v>88</v>
      </c>
      <c r="AV401" s="91">
        <v>99</v>
      </c>
      <c r="AW401" s="91">
        <v>0.1</v>
      </c>
      <c r="AX401" s="91">
        <v>5</v>
      </c>
      <c r="AY401" s="91">
        <v>7.9000000000000001E-2</v>
      </c>
      <c r="AZ401" s="91">
        <v>9.94</v>
      </c>
      <c r="BA401" s="91">
        <v>7.53</v>
      </c>
      <c r="BB401" s="91">
        <v>0.05</v>
      </c>
      <c r="BC401" s="91" t="s">
        <v>88</v>
      </c>
      <c r="BD401" s="91" t="s">
        <v>88</v>
      </c>
      <c r="BE401" s="93">
        <v>1E-3</v>
      </c>
      <c r="BF401" s="91" t="s">
        <v>88</v>
      </c>
      <c r="BG401" s="91">
        <v>0.25</v>
      </c>
      <c r="BH401" s="91" t="s">
        <v>88</v>
      </c>
      <c r="BI401" s="94">
        <f t="shared" si="234"/>
        <v>98.490171406843587</v>
      </c>
      <c r="BJ401" s="95">
        <f t="shared" si="235"/>
        <v>25.295896156842737</v>
      </c>
      <c r="BK401" s="95">
        <f t="shared" si="236"/>
        <v>88.062244072844777</v>
      </c>
      <c r="BL401" s="95">
        <f t="shared" si="237"/>
        <v>80.14150832</v>
      </c>
      <c r="BM401" s="95">
        <f t="shared" si="238"/>
        <v>94.295845900407286</v>
      </c>
      <c r="BN401" s="95">
        <f t="shared" si="239"/>
        <v>85.756210881875944</v>
      </c>
      <c r="BO401" s="95">
        <f t="shared" si="240"/>
        <v>75.311752751873854</v>
      </c>
      <c r="BP401" s="95">
        <f t="shared" si="241"/>
        <v>5</v>
      </c>
      <c r="BQ401" s="95">
        <f t="shared" si="242"/>
        <v>81.596764176433595</v>
      </c>
      <c r="BR401" s="96">
        <f t="shared" si="243"/>
        <v>70.941239733237239</v>
      </c>
      <c r="BS401" s="97" t="str">
        <f t="shared" si="244"/>
        <v>BUENA</v>
      </c>
      <c r="BT401" s="98">
        <f t="shared" si="245"/>
        <v>63.291139240506325</v>
      </c>
      <c r="BU401" s="99">
        <f t="shared" si="246"/>
        <v>0.98099999999999998</v>
      </c>
      <c r="BV401" s="100">
        <f t="shared" si="247"/>
        <v>0.49926913530552058</v>
      </c>
      <c r="BW401" s="95">
        <f t="shared" si="248"/>
        <v>0.9910273355381104</v>
      </c>
      <c r="BX401" s="94">
        <f t="shared" si="249"/>
        <v>0.91</v>
      </c>
      <c r="BY401" s="100">
        <f t="shared" si="250"/>
        <v>0.72300000000000009</v>
      </c>
      <c r="BZ401" s="100">
        <f t="shared" si="251"/>
        <v>0.95084921206438422</v>
      </c>
      <c r="CA401" s="94">
        <f t="shared" si="252"/>
        <v>0.15</v>
      </c>
      <c r="CB401" s="99">
        <f t="shared" si="253"/>
        <v>0.74834039560712229</v>
      </c>
      <c r="CC401" s="97" t="str">
        <f t="shared" si="254"/>
        <v>Aceptable</v>
      </c>
      <c r="CD401" s="99">
        <f t="shared" si="255"/>
        <v>4.915078793561576E-2</v>
      </c>
      <c r="CE401" s="96">
        <f t="shared" si="256"/>
        <v>0</v>
      </c>
      <c r="CF401" s="96">
        <f t="shared" si="257"/>
        <v>0</v>
      </c>
      <c r="CG401" s="99">
        <f t="shared" si="258"/>
        <v>1.6383595978538588E-2</v>
      </c>
      <c r="CH401" s="101" t="str">
        <f t="shared" si="259"/>
        <v>Ninguna</v>
      </c>
      <c r="CI401" s="96">
        <f t="shared" si="260"/>
        <v>0</v>
      </c>
      <c r="CJ401" s="96">
        <f t="shared" si="261"/>
        <v>0.66793863413858556</v>
      </c>
      <c r="CK401" s="96">
        <f t="shared" si="262"/>
        <v>1.9000000000000017E-2</v>
      </c>
      <c r="CL401" s="102">
        <f t="shared" si="263"/>
        <v>0.22897954471286186</v>
      </c>
      <c r="CM401" s="103" t="str">
        <f t="shared" si="264"/>
        <v>Baja</v>
      </c>
      <c r="CN401" s="96">
        <f t="shared" si="265"/>
        <v>0.27699999999999997</v>
      </c>
      <c r="CO401" s="96">
        <f t="shared" si="266"/>
        <v>0.27699999999999997</v>
      </c>
      <c r="CP401" s="103" t="str">
        <f t="shared" si="267"/>
        <v>Baja</v>
      </c>
      <c r="CQ401" s="104">
        <f t="shared" si="268"/>
        <v>9.1196187001301593E-4</v>
      </c>
      <c r="CR401" s="104">
        <f t="shared" si="269"/>
        <v>9.1196187001301593E-4</v>
      </c>
      <c r="CS401" s="103" t="str">
        <f t="shared" si="270"/>
        <v>Ninguna</v>
      </c>
      <c r="CT401" s="105" t="str">
        <f t="shared" si="271"/>
        <v>Eutrofico</v>
      </c>
      <c r="CU401" s="83" t="s">
        <v>2522</v>
      </c>
      <c r="CV401" s="83" t="s">
        <v>2523</v>
      </c>
      <c r="CW401" s="90">
        <v>43825</v>
      </c>
      <c r="CX401" s="106">
        <f t="shared" si="272"/>
        <v>5.9461763183232295</v>
      </c>
    </row>
    <row r="402" spans="1:102" ht="39.75" customHeight="1" x14ac:dyDescent="0.2">
      <c r="A402" s="83">
        <v>2019</v>
      </c>
      <c r="B402" s="122" t="s">
        <v>2450</v>
      </c>
      <c r="C402" s="84" t="s">
        <v>626</v>
      </c>
      <c r="D402" s="85" t="s">
        <v>2524</v>
      </c>
      <c r="E402" s="121" t="s">
        <v>233</v>
      </c>
      <c r="F402" s="86" t="s">
        <v>1285</v>
      </c>
      <c r="G402" s="86" t="s">
        <v>991</v>
      </c>
      <c r="H402" s="87">
        <v>-74.806444443999993</v>
      </c>
      <c r="I402" s="87">
        <v>7.5653333329999999</v>
      </c>
      <c r="J402" s="88">
        <v>919554.71555800003</v>
      </c>
      <c r="K402" s="88">
        <v>1328414.8155</v>
      </c>
      <c r="L402" s="89">
        <v>62</v>
      </c>
      <c r="M402" s="86">
        <v>2</v>
      </c>
      <c r="N402" s="86" t="s">
        <v>79</v>
      </c>
      <c r="O402" s="86">
        <v>27</v>
      </c>
      <c r="P402" s="86" t="s">
        <v>98</v>
      </c>
      <c r="Q402" s="86">
        <v>2703</v>
      </c>
      <c r="R402" s="84" t="s">
        <v>225</v>
      </c>
      <c r="S402" s="84" t="s">
        <v>234</v>
      </c>
      <c r="T402" s="84" t="s">
        <v>235</v>
      </c>
      <c r="U402" s="85" t="s">
        <v>542</v>
      </c>
      <c r="V402" s="84" t="s">
        <v>543</v>
      </c>
      <c r="W402" s="84" t="s">
        <v>625</v>
      </c>
      <c r="X402" s="84" t="s">
        <v>626</v>
      </c>
      <c r="Y402" s="90">
        <v>43810</v>
      </c>
      <c r="Z402" s="91">
        <v>1189.57</v>
      </c>
      <c r="AA402" s="91">
        <v>6.76</v>
      </c>
      <c r="AB402" s="91">
        <v>29.6</v>
      </c>
      <c r="AC402" s="91">
        <v>31</v>
      </c>
      <c r="AD402" s="91">
        <v>34.6</v>
      </c>
      <c r="AE402" s="91">
        <v>7.11</v>
      </c>
      <c r="AF402" s="91">
        <v>97.9</v>
      </c>
      <c r="AG402" s="91">
        <v>3.6000000000000014</v>
      </c>
      <c r="AH402" s="91">
        <v>19.2</v>
      </c>
      <c r="AI402" s="91">
        <v>2</v>
      </c>
      <c r="AJ402" s="91" t="s">
        <v>88</v>
      </c>
      <c r="AK402" s="91" t="s">
        <v>88</v>
      </c>
      <c r="AL402" s="91">
        <v>100</v>
      </c>
      <c r="AM402" s="91">
        <v>12740</v>
      </c>
      <c r="AN402" s="91">
        <v>630</v>
      </c>
      <c r="AO402" s="91">
        <v>0.153</v>
      </c>
      <c r="AP402" s="91">
        <v>0.32529119472815854</v>
      </c>
      <c r="AQ402" s="91">
        <v>0.02</v>
      </c>
      <c r="AR402" s="91">
        <v>5</v>
      </c>
      <c r="AS402" s="91">
        <v>366</v>
      </c>
      <c r="AT402" s="91">
        <v>293</v>
      </c>
      <c r="AU402" s="91" t="s">
        <v>88</v>
      </c>
      <c r="AV402" s="91">
        <v>164</v>
      </c>
      <c r="AW402" s="91">
        <v>0.1</v>
      </c>
      <c r="AX402" s="91">
        <v>5</v>
      </c>
      <c r="AY402" s="91">
        <v>0.14599999999999999</v>
      </c>
      <c r="AZ402" s="91">
        <v>8.68</v>
      </c>
      <c r="BA402" s="91">
        <v>9.76</v>
      </c>
      <c r="BB402" s="91">
        <v>0.05</v>
      </c>
      <c r="BC402" s="91" t="s">
        <v>88</v>
      </c>
      <c r="BD402" s="91" t="s">
        <v>88</v>
      </c>
      <c r="BE402" s="93">
        <v>1E-3</v>
      </c>
      <c r="BF402" s="91" t="s">
        <v>88</v>
      </c>
      <c r="BG402" s="91">
        <v>0.25</v>
      </c>
      <c r="BH402" s="91" t="s">
        <v>88</v>
      </c>
      <c r="BI402" s="94">
        <f t="shared" si="234"/>
        <v>98.451221713929655</v>
      </c>
      <c r="BJ402" s="95">
        <f t="shared" si="235"/>
        <v>26.456475864952491</v>
      </c>
      <c r="BK402" s="95">
        <f t="shared" si="236"/>
        <v>82.152936065935563</v>
      </c>
      <c r="BL402" s="95">
        <f t="shared" si="237"/>
        <v>80.14150832</v>
      </c>
      <c r="BM402" s="95">
        <f t="shared" si="238"/>
        <v>98.542591669304869</v>
      </c>
      <c r="BN402" s="95">
        <f t="shared" si="239"/>
        <v>85.756210881875944</v>
      </c>
      <c r="BO402" s="95">
        <f t="shared" si="240"/>
        <v>80.23947646237859</v>
      </c>
      <c r="BP402" s="95">
        <f t="shared" si="241"/>
        <v>5</v>
      </c>
      <c r="BQ402" s="95">
        <f t="shared" si="242"/>
        <v>52.335866157451107</v>
      </c>
      <c r="BR402" s="96">
        <f t="shared" si="243"/>
        <v>69.339471244590882</v>
      </c>
      <c r="BS402" s="97" t="str">
        <f t="shared" si="244"/>
        <v>MEDIA</v>
      </c>
      <c r="BT402" s="98">
        <f t="shared" si="245"/>
        <v>34.246575342465754</v>
      </c>
      <c r="BU402" s="99">
        <f t="shared" si="246"/>
        <v>0.97900000000000009</v>
      </c>
      <c r="BV402" s="100">
        <f t="shared" si="247"/>
        <v>0.55132410009298116</v>
      </c>
      <c r="BW402" s="95">
        <f t="shared" si="248"/>
        <v>0.88389353312390129</v>
      </c>
      <c r="BX402" s="94">
        <f t="shared" si="249"/>
        <v>0.91</v>
      </c>
      <c r="BY402" s="100">
        <f t="shared" si="250"/>
        <v>0.52800000000000002</v>
      </c>
      <c r="BZ402" s="100">
        <f t="shared" si="251"/>
        <v>0.94853275839180951</v>
      </c>
      <c r="CA402" s="94">
        <f t="shared" si="252"/>
        <v>0.15</v>
      </c>
      <c r="CB402" s="99">
        <f t="shared" si="253"/>
        <v>0.71268505482521693</v>
      </c>
      <c r="CC402" s="97" t="str">
        <f t="shared" si="254"/>
        <v>Aceptable</v>
      </c>
      <c r="CD402" s="99">
        <f t="shared" si="255"/>
        <v>5.1467241608190543E-2</v>
      </c>
      <c r="CE402" s="96">
        <f t="shared" si="256"/>
        <v>0</v>
      </c>
      <c r="CF402" s="96">
        <f t="shared" si="257"/>
        <v>0</v>
      </c>
      <c r="CG402" s="99">
        <f t="shared" si="258"/>
        <v>1.7155747202730182E-2</v>
      </c>
      <c r="CH402" s="101" t="str">
        <f t="shared" si="259"/>
        <v>Ninguna</v>
      </c>
      <c r="CI402" s="96">
        <f t="shared" si="260"/>
        <v>0</v>
      </c>
      <c r="CJ402" s="96">
        <f t="shared" si="261"/>
        <v>0.8588948796796263</v>
      </c>
      <c r="CK402" s="96">
        <f t="shared" si="262"/>
        <v>2.0999999999999908E-2</v>
      </c>
      <c r="CL402" s="102">
        <f t="shared" si="263"/>
        <v>0.29329829322654205</v>
      </c>
      <c r="CM402" s="103" t="str">
        <f t="shared" si="264"/>
        <v>Baja</v>
      </c>
      <c r="CN402" s="96">
        <f t="shared" si="265"/>
        <v>0.47199999999999998</v>
      </c>
      <c r="CO402" s="96">
        <f t="shared" si="266"/>
        <v>0.47199999999999998</v>
      </c>
      <c r="CP402" s="103" t="str">
        <f t="shared" si="267"/>
        <v>Media</v>
      </c>
      <c r="CQ402" s="104">
        <f t="shared" si="268"/>
        <v>4.2712783118718144E-4</v>
      </c>
      <c r="CR402" s="104">
        <f t="shared" si="269"/>
        <v>4.2712783118718144E-4</v>
      </c>
      <c r="CS402" s="103" t="str">
        <f t="shared" si="270"/>
        <v>Ninguna</v>
      </c>
      <c r="CT402" s="105" t="str">
        <f t="shared" si="271"/>
        <v>Eutrofico</v>
      </c>
      <c r="CU402" s="83" t="s">
        <v>2525</v>
      </c>
      <c r="CV402" s="83" t="s">
        <v>2523</v>
      </c>
      <c r="CW402" s="90">
        <v>43825</v>
      </c>
      <c r="CX402" s="106">
        <f t="shared" si="272"/>
        <v>5.3452911947281585</v>
      </c>
    </row>
    <row r="403" spans="1:102" ht="34.5" customHeight="1" x14ac:dyDescent="0.2">
      <c r="A403" s="83">
        <v>2019</v>
      </c>
      <c r="B403" s="122" t="s">
        <v>2526</v>
      </c>
      <c r="C403" s="84" t="s">
        <v>626</v>
      </c>
      <c r="D403" s="85" t="s">
        <v>2527</v>
      </c>
      <c r="E403" s="121" t="s">
        <v>233</v>
      </c>
      <c r="F403" s="86" t="s">
        <v>1285</v>
      </c>
      <c r="G403" s="86" t="s">
        <v>991</v>
      </c>
      <c r="H403" s="87">
        <v>-74.814805555999996</v>
      </c>
      <c r="I403" s="87">
        <v>7.5640277779999998</v>
      </c>
      <c r="J403" s="88">
        <v>918631.69121399999</v>
      </c>
      <c r="K403" s="88">
        <v>1328271.97248</v>
      </c>
      <c r="L403" s="89">
        <v>63</v>
      </c>
      <c r="M403" s="86">
        <v>2</v>
      </c>
      <c r="N403" s="86" t="s">
        <v>79</v>
      </c>
      <c r="O403" s="86">
        <v>27</v>
      </c>
      <c r="P403" s="86" t="s">
        <v>98</v>
      </c>
      <c r="Q403" s="86">
        <v>2703</v>
      </c>
      <c r="R403" s="84" t="s">
        <v>225</v>
      </c>
      <c r="S403" s="84" t="s">
        <v>234</v>
      </c>
      <c r="T403" s="84" t="s">
        <v>235</v>
      </c>
      <c r="U403" s="85" t="s">
        <v>542</v>
      </c>
      <c r="V403" s="84" t="s">
        <v>543</v>
      </c>
      <c r="W403" s="84" t="s">
        <v>625</v>
      </c>
      <c r="X403" s="84" t="s">
        <v>626</v>
      </c>
      <c r="Y403" s="90">
        <v>43810</v>
      </c>
      <c r="Z403" s="91">
        <v>996.81</v>
      </c>
      <c r="AA403" s="91">
        <v>6.64</v>
      </c>
      <c r="AB403" s="91">
        <v>26.2</v>
      </c>
      <c r="AC403" s="91">
        <v>29.1</v>
      </c>
      <c r="AD403" s="91">
        <v>34.6</v>
      </c>
      <c r="AE403" s="91">
        <v>7.51</v>
      </c>
      <c r="AF403" s="91">
        <v>98.1</v>
      </c>
      <c r="AG403" s="91">
        <v>5.5</v>
      </c>
      <c r="AH403" s="91">
        <v>16.5</v>
      </c>
      <c r="AI403" s="91">
        <v>2</v>
      </c>
      <c r="AJ403" s="91" t="s">
        <v>88</v>
      </c>
      <c r="AK403" s="91" t="s">
        <v>88</v>
      </c>
      <c r="AL403" s="91">
        <v>905</v>
      </c>
      <c r="AM403" s="91">
        <v>9605</v>
      </c>
      <c r="AN403" s="91">
        <v>1335</v>
      </c>
      <c r="AO403" s="91">
        <v>0.153</v>
      </c>
      <c r="AP403" s="91">
        <v>0.90132768539260621</v>
      </c>
      <c r="AQ403" s="91">
        <v>0.02</v>
      </c>
      <c r="AR403" s="91">
        <v>5</v>
      </c>
      <c r="AS403" s="91">
        <v>65.7</v>
      </c>
      <c r="AT403" s="91">
        <v>168</v>
      </c>
      <c r="AU403" s="91" t="s">
        <v>88</v>
      </c>
      <c r="AV403" s="91">
        <v>91</v>
      </c>
      <c r="AW403" s="91">
        <v>0.1</v>
      </c>
      <c r="AX403" s="91">
        <v>5</v>
      </c>
      <c r="AY403" s="91">
        <v>0.14799999999999999</v>
      </c>
      <c r="AZ403" s="91">
        <v>9.6</v>
      </c>
      <c r="BA403" s="91">
        <v>8.15</v>
      </c>
      <c r="BB403" s="91">
        <v>0.05</v>
      </c>
      <c r="BC403" s="91" t="s">
        <v>88</v>
      </c>
      <c r="BD403" s="91" t="s">
        <v>88</v>
      </c>
      <c r="BE403" s="93">
        <v>1E-3</v>
      </c>
      <c r="BF403" s="91" t="s">
        <v>88</v>
      </c>
      <c r="BG403" s="91">
        <v>0.25</v>
      </c>
      <c r="BH403" s="91" t="s">
        <v>88</v>
      </c>
      <c r="BI403" s="94">
        <f t="shared" si="234"/>
        <v>98.490171406843587</v>
      </c>
      <c r="BJ403" s="95">
        <f t="shared" si="235"/>
        <v>20.904183241082549</v>
      </c>
      <c r="BK403" s="95">
        <f t="shared" si="236"/>
        <v>78.40753472856133</v>
      </c>
      <c r="BL403" s="95">
        <f t="shared" si="237"/>
        <v>80.14150832</v>
      </c>
      <c r="BM403" s="95">
        <f t="shared" si="238"/>
        <v>94.466445737584976</v>
      </c>
      <c r="BN403" s="95">
        <f t="shared" si="239"/>
        <v>85.756210881875944</v>
      </c>
      <c r="BO403" s="95">
        <f t="shared" si="240"/>
        <v>70.424406522592179</v>
      </c>
      <c r="BP403" s="95">
        <f t="shared" si="241"/>
        <v>31.084571012017392</v>
      </c>
      <c r="BQ403" s="95">
        <f t="shared" si="242"/>
        <v>75.709554453913611</v>
      </c>
      <c r="BR403" s="96">
        <f t="shared" si="243"/>
        <v>70.379534000019021</v>
      </c>
      <c r="BS403" s="97" t="str">
        <f t="shared" si="244"/>
        <v>BUENA</v>
      </c>
      <c r="BT403" s="98">
        <f t="shared" si="245"/>
        <v>33.783783783783782</v>
      </c>
      <c r="BU403" s="99">
        <f t="shared" si="246"/>
        <v>0.98099999999999998</v>
      </c>
      <c r="BV403" s="100">
        <f t="shared" si="247"/>
        <v>0.27399810290634141</v>
      </c>
      <c r="BW403" s="95">
        <f t="shared" si="248"/>
        <v>0.83042167814913637</v>
      </c>
      <c r="BX403" s="94">
        <f t="shared" si="249"/>
        <v>0.91</v>
      </c>
      <c r="BY403" s="100">
        <f t="shared" si="250"/>
        <v>0.747</v>
      </c>
      <c r="BZ403" s="100">
        <f t="shared" si="251"/>
        <v>0.95629574410551388</v>
      </c>
      <c r="CA403" s="94">
        <f t="shared" si="252"/>
        <v>0.15</v>
      </c>
      <c r="CB403" s="99">
        <f t="shared" si="253"/>
        <v>0.69844017352253884</v>
      </c>
      <c r="CC403" s="97" t="str">
        <f t="shared" si="254"/>
        <v>Regular</v>
      </c>
      <c r="CD403" s="99">
        <f t="shared" si="255"/>
        <v>4.3704255894486128E-2</v>
      </c>
      <c r="CE403" s="96">
        <f t="shared" si="256"/>
        <v>0</v>
      </c>
      <c r="CF403" s="96">
        <f t="shared" si="257"/>
        <v>0</v>
      </c>
      <c r="CG403" s="99">
        <f t="shared" si="258"/>
        <v>1.4568085298162043E-2</v>
      </c>
      <c r="CH403" s="101" t="str">
        <f t="shared" si="259"/>
        <v>Ninguna</v>
      </c>
      <c r="CI403" s="96">
        <f t="shared" si="260"/>
        <v>0</v>
      </c>
      <c r="CJ403" s="96">
        <f t="shared" si="261"/>
        <v>0.79019852675071922</v>
      </c>
      <c r="CK403" s="96">
        <f t="shared" si="262"/>
        <v>1.9000000000000017E-2</v>
      </c>
      <c r="CL403" s="102">
        <f t="shared" si="263"/>
        <v>0.26973284225023975</v>
      </c>
      <c r="CM403" s="103" t="str">
        <f t="shared" si="264"/>
        <v>Baja</v>
      </c>
      <c r="CN403" s="96">
        <f t="shared" si="265"/>
        <v>0.253</v>
      </c>
      <c r="CO403" s="96">
        <f t="shared" si="266"/>
        <v>0.253</v>
      </c>
      <c r="CP403" s="103" t="str">
        <f t="shared" si="267"/>
        <v>Baja</v>
      </c>
      <c r="CQ403" s="104">
        <f t="shared" si="268"/>
        <v>2.8237278915705153E-4</v>
      </c>
      <c r="CR403" s="104">
        <f t="shared" si="269"/>
        <v>2.8237278915705153E-4</v>
      </c>
      <c r="CS403" s="103" t="str">
        <f t="shared" si="270"/>
        <v>Ninguna</v>
      </c>
      <c r="CT403" s="105" t="str">
        <f t="shared" si="271"/>
        <v>Eutrofico</v>
      </c>
      <c r="CU403" s="83" t="s">
        <v>2528</v>
      </c>
      <c r="CV403" s="83" t="s">
        <v>2523</v>
      </c>
      <c r="CW403" s="90">
        <v>43825</v>
      </c>
      <c r="CX403" s="106">
        <f t="shared" si="272"/>
        <v>5.9213276853926065</v>
      </c>
    </row>
    <row r="404" spans="1:102" ht="39.75" customHeight="1" x14ac:dyDescent="0.2">
      <c r="A404" s="83">
        <v>2019</v>
      </c>
      <c r="B404" s="122" t="s">
        <v>2455</v>
      </c>
      <c r="C404" s="84" t="s">
        <v>626</v>
      </c>
      <c r="D404" s="85" t="s">
        <v>2529</v>
      </c>
      <c r="E404" s="121" t="s">
        <v>233</v>
      </c>
      <c r="F404" s="86" t="s">
        <v>1285</v>
      </c>
      <c r="G404" s="86" t="s">
        <v>991</v>
      </c>
      <c r="H404" s="87">
        <v>-74.807194444000004</v>
      </c>
      <c r="I404" s="87">
        <v>7.5654444439999997</v>
      </c>
      <c r="J404" s="88">
        <v>919471.96197199996</v>
      </c>
      <c r="K404" s="88">
        <v>1328427.24336</v>
      </c>
      <c r="L404" s="89">
        <v>63</v>
      </c>
      <c r="M404" s="86">
        <v>2</v>
      </c>
      <c r="N404" s="86" t="s">
        <v>79</v>
      </c>
      <c r="O404" s="86">
        <v>27</v>
      </c>
      <c r="P404" s="86" t="s">
        <v>98</v>
      </c>
      <c r="Q404" s="86">
        <v>2703</v>
      </c>
      <c r="R404" s="84" t="s">
        <v>225</v>
      </c>
      <c r="S404" s="84" t="s">
        <v>234</v>
      </c>
      <c r="T404" s="84" t="s">
        <v>235</v>
      </c>
      <c r="U404" s="85" t="s">
        <v>542</v>
      </c>
      <c r="V404" s="84" t="s">
        <v>543</v>
      </c>
      <c r="W404" s="84" t="s">
        <v>625</v>
      </c>
      <c r="X404" s="84" t="s">
        <v>626</v>
      </c>
      <c r="Y404" s="90">
        <v>43810</v>
      </c>
      <c r="Z404" s="91">
        <v>1050.52</v>
      </c>
      <c r="AA404" s="91">
        <v>6.79</v>
      </c>
      <c r="AB404" s="91">
        <v>27.3</v>
      </c>
      <c r="AC404" s="91">
        <v>30.2</v>
      </c>
      <c r="AD404" s="91">
        <v>34.6</v>
      </c>
      <c r="AE404" s="91">
        <v>7.12</v>
      </c>
      <c r="AF404" s="91">
        <v>98.5</v>
      </c>
      <c r="AG404" s="91">
        <v>4.4000000000000021</v>
      </c>
      <c r="AH404" s="91">
        <v>16.2</v>
      </c>
      <c r="AI404" s="91">
        <v>2</v>
      </c>
      <c r="AJ404" s="91" t="s">
        <v>88</v>
      </c>
      <c r="AK404" s="91" t="s">
        <v>88</v>
      </c>
      <c r="AL404" s="91">
        <v>520</v>
      </c>
      <c r="AM404" s="91">
        <v>5200</v>
      </c>
      <c r="AN404" s="91">
        <v>1100</v>
      </c>
      <c r="AO404" s="91">
        <v>0.153</v>
      </c>
      <c r="AP404" s="91">
        <v>0.82452281997067967</v>
      </c>
      <c r="AQ404" s="91">
        <v>0.02</v>
      </c>
      <c r="AR404" s="91">
        <v>5</v>
      </c>
      <c r="AS404" s="91">
        <v>252</v>
      </c>
      <c r="AT404" s="91">
        <v>213</v>
      </c>
      <c r="AU404" s="91" t="s">
        <v>88</v>
      </c>
      <c r="AV404" s="91">
        <v>172</v>
      </c>
      <c r="AW404" s="91">
        <v>0.1</v>
      </c>
      <c r="AX404" s="91">
        <v>5</v>
      </c>
      <c r="AY404" s="91">
        <v>0.10199999999999999</v>
      </c>
      <c r="AZ404" s="91">
        <v>9.6199999999999992</v>
      </c>
      <c r="BA404" s="91">
        <v>7.25</v>
      </c>
      <c r="BB404" s="91">
        <v>0.05</v>
      </c>
      <c r="BC404" s="91" t="s">
        <v>88</v>
      </c>
      <c r="BD404" s="91" t="s">
        <v>88</v>
      </c>
      <c r="BE404" s="93">
        <v>1E-3</v>
      </c>
      <c r="BF404" s="91" t="s">
        <v>88</v>
      </c>
      <c r="BG404" s="91">
        <v>0.25</v>
      </c>
      <c r="BH404" s="91" t="s">
        <v>88</v>
      </c>
      <c r="BI404" s="94">
        <f t="shared" si="234"/>
        <v>98.561388058892391</v>
      </c>
      <c r="BJ404" s="95">
        <f t="shared" si="235"/>
        <v>22.249547454154197</v>
      </c>
      <c r="BK404" s="95">
        <f t="shared" si="236"/>
        <v>83.040248922442942</v>
      </c>
      <c r="BL404" s="95">
        <f t="shared" si="237"/>
        <v>80.14150832</v>
      </c>
      <c r="BM404" s="95">
        <f t="shared" si="238"/>
        <v>94.9964513056009</v>
      </c>
      <c r="BN404" s="95">
        <f t="shared" si="239"/>
        <v>85.756210881875944</v>
      </c>
      <c r="BO404" s="95">
        <f t="shared" si="240"/>
        <v>76.346183890640475</v>
      </c>
      <c r="BP404" s="95">
        <f t="shared" si="241"/>
        <v>5</v>
      </c>
      <c r="BQ404" s="95">
        <f t="shared" si="242"/>
        <v>67.95759883754711</v>
      </c>
      <c r="BR404" s="96">
        <f t="shared" si="243"/>
        <v>69.13227338578514</v>
      </c>
      <c r="BS404" s="97" t="str">
        <f t="shared" si="244"/>
        <v>MEDIA</v>
      </c>
      <c r="BT404" s="98">
        <f t="shared" si="245"/>
        <v>49.019607843137258</v>
      </c>
      <c r="BU404" s="99">
        <f t="shared" si="246"/>
        <v>0.98499999999999999</v>
      </c>
      <c r="BV404" s="100">
        <f t="shared" si="247"/>
        <v>0.34591338164990265</v>
      </c>
      <c r="BW404" s="95">
        <f t="shared" si="248"/>
        <v>0.89779105920802604</v>
      </c>
      <c r="BX404" s="94">
        <f t="shared" si="249"/>
        <v>0.91</v>
      </c>
      <c r="BY404" s="100">
        <f t="shared" si="250"/>
        <v>0.504</v>
      </c>
      <c r="BZ404" s="100">
        <f t="shared" si="251"/>
        <v>0.95381957270228646</v>
      </c>
      <c r="CA404" s="94">
        <f t="shared" si="252"/>
        <v>0.15</v>
      </c>
      <c r="CB404" s="99">
        <f t="shared" si="253"/>
        <v>0.68421336189843018</v>
      </c>
      <c r="CC404" s="97" t="str">
        <f t="shared" si="254"/>
        <v>Regular</v>
      </c>
      <c r="CD404" s="99">
        <f t="shared" si="255"/>
        <v>4.6180427297713551E-2</v>
      </c>
      <c r="CE404" s="96">
        <f t="shared" si="256"/>
        <v>0</v>
      </c>
      <c r="CF404" s="96">
        <f t="shared" si="257"/>
        <v>0</v>
      </c>
      <c r="CG404" s="99">
        <f t="shared" si="258"/>
        <v>1.5393475765904517E-2</v>
      </c>
      <c r="CH404" s="101" t="str">
        <f t="shared" si="259"/>
        <v>Ninguna</v>
      </c>
      <c r="CI404" s="96">
        <f t="shared" si="260"/>
        <v>0</v>
      </c>
      <c r="CJ404" s="96">
        <f t="shared" si="261"/>
        <v>0.64096187243548775</v>
      </c>
      <c r="CK404" s="96">
        <f t="shared" si="262"/>
        <v>1.5000000000000013E-2</v>
      </c>
      <c r="CL404" s="102">
        <f t="shared" si="263"/>
        <v>0.21865395747849592</v>
      </c>
      <c r="CM404" s="103" t="str">
        <f t="shared" si="264"/>
        <v>Baja</v>
      </c>
      <c r="CN404" s="96">
        <f t="shared" si="265"/>
        <v>0.496</v>
      </c>
      <c r="CO404" s="96">
        <f t="shared" si="266"/>
        <v>0.496</v>
      </c>
      <c r="CP404" s="103" t="str">
        <f t="shared" si="267"/>
        <v>Media</v>
      </c>
      <c r="CQ404" s="104">
        <f t="shared" si="268"/>
        <v>4.7368226194862811E-4</v>
      </c>
      <c r="CR404" s="104">
        <f t="shared" si="269"/>
        <v>4.7368226194862811E-4</v>
      </c>
      <c r="CS404" s="103" t="str">
        <f t="shared" si="270"/>
        <v>Ninguna</v>
      </c>
      <c r="CT404" s="105" t="str">
        <f t="shared" si="271"/>
        <v>Eutrofico</v>
      </c>
      <c r="CU404" s="83" t="s">
        <v>2530</v>
      </c>
      <c r="CV404" s="83" t="s">
        <v>2523</v>
      </c>
      <c r="CW404" s="90">
        <v>43825</v>
      </c>
      <c r="CX404" s="106">
        <f t="shared" si="272"/>
        <v>5.8445228199706794</v>
      </c>
    </row>
    <row r="405" spans="1:102" ht="30" customHeight="1" x14ac:dyDescent="0.2">
      <c r="A405" s="83">
        <v>2019</v>
      </c>
      <c r="B405" s="122" t="s">
        <v>2458</v>
      </c>
      <c r="C405" s="84" t="s">
        <v>614</v>
      </c>
      <c r="D405" s="85" t="s">
        <v>2459</v>
      </c>
      <c r="E405" s="121" t="s">
        <v>233</v>
      </c>
      <c r="F405" s="86" t="s">
        <v>1285</v>
      </c>
      <c r="G405" s="86" t="s">
        <v>991</v>
      </c>
      <c r="H405" s="87">
        <v>-74.863166667000002</v>
      </c>
      <c r="I405" s="87">
        <v>7.4493055559999997</v>
      </c>
      <c r="J405" s="88">
        <v>913271.50269200001</v>
      </c>
      <c r="K405" s="88">
        <v>1315592.6497299999</v>
      </c>
      <c r="L405" s="89">
        <v>116</v>
      </c>
      <c r="M405" s="86">
        <v>2</v>
      </c>
      <c r="N405" s="86" t="s">
        <v>79</v>
      </c>
      <c r="O405" s="86">
        <v>27</v>
      </c>
      <c r="P405" s="86" t="s">
        <v>98</v>
      </c>
      <c r="Q405" s="86">
        <v>2703</v>
      </c>
      <c r="R405" s="84" t="s">
        <v>225</v>
      </c>
      <c r="S405" s="84" t="s">
        <v>234</v>
      </c>
      <c r="T405" s="84" t="s">
        <v>235</v>
      </c>
      <c r="U405" s="85" t="s">
        <v>236</v>
      </c>
      <c r="V405" s="84" t="s">
        <v>237</v>
      </c>
      <c r="W405" s="84" t="s">
        <v>613</v>
      </c>
      <c r="X405" s="84" t="s">
        <v>614</v>
      </c>
      <c r="Y405" s="90">
        <v>43808</v>
      </c>
      <c r="Z405" s="91">
        <v>2.06</v>
      </c>
      <c r="AA405" s="91">
        <v>6.59</v>
      </c>
      <c r="AB405" s="91">
        <v>18.48</v>
      </c>
      <c r="AC405" s="91">
        <v>26</v>
      </c>
      <c r="AD405" s="91">
        <v>26.8</v>
      </c>
      <c r="AE405" s="91">
        <v>7.68</v>
      </c>
      <c r="AF405" s="91">
        <v>97.8</v>
      </c>
      <c r="AG405" s="91">
        <v>0.80000000000000071</v>
      </c>
      <c r="AH405" s="91">
        <v>12</v>
      </c>
      <c r="AI405" s="91">
        <v>2</v>
      </c>
      <c r="AJ405" s="91" t="s">
        <v>88</v>
      </c>
      <c r="AK405" s="91" t="s">
        <v>88</v>
      </c>
      <c r="AL405" s="91">
        <v>109</v>
      </c>
      <c r="AM405" s="91">
        <v>6867</v>
      </c>
      <c r="AN405" s="91">
        <v>697</v>
      </c>
      <c r="AO405" s="91">
        <v>0.153</v>
      </c>
      <c r="AP405" s="91">
        <v>0.22589666300566569</v>
      </c>
      <c r="AQ405" s="91">
        <v>0.02</v>
      </c>
      <c r="AR405" s="91">
        <v>5</v>
      </c>
      <c r="AS405" s="91">
        <v>2.44</v>
      </c>
      <c r="AT405" s="91">
        <v>30</v>
      </c>
      <c r="AU405" s="91" t="s">
        <v>88</v>
      </c>
      <c r="AV405" s="91">
        <v>7</v>
      </c>
      <c r="AW405" s="91">
        <v>0.1</v>
      </c>
      <c r="AX405" s="91">
        <v>5</v>
      </c>
      <c r="AY405" s="91">
        <v>0.05</v>
      </c>
      <c r="AZ405" s="91">
        <v>6.4</v>
      </c>
      <c r="BA405" s="91">
        <v>10.4</v>
      </c>
      <c r="BB405" s="91">
        <v>0.05</v>
      </c>
      <c r="BC405" s="91" t="s">
        <v>88</v>
      </c>
      <c r="BD405" s="91" t="s">
        <v>88</v>
      </c>
      <c r="BE405" s="93">
        <v>1E-3</v>
      </c>
      <c r="BF405" s="91" t="s">
        <v>88</v>
      </c>
      <c r="BG405" s="91">
        <v>0.25</v>
      </c>
      <c r="BH405" s="91" t="s">
        <v>88</v>
      </c>
      <c r="BI405" s="94">
        <f t="shared" si="234"/>
        <v>98.430911393468691</v>
      </c>
      <c r="BJ405" s="95">
        <f t="shared" si="235"/>
        <v>25.656543409691579</v>
      </c>
      <c r="BK405" s="95">
        <f t="shared" si="236"/>
        <v>76.769838585074666</v>
      </c>
      <c r="BL405" s="95">
        <f t="shared" si="237"/>
        <v>80.14150832</v>
      </c>
      <c r="BM405" s="95">
        <f t="shared" si="238"/>
        <v>99.269944328661239</v>
      </c>
      <c r="BN405" s="95">
        <f t="shared" si="239"/>
        <v>85.756210881875944</v>
      </c>
      <c r="BO405" s="95">
        <f t="shared" si="240"/>
        <v>89.428374924745114</v>
      </c>
      <c r="BP405" s="95">
        <f t="shared" si="241"/>
        <v>91.969945088288696</v>
      </c>
      <c r="BQ405" s="95">
        <f t="shared" si="242"/>
        <v>84.658672590999998</v>
      </c>
      <c r="BR405" s="96">
        <f t="shared" si="243"/>
        <v>78.827705743959882</v>
      </c>
      <c r="BS405" s="97" t="str">
        <f t="shared" si="244"/>
        <v>BUENA</v>
      </c>
      <c r="BT405" s="98">
        <f t="shared" si="245"/>
        <v>100</v>
      </c>
      <c r="BU405" s="99">
        <f t="shared" si="246"/>
        <v>0.97799999999999998</v>
      </c>
      <c r="BV405" s="100">
        <f t="shared" si="247"/>
        <v>0.51587984914042218</v>
      </c>
      <c r="BW405" s="95">
        <f t="shared" si="248"/>
        <v>0.80910796880689384</v>
      </c>
      <c r="BX405" s="94">
        <f t="shared" si="249"/>
        <v>0.91</v>
      </c>
      <c r="BY405" s="100">
        <f t="shared" si="250"/>
        <v>0.999</v>
      </c>
      <c r="BZ405" s="100">
        <f t="shared" si="251"/>
        <v>0.97262332907725513</v>
      </c>
      <c r="CA405" s="94">
        <f t="shared" si="252"/>
        <v>0.15</v>
      </c>
      <c r="CB405" s="99">
        <f t="shared" si="253"/>
        <v>0.76640556058344012</v>
      </c>
      <c r="CC405" s="97" t="str">
        <f t="shared" si="254"/>
        <v>Aceptable</v>
      </c>
      <c r="CD405" s="99">
        <f t="shared" si="255"/>
        <v>2.7376670922744841E-2</v>
      </c>
      <c r="CE405" s="96">
        <f t="shared" si="256"/>
        <v>0</v>
      </c>
      <c r="CF405" s="96">
        <f t="shared" si="257"/>
        <v>0</v>
      </c>
      <c r="CG405" s="99">
        <f t="shared" si="258"/>
        <v>9.125556974248281E-3</v>
      </c>
      <c r="CH405" s="101" t="str">
        <f t="shared" si="259"/>
        <v>Ninguna</v>
      </c>
      <c r="CI405" s="96">
        <f t="shared" si="260"/>
        <v>0</v>
      </c>
      <c r="CJ405" s="96">
        <f t="shared" si="261"/>
        <v>0.70858954654075523</v>
      </c>
      <c r="CK405" s="96">
        <f t="shared" si="262"/>
        <v>2.200000000000002E-2</v>
      </c>
      <c r="CL405" s="102">
        <f t="shared" si="263"/>
        <v>0.24352984884691842</v>
      </c>
      <c r="CM405" s="103" t="str">
        <f t="shared" si="264"/>
        <v>Baja</v>
      </c>
      <c r="CN405" s="96">
        <f t="shared" si="265"/>
        <v>0</v>
      </c>
      <c r="CO405" s="96">
        <f t="shared" si="266"/>
        <v>0</v>
      </c>
      <c r="CP405" s="103" t="str">
        <f t="shared" si="267"/>
        <v>Ninguna</v>
      </c>
      <c r="CQ405" s="104">
        <f t="shared" si="268"/>
        <v>2.3764379334490472E-4</v>
      </c>
      <c r="CR405" s="104">
        <f t="shared" si="269"/>
        <v>2.3764379334490472E-4</v>
      </c>
      <c r="CS405" s="103" t="str">
        <f t="shared" si="270"/>
        <v>Ninguna</v>
      </c>
      <c r="CT405" s="105" t="str">
        <f t="shared" si="271"/>
        <v>Eutrofico</v>
      </c>
      <c r="CU405" s="83" t="s">
        <v>2531</v>
      </c>
      <c r="CV405" s="83" t="s">
        <v>2532</v>
      </c>
      <c r="CW405" s="90">
        <v>43823</v>
      </c>
      <c r="CX405" s="106">
        <f t="shared" si="272"/>
        <v>5.2458966630056656</v>
      </c>
    </row>
    <row r="406" spans="1:102" ht="30" customHeight="1" x14ac:dyDescent="0.2">
      <c r="A406" s="83">
        <v>2019</v>
      </c>
      <c r="B406" s="122" t="s">
        <v>2461</v>
      </c>
      <c r="C406" s="84" t="s">
        <v>614</v>
      </c>
      <c r="D406" s="85" t="s">
        <v>2533</v>
      </c>
      <c r="E406" s="121" t="s">
        <v>233</v>
      </c>
      <c r="F406" s="86" t="s">
        <v>1285</v>
      </c>
      <c r="G406" s="86" t="s">
        <v>991</v>
      </c>
      <c r="H406" s="87">
        <v>-74.862555556000004</v>
      </c>
      <c r="I406" s="87">
        <v>7.4526111110000004</v>
      </c>
      <c r="J406" s="88">
        <v>913339.616714</v>
      </c>
      <c r="K406" s="88">
        <v>1315958.13436</v>
      </c>
      <c r="L406" s="89">
        <v>93</v>
      </c>
      <c r="M406" s="86">
        <v>2</v>
      </c>
      <c r="N406" s="86" t="s">
        <v>79</v>
      </c>
      <c r="O406" s="86">
        <v>27</v>
      </c>
      <c r="P406" s="86" t="s">
        <v>98</v>
      </c>
      <c r="Q406" s="86">
        <v>2703</v>
      </c>
      <c r="R406" s="84" t="s">
        <v>225</v>
      </c>
      <c r="S406" s="84" t="s">
        <v>234</v>
      </c>
      <c r="T406" s="84" t="s">
        <v>235</v>
      </c>
      <c r="U406" s="85" t="s">
        <v>236</v>
      </c>
      <c r="V406" s="84" t="s">
        <v>237</v>
      </c>
      <c r="W406" s="84" t="s">
        <v>613</v>
      </c>
      <c r="X406" s="84" t="s">
        <v>614</v>
      </c>
      <c r="Y406" s="90">
        <v>43808</v>
      </c>
      <c r="Z406" s="91">
        <v>227.3</v>
      </c>
      <c r="AA406" s="91">
        <v>6.85</v>
      </c>
      <c r="AB406" s="91">
        <v>144</v>
      </c>
      <c r="AC406" s="91">
        <v>26.4</v>
      </c>
      <c r="AD406" s="91">
        <v>31</v>
      </c>
      <c r="AE406" s="91">
        <v>7.3</v>
      </c>
      <c r="AF406" s="91">
        <v>91.8</v>
      </c>
      <c r="AG406" s="91">
        <v>4.6000000000000014</v>
      </c>
      <c r="AH406" s="91">
        <v>12</v>
      </c>
      <c r="AI406" s="91">
        <v>2</v>
      </c>
      <c r="AJ406" s="91" t="s">
        <v>88</v>
      </c>
      <c r="AK406" s="91" t="s">
        <v>88</v>
      </c>
      <c r="AL406" s="91">
        <v>15290</v>
      </c>
      <c r="AM406" s="91">
        <v>36540</v>
      </c>
      <c r="AN406" s="91">
        <v>18720</v>
      </c>
      <c r="AO406" s="91">
        <v>0.153</v>
      </c>
      <c r="AP406" s="91">
        <v>0.32303222809810195</v>
      </c>
      <c r="AQ406" s="91">
        <v>0.02</v>
      </c>
      <c r="AR406" s="91">
        <v>5</v>
      </c>
      <c r="AS406" s="91">
        <v>35.700000000000003</v>
      </c>
      <c r="AT406" s="91">
        <v>142</v>
      </c>
      <c r="AU406" s="91" t="s">
        <v>88</v>
      </c>
      <c r="AV406" s="91">
        <v>31</v>
      </c>
      <c r="AW406" s="91">
        <v>0.1</v>
      </c>
      <c r="AX406" s="91">
        <v>5</v>
      </c>
      <c r="AY406" s="91">
        <v>0.05</v>
      </c>
      <c r="AZ406" s="91">
        <v>34.200000000000003</v>
      </c>
      <c r="BA406" s="91">
        <v>47</v>
      </c>
      <c r="BB406" s="91">
        <v>0.05</v>
      </c>
      <c r="BC406" s="91" t="s">
        <v>88</v>
      </c>
      <c r="BD406" s="91" t="s">
        <v>88</v>
      </c>
      <c r="BE406" s="93">
        <v>1E-3</v>
      </c>
      <c r="BF406" s="91" t="s">
        <v>88</v>
      </c>
      <c r="BG406" s="91">
        <v>0.25</v>
      </c>
      <c r="BH406" s="91" t="s">
        <v>88</v>
      </c>
      <c r="BI406" s="94">
        <f t="shared" si="234"/>
        <v>96.199287127047285</v>
      </c>
      <c r="BJ406" s="95">
        <f t="shared" si="235"/>
        <v>7.9688013853444586</v>
      </c>
      <c r="BK406" s="95">
        <f t="shared" si="236"/>
        <v>84.745025358343327</v>
      </c>
      <c r="BL406" s="95">
        <f t="shared" si="237"/>
        <v>80.14150832</v>
      </c>
      <c r="BM406" s="95">
        <f t="shared" si="238"/>
        <v>98.55904258988852</v>
      </c>
      <c r="BN406" s="95">
        <f t="shared" si="239"/>
        <v>85.756210881875944</v>
      </c>
      <c r="BO406" s="95">
        <f t="shared" si="240"/>
        <v>75.311752751873854</v>
      </c>
      <c r="BP406" s="95">
        <f t="shared" si="241"/>
        <v>47.217571573093394</v>
      </c>
      <c r="BQ406" s="95">
        <f t="shared" si="242"/>
        <v>79.559924096305608</v>
      </c>
      <c r="BR406" s="96">
        <f t="shared" si="243"/>
        <v>71.075706772823622</v>
      </c>
      <c r="BS406" s="97" t="str">
        <f t="shared" si="244"/>
        <v>BUENA</v>
      </c>
      <c r="BT406" s="98">
        <f t="shared" si="245"/>
        <v>100</v>
      </c>
      <c r="BU406" s="99">
        <f t="shared" si="246"/>
        <v>0.91800000000000004</v>
      </c>
      <c r="BV406" s="100">
        <f t="shared" si="247"/>
        <v>0.1</v>
      </c>
      <c r="BW406" s="95">
        <f t="shared" si="248"/>
        <v>0.92624508267360994</v>
      </c>
      <c r="BX406" s="94">
        <f t="shared" si="249"/>
        <v>0.91</v>
      </c>
      <c r="BY406" s="100">
        <f t="shared" si="250"/>
        <v>0.92700000000000005</v>
      </c>
      <c r="BZ406" s="100">
        <f t="shared" si="251"/>
        <v>0.5712484141480404</v>
      </c>
      <c r="CA406" s="94">
        <f t="shared" si="252"/>
        <v>0.15</v>
      </c>
      <c r="CB406" s="99">
        <f t="shared" si="253"/>
        <v>0.64870908955503104</v>
      </c>
      <c r="CC406" s="97" t="str">
        <f t="shared" si="254"/>
        <v>Regular</v>
      </c>
      <c r="CD406" s="99">
        <f t="shared" si="255"/>
        <v>0.4287515858519596</v>
      </c>
      <c r="CE406" s="96">
        <f t="shared" si="256"/>
        <v>1.8502506903303233E-2</v>
      </c>
      <c r="CF406" s="96">
        <f t="shared" si="257"/>
        <v>0</v>
      </c>
      <c r="CG406" s="99">
        <f t="shared" si="258"/>
        <v>0.14908469758508761</v>
      </c>
      <c r="CH406" s="101" t="str">
        <f t="shared" si="259"/>
        <v>Ninguna</v>
      </c>
      <c r="CI406" s="96">
        <f t="shared" si="260"/>
        <v>0</v>
      </c>
      <c r="CJ406" s="96">
        <f t="shared" si="261"/>
        <v>1</v>
      </c>
      <c r="CK406" s="96">
        <f t="shared" si="262"/>
        <v>8.1999999999999962E-2</v>
      </c>
      <c r="CL406" s="102">
        <f t="shared" si="263"/>
        <v>0.36066666666666664</v>
      </c>
      <c r="CM406" s="103" t="str">
        <f t="shared" si="264"/>
        <v>Baja</v>
      </c>
      <c r="CN406" s="96">
        <f t="shared" si="265"/>
        <v>7.2999999999999995E-2</v>
      </c>
      <c r="CO406" s="96">
        <f t="shared" si="266"/>
        <v>7.2999999999999995E-2</v>
      </c>
      <c r="CP406" s="103" t="str">
        <f t="shared" si="267"/>
        <v>Ninguna</v>
      </c>
      <c r="CQ406" s="104">
        <f t="shared" si="268"/>
        <v>5.8255746372622293E-4</v>
      </c>
      <c r="CR406" s="104">
        <f t="shared" si="269"/>
        <v>5.8255746372622293E-4</v>
      </c>
      <c r="CS406" s="103" t="str">
        <f t="shared" si="270"/>
        <v>Ninguna</v>
      </c>
      <c r="CT406" s="105" t="str">
        <f t="shared" si="271"/>
        <v>Eutrofico</v>
      </c>
      <c r="CU406" s="83" t="s">
        <v>2534</v>
      </c>
      <c r="CV406" s="83" t="s">
        <v>2532</v>
      </c>
      <c r="CW406" s="90">
        <v>43823</v>
      </c>
      <c r="CX406" s="106">
        <f t="shared" si="272"/>
        <v>5.3430322280981022</v>
      </c>
    </row>
    <row r="407" spans="1:102" ht="30" customHeight="1" x14ac:dyDescent="0.2">
      <c r="A407" s="83">
        <v>2019</v>
      </c>
      <c r="B407" s="122" t="s">
        <v>2463</v>
      </c>
      <c r="C407" s="84" t="s">
        <v>614</v>
      </c>
      <c r="D407" s="85" t="s">
        <v>2535</v>
      </c>
      <c r="E407" s="121" t="s">
        <v>233</v>
      </c>
      <c r="F407" s="86" t="s">
        <v>1285</v>
      </c>
      <c r="G407" s="86" t="s">
        <v>991</v>
      </c>
      <c r="H407" s="87">
        <v>-74.861638889000005</v>
      </c>
      <c r="I407" s="87">
        <v>7.4474166669999997</v>
      </c>
      <c r="J407" s="88">
        <v>913439.79294700001</v>
      </c>
      <c r="K407" s="88">
        <v>1315383.4333500001</v>
      </c>
      <c r="L407" s="89">
        <v>105</v>
      </c>
      <c r="M407" s="86">
        <v>2</v>
      </c>
      <c r="N407" s="86" t="s">
        <v>79</v>
      </c>
      <c r="O407" s="86">
        <v>27</v>
      </c>
      <c r="P407" s="86" t="s">
        <v>98</v>
      </c>
      <c r="Q407" s="86">
        <v>2703</v>
      </c>
      <c r="R407" s="84" t="s">
        <v>225</v>
      </c>
      <c r="S407" s="84" t="s">
        <v>234</v>
      </c>
      <c r="T407" s="84" t="s">
        <v>235</v>
      </c>
      <c r="U407" s="85" t="s">
        <v>236</v>
      </c>
      <c r="V407" s="84" t="s">
        <v>237</v>
      </c>
      <c r="W407" s="84" t="s">
        <v>613</v>
      </c>
      <c r="X407" s="84" t="s">
        <v>614</v>
      </c>
      <c r="Y407" s="90">
        <v>43808</v>
      </c>
      <c r="Z407" s="91">
        <v>219.66</v>
      </c>
      <c r="AA407" s="91">
        <v>7.03</v>
      </c>
      <c r="AB407" s="91">
        <v>132.5</v>
      </c>
      <c r="AC407" s="91">
        <v>26.6</v>
      </c>
      <c r="AD407" s="91">
        <v>31</v>
      </c>
      <c r="AE407" s="91">
        <v>7.19</v>
      </c>
      <c r="AF407" s="91">
        <v>90.9</v>
      </c>
      <c r="AG407" s="91">
        <v>4.3999999999999986</v>
      </c>
      <c r="AH407" s="91">
        <v>12</v>
      </c>
      <c r="AI407" s="91">
        <v>2</v>
      </c>
      <c r="AJ407" s="91" t="s">
        <v>88</v>
      </c>
      <c r="AK407" s="91" t="s">
        <v>88</v>
      </c>
      <c r="AL407" s="91">
        <v>3270</v>
      </c>
      <c r="AM407" s="91">
        <v>26130</v>
      </c>
      <c r="AN407" s="91">
        <v>6570</v>
      </c>
      <c r="AO407" s="91">
        <v>0.153</v>
      </c>
      <c r="AP407" s="91">
        <v>0.45179332601133138</v>
      </c>
      <c r="AQ407" s="91">
        <v>0.02</v>
      </c>
      <c r="AR407" s="91">
        <v>5</v>
      </c>
      <c r="AS407" s="91">
        <v>19.3</v>
      </c>
      <c r="AT407" s="91">
        <v>126</v>
      </c>
      <c r="AU407" s="91" t="s">
        <v>88</v>
      </c>
      <c r="AV407" s="91">
        <v>26</v>
      </c>
      <c r="AW407" s="91">
        <v>0.1</v>
      </c>
      <c r="AX407" s="91">
        <v>5</v>
      </c>
      <c r="AY407" s="91">
        <v>0.05</v>
      </c>
      <c r="AZ407" s="91">
        <v>34.5</v>
      </c>
      <c r="BA407" s="91">
        <v>52.9</v>
      </c>
      <c r="BB407" s="91">
        <v>0.05</v>
      </c>
      <c r="BC407" s="91" t="s">
        <v>88</v>
      </c>
      <c r="BD407" s="91" t="s">
        <v>88</v>
      </c>
      <c r="BE407" s="93">
        <v>1E-3</v>
      </c>
      <c r="BF407" s="91" t="s">
        <v>88</v>
      </c>
      <c r="BG407" s="91">
        <v>0.25</v>
      </c>
      <c r="BH407" s="91" t="s">
        <v>88</v>
      </c>
      <c r="BI407" s="94">
        <f t="shared" si="234"/>
        <v>95.695337399659465</v>
      </c>
      <c r="BJ407" s="95">
        <f t="shared" si="235"/>
        <v>11.98083346284181</v>
      </c>
      <c r="BK407" s="95">
        <f t="shared" si="236"/>
        <v>89.176901969528643</v>
      </c>
      <c r="BL407" s="95">
        <f t="shared" si="237"/>
        <v>80.14150832</v>
      </c>
      <c r="BM407" s="95">
        <f t="shared" si="238"/>
        <v>97.627226925792229</v>
      </c>
      <c r="BN407" s="95">
        <f t="shared" si="239"/>
        <v>85.756210881875944</v>
      </c>
      <c r="BO407" s="95">
        <f t="shared" si="240"/>
        <v>76.346183890640489</v>
      </c>
      <c r="BP407" s="95">
        <f t="shared" si="241"/>
        <v>62.338261325569384</v>
      </c>
      <c r="BQ407" s="95">
        <f t="shared" si="242"/>
        <v>81.596764176433595</v>
      </c>
      <c r="BR407" s="96">
        <f t="shared" si="243"/>
        <v>73.481962412071724</v>
      </c>
      <c r="BS407" s="97" t="str">
        <f t="shared" si="244"/>
        <v>BUENA</v>
      </c>
      <c r="BT407" s="98">
        <f t="shared" si="245"/>
        <v>100</v>
      </c>
      <c r="BU407" s="99">
        <f t="shared" si="246"/>
        <v>0.90900000000000003</v>
      </c>
      <c r="BV407" s="100">
        <f t="shared" si="247"/>
        <v>0.1</v>
      </c>
      <c r="BW407" s="95">
        <f t="shared" si="248"/>
        <v>1</v>
      </c>
      <c r="BX407" s="94">
        <f t="shared" si="249"/>
        <v>0.91</v>
      </c>
      <c r="BY407" s="100">
        <f t="shared" si="250"/>
        <v>0.94199999999999995</v>
      </c>
      <c r="BZ407" s="100">
        <f t="shared" si="251"/>
        <v>0.61649654852839897</v>
      </c>
      <c r="CA407" s="94">
        <f t="shared" si="252"/>
        <v>0.15</v>
      </c>
      <c r="CB407" s="99">
        <f t="shared" si="253"/>
        <v>0.66602951679397593</v>
      </c>
      <c r="CC407" s="97" t="str">
        <f t="shared" si="254"/>
        <v>Regular</v>
      </c>
      <c r="CD407" s="99">
        <f t="shared" si="255"/>
        <v>0.38350345147160103</v>
      </c>
      <c r="CE407" s="96">
        <f t="shared" si="256"/>
        <v>3.1131851985494317E-2</v>
      </c>
      <c r="CF407" s="96">
        <f t="shared" si="257"/>
        <v>0</v>
      </c>
      <c r="CG407" s="99">
        <f t="shared" si="258"/>
        <v>0.1382117678190318</v>
      </c>
      <c r="CH407" s="101" t="str">
        <f t="shared" si="259"/>
        <v>Ninguna</v>
      </c>
      <c r="CI407" s="96">
        <f t="shared" si="260"/>
        <v>0</v>
      </c>
      <c r="CJ407" s="96">
        <f t="shared" si="261"/>
        <v>1</v>
      </c>
      <c r="CK407" s="96">
        <f t="shared" si="262"/>
        <v>9.099999999999997E-2</v>
      </c>
      <c r="CL407" s="102">
        <f t="shared" si="263"/>
        <v>0.36366666666666664</v>
      </c>
      <c r="CM407" s="103" t="str">
        <f t="shared" si="264"/>
        <v>Baja</v>
      </c>
      <c r="CN407" s="96">
        <f t="shared" si="265"/>
        <v>5.7999999999999996E-2</v>
      </c>
      <c r="CO407" s="96">
        <f t="shared" si="266"/>
        <v>5.7999999999999996E-2</v>
      </c>
      <c r="CP407" s="103" t="str">
        <f t="shared" si="267"/>
        <v>Ninguna</v>
      </c>
      <c r="CQ407" s="104">
        <f t="shared" si="268"/>
        <v>1.0834725629248186E-3</v>
      </c>
      <c r="CR407" s="104">
        <f t="shared" si="269"/>
        <v>1.0834725629248186E-3</v>
      </c>
      <c r="CS407" s="103" t="str">
        <f t="shared" si="270"/>
        <v>Ninguna</v>
      </c>
      <c r="CT407" s="105" t="str">
        <f t="shared" si="271"/>
        <v>Eutrofico</v>
      </c>
      <c r="CU407" s="83" t="s">
        <v>2536</v>
      </c>
      <c r="CV407" s="83" t="s">
        <v>2532</v>
      </c>
      <c r="CW407" s="90">
        <v>43823</v>
      </c>
      <c r="CX407" s="106">
        <f t="shared" si="272"/>
        <v>5.4717933260113316</v>
      </c>
    </row>
    <row r="408" spans="1:102" ht="30" customHeight="1" x14ac:dyDescent="0.2">
      <c r="A408" s="83">
        <v>2019</v>
      </c>
      <c r="B408" s="122" t="s">
        <v>2465</v>
      </c>
      <c r="C408" s="84" t="s">
        <v>239</v>
      </c>
      <c r="D408" s="85" t="s">
        <v>2466</v>
      </c>
      <c r="E408" s="121" t="s">
        <v>233</v>
      </c>
      <c r="F408" s="86" t="s">
        <v>1285</v>
      </c>
      <c r="G408" s="86" t="s">
        <v>991</v>
      </c>
      <c r="H408" s="87">
        <v>-74.851230556000004</v>
      </c>
      <c r="I408" s="87">
        <v>7.4497222220000001</v>
      </c>
      <c r="J408" s="88">
        <v>914589.28356300003</v>
      </c>
      <c r="K408" s="88">
        <v>1315636.4092600001</v>
      </c>
      <c r="L408" s="89">
        <v>99</v>
      </c>
      <c r="M408" s="86">
        <v>2</v>
      </c>
      <c r="N408" s="86" t="s">
        <v>79</v>
      </c>
      <c r="O408" s="86">
        <v>27</v>
      </c>
      <c r="P408" s="86" t="s">
        <v>98</v>
      </c>
      <c r="Q408" s="86">
        <v>2703</v>
      </c>
      <c r="R408" s="84" t="s">
        <v>225</v>
      </c>
      <c r="S408" s="84" t="s">
        <v>234</v>
      </c>
      <c r="T408" s="84" t="s">
        <v>235</v>
      </c>
      <c r="U408" s="85" t="s">
        <v>236</v>
      </c>
      <c r="V408" s="84" t="s">
        <v>237</v>
      </c>
      <c r="W408" s="84" t="s">
        <v>238</v>
      </c>
      <c r="X408" s="84" t="s">
        <v>239</v>
      </c>
      <c r="Y408" s="90">
        <v>43808</v>
      </c>
      <c r="Z408" s="91">
        <v>4.5199999999999996</v>
      </c>
      <c r="AA408" s="91">
        <v>7.04</v>
      </c>
      <c r="AB408" s="91">
        <v>92.3</v>
      </c>
      <c r="AC408" s="91">
        <v>26.1</v>
      </c>
      <c r="AD408" s="91">
        <v>26.8</v>
      </c>
      <c r="AE408" s="91">
        <v>7.69</v>
      </c>
      <c r="AF408" s="91">
        <v>97.7</v>
      </c>
      <c r="AG408" s="91">
        <v>0.69999999999999929</v>
      </c>
      <c r="AH408" s="91">
        <v>12</v>
      </c>
      <c r="AI408" s="91">
        <v>2</v>
      </c>
      <c r="AJ408" s="91" t="s">
        <v>88</v>
      </c>
      <c r="AK408" s="91" t="s">
        <v>88</v>
      </c>
      <c r="AL408" s="91">
        <v>256</v>
      </c>
      <c r="AM408" s="91">
        <v>8664</v>
      </c>
      <c r="AN408" s="91">
        <v>1553</v>
      </c>
      <c r="AO408" s="91">
        <v>0.153</v>
      </c>
      <c r="AP408" s="91">
        <v>0.22589666300566569</v>
      </c>
      <c r="AQ408" s="91">
        <v>0.02</v>
      </c>
      <c r="AR408" s="91">
        <v>5</v>
      </c>
      <c r="AS408" s="91">
        <v>10000</v>
      </c>
      <c r="AT408" s="91">
        <v>59</v>
      </c>
      <c r="AU408" s="91" t="s">
        <v>88</v>
      </c>
      <c r="AV408" s="91">
        <v>7</v>
      </c>
      <c r="AW408" s="91">
        <v>0.1</v>
      </c>
      <c r="AX408" s="91">
        <v>5</v>
      </c>
      <c r="AY408" s="91">
        <v>0.05</v>
      </c>
      <c r="AZ408" s="91">
        <v>14</v>
      </c>
      <c r="BA408" s="91">
        <v>31.4</v>
      </c>
      <c r="BB408" s="91">
        <v>0.05</v>
      </c>
      <c r="BC408" s="91" t="s">
        <v>88</v>
      </c>
      <c r="BD408" s="91" t="s">
        <v>88</v>
      </c>
      <c r="BE408" s="93">
        <v>1E-3</v>
      </c>
      <c r="BF408" s="91" t="s">
        <v>88</v>
      </c>
      <c r="BG408" s="91">
        <v>0.25</v>
      </c>
      <c r="BH408" s="91" t="s">
        <v>88</v>
      </c>
      <c r="BI408" s="94">
        <f t="shared" si="234"/>
        <v>98.410044073144363</v>
      </c>
      <c r="BJ408" s="95">
        <f t="shared" si="235"/>
        <v>19.894253864203229</v>
      </c>
      <c r="BK408" s="95">
        <f t="shared" si="236"/>
        <v>89.387750565232608</v>
      </c>
      <c r="BL408" s="95">
        <f t="shared" si="237"/>
        <v>80.14150832</v>
      </c>
      <c r="BM408" s="95">
        <f t="shared" si="238"/>
        <v>99.269944328661239</v>
      </c>
      <c r="BN408" s="95">
        <f t="shared" si="239"/>
        <v>85.756210881875944</v>
      </c>
      <c r="BO408" s="95">
        <f t="shared" si="240"/>
        <v>89.594487526600773</v>
      </c>
      <c r="BP408" s="95">
        <f t="shared" si="241"/>
        <v>5</v>
      </c>
      <c r="BQ408" s="95">
        <f t="shared" si="242"/>
        <v>85.883788669867101</v>
      </c>
      <c r="BR408" s="96">
        <f t="shared" si="243"/>
        <v>72.434936068687151</v>
      </c>
      <c r="BS408" s="97" t="str">
        <f t="shared" si="244"/>
        <v>BUENA</v>
      </c>
      <c r="BT408" s="98">
        <f t="shared" si="245"/>
        <v>100</v>
      </c>
      <c r="BU408" s="99">
        <f t="shared" si="246"/>
        <v>0.97700000000000009</v>
      </c>
      <c r="BV408" s="100">
        <f t="shared" si="247"/>
        <v>0.22072424129817844</v>
      </c>
      <c r="BW408" s="95">
        <f t="shared" si="248"/>
        <v>1</v>
      </c>
      <c r="BX408" s="94">
        <f t="shared" si="249"/>
        <v>0.91</v>
      </c>
      <c r="BY408" s="100">
        <f t="shared" si="250"/>
        <v>0.999</v>
      </c>
      <c r="BZ408" s="100">
        <f t="shared" si="251"/>
        <v>0.7637508365433503</v>
      </c>
      <c r="CA408" s="94">
        <f t="shared" si="252"/>
        <v>0.15</v>
      </c>
      <c r="CB408" s="99">
        <f t="shared" si="253"/>
        <v>0.72240651089781405</v>
      </c>
      <c r="CC408" s="97" t="str">
        <f t="shared" si="254"/>
        <v>Aceptable</v>
      </c>
      <c r="CD408" s="99">
        <f t="shared" si="255"/>
        <v>0.23624916345664976</v>
      </c>
      <c r="CE408" s="96">
        <f t="shared" si="256"/>
        <v>3.1368261625668863E-3</v>
      </c>
      <c r="CF408" s="96">
        <f t="shared" si="257"/>
        <v>0</v>
      </c>
      <c r="CG408" s="99">
        <f t="shared" si="258"/>
        <v>7.979532987307221E-2</v>
      </c>
      <c r="CH408" s="101" t="str">
        <f t="shared" si="259"/>
        <v>Ninguna</v>
      </c>
      <c r="CI408" s="96">
        <f t="shared" si="260"/>
        <v>0</v>
      </c>
      <c r="CJ408" s="96">
        <f t="shared" si="261"/>
        <v>0.7651223284256683</v>
      </c>
      <c r="CK408" s="96">
        <f t="shared" si="262"/>
        <v>2.2999999999999909E-2</v>
      </c>
      <c r="CL408" s="102">
        <f t="shared" si="263"/>
        <v>0.26270744280855607</v>
      </c>
      <c r="CM408" s="103" t="str">
        <f t="shared" si="264"/>
        <v>Baja</v>
      </c>
      <c r="CN408" s="96">
        <f t="shared" si="265"/>
        <v>0</v>
      </c>
      <c r="CO408" s="96">
        <f t="shared" si="266"/>
        <v>0</v>
      </c>
      <c r="CP408" s="103" t="str">
        <f t="shared" si="267"/>
        <v>Ninguna</v>
      </c>
      <c r="CQ408" s="104">
        <f t="shared" si="268"/>
        <v>1.1214619960357812E-3</v>
      </c>
      <c r="CR408" s="104">
        <f t="shared" si="269"/>
        <v>1.1214619960357812E-3</v>
      </c>
      <c r="CS408" s="103" t="str">
        <f t="shared" si="270"/>
        <v>Ninguna</v>
      </c>
      <c r="CT408" s="105" t="str">
        <f t="shared" si="271"/>
        <v>Eutrofico</v>
      </c>
      <c r="CU408" s="83" t="s">
        <v>2537</v>
      </c>
      <c r="CV408" s="83" t="s">
        <v>2532</v>
      </c>
      <c r="CW408" s="90">
        <v>43823</v>
      </c>
      <c r="CX408" s="106">
        <f t="shared" si="272"/>
        <v>5.2458966630056656</v>
      </c>
    </row>
    <row r="409" spans="1:102" ht="30" hidden="1" customHeight="1" x14ac:dyDescent="0.2">
      <c r="A409" s="83">
        <v>2019</v>
      </c>
      <c r="B409" s="84" t="s">
        <v>2538</v>
      </c>
      <c r="C409" s="84" t="s">
        <v>650</v>
      </c>
      <c r="D409" s="85" t="s">
        <v>2539</v>
      </c>
      <c r="E409" s="108" t="s">
        <v>160</v>
      </c>
      <c r="F409" s="86" t="s">
        <v>151</v>
      </c>
      <c r="G409" s="86" t="s">
        <v>991</v>
      </c>
      <c r="H409" s="87">
        <v>-75.906236111111099</v>
      </c>
      <c r="I409" s="87">
        <v>6.7150138888888904</v>
      </c>
      <c r="J409" s="83">
        <v>797780.53500000003</v>
      </c>
      <c r="K409" s="83">
        <v>1234686.8292</v>
      </c>
      <c r="L409" s="89">
        <v>1500</v>
      </c>
      <c r="M409" s="83">
        <v>2</v>
      </c>
      <c r="N409" s="86" t="s">
        <v>79</v>
      </c>
      <c r="O409" s="83">
        <v>26</v>
      </c>
      <c r="P409" s="83" t="s">
        <v>80</v>
      </c>
      <c r="Q409" s="83">
        <v>2621</v>
      </c>
      <c r="R409" s="84" t="s">
        <v>152</v>
      </c>
      <c r="S409" s="84" t="s">
        <v>153</v>
      </c>
      <c r="T409" s="84" t="s">
        <v>154</v>
      </c>
      <c r="U409" s="85" t="s">
        <v>644</v>
      </c>
      <c r="V409" s="84" t="s">
        <v>645</v>
      </c>
      <c r="W409" s="84" t="s">
        <v>649</v>
      </c>
      <c r="X409" s="84" t="s">
        <v>650</v>
      </c>
      <c r="Y409" s="90">
        <v>43662</v>
      </c>
      <c r="Z409" s="91">
        <v>13.23</v>
      </c>
      <c r="AA409" s="91">
        <v>8.27</v>
      </c>
      <c r="AB409" s="91">
        <v>1623</v>
      </c>
      <c r="AC409" s="91">
        <v>24.6</v>
      </c>
      <c r="AD409" s="91">
        <v>24.6</v>
      </c>
      <c r="AE409" s="91">
        <v>7.23</v>
      </c>
      <c r="AF409" s="91">
        <v>101.2</v>
      </c>
      <c r="AG409" s="91">
        <v>0</v>
      </c>
      <c r="AH409" s="91">
        <v>12</v>
      </c>
      <c r="AI409" s="91">
        <v>2</v>
      </c>
      <c r="AJ409" s="91" t="s">
        <v>88</v>
      </c>
      <c r="AK409" s="91" t="s">
        <v>88</v>
      </c>
      <c r="AL409" s="91">
        <v>364</v>
      </c>
      <c r="AM409" s="91">
        <v>153531</v>
      </c>
      <c r="AN409" s="91">
        <v>706</v>
      </c>
      <c r="AO409" s="91">
        <v>0.153</v>
      </c>
      <c r="AP409" s="91">
        <v>2.6881702897674216</v>
      </c>
      <c r="AQ409" s="91">
        <v>0.02</v>
      </c>
      <c r="AR409" s="91">
        <v>5</v>
      </c>
      <c r="AS409" s="91">
        <v>1.27</v>
      </c>
      <c r="AT409" s="91">
        <v>1387</v>
      </c>
      <c r="AU409" s="91" t="s">
        <v>88</v>
      </c>
      <c r="AV409" s="91">
        <v>7</v>
      </c>
      <c r="AW409" s="91">
        <v>0.1</v>
      </c>
      <c r="AX409" s="91">
        <v>5</v>
      </c>
      <c r="AY409" s="91">
        <v>8.6999999999999994E-2</v>
      </c>
      <c r="AZ409" s="91">
        <v>114</v>
      </c>
      <c r="BA409" s="91">
        <v>826</v>
      </c>
      <c r="BB409" s="91" t="s">
        <v>88</v>
      </c>
      <c r="BC409" s="91" t="s">
        <v>88</v>
      </c>
      <c r="BD409" s="91" t="s">
        <v>88</v>
      </c>
      <c r="BE409" s="93" t="s">
        <v>88</v>
      </c>
      <c r="BF409" s="91" t="s">
        <v>88</v>
      </c>
      <c r="BG409" s="91" t="s">
        <v>88</v>
      </c>
      <c r="BH409" s="91" t="s">
        <v>88</v>
      </c>
      <c r="BI409" s="94">
        <f t="shared" si="234"/>
        <v>98.809711650725916</v>
      </c>
      <c r="BJ409" s="95">
        <f t="shared" si="235"/>
        <v>25.556173427240513</v>
      </c>
      <c r="BK409" s="95">
        <f t="shared" si="236"/>
        <v>76.811120293994463</v>
      </c>
      <c r="BL409" s="95">
        <f t="shared" si="237"/>
        <v>80.14150832</v>
      </c>
      <c r="BM409" s="95">
        <f t="shared" si="238"/>
        <v>83.228548742545868</v>
      </c>
      <c r="BN409" s="95">
        <f t="shared" si="239"/>
        <v>85.756210881875944</v>
      </c>
      <c r="BO409" s="95">
        <f t="shared" si="240"/>
        <v>90.391999999999996</v>
      </c>
      <c r="BP409" s="95">
        <f t="shared" si="241"/>
        <v>94.838136345641487</v>
      </c>
      <c r="BQ409" s="95">
        <f t="shared" si="242"/>
        <v>20</v>
      </c>
      <c r="BR409" s="96">
        <f t="shared" si="243"/>
        <v>73.07615474661479</v>
      </c>
      <c r="BS409" s="97" t="str">
        <f t="shared" si="244"/>
        <v>BUENA</v>
      </c>
      <c r="BT409" s="98">
        <f t="shared" si="245"/>
        <v>57.471264367816097</v>
      </c>
      <c r="BU409" s="99">
        <f t="shared" si="246"/>
        <v>0.98799999999999999</v>
      </c>
      <c r="BV409" s="100">
        <f t="shared" si="247"/>
        <v>0.51129560650932715</v>
      </c>
      <c r="BW409" s="95">
        <f t="shared" si="248"/>
        <v>0.86929822219388309</v>
      </c>
      <c r="BX409" s="94">
        <f t="shared" si="249"/>
        <v>0.91</v>
      </c>
      <c r="BY409" s="100">
        <f t="shared" si="250"/>
        <v>0.999</v>
      </c>
      <c r="BZ409" s="100">
        <f t="shared" si="251"/>
        <v>0</v>
      </c>
      <c r="CA409" s="94">
        <f t="shared" si="252"/>
        <v>0.15</v>
      </c>
      <c r="CB409" s="99">
        <f t="shared" si="253"/>
        <v>0.63962313601844945</v>
      </c>
      <c r="CC409" s="97" t="str">
        <f t="shared" si="254"/>
        <v>Regular</v>
      </c>
      <c r="CD409" s="99">
        <f t="shared" si="255"/>
        <v>1</v>
      </c>
      <c r="CE409" s="96">
        <f t="shared" si="256"/>
        <v>1</v>
      </c>
      <c r="CF409" s="96">
        <f t="shared" si="257"/>
        <v>0.32000000000000006</v>
      </c>
      <c r="CG409" s="99">
        <f t="shared" si="258"/>
        <v>0.77333333333333343</v>
      </c>
      <c r="CH409" s="101" t="str">
        <f t="shared" si="259"/>
        <v>Alta</v>
      </c>
      <c r="CI409" s="96">
        <f t="shared" si="260"/>
        <v>0</v>
      </c>
      <c r="CJ409" s="96">
        <f t="shared" si="261"/>
        <v>1</v>
      </c>
      <c r="CK409" s="96">
        <f t="shared" si="262"/>
        <v>0</v>
      </c>
      <c r="CL409" s="102">
        <f t="shared" si="263"/>
        <v>0.33333333333333331</v>
      </c>
      <c r="CM409" s="103" t="str">
        <f t="shared" si="264"/>
        <v>Baja</v>
      </c>
      <c r="CN409" s="96">
        <f t="shared" si="265"/>
        <v>0</v>
      </c>
      <c r="CO409" s="96">
        <f t="shared" si="266"/>
        <v>0</v>
      </c>
      <c r="CP409" s="103" t="str">
        <f t="shared" si="267"/>
        <v>Ninguna</v>
      </c>
      <c r="CQ409" s="104">
        <f t="shared" si="268"/>
        <v>7.2527321349177179E-2</v>
      </c>
      <c r="CR409" s="104">
        <f t="shared" si="269"/>
        <v>7.2527321349177179E-2</v>
      </c>
      <c r="CS409" s="103" t="str">
        <f t="shared" si="270"/>
        <v>Ninguna</v>
      </c>
      <c r="CT409" s="105" t="str">
        <f t="shared" si="271"/>
        <v>Eutrofico</v>
      </c>
      <c r="CU409" s="83" t="s">
        <v>2540</v>
      </c>
      <c r="CV409" s="83" t="s">
        <v>1723</v>
      </c>
      <c r="CW409" s="90">
        <v>43677</v>
      </c>
      <c r="CX409" s="106">
        <f t="shared" si="272"/>
        <v>7.7081702897674216</v>
      </c>
    </row>
    <row r="410" spans="1:102" ht="24.75" hidden="1" customHeight="1" x14ac:dyDescent="0.2">
      <c r="A410" s="83">
        <v>2019</v>
      </c>
      <c r="B410" s="84" t="s">
        <v>2541</v>
      </c>
      <c r="C410" s="84" t="s">
        <v>650</v>
      </c>
      <c r="D410" s="85" t="s">
        <v>2542</v>
      </c>
      <c r="E410" s="108" t="s">
        <v>160</v>
      </c>
      <c r="F410" s="86" t="s">
        <v>151</v>
      </c>
      <c r="G410" s="86" t="s">
        <v>991</v>
      </c>
      <c r="H410" s="87">
        <v>-75.885586111111095</v>
      </c>
      <c r="I410" s="87">
        <v>6.7143277777777701</v>
      </c>
      <c r="J410" s="83">
        <v>800064.46389999997</v>
      </c>
      <c r="K410" s="83">
        <v>1234602.4358000001</v>
      </c>
      <c r="L410" s="89">
        <v>850</v>
      </c>
      <c r="M410" s="83">
        <v>2</v>
      </c>
      <c r="N410" s="86" t="s">
        <v>79</v>
      </c>
      <c r="O410" s="83">
        <v>26</v>
      </c>
      <c r="P410" s="83" t="s">
        <v>80</v>
      </c>
      <c r="Q410" s="83">
        <v>2621</v>
      </c>
      <c r="R410" s="84" t="s">
        <v>152</v>
      </c>
      <c r="S410" s="84" t="s">
        <v>153</v>
      </c>
      <c r="T410" s="84" t="s">
        <v>154</v>
      </c>
      <c r="U410" s="85" t="s">
        <v>644</v>
      </c>
      <c r="V410" s="84" t="s">
        <v>645</v>
      </c>
      <c r="W410" s="84" t="s">
        <v>649</v>
      </c>
      <c r="X410" s="84" t="s">
        <v>650</v>
      </c>
      <c r="Y410" s="90">
        <v>43662</v>
      </c>
      <c r="Z410" s="91">
        <v>16.600000000000001</v>
      </c>
      <c r="AA410" s="91">
        <v>8.01</v>
      </c>
      <c r="AB410" s="91">
        <v>1538</v>
      </c>
      <c r="AC410" s="91">
        <v>24.7</v>
      </c>
      <c r="AD410" s="91">
        <v>24.4</v>
      </c>
      <c r="AE410" s="91">
        <v>7.49</v>
      </c>
      <c r="AF410" s="91">
        <v>92.2</v>
      </c>
      <c r="AG410" s="91">
        <v>-0.30000000000000071</v>
      </c>
      <c r="AH410" s="91">
        <v>39.6</v>
      </c>
      <c r="AI410" s="91">
        <v>16.7</v>
      </c>
      <c r="AJ410" s="91" t="s">
        <v>88</v>
      </c>
      <c r="AK410" s="91" t="s">
        <v>88</v>
      </c>
      <c r="AL410" s="91">
        <v>1259000</v>
      </c>
      <c r="AM410" s="91">
        <v>15531000</v>
      </c>
      <c r="AN410" s="91">
        <v>1872000</v>
      </c>
      <c r="AO410" s="91">
        <v>0.99399999999999999</v>
      </c>
      <c r="AP410" s="91">
        <v>2.5978116245651557</v>
      </c>
      <c r="AQ410" s="91">
        <v>0.57299999999999995</v>
      </c>
      <c r="AR410" s="91">
        <v>5</v>
      </c>
      <c r="AS410" s="91">
        <v>16.2</v>
      </c>
      <c r="AT410" s="91">
        <v>1399</v>
      </c>
      <c r="AU410" s="91" t="s">
        <v>88</v>
      </c>
      <c r="AV410" s="91">
        <v>35</v>
      </c>
      <c r="AW410" s="91">
        <v>6</v>
      </c>
      <c r="AX410" s="91">
        <v>7.32</v>
      </c>
      <c r="AY410" s="91">
        <v>0.05</v>
      </c>
      <c r="AZ410" s="91">
        <v>138</v>
      </c>
      <c r="BA410" s="91">
        <v>788</v>
      </c>
      <c r="BB410" s="91">
        <v>0.05</v>
      </c>
      <c r="BC410" s="91" t="s">
        <v>88</v>
      </c>
      <c r="BD410" s="91" t="s">
        <v>88</v>
      </c>
      <c r="BE410" s="93">
        <v>1E-3</v>
      </c>
      <c r="BF410" s="91" t="s">
        <v>88</v>
      </c>
      <c r="BG410" s="91">
        <v>0.25</v>
      </c>
      <c r="BH410" s="91" t="s">
        <v>88</v>
      </c>
      <c r="BI410" s="94">
        <f t="shared" si="234"/>
        <v>96.409351115893159</v>
      </c>
      <c r="BJ410" s="95">
        <f t="shared" si="235"/>
        <v>2</v>
      </c>
      <c r="BK410" s="95">
        <f t="shared" si="236"/>
        <v>84.713978353098355</v>
      </c>
      <c r="BL410" s="95">
        <f t="shared" si="237"/>
        <v>17.413594542317</v>
      </c>
      <c r="BM410" s="95">
        <f t="shared" si="238"/>
        <v>83.749152297722716</v>
      </c>
      <c r="BN410" s="95">
        <f t="shared" si="239"/>
        <v>41.001724719795767</v>
      </c>
      <c r="BO410" s="95">
        <f t="shared" si="240"/>
        <v>90.532060780235426</v>
      </c>
      <c r="BP410" s="95">
        <f t="shared" si="241"/>
        <v>66.415591702083034</v>
      </c>
      <c r="BQ410" s="95">
        <f t="shared" si="242"/>
        <v>20</v>
      </c>
      <c r="BR410" s="96">
        <f t="shared" si="243"/>
        <v>56.185163824139558</v>
      </c>
      <c r="BS410" s="97" t="str">
        <f t="shared" si="244"/>
        <v>MEDIA</v>
      </c>
      <c r="BT410" s="98">
        <f t="shared" si="245"/>
        <v>146.4</v>
      </c>
      <c r="BU410" s="99">
        <f t="shared" si="246"/>
        <v>0.92200000000000004</v>
      </c>
      <c r="BV410" s="100">
        <f t="shared" si="247"/>
        <v>0.1</v>
      </c>
      <c r="BW410" s="95">
        <f t="shared" si="248"/>
        <v>0.99482569109434804</v>
      </c>
      <c r="BX410" s="94">
        <f t="shared" si="249"/>
        <v>0.51</v>
      </c>
      <c r="BY410" s="100">
        <f t="shared" si="250"/>
        <v>0.91500000000000004</v>
      </c>
      <c r="BZ410" s="100">
        <f t="shared" si="251"/>
        <v>0</v>
      </c>
      <c r="CA410" s="94">
        <f t="shared" si="252"/>
        <v>0.15</v>
      </c>
      <c r="CB410" s="99">
        <f t="shared" si="253"/>
        <v>0.5212955967532088</v>
      </c>
      <c r="CC410" s="97" t="str">
        <f t="shared" si="254"/>
        <v>Regular</v>
      </c>
      <c r="CD410" s="99">
        <f t="shared" si="255"/>
        <v>1</v>
      </c>
      <c r="CE410" s="96">
        <f t="shared" si="256"/>
        <v>1</v>
      </c>
      <c r="CF410" s="96">
        <f t="shared" si="257"/>
        <v>0.44000000000000006</v>
      </c>
      <c r="CG410" s="99">
        <f t="shared" si="258"/>
        <v>0.81333333333333335</v>
      </c>
      <c r="CH410" s="101" t="str">
        <f t="shared" si="259"/>
        <v>Muy Alta</v>
      </c>
      <c r="CI410" s="96">
        <f t="shared" si="260"/>
        <v>0.8059015298033082</v>
      </c>
      <c r="CJ410" s="96">
        <f t="shared" si="261"/>
        <v>1</v>
      </c>
      <c r="CK410" s="96">
        <f t="shared" si="262"/>
        <v>7.7999999999999958E-2</v>
      </c>
      <c r="CL410" s="102">
        <f t="shared" si="263"/>
        <v>0.62796717660110268</v>
      </c>
      <c r="CM410" s="103" t="str">
        <f t="shared" si="264"/>
        <v>Alta</v>
      </c>
      <c r="CN410" s="96">
        <f t="shared" si="265"/>
        <v>8.4999999999999992E-2</v>
      </c>
      <c r="CO410" s="96">
        <f t="shared" si="266"/>
        <v>8.4999999999999992E-2</v>
      </c>
      <c r="CP410" s="103" t="str">
        <f t="shared" si="267"/>
        <v>Ninguna</v>
      </c>
      <c r="CQ410" s="104">
        <f t="shared" si="268"/>
        <v>3.0903342712138251E-2</v>
      </c>
      <c r="CR410" s="104">
        <f t="shared" si="269"/>
        <v>3.0903342712138251E-2</v>
      </c>
      <c r="CS410" s="103" t="str">
        <f t="shared" si="270"/>
        <v>Ninguna</v>
      </c>
      <c r="CT410" s="105" t="str">
        <f t="shared" si="271"/>
        <v>Eutrofico</v>
      </c>
      <c r="CU410" s="83" t="s">
        <v>1722</v>
      </c>
      <c r="CV410" s="83" t="s">
        <v>1723</v>
      </c>
      <c r="CW410" s="90">
        <v>43677</v>
      </c>
      <c r="CX410" s="106">
        <f t="shared" si="272"/>
        <v>10.490811624565156</v>
      </c>
    </row>
    <row r="411" spans="1:102" ht="30" hidden="1" customHeight="1" x14ac:dyDescent="0.2">
      <c r="A411" s="126">
        <v>2020</v>
      </c>
      <c r="B411" s="84" t="s">
        <v>997</v>
      </c>
      <c r="C411" s="84" t="s">
        <v>998</v>
      </c>
      <c r="D411" s="85" t="s">
        <v>999</v>
      </c>
      <c r="E411" s="84" t="s">
        <v>1000</v>
      </c>
      <c r="F411" s="86" t="s">
        <v>78</v>
      </c>
      <c r="G411" s="86" t="s">
        <v>991</v>
      </c>
      <c r="H411" s="87">
        <v>-75.786456000000001</v>
      </c>
      <c r="I411" s="119">
        <v>6.0625460000000002</v>
      </c>
      <c r="J411" s="88">
        <v>810790.06129999994</v>
      </c>
      <c r="K411" s="86">
        <v>1162452.3196</v>
      </c>
      <c r="L411" s="89" t="s">
        <v>2543</v>
      </c>
      <c r="M411" s="86" t="s">
        <v>2544</v>
      </c>
      <c r="N411" s="86" t="s">
        <v>79</v>
      </c>
      <c r="O411" s="86" t="s">
        <v>2545</v>
      </c>
      <c r="P411" s="86" t="s">
        <v>80</v>
      </c>
      <c r="Q411" s="84" t="s">
        <v>2546</v>
      </c>
      <c r="R411" s="84" t="s">
        <v>667</v>
      </c>
      <c r="S411" s="84" t="s">
        <v>82</v>
      </c>
      <c r="T411" s="84" t="s">
        <v>721</v>
      </c>
      <c r="U411" s="85" t="s">
        <v>493</v>
      </c>
      <c r="V411" s="84" t="s">
        <v>735</v>
      </c>
      <c r="W411" s="84" t="s">
        <v>1001</v>
      </c>
      <c r="X411" s="90" t="s">
        <v>998</v>
      </c>
      <c r="Y411" s="90">
        <v>44089</v>
      </c>
      <c r="Z411" s="91">
        <v>121.04</v>
      </c>
      <c r="AA411" s="91">
        <v>7.28</v>
      </c>
      <c r="AB411" s="91">
        <v>99</v>
      </c>
      <c r="AC411" s="91">
        <v>18.8</v>
      </c>
      <c r="AD411" s="91">
        <v>20.100000000000001</v>
      </c>
      <c r="AE411" s="91">
        <v>8.9600000000000009</v>
      </c>
      <c r="AF411" s="91">
        <v>107.4</v>
      </c>
      <c r="AG411" s="91">
        <f>AD411-AC411</f>
        <v>1.3000000000000007</v>
      </c>
      <c r="AH411" s="91">
        <v>12</v>
      </c>
      <c r="AI411" s="91">
        <v>2</v>
      </c>
      <c r="AJ411" s="91" t="s">
        <v>88</v>
      </c>
      <c r="AK411" s="91" t="s">
        <v>88</v>
      </c>
      <c r="AL411" s="91">
        <v>58300</v>
      </c>
      <c r="AM411" s="91">
        <v>150000</v>
      </c>
      <c r="AN411" s="91">
        <v>83900</v>
      </c>
      <c r="AO411" s="91">
        <v>0.5</v>
      </c>
      <c r="AP411" s="91">
        <v>0.2484863293062323</v>
      </c>
      <c r="AQ411" s="91">
        <v>0.03</v>
      </c>
      <c r="AR411" s="91">
        <v>5</v>
      </c>
      <c r="AS411" s="91">
        <v>10.6</v>
      </c>
      <c r="AT411" s="91">
        <v>78</v>
      </c>
      <c r="AU411" s="91" t="s">
        <v>88</v>
      </c>
      <c r="AV411" s="91">
        <v>18</v>
      </c>
      <c r="AW411" s="91">
        <v>0.1</v>
      </c>
      <c r="AX411" s="91">
        <v>5</v>
      </c>
      <c r="AY411" s="91">
        <v>0.27100000000000002</v>
      </c>
      <c r="AZ411" s="91">
        <v>25.6</v>
      </c>
      <c r="BA411" s="91">
        <v>42</v>
      </c>
      <c r="BB411" s="91" t="s">
        <v>88</v>
      </c>
      <c r="BC411" s="91" t="s">
        <v>88</v>
      </c>
      <c r="BD411" s="91" t="s">
        <v>88</v>
      </c>
      <c r="BE411" s="93" t="s">
        <v>88</v>
      </c>
      <c r="BF411" s="91" t="s">
        <v>88</v>
      </c>
      <c r="BG411" s="91" t="s">
        <v>88</v>
      </c>
      <c r="BH411" s="91" t="s">
        <v>88</v>
      </c>
      <c r="BI411" s="127">
        <f t="shared" si="234"/>
        <v>97.887676111045749</v>
      </c>
      <c r="BJ411" s="128">
        <f t="shared" si="235"/>
        <v>4.1924533495049729</v>
      </c>
      <c r="BK411" s="128">
        <f t="shared" si="236"/>
        <v>93.009419355668541</v>
      </c>
      <c r="BL411" s="128">
        <f t="shared" si="237"/>
        <v>80.14150832</v>
      </c>
      <c r="BM411" s="128">
        <f t="shared" si="238"/>
        <v>99.104004398411917</v>
      </c>
      <c r="BN411" s="128">
        <f t="shared" si="239"/>
        <v>61.608367706250007</v>
      </c>
      <c r="BO411" s="128">
        <f t="shared" si="240"/>
        <v>88.410679186051368</v>
      </c>
      <c r="BP411" s="128">
        <f t="shared" si="241"/>
        <v>75.184951320425441</v>
      </c>
      <c r="BQ411" s="128">
        <f t="shared" si="242"/>
        <v>85.530506418481608</v>
      </c>
      <c r="BR411" s="96">
        <f t="shared" si="243"/>
        <v>73.272536203121192</v>
      </c>
      <c r="BS411" s="129" t="str">
        <f t="shared" si="244"/>
        <v>BUENA</v>
      </c>
      <c r="BT411" s="98">
        <f t="shared" si="245"/>
        <v>18.450184501845015</v>
      </c>
      <c r="BU411" s="99">
        <f t="shared" si="246"/>
        <v>0.92599999999999993</v>
      </c>
      <c r="BV411" s="130">
        <f t="shared" si="247"/>
        <v>0.1</v>
      </c>
      <c r="BW411" s="128">
        <f t="shared" si="248"/>
        <v>1</v>
      </c>
      <c r="BX411" s="127">
        <f t="shared" si="249"/>
        <v>0.91</v>
      </c>
      <c r="BY411" s="130">
        <f t="shared" si="250"/>
        <v>0.96599999999999997</v>
      </c>
      <c r="BZ411" s="130">
        <f t="shared" si="251"/>
        <v>0.74049175493226738</v>
      </c>
      <c r="CA411" s="127">
        <f t="shared" si="252"/>
        <v>0.8</v>
      </c>
      <c r="CB411" s="99">
        <f t="shared" si="253"/>
        <v>0.78046884569051744</v>
      </c>
      <c r="CC411" s="129" t="str">
        <f t="shared" si="254"/>
        <v>Aceptable</v>
      </c>
      <c r="CD411" s="99">
        <f t="shared" si="255"/>
        <v>0.25950824506773257</v>
      </c>
      <c r="CE411" s="96">
        <f t="shared" si="256"/>
        <v>1.127968256319364E-2</v>
      </c>
      <c r="CF411" s="96">
        <f t="shared" si="257"/>
        <v>0</v>
      </c>
      <c r="CG411" s="99">
        <f t="shared" si="258"/>
        <v>9.0262642543642066E-2</v>
      </c>
      <c r="CH411" s="131" t="str">
        <f t="shared" si="259"/>
        <v>Ninguna</v>
      </c>
      <c r="CI411" s="96">
        <f t="shared" si="260"/>
        <v>0</v>
      </c>
      <c r="CJ411" s="96">
        <f t="shared" si="261"/>
        <v>1</v>
      </c>
      <c r="CK411" s="96">
        <f t="shared" si="262"/>
        <v>0</v>
      </c>
      <c r="CL411" s="102">
        <f t="shared" si="263"/>
        <v>0.33333333333333331</v>
      </c>
      <c r="CM411" s="131" t="str">
        <f t="shared" si="264"/>
        <v>Baja</v>
      </c>
      <c r="CN411" s="96">
        <f t="shared" si="265"/>
        <v>3.4000000000000002E-2</v>
      </c>
      <c r="CO411" s="96">
        <f t="shared" si="266"/>
        <v>3.4000000000000002E-2</v>
      </c>
      <c r="CP411" s="131" t="str">
        <f t="shared" si="267"/>
        <v>Ninguna</v>
      </c>
      <c r="CQ411" s="104">
        <f t="shared" si="268"/>
        <v>2.5630269487406407E-3</v>
      </c>
      <c r="CR411" s="104">
        <f t="shared" si="269"/>
        <v>2.5630269487406407E-3</v>
      </c>
      <c r="CS411" s="131" t="str">
        <f t="shared" si="270"/>
        <v>Ninguna</v>
      </c>
      <c r="CT411" s="132" t="str">
        <f t="shared" si="271"/>
        <v>Eutrofico</v>
      </c>
      <c r="CU411" s="83" t="s">
        <v>2547</v>
      </c>
      <c r="CV411" s="83" t="s">
        <v>2548</v>
      </c>
      <c r="CW411" s="90">
        <v>44103</v>
      </c>
      <c r="CX411" s="106">
        <f t="shared" si="272"/>
        <v>5.2784863293062321</v>
      </c>
    </row>
    <row r="412" spans="1:102" ht="30" hidden="1" customHeight="1" x14ac:dyDescent="0.2">
      <c r="A412" s="83">
        <v>2020</v>
      </c>
      <c r="B412" s="84" t="s">
        <v>1004</v>
      </c>
      <c r="C412" s="84" t="s">
        <v>998</v>
      </c>
      <c r="D412" s="85" t="s">
        <v>1005</v>
      </c>
      <c r="E412" s="84" t="s">
        <v>1000</v>
      </c>
      <c r="F412" s="86" t="s">
        <v>78</v>
      </c>
      <c r="G412" s="86" t="s">
        <v>991</v>
      </c>
      <c r="H412" s="87">
        <v>-75.786320000000003</v>
      </c>
      <c r="I412" s="119">
        <v>6.0646199999999997</v>
      </c>
      <c r="J412" s="88">
        <v>810805.84629999998</v>
      </c>
      <c r="K412" s="86">
        <v>1162681.7293</v>
      </c>
      <c r="L412" s="89" t="s">
        <v>2549</v>
      </c>
      <c r="M412" s="86" t="s">
        <v>2544</v>
      </c>
      <c r="N412" s="86" t="s">
        <v>79</v>
      </c>
      <c r="O412" s="86" t="s">
        <v>2545</v>
      </c>
      <c r="P412" s="86" t="s">
        <v>80</v>
      </c>
      <c r="Q412" s="84" t="s">
        <v>2546</v>
      </c>
      <c r="R412" s="84" t="s">
        <v>667</v>
      </c>
      <c r="S412" s="84" t="s">
        <v>82</v>
      </c>
      <c r="T412" s="84" t="s">
        <v>721</v>
      </c>
      <c r="U412" s="85" t="s">
        <v>493</v>
      </c>
      <c r="V412" s="84" t="s">
        <v>735</v>
      </c>
      <c r="W412" s="84" t="s">
        <v>1001</v>
      </c>
      <c r="X412" s="90" t="s">
        <v>998</v>
      </c>
      <c r="Y412" s="90">
        <v>44089</v>
      </c>
      <c r="Z412" s="91">
        <v>155.59</v>
      </c>
      <c r="AA412" s="91">
        <v>7.3</v>
      </c>
      <c r="AB412" s="91">
        <v>103</v>
      </c>
      <c r="AC412" s="91">
        <v>18.8</v>
      </c>
      <c r="AD412" s="91">
        <v>20.100000000000001</v>
      </c>
      <c r="AE412" s="91">
        <v>7.96</v>
      </c>
      <c r="AF412" s="91">
        <v>104.4</v>
      </c>
      <c r="AG412" s="91">
        <f>AD412-AC412</f>
        <v>1.3000000000000007</v>
      </c>
      <c r="AH412" s="91">
        <v>12</v>
      </c>
      <c r="AI412" s="91">
        <v>2</v>
      </c>
      <c r="AJ412" s="91" t="s">
        <v>88</v>
      </c>
      <c r="AK412" s="91" t="s">
        <v>88</v>
      </c>
      <c r="AL412" s="91">
        <v>309000</v>
      </c>
      <c r="AM412" s="91">
        <v>1515000</v>
      </c>
      <c r="AN412" s="91">
        <v>378400</v>
      </c>
      <c r="AO412" s="91">
        <v>0.5</v>
      </c>
      <c r="AP412" s="91">
        <v>0.2484863293062323</v>
      </c>
      <c r="AQ412" s="91">
        <v>0.03</v>
      </c>
      <c r="AR412" s="91">
        <v>5</v>
      </c>
      <c r="AS412" s="91">
        <v>18.100000000000001</v>
      </c>
      <c r="AT412" s="91">
        <v>121</v>
      </c>
      <c r="AU412" s="91" t="s">
        <v>88</v>
      </c>
      <c r="AV412" s="91">
        <v>13</v>
      </c>
      <c r="AW412" s="91">
        <v>0.1</v>
      </c>
      <c r="AX412" s="91">
        <v>5</v>
      </c>
      <c r="AY412" s="91">
        <v>0.23100000000000001</v>
      </c>
      <c r="AZ412" s="91">
        <v>25.1</v>
      </c>
      <c r="BA412" s="91">
        <v>40</v>
      </c>
      <c r="BB412" s="91" t="s">
        <v>88</v>
      </c>
      <c r="BC412" s="91" t="s">
        <v>88</v>
      </c>
      <c r="BD412" s="91" t="s">
        <v>88</v>
      </c>
      <c r="BE412" s="93" t="s">
        <v>88</v>
      </c>
      <c r="BF412" s="91" t="s">
        <v>88</v>
      </c>
      <c r="BG412" s="91" t="s">
        <v>88</v>
      </c>
      <c r="BH412" s="91" t="s">
        <v>88</v>
      </c>
      <c r="BI412" s="94">
        <f t="shared" si="234"/>
        <v>98.58697666289774</v>
      </c>
      <c r="BJ412" s="95">
        <f t="shared" si="235"/>
        <v>2</v>
      </c>
      <c r="BK412" s="95">
        <f t="shared" si="236"/>
        <v>93.167407243000724</v>
      </c>
      <c r="BL412" s="95">
        <f t="shared" si="237"/>
        <v>80.14150832</v>
      </c>
      <c r="BM412" s="95">
        <f t="shared" si="238"/>
        <v>99.104004398411917</v>
      </c>
      <c r="BN412" s="95">
        <f t="shared" si="239"/>
        <v>61.608367706250007</v>
      </c>
      <c r="BO412" s="95">
        <f t="shared" si="240"/>
        <v>88.410679186051368</v>
      </c>
      <c r="BP412" s="95">
        <f t="shared" si="241"/>
        <v>63.857345820066186</v>
      </c>
      <c r="BQ412" s="95">
        <f t="shared" si="242"/>
        <v>82.170531501939109</v>
      </c>
      <c r="BR412" s="96">
        <f t="shared" si="243"/>
        <v>71.916596744435054</v>
      </c>
      <c r="BS412" s="97" t="str">
        <f t="shared" si="244"/>
        <v>BUENA</v>
      </c>
      <c r="BT412" s="98">
        <f t="shared" si="245"/>
        <v>21.645021645021643</v>
      </c>
      <c r="BU412" s="99">
        <f t="shared" si="246"/>
        <v>0.95599999999999996</v>
      </c>
      <c r="BV412" s="100">
        <f t="shared" si="247"/>
        <v>0.1</v>
      </c>
      <c r="BW412" s="95">
        <f t="shared" si="248"/>
        <v>1</v>
      </c>
      <c r="BX412" s="94">
        <f t="shared" si="249"/>
        <v>0.91</v>
      </c>
      <c r="BY412" s="100">
        <f t="shared" si="250"/>
        <v>0.98099999999999998</v>
      </c>
      <c r="BZ412" s="100">
        <f t="shared" si="251"/>
        <v>0.72634594927702323</v>
      </c>
      <c r="CA412" s="94">
        <f t="shared" si="252"/>
        <v>0.15</v>
      </c>
      <c r="CB412" s="99">
        <f t="shared" si="253"/>
        <v>0.69438843289878338</v>
      </c>
      <c r="CC412" s="97" t="str">
        <f t="shared" si="254"/>
        <v>Regular</v>
      </c>
      <c r="CD412" s="99">
        <f t="shared" si="255"/>
        <v>0.27365405072297672</v>
      </c>
      <c r="CE412" s="96">
        <f t="shared" si="256"/>
        <v>9.1004729233158648E-3</v>
      </c>
      <c r="CF412" s="96">
        <f t="shared" si="257"/>
        <v>0</v>
      </c>
      <c r="CG412" s="99">
        <f t="shared" si="258"/>
        <v>9.4251507882097518E-2</v>
      </c>
      <c r="CH412" s="101" t="str">
        <f t="shared" si="259"/>
        <v>Ninguna</v>
      </c>
      <c r="CI412" s="96">
        <f t="shared" si="260"/>
        <v>0</v>
      </c>
      <c r="CJ412" s="96">
        <f t="shared" si="261"/>
        <v>1</v>
      </c>
      <c r="CK412" s="96">
        <f t="shared" si="262"/>
        <v>0</v>
      </c>
      <c r="CL412" s="102">
        <f t="shared" si="263"/>
        <v>0.33333333333333331</v>
      </c>
      <c r="CM412" s="103" t="str">
        <f t="shared" si="264"/>
        <v>Baja</v>
      </c>
      <c r="CN412" s="96">
        <f t="shared" si="265"/>
        <v>1.9E-2</v>
      </c>
      <c r="CO412" s="96">
        <f t="shared" si="266"/>
        <v>1.9E-2</v>
      </c>
      <c r="CP412" s="103" t="str">
        <f t="shared" si="267"/>
        <v>Ninguna</v>
      </c>
      <c r="CQ412" s="104">
        <f t="shared" si="268"/>
        <v>2.7456171748128253E-3</v>
      </c>
      <c r="CR412" s="104">
        <f t="shared" si="269"/>
        <v>2.7456171748128253E-3</v>
      </c>
      <c r="CS412" s="103" t="str">
        <f t="shared" si="270"/>
        <v>Ninguna</v>
      </c>
      <c r="CT412" s="105" t="str">
        <f t="shared" si="271"/>
        <v>Eutrofico</v>
      </c>
      <c r="CU412" s="83" t="s">
        <v>2547</v>
      </c>
      <c r="CV412" s="83" t="s">
        <v>2548</v>
      </c>
      <c r="CW412" s="90">
        <v>44103</v>
      </c>
      <c r="CX412" s="106">
        <f t="shared" si="272"/>
        <v>5.2784863293062321</v>
      </c>
    </row>
    <row r="413" spans="1:102" ht="30" hidden="1" customHeight="1" x14ac:dyDescent="0.2">
      <c r="A413" s="83">
        <v>2020</v>
      </c>
      <c r="B413" s="84" t="s">
        <v>1007</v>
      </c>
      <c r="C413" s="84" t="s">
        <v>998</v>
      </c>
      <c r="D413" s="85" t="s">
        <v>1008</v>
      </c>
      <c r="E413" s="84" t="s">
        <v>1000</v>
      </c>
      <c r="F413" s="86" t="s">
        <v>78</v>
      </c>
      <c r="G413" s="86" t="s">
        <v>991</v>
      </c>
      <c r="H413" s="87">
        <v>-75.795715000000001</v>
      </c>
      <c r="I413" s="119">
        <v>6.0654510000000004</v>
      </c>
      <c r="J413" s="88">
        <v>809765.64749999996</v>
      </c>
      <c r="K413" s="86">
        <v>1162776.9561000001</v>
      </c>
      <c r="L413" s="89" t="s">
        <v>2550</v>
      </c>
      <c r="M413" s="86" t="s">
        <v>2544</v>
      </c>
      <c r="N413" s="86" t="s">
        <v>79</v>
      </c>
      <c r="O413" s="86" t="s">
        <v>2545</v>
      </c>
      <c r="P413" s="86" t="s">
        <v>80</v>
      </c>
      <c r="Q413" s="84" t="s">
        <v>2546</v>
      </c>
      <c r="R413" s="84" t="s">
        <v>667</v>
      </c>
      <c r="S413" s="84" t="s">
        <v>82</v>
      </c>
      <c r="T413" s="84" t="s">
        <v>721</v>
      </c>
      <c r="U413" s="85" t="s">
        <v>493</v>
      </c>
      <c r="V413" s="84" t="s">
        <v>735</v>
      </c>
      <c r="W413" s="84" t="s">
        <v>1001</v>
      </c>
      <c r="X413" s="90" t="s">
        <v>998</v>
      </c>
      <c r="Y413" s="90">
        <v>44091</v>
      </c>
      <c r="Z413" s="91">
        <v>160.5</v>
      </c>
      <c r="AA413" s="91">
        <v>7.69</v>
      </c>
      <c r="AB413" s="91">
        <v>66</v>
      </c>
      <c r="AC413" s="91">
        <v>18.600000000000001</v>
      </c>
      <c r="AD413" s="91">
        <v>20.399999999999999</v>
      </c>
      <c r="AE413" s="91">
        <v>8.69</v>
      </c>
      <c r="AF413" s="91">
        <v>116.4</v>
      </c>
      <c r="AG413" s="91">
        <f t="shared" ref="AG413:AG476" si="273">AD413-AC413</f>
        <v>1.7999999999999972</v>
      </c>
      <c r="AH413" s="91">
        <v>12</v>
      </c>
      <c r="AI413" s="91">
        <v>2</v>
      </c>
      <c r="AJ413" s="91" t="s">
        <v>88</v>
      </c>
      <c r="AK413" s="91" t="s">
        <v>88</v>
      </c>
      <c r="AL413" s="91">
        <v>23100</v>
      </c>
      <c r="AM413" s="91">
        <v>145000</v>
      </c>
      <c r="AN413" s="91">
        <v>27900</v>
      </c>
      <c r="AO413" s="91">
        <v>0.5</v>
      </c>
      <c r="AP413" s="91">
        <v>0.2484863293062323</v>
      </c>
      <c r="AQ413" s="91">
        <v>0.03</v>
      </c>
      <c r="AR413" s="91">
        <v>5</v>
      </c>
      <c r="AS413" s="91">
        <v>13.8</v>
      </c>
      <c r="AT413" s="91">
        <v>97</v>
      </c>
      <c r="AU413" s="91" t="s">
        <v>88</v>
      </c>
      <c r="AV413" s="91">
        <v>9</v>
      </c>
      <c r="AW413" s="91">
        <v>0.1</v>
      </c>
      <c r="AX413" s="91">
        <v>5</v>
      </c>
      <c r="AY413" s="91">
        <v>0.21299999999999999</v>
      </c>
      <c r="AZ413" s="91">
        <v>18.100000000000001</v>
      </c>
      <c r="BA413" s="91">
        <v>25</v>
      </c>
      <c r="BB413" s="91" t="s">
        <v>88</v>
      </c>
      <c r="BC413" s="91" t="s">
        <v>88</v>
      </c>
      <c r="BD413" s="91" t="s">
        <v>88</v>
      </c>
      <c r="BE413" s="93" t="s">
        <v>88</v>
      </c>
      <c r="BF413" s="91" t="s">
        <v>88</v>
      </c>
      <c r="BG413" s="91" t="s">
        <v>88</v>
      </c>
      <c r="BH413" s="91" t="s">
        <v>88</v>
      </c>
      <c r="BI413" s="94">
        <f t="shared" si="234"/>
        <v>93.316749905442364</v>
      </c>
      <c r="BJ413" s="95">
        <f t="shared" si="235"/>
        <v>6.7623005945845129</v>
      </c>
      <c r="BK413" s="95">
        <f t="shared" si="236"/>
        <v>91.356056448003073</v>
      </c>
      <c r="BL413" s="95">
        <f t="shared" si="237"/>
        <v>80.14150832</v>
      </c>
      <c r="BM413" s="95">
        <f t="shared" si="238"/>
        <v>99.104004398411917</v>
      </c>
      <c r="BN413" s="95">
        <f t="shared" si="239"/>
        <v>61.608367706250007</v>
      </c>
      <c r="BO413" s="95">
        <f t="shared" si="240"/>
        <v>87.095109653907073</v>
      </c>
      <c r="BP413" s="95">
        <f t="shared" si="241"/>
        <v>69.93628701849903</v>
      </c>
      <c r="BQ413" s="95">
        <f t="shared" si="242"/>
        <v>84.430480217379099</v>
      </c>
      <c r="BR413" s="96">
        <f t="shared" si="243"/>
        <v>72.096332456092412</v>
      </c>
      <c r="BS413" s="97" t="str">
        <f t="shared" si="244"/>
        <v>BUENA</v>
      </c>
      <c r="BT413" s="98">
        <f t="shared" si="245"/>
        <v>23.474178403755868</v>
      </c>
      <c r="BU413" s="99">
        <f t="shared" si="246"/>
        <v>0.83599999999999985</v>
      </c>
      <c r="BV413" s="100">
        <f t="shared" si="247"/>
        <v>0.1</v>
      </c>
      <c r="BW413" s="95">
        <f t="shared" si="248"/>
        <v>1</v>
      </c>
      <c r="BX413" s="94">
        <f t="shared" si="249"/>
        <v>0.91</v>
      </c>
      <c r="BY413" s="100">
        <f t="shared" si="250"/>
        <v>0.99299999999999999</v>
      </c>
      <c r="BZ413" s="100">
        <f t="shared" si="251"/>
        <v>0.84927375715247533</v>
      </c>
      <c r="CA413" s="94">
        <f t="shared" si="252"/>
        <v>0.15</v>
      </c>
      <c r="CB413" s="99">
        <f t="shared" si="253"/>
        <v>0.69407832600134656</v>
      </c>
      <c r="CC413" s="97" t="str">
        <f t="shared" si="254"/>
        <v>Regular</v>
      </c>
      <c r="CD413" s="99">
        <f t="shared" si="255"/>
        <v>0.15072624284752464</v>
      </c>
      <c r="CE413" s="96">
        <f t="shared" si="256"/>
        <v>0</v>
      </c>
      <c r="CF413" s="96">
        <f t="shared" si="257"/>
        <v>0</v>
      </c>
      <c r="CG413" s="99">
        <f t="shared" si="258"/>
        <v>5.0242080949174879E-2</v>
      </c>
      <c r="CH413" s="101" t="str">
        <f t="shared" si="259"/>
        <v>Ninguna</v>
      </c>
      <c r="CI413" s="96">
        <f t="shared" si="260"/>
        <v>0</v>
      </c>
      <c r="CJ413" s="96">
        <f t="shared" si="261"/>
        <v>1</v>
      </c>
      <c r="CK413" s="96">
        <f t="shared" si="262"/>
        <v>0</v>
      </c>
      <c r="CL413" s="102">
        <f t="shared" si="263"/>
        <v>0.33333333333333331</v>
      </c>
      <c r="CM413" s="103" t="str">
        <f t="shared" si="264"/>
        <v>Baja</v>
      </c>
      <c r="CN413" s="96">
        <f t="shared" si="265"/>
        <v>0</v>
      </c>
      <c r="CO413" s="96">
        <f t="shared" si="266"/>
        <v>0</v>
      </c>
      <c r="CP413" s="103" t="str">
        <f t="shared" si="267"/>
        <v>Ninguna</v>
      </c>
      <c r="CQ413" s="104">
        <f t="shared" si="268"/>
        <v>1.0461881180254288E-2</v>
      </c>
      <c r="CR413" s="104">
        <f t="shared" si="269"/>
        <v>1.0461881180254288E-2</v>
      </c>
      <c r="CS413" s="103" t="str">
        <f t="shared" si="270"/>
        <v>Ninguna</v>
      </c>
      <c r="CT413" s="105" t="str">
        <f t="shared" si="271"/>
        <v>Eutrofico</v>
      </c>
      <c r="CU413" s="83" t="s">
        <v>2551</v>
      </c>
      <c r="CV413" s="83" t="s">
        <v>2552</v>
      </c>
      <c r="CW413" s="90">
        <v>44109</v>
      </c>
      <c r="CX413" s="106">
        <f t="shared" si="272"/>
        <v>5.2784863293062321</v>
      </c>
    </row>
    <row r="414" spans="1:102" ht="30" hidden="1" customHeight="1" x14ac:dyDescent="0.2">
      <c r="A414" s="83">
        <v>2020</v>
      </c>
      <c r="B414" s="84" t="s">
        <v>1011</v>
      </c>
      <c r="C414" s="84" t="s">
        <v>998</v>
      </c>
      <c r="D414" s="85" t="s">
        <v>1012</v>
      </c>
      <c r="E414" s="84" t="s">
        <v>1000</v>
      </c>
      <c r="F414" s="86" t="s">
        <v>78</v>
      </c>
      <c r="G414" s="86" t="s">
        <v>991</v>
      </c>
      <c r="H414" s="87">
        <v>-75.794369000000003</v>
      </c>
      <c r="I414" s="119">
        <v>6.067507</v>
      </c>
      <c r="J414" s="88">
        <v>809915.43680000002</v>
      </c>
      <c r="K414" s="86">
        <v>1163003.9505</v>
      </c>
      <c r="L414" s="89" t="s">
        <v>2553</v>
      </c>
      <c r="M414" s="86" t="s">
        <v>2544</v>
      </c>
      <c r="N414" s="86" t="s">
        <v>79</v>
      </c>
      <c r="O414" s="86" t="s">
        <v>2545</v>
      </c>
      <c r="P414" s="86" t="s">
        <v>80</v>
      </c>
      <c r="Q414" s="84" t="s">
        <v>2546</v>
      </c>
      <c r="R414" s="84" t="s">
        <v>667</v>
      </c>
      <c r="S414" s="84" t="s">
        <v>82</v>
      </c>
      <c r="T414" s="84" t="s">
        <v>721</v>
      </c>
      <c r="U414" s="85" t="s">
        <v>493</v>
      </c>
      <c r="V414" s="84" t="s">
        <v>735</v>
      </c>
      <c r="W414" s="84" t="s">
        <v>1001</v>
      </c>
      <c r="X414" s="90" t="s">
        <v>998</v>
      </c>
      <c r="Y414" s="90">
        <v>44091</v>
      </c>
      <c r="Z414" s="91">
        <v>182.47</v>
      </c>
      <c r="AA414" s="91">
        <v>7.53</v>
      </c>
      <c r="AB414" s="91">
        <v>72</v>
      </c>
      <c r="AC414" s="91">
        <v>18.7</v>
      </c>
      <c r="AD414" s="91">
        <v>20.399999999999999</v>
      </c>
      <c r="AE414" s="91">
        <v>9.17</v>
      </c>
      <c r="AF414" s="91">
        <v>116.5</v>
      </c>
      <c r="AG414" s="91">
        <f t="shared" si="273"/>
        <v>1.6999999999999993</v>
      </c>
      <c r="AH414" s="91">
        <v>12</v>
      </c>
      <c r="AI414" s="91">
        <v>2</v>
      </c>
      <c r="AJ414" s="91" t="s">
        <v>88</v>
      </c>
      <c r="AK414" s="91" t="s">
        <v>88</v>
      </c>
      <c r="AL414" s="91">
        <v>68300</v>
      </c>
      <c r="AM414" s="91">
        <v>435200</v>
      </c>
      <c r="AN414" s="91">
        <v>68900</v>
      </c>
      <c r="AO414" s="91">
        <v>0.5</v>
      </c>
      <c r="AP414" s="91">
        <v>0.2484863293062323</v>
      </c>
      <c r="AQ414" s="91">
        <v>0.03</v>
      </c>
      <c r="AR414" s="91">
        <v>5</v>
      </c>
      <c r="AS414" s="91">
        <v>12.5</v>
      </c>
      <c r="AT414" s="91">
        <v>80</v>
      </c>
      <c r="AU414" s="91" t="s">
        <v>88</v>
      </c>
      <c r="AV414" s="91">
        <v>13</v>
      </c>
      <c r="AW414" s="91">
        <v>0.1</v>
      </c>
      <c r="AX414" s="91">
        <v>5</v>
      </c>
      <c r="AY414" s="91">
        <v>0.24199999999999999</v>
      </c>
      <c r="AZ414" s="91">
        <v>20.8</v>
      </c>
      <c r="BA414" s="91">
        <v>27.1</v>
      </c>
      <c r="BB414" s="91" t="s">
        <v>88</v>
      </c>
      <c r="BC414" s="91" t="s">
        <v>88</v>
      </c>
      <c r="BD414" s="91" t="s">
        <v>88</v>
      </c>
      <c r="BE414" s="93" t="s">
        <v>88</v>
      </c>
      <c r="BF414" s="91" t="s">
        <v>88</v>
      </c>
      <c r="BG414" s="91" t="s">
        <v>88</v>
      </c>
      <c r="BH414" s="91" t="s">
        <v>88</v>
      </c>
      <c r="BI414" s="94">
        <f t="shared" si="234"/>
        <v>93.248810996771738</v>
      </c>
      <c r="BJ414" s="95">
        <f t="shared" si="235"/>
        <v>4.5791848281511074</v>
      </c>
      <c r="BK414" s="95">
        <f t="shared" si="236"/>
        <v>92.865989697063924</v>
      </c>
      <c r="BL414" s="95">
        <f t="shared" si="237"/>
        <v>80.14150832</v>
      </c>
      <c r="BM414" s="95">
        <f t="shared" si="238"/>
        <v>99.104004398411917</v>
      </c>
      <c r="BN414" s="95">
        <f t="shared" si="239"/>
        <v>61.608367706250007</v>
      </c>
      <c r="BO414" s="95">
        <f t="shared" si="240"/>
        <v>87.381072861861824</v>
      </c>
      <c r="BP414" s="95">
        <f t="shared" si="241"/>
        <v>71.988495605468742</v>
      </c>
      <c r="BQ414" s="95">
        <f t="shared" si="242"/>
        <v>85.447552256000009</v>
      </c>
      <c r="BR414" s="96">
        <f t="shared" si="243"/>
        <v>72.165545026842281</v>
      </c>
      <c r="BS414" s="97" t="str">
        <f t="shared" si="244"/>
        <v>BUENA</v>
      </c>
      <c r="BT414" s="98">
        <f t="shared" si="245"/>
        <v>20.66115702479339</v>
      </c>
      <c r="BU414" s="99">
        <f t="shared" si="246"/>
        <v>0.83499999999999996</v>
      </c>
      <c r="BV414" s="100">
        <f t="shared" si="247"/>
        <v>0.1</v>
      </c>
      <c r="BW414" s="95">
        <f t="shared" si="248"/>
        <v>1</v>
      </c>
      <c r="BX414" s="94">
        <f t="shared" si="249"/>
        <v>0.91</v>
      </c>
      <c r="BY414" s="100">
        <f t="shared" si="250"/>
        <v>0.98099999999999998</v>
      </c>
      <c r="BZ414" s="100">
        <f t="shared" si="251"/>
        <v>0.83063426732500723</v>
      </c>
      <c r="CA414" s="94">
        <f t="shared" si="252"/>
        <v>0.15</v>
      </c>
      <c r="CB414" s="99">
        <f t="shared" si="253"/>
        <v>0.68962879742550109</v>
      </c>
      <c r="CC414" s="97" t="str">
        <f t="shared" si="254"/>
        <v>Regular</v>
      </c>
      <c r="CD414" s="99">
        <f t="shared" si="255"/>
        <v>0.16936573267499277</v>
      </c>
      <c r="CE414" s="96">
        <f t="shared" si="256"/>
        <v>0</v>
      </c>
      <c r="CF414" s="96">
        <f t="shared" si="257"/>
        <v>0</v>
      </c>
      <c r="CG414" s="99">
        <f t="shared" si="258"/>
        <v>5.6455244224997592E-2</v>
      </c>
      <c r="CH414" s="101" t="str">
        <f t="shared" si="259"/>
        <v>Ninguna</v>
      </c>
      <c r="CI414" s="96">
        <f t="shared" si="260"/>
        <v>0</v>
      </c>
      <c r="CJ414" s="96">
        <f t="shared" si="261"/>
        <v>1</v>
      </c>
      <c r="CK414" s="96">
        <f t="shared" si="262"/>
        <v>0</v>
      </c>
      <c r="CL414" s="102">
        <f t="shared" si="263"/>
        <v>0.33333333333333331</v>
      </c>
      <c r="CM414" s="103" t="str">
        <f t="shared" si="264"/>
        <v>Baja</v>
      </c>
      <c r="CN414" s="96">
        <f t="shared" si="265"/>
        <v>1.9E-2</v>
      </c>
      <c r="CO414" s="96">
        <f t="shared" si="266"/>
        <v>1.9E-2</v>
      </c>
      <c r="CP414" s="103" t="str">
        <f t="shared" si="267"/>
        <v>Ninguna</v>
      </c>
      <c r="CQ414" s="104">
        <f t="shared" si="268"/>
        <v>6.0507735617168906E-3</v>
      </c>
      <c r="CR414" s="104">
        <f t="shared" si="269"/>
        <v>6.0507735617168906E-3</v>
      </c>
      <c r="CS414" s="103" t="str">
        <f t="shared" si="270"/>
        <v>Ninguna</v>
      </c>
      <c r="CT414" s="105" t="str">
        <f t="shared" si="271"/>
        <v>Eutrofico</v>
      </c>
      <c r="CU414" s="83" t="s">
        <v>2551</v>
      </c>
      <c r="CV414" s="83" t="s">
        <v>2552</v>
      </c>
      <c r="CW414" s="90">
        <v>44109</v>
      </c>
      <c r="CX414" s="106">
        <f t="shared" si="272"/>
        <v>5.2784863293062321</v>
      </c>
    </row>
    <row r="415" spans="1:102" ht="30" hidden="1" customHeight="1" x14ac:dyDescent="0.2">
      <c r="A415" s="83">
        <v>2020</v>
      </c>
      <c r="B415" s="84" t="s">
        <v>2554</v>
      </c>
      <c r="C415" s="84" t="s">
        <v>735</v>
      </c>
      <c r="D415" s="85" t="s">
        <v>1015</v>
      </c>
      <c r="E415" s="86" t="s">
        <v>492</v>
      </c>
      <c r="F415" s="86" t="s">
        <v>78</v>
      </c>
      <c r="G415" s="86">
        <v>3</v>
      </c>
      <c r="H415" s="87">
        <v>-75.706365000000005</v>
      </c>
      <c r="I415" s="119">
        <v>6.0470009999999998</v>
      </c>
      <c r="J415" s="88">
        <v>819654.76359999995</v>
      </c>
      <c r="K415" s="86">
        <v>1160705.2720999999</v>
      </c>
      <c r="L415" s="89" t="s">
        <v>2555</v>
      </c>
      <c r="M415" s="86" t="s">
        <v>2544</v>
      </c>
      <c r="N415" s="86" t="s">
        <v>79</v>
      </c>
      <c r="O415" s="86" t="s">
        <v>2545</v>
      </c>
      <c r="P415" s="86" t="s">
        <v>80</v>
      </c>
      <c r="Q415" s="84" t="s">
        <v>2546</v>
      </c>
      <c r="R415" s="84" t="s">
        <v>667</v>
      </c>
      <c r="S415" s="84" t="s">
        <v>82</v>
      </c>
      <c r="T415" s="84" t="s">
        <v>721</v>
      </c>
      <c r="U415" s="85" t="s">
        <v>493</v>
      </c>
      <c r="V415" s="84" t="s">
        <v>735</v>
      </c>
      <c r="W415" s="84" t="s">
        <v>495</v>
      </c>
      <c r="X415" s="90" t="s">
        <v>735</v>
      </c>
      <c r="Y415" s="90">
        <v>44089</v>
      </c>
      <c r="Z415" s="91">
        <v>698.24</v>
      </c>
      <c r="AA415" s="91">
        <v>6.37</v>
      </c>
      <c r="AB415" s="91">
        <v>188.1</v>
      </c>
      <c r="AC415" s="91">
        <v>19</v>
      </c>
      <c r="AD415" s="91">
        <v>19</v>
      </c>
      <c r="AE415" s="91">
        <v>7.13</v>
      </c>
      <c r="AF415" s="91">
        <v>88.6</v>
      </c>
      <c r="AG415" s="91">
        <f t="shared" si="273"/>
        <v>0</v>
      </c>
      <c r="AH415" s="96">
        <v>39.200000000000003</v>
      </c>
      <c r="AI415" s="96">
        <v>19</v>
      </c>
      <c r="AJ415" s="91" t="s">
        <v>88</v>
      </c>
      <c r="AK415" s="91" t="s">
        <v>88</v>
      </c>
      <c r="AL415" s="96">
        <v>290900</v>
      </c>
      <c r="AM415" s="96">
        <v>920800</v>
      </c>
      <c r="AN415" s="96">
        <v>488400</v>
      </c>
      <c r="AO415" s="96">
        <v>1.1000000000000001</v>
      </c>
      <c r="AP415" s="96">
        <v>0.2484863293062323</v>
      </c>
      <c r="AQ415" s="96">
        <v>0.374</v>
      </c>
      <c r="AR415" s="96">
        <v>5.35</v>
      </c>
      <c r="AS415" s="96">
        <v>140</v>
      </c>
      <c r="AT415" s="96">
        <v>390</v>
      </c>
      <c r="AU415" s="91" t="s">
        <v>88</v>
      </c>
      <c r="AV415" s="96">
        <v>198</v>
      </c>
      <c r="AW415" s="96">
        <v>1.4</v>
      </c>
      <c r="AX415" s="96">
        <v>6.81</v>
      </c>
      <c r="AY415" s="96">
        <v>0.80300000000000005</v>
      </c>
      <c r="AZ415" s="96">
        <v>61.8</v>
      </c>
      <c r="BA415" s="96">
        <v>51.8</v>
      </c>
      <c r="BB415" s="91" t="s">
        <v>88</v>
      </c>
      <c r="BC415" s="91" t="s">
        <v>88</v>
      </c>
      <c r="BD415" s="91" t="s">
        <v>88</v>
      </c>
      <c r="BE415" s="93" t="s">
        <v>88</v>
      </c>
      <c r="BF415" s="91" t="s">
        <v>88</v>
      </c>
      <c r="BG415" s="91" t="s">
        <v>88</v>
      </c>
      <c r="BH415" s="91" t="s">
        <v>88</v>
      </c>
      <c r="BI415" s="94">
        <f t="shared" si="234"/>
        <v>94.213897104203312</v>
      </c>
      <c r="BJ415" s="95">
        <f t="shared" si="235"/>
        <v>2</v>
      </c>
      <c r="BK415" s="95">
        <f t="shared" si="236"/>
        <v>69.215712788191667</v>
      </c>
      <c r="BL415" s="95">
        <f t="shared" si="237"/>
        <v>13.965728170000006</v>
      </c>
      <c r="BM415" s="95">
        <f t="shared" si="238"/>
        <v>99.104004398411917</v>
      </c>
      <c r="BN415" s="95">
        <f t="shared" si="239"/>
        <v>38.100079702165203</v>
      </c>
      <c r="BO415" s="95">
        <f t="shared" si="240"/>
        <v>90.391999999999996</v>
      </c>
      <c r="BP415" s="95">
        <f t="shared" si="241"/>
        <v>5</v>
      </c>
      <c r="BQ415" s="95">
        <f t="shared" si="242"/>
        <v>29.996951551000038</v>
      </c>
      <c r="BR415" s="96">
        <f t="shared" si="243"/>
        <v>50.745716031743356</v>
      </c>
      <c r="BS415" s="97" t="str">
        <f t="shared" si="244"/>
        <v>MEDIA</v>
      </c>
      <c r="BT415" s="98">
        <f t="shared" si="245"/>
        <v>8.4806973848069731</v>
      </c>
      <c r="BU415" s="99">
        <f t="shared" si="246"/>
        <v>0.88600000000000001</v>
      </c>
      <c r="BV415" s="100">
        <f t="shared" si="247"/>
        <v>0.1</v>
      </c>
      <c r="BW415" s="95">
        <f t="shared" si="248"/>
        <v>0.72164033784104109</v>
      </c>
      <c r="BX415" s="94">
        <f t="shared" si="249"/>
        <v>0.51</v>
      </c>
      <c r="BY415" s="100">
        <f t="shared" si="250"/>
        <v>0.42600000000000005</v>
      </c>
      <c r="BZ415" s="100">
        <f t="shared" si="251"/>
        <v>0.38668867234192328</v>
      </c>
      <c r="CA415" s="94">
        <f t="shared" si="252"/>
        <v>0.35</v>
      </c>
      <c r="CB415" s="99">
        <f t="shared" si="253"/>
        <v>0.49096606142561511</v>
      </c>
      <c r="CC415" s="97" t="str">
        <f t="shared" si="254"/>
        <v>Mala</v>
      </c>
      <c r="CD415" s="99">
        <f t="shared" si="255"/>
        <v>0.61331132765807672</v>
      </c>
      <c r="CE415" s="96">
        <f t="shared" si="256"/>
        <v>2.8382519367589846E-2</v>
      </c>
      <c r="CF415" s="96">
        <f t="shared" si="257"/>
        <v>5.8999999999999997E-2</v>
      </c>
      <c r="CG415" s="99">
        <f t="shared" si="258"/>
        <v>0.23356461567522216</v>
      </c>
      <c r="CH415" s="101" t="str">
        <f t="shared" si="259"/>
        <v>Baja</v>
      </c>
      <c r="CI415" s="96">
        <f t="shared" si="260"/>
        <v>0.84512752066698005</v>
      </c>
      <c r="CJ415" s="96">
        <f t="shared" si="261"/>
        <v>1</v>
      </c>
      <c r="CK415" s="96">
        <f t="shared" si="262"/>
        <v>0.11399999999999999</v>
      </c>
      <c r="CL415" s="102">
        <f t="shared" si="263"/>
        <v>0.65304250688899323</v>
      </c>
      <c r="CM415" s="103" t="str">
        <f t="shared" si="264"/>
        <v>Alta</v>
      </c>
      <c r="CN415" s="96">
        <f t="shared" si="265"/>
        <v>0.57399999999999995</v>
      </c>
      <c r="CO415" s="96">
        <f t="shared" si="266"/>
        <v>0.57399999999999995</v>
      </c>
      <c r="CP415" s="103" t="str">
        <f t="shared" si="267"/>
        <v>Media</v>
      </c>
      <c r="CQ415" s="104">
        <f t="shared" si="268"/>
        <v>1.1126328042112008E-4</v>
      </c>
      <c r="CR415" s="104">
        <f t="shared" si="269"/>
        <v>1.1126328042112008E-4</v>
      </c>
      <c r="CS415" s="103" t="str">
        <f t="shared" si="270"/>
        <v>Ninguna</v>
      </c>
      <c r="CT415" s="105" t="str">
        <f t="shared" si="271"/>
        <v>Eutrofico</v>
      </c>
      <c r="CU415" s="91" t="s">
        <v>2556</v>
      </c>
      <c r="CV415" s="91" t="s">
        <v>2557</v>
      </c>
      <c r="CW415" s="90">
        <v>44103</v>
      </c>
      <c r="CX415" s="106">
        <f t="shared" si="272"/>
        <v>7.432486329306232</v>
      </c>
    </row>
    <row r="416" spans="1:102" ht="30" hidden="1" customHeight="1" x14ac:dyDescent="0.2">
      <c r="A416" s="83">
        <v>2020</v>
      </c>
      <c r="B416" s="84" t="s">
        <v>2558</v>
      </c>
      <c r="C416" s="84" t="s">
        <v>735</v>
      </c>
      <c r="D416" s="85" t="s">
        <v>1019</v>
      </c>
      <c r="E416" s="86" t="s">
        <v>492</v>
      </c>
      <c r="F416" s="86" t="s">
        <v>78</v>
      </c>
      <c r="G416" s="86">
        <v>3</v>
      </c>
      <c r="H416" s="87">
        <v>-75.705065000000005</v>
      </c>
      <c r="I416" s="119">
        <v>6.0457679999999998</v>
      </c>
      <c r="J416" s="88">
        <v>819798.32799999998</v>
      </c>
      <c r="K416" s="86">
        <v>1160568.4335</v>
      </c>
      <c r="L416" s="89" t="s">
        <v>2559</v>
      </c>
      <c r="M416" s="86" t="s">
        <v>2544</v>
      </c>
      <c r="N416" s="86" t="s">
        <v>79</v>
      </c>
      <c r="O416" s="86" t="s">
        <v>2545</v>
      </c>
      <c r="P416" s="86" t="s">
        <v>80</v>
      </c>
      <c r="Q416" s="84" t="s">
        <v>2546</v>
      </c>
      <c r="R416" s="84" t="s">
        <v>667</v>
      </c>
      <c r="S416" s="84" t="s">
        <v>82</v>
      </c>
      <c r="T416" s="84" t="s">
        <v>721</v>
      </c>
      <c r="U416" s="85" t="s">
        <v>493</v>
      </c>
      <c r="V416" s="84" t="s">
        <v>735</v>
      </c>
      <c r="W416" s="84" t="s">
        <v>495</v>
      </c>
      <c r="X416" s="90" t="s">
        <v>735</v>
      </c>
      <c r="Y416" s="90">
        <v>44089</v>
      </c>
      <c r="Z416" s="91">
        <v>802.1</v>
      </c>
      <c r="AA416" s="91">
        <v>6.14</v>
      </c>
      <c r="AB416" s="91">
        <v>172.8</v>
      </c>
      <c r="AC416" s="91">
        <v>19.100000000000001</v>
      </c>
      <c r="AD416" s="91">
        <v>20</v>
      </c>
      <c r="AE416" s="91">
        <v>3.96</v>
      </c>
      <c r="AF416" s="91">
        <v>86.8</v>
      </c>
      <c r="AG416" s="91">
        <f t="shared" si="273"/>
        <v>0.89999999999999858</v>
      </c>
      <c r="AH416" s="96">
        <v>53.9</v>
      </c>
      <c r="AI416" s="96">
        <v>33.9</v>
      </c>
      <c r="AJ416" s="91" t="s">
        <v>88</v>
      </c>
      <c r="AK416" s="91" t="s">
        <v>88</v>
      </c>
      <c r="AL416" s="96">
        <v>857000</v>
      </c>
      <c r="AM416" s="96">
        <v>17329000</v>
      </c>
      <c r="AN416" s="96">
        <v>980400</v>
      </c>
      <c r="AO416" s="96">
        <v>1.17</v>
      </c>
      <c r="AP416" s="96">
        <v>0.2484863293062323</v>
      </c>
      <c r="AQ416" s="96">
        <v>0.21299999999999999</v>
      </c>
      <c r="AR416" s="96">
        <v>5.89</v>
      </c>
      <c r="AS416" s="96">
        <v>138</v>
      </c>
      <c r="AT416" s="96">
        <v>377</v>
      </c>
      <c r="AU416" s="91" t="s">
        <v>88</v>
      </c>
      <c r="AV416" s="96">
        <v>234</v>
      </c>
      <c r="AW416" s="96">
        <v>1.6</v>
      </c>
      <c r="AX416" s="96">
        <v>7.41</v>
      </c>
      <c r="AY416" s="96">
        <v>0.88600000000000001</v>
      </c>
      <c r="AZ416" s="96">
        <v>68</v>
      </c>
      <c r="BA416" s="96">
        <v>58.6</v>
      </c>
      <c r="BB416" s="91" t="s">
        <v>88</v>
      </c>
      <c r="BC416" s="91" t="s">
        <v>88</v>
      </c>
      <c r="BD416" s="91" t="s">
        <v>88</v>
      </c>
      <c r="BE416" s="93" t="s">
        <v>88</v>
      </c>
      <c r="BF416" s="91" t="s">
        <v>88</v>
      </c>
      <c r="BG416" s="91" t="s">
        <v>88</v>
      </c>
      <c r="BH416" s="91" t="s">
        <v>88</v>
      </c>
      <c r="BI416" s="94">
        <f t="shared" si="234"/>
        <v>92.865881537116721</v>
      </c>
      <c r="BJ416" s="95">
        <f t="shared" si="235"/>
        <v>2</v>
      </c>
      <c r="BK416" s="95">
        <f t="shared" si="236"/>
        <v>61.072363062521816</v>
      </c>
      <c r="BL416" s="95">
        <f t="shared" si="237"/>
        <v>2</v>
      </c>
      <c r="BM416" s="95">
        <f t="shared" si="238"/>
        <v>99.104004398411917</v>
      </c>
      <c r="BN416" s="95">
        <f t="shared" si="239"/>
        <v>36.411321417115602</v>
      </c>
      <c r="BO416" s="95">
        <f t="shared" si="240"/>
        <v>89.249596352490499</v>
      </c>
      <c r="BP416" s="95">
        <f t="shared" si="241"/>
        <v>5</v>
      </c>
      <c r="BQ416" s="95">
        <f t="shared" si="242"/>
        <v>33.383859068275115</v>
      </c>
      <c r="BR416" s="96">
        <f t="shared" si="243"/>
        <v>48.258522149768304</v>
      </c>
      <c r="BS416" s="97" t="str">
        <f t="shared" si="244"/>
        <v>MALO</v>
      </c>
      <c r="BT416" s="98">
        <f t="shared" si="245"/>
        <v>8.3634311512415351</v>
      </c>
      <c r="BU416" s="99">
        <f t="shared" si="246"/>
        <v>0.86799999999999999</v>
      </c>
      <c r="BV416" s="100">
        <f t="shared" si="247"/>
        <v>0.1</v>
      </c>
      <c r="BW416" s="95">
        <f t="shared" si="248"/>
        <v>0.64028994814817575</v>
      </c>
      <c r="BX416" s="94">
        <f t="shared" si="249"/>
        <v>0.26</v>
      </c>
      <c r="BY416" s="100">
        <f t="shared" si="250"/>
        <v>0.31799999999999995</v>
      </c>
      <c r="BZ416" s="100">
        <f t="shared" si="251"/>
        <v>0.45259519011152938</v>
      </c>
      <c r="CA416" s="94">
        <f t="shared" si="252"/>
        <v>0.35</v>
      </c>
      <c r="CB416" s="99">
        <f t="shared" si="253"/>
        <v>0.4358039193563587</v>
      </c>
      <c r="CC416" s="97" t="str">
        <f t="shared" si="254"/>
        <v>Mala</v>
      </c>
      <c r="CD416" s="99">
        <f t="shared" si="255"/>
        <v>0.54740480988847062</v>
      </c>
      <c r="CE416" s="96">
        <f t="shared" si="256"/>
        <v>4.883705989064873E-2</v>
      </c>
      <c r="CF416" s="96">
        <f t="shared" si="257"/>
        <v>9.0000000000000024E-2</v>
      </c>
      <c r="CG416" s="99">
        <f t="shared" si="258"/>
        <v>0.22874728992637308</v>
      </c>
      <c r="CH416" s="101" t="str">
        <f t="shared" si="259"/>
        <v>Baja</v>
      </c>
      <c r="CI416" s="96">
        <f t="shared" si="260"/>
        <v>1</v>
      </c>
      <c r="CJ416" s="96">
        <f t="shared" si="261"/>
        <v>1</v>
      </c>
      <c r="CK416" s="96">
        <f t="shared" si="262"/>
        <v>0.13200000000000001</v>
      </c>
      <c r="CL416" s="102">
        <f t="shared" si="263"/>
        <v>0.71066666666666667</v>
      </c>
      <c r="CM416" s="103" t="str">
        <f t="shared" si="264"/>
        <v>Alta</v>
      </c>
      <c r="CN416" s="96">
        <f t="shared" si="265"/>
        <v>0.68200000000000005</v>
      </c>
      <c r="CO416" s="96">
        <f t="shared" si="266"/>
        <v>0.68200000000000005</v>
      </c>
      <c r="CP416" s="103" t="str">
        <f t="shared" si="267"/>
        <v>Alta</v>
      </c>
      <c r="CQ416" s="104">
        <f t="shared" si="268"/>
        <v>5.0322899592701414E-5</v>
      </c>
      <c r="CR416" s="104">
        <f t="shared" si="269"/>
        <v>5.0322899592701414E-5</v>
      </c>
      <c r="CS416" s="103" t="str">
        <f t="shared" si="270"/>
        <v>Ninguna</v>
      </c>
      <c r="CT416" s="105" t="str">
        <f t="shared" si="271"/>
        <v>Eutrofico</v>
      </c>
      <c r="CU416" s="91" t="s">
        <v>2556</v>
      </c>
      <c r="CV416" s="91" t="s">
        <v>2557</v>
      </c>
      <c r="CW416" s="90">
        <v>44103</v>
      </c>
      <c r="CX416" s="106">
        <f t="shared" si="272"/>
        <v>7.871486329306232</v>
      </c>
    </row>
    <row r="417" spans="1:102" ht="30" hidden="1" customHeight="1" x14ac:dyDescent="0.2">
      <c r="A417" s="83">
        <v>2020</v>
      </c>
      <c r="B417" s="84" t="s">
        <v>2560</v>
      </c>
      <c r="C417" s="84" t="s">
        <v>176</v>
      </c>
      <c r="D417" s="85" t="s">
        <v>1022</v>
      </c>
      <c r="E417" s="84" t="s">
        <v>1023</v>
      </c>
      <c r="F417" s="86" t="s">
        <v>78</v>
      </c>
      <c r="G417" s="86" t="s">
        <v>991</v>
      </c>
      <c r="H417" s="87">
        <v>-75.711495999999997</v>
      </c>
      <c r="I417" s="119">
        <v>6.1042569999999996</v>
      </c>
      <c r="J417" s="88">
        <v>819105.6385</v>
      </c>
      <c r="K417" s="86">
        <v>1167041.2649000001</v>
      </c>
      <c r="L417" s="89" t="s">
        <v>2561</v>
      </c>
      <c r="M417" s="86" t="s">
        <v>2544</v>
      </c>
      <c r="N417" s="86" t="s">
        <v>79</v>
      </c>
      <c r="O417" s="86" t="s">
        <v>2545</v>
      </c>
      <c r="P417" s="86" t="s">
        <v>80</v>
      </c>
      <c r="Q417" s="84" t="s">
        <v>2546</v>
      </c>
      <c r="R417" s="84" t="s">
        <v>667</v>
      </c>
      <c r="S417" s="84" t="s">
        <v>82</v>
      </c>
      <c r="T417" s="84" t="s">
        <v>721</v>
      </c>
      <c r="U417" s="85" t="s">
        <v>493</v>
      </c>
      <c r="V417" s="84" t="s">
        <v>735</v>
      </c>
      <c r="W417" s="84" t="s">
        <v>1024</v>
      </c>
      <c r="X417" s="90" t="s">
        <v>176</v>
      </c>
      <c r="Y417" s="90">
        <v>44085</v>
      </c>
      <c r="Z417" s="91">
        <v>8.3800000000000008</v>
      </c>
      <c r="AA417" s="91">
        <v>7.49</v>
      </c>
      <c r="AB417" s="91">
        <v>170</v>
      </c>
      <c r="AC417" s="91">
        <v>16.399999999999999</v>
      </c>
      <c r="AD417" s="91">
        <v>17</v>
      </c>
      <c r="AE417" s="91">
        <v>4.97</v>
      </c>
      <c r="AF417" s="91">
        <v>65.599999999999994</v>
      </c>
      <c r="AG417" s="91">
        <f t="shared" si="273"/>
        <v>0.60000000000000142</v>
      </c>
      <c r="AH417" s="91">
        <v>41.2</v>
      </c>
      <c r="AI417" s="91">
        <v>7.44</v>
      </c>
      <c r="AJ417" s="91" t="s">
        <v>88</v>
      </c>
      <c r="AK417" s="91" t="s">
        <v>88</v>
      </c>
      <c r="AL417" s="91">
        <v>410600</v>
      </c>
      <c r="AM417" s="91">
        <v>613100</v>
      </c>
      <c r="AN417" s="91">
        <v>461000</v>
      </c>
      <c r="AO417" s="91">
        <v>0.54700000000000004</v>
      </c>
      <c r="AP417" s="91">
        <v>0.25526322919640221</v>
      </c>
      <c r="AQ417" s="91">
        <v>0.13400000000000001</v>
      </c>
      <c r="AR417" s="91" t="s">
        <v>88</v>
      </c>
      <c r="AS417" s="91">
        <v>9.42</v>
      </c>
      <c r="AT417" s="91">
        <v>107</v>
      </c>
      <c r="AU417" s="91" t="s">
        <v>88</v>
      </c>
      <c r="AV417" s="91">
        <v>12</v>
      </c>
      <c r="AW417" s="91">
        <v>0.1</v>
      </c>
      <c r="AX417" s="91">
        <v>5</v>
      </c>
      <c r="AY417" s="91">
        <v>0.93700000000000006</v>
      </c>
      <c r="AZ417" s="91">
        <v>57.5</v>
      </c>
      <c r="BA417" s="91">
        <v>40.1</v>
      </c>
      <c r="BB417" s="91" t="s">
        <v>88</v>
      </c>
      <c r="BC417" s="91" t="s">
        <v>88</v>
      </c>
      <c r="BD417" s="91" t="s">
        <v>88</v>
      </c>
      <c r="BE417" s="93" t="s">
        <v>88</v>
      </c>
      <c r="BF417" s="91" t="s">
        <v>88</v>
      </c>
      <c r="BG417" s="91" t="s">
        <v>88</v>
      </c>
      <c r="BH417" s="91" t="s">
        <v>88</v>
      </c>
      <c r="BI417" s="94">
        <f t="shared" si="234"/>
        <v>67.353476229383787</v>
      </c>
      <c r="BJ417" s="95">
        <f t="shared" si="235"/>
        <v>2</v>
      </c>
      <c r="BK417" s="95">
        <f t="shared" si="236"/>
        <v>93.298043323112751</v>
      </c>
      <c r="BL417" s="95">
        <f t="shared" si="237"/>
        <v>43.959491628165949</v>
      </c>
      <c r="BM417" s="95">
        <f t="shared" si="238"/>
        <v>99.054295118335489</v>
      </c>
      <c r="BN417" s="95">
        <f t="shared" si="239"/>
        <v>59.04006780404891</v>
      </c>
      <c r="BO417" s="95">
        <f t="shared" si="240"/>
        <v>89.747799768807994</v>
      </c>
      <c r="BP417" s="95">
        <f t="shared" si="241"/>
        <v>77.294475721589492</v>
      </c>
      <c r="BQ417" s="95">
        <f t="shared" si="242"/>
        <v>83.59528560513111</v>
      </c>
      <c r="BR417" s="96">
        <f t="shared" si="243"/>
        <v>63.687864122841482</v>
      </c>
      <c r="BS417" s="97" t="str">
        <f t="shared" si="244"/>
        <v>MEDIA</v>
      </c>
      <c r="BT417" s="98">
        <f t="shared" si="245"/>
        <v>5.3361792956243326</v>
      </c>
      <c r="BU417" s="99">
        <f t="shared" si="246"/>
        <v>0.65599999999999992</v>
      </c>
      <c r="BV417" s="100">
        <f t="shared" si="247"/>
        <v>0.1</v>
      </c>
      <c r="BW417" s="95">
        <f t="shared" si="248"/>
        <v>1</v>
      </c>
      <c r="BX417" s="94">
        <f t="shared" si="249"/>
        <v>0.26</v>
      </c>
      <c r="BY417" s="100">
        <f t="shared" si="250"/>
        <v>0.98399999999999999</v>
      </c>
      <c r="BZ417" s="100">
        <f t="shared" si="251"/>
        <v>0.46444811204461012</v>
      </c>
      <c r="CA417" s="94">
        <f t="shared" si="252"/>
        <v>0.35</v>
      </c>
      <c r="CB417" s="99">
        <f t="shared" si="253"/>
        <v>0.54714273568624539</v>
      </c>
      <c r="CC417" s="97" t="str">
        <f t="shared" si="254"/>
        <v>Regular</v>
      </c>
      <c r="CD417" s="99">
        <f t="shared" si="255"/>
        <v>0.53555188795538988</v>
      </c>
      <c r="CE417" s="96">
        <f t="shared" si="256"/>
        <v>9.2010044242204249E-3</v>
      </c>
      <c r="CF417" s="96">
        <f t="shared" si="257"/>
        <v>3.7500000000000033E-2</v>
      </c>
      <c r="CG417" s="99">
        <f t="shared" si="258"/>
        <v>0.19408429745987013</v>
      </c>
      <c r="CH417" s="101" t="str">
        <f t="shared" si="259"/>
        <v>Ninguna</v>
      </c>
      <c r="CI417" s="96">
        <f t="shared" si="260"/>
        <v>0.56010105488211503</v>
      </c>
      <c r="CJ417" s="96">
        <f t="shared" si="261"/>
        <v>1</v>
      </c>
      <c r="CK417" s="96">
        <f t="shared" si="262"/>
        <v>0.34400000000000008</v>
      </c>
      <c r="CL417" s="102">
        <f t="shared" si="263"/>
        <v>0.63470035162737171</v>
      </c>
      <c r="CM417" s="103" t="str">
        <f t="shared" si="264"/>
        <v>Alta</v>
      </c>
      <c r="CN417" s="96">
        <f t="shared" si="265"/>
        <v>1.6000000000000004E-2</v>
      </c>
      <c r="CO417" s="96">
        <f t="shared" si="266"/>
        <v>1.6000000000000004E-2</v>
      </c>
      <c r="CP417" s="103" t="str">
        <f t="shared" si="267"/>
        <v>Ninguna</v>
      </c>
      <c r="CQ417" s="104">
        <f t="shared" si="268"/>
        <v>5.2749351331815852E-3</v>
      </c>
      <c r="CR417" s="104">
        <f t="shared" si="269"/>
        <v>5.2749351331815852E-3</v>
      </c>
      <c r="CS417" s="103" t="str">
        <f t="shared" si="270"/>
        <v>Ninguna</v>
      </c>
      <c r="CT417" s="105" t="str">
        <f t="shared" si="271"/>
        <v>Eutrofico</v>
      </c>
      <c r="CU417" s="83" t="s">
        <v>2562</v>
      </c>
      <c r="CV417" s="83" t="s">
        <v>2563</v>
      </c>
      <c r="CW417" s="90">
        <v>44102</v>
      </c>
      <c r="CX417" s="106">
        <f t="shared" si="272"/>
        <v>5.389263229196402</v>
      </c>
    </row>
    <row r="418" spans="1:102" ht="30" hidden="1" customHeight="1" x14ac:dyDescent="0.2">
      <c r="A418" s="83">
        <v>2020</v>
      </c>
      <c r="B418" s="84" t="s">
        <v>2564</v>
      </c>
      <c r="C418" s="84" t="s">
        <v>176</v>
      </c>
      <c r="D418" s="85" t="s">
        <v>1028</v>
      </c>
      <c r="E418" s="84" t="s">
        <v>1023</v>
      </c>
      <c r="F418" s="86" t="s">
        <v>78</v>
      </c>
      <c r="G418" s="86" t="s">
        <v>991</v>
      </c>
      <c r="H418" s="87">
        <v>-75.711324000000005</v>
      </c>
      <c r="I418" s="119">
        <v>6.1039490000000001</v>
      </c>
      <c r="J418" s="88">
        <v>819124.58189999999</v>
      </c>
      <c r="K418" s="86">
        <v>1167007.1328</v>
      </c>
      <c r="L418" s="89" t="s">
        <v>2565</v>
      </c>
      <c r="M418" s="86" t="s">
        <v>2544</v>
      </c>
      <c r="N418" s="86" t="s">
        <v>79</v>
      </c>
      <c r="O418" s="86" t="s">
        <v>2545</v>
      </c>
      <c r="P418" s="86" t="s">
        <v>80</v>
      </c>
      <c r="Q418" s="84" t="s">
        <v>2546</v>
      </c>
      <c r="R418" s="84" t="s">
        <v>667</v>
      </c>
      <c r="S418" s="84" t="s">
        <v>82</v>
      </c>
      <c r="T418" s="84" t="s">
        <v>721</v>
      </c>
      <c r="U418" s="85" t="s">
        <v>493</v>
      </c>
      <c r="V418" s="84" t="s">
        <v>735</v>
      </c>
      <c r="W418" s="84" t="s">
        <v>1024</v>
      </c>
      <c r="X418" s="90" t="s">
        <v>176</v>
      </c>
      <c r="Y418" s="90">
        <v>44085</v>
      </c>
      <c r="Z418" s="91">
        <v>10.69</v>
      </c>
      <c r="AA418" s="91">
        <v>7.53</v>
      </c>
      <c r="AB418" s="91">
        <v>220</v>
      </c>
      <c r="AC418" s="91">
        <v>16.2</v>
      </c>
      <c r="AD418" s="91">
        <v>18</v>
      </c>
      <c r="AE418" s="91">
        <v>4.96</v>
      </c>
      <c r="AF418" s="91">
        <v>65.400000000000006</v>
      </c>
      <c r="AG418" s="91">
        <f t="shared" si="273"/>
        <v>1.8000000000000007</v>
      </c>
      <c r="AH418" s="91">
        <v>64.900000000000006</v>
      </c>
      <c r="AI418" s="91">
        <v>28.1</v>
      </c>
      <c r="AJ418" s="91" t="s">
        <v>88</v>
      </c>
      <c r="AK418" s="91" t="s">
        <v>88</v>
      </c>
      <c r="AL418" s="91">
        <v>1455000</v>
      </c>
      <c r="AM418" s="91">
        <v>3873000</v>
      </c>
      <c r="AN418" s="91">
        <v>2359000</v>
      </c>
      <c r="AO418" s="91">
        <v>1.23</v>
      </c>
      <c r="AP418" s="91">
        <v>0.25526322919640221</v>
      </c>
      <c r="AQ418" s="91">
        <v>0.112</v>
      </c>
      <c r="AR418" s="91" t="s">
        <v>88</v>
      </c>
      <c r="AS418" s="91">
        <v>10.199999999999999</v>
      </c>
      <c r="AT418" s="91">
        <v>129</v>
      </c>
      <c r="AU418" s="91" t="s">
        <v>88</v>
      </c>
      <c r="AV418" s="91">
        <v>18</v>
      </c>
      <c r="AW418" s="91">
        <v>0.1</v>
      </c>
      <c r="AX418" s="91">
        <v>9.0299999999999994</v>
      </c>
      <c r="AY418" s="91">
        <v>0.87</v>
      </c>
      <c r="AZ418" s="91">
        <v>74.2</v>
      </c>
      <c r="BA418" s="91">
        <v>45</v>
      </c>
      <c r="BB418" s="91" t="s">
        <v>88</v>
      </c>
      <c r="BC418" s="91" t="s">
        <v>88</v>
      </c>
      <c r="BD418" s="91" t="s">
        <v>88</v>
      </c>
      <c r="BE418" s="93" t="s">
        <v>88</v>
      </c>
      <c r="BF418" s="91" t="s">
        <v>88</v>
      </c>
      <c r="BG418" s="91" t="s">
        <v>88</v>
      </c>
      <c r="BH418" s="91" t="s">
        <v>88</v>
      </c>
      <c r="BI418" s="94">
        <f t="shared" si="234"/>
        <v>67.056681489503177</v>
      </c>
      <c r="BJ418" s="95">
        <f t="shared" si="235"/>
        <v>2</v>
      </c>
      <c r="BK418" s="95">
        <f t="shared" si="236"/>
        <v>92.865989697063924</v>
      </c>
      <c r="BL418" s="95">
        <f t="shared" si="237"/>
        <v>5.5044161187170459</v>
      </c>
      <c r="BM418" s="95">
        <f t="shared" si="238"/>
        <v>99.054295118335489</v>
      </c>
      <c r="BN418" s="95">
        <f t="shared" si="239"/>
        <v>35.094827138783089</v>
      </c>
      <c r="BO418" s="95">
        <f t="shared" si="240"/>
        <v>87.095109653907059</v>
      </c>
      <c r="BP418" s="95">
        <f t="shared" si="241"/>
        <v>75.889068403318234</v>
      </c>
      <c r="BQ418" s="95">
        <f t="shared" si="242"/>
        <v>81.237427002339103</v>
      </c>
      <c r="BR418" s="96">
        <f t="shared" si="243"/>
        <v>56.422549046483205</v>
      </c>
      <c r="BS418" s="97" t="str">
        <f t="shared" si="244"/>
        <v>MEDIA</v>
      </c>
      <c r="BT418" s="98">
        <f t="shared" si="245"/>
        <v>10.379310344827585</v>
      </c>
      <c r="BU418" s="99">
        <f t="shared" si="246"/>
        <v>0.65400000000000003</v>
      </c>
      <c r="BV418" s="100">
        <f t="shared" si="247"/>
        <v>0.1</v>
      </c>
      <c r="BW418" s="95">
        <f t="shared" si="248"/>
        <v>1</v>
      </c>
      <c r="BX418" s="94">
        <f t="shared" si="249"/>
        <v>0.26</v>
      </c>
      <c r="BY418" s="100">
        <f t="shared" si="250"/>
        <v>0.96599999999999997</v>
      </c>
      <c r="BZ418" s="100">
        <f t="shared" si="251"/>
        <v>0.24343474550122524</v>
      </c>
      <c r="CA418" s="94">
        <f t="shared" si="252"/>
        <v>0.6</v>
      </c>
      <c r="CB418" s="99">
        <f t="shared" si="253"/>
        <v>0.54836086437017151</v>
      </c>
      <c r="CC418" s="97" t="str">
        <f t="shared" si="254"/>
        <v>Regular</v>
      </c>
      <c r="CD418" s="99">
        <f t="shared" si="255"/>
        <v>0.75656525449877476</v>
      </c>
      <c r="CE418" s="96">
        <f t="shared" si="256"/>
        <v>1.5280411876687331E-2</v>
      </c>
      <c r="CF418" s="96">
        <f t="shared" si="257"/>
        <v>0.121</v>
      </c>
      <c r="CG418" s="99">
        <f t="shared" si="258"/>
        <v>0.29761522212515407</v>
      </c>
      <c r="CH418" s="101" t="str">
        <f t="shared" si="259"/>
        <v>Baja</v>
      </c>
      <c r="CI418" s="96">
        <f t="shared" si="260"/>
        <v>0.96409442393355582</v>
      </c>
      <c r="CJ418" s="96">
        <f t="shared" si="261"/>
        <v>1</v>
      </c>
      <c r="CK418" s="96">
        <f t="shared" si="262"/>
        <v>0.34599999999999997</v>
      </c>
      <c r="CL418" s="102">
        <f t="shared" si="263"/>
        <v>0.7700314746445186</v>
      </c>
      <c r="CM418" s="103" t="str">
        <f t="shared" si="264"/>
        <v>Alta</v>
      </c>
      <c r="CN418" s="96">
        <f t="shared" si="265"/>
        <v>3.4000000000000002E-2</v>
      </c>
      <c r="CO418" s="96">
        <f t="shared" si="266"/>
        <v>3.4000000000000002E-2</v>
      </c>
      <c r="CP418" s="103" t="str">
        <f t="shared" si="267"/>
        <v>Ninguna</v>
      </c>
      <c r="CQ418" s="104">
        <f t="shared" si="268"/>
        <v>6.0507735617168906E-3</v>
      </c>
      <c r="CR418" s="104">
        <f t="shared" si="269"/>
        <v>6.0507735617168906E-3</v>
      </c>
      <c r="CS418" s="103" t="str">
        <f t="shared" si="270"/>
        <v>Ninguna</v>
      </c>
      <c r="CT418" s="105" t="str">
        <f t="shared" si="271"/>
        <v>Eutrofico</v>
      </c>
      <c r="CU418" s="83" t="s">
        <v>2562</v>
      </c>
      <c r="CV418" s="83" t="s">
        <v>2563</v>
      </c>
      <c r="CW418" s="90">
        <v>44102</v>
      </c>
      <c r="CX418" s="106">
        <f t="shared" si="272"/>
        <v>9.3972632291964011</v>
      </c>
    </row>
    <row r="419" spans="1:102" ht="30" hidden="1" customHeight="1" x14ac:dyDescent="0.2">
      <c r="A419" s="83">
        <v>2020</v>
      </c>
      <c r="B419" s="84" t="s">
        <v>1030</v>
      </c>
      <c r="C419" s="84" t="s">
        <v>1031</v>
      </c>
      <c r="D419" s="85" t="s">
        <v>1032</v>
      </c>
      <c r="E419" s="84" t="s">
        <v>122</v>
      </c>
      <c r="F419" s="86" t="s">
        <v>107</v>
      </c>
      <c r="G419" s="86" t="s">
        <v>991</v>
      </c>
      <c r="H419" s="87">
        <v>-75.579517999999993</v>
      </c>
      <c r="I419" s="119">
        <v>5.8755930000000003</v>
      </c>
      <c r="J419" s="88">
        <v>833650.78579999995</v>
      </c>
      <c r="K419" s="86">
        <v>1141703.0434000001</v>
      </c>
      <c r="L419" s="89" t="s">
        <v>2566</v>
      </c>
      <c r="M419" s="86" t="s">
        <v>2544</v>
      </c>
      <c r="N419" s="86" t="s">
        <v>79</v>
      </c>
      <c r="O419" s="86" t="s">
        <v>2545</v>
      </c>
      <c r="P419" s="86" t="s">
        <v>80</v>
      </c>
      <c r="Q419" s="84" t="s">
        <v>2546</v>
      </c>
      <c r="R419" s="84" t="s">
        <v>667</v>
      </c>
      <c r="S419" s="84" t="s">
        <v>82</v>
      </c>
      <c r="T419" s="84" t="s">
        <v>721</v>
      </c>
      <c r="U419" s="85" t="s">
        <v>108</v>
      </c>
      <c r="V419" s="84" t="s">
        <v>109</v>
      </c>
      <c r="W419" s="84" t="s">
        <v>1033</v>
      </c>
      <c r="X419" s="90" t="s">
        <v>1031</v>
      </c>
      <c r="Y419" s="90">
        <v>44101</v>
      </c>
      <c r="Z419" s="91">
        <v>3.94</v>
      </c>
      <c r="AA419" s="91">
        <v>8.01</v>
      </c>
      <c r="AB419" s="91">
        <v>1000</v>
      </c>
      <c r="AC419" s="91">
        <v>19.8</v>
      </c>
      <c r="AD419" s="91">
        <v>23.5</v>
      </c>
      <c r="AE419" s="91">
        <v>3.43</v>
      </c>
      <c r="AF419" s="91">
        <v>46.4</v>
      </c>
      <c r="AG419" s="91">
        <f t="shared" si="273"/>
        <v>3.6999999999999993</v>
      </c>
      <c r="AH419" s="91">
        <v>137</v>
      </c>
      <c r="AI419" s="91">
        <v>50.9</v>
      </c>
      <c r="AJ419" s="91" t="s">
        <v>88</v>
      </c>
      <c r="AK419" s="91" t="s">
        <v>88</v>
      </c>
      <c r="AL419" s="91">
        <v>3522500</v>
      </c>
      <c r="AM419" s="91">
        <v>41060000</v>
      </c>
      <c r="AN419" s="91">
        <v>4106000</v>
      </c>
      <c r="AO419" s="91">
        <v>3.04</v>
      </c>
      <c r="AP419" s="91">
        <v>0.2484863293062323</v>
      </c>
      <c r="AQ419" s="91">
        <v>0.03</v>
      </c>
      <c r="AR419" s="91">
        <v>15.7</v>
      </c>
      <c r="AS419" s="91">
        <v>24.4</v>
      </c>
      <c r="AT419" s="91">
        <v>333</v>
      </c>
      <c r="AU419" s="91" t="s">
        <v>88</v>
      </c>
      <c r="AV419" s="91">
        <v>8</v>
      </c>
      <c r="AW419" s="91">
        <v>0.3</v>
      </c>
      <c r="AX419" s="91">
        <v>17.100000000000001</v>
      </c>
      <c r="AY419" s="91">
        <v>1.96</v>
      </c>
      <c r="AZ419" s="91">
        <v>188</v>
      </c>
      <c r="BA419" s="91">
        <v>117</v>
      </c>
      <c r="BB419" s="91" t="s">
        <v>88</v>
      </c>
      <c r="BC419" s="91" t="s">
        <v>88</v>
      </c>
      <c r="BD419" s="91" t="s">
        <v>88</v>
      </c>
      <c r="BE419" s="93" t="s">
        <v>88</v>
      </c>
      <c r="BF419" s="91" t="s">
        <v>88</v>
      </c>
      <c r="BG419" s="91" t="s">
        <v>88</v>
      </c>
      <c r="BH419" s="91" t="s">
        <v>88</v>
      </c>
      <c r="BI419" s="94">
        <f t="shared" si="234"/>
        <v>38.832448216988055</v>
      </c>
      <c r="BJ419" s="95">
        <f t="shared" si="235"/>
        <v>2</v>
      </c>
      <c r="BK419" s="95">
        <f t="shared" si="236"/>
        <v>84.713978353098355</v>
      </c>
      <c r="BL419" s="95">
        <f t="shared" si="237"/>
        <v>2</v>
      </c>
      <c r="BM419" s="95">
        <f t="shared" si="238"/>
        <v>99.104004398411917</v>
      </c>
      <c r="BN419" s="95">
        <f t="shared" si="239"/>
        <v>21.462758561631645</v>
      </c>
      <c r="BO419" s="95">
        <f t="shared" si="240"/>
        <v>79.776537522967018</v>
      </c>
      <c r="BP419" s="95">
        <f t="shared" si="241"/>
        <v>56.624265554429442</v>
      </c>
      <c r="BQ419" s="95">
        <f t="shared" si="242"/>
        <v>43.792127635323119</v>
      </c>
      <c r="BR419" s="96">
        <f t="shared" si="243"/>
        <v>44.089774042856824</v>
      </c>
      <c r="BS419" s="97" t="str">
        <f t="shared" si="244"/>
        <v>MALO</v>
      </c>
      <c r="BT419" s="98">
        <f t="shared" si="245"/>
        <v>8.7244897959183678</v>
      </c>
      <c r="BU419" s="99">
        <f t="shared" si="246"/>
        <v>0.46399999999999997</v>
      </c>
      <c r="BV419" s="100">
        <f t="shared" si="247"/>
        <v>0.1</v>
      </c>
      <c r="BW419" s="95">
        <f t="shared" si="248"/>
        <v>0.99482569109434804</v>
      </c>
      <c r="BX419" s="94">
        <f t="shared" si="249"/>
        <v>0.125</v>
      </c>
      <c r="BY419" s="100">
        <f t="shared" si="250"/>
        <v>0.996</v>
      </c>
      <c r="BZ419" s="100">
        <f t="shared" si="251"/>
        <v>0</v>
      </c>
      <c r="CA419" s="94">
        <f t="shared" si="252"/>
        <v>0.35</v>
      </c>
      <c r="CB419" s="99">
        <f t="shared" si="253"/>
        <v>0.43345559675320877</v>
      </c>
      <c r="CC419" s="97" t="str">
        <f t="shared" si="254"/>
        <v>Mala</v>
      </c>
      <c r="CD419" s="99">
        <f t="shared" si="255"/>
        <v>1</v>
      </c>
      <c r="CE419" s="96">
        <f t="shared" si="256"/>
        <v>1</v>
      </c>
      <c r="CF419" s="96">
        <f t="shared" si="257"/>
        <v>0.69000000000000006</v>
      </c>
      <c r="CG419" s="99">
        <f t="shared" si="258"/>
        <v>0.89666666666666661</v>
      </c>
      <c r="CH419" s="101" t="str">
        <f t="shared" si="259"/>
        <v>Muy Alta</v>
      </c>
      <c r="CI419" s="96">
        <f t="shared" si="260"/>
        <v>1</v>
      </c>
      <c r="CJ419" s="96">
        <f t="shared" si="261"/>
        <v>1</v>
      </c>
      <c r="CK419" s="96">
        <f t="shared" si="262"/>
        <v>0.53600000000000003</v>
      </c>
      <c r="CL419" s="102">
        <f t="shared" si="263"/>
        <v>0.84533333333333338</v>
      </c>
      <c r="CM419" s="103" t="str">
        <f t="shared" si="264"/>
        <v>Muy Alta</v>
      </c>
      <c r="CN419" s="96">
        <f t="shared" si="265"/>
        <v>0</v>
      </c>
      <c r="CO419" s="96">
        <f t="shared" si="266"/>
        <v>0</v>
      </c>
      <c r="CP419" s="103" t="str">
        <f t="shared" si="267"/>
        <v>Ninguna</v>
      </c>
      <c r="CQ419" s="104">
        <f t="shared" si="268"/>
        <v>3.0903342712138251E-2</v>
      </c>
      <c r="CR419" s="104">
        <f t="shared" si="269"/>
        <v>3.0903342712138251E-2</v>
      </c>
      <c r="CS419" s="103" t="str">
        <f t="shared" si="270"/>
        <v>Ninguna</v>
      </c>
      <c r="CT419" s="105" t="str">
        <f t="shared" si="271"/>
        <v>Hipereutrofico</v>
      </c>
      <c r="CU419" s="83" t="s">
        <v>2567</v>
      </c>
      <c r="CV419" s="83" t="s">
        <v>2568</v>
      </c>
      <c r="CW419" s="90">
        <v>44125</v>
      </c>
      <c r="CX419" s="106">
        <f t="shared" si="272"/>
        <v>17.378486329306234</v>
      </c>
    </row>
    <row r="420" spans="1:102" ht="30" hidden="1" customHeight="1" x14ac:dyDescent="0.2">
      <c r="A420" s="83">
        <v>2020</v>
      </c>
      <c r="B420" s="84" t="s">
        <v>1036</v>
      </c>
      <c r="C420" s="84" t="s">
        <v>1031</v>
      </c>
      <c r="D420" s="85" t="s">
        <v>1037</v>
      </c>
      <c r="E420" s="84" t="s">
        <v>122</v>
      </c>
      <c r="F420" s="86" t="s">
        <v>107</v>
      </c>
      <c r="G420" s="86" t="s">
        <v>991</v>
      </c>
      <c r="H420" s="87">
        <v>-75.580014000000006</v>
      </c>
      <c r="I420" s="119">
        <v>5.8722649999999996</v>
      </c>
      <c r="J420" s="88">
        <v>833594.85259999998</v>
      </c>
      <c r="K420" s="86">
        <v>1141335.0363</v>
      </c>
      <c r="L420" s="89" t="s">
        <v>2569</v>
      </c>
      <c r="M420" s="86" t="s">
        <v>2544</v>
      </c>
      <c r="N420" s="86" t="s">
        <v>79</v>
      </c>
      <c r="O420" s="86" t="s">
        <v>2545</v>
      </c>
      <c r="P420" s="86" t="s">
        <v>80</v>
      </c>
      <c r="Q420" s="84" t="s">
        <v>2546</v>
      </c>
      <c r="R420" s="84" t="s">
        <v>667</v>
      </c>
      <c r="S420" s="84" t="s">
        <v>82</v>
      </c>
      <c r="T420" s="84" t="s">
        <v>721</v>
      </c>
      <c r="U420" s="85" t="s">
        <v>108</v>
      </c>
      <c r="V420" s="84" t="s">
        <v>109</v>
      </c>
      <c r="W420" s="84" t="s">
        <v>1033</v>
      </c>
      <c r="X420" s="90" t="s">
        <v>1031</v>
      </c>
      <c r="Y420" s="90">
        <v>44101</v>
      </c>
      <c r="Z420" s="91">
        <v>7.72</v>
      </c>
      <c r="AA420" s="91">
        <v>8.39</v>
      </c>
      <c r="AB420" s="91">
        <v>3997</v>
      </c>
      <c r="AC420" s="91">
        <v>20.6</v>
      </c>
      <c r="AD420" s="91">
        <v>23</v>
      </c>
      <c r="AE420" s="91">
        <v>5.89</v>
      </c>
      <c r="AF420" s="91">
        <v>80.099999999999994</v>
      </c>
      <c r="AG420" s="91">
        <f t="shared" si="273"/>
        <v>2.3999999999999986</v>
      </c>
      <c r="AH420" s="91">
        <v>254</v>
      </c>
      <c r="AI420" s="91">
        <v>97.5</v>
      </c>
      <c r="AJ420" s="91" t="s">
        <v>88</v>
      </c>
      <c r="AK420" s="91" t="s">
        <v>88</v>
      </c>
      <c r="AL420" s="91">
        <v>11190000</v>
      </c>
      <c r="AM420" s="91">
        <v>34480000</v>
      </c>
      <c r="AN420" s="91">
        <v>12033000</v>
      </c>
      <c r="AO420" s="91">
        <v>13.6</v>
      </c>
      <c r="AP420" s="91">
        <v>0.2484863293062323</v>
      </c>
      <c r="AQ420" s="91">
        <v>0.03</v>
      </c>
      <c r="AR420" s="91">
        <v>47.8</v>
      </c>
      <c r="AS420" s="91">
        <v>60.2</v>
      </c>
      <c r="AT420" s="91">
        <v>455</v>
      </c>
      <c r="AU420" s="91" t="s">
        <v>88</v>
      </c>
      <c r="AV420" s="91">
        <v>50</v>
      </c>
      <c r="AW420" s="91">
        <v>0.1</v>
      </c>
      <c r="AX420" s="91">
        <v>51.5</v>
      </c>
      <c r="AY420" s="91">
        <v>5.52</v>
      </c>
      <c r="AZ420" s="91">
        <v>354</v>
      </c>
      <c r="BA420" s="91">
        <v>93.8</v>
      </c>
      <c r="BB420" s="91" t="s">
        <v>88</v>
      </c>
      <c r="BC420" s="91" t="s">
        <v>88</v>
      </c>
      <c r="BD420" s="91" t="s">
        <v>88</v>
      </c>
      <c r="BE420" s="93" t="s">
        <v>88</v>
      </c>
      <c r="BF420" s="91" t="s">
        <v>88</v>
      </c>
      <c r="BG420" s="91" t="s">
        <v>88</v>
      </c>
      <c r="BH420" s="91" t="s">
        <v>88</v>
      </c>
      <c r="BI420" s="94">
        <f t="shared" si="234"/>
        <v>86.509341095914493</v>
      </c>
      <c r="BJ420" s="95">
        <f t="shared" si="235"/>
        <v>2</v>
      </c>
      <c r="BK420" s="95">
        <f t="shared" si="236"/>
        <v>72.675572534833918</v>
      </c>
      <c r="BL420" s="95">
        <f t="shared" si="237"/>
        <v>2</v>
      </c>
      <c r="BM420" s="95">
        <f t="shared" si="238"/>
        <v>99.104004398411917</v>
      </c>
      <c r="BN420" s="95">
        <f t="shared" si="239"/>
        <v>2</v>
      </c>
      <c r="BO420" s="95">
        <f t="shared" si="240"/>
        <v>85.153143194855019</v>
      </c>
      <c r="BP420" s="95">
        <f t="shared" si="241"/>
        <v>33.790699589558244</v>
      </c>
      <c r="BQ420" s="95">
        <f t="shared" si="242"/>
        <v>9.5458382669375652</v>
      </c>
      <c r="BR420" s="96">
        <f t="shared" si="243"/>
        <v>45.238080370314179</v>
      </c>
      <c r="BS420" s="97" t="str">
        <f t="shared" si="244"/>
        <v>MALO</v>
      </c>
      <c r="BT420" s="98">
        <f t="shared" si="245"/>
        <v>9.329710144927537</v>
      </c>
      <c r="BU420" s="99">
        <f t="shared" si="246"/>
        <v>0.80099999999999993</v>
      </c>
      <c r="BV420" s="100">
        <f t="shared" si="247"/>
        <v>0.1</v>
      </c>
      <c r="BW420" s="95">
        <f t="shared" si="248"/>
        <v>0.8168319163743053</v>
      </c>
      <c r="BX420" s="94">
        <f t="shared" si="249"/>
        <v>0.125</v>
      </c>
      <c r="BY420" s="100">
        <f t="shared" si="250"/>
        <v>0.87</v>
      </c>
      <c r="BZ420" s="100">
        <f t="shared" si="251"/>
        <v>0</v>
      </c>
      <c r="CA420" s="94">
        <f t="shared" si="252"/>
        <v>0.35</v>
      </c>
      <c r="CB420" s="99">
        <f t="shared" si="253"/>
        <v>0.44481646829240279</v>
      </c>
      <c r="CC420" s="97" t="str">
        <f t="shared" si="254"/>
        <v>Mala</v>
      </c>
      <c r="CD420" s="99">
        <f t="shared" si="255"/>
        <v>1</v>
      </c>
      <c r="CE420" s="96">
        <f t="shared" si="256"/>
        <v>0.38698353624406662</v>
      </c>
      <c r="CF420" s="96">
        <f t="shared" si="257"/>
        <v>1</v>
      </c>
      <c r="CG420" s="99">
        <f t="shared" si="258"/>
        <v>0.79566117874802222</v>
      </c>
      <c r="CH420" s="101" t="str">
        <f t="shared" si="259"/>
        <v>Alta</v>
      </c>
      <c r="CI420" s="96">
        <f t="shared" si="260"/>
        <v>1</v>
      </c>
      <c r="CJ420" s="96">
        <f t="shared" si="261"/>
        <v>1</v>
      </c>
      <c r="CK420" s="96">
        <f t="shared" si="262"/>
        <v>0.19900000000000007</v>
      </c>
      <c r="CL420" s="102">
        <f t="shared" si="263"/>
        <v>0.73299999999999998</v>
      </c>
      <c r="CM420" s="103" t="str">
        <f t="shared" si="264"/>
        <v>Alta</v>
      </c>
      <c r="CN420" s="96">
        <f t="shared" si="265"/>
        <v>0.13</v>
      </c>
      <c r="CO420" s="96">
        <f t="shared" si="266"/>
        <v>0.13</v>
      </c>
      <c r="CP420" s="103" t="str">
        <f t="shared" si="267"/>
        <v>Ninguna</v>
      </c>
      <c r="CQ420" s="104">
        <f t="shared" si="268"/>
        <v>0.10578854791453506</v>
      </c>
      <c r="CR420" s="104">
        <f t="shared" si="269"/>
        <v>0.10578854791453506</v>
      </c>
      <c r="CS420" s="103" t="str">
        <f t="shared" si="270"/>
        <v>Ninguna</v>
      </c>
      <c r="CT420" s="105" t="str">
        <f t="shared" si="271"/>
        <v>Hipereutrofico</v>
      </c>
      <c r="CU420" s="83" t="s">
        <v>2567</v>
      </c>
      <c r="CV420" s="83" t="s">
        <v>2568</v>
      </c>
      <c r="CW420" s="90">
        <v>44125</v>
      </c>
      <c r="CX420" s="106">
        <f t="shared" si="272"/>
        <v>51.778486329306233</v>
      </c>
    </row>
    <row r="421" spans="1:102" ht="30" hidden="1" customHeight="1" x14ac:dyDescent="0.2">
      <c r="A421" s="83">
        <v>2020</v>
      </c>
      <c r="B421" s="84" t="s">
        <v>1039</v>
      </c>
      <c r="C421" s="84" t="s">
        <v>503</v>
      </c>
      <c r="D421" s="85" t="s">
        <v>1040</v>
      </c>
      <c r="E421" s="84" t="s">
        <v>499</v>
      </c>
      <c r="F421" s="86" t="s">
        <v>107</v>
      </c>
      <c r="G421" s="86" t="s">
        <v>991</v>
      </c>
      <c r="H421" s="87">
        <v>-75.643101000000001</v>
      </c>
      <c r="I421" s="119">
        <v>5.5459740000000002</v>
      </c>
      <c r="J421" s="88">
        <v>826508.03610000003</v>
      </c>
      <c r="K421" s="86">
        <v>1105257.9106000001</v>
      </c>
      <c r="L421" s="89" t="s">
        <v>2570</v>
      </c>
      <c r="M421" s="86" t="s">
        <v>2544</v>
      </c>
      <c r="N421" s="86" t="s">
        <v>79</v>
      </c>
      <c r="O421" s="86" t="s">
        <v>2545</v>
      </c>
      <c r="P421" s="86" t="s">
        <v>80</v>
      </c>
      <c r="Q421" s="84" t="s">
        <v>2571</v>
      </c>
      <c r="R421" s="84" t="s">
        <v>725</v>
      </c>
      <c r="S421" s="84" t="s">
        <v>115</v>
      </c>
      <c r="T421" s="84" t="s">
        <v>116</v>
      </c>
      <c r="U421" s="85" t="s">
        <v>500</v>
      </c>
      <c r="V421" s="84" t="s">
        <v>727</v>
      </c>
      <c r="W421" s="84" t="s">
        <v>502</v>
      </c>
      <c r="X421" s="90" t="s">
        <v>503</v>
      </c>
      <c r="Y421" s="90">
        <v>44110</v>
      </c>
      <c r="Z421" s="91">
        <v>6.47</v>
      </c>
      <c r="AA421" s="91">
        <v>7.4</v>
      </c>
      <c r="AB421" s="91">
        <v>50</v>
      </c>
      <c r="AC421" s="91">
        <v>20</v>
      </c>
      <c r="AD421" s="91">
        <v>25</v>
      </c>
      <c r="AE421" s="91">
        <v>7.9</v>
      </c>
      <c r="AF421" s="91">
        <v>92</v>
      </c>
      <c r="AG421" s="91">
        <f t="shared" si="273"/>
        <v>5</v>
      </c>
      <c r="AH421" s="96">
        <v>12</v>
      </c>
      <c r="AI421" s="96">
        <v>2</v>
      </c>
      <c r="AJ421" s="91" t="s">
        <v>88</v>
      </c>
      <c r="AK421" s="91" t="s">
        <v>88</v>
      </c>
      <c r="AL421" s="91">
        <v>46110</v>
      </c>
      <c r="AM421" s="91">
        <v>173290</v>
      </c>
      <c r="AN421" s="91">
        <v>48840</v>
      </c>
      <c r="AO421" s="96">
        <v>0.5</v>
      </c>
      <c r="AP421" s="96">
        <v>0.2484863293062323</v>
      </c>
      <c r="AQ421" s="96">
        <v>0.03</v>
      </c>
      <c r="AR421" s="96">
        <v>5</v>
      </c>
      <c r="AS421" s="96">
        <v>32.799999999999997</v>
      </c>
      <c r="AT421" s="96">
        <v>88</v>
      </c>
      <c r="AU421" s="91" t="s">
        <v>88</v>
      </c>
      <c r="AV421" s="96">
        <v>25</v>
      </c>
      <c r="AW421" s="96">
        <v>0.1</v>
      </c>
      <c r="AX421" s="96">
        <v>5</v>
      </c>
      <c r="AY421" s="96">
        <v>0.56200000000000006</v>
      </c>
      <c r="AZ421" s="96">
        <v>29.3</v>
      </c>
      <c r="BA421" s="96">
        <v>18.5</v>
      </c>
      <c r="BB421" s="91" t="s">
        <v>88</v>
      </c>
      <c r="BC421" s="91" t="s">
        <v>88</v>
      </c>
      <c r="BD421" s="91" t="s">
        <v>88</v>
      </c>
      <c r="BE421" s="93" t="s">
        <v>88</v>
      </c>
      <c r="BF421" s="91" t="s">
        <v>88</v>
      </c>
      <c r="BG421" s="91" t="s">
        <v>88</v>
      </c>
      <c r="BH421" s="91" t="s">
        <v>88</v>
      </c>
      <c r="BI421" s="94">
        <f t="shared" si="234"/>
        <v>96.305394375679967</v>
      </c>
      <c r="BJ421" s="95">
        <f t="shared" si="235"/>
        <v>5.3272637815979804</v>
      </c>
      <c r="BK421" s="95">
        <f t="shared" si="236"/>
        <v>93.562349984000747</v>
      </c>
      <c r="BL421" s="95">
        <f t="shared" si="237"/>
        <v>80.14150832</v>
      </c>
      <c r="BM421" s="95">
        <f t="shared" si="238"/>
        <v>99.104004398411917</v>
      </c>
      <c r="BN421" s="95">
        <f t="shared" si="239"/>
        <v>61.608367706250007</v>
      </c>
      <c r="BO421" s="95">
        <f t="shared" si="240"/>
        <v>73.182079687499993</v>
      </c>
      <c r="BP421" s="95">
        <f t="shared" si="241"/>
        <v>49.298339807395848</v>
      </c>
      <c r="BQ421" s="95">
        <f t="shared" si="242"/>
        <v>85.03621532200961</v>
      </c>
      <c r="BR421" s="96">
        <f t="shared" si="243"/>
        <v>69.617551098709896</v>
      </c>
      <c r="BS421" s="97" t="str">
        <f t="shared" si="244"/>
        <v>MEDIA</v>
      </c>
      <c r="BT421" s="98">
        <f t="shared" si="245"/>
        <v>8.8967971530249095</v>
      </c>
      <c r="BU421" s="99">
        <f t="shared" si="246"/>
        <v>0.92</v>
      </c>
      <c r="BV421" s="100">
        <f t="shared" si="247"/>
        <v>0.1</v>
      </c>
      <c r="BW421" s="95">
        <f t="shared" si="248"/>
        <v>1</v>
      </c>
      <c r="BX421" s="94">
        <f t="shared" si="249"/>
        <v>0.91</v>
      </c>
      <c r="BY421" s="100">
        <f t="shared" si="250"/>
        <v>0.94500000000000006</v>
      </c>
      <c r="BZ421" s="100">
        <f t="shared" si="251"/>
        <v>0.89609898125653598</v>
      </c>
      <c r="CA421" s="94">
        <f t="shared" si="252"/>
        <v>0.35</v>
      </c>
      <c r="CB421" s="99">
        <f t="shared" si="253"/>
        <v>0.73535385737591519</v>
      </c>
      <c r="CC421" s="97" t="str">
        <f t="shared" si="254"/>
        <v>Aceptable</v>
      </c>
      <c r="CD421" s="99">
        <f t="shared" si="255"/>
        <v>0.103901018743464</v>
      </c>
      <c r="CE421" s="96">
        <f t="shared" si="256"/>
        <v>0</v>
      </c>
      <c r="CF421" s="96">
        <f t="shared" si="257"/>
        <v>0</v>
      </c>
      <c r="CG421" s="99">
        <f t="shared" si="258"/>
        <v>3.4633672914487997E-2</v>
      </c>
      <c r="CH421" s="101" t="str">
        <f t="shared" si="259"/>
        <v>Ninguna</v>
      </c>
      <c r="CI421" s="96">
        <f t="shared" si="260"/>
        <v>0</v>
      </c>
      <c r="CJ421" s="96">
        <f t="shared" si="261"/>
        <v>1</v>
      </c>
      <c r="CK421" s="96">
        <f t="shared" si="262"/>
        <v>7.999999999999996E-2</v>
      </c>
      <c r="CL421" s="102">
        <f t="shared" si="263"/>
        <v>0.36000000000000004</v>
      </c>
      <c r="CM421" s="103" t="str">
        <f t="shared" si="264"/>
        <v>Baja</v>
      </c>
      <c r="CN421" s="96">
        <f t="shared" si="265"/>
        <v>5.4999999999999993E-2</v>
      </c>
      <c r="CO421" s="96">
        <f t="shared" si="266"/>
        <v>5.4999999999999993E-2</v>
      </c>
      <c r="CP421" s="103" t="str">
        <f t="shared" si="267"/>
        <v>Ninguna</v>
      </c>
      <c r="CQ421" s="104">
        <f t="shared" si="268"/>
        <v>3.8724034406710421E-3</v>
      </c>
      <c r="CR421" s="104">
        <f t="shared" si="269"/>
        <v>3.8724034406710421E-3</v>
      </c>
      <c r="CS421" s="103" t="str">
        <f t="shared" si="270"/>
        <v>Ninguna</v>
      </c>
      <c r="CT421" s="105" t="str">
        <f t="shared" si="271"/>
        <v>Eutrofico</v>
      </c>
      <c r="CU421" s="91" t="s">
        <v>2572</v>
      </c>
      <c r="CV421" s="91" t="s">
        <v>2573</v>
      </c>
      <c r="CW421" s="90">
        <v>44131</v>
      </c>
      <c r="CX421" s="106">
        <f t="shared" si="272"/>
        <v>5.2784863293062321</v>
      </c>
    </row>
    <row r="422" spans="1:102" ht="30" hidden="1" customHeight="1" x14ac:dyDescent="0.2">
      <c r="A422" s="83">
        <v>2020</v>
      </c>
      <c r="B422" s="84" t="s">
        <v>1043</v>
      </c>
      <c r="C422" s="84" t="s">
        <v>503</v>
      </c>
      <c r="D422" s="85" t="s">
        <v>1044</v>
      </c>
      <c r="E422" s="84" t="s">
        <v>499</v>
      </c>
      <c r="F422" s="86" t="s">
        <v>107</v>
      </c>
      <c r="G422" s="86" t="s">
        <v>991</v>
      </c>
      <c r="H422" s="87">
        <v>-75.642571000000004</v>
      </c>
      <c r="I422" s="119">
        <v>5.5443670000000003</v>
      </c>
      <c r="J422" s="88">
        <v>826566.31339999998</v>
      </c>
      <c r="K422" s="86">
        <v>1105079.9804</v>
      </c>
      <c r="L422" s="89" t="s">
        <v>2574</v>
      </c>
      <c r="M422" s="86" t="s">
        <v>2544</v>
      </c>
      <c r="N422" s="86" t="s">
        <v>79</v>
      </c>
      <c r="O422" s="86" t="s">
        <v>2545</v>
      </c>
      <c r="P422" s="86" t="s">
        <v>80</v>
      </c>
      <c r="Q422" s="84" t="s">
        <v>2571</v>
      </c>
      <c r="R422" s="84" t="s">
        <v>725</v>
      </c>
      <c r="S422" s="84" t="s">
        <v>115</v>
      </c>
      <c r="T422" s="84" t="s">
        <v>116</v>
      </c>
      <c r="U422" s="85" t="s">
        <v>500</v>
      </c>
      <c r="V422" s="84" t="s">
        <v>727</v>
      </c>
      <c r="W422" s="84" t="s">
        <v>502</v>
      </c>
      <c r="X422" s="90" t="s">
        <v>503</v>
      </c>
      <c r="Y422" s="90">
        <v>44110</v>
      </c>
      <c r="Z422" s="91">
        <v>12.65</v>
      </c>
      <c r="AA422" s="91">
        <v>7.5</v>
      </c>
      <c r="AB422" s="91">
        <v>130</v>
      </c>
      <c r="AC422" s="91">
        <v>19</v>
      </c>
      <c r="AD422" s="91">
        <v>26</v>
      </c>
      <c r="AE422" s="91">
        <v>6</v>
      </c>
      <c r="AF422" s="91">
        <v>90</v>
      </c>
      <c r="AG422" s="91">
        <f t="shared" si="273"/>
        <v>7</v>
      </c>
      <c r="AH422" s="96">
        <v>75.400000000000006</v>
      </c>
      <c r="AI422" s="96">
        <v>38</v>
      </c>
      <c r="AJ422" s="91" t="s">
        <v>88</v>
      </c>
      <c r="AK422" s="91" t="s">
        <v>88</v>
      </c>
      <c r="AL422" s="91">
        <v>5172000</v>
      </c>
      <c r="AM422" s="91">
        <v>15531000</v>
      </c>
      <c r="AN422" s="91">
        <v>5172000</v>
      </c>
      <c r="AO422" s="96">
        <v>2.2999999999999998</v>
      </c>
      <c r="AP422" s="96">
        <v>0.2484863293062323</v>
      </c>
      <c r="AQ422" s="96">
        <v>3.9E-2</v>
      </c>
      <c r="AR422" s="96">
        <v>6.88</v>
      </c>
      <c r="AS422" s="96">
        <v>40.5</v>
      </c>
      <c r="AT422" s="96">
        <v>205</v>
      </c>
      <c r="AU422" s="91" t="s">
        <v>88</v>
      </c>
      <c r="AV422" s="96">
        <v>24</v>
      </c>
      <c r="AW422" s="96">
        <v>0.1</v>
      </c>
      <c r="AX422" s="96">
        <v>12.1</v>
      </c>
      <c r="AY422" s="96">
        <v>1.17</v>
      </c>
      <c r="AZ422" s="96">
        <v>63.9</v>
      </c>
      <c r="BA422" s="96">
        <v>23.7</v>
      </c>
      <c r="BB422" s="91" t="s">
        <v>88</v>
      </c>
      <c r="BC422" s="91" t="s">
        <v>88</v>
      </c>
      <c r="BD422" s="91" t="s">
        <v>88</v>
      </c>
      <c r="BE422" s="93" t="s">
        <v>88</v>
      </c>
      <c r="BF422" s="91" t="s">
        <v>88</v>
      </c>
      <c r="BG422" s="91" t="s">
        <v>88</v>
      </c>
      <c r="BH422" s="91" t="s">
        <v>88</v>
      </c>
      <c r="BI422" s="94">
        <f t="shared" si="234"/>
        <v>95.148473499999994</v>
      </c>
      <c r="BJ422" s="95">
        <f t="shared" si="235"/>
        <v>2</v>
      </c>
      <c r="BK422" s="95">
        <f t="shared" si="236"/>
        <v>93.229140624999872</v>
      </c>
      <c r="BL422" s="95">
        <f t="shared" si="237"/>
        <v>2</v>
      </c>
      <c r="BM422" s="95">
        <f t="shared" si="238"/>
        <v>99.104004398411917</v>
      </c>
      <c r="BN422" s="95">
        <f t="shared" si="239"/>
        <v>24.050381183374796</v>
      </c>
      <c r="BO422" s="95">
        <f t="shared" si="240"/>
        <v>61.777150893099993</v>
      </c>
      <c r="BP422" s="95">
        <f t="shared" si="241"/>
        <v>44.132453028868738</v>
      </c>
      <c r="BQ422" s="95">
        <f t="shared" si="242"/>
        <v>69.409920691937501</v>
      </c>
      <c r="BR422" s="96">
        <f t="shared" si="243"/>
        <v>53.852890301983784</v>
      </c>
      <c r="BS422" s="97" t="str">
        <f t="shared" si="244"/>
        <v>MEDIA</v>
      </c>
      <c r="BT422" s="98">
        <f t="shared" si="245"/>
        <v>10.341880341880342</v>
      </c>
      <c r="BU422" s="99">
        <f t="shared" si="246"/>
        <v>0.9</v>
      </c>
      <c r="BV422" s="100">
        <f t="shared" si="247"/>
        <v>0.1</v>
      </c>
      <c r="BW422" s="95">
        <f t="shared" si="248"/>
        <v>1</v>
      </c>
      <c r="BX422" s="94">
        <f t="shared" si="249"/>
        <v>0.26</v>
      </c>
      <c r="BY422" s="100">
        <f t="shared" si="250"/>
        <v>0.94799999999999995</v>
      </c>
      <c r="BZ422" s="100">
        <f t="shared" si="251"/>
        <v>0.62616144263087548</v>
      </c>
      <c r="CA422" s="94">
        <f t="shared" si="252"/>
        <v>0.6</v>
      </c>
      <c r="CB422" s="99">
        <f t="shared" si="253"/>
        <v>0.63878260196832259</v>
      </c>
      <c r="CC422" s="97" t="str">
        <f t="shared" si="254"/>
        <v>Regular</v>
      </c>
      <c r="CD422" s="99">
        <f t="shared" si="255"/>
        <v>0.37383855736912458</v>
      </c>
      <c r="CE422" s="96">
        <f t="shared" si="256"/>
        <v>0</v>
      </c>
      <c r="CF422" s="96">
        <f t="shared" si="257"/>
        <v>6.9500000000000006E-2</v>
      </c>
      <c r="CG422" s="99">
        <f t="shared" si="258"/>
        <v>0.14777951912304152</v>
      </c>
      <c r="CH422" s="101" t="str">
        <f t="shared" si="259"/>
        <v>Ninguna</v>
      </c>
      <c r="CI422" s="96">
        <f t="shared" si="260"/>
        <v>1</v>
      </c>
      <c r="CJ422" s="96">
        <f t="shared" si="261"/>
        <v>1</v>
      </c>
      <c r="CK422" s="96">
        <f t="shared" si="262"/>
        <v>9.9999999999999978E-2</v>
      </c>
      <c r="CL422" s="102">
        <f t="shared" si="263"/>
        <v>0.70000000000000007</v>
      </c>
      <c r="CM422" s="103" t="str">
        <f t="shared" si="264"/>
        <v>Alta</v>
      </c>
      <c r="CN422" s="96">
        <f t="shared" si="265"/>
        <v>5.2000000000000005E-2</v>
      </c>
      <c r="CO422" s="96">
        <f t="shared" si="266"/>
        <v>5.2000000000000005E-2</v>
      </c>
      <c r="CP422" s="103" t="str">
        <f t="shared" si="267"/>
        <v>Ninguna</v>
      </c>
      <c r="CQ422" s="104">
        <f t="shared" si="268"/>
        <v>5.4590852466471608E-3</v>
      </c>
      <c r="CR422" s="104">
        <f t="shared" si="269"/>
        <v>5.4590852466471608E-3</v>
      </c>
      <c r="CS422" s="103" t="str">
        <f t="shared" si="270"/>
        <v>Ninguna</v>
      </c>
      <c r="CT422" s="105" t="str">
        <f t="shared" si="271"/>
        <v>Hipereutrofico</v>
      </c>
      <c r="CU422" s="91" t="s">
        <v>2572</v>
      </c>
      <c r="CV422" s="91" t="s">
        <v>2573</v>
      </c>
      <c r="CW422" s="90">
        <v>44131</v>
      </c>
      <c r="CX422" s="106">
        <f t="shared" si="272"/>
        <v>12.387486329306231</v>
      </c>
    </row>
    <row r="423" spans="1:102" ht="30" hidden="1" customHeight="1" x14ac:dyDescent="0.2">
      <c r="A423" s="83">
        <v>2020</v>
      </c>
      <c r="B423" s="84" t="s">
        <v>1046</v>
      </c>
      <c r="C423" s="84" t="s">
        <v>503</v>
      </c>
      <c r="D423" s="85" t="s">
        <v>1047</v>
      </c>
      <c r="E423" s="84" t="s">
        <v>499</v>
      </c>
      <c r="F423" s="86" t="s">
        <v>107</v>
      </c>
      <c r="G423" s="86" t="s">
        <v>991</v>
      </c>
      <c r="H423" s="87">
        <v>-75.645332999999994</v>
      </c>
      <c r="I423" s="119">
        <v>5.5513659999999998</v>
      </c>
      <c r="J423" s="88">
        <v>826262.21360000002</v>
      </c>
      <c r="K423" s="86">
        <v>1105855.0577</v>
      </c>
      <c r="L423" s="89" t="s">
        <v>2575</v>
      </c>
      <c r="M423" s="86" t="s">
        <v>2544</v>
      </c>
      <c r="N423" s="86" t="s">
        <v>79</v>
      </c>
      <c r="O423" s="86" t="s">
        <v>2545</v>
      </c>
      <c r="P423" s="86" t="s">
        <v>80</v>
      </c>
      <c r="Q423" s="84" t="s">
        <v>2571</v>
      </c>
      <c r="R423" s="84" t="s">
        <v>725</v>
      </c>
      <c r="S423" s="84" t="s">
        <v>115</v>
      </c>
      <c r="T423" s="84" t="s">
        <v>116</v>
      </c>
      <c r="U423" s="85" t="s">
        <v>500</v>
      </c>
      <c r="V423" s="84" t="s">
        <v>727</v>
      </c>
      <c r="W423" s="84" t="s">
        <v>502</v>
      </c>
      <c r="X423" s="90" t="s">
        <v>503</v>
      </c>
      <c r="Y423" s="90">
        <v>44108</v>
      </c>
      <c r="Z423" s="91">
        <v>45.59</v>
      </c>
      <c r="AA423" s="91">
        <v>6.6</v>
      </c>
      <c r="AB423" s="91">
        <v>50</v>
      </c>
      <c r="AC423" s="91">
        <v>19.5</v>
      </c>
      <c r="AD423" s="91">
        <v>20.100000000000001</v>
      </c>
      <c r="AE423" s="91">
        <v>10</v>
      </c>
      <c r="AF423" s="91">
        <v>94</v>
      </c>
      <c r="AG423" s="91">
        <f t="shared" si="273"/>
        <v>0.60000000000000142</v>
      </c>
      <c r="AH423" s="96">
        <v>12</v>
      </c>
      <c r="AI423" s="96">
        <v>2</v>
      </c>
      <c r="AJ423" s="91" t="s">
        <v>88</v>
      </c>
      <c r="AK423" s="91" t="s">
        <v>88</v>
      </c>
      <c r="AL423" s="91">
        <v>41</v>
      </c>
      <c r="AM423" s="91">
        <v>9022</v>
      </c>
      <c r="AN423" s="91">
        <v>41</v>
      </c>
      <c r="AO423" s="96">
        <v>0.5</v>
      </c>
      <c r="AP423" s="96">
        <v>0.2484863293062323</v>
      </c>
      <c r="AQ423" s="96">
        <v>0.03</v>
      </c>
      <c r="AR423" s="96">
        <v>5</v>
      </c>
      <c r="AS423" s="96">
        <v>21.8</v>
      </c>
      <c r="AT423" s="96">
        <v>112</v>
      </c>
      <c r="AU423" s="91" t="s">
        <v>88</v>
      </c>
      <c r="AV423" s="96">
        <v>25</v>
      </c>
      <c r="AW423" s="96">
        <v>0.1</v>
      </c>
      <c r="AX423" s="96">
        <v>5</v>
      </c>
      <c r="AY423" s="96">
        <v>0.33</v>
      </c>
      <c r="AZ423" s="96">
        <v>36.9</v>
      </c>
      <c r="BA423" s="96">
        <v>29.1</v>
      </c>
      <c r="BB423" s="91" t="s">
        <v>88</v>
      </c>
      <c r="BC423" s="91" t="s">
        <v>88</v>
      </c>
      <c r="BD423" s="91" t="s">
        <v>88</v>
      </c>
      <c r="BE423" s="93" t="s">
        <v>88</v>
      </c>
      <c r="BF423" s="91" t="s">
        <v>88</v>
      </c>
      <c r="BG423" s="91" t="s">
        <v>88</v>
      </c>
      <c r="BH423" s="91" t="s">
        <v>88</v>
      </c>
      <c r="BI423" s="94">
        <f t="shared" si="234"/>
        <v>97.247398697760005</v>
      </c>
      <c r="BJ423" s="95">
        <f t="shared" si="235"/>
        <v>53.937712220082268</v>
      </c>
      <c r="BK423" s="95">
        <f t="shared" si="236"/>
        <v>77.100449055998951</v>
      </c>
      <c r="BL423" s="95">
        <f t="shared" si="237"/>
        <v>80.14150832</v>
      </c>
      <c r="BM423" s="95">
        <f t="shared" si="238"/>
        <v>99.104004398411917</v>
      </c>
      <c r="BN423" s="95">
        <f t="shared" si="239"/>
        <v>61.608367706250007</v>
      </c>
      <c r="BO423" s="95">
        <f t="shared" si="240"/>
        <v>89.747799768807994</v>
      </c>
      <c r="BP423" s="95">
        <f t="shared" si="241"/>
        <v>59.395354360348641</v>
      </c>
      <c r="BQ423" s="95">
        <f t="shared" si="242"/>
        <v>83.118828810649603</v>
      </c>
      <c r="BR423" s="96">
        <f t="shared" si="243"/>
        <v>78.074670598112604</v>
      </c>
      <c r="BS423" s="97" t="str">
        <f t="shared" si="244"/>
        <v>BUENA</v>
      </c>
      <c r="BT423" s="98">
        <f t="shared" si="245"/>
        <v>15.15151515151515</v>
      </c>
      <c r="BU423" s="99">
        <f t="shared" si="246"/>
        <v>0.94000000000000006</v>
      </c>
      <c r="BV423" s="100">
        <f t="shared" si="247"/>
        <v>0.98</v>
      </c>
      <c r="BW423" s="95">
        <f t="shared" si="248"/>
        <v>0.81332649170187588</v>
      </c>
      <c r="BX423" s="94">
        <f t="shared" si="249"/>
        <v>0.91</v>
      </c>
      <c r="BY423" s="100">
        <f t="shared" si="250"/>
        <v>0.94500000000000006</v>
      </c>
      <c r="BZ423" s="100">
        <f t="shared" si="251"/>
        <v>0.89609898125653598</v>
      </c>
      <c r="CA423" s="94">
        <f t="shared" si="252"/>
        <v>0.8</v>
      </c>
      <c r="CB423" s="99">
        <f t="shared" si="253"/>
        <v>0.89861956621417782</v>
      </c>
      <c r="CC423" s="97" t="str">
        <f t="shared" si="254"/>
        <v>Aceptable</v>
      </c>
      <c r="CD423" s="99">
        <f t="shared" si="255"/>
        <v>0.103901018743464</v>
      </c>
      <c r="CE423" s="96">
        <f t="shared" si="256"/>
        <v>0</v>
      </c>
      <c r="CF423" s="96">
        <f t="shared" si="257"/>
        <v>0</v>
      </c>
      <c r="CG423" s="99">
        <f t="shared" si="258"/>
        <v>3.4633672914487997E-2</v>
      </c>
      <c r="CH423" s="101" t="str">
        <f t="shared" si="259"/>
        <v>Ninguna</v>
      </c>
      <c r="CI423" s="96">
        <f t="shared" si="260"/>
        <v>0</v>
      </c>
      <c r="CJ423" s="96">
        <f t="shared" si="261"/>
        <v>0.77496958074654776</v>
      </c>
      <c r="CK423" s="96">
        <f t="shared" si="262"/>
        <v>5.9999999999999942E-2</v>
      </c>
      <c r="CL423" s="102">
        <f t="shared" si="263"/>
        <v>0.27832319358218255</v>
      </c>
      <c r="CM423" s="103" t="str">
        <f t="shared" si="264"/>
        <v>Baja</v>
      </c>
      <c r="CN423" s="96">
        <f t="shared" si="265"/>
        <v>5.4999999999999993E-2</v>
      </c>
      <c r="CO423" s="96">
        <f t="shared" si="266"/>
        <v>5.4999999999999993E-2</v>
      </c>
      <c r="CP423" s="103" t="str">
        <f t="shared" si="267"/>
        <v>Ninguna</v>
      </c>
      <c r="CQ423" s="104">
        <f t="shared" si="268"/>
        <v>2.4598352058209454E-4</v>
      </c>
      <c r="CR423" s="104">
        <f t="shared" si="269"/>
        <v>2.4598352058209454E-4</v>
      </c>
      <c r="CS423" s="103" t="str">
        <f t="shared" si="270"/>
        <v>Ninguna</v>
      </c>
      <c r="CT423" s="105" t="str">
        <f t="shared" si="271"/>
        <v>Eutrofico</v>
      </c>
      <c r="CU423" s="91" t="s">
        <v>2576</v>
      </c>
      <c r="CV423" s="91" t="s">
        <v>2577</v>
      </c>
      <c r="CW423" s="90">
        <v>44131</v>
      </c>
      <c r="CX423" s="106">
        <f t="shared" si="272"/>
        <v>5.2784863293062321</v>
      </c>
    </row>
    <row r="424" spans="1:102" ht="30" hidden="1" customHeight="1" x14ac:dyDescent="0.2">
      <c r="A424" s="83">
        <v>2020</v>
      </c>
      <c r="B424" s="84" t="s">
        <v>1050</v>
      </c>
      <c r="C424" s="84" t="s">
        <v>503</v>
      </c>
      <c r="D424" s="85" t="s">
        <v>1051</v>
      </c>
      <c r="E424" s="84" t="s">
        <v>499</v>
      </c>
      <c r="F424" s="86" t="s">
        <v>107</v>
      </c>
      <c r="G424" s="86" t="s">
        <v>991</v>
      </c>
      <c r="H424" s="87">
        <v>-75.646248999999997</v>
      </c>
      <c r="I424" s="119">
        <v>5.5499919999999996</v>
      </c>
      <c r="J424" s="88">
        <v>826160.27980000002</v>
      </c>
      <c r="K424" s="86">
        <v>1105703.327</v>
      </c>
      <c r="L424" s="89" t="s">
        <v>2578</v>
      </c>
      <c r="M424" s="86" t="s">
        <v>2544</v>
      </c>
      <c r="N424" s="86" t="s">
        <v>79</v>
      </c>
      <c r="O424" s="86" t="s">
        <v>2545</v>
      </c>
      <c r="P424" s="86" t="s">
        <v>80</v>
      </c>
      <c r="Q424" s="84" t="s">
        <v>2571</v>
      </c>
      <c r="R424" s="84" t="s">
        <v>725</v>
      </c>
      <c r="S424" s="84" t="s">
        <v>115</v>
      </c>
      <c r="T424" s="84" t="s">
        <v>116</v>
      </c>
      <c r="U424" s="85" t="s">
        <v>500</v>
      </c>
      <c r="V424" s="84" t="s">
        <v>727</v>
      </c>
      <c r="W424" s="84" t="s">
        <v>502</v>
      </c>
      <c r="X424" s="90" t="s">
        <v>503</v>
      </c>
      <c r="Y424" s="90">
        <v>44108</v>
      </c>
      <c r="Z424" s="91">
        <v>69.040000000000006</v>
      </c>
      <c r="AA424" s="91">
        <v>6.7</v>
      </c>
      <c r="AB424" s="91">
        <v>50</v>
      </c>
      <c r="AC424" s="91">
        <v>19.399999999999999</v>
      </c>
      <c r="AD424" s="91">
        <v>20.100000000000001</v>
      </c>
      <c r="AE424" s="91">
        <v>8</v>
      </c>
      <c r="AF424" s="91">
        <v>86</v>
      </c>
      <c r="AG424" s="91">
        <f t="shared" si="273"/>
        <v>0.70000000000000284</v>
      </c>
      <c r="AH424" s="96">
        <v>75</v>
      </c>
      <c r="AI424" s="96">
        <v>2</v>
      </c>
      <c r="AJ424" s="91" t="s">
        <v>88</v>
      </c>
      <c r="AK424" s="91" t="s">
        <v>88</v>
      </c>
      <c r="AL424" s="91">
        <v>76300</v>
      </c>
      <c r="AM424" s="91">
        <v>272300</v>
      </c>
      <c r="AN424" s="91">
        <v>120330</v>
      </c>
      <c r="AO424" s="96">
        <v>0.5</v>
      </c>
      <c r="AP424" s="96">
        <v>0.2484863293062323</v>
      </c>
      <c r="AQ424" s="96">
        <v>0.03</v>
      </c>
      <c r="AR424" s="96">
        <v>5</v>
      </c>
      <c r="AS424" s="96">
        <v>20.9</v>
      </c>
      <c r="AT424" s="96">
        <v>126</v>
      </c>
      <c r="AU424" s="91" t="s">
        <v>88</v>
      </c>
      <c r="AV424" s="96">
        <v>25</v>
      </c>
      <c r="AW424" s="96">
        <v>0.1</v>
      </c>
      <c r="AX424" s="96">
        <v>5</v>
      </c>
      <c r="AY424" s="96">
        <v>0.34899999999999998</v>
      </c>
      <c r="AZ424" s="96">
        <v>46.5</v>
      </c>
      <c r="BA424" s="96">
        <v>30.2</v>
      </c>
      <c r="BB424" s="91" t="s">
        <v>88</v>
      </c>
      <c r="BC424" s="91" t="s">
        <v>88</v>
      </c>
      <c r="BD424" s="91" t="s">
        <v>88</v>
      </c>
      <c r="BE424" s="93" t="s">
        <v>88</v>
      </c>
      <c r="BF424" s="91" t="s">
        <v>88</v>
      </c>
      <c r="BG424" s="91" t="s">
        <v>88</v>
      </c>
      <c r="BH424" s="91" t="s">
        <v>88</v>
      </c>
      <c r="BI424" s="94">
        <f t="shared" si="234"/>
        <v>92.215331150239933</v>
      </c>
      <c r="BJ424" s="95">
        <f t="shared" si="235"/>
        <v>2</v>
      </c>
      <c r="BK424" s="95">
        <f t="shared" si="236"/>
        <v>80.316430296999414</v>
      </c>
      <c r="BL424" s="95">
        <f t="shared" si="237"/>
        <v>80.14150832</v>
      </c>
      <c r="BM424" s="95">
        <f t="shared" si="238"/>
        <v>99.104004398411917</v>
      </c>
      <c r="BN424" s="95">
        <f t="shared" si="239"/>
        <v>61.608367706250007</v>
      </c>
      <c r="BO424" s="95">
        <f t="shared" si="240"/>
        <v>89.594487526600759</v>
      </c>
      <c r="BP424" s="95">
        <f t="shared" si="241"/>
        <v>60.421665847255788</v>
      </c>
      <c r="BQ424" s="95">
        <f t="shared" si="242"/>
        <v>81.596764176433595</v>
      </c>
      <c r="BR424" s="96">
        <f t="shared" si="243"/>
        <v>69.223172266667802</v>
      </c>
      <c r="BS424" s="97" t="str">
        <f t="shared" si="244"/>
        <v>MEDIA</v>
      </c>
      <c r="BT424" s="98">
        <f t="shared" si="245"/>
        <v>14.326647564469916</v>
      </c>
      <c r="BU424" s="99">
        <f t="shared" si="246"/>
        <v>0.86</v>
      </c>
      <c r="BV424" s="100">
        <f t="shared" si="247"/>
        <v>0.1</v>
      </c>
      <c r="BW424" s="95">
        <f t="shared" si="248"/>
        <v>0.85674053895092395</v>
      </c>
      <c r="BX424" s="94">
        <f t="shared" si="249"/>
        <v>0.26</v>
      </c>
      <c r="BY424" s="100">
        <f t="shared" si="250"/>
        <v>0.94500000000000006</v>
      </c>
      <c r="BZ424" s="100">
        <f t="shared" si="251"/>
        <v>0.89609898125653598</v>
      </c>
      <c r="CA424" s="94">
        <f t="shared" si="252"/>
        <v>0.6</v>
      </c>
      <c r="CB424" s="99">
        <f t="shared" si="253"/>
        <v>0.64969753282904441</v>
      </c>
      <c r="CC424" s="97" t="str">
        <f t="shared" si="254"/>
        <v>Regular</v>
      </c>
      <c r="CD424" s="99">
        <f t="shared" si="255"/>
        <v>0.103901018743464</v>
      </c>
      <c r="CE424" s="96">
        <f t="shared" si="256"/>
        <v>2.6425946353792174E-3</v>
      </c>
      <c r="CF424" s="96">
        <f t="shared" si="257"/>
        <v>0</v>
      </c>
      <c r="CG424" s="99">
        <f t="shared" si="258"/>
        <v>3.5514537792947741E-2</v>
      </c>
      <c r="CH424" s="101" t="str">
        <f t="shared" si="259"/>
        <v>Ninguna</v>
      </c>
      <c r="CI424" s="96">
        <f t="shared" si="260"/>
        <v>0</v>
      </c>
      <c r="CJ424" s="96">
        <f t="shared" si="261"/>
        <v>1</v>
      </c>
      <c r="CK424" s="96">
        <f t="shared" si="262"/>
        <v>0.14000000000000001</v>
      </c>
      <c r="CL424" s="102">
        <f t="shared" si="263"/>
        <v>0.38000000000000006</v>
      </c>
      <c r="CM424" s="103" t="str">
        <f t="shared" si="264"/>
        <v>Baja</v>
      </c>
      <c r="CN424" s="96">
        <f t="shared" si="265"/>
        <v>5.4999999999999993E-2</v>
      </c>
      <c r="CO424" s="96">
        <f t="shared" si="266"/>
        <v>5.4999999999999993E-2</v>
      </c>
      <c r="CP424" s="103" t="str">
        <f t="shared" si="267"/>
        <v>Ninguna</v>
      </c>
      <c r="CQ424" s="104">
        <f t="shared" si="268"/>
        <v>3.4729105604224941E-4</v>
      </c>
      <c r="CR424" s="104">
        <f t="shared" si="269"/>
        <v>3.4729105604224941E-4</v>
      </c>
      <c r="CS424" s="103" t="str">
        <f t="shared" si="270"/>
        <v>Ninguna</v>
      </c>
      <c r="CT424" s="105" t="str">
        <f t="shared" si="271"/>
        <v>Eutrofico</v>
      </c>
      <c r="CU424" s="91" t="s">
        <v>2576</v>
      </c>
      <c r="CV424" s="91" t="s">
        <v>2577</v>
      </c>
      <c r="CW424" s="90">
        <v>44131</v>
      </c>
      <c r="CX424" s="106">
        <f t="shared" si="272"/>
        <v>5.2784863293062321</v>
      </c>
    </row>
    <row r="425" spans="1:102" ht="30" hidden="1" customHeight="1" x14ac:dyDescent="0.2">
      <c r="A425" s="83">
        <v>2020</v>
      </c>
      <c r="B425" s="84" t="s">
        <v>1053</v>
      </c>
      <c r="C425" s="84" t="s">
        <v>1054</v>
      </c>
      <c r="D425" s="85" t="s">
        <v>1055</v>
      </c>
      <c r="E425" s="84" t="s">
        <v>1056</v>
      </c>
      <c r="F425" s="86" t="s">
        <v>107</v>
      </c>
      <c r="G425" s="86">
        <v>2</v>
      </c>
      <c r="H425" s="87">
        <v>-75.621111999999997</v>
      </c>
      <c r="I425" s="119">
        <v>5.613378</v>
      </c>
      <c r="J425" s="88">
        <v>828964.88159999996</v>
      </c>
      <c r="K425" s="86">
        <v>1112708.0464999999</v>
      </c>
      <c r="L425" s="89" t="s">
        <v>2579</v>
      </c>
      <c r="M425" s="86" t="s">
        <v>2544</v>
      </c>
      <c r="N425" s="86" t="s">
        <v>79</v>
      </c>
      <c r="O425" s="86" t="s">
        <v>2545</v>
      </c>
      <c r="P425" s="86" t="s">
        <v>80</v>
      </c>
      <c r="Q425" s="84" t="s">
        <v>2571</v>
      </c>
      <c r="R425" s="84" t="s">
        <v>725</v>
      </c>
      <c r="S425" s="84" t="s">
        <v>115</v>
      </c>
      <c r="T425" s="84" t="s">
        <v>116</v>
      </c>
      <c r="U425" s="85" t="s">
        <v>1057</v>
      </c>
      <c r="V425" s="84" t="s">
        <v>1058</v>
      </c>
      <c r="W425" s="84" t="s">
        <v>1059</v>
      </c>
      <c r="X425" s="90" t="s">
        <v>1054</v>
      </c>
      <c r="Y425" s="90">
        <v>44109</v>
      </c>
      <c r="Z425" s="91">
        <v>109.68</v>
      </c>
      <c r="AA425" s="91">
        <v>7.61</v>
      </c>
      <c r="AB425" s="91">
        <v>112.7</v>
      </c>
      <c r="AC425" s="91">
        <v>19.899999999999999</v>
      </c>
      <c r="AD425" s="91">
        <v>22.2</v>
      </c>
      <c r="AE425" s="91">
        <v>7.46</v>
      </c>
      <c r="AF425" s="91">
        <v>99.3</v>
      </c>
      <c r="AG425" s="91">
        <f t="shared" si="273"/>
        <v>2.3000000000000007</v>
      </c>
      <c r="AH425" s="96">
        <v>12</v>
      </c>
      <c r="AI425" s="96">
        <v>2</v>
      </c>
      <c r="AJ425" s="91" t="s">
        <v>88</v>
      </c>
      <c r="AK425" s="91" t="s">
        <v>88</v>
      </c>
      <c r="AL425" s="91">
        <v>6990</v>
      </c>
      <c r="AM425" s="91">
        <v>50280</v>
      </c>
      <c r="AN425" s="91">
        <v>11190</v>
      </c>
      <c r="AO425" s="96">
        <v>0.5</v>
      </c>
      <c r="AP425" s="96">
        <v>0.2484863293062323</v>
      </c>
      <c r="AQ425" s="96">
        <v>0.03</v>
      </c>
      <c r="AR425" s="96">
        <v>5</v>
      </c>
      <c r="AS425" s="96">
        <v>9.51</v>
      </c>
      <c r="AT425" s="96">
        <v>109</v>
      </c>
      <c r="AU425" s="91" t="s">
        <v>88</v>
      </c>
      <c r="AV425" s="96">
        <v>10</v>
      </c>
      <c r="AW425" s="96">
        <v>0.1</v>
      </c>
      <c r="AX425" s="96">
        <v>5</v>
      </c>
      <c r="AY425" s="96">
        <v>0.30299999999999999</v>
      </c>
      <c r="AZ425" s="96">
        <v>39.9</v>
      </c>
      <c r="BA425" s="96">
        <v>28.6</v>
      </c>
      <c r="BB425" s="91" t="s">
        <v>88</v>
      </c>
      <c r="BC425" s="91" t="s">
        <v>88</v>
      </c>
      <c r="BD425" s="91" t="s">
        <v>88</v>
      </c>
      <c r="BE425" s="93" t="s">
        <v>88</v>
      </c>
      <c r="BF425" s="91" t="s">
        <v>88</v>
      </c>
      <c r="BG425" s="91" t="s">
        <v>88</v>
      </c>
      <c r="BH425" s="91" t="s">
        <v>88</v>
      </c>
      <c r="BI425" s="94">
        <f t="shared" si="234"/>
        <v>98.677109453576819</v>
      </c>
      <c r="BJ425" s="95">
        <f t="shared" si="235"/>
        <v>9.7775982186498727</v>
      </c>
      <c r="BK425" s="95">
        <f t="shared" si="236"/>
        <v>92.28791928571809</v>
      </c>
      <c r="BL425" s="95">
        <f t="shared" si="237"/>
        <v>80.14150832</v>
      </c>
      <c r="BM425" s="95">
        <f t="shared" si="238"/>
        <v>99.104004398411917</v>
      </c>
      <c r="BN425" s="95">
        <f t="shared" si="239"/>
        <v>61.608367706250007</v>
      </c>
      <c r="BO425" s="95">
        <f t="shared" si="240"/>
        <v>85.502798594525416</v>
      </c>
      <c r="BP425" s="95">
        <f t="shared" si="241"/>
        <v>77.130099993599501</v>
      </c>
      <c r="BQ425" s="95">
        <f t="shared" si="242"/>
        <v>83.409212370747099</v>
      </c>
      <c r="BR425" s="96">
        <f t="shared" si="243"/>
        <v>73.937331294080039</v>
      </c>
      <c r="BS425" s="97" t="str">
        <f t="shared" si="244"/>
        <v>BUENA</v>
      </c>
      <c r="BT425" s="98">
        <f t="shared" si="245"/>
        <v>16.501650165016503</v>
      </c>
      <c r="BU425" s="99">
        <f t="shared" si="246"/>
        <v>0.99299999999999999</v>
      </c>
      <c r="BV425" s="100">
        <f t="shared" si="247"/>
        <v>0.1</v>
      </c>
      <c r="BW425" s="95">
        <f t="shared" si="248"/>
        <v>1</v>
      </c>
      <c r="BX425" s="94">
        <f t="shared" si="249"/>
        <v>0.91</v>
      </c>
      <c r="BY425" s="100">
        <f t="shared" si="250"/>
        <v>0.99</v>
      </c>
      <c r="BZ425" s="100">
        <f t="shared" si="251"/>
        <v>0.69127055833562601</v>
      </c>
      <c r="CA425" s="94">
        <f t="shared" si="252"/>
        <v>0.8</v>
      </c>
      <c r="CB425" s="99">
        <f t="shared" si="253"/>
        <v>0.78765787816698773</v>
      </c>
      <c r="CC425" s="97" t="str">
        <f t="shared" si="254"/>
        <v>Aceptable</v>
      </c>
      <c r="CD425" s="99">
        <f t="shared" si="255"/>
        <v>0.30872944166437394</v>
      </c>
      <c r="CE425" s="96">
        <f t="shared" si="256"/>
        <v>0</v>
      </c>
      <c r="CF425" s="96">
        <f t="shared" si="257"/>
        <v>0</v>
      </c>
      <c r="CG425" s="99">
        <f t="shared" si="258"/>
        <v>0.10290981388812465</v>
      </c>
      <c r="CH425" s="101" t="str">
        <f t="shared" si="259"/>
        <v>Ninguna</v>
      </c>
      <c r="CI425" s="96">
        <f t="shared" si="260"/>
        <v>0</v>
      </c>
      <c r="CJ425" s="96">
        <f t="shared" si="261"/>
        <v>1</v>
      </c>
      <c r="CK425" s="96">
        <f t="shared" si="262"/>
        <v>7.0000000000000062E-3</v>
      </c>
      <c r="CL425" s="102">
        <f t="shared" si="263"/>
        <v>0.33566666666666672</v>
      </c>
      <c r="CM425" s="103" t="str">
        <f t="shared" si="264"/>
        <v>Baja</v>
      </c>
      <c r="CN425" s="96">
        <f t="shared" si="265"/>
        <v>0</v>
      </c>
      <c r="CO425" s="96">
        <f t="shared" si="266"/>
        <v>0</v>
      </c>
      <c r="CP425" s="103" t="str">
        <f t="shared" si="267"/>
        <v>Ninguna</v>
      </c>
      <c r="CQ425" s="104">
        <f t="shared" si="268"/>
        <v>7.9586926537427334E-3</v>
      </c>
      <c r="CR425" s="104">
        <f t="shared" si="269"/>
        <v>7.9586926537427334E-3</v>
      </c>
      <c r="CS425" s="103" t="str">
        <f t="shared" si="270"/>
        <v>Ninguna</v>
      </c>
      <c r="CT425" s="105" t="str">
        <f t="shared" si="271"/>
        <v>Eutrofico</v>
      </c>
      <c r="CU425" s="91" t="s">
        <v>2580</v>
      </c>
      <c r="CV425" s="91" t="s">
        <v>2581</v>
      </c>
      <c r="CW425" s="90">
        <v>44131</v>
      </c>
      <c r="CX425" s="106">
        <f t="shared" si="272"/>
        <v>5.2784863293062321</v>
      </c>
    </row>
    <row r="426" spans="1:102" ht="30" hidden="1" customHeight="1" x14ac:dyDescent="0.2">
      <c r="A426" s="83">
        <v>2020</v>
      </c>
      <c r="B426" s="84" t="s">
        <v>1062</v>
      </c>
      <c r="C426" s="84" t="s">
        <v>1054</v>
      </c>
      <c r="D426" s="85" t="s">
        <v>1063</v>
      </c>
      <c r="E426" s="84" t="s">
        <v>1056</v>
      </c>
      <c r="F426" s="86" t="s">
        <v>107</v>
      </c>
      <c r="G426" s="86">
        <v>2</v>
      </c>
      <c r="H426" s="87">
        <v>-75.620092</v>
      </c>
      <c r="I426" s="119">
        <v>5.616066</v>
      </c>
      <c r="J426" s="88">
        <v>829078.71050000004</v>
      </c>
      <c r="K426" s="86">
        <v>1113005.1072</v>
      </c>
      <c r="L426" s="89" t="s">
        <v>2582</v>
      </c>
      <c r="M426" s="86" t="s">
        <v>2544</v>
      </c>
      <c r="N426" s="86" t="s">
        <v>79</v>
      </c>
      <c r="O426" s="86" t="s">
        <v>2545</v>
      </c>
      <c r="P426" s="86" t="s">
        <v>80</v>
      </c>
      <c r="Q426" s="84" t="s">
        <v>2571</v>
      </c>
      <c r="R426" s="84" t="s">
        <v>725</v>
      </c>
      <c r="S426" s="84" t="s">
        <v>115</v>
      </c>
      <c r="T426" s="84" t="s">
        <v>116</v>
      </c>
      <c r="U426" s="85" t="s">
        <v>1057</v>
      </c>
      <c r="V426" s="84" t="s">
        <v>1058</v>
      </c>
      <c r="W426" s="84" t="s">
        <v>1059</v>
      </c>
      <c r="X426" s="90" t="s">
        <v>1054</v>
      </c>
      <c r="Y426" s="90">
        <v>44109</v>
      </c>
      <c r="Z426" s="91">
        <v>159.66999999999999</v>
      </c>
      <c r="AA426" s="91">
        <v>7.06</v>
      </c>
      <c r="AB426" s="91">
        <v>236.2</v>
      </c>
      <c r="AC426" s="91">
        <v>19.8</v>
      </c>
      <c r="AD426" s="91">
        <v>21.9</v>
      </c>
      <c r="AE426" s="91">
        <v>7.02</v>
      </c>
      <c r="AF426" s="91">
        <v>97.5</v>
      </c>
      <c r="AG426" s="91">
        <f t="shared" si="273"/>
        <v>2.0999999999999979</v>
      </c>
      <c r="AH426" s="96">
        <v>12</v>
      </c>
      <c r="AI426" s="96">
        <v>4.12</v>
      </c>
      <c r="AJ426" s="91" t="s">
        <v>88</v>
      </c>
      <c r="AK426" s="91" t="s">
        <v>88</v>
      </c>
      <c r="AL426" s="91">
        <v>95900</v>
      </c>
      <c r="AM426" s="91">
        <v>410600</v>
      </c>
      <c r="AN426" s="91">
        <v>98040</v>
      </c>
      <c r="AO426" s="96">
        <v>0.5</v>
      </c>
      <c r="AP426" s="96">
        <v>0.2484863293062323</v>
      </c>
      <c r="AQ426" s="96">
        <v>0.03</v>
      </c>
      <c r="AR426" s="96">
        <v>5</v>
      </c>
      <c r="AS426" s="96">
        <v>16.5</v>
      </c>
      <c r="AT426" s="96">
        <v>130</v>
      </c>
      <c r="AU426" s="91" t="s">
        <v>88</v>
      </c>
      <c r="AV426" s="96">
        <v>24</v>
      </c>
      <c r="AW426" s="96">
        <v>0.1</v>
      </c>
      <c r="AX426" s="96">
        <v>5</v>
      </c>
      <c r="AY426" s="96">
        <v>0.47499999999999998</v>
      </c>
      <c r="AZ426" s="96">
        <v>47.7</v>
      </c>
      <c r="BA426" s="96">
        <v>29.9</v>
      </c>
      <c r="BB426" s="91" t="s">
        <v>88</v>
      </c>
      <c r="BC426" s="91" t="s">
        <v>88</v>
      </c>
      <c r="BD426" s="91" t="s">
        <v>88</v>
      </c>
      <c r="BE426" s="93" t="s">
        <v>88</v>
      </c>
      <c r="BF426" s="91" t="s">
        <v>88</v>
      </c>
      <c r="BG426" s="91" t="s">
        <v>88</v>
      </c>
      <c r="BH426" s="91" t="s">
        <v>88</v>
      </c>
      <c r="BI426" s="94">
        <f t="shared" si="234"/>
        <v>98.36663845556626</v>
      </c>
      <c r="BJ426" s="95">
        <f t="shared" si="235"/>
        <v>3.9066527527866812</v>
      </c>
      <c r="BK426" s="95">
        <f t="shared" si="236"/>
        <v>89.796777177318717</v>
      </c>
      <c r="BL426" s="95">
        <f t="shared" si="237"/>
        <v>63.258465089073589</v>
      </c>
      <c r="BM426" s="95">
        <f t="shared" si="238"/>
        <v>99.104004398411917</v>
      </c>
      <c r="BN426" s="95">
        <f t="shared" si="239"/>
        <v>61.608367706250007</v>
      </c>
      <c r="BO426" s="95">
        <f t="shared" si="240"/>
        <v>86.171485041396394</v>
      </c>
      <c r="BP426" s="95">
        <f t="shared" si="241"/>
        <v>65.998694418868752</v>
      </c>
      <c r="BQ426" s="95">
        <f t="shared" si="242"/>
        <v>81.115221871000017</v>
      </c>
      <c r="BR426" s="96">
        <f t="shared" si="243"/>
        <v>69.82981642628063</v>
      </c>
      <c r="BS426" s="97" t="str">
        <f t="shared" si="244"/>
        <v>MEDIA</v>
      </c>
      <c r="BT426" s="98">
        <f t="shared" si="245"/>
        <v>10.526315789473685</v>
      </c>
      <c r="BU426" s="99">
        <f t="shared" si="246"/>
        <v>0.97499999999999998</v>
      </c>
      <c r="BV426" s="100">
        <f t="shared" si="247"/>
        <v>0.1</v>
      </c>
      <c r="BW426" s="95">
        <f t="shared" si="248"/>
        <v>1</v>
      </c>
      <c r="BX426" s="94">
        <f t="shared" si="249"/>
        <v>0.91</v>
      </c>
      <c r="BY426" s="100">
        <f t="shared" si="250"/>
        <v>0.94799999999999995</v>
      </c>
      <c r="BZ426" s="100">
        <f t="shared" si="251"/>
        <v>0.16786257050310049</v>
      </c>
      <c r="CA426" s="94">
        <f t="shared" si="252"/>
        <v>0.6</v>
      </c>
      <c r="CB426" s="99">
        <f t="shared" si="253"/>
        <v>0.67762075987043413</v>
      </c>
      <c r="CC426" s="97" t="str">
        <f t="shared" si="254"/>
        <v>Regular</v>
      </c>
      <c r="CD426" s="99">
        <f t="shared" si="255"/>
        <v>0.83213742949689951</v>
      </c>
      <c r="CE426" s="96">
        <f t="shared" si="256"/>
        <v>0</v>
      </c>
      <c r="CF426" s="96">
        <f t="shared" si="257"/>
        <v>0</v>
      </c>
      <c r="CG426" s="99">
        <f t="shared" si="258"/>
        <v>0.27737914316563317</v>
      </c>
      <c r="CH426" s="101" t="str">
        <f t="shared" si="259"/>
        <v>Baja</v>
      </c>
      <c r="CI426" s="96">
        <f t="shared" si="260"/>
        <v>0.38042805122319423</v>
      </c>
      <c r="CJ426" s="96">
        <f t="shared" si="261"/>
        <v>1</v>
      </c>
      <c r="CK426" s="96">
        <f t="shared" si="262"/>
        <v>2.5000000000000022E-2</v>
      </c>
      <c r="CL426" s="102">
        <f t="shared" si="263"/>
        <v>0.46847601707439807</v>
      </c>
      <c r="CM426" s="103" t="str">
        <f t="shared" si="264"/>
        <v>Media</v>
      </c>
      <c r="CN426" s="96">
        <f t="shared" si="265"/>
        <v>5.2000000000000005E-2</v>
      </c>
      <c r="CO426" s="96">
        <f t="shared" si="266"/>
        <v>5.2000000000000005E-2</v>
      </c>
      <c r="CP426" s="103" t="str">
        <f t="shared" si="267"/>
        <v>Ninguna</v>
      </c>
      <c r="CQ426" s="104">
        <f t="shared" si="268"/>
        <v>1.201478735678131E-3</v>
      </c>
      <c r="CR426" s="104">
        <f t="shared" si="269"/>
        <v>1.201478735678131E-3</v>
      </c>
      <c r="CS426" s="103" t="str">
        <f t="shared" si="270"/>
        <v>Ninguna</v>
      </c>
      <c r="CT426" s="105" t="str">
        <f t="shared" si="271"/>
        <v>Eutrofico</v>
      </c>
      <c r="CU426" s="91" t="s">
        <v>2580</v>
      </c>
      <c r="CV426" s="91" t="s">
        <v>2581</v>
      </c>
      <c r="CW426" s="90">
        <v>44131</v>
      </c>
      <c r="CX426" s="106">
        <f t="shared" si="272"/>
        <v>5.2784863293062321</v>
      </c>
    </row>
    <row r="427" spans="1:102" ht="30" hidden="1" customHeight="1" x14ac:dyDescent="0.2">
      <c r="A427" s="83">
        <v>2020</v>
      </c>
      <c r="B427" s="84" t="s">
        <v>1065</v>
      </c>
      <c r="C427" s="84" t="s">
        <v>471</v>
      </c>
      <c r="D427" s="85" t="s">
        <v>1066</v>
      </c>
      <c r="E427" s="84" t="s">
        <v>1067</v>
      </c>
      <c r="F427" s="86" t="s">
        <v>107</v>
      </c>
      <c r="G427" s="86" t="s">
        <v>991</v>
      </c>
      <c r="H427" s="87">
        <v>-75.712395000000001</v>
      </c>
      <c r="I427" s="119">
        <v>5.6675990000000001</v>
      </c>
      <c r="J427" s="88">
        <v>818864.69299999997</v>
      </c>
      <c r="K427" s="86">
        <v>1118733.9428999999</v>
      </c>
      <c r="L427" s="89" t="s">
        <v>2583</v>
      </c>
      <c r="M427" s="86" t="s">
        <v>2544</v>
      </c>
      <c r="N427" s="86" t="s">
        <v>79</v>
      </c>
      <c r="O427" s="86" t="s">
        <v>2545</v>
      </c>
      <c r="P427" s="86" t="s">
        <v>80</v>
      </c>
      <c r="Q427" s="84" t="s">
        <v>2571</v>
      </c>
      <c r="R427" s="84" t="s">
        <v>725</v>
      </c>
      <c r="S427" s="84" t="s">
        <v>115</v>
      </c>
      <c r="T427" s="84" t="s">
        <v>116</v>
      </c>
      <c r="U427" s="85" t="s">
        <v>468</v>
      </c>
      <c r="V427" s="84" t="s">
        <v>469</v>
      </c>
      <c r="W427" s="84" t="s">
        <v>470</v>
      </c>
      <c r="X427" s="90" t="s">
        <v>471</v>
      </c>
      <c r="Y427" s="90">
        <v>44110</v>
      </c>
      <c r="Z427" s="91">
        <v>186.53</v>
      </c>
      <c r="AA427" s="91">
        <v>7.03</v>
      </c>
      <c r="AB427" s="91">
        <v>74.2</v>
      </c>
      <c r="AC427" s="91">
        <v>21.1</v>
      </c>
      <c r="AD427" s="91">
        <v>22.4</v>
      </c>
      <c r="AE427" s="91">
        <v>7.29</v>
      </c>
      <c r="AF427" s="91">
        <v>98.3</v>
      </c>
      <c r="AG427" s="91">
        <f t="shared" si="273"/>
        <v>1.2999999999999972</v>
      </c>
      <c r="AH427" s="96">
        <v>22.1</v>
      </c>
      <c r="AI427" s="96">
        <v>7.23</v>
      </c>
      <c r="AJ427" s="91" t="s">
        <v>88</v>
      </c>
      <c r="AK427" s="91" t="s">
        <v>88</v>
      </c>
      <c r="AL427" s="91">
        <v>233000</v>
      </c>
      <c r="AM427" s="91">
        <v>1722000</v>
      </c>
      <c r="AN427" s="91">
        <v>241960</v>
      </c>
      <c r="AO427" s="96">
        <v>0.5</v>
      </c>
      <c r="AP427" s="96">
        <v>0.2484863293062323</v>
      </c>
      <c r="AQ427" s="96">
        <v>6.0999999999999999E-2</v>
      </c>
      <c r="AR427" s="96">
        <v>5</v>
      </c>
      <c r="AS427" s="96">
        <v>8.61</v>
      </c>
      <c r="AT427" s="96">
        <v>86</v>
      </c>
      <c r="AU427" s="91" t="s">
        <v>88</v>
      </c>
      <c r="AV427" s="96">
        <v>10</v>
      </c>
      <c r="AW427" s="96">
        <v>0.1</v>
      </c>
      <c r="AX427" s="96">
        <v>5</v>
      </c>
      <c r="AY427" s="96">
        <v>0.72499999999999998</v>
      </c>
      <c r="AZ427" s="96">
        <v>87.3</v>
      </c>
      <c r="BA427" s="96">
        <v>21.7</v>
      </c>
      <c r="BB427" s="91" t="s">
        <v>88</v>
      </c>
      <c r="BC427" s="91" t="s">
        <v>88</v>
      </c>
      <c r="BD427" s="91" t="s">
        <v>88</v>
      </c>
      <c r="BE427" s="93" t="s">
        <v>88</v>
      </c>
      <c r="BF427" s="91" t="s">
        <v>88</v>
      </c>
      <c r="BG427" s="91" t="s">
        <v>88</v>
      </c>
      <c r="BH427" s="91" t="s">
        <v>88</v>
      </c>
      <c r="BI427" s="94">
        <f t="shared" si="234"/>
        <v>98.526893379394522</v>
      </c>
      <c r="BJ427" s="95">
        <f t="shared" si="235"/>
        <v>2</v>
      </c>
      <c r="BK427" s="95">
        <f t="shared" si="236"/>
        <v>89.176901969528643</v>
      </c>
      <c r="BL427" s="95">
        <f t="shared" si="237"/>
        <v>44.96548955681255</v>
      </c>
      <c r="BM427" s="95">
        <f t="shared" si="238"/>
        <v>99.104004398411917</v>
      </c>
      <c r="BN427" s="95">
        <f t="shared" si="239"/>
        <v>61.608367706250007</v>
      </c>
      <c r="BO427" s="95">
        <f t="shared" si="240"/>
        <v>88.410679186051382</v>
      </c>
      <c r="BP427" s="95">
        <f t="shared" si="241"/>
        <v>78.800336054890437</v>
      </c>
      <c r="BQ427" s="95">
        <f t="shared" si="242"/>
        <v>85.150672356017608</v>
      </c>
      <c r="BR427" s="96">
        <f t="shared" si="243"/>
        <v>69.002114020778407</v>
      </c>
      <c r="BS427" s="97" t="str">
        <f t="shared" si="244"/>
        <v>MEDIA</v>
      </c>
      <c r="BT427" s="98">
        <f t="shared" si="245"/>
        <v>6.8965517241379315</v>
      </c>
      <c r="BU427" s="99">
        <f t="shared" si="246"/>
        <v>0.98299999999999998</v>
      </c>
      <c r="BV427" s="100">
        <f t="shared" si="247"/>
        <v>0.1</v>
      </c>
      <c r="BW427" s="95">
        <f t="shared" si="248"/>
        <v>1</v>
      </c>
      <c r="BX427" s="94">
        <f t="shared" si="249"/>
        <v>0.71</v>
      </c>
      <c r="BY427" s="100">
        <f t="shared" si="250"/>
        <v>0.99</v>
      </c>
      <c r="BZ427" s="100">
        <f t="shared" si="251"/>
        <v>0.8236638992936649</v>
      </c>
      <c r="CA427" s="94">
        <f t="shared" si="252"/>
        <v>0.35</v>
      </c>
      <c r="CB427" s="99">
        <f t="shared" si="253"/>
        <v>0.71359294590111311</v>
      </c>
      <c r="CC427" s="97" t="str">
        <f t="shared" si="254"/>
        <v>Aceptable</v>
      </c>
      <c r="CD427" s="99">
        <f t="shared" si="255"/>
        <v>0.17633610070633507</v>
      </c>
      <c r="CE427" s="96">
        <f t="shared" si="256"/>
        <v>0</v>
      </c>
      <c r="CF427" s="96">
        <f t="shared" si="257"/>
        <v>0.1865</v>
      </c>
      <c r="CG427" s="99">
        <f t="shared" si="258"/>
        <v>0.1209453669021117</v>
      </c>
      <c r="CH427" s="101" t="str">
        <f t="shared" si="259"/>
        <v>Ninguna</v>
      </c>
      <c r="CI427" s="96">
        <f t="shared" si="260"/>
        <v>0.55139680810617153</v>
      </c>
      <c r="CJ427" s="96">
        <f t="shared" si="261"/>
        <v>1</v>
      </c>
      <c r="CK427" s="96">
        <f t="shared" si="262"/>
        <v>1.7000000000000015E-2</v>
      </c>
      <c r="CL427" s="102">
        <f t="shared" si="263"/>
        <v>0.52279893603539052</v>
      </c>
      <c r="CM427" s="103" t="str">
        <f t="shared" si="264"/>
        <v>Media</v>
      </c>
      <c r="CN427" s="96">
        <f t="shared" si="265"/>
        <v>0</v>
      </c>
      <c r="CO427" s="96">
        <f t="shared" si="266"/>
        <v>0</v>
      </c>
      <c r="CP427" s="103" t="str">
        <f t="shared" si="267"/>
        <v>Ninguna</v>
      </c>
      <c r="CQ427" s="104">
        <f t="shared" si="268"/>
        <v>1.0834725629248186E-3</v>
      </c>
      <c r="CR427" s="104">
        <f t="shared" si="269"/>
        <v>1.0834725629248186E-3</v>
      </c>
      <c r="CS427" s="103" t="str">
        <f t="shared" si="270"/>
        <v>Ninguna</v>
      </c>
      <c r="CT427" s="105" t="str">
        <f t="shared" si="271"/>
        <v>Eutrofico</v>
      </c>
      <c r="CU427" s="91" t="s">
        <v>2584</v>
      </c>
      <c r="CV427" s="91" t="s">
        <v>2585</v>
      </c>
      <c r="CW427" s="90">
        <v>44144</v>
      </c>
      <c r="CX427" s="106">
        <f t="shared" si="272"/>
        <v>5.3094863293062327</v>
      </c>
    </row>
    <row r="428" spans="1:102" ht="30" hidden="1" customHeight="1" x14ac:dyDescent="0.2">
      <c r="A428" s="83">
        <v>2020</v>
      </c>
      <c r="B428" s="84" t="s">
        <v>1070</v>
      </c>
      <c r="C428" s="84" t="s">
        <v>471</v>
      </c>
      <c r="D428" s="85" t="s">
        <v>1071</v>
      </c>
      <c r="E428" s="84" t="s">
        <v>1067</v>
      </c>
      <c r="F428" s="86" t="s">
        <v>107</v>
      </c>
      <c r="G428" s="86" t="s">
        <v>991</v>
      </c>
      <c r="H428" s="87">
        <v>-75.709363999999994</v>
      </c>
      <c r="I428" s="119">
        <v>5.6660640000000004</v>
      </c>
      <c r="J428" s="88">
        <v>819200.12089999998</v>
      </c>
      <c r="K428" s="86">
        <v>1118563.1808</v>
      </c>
      <c r="L428" s="89" t="s">
        <v>2586</v>
      </c>
      <c r="M428" s="86" t="s">
        <v>2544</v>
      </c>
      <c r="N428" s="86" t="s">
        <v>79</v>
      </c>
      <c r="O428" s="86" t="s">
        <v>2545</v>
      </c>
      <c r="P428" s="86" t="s">
        <v>80</v>
      </c>
      <c r="Q428" s="84" t="s">
        <v>2571</v>
      </c>
      <c r="R428" s="84" t="s">
        <v>725</v>
      </c>
      <c r="S428" s="84" t="s">
        <v>115</v>
      </c>
      <c r="T428" s="84" t="s">
        <v>116</v>
      </c>
      <c r="U428" s="85" t="s">
        <v>468</v>
      </c>
      <c r="V428" s="84" t="s">
        <v>469</v>
      </c>
      <c r="W428" s="84" t="s">
        <v>470</v>
      </c>
      <c r="X428" s="90" t="s">
        <v>471</v>
      </c>
      <c r="Y428" s="90">
        <v>44110</v>
      </c>
      <c r="Z428" s="91">
        <v>215.59</v>
      </c>
      <c r="AA428" s="91">
        <v>7.89</v>
      </c>
      <c r="AB428" s="91">
        <v>75.3</v>
      </c>
      <c r="AC428" s="91">
        <v>20.9</v>
      </c>
      <c r="AD428" s="91">
        <v>22.1</v>
      </c>
      <c r="AE428" s="91">
        <v>7.73</v>
      </c>
      <c r="AF428" s="91">
        <v>103.7</v>
      </c>
      <c r="AG428" s="91">
        <f t="shared" si="273"/>
        <v>1.2000000000000028</v>
      </c>
      <c r="AH428" s="96">
        <v>28</v>
      </c>
      <c r="AI428" s="96">
        <v>19.399999999999999</v>
      </c>
      <c r="AJ428" s="91" t="s">
        <v>88</v>
      </c>
      <c r="AK428" s="91" t="s">
        <v>88</v>
      </c>
      <c r="AL428" s="91">
        <v>1460000</v>
      </c>
      <c r="AM428" s="91">
        <v>6910000</v>
      </c>
      <c r="AN428" s="91">
        <v>1553100</v>
      </c>
      <c r="AO428" s="96">
        <v>0.76700000000000002</v>
      </c>
      <c r="AP428" s="96">
        <v>0.2484863293062323</v>
      </c>
      <c r="AQ428" s="96">
        <v>8.4000000000000005E-2</v>
      </c>
      <c r="AR428" s="96">
        <v>5</v>
      </c>
      <c r="AS428" s="96">
        <v>12.9</v>
      </c>
      <c r="AT428" s="96">
        <v>129</v>
      </c>
      <c r="AU428" s="91" t="s">
        <v>88</v>
      </c>
      <c r="AV428" s="96">
        <v>14</v>
      </c>
      <c r="AW428" s="96">
        <v>0.1</v>
      </c>
      <c r="AX428" s="96">
        <v>5</v>
      </c>
      <c r="AY428" s="96">
        <v>1.02</v>
      </c>
      <c r="AZ428" s="96">
        <v>27</v>
      </c>
      <c r="BA428" s="96">
        <v>16.399999999999999</v>
      </c>
      <c r="BB428" s="91" t="s">
        <v>88</v>
      </c>
      <c r="BC428" s="91" t="s">
        <v>88</v>
      </c>
      <c r="BD428" s="91" t="s">
        <v>88</v>
      </c>
      <c r="BE428" s="93" t="s">
        <v>88</v>
      </c>
      <c r="BF428" s="91" t="s">
        <v>88</v>
      </c>
      <c r="BG428" s="91" t="s">
        <v>88</v>
      </c>
      <c r="BH428" s="91" t="s">
        <v>88</v>
      </c>
      <c r="BI428" s="94">
        <f t="shared" si="234"/>
        <v>98.682788215098455</v>
      </c>
      <c r="BJ428" s="95">
        <f t="shared" si="235"/>
        <v>2</v>
      </c>
      <c r="BK428" s="95">
        <f t="shared" si="236"/>
        <v>87.685772677355999</v>
      </c>
      <c r="BL428" s="95">
        <f t="shared" si="237"/>
        <v>13.430136539791988</v>
      </c>
      <c r="BM428" s="95">
        <f t="shared" si="238"/>
        <v>99.104004398411917</v>
      </c>
      <c r="BN428" s="95">
        <f t="shared" si="239"/>
        <v>48.84589561028487</v>
      </c>
      <c r="BO428" s="95">
        <f t="shared" si="240"/>
        <v>88.638681616077193</v>
      </c>
      <c r="BP428" s="95">
        <f t="shared" si="241"/>
        <v>71.345713384052587</v>
      </c>
      <c r="BQ428" s="95">
        <f t="shared" si="242"/>
        <v>81.237427002339103</v>
      </c>
      <c r="BR428" s="96">
        <f t="shared" si="243"/>
        <v>63.271959133818363</v>
      </c>
      <c r="BS428" s="97" t="str">
        <f t="shared" si="244"/>
        <v>MEDIA</v>
      </c>
      <c r="BT428" s="98">
        <f t="shared" si="245"/>
        <v>4.9019607843137258</v>
      </c>
      <c r="BU428" s="99">
        <f t="shared" si="246"/>
        <v>0.96299999999999986</v>
      </c>
      <c r="BV428" s="100">
        <f t="shared" si="247"/>
        <v>0.1</v>
      </c>
      <c r="BW428" s="95">
        <f t="shared" si="248"/>
        <v>1</v>
      </c>
      <c r="BX428" s="94">
        <f t="shared" si="249"/>
        <v>0.51</v>
      </c>
      <c r="BY428" s="100">
        <f t="shared" si="250"/>
        <v>0.97799999999999998</v>
      </c>
      <c r="BZ428" s="100">
        <f t="shared" si="251"/>
        <v>0.82015214266262915</v>
      </c>
      <c r="CA428" s="94">
        <f t="shared" si="252"/>
        <v>0.15</v>
      </c>
      <c r="CB428" s="99">
        <f t="shared" si="253"/>
        <v>0.65222129997276823</v>
      </c>
      <c r="CC428" s="97" t="str">
        <f t="shared" si="254"/>
        <v>Regular</v>
      </c>
      <c r="CD428" s="99">
        <f t="shared" si="255"/>
        <v>0.17984785733737088</v>
      </c>
      <c r="CE428" s="96">
        <f t="shared" si="256"/>
        <v>0</v>
      </c>
      <c r="CF428" s="96">
        <f t="shared" si="257"/>
        <v>0</v>
      </c>
      <c r="CG428" s="99">
        <f t="shared" si="258"/>
        <v>5.9949285779123625E-2</v>
      </c>
      <c r="CH428" s="101" t="str">
        <f t="shared" si="259"/>
        <v>Ninguna</v>
      </c>
      <c r="CI428" s="96">
        <f t="shared" si="260"/>
        <v>0.85146121095115812</v>
      </c>
      <c r="CJ428" s="96">
        <f t="shared" si="261"/>
        <v>1</v>
      </c>
      <c r="CK428" s="96">
        <f t="shared" si="262"/>
        <v>0</v>
      </c>
      <c r="CL428" s="102">
        <f t="shared" si="263"/>
        <v>0.61715373698371934</v>
      </c>
      <c r="CM428" s="103" t="str">
        <f t="shared" si="264"/>
        <v>Alta</v>
      </c>
      <c r="CN428" s="96">
        <f t="shared" si="265"/>
        <v>2.2000000000000002E-2</v>
      </c>
      <c r="CO428" s="96">
        <f t="shared" si="266"/>
        <v>2.2000000000000002E-2</v>
      </c>
      <c r="CP428" s="103" t="str">
        <f t="shared" si="267"/>
        <v>Ninguna</v>
      </c>
      <c r="CQ428" s="104">
        <f t="shared" si="268"/>
        <v>2.0643403431120835E-2</v>
      </c>
      <c r="CR428" s="104">
        <f t="shared" si="269"/>
        <v>2.0643403431120835E-2</v>
      </c>
      <c r="CS428" s="103" t="str">
        <f t="shared" si="270"/>
        <v>Ninguna</v>
      </c>
      <c r="CT428" s="105" t="str">
        <f t="shared" si="271"/>
        <v>Hipereutrofico</v>
      </c>
      <c r="CU428" s="91" t="s">
        <v>2584</v>
      </c>
      <c r="CV428" s="91" t="s">
        <v>2585</v>
      </c>
      <c r="CW428" s="90">
        <v>44144</v>
      </c>
      <c r="CX428" s="106">
        <f t="shared" si="272"/>
        <v>5.3324863293062323</v>
      </c>
    </row>
    <row r="429" spans="1:102" ht="30" hidden="1" customHeight="1" x14ac:dyDescent="0.2">
      <c r="A429" s="83">
        <v>2020</v>
      </c>
      <c r="B429" s="84" t="s">
        <v>2587</v>
      </c>
      <c r="C429" s="84" t="s">
        <v>462</v>
      </c>
      <c r="D429" s="85" t="s">
        <v>1488</v>
      </c>
      <c r="E429" s="84" t="s">
        <v>459</v>
      </c>
      <c r="F429" s="86" t="s">
        <v>107</v>
      </c>
      <c r="G429" s="86" t="s">
        <v>991</v>
      </c>
      <c r="H429" s="87">
        <v>-75.521249999999995</v>
      </c>
      <c r="I429" s="119">
        <v>5.9459169999999997</v>
      </c>
      <c r="J429" s="88">
        <v>840125.59290000005</v>
      </c>
      <c r="K429" s="86">
        <v>1149465.3041000001</v>
      </c>
      <c r="L429" s="89" t="s">
        <v>2588</v>
      </c>
      <c r="M429" s="86" t="s">
        <v>2544</v>
      </c>
      <c r="N429" s="86" t="s">
        <v>79</v>
      </c>
      <c r="O429" s="86" t="s">
        <v>2545</v>
      </c>
      <c r="P429" s="86" t="s">
        <v>80</v>
      </c>
      <c r="Q429" s="84" t="s">
        <v>124</v>
      </c>
      <c r="R429" s="84" t="s">
        <v>677</v>
      </c>
      <c r="S429" s="84" t="s">
        <v>124</v>
      </c>
      <c r="T429" s="84" t="s">
        <v>125</v>
      </c>
      <c r="U429" s="85" t="s">
        <v>460</v>
      </c>
      <c r="V429" s="84" t="s">
        <v>461</v>
      </c>
      <c r="W429" s="84" t="s">
        <v>460</v>
      </c>
      <c r="X429" s="90" t="s">
        <v>462</v>
      </c>
      <c r="Y429" s="90">
        <v>44101</v>
      </c>
      <c r="Z429" s="91">
        <v>2.48</v>
      </c>
      <c r="AA429" s="91">
        <v>7.62</v>
      </c>
      <c r="AB429" s="91">
        <v>379</v>
      </c>
      <c r="AC429" s="91">
        <v>18</v>
      </c>
      <c r="AD429" s="91">
        <v>20.2</v>
      </c>
      <c r="AE429" s="91">
        <v>5.22</v>
      </c>
      <c r="AF429" s="91">
        <v>72.5</v>
      </c>
      <c r="AG429" s="91">
        <f t="shared" si="273"/>
        <v>2.1999999999999993</v>
      </c>
      <c r="AH429" s="91">
        <v>618</v>
      </c>
      <c r="AI429" s="91">
        <v>149</v>
      </c>
      <c r="AJ429" s="91" t="s">
        <v>88</v>
      </c>
      <c r="AK429" s="91" t="s">
        <v>88</v>
      </c>
      <c r="AL429" s="91">
        <v>5380000</v>
      </c>
      <c r="AM429" s="91">
        <v>17200000</v>
      </c>
      <c r="AN429" s="91">
        <v>6440000</v>
      </c>
      <c r="AO429" s="91">
        <v>4.9400000000000004</v>
      </c>
      <c r="AP429" s="91">
        <v>0.2484863293062323</v>
      </c>
      <c r="AQ429" s="91">
        <v>0.03</v>
      </c>
      <c r="AR429" s="91">
        <v>19.899999999999999</v>
      </c>
      <c r="AS429" s="91">
        <v>71.900000000000006</v>
      </c>
      <c r="AT429" s="91">
        <v>301</v>
      </c>
      <c r="AU429" s="91" t="s">
        <v>88</v>
      </c>
      <c r="AV429" s="91">
        <v>53</v>
      </c>
      <c r="AW429" s="91">
        <v>1.1000000000000001</v>
      </c>
      <c r="AX429" s="91">
        <v>26.3</v>
      </c>
      <c r="AY429" s="91">
        <v>3.45</v>
      </c>
      <c r="AZ429" s="91">
        <v>124</v>
      </c>
      <c r="BA429" s="91">
        <v>33.799999999999997</v>
      </c>
      <c r="BB429" s="91" t="s">
        <v>88</v>
      </c>
      <c r="BC429" s="91" t="s">
        <v>88</v>
      </c>
      <c r="BD429" s="91" t="s">
        <v>88</v>
      </c>
      <c r="BE429" s="93" t="s">
        <v>88</v>
      </c>
      <c r="BF429" s="91" t="s">
        <v>88</v>
      </c>
      <c r="BG429" s="91" t="s">
        <v>88</v>
      </c>
      <c r="BH429" s="91" t="s">
        <v>88</v>
      </c>
      <c r="BI429" s="94">
        <f t="shared" si="234"/>
        <v>77.170366995605448</v>
      </c>
      <c r="BJ429" s="95">
        <f t="shared" si="235"/>
        <v>2</v>
      </c>
      <c r="BK429" s="95">
        <f t="shared" si="236"/>
        <v>92.190117952788569</v>
      </c>
      <c r="BL429" s="95">
        <f t="shared" si="237"/>
        <v>2</v>
      </c>
      <c r="BM429" s="95">
        <f t="shared" si="238"/>
        <v>99.104004398411917</v>
      </c>
      <c r="BN429" s="95">
        <f t="shared" si="239"/>
        <v>13.082568151100375</v>
      </c>
      <c r="BO429" s="95">
        <f t="shared" si="240"/>
        <v>85.842310056788861</v>
      </c>
      <c r="BP429" s="95">
        <f t="shared" si="241"/>
        <v>28.019274213142197</v>
      </c>
      <c r="BQ429" s="95">
        <f t="shared" si="242"/>
        <v>50.675192424891115</v>
      </c>
      <c r="BR429" s="96">
        <f t="shared" si="243"/>
        <v>49.391569031483527</v>
      </c>
      <c r="BS429" s="97" t="str">
        <f t="shared" si="244"/>
        <v>MALO</v>
      </c>
      <c r="BT429" s="98">
        <f t="shared" si="245"/>
        <v>7.6231884057971016</v>
      </c>
      <c r="BU429" s="99">
        <f t="shared" si="246"/>
        <v>0.72499999999999998</v>
      </c>
      <c r="BV429" s="100">
        <f t="shared" si="247"/>
        <v>0.1</v>
      </c>
      <c r="BW429" s="95">
        <f t="shared" si="248"/>
        <v>1</v>
      </c>
      <c r="BX429" s="94">
        <f t="shared" si="249"/>
        <v>0.125</v>
      </c>
      <c r="BY429" s="100">
        <f t="shared" si="250"/>
        <v>0.86099999999999999</v>
      </c>
      <c r="BZ429" s="100">
        <f t="shared" si="251"/>
        <v>0</v>
      </c>
      <c r="CA429" s="94">
        <f t="shared" si="252"/>
        <v>0.35</v>
      </c>
      <c r="CB429" s="99">
        <f t="shared" si="253"/>
        <v>0.45704000000000006</v>
      </c>
      <c r="CC429" s="97" t="str">
        <f t="shared" si="254"/>
        <v>Mala</v>
      </c>
      <c r="CD429" s="99">
        <f t="shared" si="255"/>
        <v>1</v>
      </c>
      <c r="CE429" s="96">
        <f t="shared" si="256"/>
        <v>4.3374400099477758E-3</v>
      </c>
      <c r="CF429" s="96">
        <f t="shared" si="257"/>
        <v>0.37</v>
      </c>
      <c r="CG429" s="99">
        <f t="shared" si="258"/>
        <v>0.45811248000331589</v>
      </c>
      <c r="CH429" s="101" t="str">
        <f t="shared" si="259"/>
        <v>Media</v>
      </c>
      <c r="CI429" s="96">
        <f t="shared" si="260"/>
        <v>1</v>
      </c>
      <c r="CJ429" s="96">
        <f t="shared" si="261"/>
        <v>1</v>
      </c>
      <c r="CK429" s="96">
        <f t="shared" si="262"/>
        <v>0.27500000000000002</v>
      </c>
      <c r="CL429" s="102">
        <f t="shared" si="263"/>
        <v>0.7583333333333333</v>
      </c>
      <c r="CM429" s="103" t="str">
        <f t="shared" si="264"/>
        <v>Alta</v>
      </c>
      <c r="CN429" s="96">
        <f t="shared" si="265"/>
        <v>0.13900000000000001</v>
      </c>
      <c r="CO429" s="96">
        <f t="shared" si="266"/>
        <v>0.13900000000000001</v>
      </c>
      <c r="CP429" s="103" t="str">
        <f t="shared" si="267"/>
        <v>Ninguna</v>
      </c>
      <c r="CQ429" s="104">
        <f t="shared" si="268"/>
        <v>8.2357581162061204E-3</v>
      </c>
      <c r="CR429" s="104">
        <f t="shared" si="269"/>
        <v>8.2357581162061204E-3</v>
      </c>
      <c r="CS429" s="103" t="str">
        <f t="shared" si="270"/>
        <v>Ninguna</v>
      </c>
      <c r="CT429" s="105" t="str">
        <f t="shared" si="271"/>
        <v>Hipereutrofico</v>
      </c>
      <c r="CU429" s="83" t="s">
        <v>2589</v>
      </c>
      <c r="CV429" s="83" t="s">
        <v>2590</v>
      </c>
      <c r="CW429" s="90">
        <v>44125</v>
      </c>
      <c r="CX429" s="106">
        <f t="shared" si="272"/>
        <v>26.578486329306234</v>
      </c>
    </row>
    <row r="430" spans="1:102" ht="30" hidden="1" customHeight="1" x14ac:dyDescent="0.2">
      <c r="A430" s="83">
        <v>2020</v>
      </c>
      <c r="B430" s="84" t="s">
        <v>1073</v>
      </c>
      <c r="C430" s="84" t="s">
        <v>127</v>
      </c>
      <c r="D430" s="85" t="s">
        <v>1074</v>
      </c>
      <c r="E430" s="84" t="s">
        <v>459</v>
      </c>
      <c r="F430" s="86" t="s">
        <v>107</v>
      </c>
      <c r="G430" s="86" t="s">
        <v>991</v>
      </c>
      <c r="H430" s="87">
        <v>-75.581407999999996</v>
      </c>
      <c r="I430" s="119">
        <v>5.9756390000000001</v>
      </c>
      <c r="J430" s="88">
        <v>833471.41619999998</v>
      </c>
      <c r="K430" s="86">
        <v>1152771.06</v>
      </c>
      <c r="L430" s="89" t="s">
        <v>2591</v>
      </c>
      <c r="M430" s="86" t="s">
        <v>2544</v>
      </c>
      <c r="N430" s="86" t="s">
        <v>79</v>
      </c>
      <c r="O430" s="86" t="s">
        <v>2545</v>
      </c>
      <c r="P430" s="86" t="s">
        <v>80</v>
      </c>
      <c r="Q430" s="84" t="s">
        <v>124</v>
      </c>
      <c r="R430" s="84" t="s">
        <v>677</v>
      </c>
      <c r="S430" s="84" t="s">
        <v>124</v>
      </c>
      <c r="T430" s="84" t="s">
        <v>125</v>
      </c>
      <c r="U430" s="85" t="s">
        <v>126</v>
      </c>
      <c r="V430" s="84" t="s">
        <v>127</v>
      </c>
      <c r="W430" s="84" t="s">
        <v>126</v>
      </c>
      <c r="X430" s="90" t="s">
        <v>127</v>
      </c>
      <c r="Y430" s="90">
        <v>44103</v>
      </c>
      <c r="Z430" s="91">
        <v>55.71</v>
      </c>
      <c r="AA430" s="91">
        <v>7.15</v>
      </c>
      <c r="AB430" s="91">
        <v>24</v>
      </c>
      <c r="AC430" s="91">
        <v>16.100000000000001</v>
      </c>
      <c r="AD430" s="91">
        <v>18</v>
      </c>
      <c r="AE430" s="91">
        <v>6.57</v>
      </c>
      <c r="AF430" s="91">
        <v>93.5</v>
      </c>
      <c r="AG430" s="91">
        <f t="shared" si="273"/>
        <v>1.8999999999999986</v>
      </c>
      <c r="AH430" s="96">
        <v>12</v>
      </c>
      <c r="AI430" s="96">
        <v>2</v>
      </c>
      <c r="AJ430" s="91" t="s">
        <v>88</v>
      </c>
      <c r="AK430" s="91" t="s">
        <v>88</v>
      </c>
      <c r="AL430" s="96">
        <v>200</v>
      </c>
      <c r="AM430" s="96">
        <v>16310</v>
      </c>
      <c r="AN430" s="96">
        <v>410</v>
      </c>
      <c r="AO430" s="96">
        <v>0.5</v>
      </c>
      <c r="AP430" s="96">
        <v>0.2484863293062323</v>
      </c>
      <c r="AQ430" s="96">
        <v>0.03</v>
      </c>
      <c r="AR430" s="96">
        <v>5</v>
      </c>
      <c r="AS430" s="96">
        <v>3.39</v>
      </c>
      <c r="AT430" s="96">
        <v>15</v>
      </c>
      <c r="AU430" s="91" t="s">
        <v>88</v>
      </c>
      <c r="AV430" s="96">
        <v>7</v>
      </c>
      <c r="AW430" s="96">
        <v>0.1</v>
      </c>
      <c r="AX430" s="96">
        <v>5</v>
      </c>
      <c r="AY430" s="96">
        <v>0.61599999999999999</v>
      </c>
      <c r="AZ430" s="96">
        <v>14</v>
      </c>
      <c r="BA430" s="96">
        <v>7.67</v>
      </c>
      <c r="BB430" s="91" t="s">
        <v>88</v>
      </c>
      <c r="BC430" s="91" t="s">
        <v>88</v>
      </c>
      <c r="BD430" s="91" t="s">
        <v>88</v>
      </c>
      <c r="BE430" s="93" t="s">
        <v>88</v>
      </c>
      <c r="BF430" s="91" t="s">
        <v>88</v>
      </c>
      <c r="BG430" s="91" t="s">
        <v>88</v>
      </c>
      <c r="BH430" s="91" t="s">
        <v>88</v>
      </c>
      <c r="BI430" s="94">
        <f t="shared" si="234"/>
        <v>97.032313328087596</v>
      </c>
      <c r="BJ430" s="95">
        <f t="shared" si="235"/>
        <v>30.040049057800704</v>
      </c>
      <c r="BK430" s="95">
        <f t="shared" si="236"/>
        <v>91.413281487905095</v>
      </c>
      <c r="BL430" s="95">
        <f t="shared" si="237"/>
        <v>80.14150832</v>
      </c>
      <c r="BM430" s="95">
        <f t="shared" si="238"/>
        <v>99.104004398411917</v>
      </c>
      <c r="BN430" s="95">
        <f t="shared" si="239"/>
        <v>61.608367706250007</v>
      </c>
      <c r="BO430" s="95">
        <f t="shared" si="240"/>
        <v>86.798069921350333</v>
      </c>
      <c r="BP430" s="95">
        <f t="shared" si="241"/>
        <v>89.732986578338583</v>
      </c>
      <c r="BQ430" s="95">
        <f t="shared" si="242"/>
        <v>83.028622036937506</v>
      </c>
      <c r="BR430" s="96">
        <f t="shared" si="243"/>
        <v>77.914614665346505</v>
      </c>
      <c r="BS430" s="97" t="str">
        <f t="shared" si="244"/>
        <v>BUENA</v>
      </c>
      <c r="BT430" s="98">
        <f t="shared" si="245"/>
        <v>8.1168831168831161</v>
      </c>
      <c r="BU430" s="99">
        <f t="shared" si="246"/>
        <v>0.93500000000000005</v>
      </c>
      <c r="BV430" s="100">
        <f t="shared" si="247"/>
        <v>0.6857502042485456</v>
      </c>
      <c r="BW430" s="95">
        <f t="shared" si="248"/>
        <v>1</v>
      </c>
      <c r="BX430" s="94">
        <f t="shared" si="249"/>
        <v>0.91</v>
      </c>
      <c r="BY430" s="100">
        <f t="shared" si="250"/>
        <v>0.999</v>
      </c>
      <c r="BZ430" s="100">
        <f t="shared" si="251"/>
        <v>0.96114176558192355</v>
      </c>
      <c r="CA430" s="94">
        <f t="shared" si="252"/>
        <v>0.35</v>
      </c>
      <c r="CB430" s="99">
        <f t="shared" si="253"/>
        <v>0.83642487577626579</v>
      </c>
      <c r="CC430" s="97" t="str">
        <f t="shared" si="254"/>
        <v>Aceptable</v>
      </c>
      <c r="CD430" s="99">
        <f t="shared" si="255"/>
        <v>3.8858234418076475E-2</v>
      </c>
      <c r="CE430" s="96">
        <f t="shared" si="256"/>
        <v>0</v>
      </c>
      <c r="CF430" s="96">
        <f t="shared" si="257"/>
        <v>0</v>
      </c>
      <c r="CG430" s="99">
        <f t="shared" si="258"/>
        <v>1.2952744806025492E-2</v>
      </c>
      <c r="CH430" s="101" t="str">
        <f t="shared" si="259"/>
        <v>Ninguna</v>
      </c>
      <c r="CI430" s="96">
        <f t="shared" si="260"/>
        <v>0</v>
      </c>
      <c r="CJ430" s="96">
        <f t="shared" si="261"/>
        <v>0.91897421818255465</v>
      </c>
      <c r="CK430" s="96">
        <f t="shared" si="262"/>
        <v>6.4999999999999947E-2</v>
      </c>
      <c r="CL430" s="102">
        <f t="shared" si="263"/>
        <v>0.32799140606085153</v>
      </c>
      <c r="CM430" s="103" t="str">
        <f t="shared" si="264"/>
        <v>Baja</v>
      </c>
      <c r="CN430" s="96">
        <f t="shared" si="265"/>
        <v>0</v>
      </c>
      <c r="CO430" s="96">
        <f t="shared" si="266"/>
        <v>0</v>
      </c>
      <c r="CP430" s="103" t="str">
        <f t="shared" si="267"/>
        <v>Ninguna</v>
      </c>
      <c r="CQ430" s="104">
        <f t="shared" si="268"/>
        <v>1.6382288794909573E-3</v>
      </c>
      <c r="CR430" s="104">
        <f t="shared" si="269"/>
        <v>1.6382288794909573E-3</v>
      </c>
      <c r="CS430" s="103" t="str">
        <f t="shared" si="270"/>
        <v>Ninguna</v>
      </c>
      <c r="CT430" s="105" t="str">
        <f t="shared" si="271"/>
        <v>Eutrofico</v>
      </c>
      <c r="CU430" s="83" t="s">
        <v>2592</v>
      </c>
      <c r="CV430" s="83" t="s">
        <v>2593</v>
      </c>
      <c r="CW430" s="90">
        <v>44131</v>
      </c>
      <c r="CX430" s="106">
        <f t="shared" si="272"/>
        <v>5.2784863293062321</v>
      </c>
    </row>
    <row r="431" spans="1:102" ht="30" hidden="1" customHeight="1" x14ac:dyDescent="0.2">
      <c r="A431" s="83">
        <v>2020</v>
      </c>
      <c r="B431" s="84" t="s">
        <v>1077</v>
      </c>
      <c r="C431" s="84" t="s">
        <v>127</v>
      </c>
      <c r="D431" s="85" t="s">
        <v>1078</v>
      </c>
      <c r="E431" s="84" t="s">
        <v>459</v>
      </c>
      <c r="F431" s="86" t="s">
        <v>107</v>
      </c>
      <c r="G431" s="86" t="s">
        <v>991</v>
      </c>
      <c r="H431" s="87">
        <v>-75.581253000000004</v>
      </c>
      <c r="I431" s="119">
        <v>5.9737309999999999</v>
      </c>
      <c r="J431" s="88">
        <v>833488.00659999996</v>
      </c>
      <c r="K431" s="86">
        <v>1152559.9428000001</v>
      </c>
      <c r="L431" s="89" t="s">
        <v>2594</v>
      </c>
      <c r="M431" s="86" t="s">
        <v>2544</v>
      </c>
      <c r="N431" s="86" t="s">
        <v>79</v>
      </c>
      <c r="O431" s="86" t="s">
        <v>2545</v>
      </c>
      <c r="P431" s="86" t="s">
        <v>80</v>
      </c>
      <c r="Q431" s="84" t="s">
        <v>124</v>
      </c>
      <c r="R431" s="84" t="s">
        <v>677</v>
      </c>
      <c r="S431" s="84" t="s">
        <v>124</v>
      </c>
      <c r="T431" s="84" t="s">
        <v>125</v>
      </c>
      <c r="U431" s="85" t="s">
        <v>126</v>
      </c>
      <c r="V431" s="84" t="s">
        <v>127</v>
      </c>
      <c r="W431" s="84" t="s">
        <v>126</v>
      </c>
      <c r="X431" s="90" t="s">
        <v>127</v>
      </c>
      <c r="Y431" s="90">
        <v>44103</v>
      </c>
      <c r="Z431" s="91">
        <v>57.82</v>
      </c>
      <c r="AA431" s="91">
        <v>7.17</v>
      </c>
      <c r="AB431" s="91">
        <v>25</v>
      </c>
      <c r="AC431" s="91">
        <v>16.899999999999999</v>
      </c>
      <c r="AD431" s="91">
        <v>18</v>
      </c>
      <c r="AE431" s="91">
        <v>6.52</v>
      </c>
      <c r="AF431" s="91">
        <v>93.1</v>
      </c>
      <c r="AG431" s="91">
        <f t="shared" si="273"/>
        <v>1.1000000000000014</v>
      </c>
      <c r="AH431" s="96">
        <v>12</v>
      </c>
      <c r="AI431" s="96">
        <v>2</v>
      </c>
      <c r="AJ431" s="91" t="s">
        <v>88</v>
      </c>
      <c r="AK431" s="91" t="s">
        <v>88</v>
      </c>
      <c r="AL431" s="96">
        <v>7400</v>
      </c>
      <c r="AM431" s="96">
        <v>186000</v>
      </c>
      <c r="AN431" s="96">
        <v>7850</v>
      </c>
      <c r="AO431" s="96">
        <v>0.5</v>
      </c>
      <c r="AP431" s="96">
        <v>0.2484863293062323</v>
      </c>
      <c r="AQ431" s="96">
        <v>0.03</v>
      </c>
      <c r="AR431" s="96">
        <v>5</v>
      </c>
      <c r="AS431" s="96">
        <v>16.600000000000001</v>
      </c>
      <c r="AT431" s="96">
        <v>58</v>
      </c>
      <c r="AU431" s="91" t="s">
        <v>88</v>
      </c>
      <c r="AV431" s="96">
        <v>10</v>
      </c>
      <c r="AW431" s="96">
        <v>0.1</v>
      </c>
      <c r="AX431" s="96">
        <v>5</v>
      </c>
      <c r="AY431" s="96">
        <v>0.25800000000000001</v>
      </c>
      <c r="AZ431" s="96">
        <v>9.4</v>
      </c>
      <c r="BA431" s="96">
        <v>8.35</v>
      </c>
      <c r="BB431" s="91" t="s">
        <v>88</v>
      </c>
      <c r="BC431" s="91" t="s">
        <v>88</v>
      </c>
      <c r="BD431" s="91" t="s">
        <v>88</v>
      </c>
      <c r="BE431" s="93" t="s">
        <v>88</v>
      </c>
      <c r="BF431" s="91" t="s">
        <v>88</v>
      </c>
      <c r="BG431" s="91" t="s">
        <v>88</v>
      </c>
      <c r="BH431" s="91" t="s">
        <v>88</v>
      </c>
      <c r="BI431" s="94">
        <f t="shared" si="234"/>
        <v>96.850410474031293</v>
      </c>
      <c r="BJ431" s="95">
        <f t="shared" si="235"/>
        <v>11.204767690643775</v>
      </c>
      <c r="BK431" s="95">
        <f t="shared" si="236"/>
        <v>91.718975820713666</v>
      </c>
      <c r="BL431" s="95">
        <f t="shared" si="237"/>
        <v>80.14150832</v>
      </c>
      <c r="BM431" s="95">
        <f t="shared" si="238"/>
        <v>99.104004398411917</v>
      </c>
      <c r="BN431" s="95">
        <f t="shared" si="239"/>
        <v>61.608367706250007</v>
      </c>
      <c r="BO431" s="95">
        <f t="shared" si="240"/>
        <v>88.854603312289115</v>
      </c>
      <c r="BP431" s="95">
        <f t="shared" si="241"/>
        <v>65.860831274307031</v>
      </c>
      <c r="BQ431" s="95">
        <f t="shared" si="242"/>
        <v>85.879078770865604</v>
      </c>
      <c r="BR431" s="96">
        <f t="shared" si="243"/>
        <v>73.399085424167097</v>
      </c>
      <c r="BS431" s="97" t="str">
        <f t="shared" si="244"/>
        <v>BUENA</v>
      </c>
      <c r="BT431" s="98">
        <f t="shared" si="245"/>
        <v>19.379844961240309</v>
      </c>
      <c r="BU431" s="99">
        <f t="shared" si="246"/>
        <v>0.93099999999999994</v>
      </c>
      <c r="BV431" s="100">
        <f t="shared" si="247"/>
        <v>0.1</v>
      </c>
      <c r="BW431" s="95">
        <f t="shared" si="248"/>
        <v>1</v>
      </c>
      <c r="BX431" s="94">
        <f t="shared" si="249"/>
        <v>0.91</v>
      </c>
      <c r="BY431" s="100">
        <f t="shared" si="250"/>
        <v>0.99</v>
      </c>
      <c r="BZ431" s="100">
        <f t="shared" si="251"/>
        <v>0.95895695142398618</v>
      </c>
      <c r="CA431" s="94">
        <f t="shared" si="252"/>
        <v>0.8</v>
      </c>
      <c r="CB431" s="99">
        <f t="shared" si="253"/>
        <v>0.81521397319935807</v>
      </c>
      <c r="CC431" s="97" t="str">
        <f t="shared" si="254"/>
        <v>Aceptable</v>
      </c>
      <c r="CD431" s="99">
        <f t="shared" si="255"/>
        <v>4.1043048576013805E-2</v>
      </c>
      <c r="CE431" s="96">
        <f t="shared" si="256"/>
        <v>0</v>
      </c>
      <c r="CF431" s="96">
        <f t="shared" si="257"/>
        <v>0</v>
      </c>
      <c r="CG431" s="99">
        <f t="shared" si="258"/>
        <v>1.3681016192004602E-2</v>
      </c>
      <c r="CH431" s="101" t="str">
        <f t="shared" si="259"/>
        <v>Ninguna</v>
      </c>
      <c r="CI431" s="96">
        <f t="shared" si="260"/>
        <v>0</v>
      </c>
      <c r="CJ431" s="96">
        <f t="shared" si="261"/>
        <v>1</v>
      </c>
      <c r="CK431" s="96">
        <f t="shared" si="262"/>
        <v>6.9000000000000061E-2</v>
      </c>
      <c r="CL431" s="102">
        <f t="shared" si="263"/>
        <v>0.35633333333333334</v>
      </c>
      <c r="CM431" s="103" t="str">
        <f t="shared" si="264"/>
        <v>Baja</v>
      </c>
      <c r="CN431" s="96">
        <f t="shared" si="265"/>
        <v>0</v>
      </c>
      <c r="CO431" s="96">
        <f t="shared" si="266"/>
        <v>0</v>
      </c>
      <c r="CP431" s="103" t="str">
        <f t="shared" si="267"/>
        <v>Ninguna</v>
      </c>
      <c r="CQ431" s="104">
        <f t="shared" si="268"/>
        <v>1.7550523485820077E-3</v>
      </c>
      <c r="CR431" s="104">
        <f t="shared" si="269"/>
        <v>1.7550523485820077E-3</v>
      </c>
      <c r="CS431" s="103" t="str">
        <f t="shared" si="270"/>
        <v>Ninguna</v>
      </c>
      <c r="CT431" s="105" t="str">
        <f t="shared" si="271"/>
        <v>Eutrofico</v>
      </c>
      <c r="CU431" s="83" t="s">
        <v>2592</v>
      </c>
      <c r="CV431" s="83" t="s">
        <v>2593</v>
      </c>
      <c r="CW431" s="90">
        <v>44131</v>
      </c>
      <c r="CX431" s="106">
        <f t="shared" si="272"/>
        <v>5.2784863293062321</v>
      </c>
    </row>
    <row r="432" spans="1:102" ht="30" hidden="1" customHeight="1" x14ac:dyDescent="0.2">
      <c r="A432" s="83">
        <v>2020</v>
      </c>
      <c r="B432" s="84" t="s">
        <v>2595</v>
      </c>
      <c r="C432" s="84" t="s">
        <v>127</v>
      </c>
      <c r="D432" s="85" t="s">
        <v>1081</v>
      </c>
      <c r="E432" s="84" t="s">
        <v>459</v>
      </c>
      <c r="F432" s="86" t="s">
        <v>107</v>
      </c>
      <c r="G432" s="86" t="s">
        <v>991</v>
      </c>
      <c r="H432" s="87">
        <v>-75.581407999999996</v>
      </c>
      <c r="I432" s="119">
        <v>5.9756390000000001</v>
      </c>
      <c r="J432" s="88">
        <v>833471.41619999998</v>
      </c>
      <c r="K432" s="86">
        <v>1152771.06</v>
      </c>
      <c r="L432" s="89" t="s">
        <v>2591</v>
      </c>
      <c r="M432" s="86" t="s">
        <v>2544</v>
      </c>
      <c r="N432" s="86" t="s">
        <v>79</v>
      </c>
      <c r="O432" s="86" t="s">
        <v>2545</v>
      </c>
      <c r="P432" s="86" t="s">
        <v>80</v>
      </c>
      <c r="Q432" s="84" t="s">
        <v>124</v>
      </c>
      <c r="R432" s="84" t="s">
        <v>677</v>
      </c>
      <c r="S432" s="84" t="s">
        <v>124</v>
      </c>
      <c r="T432" s="84" t="s">
        <v>125</v>
      </c>
      <c r="U432" s="85" t="s">
        <v>126</v>
      </c>
      <c r="V432" s="84" t="s">
        <v>127</v>
      </c>
      <c r="W432" s="84" t="s">
        <v>126</v>
      </c>
      <c r="X432" s="90" t="s">
        <v>127</v>
      </c>
      <c r="Y432" s="90">
        <v>44105</v>
      </c>
      <c r="Z432" s="91">
        <v>35.340000000000003</v>
      </c>
      <c r="AA432" s="91">
        <v>8.39</v>
      </c>
      <c r="AB432" s="91">
        <v>191</v>
      </c>
      <c r="AC432" s="91">
        <v>21.6</v>
      </c>
      <c r="AD432" s="91">
        <v>22.6</v>
      </c>
      <c r="AE432" s="91">
        <v>7.35</v>
      </c>
      <c r="AF432" s="91">
        <v>96.8</v>
      </c>
      <c r="AG432" s="91">
        <f t="shared" si="273"/>
        <v>1</v>
      </c>
      <c r="AH432" s="96">
        <v>12</v>
      </c>
      <c r="AI432" s="96">
        <v>4.09</v>
      </c>
      <c r="AJ432" s="91" t="s">
        <v>88</v>
      </c>
      <c r="AK432" s="91" t="s">
        <v>88</v>
      </c>
      <c r="AL432" s="96">
        <v>19510</v>
      </c>
      <c r="AM432" s="96">
        <v>258730</v>
      </c>
      <c r="AN432" s="96">
        <v>23590</v>
      </c>
      <c r="AO432" s="96">
        <v>0.5</v>
      </c>
      <c r="AP432" s="96">
        <v>0.2484863293062323</v>
      </c>
      <c r="AQ432" s="96">
        <v>0.03</v>
      </c>
      <c r="AR432" s="96">
        <v>5</v>
      </c>
      <c r="AS432" s="96">
        <v>10.199999999999999</v>
      </c>
      <c r="AT432" s="96">
        <v>173</v>
      </c>
      <c r="AU432" s="91" t="s">
        <v>88</v>
      </c>
      <c r="AV432" s="96">
        <v>9</v>
      </c>
      <c r="AW432" s="96">
        <v>0.1</v>
      </c>
      <c r="AX432" s="96">
        <v>5</v>
      </c>
      <c r="AY432" s="96">
        <v>2.15</v>
      </c>
      <c r="AZ432" s="96">
        <v>105</v>
      </c>
      <c r="BA432" s="96">
        <v>79.3</v>
      </c>
      <c r="BB432" s="91" t="s">
        <v>88</v>
      </c>
      <c r="BC432" s="91" t="s">
        <v>88</v>
      </c>
      <c r="BD432" s="91" t="s">
        <v>88</v>
      </c>
      <c r="BE432" s="93" t="s">
        <v>88</v>
      </c>
      <c r="BF432" s="91" t="s">
        <v>88</v>
      </c>
      <c r="BG432" s="91" t="s">
        <v>88</v>
      </c>
      <c r="BH432" s="91" t="s">
        <v>88</v>
      </c>
      <c r="BI432" s="94">
        <f t="shared" si="234"/>
        <v>98.1971776755679</v>
      </c>
      <c r="BJ432" s="95">
        <f t="shared" si="235"/>
        <v>7.2499233093103665</v>
      </c>
      <c r="BK432" s="95">
        <f t="shared" si="236"/>
        <v>72.675572534833918</v>
      </c>
      <c r="BL432" s="95">
        <f t="shared" si="237"/>
        <v>63.469789549556261</v>
      </c>
      <c r="BM432" s="95">
        <f t="shared" si="238"/>
        <v>99.104004398411917</v>
      </c>
      <c r="BN432" s="95">
        <f t="shared" si="239"/>
        <v>61.608367706250007</v>
      </c>
      <c r="BO432" s="95">
        <f t="shared" si="240"/>
        <v>89.058291121899998</v>
      </c>
      <c r="BP432" s="95">
        <f t="shared" si="241"/>
        <v>75.889068403318234</v>
      </c>
      <c r="BQ432" s="95">
        <f t="shared" si="242"/>
        <v>74.906604937915105</v>
      </c>
      <c r="BR432" s="96">
        <f t="shared" si="243"/>
        <v>69.121151904194818</v>
      </c>
      <c r="BS432" s="97" t="str">
        <f t="shared" si="244"/>
        <v>MEDIA</v>
      </c>
      <c r="BT432" s="98">
        <f t="shared" si="245"/>
        <v>2.3255813953488373</v>
      </c>
      <c r="BU432" s="99">
        <f t="shared" si="246"/>
        <v>0.96799999999999997</v>
      </c>
      <c r="BV432" s="100">
        <f t="shared" si="247"/>
        <v>0.1</v>
      </c>
      <c r="BW432" s="95">
        <f t="shared" si="248"/>
        <v>0.8168319163743053</v>
      </c>
      <c r="BX432" s="94">
        <f t="shared" si="249"/>
        <v>0.91</v>
      </c>
      <c r="BY432" s="100">
        <f t="shared" si="250"/>
        <v>0.99299999999999999</v>
      </c>
      <c r="BZ432" s="100">
        <f t="shared" si="251"/>
        <v>0.37398503948297213</v>
      </c>
      <c r="CA432" s="94">
        <f t="shared" si="252"/>
        <v>0.15</v>
      </c>
      <c r="CB432" s="99">
        <f t="shared" si="253"/>
        <v>0.6230143738200189</v>
      </c>
      <c r="CC432" s="97" t="str">
        <f t="shared" si="254"/>
        <v>Regular</v>
      </c>
      <c r="CD432" s="99">
        <f t="shared" si="255"/>
        <v>0.62601496051702787</v>
      </c>
      <c r="CE432" s="96">
        <f t="shared" si="256"/>
        <v>0.1848425810653212</v>
      </c>
      <c r="CF432" s="96">
        <f t="shared" si="257"/>
        <v>0.27500000000000002</v>
      </c>
      <c r="CG432" s="99">
        <f t="shared" si="258"/>
        <v>0.36195251386078303</v>
      </c>
      <c r="CH432" s="101" t="str">
        <f t="shared" si="259"/>
        <v>Baja</v>
      </c>
      <c r="CI432" s="96">
        <f t="shared" si="260"/>
        <v>0.37820631560513923</v>
      </c>
      <c r="CJ432" s="96">
        <f t="shared" si="261"/>
        <v>1</v>
      </c>
      <c r="CK432" s="96">
        <f t="shared" si="262"/>
        <v>3.2000000000000028E-2</v>
      </c>
      <c r="CL432" s="102">
        <f t="shared" si="263"/>
        <v>0.47006877186837975</v>
      </c>
      <c r="CM432" s="103" t="str">
        <f t="shared" si="264"/>
        <v>Media</v>
      </c>
      <c r="CN432" s="96">
        <f t="shared" si="265"/>
        <v>0</v>
      </c>
      <c r="CO432" s="96">
        <f t="shared" si="266"/>
        <v>0</v>
      </c>
      <c r="CP432" s="103" t="str">
        <f t="shared" si="267"/>
        <v>Ninguna</v>
      </c>
      <c r="CQ432" s="104">
        <f t="shared" si="268"/>
        <v>0.10578854791453506</v>
      </c>
      <c r="CR432" s="104">
        <f t="shared" si="269"/>
        <v>0.10578854791453506</v>
      </c>
      <c r="CS432" s="103" t="str">
        <f t="shared" si="270"/>
        <v>Ninguna</v>
      </c>
      <c r="CT432" s="105" t="str">
        <f t="shared" si="271"/>
        <v>Hipereutrofico</v>
      </c>
      <c r="CU432" s="83" t="s">
        <v>2596</v>
      </c>
      <c r="CV432" s="83" t="s">
        <v>2597</v>
      </c>
      <c r="CW432" s="90">
        <v>44131</v>
      </c>
      <c r="CX432" s="106">
        <f t="shared" si="272"/>
        <v>5.2784863293062321</v>
      </c>
    </row>
    <row r="433" spans="1:102" ht="30" hidden="1" customHeight="1" x14ac:dyDescent="0.2">
      <c r="A433" s="83">
        <v>2020</v>
      </c>
      <c r="B433" s="84" t="s">
        <v>2595</v>
      </c>
      <c r="C433" s="84" t="s">
        <v>127</v>
      </c>
      <c r="D433" s="85" t="s">
        <v>1085</v>
      </c>
      <c r="E433" s="84" t="s">
        <v>459</v>
      </c>
      <c r="F433" s="86" t="s">
        <v>107</v>
      </c>
      <c r="G433" s="86" t="s">
        <v>991</v>
      </c>
      <c r="H433" s="87">
        <v>-75.581253000000004</v>
      </c>
      <c r="I433" s="119">
        <v>5.9737309999999999</v>
      </c>
      <c r="J433" s="88">
        <v>833488.00659999996</v>
      </c>
      <c r="K433" s="86">
        <v>1152559.9428000001</v>
      </c>
      <c r="L433" s="89" t="s">
        <v>2594</v>
      </c>
      <c r="M433" s="86" t="s">
        <v>2544</v>
      </c>
      <c r="N433" s="86" t="s">
        <v>79</v>
      </c>
      <c r="O433" s="86" t="s">
        <v>2545</v>
      </c>
      <c r="P433" s="86" t="s">
        <v>80</v>
      </c>
      <c r="Q433" s="84" t="s">
        <v>124</v>
      </c>
      <c r="R433" s="84" t="s">
        <v>677</v>
      </c>
      <c r="S433" s="84" t="s">
        <v>124</v>
      </c>
      <c r="T433" s="84" t="s">
        <v>125</v>
      </c>
      <c r="U433" s="85" t="s">
        <v>126</v>
      </c>
      <c r="V433" s="84" t="s">
        <v>127</v>
      </c>
      <c r="W433" s="84" t="s">
        <v>126</v>
      </c>
      <c r="X433" s="90" t="s">
        <v>127</v>
      </c>
      <c r="Y433" s="90">
        <v>44105</v>
      </c>
      <c r="Z433" s="91">
        <v>39.42</v>
      </c>
      <c r="AA433" s="91">
        <v>8.2200000000000006</v>
      </c>
      <c r="AB433" s="91">
        <v>198</v>
      </c>
      <c r="AC433" s="91">
        <v>21.6</v>
      </c>
      <c r="AD433" s="91">
        <v>22.6</v>
      </c>
      <c r="AE433" s="91">
        <v>7.11</v>
      </c>
      <c r="AF433" s="91">
        <v>95.1</v>
      </c>
      <c r="AG433" s="91">
        <f t="shared" si="273"/>
        <v>1</v>
      </c>
      <c r="AH433" s="96">
        <v>19.2</v>
      </c>
      <c r="AI433" s="96">
        <v>10.199999999999999</v>
      </c>
      <c r="AJ433" s="91" t="s">
        <v>88</v>
      </c>
      <c r="AK433" s="91" t="s">
        <v>88</v>
      </c>
      <c r="AL433" s="96">
        <v>38900</v>
      </c>
      <c r="AM433" s="96">
        <v>547500</v>
      </c>
      <c r="AN433" s="96">
        <v>61300</v>
      </c>
      <c r="AO433" s="96">
        <v>0.5</v>
      </c>
      <c r="AP433" s="96">
        <v>0.2484863293062323</v>
      </c>
      <c r="AQ433" s="96">
        <v>0.03</v>
      </c>
      <c r="AR433" s="96">
        <v>5</v>
      </c>
      <c r="AS433" s="96">
        <v>15.7</v>
      </c>
      <c r="AT433" s="96">
        <v>176</v>
      </c>
      <c r="AU433" s="91" t="s">
        <v>88</v>
      </c>
      <c r="AV433" s="96">
        <v>14</v>
      </c>
      <c r="AW433" s="96">
        <v>0.3</v>
      </c>
      <c r="AX433" s="96">
        <v>5</v>
      </c>
      <c r="AY433" s="96">
        <v>3.87</v>
      </c>
      <c r="AZ433" s="96">
        <v>106</v>
      </c>
      <c r="BA433" s="96">
        <v>80.099999999999994</v>
      </c>
      <c r="BB433" s="91" t="s">
        <v>88</v>
      </c>
      <c r="BC433" s="91" t="s">
        <v>88</v>
      </c>
      <c r="BD433" s="91" t="s">
        <v>88</v>
      </c>
      <c r="BE433" s="93" t="s">
        <v>88</v>
      </c>
      <c r="BF433" s="91" t="s">
        <v>88</v>
      </c>
      <c r="BG433" s="91" t="s">
        <v>88</v>
      </c>
      <c r="BH433" s="91" t="s">
        <v>88</v>
      </c>
      <c r="BI433" s="94">
        <f t="shared" si="234"/>
        <v>97.672244096180393</v>
      </c>
      <c r="BJ433" s="95">
        <f t="shared" si="235"/>
        <v>4.8226311094517929</v>
      </c>
      <c r="BK433" s="95">
        <f t="shared" si="236"/>
        <v>78.457317368331132</v>
      </c>
      <c r="BL433" s="95">
        <f t="shared" si="237"/>
        <v>32.874582025232002</v>
      </c>
      <c r="BM433" s="95">
        <f t="shared" si="238"/>
        <v>99.104004398411917</v>
      </c>
      <c r="BN433" s="95">
        <f t="shared" si="239"/>
        <v>61.608367706250007</v>
      </c>
      <c r="BO433" s="95">
        <f t="shared" si="240"/>
        <v>89.058291121899998</v>
      </c>
      <c r="BP433" s="95">
        <f t="shared" si="241"/>
        <v>67.121582146477394</v>
      </c>
      <c r="BQ433" s="95">
        <f t="shared" si="242"/>
        <v>74.416571552153613</v>
      </c>
      <c r="BR433" s="96">
        <f t="shared" si="243"/>
        <v>65.178364310180029</v>
      </c>
      <c r="BS433" s="97" t="str">
        <f t="shared" si="244"/>
        <v>MEDIA</v>
      </c>
      <c r="BT433" s="98">
        <f t="shared" si="245"/>
        <v>1.2919896640826873</v>
      </c>
      <c r="BU433" s="99">
        <f t="shared" si="246"/>
        <v>0.95099999999999996</v>
      </c>
      <c r="BV433" s="100">
        <f t="shared" si="247"/>
        <v>0.1</v>
      </c>
      <c r="BW433" s="95">
        <f t="shared" si="248"/>
        <v>0.89214168083344492</v>
      </c>
      <c r="BX433" s="94">
        <f t="shared" si="249"/>
        <v>0.91</v>
      </c>
      <c r="BY433" s="100">
        <f t="shared" si="250"/>
        <v>0.97799999999999998</v>
      </c>
      <c r="BZ433" s="100">
        <f t="shared" si="251"/>
        <v>0.3430514552317242</v>
      </c>
      <c r="CA433" s="94">
        <f t="shared" si="252"/>
        <v>0.15</v>
      </c>
      <c r="CB433" s="99">
        <f t="shared" si="253"/>
        <v>0.62440703904912376</v>
      </c>
      <c r="CC433" s="97" t="str">
        <f t="shared" si="254"/>
        <v>Regular</v>
      </c>
      <c r="CD433" s="99">
        <f t="shared" si="255"/>
        <v>0.6569485447682758</v>
      </c>
      <c r="CE433" s="96">
        <f t="shared" si="256"/>
        <v>0.19318930084448743</v>
      </c>
      <c r="CF433" s="96">
        <f t="shared" si="257"/>
        <v>0.28000000000000003</v>
      </c>
      <c r="CG433" s="99">
        <f t="shared" si="258"/>
        <v>0.37671261520425442</v>
      </c>
      <c r="CH433" s="101" t="str">
        <f t="shared" si="259"/>
        <v>Baja</v>
      </c>
      <c r="CI433" s="96">
        <f t="shared" si="260"/>
        <v>0.65602012023334222</v>
      </c>
      <c r="CJ433" s="96">
        <f t="shared" si="261"/>
        <v>1</v>
      </c>
      <c r="CK433" s="96">
        <f t="shared" si="262"/>
        <v>4.9000000000000044E-2</v>
      </c>
      <c r="CL433" s="102">
        <f t="shared" si="263"/>
        <v>0.56834004007778072</v>
      </c>
      <c r="CM433" s="103" t="str">
        <f t="shared" si="264"/>
        <v>Media</v>
      </c>
      <c r="CN433" s="96">
        <f t="shared" si="265"/>
        <v>2.2000000000000002E-2</v>
      </c>
      <c r="CO433" s="96">
        <f t="shared" si="266"/>
        <v>2.2000000000000002E-2</v>
      </c>
      <c r="CP433" s="103" t="str">
        <f t="shared" si="267"/>
        <v>Ninguna</v>
      </c>
      <c r="CQ433" s="104">
        <f t="shared" si="268"/>
        <v>6.1745507867765621E-2</v>
      </c>
      <c r="CR433" s="104">
        <f t="shared" si="269"/>
        <v>6.1745507867765621E-2</v>
      </c>
      <c r="CS433" s="103" t="str">
        <f t="shared" si="270"/>
        <v>Ninguna</v>
      </c>
      <c r="CT433" s="105" t="str">
        <f t="shared" si="271"/>
        <v>Hipereutrofico</v>
      </c>
      <c r="CU433" s="83" t="s">
        <v>2596</v>
      </c>
      <c r="CV433" s="83" t="s">
        <v>2597</v>
      </c>
      <c r="CW433" s="90">
        <v>44131</v>
      </c>
      <c r="CX433" s="106">
        <f t="shared" si="272"/>
        <v>5.2784863293062321</v>
      </c>
    </row>
    <row r="434" spans="1:102" ht="30" hidden="1" customHeight="1" x14ac:dyDescent="0.2">
      <c r="A434" s="83">
        <v>2020</v>
      </c>
      <c r="B434" s="84" t="s">
        <v>1087</v>
      </c>
      <c r="C434" s="84" t="s">
        <v>127</v>
      </c>
      <c r="D434" s="85" t="s">
        <v>1088</v>
      </c>
      <c r="E434" s="84" t="s">
        <v>122</v>
      </c>
      <c r="F434" s="86" t="s">
        <v>107</v>
      </c>
      <c r="G434" s="86" t="s">
        <v>991</v>
      </c>
      <c r="H434" s="87">
        <v>-75.555464999999998</v>
      </c>
      <c r="I434" s="119">
        <v>5.8635859999999997</v>
      </c>
      <c r="J434" s="88">
        <v>836311.76370000001</v>
      </c>
      <c r="K434" s="86">
        <v>1140367.7083000001</v>
      </c>
      <c r="L434" s="89" t="s">
        <v>2549</v>
      </c>
      <c r="M434" s="86" t="s">
        <v>2544</v>
      </c>
      <c r="N434" s="86" t="s">
        <v>79</v>
      </c>
      <c r="O434" s="86" t="s">
        <v>2545</v>
      </c>
      <c r="P434" s="86" t="s">
        <v>80</v>
      </c>
      <c r="Q434" s="84" t="s">
        <v>124</v>
      </c>
      <c r="R434" s="84" t="s">
        <v>677</v>
      </c>
      <c r="S434" s="84" t="s">
        <v>124</v>
      </c>
      <c r="T434" s="84" t="s">
        <v>125</v>
      </c>
      <c r="U434" s="85" t="s">
        <v>126</v>
      </c>
      <c r="V434" s="84" t="s">
        <v>127</v>
      </c>
      <c r="W434" s="84" t="s">
        <v>126</v>
      </c>
      <c r="X434" s="90" t="s">
        <v>127</v>
      </c>
      <c r="Y434" s="90">
        <v>44103</v>
      </c>
      <c r="Z434" s="91">
        <v>0.52</v>
      </c>
      <c r="AA434" s="91">
        <v>8.11</v>
      </c>
      <c r="AB434" s="91">
        <v>137</v>
      </c>
      <c r="AC434" s="91">
        <v>18.399999999999999</v>
      </c>
      <c r="AD434" s="91">
        <v>22</v>
      </c>
      <c r="AE434" s="91">
        <v>4.8499999999999996</v>
      </c>
      <c r="AF434" s="91">
        <v>61.2</v>
      </c>
      <c r="AG434" s="91">
        <f t="shared" si="273"/>
        <v>3.6000000000000014</v>
      </c>
      <c r="AH434" s="96">
        <v>12</v>
      </c>
      <c r="AI434" s="96">
        <v>2</v>
      </c>
      <c r="AJ434" s="91" t="s">
        <v>88</v>
      </c>
      <c r="AK434" s="91" t="s">
        <v>88</v>
      </c>
      <c r="AL434" s="96">
        <v>31</v>
      </c>
      <c r="AM434" s="96">
        <v>24810</v>
      </c>
      <c r="AN434" s="96">
        <v>31</v>
      </c>
      <c r="AO434" s="96">
        <v>0.71</v>
      </c>
      <c r="AP434" s="96">
        <v>0.2484863293062323</v>
      </c>
      <c r="AQ434" s="96">
        <v>0.03</v>
      </c>
      <c r="AR434" s="96">
        <v>5</v>
      </c>
      <c r="AS434" s="96">
        <v>7.11</v>
      </c>
      <c r="AT434" s="96">
        <v>133</v>
      </c>
      <c r="AU434" s="91" t="s">
        <v>88</v>
      </c>
      <c r="AV434" s="96">
        <v>7</v>
      </c>
      <c r="AW434" s="96">
        <v>0.1</v>
      </c>
      <c r="AX434" s="96">
        <v>5</v>
      </c>
      <c r="AY434" s="96">
        <v>0.70399999999999996</v>
      </c>
      <c r="AZ434" s="96">
        <v>47.7</v>
      </c>
      <c r="BA434" s="96">
        <v>44.4</v>
      </c>
      <c r="BB434" s="91" t="s">
        <v>88</v>
      </c>
      <c r="BC434" s="91" t="s">
        <v>88</v>
      </c>
      <c r="BD434" s="91" t="s">
        <v>88</v>
      </c>
      <c r="BE434" s="93" t="s">
        <v>88</v>
      </c>
      <c r="BF434" s="91" t="s">
        <v>88</v>
      </c>
      <c r="BG434" s="91" t="s">
        <v>88</v>
      </c>
      <c r="BH434" s="91" t="s">
        <v>88</v>
      </c>
      <c r="BI434" s="94">
        <f t="shared" si="234"/>
        <v>60.73443022319303</v>
      </c>
      <c r="BJ434" s="95">
        <f t="shared" si="235"/>
        <v>57.278462744468293</v>
      </c>
      <c r="BK434" s="95">
        <f t="shared" si="236"/>
        <v>81.881436140232836</v>
      </c>
      <c r="BL434" s="95">
        <f t="shared" si="237"/>
        <v>80.14150832</v>
      </c>
      <c r="BM434" s="95">
        <f t="shared" si="238"/>
        <v>99.104004398411917</v>
      </c>
      <c r="BN434" s="95">
        <f t="shared" si="239"/>
        <v>51.217748054948714</v>
      </c>
      <c r="BO434" s="95">
        <f t="shared" si="240"/>
        <v>80.23947646237859</v>
      </c>
      <c r="BP434" s="95">
        <f t="shared" si="241"/>
        <v>81.718429688556995</v>
      </c>
      <c r="BQ434" s="95">
        <f t="shared" si="242"/>
        <v>80.741526146763107</v>
      </c>
      <c r="BR434" s="96">
        <f t="shared" si="243"/>
        <v>72.557435164615256</v>
      </c>
      <c r="BS434" s="97" t="str">
        <f t="shared" si="244"/>
        <v>BUENA</v>
      </c>
      <c r="BT434" s="98">
        <f t="shared" si="245"/>
        <v>7.1022727272727275</v>
      </c>
      <c r="BU434" s="99">
        <f t="shared" si="246"/>
        <v>0.61199999999999999</v>
      </c>
      <c r="BV434" s="100">
        <f t="shared" si="247"/>
        <v>0.98</v>
      </c>
      <c r="BW434" s="95">
        <f t="shared" si="248"/>
        <v>0.944532519733146</v>
      </c>
      <c r="BX434" s="94">
        <f t="shared" si="249"/>
        <v>0.91</v>
      </c>
      <c r="BY434" s="100">
        <f t="shared" si="250"/>
        <v>0.999</v>
      </c>
      <c r="BZ434" s="100">
        <f t="shared" si="251"/>
        <v>0.59894349948094772</v>
      </c>
      <c r="CA434" s="94">
        <f t="shared" si="252"/>
        <v>0.35</v>
      </c>
      <c r="CB434" s="99">
        <f t="shared" si="253"/>
        <v>0.76746664268997333</v>
      </c>
      <c r="CC434" s="97" t="str">
        <f t="shared" si="254"/>
        <v>Aceptable</v>
      </c>
      <c r="CD434" s="99">
        <f t="shared" si="255"/>
        <v>0.40105650051905228</v>
      </c>
      <c r="CE434" s="96">
        <f t="shared" si="256"/>
        <v>1.4404064867229463E-2</v>
      </c>
      <c r="CF434" s="96">
        <f t="shared" si="257"/>
        <v>0</v>
      </c>
      <c r="CG434" s="99">
        <f t="shared" si="258"/>
        <v>0.13848685512876058</v>
      </c>
      <c r="CH434" s="101" t="str">
        <f t="shared" si="259"/>
        <v>Ninguna</v>
      </c>
      <c r="CI434" s="96">
        <f t="shared" si="260"/>
        <v>0</v>
      </c>
      <c r="CJ434" s="96">
        <f t="shared" si="261"/>
        <v>1</v>
      </c>
      <c r="CK434" s="96">
        <f t="shared" si="262"/>
        <v>0.38800000000000001</v>
      </c>
      <c r="CL434" s="102">
        <f t="shared" si="263"/>
        <v>0.46266666666666662</v>
      </c>
      <c r="CM434" s="103" t="str">
        <f t="shared" si="264"/>
        <v>Media</v>
      </c>
      <c r="CN434" s="96">
        <f t="shared" si="265"/>
        <v>0</v>
      </c>
      <c r="CO434" s="96">
        <f t="shared" si="266"/>
        <v>0</v>
      </c>
      <c r="CP434" s="103" t="str">
        <f t="shared" si="267"/>
        <v>Ninguna</v>
      </c>
      <c r="CQ434" s="104">
        <f t="shared" si="268"/>
        <v>4.308663514227766E-2</v>
      </c>
      <c r="CR434" s="104">
        <f t="shared" si="269"/>
        <v>4.308663514227766E-2</v>
      </c>
      <c r="CS434" s="103" t="str">
        <f t="shared" si="270"/>
        <v>Ninguna</v>
      </c>
      <c r="CT434" s="105" t="str">
        <f t="shared" si="271"/>
        <v>Eutrofico</v>
      </c>
      <c r="CU434" s="83" t="s">
        <v>2598</v>
      </c>
      <c r="CV434" s="83" t="s">
        <v>2599</v>
      </c>
      <c r="CW434" s="90">
        <v>44131</v>
      </c>
      <c r="CX434" s="106">
        <f t="shared" si="272"/>
        <v>5.2784863293062321</v>
      </c>
    </row>
    <row r="435" spans="1:102" ht="30" hidden="1" customHeight="1" x14ac:dyDescent="0.2">
      <c r="A435" s="83">
        <v>2020</v>
      </c>
      <c r="B435" s="84" t="s">
        <v>1091</v>
      </c>
      <c r="C435" s="84" t="s">
        <v>127</v>
      </c>
      <c r="D435" s="85" t="s">
        <v>1092</v>
      </c>
      <c r="E435" s="84" t="s">
        <v>122</v>
      </c>
      <c r="F435" s="86" t="s">
        <v>107</v>
      </c>
      <c r="G435" s="86" t="s">
        <v>991</v>
      </c>
      <c r="H435" s="87">
        <v>-75.552019999999999</v>
      </c>
      <c r="I435" s="119">
        <v>5.8628349999999996</v>
      </c>
      <c r="J435" s="88">
        <v>836693.17260000005</v>
      </c>
      <c r="K435" s="86">
        <v>1140283.6265</v>
      </c>
      <c r="L435" s="89" t="s">
        <v>2600</v>
      </c>
      <c r="M435" s="86" t="s">
        <v>2544</v>
      </c>
      <c r="N435" s="86" t="s">
        <v>79</v>
      </c>
      <c r="O435" s="86" t="s">
        <v>2545</v>
      </c>
      <c r="P435" s="86" t="s">
        <v>80</v>
      </c>
      <c r="Q435" s="84" t="s">
        <v>124</v>
      </c>
      <c r="R435" s="84" t="s">
        <v>677</v>
      </c>
      <c r="S435" s="84" t="s">
        <v>124</v>
      </c>
      <c r="T435" s="84" t="s">
        <v>125</v>
      </c>
      <c r="U435" s="85" t="s">
        <v>126</v>
      </c>
      <c r="V435" s="84" t="s">
        <v>127</v>
      </c>
      <c r="W435" s="84" t="s">
        <v>126</v>
      </c>
      <c r="X435" s="90" t="s">
        <v>127</v>
      </c>
      <c r="Y435" s="90">
        <v>44103</v>
      </c>
      <c r="Z435" s="91">
        <v>1.25</v>
      </c>
      <c r="AA435" s="91">
        <v>7.5</v>
      </c>
      <c r="AB435" s="91">
        <v>187</v>
      </c>
      <c r="AC435" s="91">
        <v>19</v>
      </c>
      <c r="AD435" s="91">
        <v>22.3</v>
      </c>
      <c r="AE435" s="91">
        <v>6.8</v>
      </c>
      <c r="AF435" s="91">
        <v>87.2</v>
      </c>
      <c r="AG435" s="91">
        <f t="shared" si="273"/>
        <v>3.3000000000000007</v>
      </c>
      <c r="AH435" s="96">
        <v>12</v>
      </c>
      <c r="AI435" s="96">
        <v>2</v>
      </c>
      <c r="AJ435" s="91" t="s">
        <v>88</v>
      </c>
      <c r="AK435" s="91" t="s">
        <v>88</v>
      </c>
      <c r="AL435" s="96">
        <v>100</v>
      </c>
      <c r="AM435" s="96">
        <v>48840</v>
      </c>
      <c r="AN435" s="96">
        <v>110</v>
      </c>
      <c r="AO435" s="96">
        <v>0.5</v>
      </c>
      <c r="AP435" s="96">
        <v>0.2484863293062323</v>
      </c>
      <c r="AQ435" s="96">
        <v>0.03</v>
      </c>
      <c r="AR435" s="96">
        <v>5</v>
      </c>
      <c r="AS435" s="96">
        <v>3.96</v>
      </c>
      <c r="AT435" s="96">
        <v>122</v>
      </c>
      <c r="AU435" s="91" t="s">
        <v>88</v>
      </c>
      <c r="AV435" s="96">
        <v>7</v>
      </c>
      <c r="AW435" s="96">
        <v>0.1</v>
      </c>
      <c r="AX435" s="96">
        <v>5</v>
      </c>
      <c r="AY435" s="96">
        <v>0.51</v>
      </c>
      <c r="AZ435" s="96">
        <v>97.1</v>
      </c>
      <c r="BA435" s="96">
        <v>78.2</v>
      </c>
      <c r="BB435" s="91" t="s">
        <v>88</v>
      </c>
      <c r="BC435" s="91" t="s">
        <v>88</v>
      </c>
      <c r="BD435" s="91" t="s">
        <v>88</v>
      </c>
      <c r="BE435" s="93" t="s">
        <v>88</v>
      </c>
      <c r="BF435" s="91" t="s">
        <v>88</v>
      </c>
      <c r="BG435" s="91" t="s">
        <v>88</v>
      </c>
      <c r="BH435" s="91" t="s">
        <v>88</v>
      </c>
      <c r="BI435" s="94">
        <f t="shared" si="234"/>
        <v>93.179410781924418</v>
      </c>
      <c r="BJ435" s="95">
        <f t="shared" si="235"/>
        <v>42.807028181050754</v>
      </c>
      <c r="BK435" s="95">
        <f t="shared" si="236"/>
        <v>93.229140624999872</v>
      </c>
      <c r="BL435" s="95">
        <f t="shared" si="237"/>
        <v>80.14150832</v>
      </c>
      <c r="BM435" s="95">
        <f t="shared" si="238"/>
        <v>99.104004398411917</v>
      </c>
      <c r="BN435" s="95">
        <f t="shared" si="239"/>
        <v>61.608367706250007</v>
      </c>
      <c r="BO435" s="95">
        <f t="shared" si="240"/>
        <v>81.58278660690317</v>
      </c>
      <c r="BP435" s="95">
        <f t="shared" si="241"/>
        <v>88.429237012131409</v>
      </c>
      <c r="BQ435" s="95">
        <f t="shared" si="242"/>
        <v>82.058359276721603</v>
      </c>
      <c r="BR435" s="96">
        <f t="shared" si="243"/>
        <v>78.808335707342792</v>
      </c>
      <c r="BS435" s="97" t="str">
        <f t="shared" si="244"/>
        <v>BUENA</v>
      </c>
      <c r="BT435" s="98">
        <f t="shared" si="245"/>
        <v>9.8039215686274517</v>
      </c>
      <c r="BU435" s="99">
        <f t="shared" si="246"/>
        <v>0.872</v>
      </c>
      <c r="BV435" s="100">
        <f t="shared" si="247"/>
        <v>0.92338479873732759</v>
      </c>
      <c r="BW435" s="95">
        <f t="shared" si="248"/>
        <v>1</v>
      </c>
      <c r="BX435" s="94">
        <f t="shared" si="249"/>
        <v>0.91</v>
      </c>
      <c r="BY435" s="100">
        <f t="shared" si="250"/>
        <v>0.999</v>
      </c>
      <c r="BZ435" s="100">
        <f t="shared" si="251"/>
        <v>0.39148995359477656</v>
      </c>
      <c r="CA435" s="94">
        <f t="shared" si="252"/>
        <v>0.35</v>
      </c>
      <c r="CB435" s="99">
        <f t="shared" si="253"/>
        <v>0.77986246532649472</v>
      </c>
      <c r="CC435" s="97" t="str">
        <f t="shared" si="254"/>
        <v>Aceptable</v>
      </c>
      <c r="CD435" s="99">
        <f t="shared" si="255"/>
        <v>0.60851004640522344</v>
      </c>
      <c r="CE435" s="96">
        <f t="shared" si="256"/>
        <v>0.17382398954200245</v>
      </c>
      <c r="CF435" s="96">
        <f t="shared" si="257"/>
        <v>0.23549999999999999</v>
      </c>
      <c r="CG435" s="99">
        <f t="shared" si="258"/>
        <v>0.33927801198240864</v>
      </c>
      <c r="CH435" s="101" t="str">
        <f t="shared" si="259"/>
        <v>Baja</v>
      </c>
      <c r="CI435" s="96">
        <f t="shared" si="260"/>
        <v>0</v>
      </c>
      <c r="CJ435" s="96">
        <f t="shared" si="261"/>
        <v>1</v>
      </c>
      <c r="CK435" s="96">
        <f t="shared" si="262"/>
        <v>0.128</v>
      </c>
      <c r="CL435" s="102">
        <f t="shared" si="263"/>
        <v>0.37600000000000006</v>
      </c>
      <c r="CM435" s="103" t="str">
        <f t="shared" si="264"/>
        <v>Baja</v>
      </c>
      <c r="CN435" s="96">
        <f t="shared" si="265"/>
        <v>0</v>
      </c>
      <c r="CO435" s="96">
        <f t="shared" si="266"/>
        <v>0</v>
      </c>
      <c r="CP435" s="103" t="str">
        <f t="shared" si="267"/>
        <v>Ninguna</v>
      </c>
      <c r="CQ435" s="104">
        <f t="shared" si="268"/>
        <v>5.4590852466471608E-3</v>
      </c>
      <c r="CR435" s="104">
        <f t="shared" si="269"/>
        <v>5.4590852466471608E-3</v>
      </c>
      <c r="CS435" s="103" t="str">
        <f t="shared" si="270"/>
        <v>Ninguna</v>
      </c>
      <c r="CT435" s="105" t="str">
        <f t="shared" si="271"/>
        <v>Eutrofico</v>
      </c>
      <c r="CU435" s="83" t="s">
        <v>2598</v>
      </c>
      <c r="CV435" s="83" t="s">
        <v>2599</v>
      </c>
      <c r="CW435" s="90">
        <v>44131</v>
      </c>
      <c r="CX435" s="106">
        <f t="shared" si="272"/>
        <v>5.2784863293062321</v>
      </c>
    </row>
    <row r="436" spans="1:102" ht="30" hidden="1" customHeight="1" x14ac:dyDescent="0.2">
      <c r="A436" s="83">
        <v>2020</v>
      </c>
      <c r="B436" s="84" t="s">
        <v>1094</v>
      </c>
      <c r="C436" s="84" t="s">
        <v>1095</v>
      </c>
      <c r="D436" s="85" t="s">
        <v>1096</v>
      </c>
      <c r="E436" s="84" t="s">
        <v>122</v>
      </c>
      <c r="F436" s="86" t="s">
        <v>107</v>
      </c>
      <c r="G436" s="86" t="s">
        <v>991</v>
      </c>
      <c r="H436" s="87">
        <v>-75.571995000000001</v>
      </c>
      <c r="I436" s="119">
        <v>5.7920790000000002</v>
      </c>
      <c r="J436" s="88">
        <v>834459.65339999995</v>
      </c>
      <c r="K436" s="86">
        <v>1132462.2555</v>
      </c>
      <c r="L436" s="89" t="s">
        <v>2601</v>
      </c>
      <c r="M436" s="86" t="s">
        <v>2544</v>
      </c>
      <c r="N436" s="86" t="s">
        <v>79</v>
      </c>
      <c r="O436" s="86" t="s">
        <v>2545</v>
      </c>
      <c r="P436" s="86" t="s">
        <v>80</v>
      </c>
      <c r="Q436" s="84" t="s">
        <v>124</v>
      </c>
      <c r="R436" s="84" t="s">
        <v>677</v>
      </c>
      <c r="S436" s="84" t="s">
        <v>124</v>
      </c>
      <c r="T436" s="84" t="s">
        <v>125</v>
      </c>
      <c r="U436" s="85" t="s">
        <v>1097</v>
      </c>
      <c r="V436" s="84" t="s">
        <v>1098</v>
      </c>
      <c r="W436" s="84" t="s">
        <v>1099</v>
      </c>
      <c r="X436" s="90" t="s">
        <v>1095</v>
      </c>
      <c r="Y436" s="90">
        <v>44096</v>
      </c>
      <c r="Z436" s="91">
        <v>8.18</v>
      </c>
      <c r="AA436" s="91">
        <v>7.42</v>
      </c>
      <c r="AB436" s="91">
        <v>146</v>
      </c>
      <c r="AC436" s="91">
        <v>21.4</v>
      </c>
      <c r="AD436" s="91">
        <v>21.6</v>
      </c>
      <c r="AE436" s="91">
        <v>7.2</v>
      </c>
      <c r="AF436" s="91">
        <v>99.6</v>
      </c>
      <c r="AG436" s="91">
        <f t="shared" si="273"/>
        <v>0.20000000000000284</v>
      </c>
      <c r="AH436" s="91">
        <v>12</v>
      </c>
      <c r="AI436" s="91">
        <v>2</v>
      </c>
      <c r="AJ436" s="91" t="s">
        <v>88</v>
      </c>
      <c r="AK436" s="91" t="s">
        <v>88</v>
      </c>
      <c r="AL436" s="91">
        <v>3990</v>
      </c>
      <c r="AM436" s="91">
        <v>34480</v>
      </c>
      <c r="AN436" s="91">
        <v>5172</v>
      </c>
      <c r="AO436" s="91">
        <v>0.5</v>
      </c>
      <c r="AP436" s="91">
        <v>0.2484863293062323</v>
      </c>
      <c r="AQ436" s="91">
        <v>0.03</v>
      </c>
      <c r="AR436" s="91">
        <v>5</v>
      </c>
      <c r="AS436" s="91">
        <v>4.6100000000000003</v>
      </c>
      <c r="AT436" s="91">
        <v>171</v>
      </c>
      <c r="AU436" s="91" t="s">
        <v>88</v>
      </c>
      <c r="AV436" s="91">
        <v>7</v>
      </c>
      <c r="AW436" s="91">
        <v>0.1</v>
      </c>
      <c r="AX436" s="91">
        <v>5</v>
      </c>
      <c r="AY436" s="91">
        <v>0.255</v>
      </c>
      <c r="AZ436" s="91">
        <v>52.1</v>
      </c>
      <c r="BA436" s="91">
        <v>50.9</v>
      </c>
      <c r="BB436" s="91" t="s">
        <v>88</v>
      </c>
      <c r="BC436" s="91" t="s">
        <v>88</v>
      </c>
      <c r="BD436" s="91" t="s">
        <v>88</v>
      </c>
      <c r="BE436" s="93" t="s">
        <v>88</v>
      </c>
      <c r="BF436" s="91" t="s">
        <v>88</v>
      </c>
      <c r="BG436" s="91" t="s">
        <v>88</v>
      </c>
      <c r="BH436" s="91" t="s">
        <v>88</v>
      </c>
      <c r="BI436" s="94">
        <f t="shared" si="234"/>
        <v>98.711334220566016</v>
      </c>
      <c r="BJ436" s="95">
        <f t="shared" si="235"/>
        <v>13.089434345983912</v>
      </c>
      <c r="BK436" s="95">
        <f t="shared" si="236"/>
        <v>93.557082642289942</v>
      </c>
      <c r="BL436" s="95">
        <f t="shared" si="237"/>
        <v>80.14150832</v>
      </c>
      <c r="BM436" s="95">
        <f t="shared" si="238"/>
        <v>99.104004398411917</v>
      </c>
      <c r="BN436" s="95">
        <f t="shared" si="239"/>
        <v>61.608367706250007</v>
      </c>
      <c r="BO436" s="95">
        <f t="shared" si="240"/>
        <v>90.230538484720753</v>
      </c>
      <c r="BP436" s="95">
        <f t="shared" si="241"/>
        <v>86.976862764422663</v>
      </c>
      <c r="BQ436" s="95">
        <f t="shared" si="242"/>
        <v>75.229898750859093</v>
      </c>
      <c r="BR436" s="96">
        <f t="shared" si="243"/>
        <v>75.300614311357762</v>
      </c>
      <c r="BS436" s="97" t="str">
        <f t="shared" si="244"/>
        <v>BUENA</v>
      </c>
      <c r="BT436" s="98">
        <f t="shared" si="245"/>
        <v>19.607843137254903</v>
      </c>
      <c r="BU436" s="99">
        <f t="shared" si="246"/>
        <v>0.996</v>
      </c>
      <c r="BV436" s="100">
        <f t="shared" si="247"/>
        <v>0.1</v>
      </c>
      <c r="BW436" s="95">
        <f t="shared" si="248"/>
        <v>1</v>
      </c>
      <c r="BX436" s="94">
        <f t="shared" si="249"/>
        <v>0.91</v>
      </c>
      <c r="BY436" s="100">
        <f t="shared" si="250"/>
        <v>0.999</v>
      </c>
      <c r="BZ436" s="100">
        <f t="shared" si="251"/>
        <v>0.56325008739517113</v>
      </c>
      <c r="CA436" s="94">
        <f t="shared" si="252"/>
        <v>0.8</v>
      </c>
      <c r="CB436" s="99">
        <f t="shared" si="253"/>
        <v>0.771475012235324</v>
      </c>
      <c r="CC436" s="97" t="str">
        <f t="shared" si="254"/>
        <v>Aceptable</v>
      </c>
      <c r="CD436" s="99">
        <f t="shared" si="255"/>
        <v>0.43674991260482887</v>
      </c>
      <c r="CE436" s="96">
        <f t="shared" si="256"/>
        <v>2.6275938837019633E-2</v>
      </c>
      <c r="CF436" s="96">
        <f t="shared" si="257"/>
        <v>1.0500000000000009E-2</v>
      </c>
      <c r="CG436" s="99">
        <f t="shared" si="258"/>
        <v>0.15784195048061617</v>
      </c>
      <c r="CH436" s="101" t="str">
        <f t="shared" si="259"/>
        <v>Ninguna</v>
      </c>
      <c r="CI436" s="96">
        <f t="shared" si="260"/>
        <v>0</v>
      </c>
      <c r="CJ436" s="96">
        <f t="shared" si="261"/>
        <v>1</v>
      </c>
      <c r="CK436" s="96">
        <f t="shared" si="262"/>
        <v>4.0000000000000036E-3</v>
      </c>
      <c r="CL436" s="102">
        <f t="shared" si="263"/>
        <v>0.33466666666666667</v>
      </c>
      <c r="CM436" s="103" t="str">
        <f t="shared" si="264"/>
        <v>Baja</v>
      </c>
      <c r="CN436" s="96">
        <f t="shared" si="265"/>
        <v>0</v>
      </c>
      <c r="CO436" s="96">
        <f t="shared" si="266"/>
        <v>0</v>
      </c>
      <c r="CP436" s="103" t="str">
        <f t="shared" si="267"/>
        <v>Ninguna</v>
      </c>
      <c r="CQ436" s="104">
        <f t="shared" si="268"/>
        <v>4.1478858338453049E-3</v>
      </c>
      <c r="CR436" s="104">
        <f t="shared" si="269"/>
        <v>4.1478858338453049E-3</v>
      </c>
      <c r="CS436" s="103" t="str">
        <f t="shared" si="270"/>
        <v>Ninguna</v>
      </c>
      <c r="CT436" s="105" t="str">
        <f t="shared" si="271"/>
        <v>Eutrofico</v>
      </c>
      <c r="CU436" s="83" t="s">
        <v>2602</v>
      </c>
      <c r="CV436" s="83" t="s">
        <v>2603</v>
      </c>
      <c r="CW436" s="90">
        <v>44125</v>
      </c>
      <c r="CX436" s="106">
        <f t="shared" si="272"/>
        <v>5.2784863293062321</v>
      </c>
    </row>
    <row r="437" spans="1:102" ht="30" hidden="1" customHeight="1" x14ac:dyDescent="0.2">
      <c r="A437" s="83">
        <v>2020</v>
      </c>
      <c r="B437" s="84" t="s">
        <v>1102</v>
      </c>
      <c r="C437" s="84" t="s">
        <v>1095</v>
      </c>
      <c r="D437" s="85" t="s">
        <v>1103</v>
      </c>
      <c r="E437" s="84" t="s">
        <v>122</v>
      </c>
      <c r="F437" s="86" t="s">
        <v>107</v>
      </c>
      <c r="G437" s="86" t="s">
        <v>991</v>
      </c>
      <c r="H437" s="87">
        <v>-75.569811000000001</v>
      </c>
      <c r="I437" s="119">
        <v>5.789199</v>
      </c>
      <c r="J437" s="88">
        <v>834700.78579999995</v>
      </c>
      <c r="K437" s="86">
        <v>1132143.0257999999</v>
      </c>
      <c r="L437" s="89" t="s">
        <v>2604</v>
      </c>
      <c r="M437" s="86" t="s">
        <v>2544</v>
      </c>
      <c r="N437" s="86" t="s">
        <v>79</v>
      </c>
      <c r="O437" s="86" t="s">
        <v>2545</v>
      </c>
      <c r="P437" s="86" t="s">
        <v>80</v>
      </c>
      <c r="Q437" s="84" t="s">
        <v>124</v>
      </c>
      <c r="R437" s="84" t="s">
        <v>677</v>
      </c>
      <c r="S437" s="84" t="s">
        <v>124</v>
      </c>
      <c r="T437" s="84" t="s">
        <v>125</v>
      </c>
      <c r="U437" s="85" t="s">
        <v>1097</v>
      </c>
      <c r="V437" s="84" t="s">
        <v>1098</v>
      </c>
      <c r="W437" s="84" t="s">
        <v>1099</v>
      </c>
      <c r="X437" s="90" t="s">
        <v>1095</v>
      </c>
      <c r="Y437" s="90">
        <v>44096</v>
      </c>
      <c r="Z437" s="91">
        <v>10.68</v>
      </c>
      <c r="AA437" s="91">
        <v>7.08</v>
      </c>
      <c r="AB437" s="91">
        <v>185</v>
      </c>
      <c r="AC437" s="91">
        <v>21.4</v>
      </c>
      <c r="AD437" s="91">
        <v>21.7</v>
      </c>
      <c r="AE437" s="91">
        <v>5.63</v>
      </c>
      <c r="AF437" s="91">
        <v>70.8</v>
      </c>
      <c r="AG437" s="91">
        <f t="shared" si="273"/>
        <v>0.30000000000000071</v>
      </c>
      <c r="AH437" s="91">
        <v>33.5</v>
      </c>
      <c r="AI437" s="91">
        <v>10.4</v>
      </c>
      <c r="AJ437" s="91" t="s">
        <v>88</v>
      </c>
      <c r="AK437" s="91" t="s">
        <v>88</v>
      </c>
      <c r="AL437" s="91">
        <v>816400</v>
      </c>
      <c r="AM437" s="91">
        <v>1986300</v>
      </c>
      <c r="AN437" s="91">
        <v>816400</v>
      </c>
      <c r="AO437" s="91">
        <v>0.505</v>
      </c>
      <c r="AP437" s="91">
        <v>0.2484863293062323</v>
      </c>
      <c r="AQ437" s="91">
        <v>0.03</v>
      </c>
      <c r="AR437" s="91">
        <v>5</v>
      </c>
      <c r="AS437" s="91">
        <v>8.33</v>
      </c>
      <c r="AT437" s="91">
        <v>160</v>
      </c>
      <c r="AU437" s="91" t="s">
        <v>88</v>
      </c>
      <c r="AV437" s="91">
        <v>7</v>
      </c>
      <c r="AW437" s="91">
        <v>0.1</v>
      </c>
      <c r="AX437" s="91">
        <v>5</v>
      </c>
      <c r="AY437" s="91">
        <v>0.627</v>
      </c>
      <c r="AZ437" s="91">
        <v>61.8</v>
      </c>
      <c r="BA437" s="91">
        <v>52.5</v>
      </c>
      <c r="BB437" s="91" t="s">
        <v>88</v>
      </c>
      <c r="BC437" s="91" t="s">
        <v>88</v>
      </c>
      <c r="BD437" s="91" t="s">
        <v>88</v>
      </c>
      <c r="BE437" s="93" t="s">
        <v>88</v>
      </c>
      <c r="BF437" s="91" t="s">
        <v>88</v>
      </c>
      <c r="BG437" s="91" t="s">
        <v>88</v>
      </c>
      <c r="BH437" s="91" t="s">
        <v>88</v>
      </c>
      <c r="BI437" s="94">
        <f t="shared" si="234"/>
        <v>74.843778393047572</v>
      </c>
      <c r="BJ437" s="95">
        <f t="shared" si="235"/>
        <v>2</v>
      </c>
      <c r="BK437" s="95">
        <f t="shared" si="236"/>
        <v>90.188410011413424</v>
      </c>
      <c r="BL437" s="95">
        <f t="shared" si="237"/>
        <v>32.206827072511999</v>
      </c>
      <c r="BM437" s="95">
        <f t="shared" si="238"/>
        <v>99.104004398411917</v>
      </c>
      <c r="BN437" s="95">
        <f t="shared" si="239"/>
        <v>61.328034598228236</v>
      </c>
      <c r="BO437" s="95">
        <f t="shared" si="240"/>
        <v>90.129667593585026</v>
      </c>
      <c r="BP437" s="95">
        <f t="shared" si="241"/>
        <v>79.332121253774957</v>
      </c>
      <c r="BQ437" s="95">
        <f t="shared" si="242"/>
        <v>76.955716096000003</v>
      </c>
      <c r="BR437" s="96">
        <f t="shared" si="243"/>
        <v>63.296558892094403</v>
      </c>
      <c r="BS437" s="97" t="str">
        <f t="shared" si="244"/>
        <v>MEDIA</v>
      </c>
      <c r="BT437" s="98">
        <f t="shared" si="245"/>
        <v>7.9744816586921852</v>
      </c>
      <c r="BU437" s="99">
        <f t="shared" si="246"/>
        <v>0.70799999999999996</v>
      </c>
      <c r="BV437" s="100">
        <f t="shared" si="247"/>
        <v>0.1</v>
      </c>
      <c r="BW437" s="95">
        <f t="shared" si="248"/>
        <v>1</v>
      </c>
      <c r="BX437" s="94">
        <f t="shared" si="249"/>
        <v>0.51</v>
      </c>
      <c r="BY437" s="100">
        <f t="shared" si="250"/>
        <v>0.999</v>
      </c>
      <c r="BZ437" s="100">
        <f t="shared" si="251"/>
        <v>0.40019495259482762</v>
      </c>
      <c r="CA437" s="94">
        <f t="shared" si="252"/>
        <v>0.35</v>
      </c>
      <c r="CB437" s="99">
        <f t="shared" si="253"/>
        <v>0.58356729336327595</v>
      </c>
      <c r="CC437" s="97" t="str">
        <f t="shared" si="254"/>
        <v>Regular</v>
      </c>
      <c r="CD437" s="99">
        <f t="shared" si="255"/>
        <v>0.59980504740517238</v>
      </c>
      <c r="CE437" s="96">
        <f t="shared" si="256"/>
        <v>3.0109319142371149E-2</v>
      </c>
      <c r="CF437" s="96">
        <f t="shared" si="257"/>
        <v>5.8999999999999997E-2</v>
      </c>
      <c r="CG437" s="99">
        <f t="shared" si="258"/>
        <v>0.22963812218251448</v>
      </c>
      <c r="CH437" s="101" t="str">
        <f t="shared" si="259"/>
        <v>Baja</v>
      </c>
      <c r="CI437" s="96">
        <f t="shared" si="260"/>
        <v>0.66192333750914611</v>
      </c>
      <c r="CJ437" s="96">
        <f t="shared" si="261"/>
        <v>1</v>
      </c>
      <c r="CK437" s="96">
        <f t="shared" si="262"/>
        <v>0.29200000000000004</v>
      </c>
      <c r="CL437" s="102">
        <f t="shared" si="263"/>
        <v>0.65130777916971538</v>
      </c>
      <c r="CM437" s="103" t="str">
        <f t="shared" si="264"/>
        <v>Alta</v>
      </c>
      <c r="CN437" s="96">
        <f t="shared" si="265"/>
        <v>0</v>
      </c>
      <c r="CO437" s="96">
        <f t="shared" si="266"/>
        <v>0</v>
      </c>
      <c r="CP437" s="103" t="str">
        <f t="shared" si="267"/>
        <v>Ninguna</v>
      </c>
      <c r="CQ437" s="104">
        <f t="shared" si="268"/>
        <v>1.2871973429555599E-3</v>
      </c>
      <c r="CR437" s="104">
        <f t="shared" si="269"/>
        <v>1.2871973429555599E-3</v>
      </c>
      <c r="CS437" s="103" t="str">
        <f t="shared" si="270"/>
        <v>Ninguna</v>
      </c>
      <c r="CT437" s="105" t="str">
        <f t="shared" si="271"/>
        <v>Eutrofico</v>
      </c>
      <c r="CU437" s="83" t="s">
        <v>2602</v>
      </c>
      <c r="CV437" s="83" t="s">
        <v>2603</v>
      </c>
      <c r="CW437" s="90">
        <v>44125</v>
      </c>
      <c r="CX437" s="106">
        <f t="shared" si="272"/>
        <v>5.2784863293062321</v>
      </c>
    </row>
    <row r="438" spans="1:102" ht="30" hidden="1" customHeight="1" x14ac:dyDescent="0.2">
      <c r="A438" s="83">
        <v>2020</v>
      </c>
      <c r="B438" s="84" t="s">
        <v>1105</v>
      </c>
      <c r="C438" s="84" t="s">
        <v>1106</v>
      </c>
      <c r="D438" s="85" t="s">
        <v>1107</v>
      </c>
      <c r="E438" s="84" t="s">
        <v>472</v>
      </c>
      <c r="F438" s="86" t="s">
        <v>107</v>
      </c>
      <c r="G438" s="86" t="s">
        <v>991</v>
      </c>
      <c r="H438" s="87">
        <v>-75.818617000000003</v>
      </c>
      <c r="I438" s="119">
        <v>5.8696929999999998</v>
      </c>
      <c r="J438" s="88">
        <v>807160.80260000005</v>
      </c>
      <c r="K438" s="86">
        <v>1141127.0515000001</v>
      </c>
      <c r="L438" s="89" t="s">
        <v>2605</v>
      </c>
      <c r="M438" s="86" t="s">
        <v>2544</v>
      </c>
      <c r="N438" s="86" t="s">
        <v>79</v>
      </c>
      <c r="O438" s="86" t="s">
        <v>2545</v>
      </c>
      <c r="P438" s="86" t="s">
        <v>80</v>
      </c>
      <c r="Q438" s="84" t="s">
        <v>2571</v>
      </c>
      <c r="R438" s="84" t="s">
        <v>725</v>
      </c>
      <c r="S438" s="84" t="s">
        <v>115</v>
      </c>
      <c r="T438" s="84" t="s">
        <v>116</v>
      </c>
      <c r="U438" s="85" t="s">
        <v>473</v>
      </c>
      <c r="V438" s="84" t="s">
        <v>474</v>
      </c>
      <c r="W438" s="84" t="s">
        <v>1108</v>
      </c>
      <c r="X438" s="90" t="s">
        <v>1106</v>
      </c>
      <c r="Y438" s="90">
        <v>44111</v>
      </c>
      <c r="Z438" s="91">
        <v>4.08</v>
      </c>
      <c r="AA438" s="91">
        <v>7.42</v>
      </c>
      <c r="AB438" s="91">
        <v>93</v>
      </c>
      <c r="AC438" s="91">
        <v>23.1</v>
      </c>
      <c r="AD438" s="91">
        <v>24.1</v>
      </c>
      <c r="AE438" s="91">
        <v>6.51</v>
      </c>
      <c r="AF438" s="91">
        <v>88.8</v>
      </c>
      <c r="AG438" s="91">
        <f t="shared" si="273"/>
        <v>1</v>
      </c>
      <c r="AH438" s="96">
        <v>12</v>
      </c>
      <c r="AI438" s="96">
        <v>2</v>
      </c>
      <c r="AJ438" s="91" t="s">
        <v>88</v>
      </c>
      <c r="AK438" s="91" t="s">
        <v>88</v>
      </c>
      <c r="AL438" s="96">
        <v>2295</v>
      </c>
      <c r="AM438" s="96">
        <v>50430</v>
      </c>
      <c r="AN438" s="96">
        <v>2880</v>
      </c>
      <c r="AO438" s="96">
        <v>0.5</v>
      </c>
      <c r="AP438" s="96">
        <v>0.2484863293062323</v>
      </c>
      <c r="AQ438" s="96">
        <v>0.03</v>
      </c>
      <c r="AR438" s="96">
        <v>5</v>
      </c>
      <c r="AS438" s="96">
        <v>3.51</v>
      </c>
      <c r="AT438" s="96">
        <v>92</v>
      </c>
      <c r="AU438" s="91" t="s">
        <v>88</v>
      </c>
      <c r="AV438" s="96">
        <v>7</v>
      </c>
      <c r="AW438" s="96">
        <v>0.1</v>
      </c>
      <c r="AX438" s="96">
        <v>5</v>
      </c>
      <c r="AY438" s="96">
        <v>0.89500000000000002</v>
      </c>
      <c r="AZ438" s="96">
        <v>34.9</v>
      </c>
      <c r="BA438" s="96">
        <v>37.200000000000003</v>
      </c>
      <c r="BB438" s="91" t="s">
        <v>88</v>
      </c>
      <c r="BC438" s="91" t="s">
        <v>88</v>
      </c>
      <c r="BD438" s="91" t="s">
        <v>88</v>
      </c>
      <c r="BE438" s="93" t="s">
        <v>88</v>
      </c>
      <c r="BF438" s="91" t="s">
        <v>88</v>
      </c>
      <c r="BG438" s="91" t="s">
        <v>88</v>
      </c>
      <c r="BH438" s="91" t="s">
        <v>88</v>
      </c>
      <c r="BI438" s="94">
        <f t="shared" si="234"/>
        <v>94.353586994746166</v>
      </c>
      <c r="BJ438" s="95">
        <f t="shared" si="235"/>
        <v>16.135531699811281</v>
      </c>
      <c r="BK438" s="95">
        <f t="shared" si="236"/>
        <v>93.557082642289942</v>
      </c>
      <c r="BL438" s="95">
        <f t="shared" si="237"/>
        <v>80.14150832</v>
      </c>
      <c r="BM438" s="95">
        <f t="shared" si="238"/>
        <v>99.104004398411917</v>
      </c>
      <c r="BN438" s="95">
        <f t="shared" si="239"/>
        <v>61.608367706250007</v>
      </c>
      <c r="BO438" s="95">
        <f t="shared" si="240"/>
        <v>89.058291121899998</v>
      </c>
      <c r="BP438" s="95">
        <f t="shared" si="241"/>
        <v>89.456145442913524</v>
      </c>
      <c r="BQ438" s="95">
        <f t="shared" si="242"/>
        <v>84.784953521945596</v>
      </c>
      <c r="BR438" s="96">
        <f t="shared" si="243"/>
        <v>75.797144571554014</v>
      </c>
      <c r="BS438" s="97" t="str">
        <f t="shared" si="244"/>
        <v>BUENA</v>
      </c>
      <c r="BT438" s="98">
        <f t="shared" si="245"/>
        <v>5.5865921787709496</v>
      </c>
      <c r="BU438" s="99">
        <f t="shared" si="246"/>
        <v>0.88800000000000001</v>
      </c>
      <c r="BV438" s="100">
        <f t="shared" si="247"/>
        <v>0.1</v>
      </c>
      <c r="BW438" s="95">
        <f t="shared" si="248"/>
        <v>1</v>
      </c>
      <c r="BX438" s="94">
        <f t="shared" si="249"/>
        <v>0.91</v>
      </c>
      <c r="BY438" s="100">
        <f t="shared" si="250"/>
        <v>0.999</v>
      </c>
      <c r="BZ438" s="100">
        <f t="shared" si="251"/>
        <v>0.76134686096936777</v>
      </c>
      <c r="CA438" s="94">
        <f t="shared" si="252"/>
        <v>0.35</v>
      </c>
      <c r="CB438" s="99">
        <f t="shared" si="253"/>
        <v>0.71892856053571164</v>
      </c>
      <c r="CC438" s="97" t="str">
        <f t="shared" si="254"/>
        <v>Aceptable</v>
      </c>
      <c r="CD438" s="99">
        <f t="shared" si="255"/>
        <v>0.23865313903063226</v>
      </c>
      <c r="CE438" s="96">
        <f t="shared" si="256"/>
        <v>6.612854017002903E-3</v>
      </c>
      <c r="CF438" s="96">
        <f t="shared" si="257"/>
        <v>0</v>
      </c>
      <c r="CG438" s="99">
        <f t="shared" si="258"/>
        <v>8.1755331015878382E-2</v>
      </c>
      <c r="CH438" s="101" t="str">
        <f t="shared" si="259"/>
        <v>Ninguna</v>
      </c>
      <c r="CI438" s="96">
        <f t="shared" si="260"/>
        <v>0</v>
      </c>
      <c r="CJ438" s="96">
        <f t="shared" si="261"/>
        <v>1</v>
      </c>
      <c r="CK438" s="96">
        <f t="shared" si="262"/>
        <v>0.11199999999999999</v>
      </c>
      <c r="CL438" s="102">
        <f t="shared" si="263"/>
        <v>0.3706666666666667</v>
      </c>
      <c r="CM438" s="103" t="str">
        <f t="shared" si="264"/>
        <v>Baja</v>
      </c>
      <c r="CN438" s="96">
        <f t="shared" si="265"/>
        <v>0</v>
      </c>
      <c r="CO438" s="96">
        <f t="shared" si="266"/>
        <v>0</v>
      </c>
      <c r="CP438" s="103" t="str">
        <f t="shared" si="267"/>
        <v>Ninguna</v>
      </c>
      <c r="CQ438" s="104">
        <f t="shared" si="268"/>
        <v>4.1478858338453049E-3</v>
      </c>
      <c r="CR438" s="104">
        <f t="shared" si="269"/>
        <v>4.1478858338453049E-3</v>
      </c>
      <c r="CS438" s="103" t="str">
        <f t="shared" si="270"/>
        <v>Ninguna</v>
      </c>
      <c r="CT438" s="105" t="str">
        <f t="shared" si="271"/>
        <v>Eutrofico</v>
      </c>
      <c r="CU438" s="91" t="s">
        <v>2606</v>
      </c>
      <c r="CV438" s="91" t="s">
        <v>2607</v>
      </c>
      <c r="CW438" s="90">
        <v>44142</v>
      </c>
      <c r="CX438" s="106">
        <f t="shared" si="272"/>
        <v>5.2784863293062321</v>
      </c>
    </row>
    <row r="439" spans="1:102" ht="30" hidden="1" customHeight="1" x14ac:dyDescent="0.2">
      <c r="A439" s="83">
        <v>2020</v>
      </c>
      <c r="B439" s="84" t="s">
        <v>1111</v>
      </c>
      <c r="C439" s="84" t="s">
        <v>1106</v>
      </c>
      <c r="D439" s="85" t="s">
        <v>1112</v>
      </c>
      <c r="E439" s="84" t="s">
        <v>472</v>
      </c>
      <c r="F439" s="86" t="s">
        <v>107</v>
      </c>
      <c r="G439" s="86" t="s">
        <v>991</v>
      </c>
      <c r="H439" s="87">
        <v>-75.817329999999998</v>
      </c>
      <c r="I439" s="119">
        <v>5.8742999999999999</v>
      </c>
      <c r="J439" s="88">
        <v>807304.97340000002</v>
      </c>
      <c r="K439" s="86">
        <v>1141636.3092</v>
      </c>
      <c r="L439" s="89" t="s">
        <v>2608</v>
      </c>
      <c r="M439" s="86" t="s">
        <v>2544</v>
      </c>
      <c r="N439" s="86" t="s">
        <v>79</v>
      </c>
      <c r="O439" s="86" t="s">
        <v>2545</v>
      </c>
      <c r="P439" s="86" t="s">
        <v>80</v>
      </c>
      <c r="Q439" s="84" t="s">
        <v>2571</v>
      </c>
      <c r="R439" s="84" t="s">
        <v>725</v>
      </c>
      <c r="S439" s="84" t="s">
        <v>115</v>
      </c>
      <c r="T439" s="84" t="s">
        <v>116</v>
      </c>
      <c r="U439" s="85" t="s">
        <v>473</v>
      </c>
      <c r="V439" s="84" t="s">
        <v>474</v>
      </c>
      <c r="W439" s="84" t="s">
        <v>1108</v>
      </c>
      <c r="X439" s="90" t="s">
        <v>1106</v>
      </c>
      <c r="Y439" s="90">
        <v>44111</v>
      </c>
      <c r="Z439" s="91">
        <v>15.28</v>
      </c>
      <c r="AA439" s="91">
        <v>7.85</v>
      </c>
      <c r="AB439" s="91">
        <v>282</v>
      </c>
      <c r="AC439" s="91">
        <v>22.2</v>
      </c>
      <c r="AD439" s="91">
        <v>23.4</v>
      </c>
      <c r="AE439" s="91">
        <v>6.28</v>
      </c>
      <c r="AF439" s="91">
        <v>83.5</v>
      </c>
      <c r="AG439" s="91">
        <f t="shared" si="273"/>
        <v>1.1999999999999993</v>
      </c>
      <c r="AH439" s="96">
        <v>117</v>
      </c>
      <c r="AI439" s="96">
        <v>44</v>
      </c>
      <c r="AJ439" s="91" t="s">
        <v>88</v>
      </c>
      <c r="AK439" s="91" t="s">
        <v>88</v>
      </c>
      <c r="AL439" s="96">
        <v>3654000</v>
      </c>
      <c r="AM439" s="96">
        <v>8664000</v>
      </c>
      <c r="AN439" s="96">
        <v>4611000</v>
      </c>
      <c r="AO439" s="96">
        <v>4.8</v>
      </c>
      <c r="AP439" s="96">
        <v>0.2484863293062323</v>
      </c>
      <c r="AQ439" s="96">
        <v>0.03</v>
      </c>
      <c r="AR439" s="96">
        <v>15.1</v>
      </c>
      <c r="AS439" s="96">
        <v>19.100000000000001</v>
      </c>
      <c r="AT439" s="96">
        <v>200</v>
      </c>
      <c r="AU439" s="91" t="s">
        <v>88</v>
      </c>
      <c r="AV439" s="96">
        <v>28</v>
      </c>
      <c r="AW439" s="96">
        <v>0.6</v>
      </c>
      <c r="AX439" s="96">
        <v>19.7</v>
      </c>
      <c r="AY439" s="96">
        <v>2.96</v>
      </c>
      <c r="AZ439" s="96">
        <v>97.7</v>
      </c>
      <c r="BA439" s="96">
        <v>33.4</v>
      </c>
      <c r="BB439" s="91" t="s">
        <v>88</v>
      </c>
      <c r="BC439" s="91" t="s">
        <v>88</v>
      </c>
      <c r="BD439" s="91" t="s">
        <v>88</v>
      </c>
      <c r="BE439" s="93" t="s">
        <v>88</v>
      </c>
      <c r="BF439" s="91" t="s">
        <v>88</v>
      </c>
      <c r="BG439" s="91" t="s">
        <v>88</v>
      </c>
      <c r="BH439" s="91" t="s">
        <v>88</v>
      </c>
      <c r="BI439" s="94">
        <f t="shared" si="234"/>
        <v>89.986590031165804</v>
      </c>
      <c r="BJ439" s="95">
        <f t="shared" si="235"/>
        <v>2</v>
      </c>
      <c r="BK439" s="95">
        <f t="shared" si="236"/>
        <v>88.55780378068448</v>
      </c>
      <c r="BL439" s="95">
        <f t="shared" si="237"/>
        <v>2</v>
      </c>
      <c r="BM439" s="95">
        <f t="shared" si="238"/>
        <v>99.104004398411917</v>
      </c>
      <c r="BN439" s="95">
        <f t="shared" si="239"/>
        <v>13.72334301076485</v>
      </c>
      <c r="BO439" s="95">
        <f t="shared" si="240"/>
        <v>88.638681616077207</v>
      </c>
      <c r="BP439" s="95">
        <f t="shared" si="241"/>
        <v>62.586455657119785</v>
      </c>
      <c r="BQ439" s="95">
        <f t="shared" si="242"/>
        <v>70.303760000000011</v>
      </c>
      <c r="BR439" s="96">
        <f t="shared" si="243"/>
        <v>55.653861276268458</v>
      </c>
      <c r="BS439" s="97" t="str">
        <f t="shared" si="244"/>
        <v>MEDIA</v>
      </c>
      <c r="BT439" s="98">
        <f t="shared" si="245"/>
        <v>6.6554054054054053</v>
      </c>
      <c r="BU439" s="99">
        <f t="shared" si="246"/>
        <v>0.83499999999999996</v>
      </c>
      <c r="BV439" s="100">
        <f t="shared" si="247"/>
        <v>0.1</v>
      </c>
      <c r="BW439" s="95">
        <f t="shared" si="248"/>
        <v>1</v>
      </c>
      <c r="BX439" s="94">
        <f t="shared" si="249"/>
        <v>0.125</v>
      </c>
      <c r="BY439" s="100">
        <f t="shared" si="250"/>
        <v>0.93599999999999994</v>
      </c>
      <c r="BZ439" s="100">
        <f t="shared" si="251"/>
        <v>0</v>
      </c>
      <c r="CA439" s="94">
        <f t="shared" si="252"/>
        <v>0.35</v>
      </c>
      <c r="CB439" s="99">
        <f t="shared" si="253"/>
        <v>0.48514000000000007</v>
      </c>
      <c r="CC439" s="97" t="str">
        <f t="shared" si="254"/>
        <v>Mala</v>
      </c>
      <c r="CD439" s="99">
        <f t="shared" si="255"/>
        <v>1</v>
      </c>
      <c r="CE439" s="96">
        <f t="shared" si="256"/>
        <v>4.1160861307454385E-3</v>
      </c>
      <c r="CF439" s="96">
        <f t="shared" si="257"/>
        <v>0.23850000000000005</v>
      </c>
      <c r="CG439" s="99">
        <f t="shared" si="258"/>
        <v>0.41420536204358188</v>
      </c>
      <c r="CH439" s="101" t="str">
        <f t="shared" si="259"/>
        <v>Media</v>
      </c>
      <c r="CI439" s="96">
        <f t="shared" si="260"/>
        <v>1</v>
      </c>
      <c r="CJ439" s="96">
        <f t="shared" si="261"/>
        <v>1</v>
      </c>
      <c r="CK439" s="96">
        <f t="shared" si="262"/>
        <v>0.16500000000000004</v>
      </c>
      <c r="CL439" s="102">
        <f t="shared" si="263"/>
        <v>0.72166666666666668</v>
      </c>
      <c r="CM439" s="103" t="str">
        <f t="shared" si="264"/>
        <v>Alta</v>
      </c>
      <c r="CN439" s="96">
        <f t="shared" si="265"/>
        <v>6.4000000000000001E-2</v>
      </c>
      <c r="CO439" s="96">
        <f t="shared" si="266"/>
        <v>6.4000000000000001E-2</v>
      </c>
      <c r="CP439" s="103" t="str">
        <f t="shared" si="267"/>
        <v>Ninguna</v>
      </c>
      <c r="CQ439" s="104">
        <f t="shared" si="268"/>
        <v>1.803041997919351E-2</v>
      </c>
      <c r="CR439" s="104">
        <f t="shared" si="269"/>
        <v>1.803041997919351E-2</v>
      </c>
      <c r="CS439" s="103" t="str">
        <f t="shared" si="270"/>
        <v>Ninguna</v>
      </c>
      <c r="CT439" s="105" t="str">
        <f t="shared" si="271"/>
        <v>Hipereutrofico</v>
      </c>
      <c r="CU439" s="91" t="s">
        <v>2606</v>
      </c>
      <c r="CV439" s="91" t="s">
        <v>2607</v>
      </c>
      <c r="CW439" s="90">
        <v>44142</v>
      </c>
      <c r="CX439" s="106">
        <f t="shared" si="272"/>
        <v>19.978486329306232</v>
      </c>
    </row>
    <row r="440" spans="1:102" ht="30" hidden="1" customHeight="1" x14ac:dyDescent="0.2">
      <c r="A440" s="83">
        <v>2020</v>
      </c>
      <c r="B440" s="133" t="s">
        <v>1401</v>
      </c>
      <c r="C440" s="84" t="s">
        <v>281</v>
      </c>
      <c r="D440" s="85" t="s">
        <v>1402</v>
      </c>
      <c r="E440" s="84" t="s">
        <v>279</v>
      </c>
      <c r="F440" s="86" t="s">
        <v>241</v>
      </c>
      <c r="G440" s="86" t="s">
        <v>991</v>
      </c>
      <c r="H440" s="87">
        <v>-75.690194000000005</v>
      </c>
      <c r="I440" s="119">
        <v>7.0129999999999999</v>
      </c>
      <c r="J440" s="88">
        <v>821787.83920000005</v>
      </c>
      <c r="K440" s="86">
        <v>1267569.9828999999</v>
      </c>
      <c r="L440" s="89" t="s">
        <v>2609</v>
      </c>
      <c r="M440" s="86" t="s">
        <v>2544</v>
      </c>
      <c r="N440" s="86" t="s">
        <v>79</v>
      </c>
      <c r="O440" s="86" t="s">
        <v>2545</v>
      </c>
      <c r="P440" s="86" t="s">
        <v>80</v>
      </c>
      <c r="Q440" s="84" t="s">
        <v>2546</v>
      </c>
      <c r="R440" s="84" t="s">
        <v>667</v>
      </c>
      <c r="S440" s="84" t="s">
        <v>181</v>
      </c>
      <c r="T440" s="84" t="s">
        <v>668</v>
      </c>
      <c r="U440" s="85" t="s">
        <v>276</v>
      </c>
      <c r="V440" s="84" t="s">
        <v>277</v>
      </c>
      <c r="W440" s="84" t="s">
        <v>280</v>
      </c>
      <c r="X440" s="90" t="s">
        <v>281</v>
      </c>
      <c r="Y440" s="90">
        <v>44147</v>
      </c>
      <c r="Z440" s="91">
        <v>1.77</v>
      </c>
      <c r="AA440" s="91">
        <v>7.56</v>
      </c>
      <c r="AB440" s="91">
        <v>493</v>
      </c>
      <c r="AC440" s="91">
        <v>18.399999999999999</v>
      </c>
      <c r="AD440" s="91">
        <v>25.3</v>
      </c>
      <c r="AE440" s="91">
        <v>6.36</v>
      </c>
      <c r="AF440" s="91">
        <v>82.3</v>
      </c>
      <c r="AG440" s="91">
        <f t="shared" si="273"/>
        <v>6.9000000000000021</v>
      </c>
      <c r="AH440" s="96">
        <v>82.5</v>
      </c>
      <c r="AI440" s="96">
        <v>25.9</v>
      </c>
      <c r="AJ440" s="91" t="s">
        <v>88</v>
      </c>
      <c r="AK440" s="91" t="s">
        <v>88</v>
      </c>
      <c r="AL440" s="96">
        <v>5460000</v>
      </c>
      <c r="AM440" s="96">
        <v>11870000</v>
      </c>
      <c r="AN440" s="96">
        <v>7701000</v>
      </c>
      <c r="AO440" s="96">
        <v>0.878</v>
      </c>
      <c r="AP440" s="96">
        <v>0.53085715806331435</v>
      </c>
      <c r="AQ440" s="96">
        <v>0.27300000000000002</v>
      </c>
      <c r="AR440" s="96">
        <v>22.3</v>
      </c>
      <c r="AS440" s="96">
        <v>22.4</v>
      </c>
      <c r="AT440" s="96">
        <v>234</v>
      </c>
      <c r="AU440" s="91" t="s">
        <v>88</v>
      </c>
      <c r="AV440" s="96">
        <v>12</v>
      </c>
      <c r="AW440" s="96">
        <v>0.3</v>
      </c>
      <c r="AX440" s="96">
        <v>25.2</v>
      </c>
      <c r="AY440" s="96">
        <v>1.71</v>
      </c>
      <c r="AZ440" s="96">
        <v>134</v>
      </c>
      <c r="BA440" s="96">
        <v>44.4</v>
      </c>
      <c r="BB440" s="91" t="s">
        <v>88</v>
      </c>
      <c r="BC440" s="91" t="s">
        <v>88</v>
      </c>
      <c r="BD440" s="91" t="s">
        <v>88</v>
      </c>
      <c r="BE440" s="93" t="s">
        <v>88</v>
      </c>
      <c r="BF440" s="91" t="s">
        <v>88</v>
      </c>
      <c r="BG440" s="91" t="s">
        <v>88</v>
      </c>
      <c r="BH440" s="91" t="s">
        <v>88</v>
      </c>
      <c r="BI440" s="94">
        <f t="shared" si="234"/>
        <v>88.81574375617204</v>
      </c>
      <c r="BJ440" s="95">
        <f t="shared" si="235"/>
        <v>2</v>
      </c>
      <c r="BK440" s="95">
        <f t="shared" si="236"/>
        <v>92.692749360914604</v>
      </c>
      <c r="BL440" s="95">
        <f t="shared" si="237"/>
        <v>6.772686212796998</v>
      </c>
      <c r="BM440" s="95">
        <f t="shared" si="238"/>
        <v>97.060962630049204</v>
      </c>
      <c r="BN440" s="95">
        <f t="shared" si="239"/>
        <v>44.709227028102738</v>
      </c>
      <c r="BO440" s="95">
        <f t="shared" si="240"/>
        <v>62.361667359084997</v>
      </c>
      <c r="BP440" s="95">
        <f t="shared" si="241"/>
        <v>58.730908676464637</v>
      </c>
      <c r="BQ440" s="95">
        <f t="shared" si="242"/>
        <v>64.033529497009596</v>
      </c>
      <c r="BR440" s="96">
        <f t="shared" si="243"/>
        <v>55.95387981228906</v>
      </c>
      <c r="BS440" s="97" t="str">
        <f t="shared" si="244"/>
        <v>MEDIA</v>
      </c>
      <c r="BT440" s="98">
        <f t="shared" si="245"/>
        <v>14.736842105263158</v>
      </c>
      <c r="BU440" s="99">
        <f t="shared" si="246"/>
        <v>0.82299999999999995</v>
      </c>
      <c r="BV440" s="100">
        <f t="shared" si="247"/>
        <v>0.1</v>
      </c>
      <c r="BW440" s="95">
        <f t="shared" si="248"/>
        <v>1</v>
      </c>
      <c r="BX440" s="94">
        <f t="shared" si="249"/>
        <v>0.125</v>
      </c>
      <c r="BY440" s="100">
        <f t="shared" si="250"/>
        <v>0.98399999999999999</v>
      </c>
      <c r="BZ440" s="100">
        <f t="shared" si="251"/>
        <v>0</v>
      </c>
      <c r="CA440" s="94">
        <f t="shared" si="252"/>
        <v>0.6</v>
      </c>
      <c r="CB440" s="99">
        <f t="shared" si="253"/>
        <v>0.52494000000000007</v>
      </c>
      <c r="CC440" s="97" t="str">
        <f t="shared" si="254"/>
        <v>Regular</v>
      </c>
      <c r="CD440" s="99">
        <f t="shared" si="255"/>
        <v>1</v>
      </c>
      <c r="CE440" s="96">
        <f t="shared" si="256"/>
        <v>1.4404064867229463E-2</v>
      </c>
      <c r="CF440" s="96">
        <f t="shared" si="257"/>
        <v>0.42000000000000004</v>
      </c>
      <c r="CG440" s="99">
        <f t="shared" si="258"/>
        <v>0.47813468828907651</v>
      </c>
      <c r="CH440" s="101" t="str">
        <f t="shared" si="259"/>
        <v>Media</v>
      </c>
      <c r="CI440" s="96">
        <f t="shared" si="260"/>
        <v>0.93930983485687625</v>
      </c>
      <c r="CJ440" s="96">
        <f t="shared" si="261"/>
        <v>1</v>
      </c>
      <c r="CK440" s="96">
        <f t="shared" si="262"/>
        <v>0.17700000000000005</v>
      </c>
      <c r="CL440" s="102">
        <f t="shared" si="263"/>
        <v>0.70543661161895876</v>
      </c>
      <c r="CM440" s="103" t="str">
        <f t="shared" si="264"/>
        <v>Alta</v>
      </c>
      <c r="CN440" s="96">
        <f t="shared" si="265"/>
        <v>1.6000000000000004E-2</v>
      </c>
      <c r="CO440" s="96">
        <f t="shared" si="266"/>
        <v>1.6000000000000004E-2</v>
      </c>
      <c r="CP440" s="103" t="str">
        <f t="shared" si="267"/>
        <v>Ninguna</v>
      </c>
      <c r="CQ440" s="104">
        <f t="shared" si="268"/>
        <v>6.7061601642765117E-3</v>
      </c>
      <c r="CR440" s="104">
        <f t="shared" si="269"/>
        <v>6.7061601642765117E-3</v>
      </c>
      <c r="CS440" s="103" t="str">
        <f t="shared" si="270"/>
        <v>Ninguna</v>
      </c>
      <c r="CT440" s="105" t="str">
        <f t="shared" si="271"/>
        <v>Hipereutrofico</v>
      </c>
      <c r="CU440" s="91" t="s">
        <v>2610</v>
      </c>
      <c r="CV440" s="91" t="s">
        <v>2611</v>
      </c>
      <c r="CW440" s="90">
        <v>44167</v>
      </c>
      <c r="CX440" s="106">
        <f t="shared" si="272"/>
        <v>26.003857158063315</v>
      </c>
    </row>
    <row r="441" spans="1:102" ht="30" hidden="1" customHeight="1" x14ac:dyDescent="0.2">
      <c r="A441" s="83">
        <v>2020</v>
      </c>
      <c r="B441" s="84" t="s">
        <v>1405</v>
      </c>
      <c r="C441" s="84" t="s">
        <v>281</v>
      </c>
      <c r="D441" s="85" t="s">
        <v>1406</v>
      </c>
      <c r="E441" s="84" t="s">
        <v>279</v>
      </c>
      <c r="F441" s="86" t="s">
        <v>241</v>
      </c>
      <c r="G441" s="86" t="s">
        <v>991</v>
      </c>
      <c r="H441" s="87">
        <v>-75.683916999999994</v>
      </c>
      <c r="I441" s="119">
        <v>7.0173329999999998</v>
      </c>
      <c r="J441" s="88">
        <v>822483.30779999995</v>
      </c>
      <c r="K441" s="86">
        <v>1268046.9767</v>
      </c>
      <c r="L441" s="89" t="s">
        <v>2612</v>
      </c>
      <c r="M441" s="86" t="s">
        <v>2544</v>
      </c>
      <c r="N441" s="86" t="s">
        <v>79</v>
      </c>
      <c r="O441" s="86" t="s">
        <v>2545</v>
      </c>
      <c r="P441" s="86" t="s">
        <v>80</v>
      </c>
      <c r="Q441" s="84" t="s">
        <v>2546</v>
      </c>
      <c r="R441" s="84" t="s">
        <v>667</v>
      </c>
      <c r="S441" s="84" t="s">
        <v>181</v>
      </c>
      <c r="T441" s="84" t="s">
        <v>668</v>
      </c>
      <c r="U441" s="85" t="s">
        <v>276</v>
      </c>
      <c r="V441" s="84" t="s">
        <v>277</v>
      </c>
      <c r="W441" s="84" t="s">
        <v>280</v>
      </c>
      <c r="X441" s="90" t="s">
        <v>281</v>
      </c>
      <c r="Y441" s="90">
        <v>44147</v>
      </c>
      <c r="Z441" s="91">
        <v>5.72</v>
      </c>
      <c r="AA441" s="91">
        <v>7.65</v>
      </c>
      <c r="AB441" s="91">
        <v>535</v>
      </c>
      <c r="AC441" s="91">
        <v>19.399999999999999</v>
      </c>
      <c r="AD441" s="91">
        <v>25.2</v>
      </c>
      <c r="AE441" s="91">
        <v>6.73</v>
      </c>
      <c r="AF441" s="91">
        <v>88.9</v>
      </c>
      <c r="AG441" s="91">
        <f t="shared" si="273"/>
        <v>5.8000000000000007</v>
      </c>
      <c r="AH441" s="96">
        <v>174</v>
      </c>
      <c r="AI441" s="96">
        <v>62</v>
      </c>
      <c r="AJ441" s="91" t="s">
        <v>88</v>
      </c>
      <c r="AK441" s="91" t="s">
        <v>88</v>
      </c>
      <c r="AL441" s="96">
        <v>46110000</v>
      </c>
      <c r="AM441" s="96">
        <v>173290000</v>
      </c>
      <c r="AN441" s="96">
        <v>51720000</v>
      </c>
      <c r="AO441" s="96">
        <v>3.92</v>
      </c>
      <c r="AP441" s="96">
        <v>0.2484863293062323</v>
      </c>
      <c r="AQ441" s="96">
        <v>0.03</v>
      </c>
      <c r="AR441" s="96">
        <v>27.3</v>
      </c>
      <c r="AS441" s="96">
        <v>59.4</v>
      </c>
      <c r="AT441" s="96">
        <v>330</v>
      </c>
      <c r="AU441" s="91" t="s">
        <v>88</v>
      </c>
      <c r="AV441" s="96">
        <v>34</v>
      </c>
      <c r="AW441" s="96">
        <v>0.5</v>
      </c>
      <c r="AX441" s="96">
        <v>30.3</v>
      </c>
      <c r="AY441" s="96">
        <v>3.1</v>
      </c>
      <c r="AZ441" s="96">
        <v>165</v>
      </c>
      <c r="BA441" s="96">
        <v>58.6</v>
      </c>
      <c r="BB441" s="91" t="s">
        <v>88</v>
      </c>
      <c r="BC441" s="91" t="s">
        <v>88</v>
      </c>
      <c r="BD441" s="91" t="s">
        <v>88</v>
      </c>
      <c r="BE441" s="93" t="s">
        <v>88</v>
      </c>
      <c r="BF441" s="91" t="s">
        <v>88</v>
      </c>
      <c r="BG441" s="91" t="s">
        <v>88</v>
      </c>
      <c r="BH441" s="91" t="s">
        <v>88</v>
      </c>
      <c r="BI441" s="94">
        <f t="shared" si="234"/>
        <v>94.422664691156939</v>
      </c>
      <c r="BJ441" s="95">
        <f t="shared" si="235"/>
        <v>2</v>
      </c>
      <c r="BK441" s="95">
        <f t="shared" si="236"/>
        <v>91.8641870956817</v>
      </c>
      <c r="BL441" s="95">
        <f t="shared" si="237"/>
        <v>2</v>
      </c>
      <c r="BM441" s="95">
        <f t="shared" si="238"/>
        <v>99.104004398411917</v>
      </c>
      <c r="BN441" s="95">
        <f t="shared" si="239"/>
        <v>17.948500718191227</v>
      </c>
      <c r="BO441" s="95">
        <f t="shared" si="240"/>
        <v>68.729477936746861</v>
      </c>
      <c r="BP441" s="95">
        <f t="shared" si="241"/>
        <v>34.184068810793462</v>
      </c>
      <c r="BQ441" s="95">
        <f t="shared" si="242"/>
        <v>44.456704831000025</v>
      </c>
      <c r="BR441" s="96">
        <f t="shared" si="243"/>
        <v>51.121806726390133</v>
      </c>
      <c r="BS441" s="97" t="str">
        <f t="shared" si="244"/>
        <v>MEDIA</v>
      </c>
      <c r="BT441" s="98">
        <f t="shared" si="245"/>
        <v>9.7741935483870961</v>
      </c>
      <c r="BU441" s="99">
        <f t="shared" si="246"/>
        <v>0.88900000000000012</v>
      </c>
      <c r="BV441" s="100">
        <f t="shared" si="247"/>
        <v>0.1</v>
      </c>
      <c r="BW441" s="95">
        <f t="shared" si="248"/>
        <v>1</v>
      </c>
      <c r="BX441" s="94">
        <f t="shared" si="249"/>
        <v>0.125</v>
      </c>
      <c r="BY441" s="100">
        <f t="shared" si="250"/>
        <v>0.91800000000000004</v>
      </c>
      <c r="BZ441" s="100">
        <f t="shared" si="251"/>
        <v>0</v>
      </c>
      <c r="CA441" s="94">
        <f t="shared" si="252"/>
        <v>0.35</v>
      </c>
      <c r="CB441" s="99">
        <f t="shared" si="253"/>
        <v>0.49126000000000009</v>
      </c>
      <c r="CC441" s="97" t="str">
        <f t="shared" si="254"/>
        <v>Mala</v>
      </c>
      <c r="CD441" s="99">
        <f t="shared" si="255"/>
        <v>1</v>
      </c>
      <c r="CE441" s="96">
        <f t="shared" si="256"/>
        <v>4.883705989064873E-2</v>
      </c>
      <c r="CF441" s="96">
        <f t="shared" si="257"/>
        <v>0.57500000000000007</v>
      </c>
      <c r="CG441" s="99">
        <f t="shared" si="258"/>
        <v>0.54127901996354966</v>
      </c>
      <c r="CH441" s="101" t="str">
        <f t="shared" si="259"/>
        <v>Media</v>
      </c>
      <c r="CI441" s="96">
        <f t="shared" si="260"/>
        <v>1</v>
      </c>
      <c r="CJ441" s="96">
        <f t="shared" si="261"/>
        <v>1</v>
      </c>
      <c r="CK441" s="96">
        <f t="shared" si="262"/>
        <v>0.11099999999999988</v>
      </c>
      <c r="CL441" s="102">
        <f t="shared" si="263"/>
        <v>0.70366666666666655</v>
      </c>
      <c r="CM441" s="103" t="str">
        <f t="shared" si="264"/>
        <v>Alta</v>
      </c>
      <c r="CN441" s="96">
        <f t="shared" si="265"/>
        <v>8.2000000000000003E-2</v>
      </c>
      <c r="CO441" s="96">
        <f t="shared" si="266"/>
        <v>8.2000000000000003E-2</v>
      </c>
      <c r="CP441" s="103" t="str">
        <f t="shared" si="267"/>
        <v>Ninguna</v>
      </c>
      <c r="CQ441" s="104">
        <f t="shared" si="268"/>
        <v>9.1256373891805513E-3</v>
      </c>
      <c r="CR441" s="104">
        <f t="shared" si="269"/>
        <v>9.1256373891805513E-3</v>
      </c>
      <c r="CS441" s="103" t="str">
        <f t="shared" si="270"/>
        <v>Ninguna</v>
      </c>
      <c r="CT441" s="105" t="str">
        <f t="shared" si="271"/>
        <v>Hipereutrofico</v>
      </c>
      <c r="CU441" s="91" t="s">
        <v>2610</v>
      </c>
      <c r="CV441" s="91" t="s">
        <v>2611</v>
      </c>
      <c r="CW441" s="90">
        <v>44167</v>
      </c>
      <c r="CX441" s="106">
        <f t="shared" si="272"/>
        <v>30.578486329306234</v>
      </c>
    </row>
    <row r="442" spans="1:102" ht="30" hidden="1" customHeight="1" x14ac:dyDescent="0.2">
      <c r="A442" s="83">
        <v>2020</v>
      </c>
      <c r="B442" s="84" t="s">
        <v>1114</v>
      </c>
      <c r="C442" s="84" t="s">
        <v>1115</v>
      </c>
      <c r="D442" s="85" t="s">
        <v>1116</v>
      </c>
      <c r="E442" s="84" t="s">
        <v>1117</v>
      </c>
      <c r="F442" s="86" t="s">
        <v>107</v>
      </c>
      <c r="G442" s="86" t="s">
        <v>991</v>
      </c>
      <c r="H442" s="87">
        <v>-75.844345000000004</v>
      </c>
      <c r="I442" s="119">
        <v>5.7877229999999997</v>
      </c>
      <c r="J442" s="88">
        <v>804281.9645</v>
      </c>
      <c r="K442" s="86">
        <v>1132067.0146999999</v>
      </c>
      <c r="L442" s="89" t="s">
        <v>2613</v>
      </c>
      <c r="M442" s="86" t="s">
        <v>2544</v>
      </c>
      <c r="N442" s="86" t="s">
        <v>79</v>
      </c>
      <c r="O442" s="86" t="s">
        <v>2545</v>
      </c>
      <c r="P442" s="86" t="s">
        <v>80</v>
      </c>
      <c r="Q442" s="84" t="s">
        <v>2571</v>
      </c>
      <c r="R442" s="84" t="s">
        <v>725</v>
      </c>
      <c r="S442" s="84" t="s">
        <v>115</v>
      </c>
      <c r="T442" s="84" t="s">
        <v>116</v>
      </c>
      <c r="U442" s="85" t="s">
        <v>1118</v>
      </c>
      <c r="V442" s="84" t="s">
        <v>1119</v>
      </c>
      <c r="W442" s="84" t="s">
        <v>1120</v>
      </c>
      <c r="X442" s="90" t="s">
        <v>1115</v>
      </c>
      <c r="Y442" s="90">
        <v>44110</v>
      </c>
      <c r="Z442" s="91">
        <v>16.2</v>
      </c>
      <c r="AA442" s="91">
        <v>7.53</v>
      </c>
      <c r="AB442" s="91">
        <v>59</v>
      </c>
      <c r="AC442" s="91">
        <v>19.100000000000001</v>
      </c>
      <c r="AD442" s="91">
        <v>20.3</v>
      </c>
      <c r="AE442" s="91">
        <v>7.35</v>
      </c>
      <c r="AF442" s="91">
        <v>96.5</v>
      </c>
      <c r="AG442" s="91">
        <f t="shared" si="273"/>
        <v>1.1999999999999993</v>
      </c>
      <c r="AH442" s="96">
        <v>18.8</v>
      </c>
      <c r="AI442" s="96">
        <v>2.65</v>
      </c>
      <c r="AJ442" s="91" t="s">
        <v>88</v>
      </c>
      <c r="AK442" s="91" t="s">
        <v>88</v>
      </c>
      <c r="AL442" s="96">
        <v>97000</v>
      </c>
      <c r="AM442" s="96">
        <v>345000</v>
      </c>
      <c r="AN442" s="96">
        <v>99100</v>
      </c>
      <c r="AO442" s="96">
        <v>0.5</v>
      </c>
      <c r="AP442" s="96">
        <v>0.2484863293062323</v>
      </c>
      <c r="AQ442" s="91">
        <v>6.6000000000000003E-2</v>
      </c>
      <c r="AR442" s="96">
        <v>5</v>
      </c>
      <c r="AS442" s="96">
        <v>13.1</v>
      </c>
      <c r="AT442" s="96">
        <v>103</v>
      </c>
      <c r="AU442" s="91" t="s">
        <v>88</v>
      </c>
      <c r="AV442" s="96">
        <v>28</v>
      </c>
      <c r="AW442" s="96">
        <v>0.1</v>
      </c>
      <c r="AX442" s="96">
        <v>5</v>
      </c>
      <c r="AY442" s="96">
        <v>0.375</v>
      </c>
      <c r="AZ442" s="96">
        <v>17.8</v>
      </c>
      <c r="BA442" s="96">
        <v>19.2</v>
      </c>
      <c r="BB442" s="91" t="s">
        <v>88</v>
      </c>
      <c r="BC442" s="91" t="s">
        <v>88</v>
      </c>
      <c r="BD442" s="91" t="s">
        <v>88</v>
      </c>
      <c r="BE442" s="93" t="s">
        <v>88</v>
      </c>
      <c r="BF442" s="91" t="s">
        <v>88</v>
      </c>
      <c r="BG442" s="91" t="s">
        <v>88</v>
      </c>
      <c r="BH442" s="91" t="s">
        <v>88</v>
      </c>
      <c r="BI442" s="94">
        <f t="shared" si="234"/>
        <v>98.116203451677919</v>
      </c>
      <c r="BJ442" s="95">
        <f t="shared" si="235"/>
        <v>3.8875483962460895</v>
      </c>
      <c r="BK442" s="95">
        <f t="shared" si="236"/>
        <v>92.865989697063924</v>
      </c>
      <c r="BL442" s="95">
        <f t="shared" si="237"/>
        <v>74.525149837727312</v>
      </c>
      <c r="BM442" s="95">
        <f t="shared" si="238"/>
        <v>99.104004398411917</v>
      </c>
      <c r="BN442" s="95">
        <f t="shared" si="239"/>
        <v>61.608367706250007</v>
      </c>
      <c r="BO442" s="95">
        <f t="shared" si="240"/>
        <v>88.638681616077207</v>
      </c>
      <c r="BP442" s="95">
        <f t="shared" si="241"/>
        <v>71.028133712818189</v>
      </c>
      <c r="BQ442" s="95">
        <f t="shared" si="242"/>
        <v>83.948802053139104</v>
      </c>
      <c r="BR442" s="96">
        <f t="shared" si="243"/>
        <v>72.208559891830774</v>
      </c>
      <c r="BS442" s="97" t="str">
        <f t="shared" si="244"/>
        <v>BUENA</v>
      </c>
      <c r="BT442" s="98">
        <f t="shared" si="245"/>
        <v>13.333333333333334</v>
      </c>
      <c r="BU442" s="99">
        <f t="shared" si="246"/>
        <v>0.96499999999999997</v>
      </c>
      <c r="BV442" s="100">
        <f t="shared" si="247"/>
        <v>0.1</v>
      </c>
      <c r="BW442" s="95">
        <f t="shared" si="248"/>
        <v>1</v>
      </c>
      <c r="BX442" s="94">
        <f t="shared" si="249"/>
        <v>0.91</v>
      </c>
      <c r="BY442" s="100">
        <f t="shared" si="250"/>
        <v>0.93599999999999994</v>
      </c>
      <c r="BZ442" s="100">
        <f t="shared" si="251"/>
        <v>0.8702994864735174</v>
      </c>
      <c r="CA442" s="94">
        <f t="shared" si="252"/>
        <v>0.6</v>
      </c>
      <c r="CB442" s="99">
        <f t="shared" si="253"/>
        <v>0.77268192810629244</v>
      </c>
      <c r="CC442" s="97" t="str">
        <f t="shared" si="254"/>
        <v>Aceptable</v>
      </c>
      <c r="CD442" s="99">
        <f t="shared" si="255"/>
        <v>0.1297005135264826</v>
      </c>
      <c r="CE442" s="96">
        <f t="shared" si="256"/>
        <v>0</v>
      </c>
      <c r="CF442" s="96">
        <f t="shared" si="257"/>
        <v>0</v>
      </c>
      <c r="CG442" s="99">
        <f t="shared" si="258"/>
        <v>4.3233504508827535E-2</v>
      </c>
      <c r="CH442" s="101" t="str">
        <f t="shared" si="259"/>
        <v>Ninguna</v>
      </c>
      <c r="CI442" s="96">
        <f t="shared" si="260"/>
        <v>0.24627211175576547</v>
      </c>
      <c r="CJ442" s="96">
        <f t="shared" si="261"/>
        <v>1</v>
      </c>
      <c r="CK442" s="96">
        <f t="shared" si="262"/>
        <v>3.5000000000000031E-2</v>
      </c>
      <c r="CL442" s="102">
        <f t="shared" si="263"/>
        <v>0.4270907039185885</v>
      </c>
      <c r="CM442" s="103" t="str">
        <f t="shared" si="264"/>
        <v>Media</v>
      </c>
      <c r="CN442" s="96">
        <f t="shared" si="265"/>
        <v>6.4000000000000001E-2</v>
      </c>
      <c r="CO442" s="96">
        <f t="shared" si="266"/>
        <v>6.4000000000000001E-2</v>
      </c>
      <c r="CP442" s="103" t="str">
        <f t="shared" si="267"/>
        <v>Ninguna</v>
      </c>
      <c r="CQ442" s="104">
        <f t="shared" si="268"/>
        <v>6.0507735617168906E-3</v>
      </c>
      <c r="CR442" s="104">
        <f t="shared" si="269"/>
        <v>6.0507735617168906E-3</v>
      </c>
      <c r="CS442" s="103" t="str">
        <f t="shared" si="270"/>
        <v>Ninguna</v>
      </c>
      <c r="CT442" s="105" t="str">
        <f t="shared" si="271"/>
        <v>Eutrofico</v>
      </c>
      <c r="CU442" s="83" t="s">
        <v>2614</v>
      </c>
      <c r="CV442" s="83" t="s">
        <v>2615</v>
      </c>
      <c r="CW442" s="90">
        <v>44131</v>
      </c>
      <c r="CX442" s="106">
        <f t="shared" si="272"/>
        <v>5.3144863293062325</v>
      </c>
    </row>
    <row r="443" spans="1:102" ht="30" hidden="1" customHeight="1" x14ac:dyDescent="0.2">
      <c r="A443" s="83">
        <v>2020</v>
      </c>
      <c r="B443" s="84" t="s">
        <v>1123</v>
      </c>
      <c r="C443" s="84" t="s">
        <v>1115</v>
      </c>
      <c r="D443" s="85" t="s">
        <v>1124</v>
      </c>
      <c r="E443" s="84" t="s">
        <v>1117</v>
      </c>
      <c r="F443" s="86" t="s">
        <v>107</v>
      </c>
      <c r="G443" s="86" t="s">
        <v>991</v>
      </c>
      <c r="H443" s="87">
        <v>-75.84469</v>
      </c>
      <c r="I443" s="119">
        <v>5.7858070000000001</v>
      </c>
      <c r="J443" s="88">
        <v>804243.07640000002</v>
      </c>
      <c r="K443" s="86">
        <v>1131855.1523</v>
      </c>
      <c r="L443" s="89" t="s">
        <v>2616</v>
      </c>
      <c r="M443" s="86" t="s">
        <v>2544</v>
      </c>
      <c r="N443" s="86" t="s">
        <v>79</v>
      </c>
      <c r="O443" s="86" t="s">
        <v>2545</v>
      </c>
      <c r="P443" s="86" t="s">
        <v>80</v>
      </c>
      <c r="Q443" s="84" t="s">
        <v>2571</v>
      </c>
      <c r="R443" s="84" t="s">
        <v>725</v>
      </c>
      <c r="S443" s="84" t="s">
        <v>115</v>
      </c>
      <c r="T443" s="84" t="s">
        <v>116</v>
      </c>
      <c r="U443" s="85" t="s">
        <v>1118</v>
      </c>
      <c r="V443" s="84" t="s">
        <v>1119</v>
      </c>
      <c r="W443" s="84" t="s">
        <v>1120</v>
      </c>
      <c r="X443" s="90" t="s">
        <v>1115</v>
      </c>
      <c r="Y443" s="90">
        <v>44110</v>
      </c>
      <c r="Z443" s="91">
        <v>27.46</v>
      </c>
      <c r="AA443" s="91">
        <v>7.98</v>
      </c>
      <c r="AB443" s="91">
        <v>330</v>
      </c>
      <c r="AC443" s="91">
        <v>19</v>
      </c>
      <c r="AD443" s="91">
        <v>20.7</v>
      </c>
      <c r="AE443" s="91">
        <v>6.11</v>
      </c>
      <c r="AF443" s="91">
        <v>81.400000000000006</v>
      </c>
      <c r="AG443" s="91">
        <f t="shared" si="273"/>
        <v>1.6999999999999993</v>
      </c>
      <c r="AH443" s="96">
        <v>259</v>
      </c>
      <c r="AI443" s="96">
        <v>96.3</v>
      </c>
      <c r="AJ443" s="91" t="s">
        <v>88</v>
      </c>
      <c r="AK443" s="91" t="s">
        <v>88</v>
      </c>
      <c r="AL443" s="96">
        <v>17900000</v>
      </c>
      <c r="AM443" s="96">
        <v>70300000</v>
      </c>
      <c r="AN443" s="96">
        <v>19900000</v>
      </c>
      <c r="AO443" s="96">
        <v>6.55</v>
      </c>
      <c r="AP443" s="96">
        <v>0.2484863293062323</v>
      </c>
      <c r="AQ443" s="96">
        <v>0.03</v>
      </c>
      <c r="AR443" s="96">
        <v>21.2</v>
      </c>
      <c r="AS443" s="96">
        <v>113</v>
      </c>
      <c r="AT443" s="96">
        <v>364</v>
      </c>
      <c r="AU443" s="91" t="s">
        <v>88</v>
      </c>
      <c r="AV443" s="96">
        <v>129</v>
      </c>
      <c r="AW443" s="96">
        <v>1.3</v>
      </c>
      <c r="AX443" s="96">
        <v>32.1</v>
      </c>
      <c r="AY443" s="96">
        <v>3.79</v>
      </c>
      <c r="AZ443" s="96">
        <v>64.900000000000006</v>
      </c>
      <c r="BA443" s="96">
        <v>30.3</v>
      </c>
      <c r="BB443" s="91" t="s">
        <v>88</v>
      </c>
      <c r="BC443" s="91" t="s">
        <v>88</v>
      </c>
      <c r="BD443" s="91" t="s">
        <v>88</v>
      </c>
      <c r="BE443" s="93" t="s">
        <v>88</v>
      </c>
      <c r="BF443" s="91" t="s">
        <v>88</v>
      </c>
      <c r="BG443" s="91" t="s">
        <v>88</v>
      </c>
      <c r="BH443" s="91" t="s">
        <v>88</v>
      </c>
      <c r="BI443" s="94">
        <f t="shared" si="234"/>
        <v>87.896609336980177</v>
      </c>
      <c r="BJ443" s="95">
        <f t="shared" si="235"/>
        <v>2</v>
      </c>
      <c r="BK443" s="95">
        <f t="shared" si="236"/>
        <v>85.503734651789273</v>
      </c>
      <c r="BL443" s="95">
        <f t="shared" si="237"/>
        <v>2</v>
      </c>
      <c r="BM443" s="95">
        <f t="shared" si="238"/>
        <v>99.104004398411917</v>
      </c>
      <c r="BN443" s="95">
        <f t="shared" si="239"/>
        <v>8.4299762045401536</v>
      </c>
      <c r="BO443" s="95">
        <f t="shared" si="240"/>
        <v>87.381072861861824</v>
      </c>
      <c r="BP443" s="95">
        <f t="shared" si="241"/>
        <v>5</v>
      </c>
      <c r="BQ443" s="95">
        <f t="shared" si="242"/>
        <v>36.60935493813767</v>
      </c>
      <c r="BR443" s="96">
        <f t="shared" si="243"/>
        <v>47.341994591134473</v>
      </c>
      <c r="BS443" s="97" t="str">
        <f t="shared" si="244"/>
        <v>MALO</v>
      </c>
      <c r="BT443" s="98">
        <f t="shared" si="245"/>
        <v>8.4696569920844329</v>
      </c>
      <c r="BU443" s="99">
        <f t="shared" si="246"/>
        <v>0.81400000000000006</v>
      </c>
      <c r="BV443" s="100">
        <f t="shared" si="247"/>
        <v>0.1</v>
      </c>
      <c r="BW443" s="95">
        <f t="shared" si="248"/>
        <v>1</v>
      </c>
      <c r="BX443" s="94">
        <f t="shared" si="249"/>
        <v>0.125</v>
      </c>
      <c r="BY443" s="100">
        <f t="shared" si="250"/>
        <v>0.63300000000000001</v>
      </c>
      <c r="BZ443" s="100">
        <f t="shared" si="251"/>
        <v>0</v>
      </c>
      <c r="CA443" s="94">
        <f t="shared" si="252"/>
        <v>0.35</v>
      </c>
      <c r="CB443" s="99">
        <f t="shared" si="253"/>
        <v>0.43936000000000003</v>
      </c>
      <c r="CC443" s="97" t="str">
        <f t="shared" si="254"/>
        <v>Mala</v>
      </c>
      <c r="CD443" s="99">
        <f t="shared" si="255"/>
        <v>1</v>
      </c>
      <c r="CE443" s="96">
        <f t="shared" si="256"/>
        <v>2.6813133185722786E-3</v>
      </c>
      <c r="CF443" s="96">
        <f t="shared" si="257"/>
        <v>7.4500000000000011E-2</v>
      </c>
      <c r="CG443" s="99">
        <f t="shared" si="258"/>
        <v>0.35906043777285745</v>
      </c>
      <c r="CH443" s="101" t="str">
        <f t="shared" si="259"/>
        <v>Baja</v>
      </c>
      <c r="CI443" s="96">
        <f t="shared" si="260"/>
        <v>1</v>
      </c>
      <c r="CJ443" s="96">
        <f t="shared" si="261"/>
        <v>1</v>
      </c>
      <c r="CK443" s="96">
        <f t="shared" si="262"/>
        <v>0.18599999999999994</v>
      </c>
      <c r="CL443" s="102">
        <f t="shared" si="263"/>
        <v>0.72866666666666668</v>
      </c>
      <c r="CM443" s="103" t="str">
        <f t="shared" si="264"/>
        <v>Alta</v>
      </c>
      <c r="CN443" s="96">
        <f t="shared" si="265"/>
        <v>0.36699999999999999</v>
      </c>
      <c r="CO443" s="96">
        <f t="shared" si="266"/>
        <v>0.36699999999999999</v>
      </c>
      <c r="CP443" s="103" t="str">
        <f t="shared" si="267"/>
        <v>Baja</v>
      </c>
      <c r="CQ443" s="104">
        <f t="shared" si="268"/>
        <v>2.7949729505070377E-2</v>
      </c>
      <c r="CR443" s="104">
        <f t="shared" si="269"/>
        <v>2.7949729505070377E-2</v>
      </c>
      <c r="CS443" s="103" t="str">
        <f t="shared" si="270"/>
        <v>Ninguna</v>
      </c>
      <c r="CT443" s="105" t="str">
        <f t="shared" si="271"/>
        <v>Hipereutrofico</v>
      </c>
      <c r="CU443" s="83" t="s">
        <v>2614</v>
      </c>
      <c r="CV443" s="83" t="s">
        <v>2615</v>
      </c>
      <c r="CW443" s="90">
        <v>44131</v>
      </c>
      <c r="CX443" s="106">
        <f t="shared" si="272"/>
        <v>32.378486329306234</v>
      </c>
    </row>
    <row r="444" spans="1:102" ht="30" hidden="1" customHeight="1" x14ac:dyDescent="0.2">
      <c r="A444" s="83">
        <v>2020</v>
      </c>
      <c r="B444" s="84" t="s">
        <v>1143</v>
      </c>
      <c r="C444" s="84" t="s">
        <v>503</v>
      </c>
      <c r="D444" s="85" t="s">
        <v>1144</v>
      </c>
      <c r="E444" s="84" t="s">
        <v>499</v>
      </c>
      <c r="F444" s="86" t="s">
        <v>107</v>
      </c>
      <c r="G444" s="86" t="s">
        <v>991</v>
      </c>
      <c r="H444" s="87">
        <v>-75.649861000000001</v>
      </c>
      <c r="I444" s="119">
        <v>5.5473039999999996</v>
      </c>
      <c r="J444" s="88">
        <v>825759.12829999998</v>
      </c>
      <c r="K444" s="86">
        <v>1105407.0264000001</v>
      </c>
      <c r="L444" s="89" t="s">
        <v>2617</v>
      </c>
      <c r="M444" s="86" t="s">
        <v>2544</v>
      </c>
      <c r="N444" s="86" t="s">
        <v>79</v>
      </c>
      <c r="O444" s="86" t="s">
        <v>2545</v>
      </c>
      <c r="P444" s="86" t="s">
        <v>80</v>
      </c>
      <c r="Q444" s="84" t="s">
        <v>2571</v>
      </c>
      <c r="R444" s="84" t="s">
        <v>725</v>
      </c>
      <c r="S444" s="84" t="s">
        <v>115</v>
      </c>
      <c r="T444" s="84" t="s">
        <v>116</v>
      </c>
      <c r="U444" s="85" t="s">
        <v>500</v>
      </c>
      <c r="V444" s="84" t="s">
        <v>727</v>
      </c>
      <c r="W444" s="84" t="s">
        <v>502</v>
      </c>
      <c r="X444" s="90" t="s">
        <v>503</v>
      </c>
      <c r="Y444" s="90">
        <v>44112</v>
      </c>
      <c r="Z444" s="91">
        <v>75.510000000000005</v>
      </c>
      <c r="AA444" s="91">
        <v>6.8</v>
      </c>
      <c r="AB444" s="91">
        <v>20</v>
      </c>
      <c r="AC444" s="91">
        <v>16</v>
      </c>
      <c r="AD444" s="91">
        <v>18</v>
      </c>
      <c r="AE444" s="91">
        <v>10</v>
      </c>
      <c r="AF444" s="91">
        <v>92</v>
      </c>
      <c r="AG444" s="91">
        <f t="shared" si="273"/>
        <v>2</v>
      </c>
      <c r="AH444" s="96">
        <v>12</v>
      </c>
      <c r="AI444" s="96">
        <v>2</v>
      </c>
      <c r="AJ444" s="91" t="s">
        <v>88</v>
      </c>
      <c r="AK444" s="91" t="s">
        <v>88</v>
      </c>
      <c r="AL444" s="96">
        <v>24810</v>
      </c>
      <c r="AM444" s="96">
        <v>72700</v>
      </c>
      <c r="AN444" s="96">
        <v>26130</v>
      </c>
      <c r="AO444" s="96">
        <v>0.5</v>
      </c>
      <c r="AP444" s="96">
        <v>0.2484863293062323</v>
      </c>
      <c r="AQ444" s="96">
        <v>0.03</v>
      </c>
      <c r="AR444" s="96">
        <v>5</v>
      </c>
      <c r="AS444" s="96">
        <v>1.55</v>
      </c>
      <c r="AT444" s="96">
        <v>3072</v>
      </c>
      <c r="AU444" s="91" t="s">
        <v>88</v>
      </c>
      <c r="AV444" s="96">
        <v>7</v>
      </c>
      <c r="AW444" s="96">
        <v>0.1</v>
      </c>
      <c r="AX444" s="96">
        <v>5</v>
      </c>
      <c r="AY444" s="96">
        <v>0.81799999999999995</v>
      </c>
      <c r="AZ444" s="96">
        <v>30.5</v>
      </c>
      <c r="BA444" s="96">
        <v>26.1</v>
      </c>
      <c r="BB444" s="91" t="s">
        <v>88</v>
      </c>
      <c r="BC444" s="91" t="s">
        <v>88</v>
      </c>
      <c r="BD444" s="91" t="s">
        <v>88</v>
      </c>
      <c r="BE444" s="93" t="s">
        <v>88</v>
      </c>
      <c r="BF444" s="91" t="s">
        <v>88</v>
      </c>
      <c r="BG444" s="91" t="s">
        <v>88</v>
      </c>
      <c r="BH444" s="91" t="s">
        <v>88</v>
      </c>
      <c r="BI444" s="94">
        <f t="shared" si="234"/>
        <v>96.305394375679967</v>
      </c>
      <c r="BJ444" s="95">
        <f t="shared" si="235"/>
        <v>6.9494393182400733</v>
      </c>
      <c r="BK444" s="95">
        <f t="shared" si="236"/>
        <v>83.331047168000822</v>
      </c>
      <c r="BL444" s="95">
        <f t="shared" si="237"/>
        <v>80.14150832</v>
      </c>
      <c r="BM444" s="95">
        <f t="shared" si="238"/>
        <v>99.104004398411917</v>
      </c>
      <c r="BN444" s="95">
        <f t="shared" si="239"/>
        <v>61.608367706250007</v>
      </c>
      <c r="BO444" s="95">
        <f t="shared" si="240"/>
        <v>86.490133881600002</v>
      </c>
      <c r="BP444" s="95">
        <f t="shared" si="241"/>
        <v>94.140137148950132</v>
      </c>
      <c r="BQ444" s="95">
        <f t="shared" si="242"/>
        <v>20</v>
      </c>
      <c r="BR444" s="96">
        <f t="shared" si="243"/>
        <v>69.117270009006319</v>
      </c>
      <c r="BS444" s="97" t="str">
        <f t="shared" si="244"/>
        <v>MEDIA</v>
      </c>
      <c r="BT444" s="98">
        <f t="shared" si="245"/>
        <v>6.1124694376528117</v>
      </c>
      <c r="BU444" s="99">
        <f t="shared" si="246"/>
        <v>0.92</v>
      </c>
      <c r="BV444" s="100">
        <f t="shared" si="247"/>
        <v>0.1</v>
      </c>
      <c r="BW444" s="95">
        <f t="shared" si="248"/>
        <v>0.90247195753580356</v>
      </c>
      <c r="BX444" s="94">
        <f t="shared" si="249"/>
        <v>0.91</v>
      </c>
      <c r="BY444" s="100">
        <f t="shared" si="250"/>
        <v>0.999</v>
      </c>
      <c r="BZ444" s="100">
        <f t="shared" si="251"/>
        <v>0.96956451728374116</v>
      </c>
      <c r="CA444" s="94">
        <f t="shared" si="252"/>
        <v>0.35</v>
      </c>
      <c r="CB444" s="99">
        <f t="shared" si="253"/>
        <v>0.73954510647473637</v>
      </c>
      <c r="CC444" s="97" t="str">
        <f t="shared" si="254"/>
        <v>Aceptable</v>
      </c>
      <c r="CD444" s="99">
        <f t="shared" si="255"/>
        <v>3.0435482716258833E-2</v>
      </c>
      <c r="CE444" s="96">
        <f t="shared" si="256"/>
        <v>0</v>
      </c>
      <c r="CF444" s="96">
        <f t="shared" si="257"/>
        <v>0</v>
      </c>
      <c r="CG444" s="99">
        <f t="shared" si="258"/>
        <v>1.0145160905419611E-2</v>
      </c>
      <c r="CH444" s="101" t="str">
        <f t="shared" si="259"/>
        <v>Ninguna</v>
      </c>
      <c r="CI444" s="96">
        <f t="shared" si="260"/>
        <v>0</v>
      </c>
      <c r="CJ444" s="96">
        <f t="shared" si="261"/>
        <v>1</v>
      </c>
      <c r="CK444" s="96">
        <f t="shared" si="262"/>
        <v>7.999999999999996E-2</v>
      </c>
      <c r="CL444" s="102">
        <f t="shared" si="263"/>
        <v>0.36000000000000004</v>
      </c>
      <c r="CM444" s="103" t="str">
        <f t="shared" si="264"/>
        <v>Baja</v>
      </c>
      <c r="CN444" s="96">
        <f t="shared" si="265"/>
        <v>0</v>
      </c>
      <c r="CO444" s="96">
        <f t="shared" si="266"/>
        <v>0</v>
      </c>
      <c r="CP444" s="103" t="str">
        <f t="shared" si="267"/>
        <v>Ninguna</v>
      </c>
      <c r="CQ444" s="104">
        <f t="shared" si="268"/>
        <v>4.9030131780671785E-4</v>
      </c>
      <c r="CR444" s="104">
        <f t="shared" si="269"/>
        <v>4.9030131780671785E-4</v>
      </c>
      <c r="CS444" s="103" t="str">
        <f t="shared" si="270"/>
        <v>Ninguna</v>
      </c>
      <c r="CT444" s="105" t="str">
        <f t="shared" si="271"/>
        <v>Eutrofico</v>
      </c>
      <c r="CU444" s="86" t="s">
        <v>2618</v>
      </c>
      <c r="CV444" s="86" t="s">
        <v>2619</v>
      </c>
      <c r="CW444" s="90" t="s">
        <v>2620</v>
      </c>
      <c r="CX444" s="106">
        <f t="shared" si="272"/>
        <v>5.2784863293062321</v>
      </c>
    </row>
    <row r="445" spans="1:102" ht="30" hidden="1" customHeight="1" x14ac:dyDescent="0.2">
      <c r="A445" s="83">
        <v>2020</v>
      </c>
      <c r="B445" s="84" t="s">
        <v>2621</v>
      </c>
      <c r="C445" s="84" t="s">
        <v>503</v>
      </c>
      <c r="D445" s="85" t="s">
        <v>1148</v>
      </c>
      <c r="E445" s="84" t="s">
        <v>499</v>
      </c>
      <c r="F445" s="86" t="s">
        <v>107</v>
      </c>
      <c r="G445" s="86" t="s">
        <v>991</v>
      </c>
      <c r="H445" s="87">
        <v>-75.650031999999996</v>
      </c>
      <c r="I445" s="119">
        <v>5.5486950000000004</v>
      </c>
      <c r="J445" s="88">
        <v>825740.58259999997</v>
      </c>
      <c r="K445" s="86">
        <v>1105560.9572000001</v>
      </c>
      <c r="L445" s="89" t="s">
        <v>2622</v>
      </c>
      <c r="M445" s="86" t="s">
        <v>2544</v>
      </c>
      <c r="N445" s="86" t="s">
        <v>79</v>
      </c>
      <c r="O445" s="86" t="s">
        <v>2545</v>
      </c>
      <c r="P445" s="86" t="s">
        <v>80</v>
      </c>
      <c r="Q445" s="84" t="s">
        <v>2571</v>
      </c>
      <c r="R445" s="84" t="s">
        <v>725</v>
      </c>
      <c r="S445" s="84" t="s">
        <v>115</v>
      </c>
      <c r="T445" s="84" t="s">
        <v>116</v>
      </c>
      <c r="U445" s="85" t="s">
        <v>500</v>
      </c>
      <c r="V445" s="84" t="s">
        <v>727</v>
      </c>
      <c r="W445" s="84" t="s">
        <v>502</v>
      </c>
      <c r="X445" s="90" t="s">
        <v>503</v>
      </c>
      <c r="Y445" s="90">
        <v>44112</v>
      </c>
      <c r="Z445" s="91">
        <v>77.95</v>
      </c>
      <c r="AA445" s="91">
        <v>6.8</v>
      </c>
      <c r="AB445" s="91">
        <v>40</v>
      </c>
      <c r="AC445" s="91">
        <v>16.5</v>
      </c>
      <c r="AD445" s="91">
        <v>18</v>
      </c>
      <c r="AE445" s="91">
        <v>10</v>
      </c>
      <c r="AF445" s="91">
        <v>94</v>
      </c>
      <c r="AG445" s="91">
        <f t="shared" si="273"/>
        <v>1.5</v>
      </c>
      <c r="AH445" s="96">
        <v>12</v>
      </c>
      <c r="AI445" s="96">
        <v>2</v>
      </c>
      <c r="AJ445" s="91" t="s">
        <v>88</v>
      </c>
      <c r="AK445" s="91" t="s">
        <v>88</v>
      </c>
      <c r="AL445" s="96">
        <v>19350</v>
      </c>
      <c r="AM445" s="96">
        <v>51720</v>
      </c>
      <c r="AN445" s="96">
        <v>19350</v>
      </c>
      <c r="AO445" s="96">
        <v>0.5</v>
      </c>
      <c r="AP445" s="96">
        <v>0.2484863293062323</v>
      </c>
      <c r="AQ445" s="96">
        <v>0.03</v>
      </c>
      <c r="AR445" s="96">
        <v>5</v>
      </c>
      <c r="AS445" s="96">
        <v>2.14</v>
      </c>
      <c r="AT445" s="96">
        <v>66</v>
      </c>
      <c r="AU445" s="91" t="s">
        <v>88</v>
      </c>
      <c r="AV445" s="96">
        <v>7</v>
      </c>
      <c r="AW445" s="96">
        <v>0.1</v>
      </c>
      <c r="AX445" s="96">
        <v>5</v>
      </c>
      <c r="AY445" s="96">
        <v>0.40200000000000002</v>
      </c>
      <c r="AZ445" s="96">
        <v>31.5</v>
      </c>
      <c r="BA445" s="96">
        <v>25.6</v>
      </c>
      <c r="BB445" s="91" t="s">
        <v>88</v>
      </c>
      <c r="BC445" s="91" t="s">
        <v>88</v>
      </c>
      <c r="BD445" s="91" t="s">
        <v>88</v>
      </c>
      <c r="BE445" s="93" t="s">
        <v>88</v>
      </c>
      <c r="BF445" s="91" t="s">
        <v>88</v>
      </c>
      <c r="BG445" s="91" t="s">
        <v>88</v>
      </c>
      <c r="BH445" s="91" t="s">
        <v>88</v>
      </c>
      <c r="BI445" s="94">
        <f t="shared" si="234"/>
        <v>97.247398697760005</v>
      </c>
      <c r="BJ445" s="95">
        <f t="shared" si="235"/>
        <v>7.8624651971442763</v>
      </c>
      <c r="BK445" s="95">
        <f t="shared" si="236"/>
        <v>83.331047168000822</v>
      </c>
      <c r="BL445" s="95">
        <f t="shared" si="237"/>
        <v>80.14150832</v>
      </c>
      <c r="BM445" s="95">
        <f t="shared" si="238"/>
        <v>99.104004398411917</v>
      </c>
      <c r="BN445" s="95">
        <f t="shared" si="239"/>
        <v>61.608367706250007</v>
      </c>
      <c r="BO445" s="95">
        <f t="shared" si="240"/>
        <v>87.919066131017189</v>
      </c>
      <c r="BP445" s="95">
        <f t="shared" si="241"/>
        <v>92.693310025264537</v>
      </c>
      <c r="BQ445" s="95">
        <f t="shared" si="242"/>
        <v>85.849159591729602</v>
      </c>
      <c r="BR445" s="96">
        <f t="shared" si="243"/>
        <v>74.060083110852531</v>
      </c>
      <c r="BS445" s="97" t="str">
        <f t="shared" si="244"/>
        <v>BUENA</v>
      </c>
      <c r="BT445" s="98">
        <f t="shared" si="245"/>
        <v>12.437810945273631</v>
      </c>
      <c r="BU445" s="99">
        <f t="shared" si="246"/>
        <v>0.94000000000000006</v>
      </c>
      <c r="BV445" s="100">
        <f t="shared" si="247"/>
        <v>0.1</v>
      </c>
      <c r="BW445" s="95">
        <f t="shared" si="248"/>
        <v>0.90247195753580356</v>
      </c>
      <c r="BX445" s="94">
        <f t="shared" si="249"/>
        <v>0.91</v>
      </c>
      <c r="BY445" s="100">
        <f t="shared" si="250"/>
        <v>0.999</v>
      </c>
      <c r="BZ445" s="100">
        <f t="shared" si="251"/>
        <v>0.92295217412245378</v>
      </c>
      <c r="CA445" s="94">
        <f t="shared" si="252"/>
        <v>0.6</v>
      </c>
      <c r="CB445" s="99">
        <f t="shared" si="253"/>
        <v>0.77121937843215604</v>
      </c>
      <c r="CC445" s="97" t="str">
        <f t="shared" si="254"/>
        <v>Aceptable</v>
      </c>
      <c r="CD445" s="99">
        <f t="shared" si="255"/>
        <v>7.7047825877546161E-2</v>
      </c>
      <c r="CE445" s="96">
        <f t="shared" si="256"/>
        <v>0</v>
      </c>
      <c r="CF445" s="96">
        <f t="shared" si="257"/>
        <v>0</v>
      </c>
      <c r="CG445" s="99">
        <f t="shared" si="258"/>
        <v>2.5682608625848719E-2</v>
      </c>
      <c r="CH445" s="101" t="str">
        <f t="shared" si="259"/>
        <v>Ninguna</v>
      </c>
      <c r="CI445" s="96">
        <f t="shared" si="260"/>
        <v>0</v>
      </c>
      <c r="CJ445" s="96">
        <f t="shared" si="261"/>
        <v>1</v>
      </c>
      <c r="CK445" s="96">
        <f t="shared" si="262"/>
        <v>5.9999999999999942E-2</v>
      </c>
      <c r="CL445" s="102">
        <f t="shared" si="263"/>
        <v>0.35333333333333333</v>
      </c>
      <c r="CM445" s="103" t="str">
        <f t="shared" si="264"/>
        <v>Baja</v>
      </c>
      <c r="CN445" s="96">
        <f t="shared" si="265"/>
        <v>0</v>
      </c>
      <c r="CO445" s="96">
        <f t="shared" si="266"/>
        <v>0</v>
      </c>
      <c r="CP445" s="103" t="str">
        <f t="shared" si="267"/>
        <v>Ninguna</v>
      </c>
      <c r="CQ445" s="104">
        <f t="shared" si="268"/>
        <v>4.9030131780671785E-4</v>
      </c>
      <c r="CR445" s="104">
        <f t="shared" si="269"/>
        <v>4.9030131780671785E-4</v>
      </c>
      <c r="CS445" s="103" t="str">
        <f t="shared" si="270"/>
        <v>Ninguna</v>
      </c>
      <c r="CT445" s="105" t="str">
        <f t="shared" si="271"/>
        <v>Eutrofico</v>
      </c>
      <c r="CU445" s="86" t="s">
        <v>2618</v>
      </c>
      <c r="CV445" s="86" t="s">
        <v>2619</v>
      </c>
      <c r="CW445" s="90" t="s">
        <v>2620</v>
      </c>
      <c r="CX445" s="106">
        <f t="shared" si="272"/>
        <v>5.2784863293062321</v>
      </c>
    </row>
    <row r="446" spans="1:102" ht="30" hidden="1" customHeight="1" x14ac:dyDescent="0.2">
      <c r="A446" s="83">
        <v>2020</v>
      </c>
      <c r="B446" s="133" t="s">
        <v>1046</v>
      </c>
      <c r="C446" s="84" t="s">
        <v>503</v>
      </c>
      <c r="D446" s="85" t="s">
        <v>1151</v>
      </c>
      <c r="E446" s="84" t="s">
        <v>1136</v>
      </c>
      <c r="F446" s="86" t="s">
        <v>107</v>
      </c>
      <c r="G446" s="86">
        <v>7</v>
      </c>
      <c r="H446" s="87">
        <v>-75.645332999999994</v>
      </c>
      <c r="I446" s="119">
        <v>5.5513659999999998</v>
      </c>
      <c r="J446" s="88">
        <v>826262.21360000002</v>
      </c>
      <c r="K446" s="86">
        <v>1105855.0577</v>
      </c>
      <c r="L446" s="89" t="s">
        <v>2575</v>
      </c>
      <c r="M446" s="86" t="s">
        <v>2544</v>
      </c>
      <c r="N446" s="86" t="s">
        <v>79</v>
      </c>
      <c r="O446" s="86" t="s">
        <v>2545</v>
      </c>
      <c r="P446" s="86" t="s">
        <v>80</v>
      </c>
      <c r="Q446" s="84" t="s">
        <v>2571</v>
      </c>
      <c r="R446" s="84" t="s">
        <v>725</v>
      </c>
      <c r="S446" s="84" t="s">
        <v>115</v>
      </c>
      <c r="T446" s="84" t="s">
        <v>116</v>
      </c>
      <c r="U446" s="85" t="s">
        <v>500</v>
      </c>
      <c r="V446" s="84" t="s">
        <v>727</v>
      </c>
      <c r="W446" s="84" t="s">
        <v>502</v>
      </c>
      <c r="X446" s="90" t="s">
        <v>503</v>
      </c>
      <c r="Y446" s="134">
        <v>44108</v>
      </c>
      <c r="Z446" s="91">
        <v>91.41</v>
      </c>
      <c r="AA446" s="135">
        <v>6.96</v>
      </c>
      <c r="AB446" s="135">
        <v>224</v>
      </c>
      <c r="AC446" s="135">
        <v>19.5</v>
      </c>
      <c r="AD446" s="135">
        <v>21.3</v>
      </c>
      <c r="AE446" s="135">
        <v>5.97</v>
      </c>
      <c r="AF446" s="135">
        <v>89.9</v>
      </c>
      <c r="AG446" s="91">
        <f t="shared" si="273"/>
        <v>1.8000000000000007</v>
      </c>
      <c r="AH446" s="136">
        <v>14.6</v>
      </c>
      <c r="AI446" s="136">
        <v>2</v>
      </c>
      <c r="AJ446" s="91" t="s">
        <v>88</v>
      </c>
      <c r="AK446" s="135" t="s">
        <v>88</v>
      </c>
      <c r="AL446" s="136">
        <v>17850</v>
      </c>
      <c r="AM446" s="136">
        <v>68670</v>
      </c>
      <c r="AN446" s="136">
        <v>29090</v>
      </c>
      <c r="AO446" s="136">
        <v>0.5</v>
      </c>
      <c r="AP446" s="136">
        <v>0.2484863293062323</v>
      </c>
      <c r="AQ446" s="136">
        <v>0.03</v>
      </c>
      <c r="AR446" s="136">
        <v>5</v>
      </c>
      <c r="AS446" s="136">
        <v>12.1</v>
      </c>
      <c r="AT446" s="136">
        <v>91</v>
      </c>
      <c r="AU446" s="135" t="s">
        <v>88</v>
      </c>
      <c r="AV446" s="136">
        <v>11</v>
      </c>
      <c r="AW446" s="136">
        <v>0.1</v>
      </c>
      <c r="AX446" s="136">
        <v>5</v>
      </c>
      <c r="AY446" s="136">
        <v>0.46500000000000002</v>
      </c>
      <c r="AZ446" s="136">
        <v>25.6</v>
      </c>
      <c r="BA446" s="136">
        <v>19.8</v>
      </c>
      <c r="BB446" s="135" t="s">
        <v>88</v>
      </c>
      <c r="BC446" s="135" t="s">
        <v>88</v>
      </c>
      <c r="BD446" s="135" t="s">
        <v>88</v>
      </c>
      <c r="BE446" s="137" t="s">
        <v>88</v>
      </c>
      <c r="BF446" s="135" t="s">
        <v>88</v>
      </c>
      <c r="BG446" s="135" t="s">
        <v>88</v>
      </c>
      <c r="BH446" s="135" t="s">
        <v>88</v>
      </c>
      <c r="BI446" s="94">
        <f t="shared" si="234"/>
        <v>95.08508664591686</v>
      </c>
      <c r="BJ446" s="95">
        <f t="shared" si="235"/>
        <v>6.6452291373595163</v>
      </c>
      <c r="BK446" s="95">
        <f t="shared" si="236"/>
        <v>87.589530557071811</v>
      </c>
      <c r="BL446" s="95">
        <f t="shared" si="237"/>
        <v>80.14150832</v>
      </c>
      <c r="BM446" s="95">
        <f t="shared" si="238"/>
        <v>99.104004398411917</v>
      </c>
      <c r="BN446" s="95">
        <f t="shared" si="239"/>
        <v>61.608367706250007</v>
      </c>
      <c r="BO446" s="95">
        <f t="shared" si="240"/>
        <v>87.095109653907059</v>
      </c>
      <c r="BP446" s="95">
        <f t="shared" si="241"/>
        <v>72.641570813852582</v>
      </c>
      <c r="BQ446" s="95">
        <f t="shared" si="242"/>
        <v>84.850516405227111</v>
      </c>
      <c r="BR446" s="96">
        <f t="shared" si="243"/>
        <v>72.209725657592301</v>
      </c>
      <c r="BS446" s="97" t="str">
        <f t="shared" si="244"/>
        <v>BUENA</v>
      </c>
      <c r="BT446" s="98">
        <f t="shared" si="245"/>
        <v>10.75268817204301</v>
      </c>
      <c r="BU446" s="99">
        <f t="shared" si="246"/>
        <v>0.89900000000000002</v>
      </c>
      <c r="BV446" s="100">
        <f t="shared" si="247"/>
        <v>0.1</v>
      </c>
      <c r="BW446" s="95">
        <f t="shared" si="248"/>
        <v>0.98077357030681434</v>
      </c>
      <c r="BX446" s="94">
        <f t="shared" si="249"/>
        <v>0.91</v>
      </c>
      <c r="BY446" s="100">
        <f t="shared" si="250"/>
        <v>0.98699999999999999</v>
      </c>
      <c r="BZ446" s="100">
        <f t="shared" si="251"/>
        <v>0.22494531720660937</v>
      </c>
      <c r="CA446" s="94">
        <f t="shared" si="252"/>
        <v>0.6</v>
      </c>
      <c r="CB446" s="99">
        <f t="shared" si="253"/>
        <v>0.67622064425187933</v>
      </c>
      <c r="CC446" s="97" t="str">
        <f t="shared" si="254"/>
        <v>Regular</v>
      </c>
      <c r="CD446" s="99">
        <f t="shared" si="255"/>
        <v>0.77505468279339063</v>
      </c>
      <c r="CE446" s="96">
        <f t="shared" si="256"/>
        <v>0</v>
      </c>
      <c r="CF446" s="96">
        <f t="shared" si="257"/>
        <v>0</v>
      </c>
      <c r="CG446" s="99">
        <f t="shared" si="258"/>
        <v>0.25835156093113021</v>
      </c>
      <c r="CH446" s="101" t="str">
        <f t="shared" si="259"/>
        <v>Baja</v>
      </c>
      <c r="CI446" s="96">
        <f t="shared" si="260"/>
        <v>0</v>
      </c>
      <c r="CJ446" s="96">
        <f t="shared" si="261"/>
        <v>1</v>
      </c>
      <c r="CK446" s="96">
        <f t="shared" si="262"/>
        <v>0.10099999999999998</v>
      </c>
      <c r="CL446" s="102">
        <f t="shared" si="263"/>
        <v>0.36699999999999999</v>
      </c>
      <c r="CM446" s="103" t="str">
        <f t="shared" si="264"/>
        <v>Baja</v>
      </c>
      <c r="CN446" s="96">
        <f t="shared" si="265"/>
        <v>1.3000000000000001E-2</v>
      </c>
      <c r="CO446" s="96">
        <f t="shared" si="266"/>
        <v>1.3000000000000001E-2</v>
      </c>
      <c r="CP446" s="103" t="str">
        <f t="shared" si="267"/>
        <v>Ninguna</v>
      </c>
      <c r="CQ446" s="104">
        <f t="shared" si="268"/>
        <v>8.5121010107225465E-4</v>
      </c>
      <c r="CR446" s="104">
        <f t="shared" si="269"/>
        <v>8.5121010107225465E-4</v>
      </c>
      <c r="CS446" s="103" t="str">
        <f t="shared" si="270"/>
        <v>Ninguna</v>
      </c>
      <c r="CT446" s="105" t="str">
        <f t="shared" si="271"/>
        <v>Eutrofico</v>
      </c>
      <c r="CU446" s="138" t="s">
        <v>2623</v>
      </c>
      <c r="CV446" s="138" t="s">
        <v>2624</v>
      </c>
      <c r="CW446" s="134">
        <v>44131</v>
      </c>
      <c r="CX446" s="106">
        <f t="shared" si="272"/>
        <v>5.2784863293062321</v>
      </c>
    </row>
    <row r="447" spans="1:102" ht="30" hidden="1" customHeight="1" x14ac:dyDescent="0.2">
      <c r="A447" s="83">
        <v>2020</v>
      </c>
      <c r="B447" s="84" t="s">
        <v>1050</v>
      </c>
      <c r="C447" s="84" t="s">
        <v>503</v>
      </c>
      <c r="D447" s="85" t="s">
        <v>1155</v>
      </c>
      <c r="E447" s="84" t="s">
        <v>1136</v>
      </c>
      <c r="F447" s="86" t="s">
        <v>107</v>
      </c>
      <c r="G447" s="86">
        <v>7</v>
      </c>
      <c r="H447" s="87">
        <v>-75.646248999999997</v>
      </c>
      <c r="I447" s="119">
        <v>5.5499919999999996</v>
      </c>
      <c r="J447" s="88">
        <v>826160.27980000002</v>
      </c>
      <c r="K447" s="86">
        <v>1105703.327</v>
      </c>
      <c r="L447" s="89" t="s">
        <v>2578</v>
      </c>
      <c r="M447" s="86" t="s">
        <v>2544</v>
      </c>
      <c r="N447" s="86" t="s">
        <v>79</v>
      </c>
      <c r="O447" s="86" t="s">
        <v>2545</v>
      </c>
      <c r="P447" s="86" t="s">
        <v>80</v>
      </c>
      <c r="Q447" s="84" t="s">
        <v>2571</v>
      </c>
      <c r="R447" s="84" t="s">
        <v>725</v>
      </c>
      <c r="S447" s="84" t="s">
        <v>115</v>
      </c>
      <c r="T447" s="84" t="s">
        <v>116</v>
      </c>
      <c r="U447" s="85" t="s">
        <v>500</v>
      </c>
      <c r="V447" s="84" t="s">
        <v>727</v>
      </c>
      <c r="W447" s="84" t="s">
        <v>502</v>
      </c>
      <c r="X447" s="90" t="s">
        <v>503</v>
      </c>
      <c r="Y447" s="90">
        <v>44108</v>
      </c>
      <c r="Z447" s="91">
        <v>117.31</v>
      </c>
      <c r="AA447" s="91">
        <v>7.08</v>
      </c>
      <c r="AB447" s="91">
        <v>284</v>
      </c>
      <c r="AC447" s="91">
        <v>20.100000000000001</v>
      </c>
      <c r="AD447" s="91">
        <v>21.3</v>
      </c>
      <c r="AE447" s="91">
        <v>5.9</v>
      </c>
      <c r="AF447" s="91">
        <v>85.3</v>
      </c>
      <c r="AG447" s="91">
        <f t="shared" si="273"/>
        <v>1.1999999999999993</v>
      </c>
      <c r="AH447" s="96">
        <v>17.5</v>
      </c>
      <c r="AI447" s="96">
        <v>3.49</v>
      </c>
      <c r="AJ447" s="91" t="s">
        <v>88</v>
      </c>
      <c r="AK447" s="91" t="s">
        <v>88</v>
      </c>
      <c r="AL447" s="96">
        <v>387300</v>
      </c>
      <c r="AM447" s="96">
        <v>2419600</v>
      </c>
      <c r="AN447" s="96">
        <v>435200</v>
      </c>
      <c r="AO447" s="96">
        <v>0.5</v>
      </c>
      <c r="AP447" s="96">
        <v>0.2484863293062323</v>
      </c>
      <c r="AQ447" s="96">
        <v>0.03</v>
      </c>
      <c r="AR447" s="96">
        <v>5</v>
      </c>
      <c r="AS447" s="96">
        <v>15.8</v>
      </c>
      <c r="AT447" s="96">
        <v>90</v>
      </c>
      <c r="AU447" s="91" t="s">
        <v>88</v>
      </c>
      <c r="AV447" s="96">
        <v>17</v>
      </c>
      <c r="AW447" s="96">
        <v>0.1</v>
      </c>
      <c r="AX447" s="96">
        <v>5</v>
      </c>
      <c r="AY447" s="96">
        <v>0.52400000000000002</v>
      </c>
      <c r="AZ447" s="96">
        <v>25.6</v>
      </c>
      <c r="BA447" s="96">
        <v>20</v>
      </c>
      <c r="BB447" s="91" t="s">
        <v>88</v>
      </c>
      <c r="BC447" s="91" t="s">
        <v>88</v>
      </c>
      <c r="BD447" s="91" t="s">
        <v>88</v>
      </c>
      <c r="BE447" s="93" t="s">
        <v>88</v>
      </c>
      <c r="BF447" s="91" t="s">
        <v>88</v>
      </c>
      <c r="BG447" s="91" t="s">
        <v>88</v>
      </c>
      <c r="BH447" s="91" t="s">
        <v>88</v>
      </c>
      <c r="BI447" s="94">
        <f t="shared" si="234"/>
        <v>91.620793098515421</v>
      </c>
      <c r="BJ447" s="95">
        <f t="shared" si="235"/>
        <v>2</v>
      </c>
      <c r="BK447" s="95">
        <f t="shared" si="236"/>
        <v>90.188410011413424</v>
      </c>
      <c r="BL447" s="95">
        <f t="shared" si="237"/>
        <v>67.854673127086585</v>
      </c>
      <c r="BM447" s="95">
        <f t="shared" si="238"/>
        <v>99.104004398411917</v>
      </c>
      <c r="BN447" s="95">
        <f t="shared" si="239"/>
        <v>61.608367706250007</v>
      </c>
      <c r="BO447" s="95">
        <f t="shared" si="240"/>
        <v>88.638681616077207</v>
      </c>
      <c r="BP447" s="95">
        <f t="shared" si="241"/>
        <v>66.979257314409438</v>
      </c>
      <c r="BQ447" s="95">
        <f t="shared" si="242"/>
        <v>84.914259871000013</v>
      </c>
      <c r="BR447" s="96">
        <f t="shared" si="243"/>
        <v>69.517718120179296</v>
      </c>
      <c r="BS447" s="97" t="str">
        <f t="shared" si="244"/>
        <v>MEDIA</v>
      </c>
      <c r="BT447" s="98">
        <f t="shared" si="245"/>
        <v>9.5419847328244263</v>
      </c>
      <c r="BU447" s="99">
        <f t="shared" si="246"/>
        <v>0.85299999999999998</v>
      </c>
      <c r="BV447" s="100">
        <f t="shared" si="247"/>
        <v>0.1</v>
      </c>
      <c r="BW447" s="95">
        <f t="shared" si="248"/>
        <v>1</v>
      </c>
      <c r="BX447" s="94">
        <f t="shared" si="249"/>
        <v>0.91</v>
      </c>
      <c r="BY447" s="100">
        <f t="shared" si="250"/>
        <v>0.96899999999999997</v>
      </c>
      <c r="BZ447" s="100">
        <f t="shared" si="251"/>
        <v>0</v>
      </c>
      <c r="CA447" s="94">
        <f t="shared" si="252"/>
        <v>0.35</v>
      </c>
      <c r="CB447" s="99">
        <f t="shared" si="253"/>
        <v>0.60254000000000008</v>
      </c>
      <c r="CC447" s="97" t="str">
        <f t="shared" si="254"/>
        <v>Regular</v>
      </c>
      <c r="CD447" s="99">
        <f t="shared" si="255"/>
        <v>1</v>
      </c>
      <c r="CE447" s="96">
        <f t="shared" si="256"/>
        <v>0</v>
      </c>
      <c r="CF447" s="96">
        <f t="shared" si="257"/>
        <v>0</v>
      </c>
      <c r="CG447" s="99">
        <f t="shared" si="258"/>
        <v>0.33333333333333331</v>
      </c>
      <c r="CH447" s="101" t="str">
        <f t="shared" si="259"/>
        <v>Baja</v>
      </c>
      <c r="CI447" s="96">
        <f t="shared" si="260"/>
        <v>0.32997779887142592</v>
      </c>
      <c r="CJ447" s="96">
        <f t="shared" si="261"/>
        <v>1</v>
      </c>
      <c r="CK447" s="96">
        <f t="shared" si="262"/>
        <v>0.14700000000000002</v>
      </c>
      <c r="CL447" s="102">
        <f t="shared" si="263"/>
        <v>0.49232593295714194</v>
      </c>
      <c r="CM447" s="103" t="str">
        <f t="shared" si="264"/>
        <v>Media</v>
      </c>
      <c r="CN447" s="96">
        <f t="shared" si="265"/>
        <v>3.1000000000000003E-2</v>
      </c>
      <c r="CO447" s="96">
        <f t="shared" si="266"/>
        <v>3.1000000000000003E-2</v>
      </c>
      <c r="CP447" s="103" t="str">
        <f t="shared" si="267"/>
        <v>Ninguna</v>
      </c>
      <c r="CQ447" s="104">
        <f t="shared" si="268"/>
        <v>1.2871973429555599E-3</v>
      </c>
      <c r="CR447" s="104">
        <f t="shared" si="269"/>
        <v>1.2871973429555599E-3</v>
      </c>
      <c r="CS447" s="103" t="str">
        <f t="shared" si="270"/>
        <v>Ninguna</v>
      </c>
      <c r="CT447" s="105" t="str">
        <f t="shared" si="271"/>
        <v>Eutrofico</v>
      </c>
      <c r="CU447" s="83" t="s">
        <v>2623</v>
      </c>
      <c r="CV447" s="83" t="s">
        <v>2624</v>
      </c>
      <c r="CW447" s="90">
        <v>44131</v>
      </c>
      <c r="CX447" s="106">
        <f t="shared" si="272"/>
        <v>5.2784863293062321</v>
      </c>
    </row>
    <row r="448" spans="1:102" ht="30" hidden="1" customHeight="1" x14ac:dyDescent="0.2">
      <c r="A448" s="83">
        <v>2020</v>
      </c>
      <c r="B448" s="84" t="s">
        <v>2625</v>
      </c>
      <c r="C448" s="84" t="s">
        <v>433</v>
      </c>
      <c r="D448" s="85" t="s">
        <v>1158</v>
      </c>
      <c r="E448" s="84" t="s">
        <v>106</v>
      </c>
      <c r="F448" s="86" t="s">
        <v>107</v>
      </c>
      <c r="G448" s="86">
        <v>6</v>
      </c>
      <c r="H448" s="87">
        <v>-75.737808999999999</v>
      </c>
      <c r="I448" s="119">
        <v>5.9248950000000002</v>
      </c>
      <c r="J448" s="88">
        <v>816131.53419999999</v>
      </c>
      <c r="K448" s="86">
        <v>1147206.9623</v>
      </c>
      <c r="L448" s="89" t="s">
        <v>2626</v>
      </c>
      <c r="M448" s="86" t="s">
        <v>2544</v>
      </c>
      <c r="N448" s="86" t="s">
        <v>79</v>
      </c>
      <c r="O448" s="86" t="s">
        <v>2545</v>
      </c>
      <c r="P448" s="86" t="s">
        <v>80</v>
      </c>
      <c r="Q448" s="84" t="s">
        <v>2546</v>
      </c>
      <c r="R448" s="84" t="s">
        <v>667</v>
      </c>
      <c r="S448" s="84" t="s">
        <v>82</v>
      </c>
      <c r="T448" s="84" t="s">
        <v>721</v>
      </c>
      <c r="U448" s="85" t="s">
        <v>455</v>
      </c>
      <c r="V448" s="84" t="s">
        <v>456</v>
      </c>
      <c r="W448" s="84" t="s">
        <v>1159</v>
      </c>
      <c r="X448" s="90" t="s">
        <v>433</v>
      </c>
      <c r="Y448" s="90">
        <v>44101</v>
      </c>
      <c r="Z448" s="91">
        <v>0.86</v>
      </c>
      <c r="AA448" s="91">
        <v>7.3</v>
      </c>
      <c r="AB448" s="91">
        <v>33.1</v>
      </c>
      <c r="AC448" s="91">
        <v>23.9</v>
      </c>
      <c r="AD448" s="91">
        <v>24.2</v>
      </c>
      <c r="AE448" s="91">
        <v>6.43</v>
      </c>
      <c r="AF448" s="91">
        <v>91.6</v>
      </c>
      <c r="AG448" s="91">
        <f t="shared" si="273"/>
        <v>0.30000000000000071</v>
      </c>
      <c r="AH448" s="91">
        <v>12</v>
      </c>
      <c r="AI448" s="91">
        <v>2</v>
      </c>
      <c r="AJ448" s="91" t="s">
        <v>88</v>
      </c>
      <c r="AK448" s="91" t="s">
        <v>88</v>
      </c>
      <c r="AL448" s="91">
        <v>5040</v>
      </c>
      <c r="AM448" s="91">
        <v>81640</v>
      </c>
      <c r="AN448" s="91">
        <v>5200</v>
      </c>
      <c r="AO448" s="91">
        <v>1.1399999999999999</v>
      </c>
      <c r="AP448" s="91">
        <v>0.2484863293062323</v>
      </c>
      <c r="AQ448" s="91">
        <v>0.03</v>
      </c>
      <c r="AR448" s="91">
        <v>5</v>
      </c>
      <c r="AS448" s="91">
        <v>2.52</v>
      </c>
      <c r="AT448" s="91">
        <v>90</v>
      </c>
      <c r="AU448" s="91" t="s">
        <v>88</v>
      </c>
      <c r="AV448" s="91">
        <v>7</v>
      </c>
      <c r="AW448" s="91">
        <v>0.1</v>
      </c>
      <c r="AX448" s="91">
        <v>5</v>
      </c>
      <c r="AY448" s="91">
        <v>0.24</v>
      </c>
      <c r="AZ448" s="91">
        <v>23.5</v>
      </c>
      <c r="BA448" s="91">
        <v>31.9</v>
      </c>
      <c r="BB448" s="91" t="s">
        <v>88</v>
      </c>
      <c r="BC448" s="91" t="s">
        <v>88</v>
      </c>
      <c r="BD448" s="91" t="s">
        <v>88</v>
      </c>
      <c r="BE448" s="93" t="s">
        <v>88</v>
      </c>
      <c r="BF448" s="91" t="s">
        <v>88</v>
      </c>
      <c r="BG448" s="91" t="s">
        <v>88</v>
      </c>
      <c r="BH448" s="91" t="s">
        <v>88</v>
      </c>
      <c r="BI448" s="94">
        <f t="shared" si="234"/>
        <v>96.091034653241508</v>
      </c>
      <c r="BJ448" s="95">
        <f t="shared" si="235"/>
        <v>13.063570448373994</v>
      </c>
      <c r="BK448" s="95">
        <f t="shared" si="236"/>
        <v>93.167407243000724</v>
      </c>
      <c r="BL448" s="95">
        <f t="shared" si="237"/>
        <v>80.14150832</v>
      </c>
      <c r="BM448" s="95">
        <f t="shared" si="238"/>
        <v>99.104004398411917</v>
      </c>
      <c r="BN448" s="95">
        <f t="shared" si="239"/>
        <v>37.114179897881584</v>
      </c>
      <c r="BO448" s="95">
        <f t="shared" si="240"/>
        <v>90.129667593585026</v>
      </c>
      <c r="BP448" s="95">
        <f t="shared" si="241"/>
        <v>91.778435101348705</v>
      </c>
      <c r="BQ448" s="95">
        <f t="shared" si="242"/>
        <v>84.914259871000013</v>
      </c>
      <c r="BR448" s="96">
        <f t="shared" si="243"/>
        <v>73.410686062786738</v>
      </c>
      <c r="BS448" s="97" t="str">
        <f t="shared" si="244"/>
        <v>BUENA</v>
      </c>
      <c r="BT448" s="98">
        <f t="shared" si="245"/>
        <v>20.833333333333336</v>
      </c>
      <c r="BU448" s="99">
        <f t="shared" si="246"/>
        <v>0.91599999999999993</v>
      </c>
      <c r="BV448" s="100">
        <f t="shared" si="247"/>
        <v>0.1</v>
      </c>
      <c r="BW448" s="95">
        <f t="shared" si="248"/>
        <v>1</v>
      </c>
      <c r="BX448" s="94">
        <f t="shared" si="249"/>
        <v>0.91</v>
      </c>
      <c r="BY448" s="100">
        <f t="shared" si="250"/>
        <v>0.999</v>
      </c>
      <c r="BZ448" s="100">
        <f t="shared" si="251"/>
        <v>0.94021812781896319</v>
      </c>
      <c r="CA448" s="94">
        <f t="shared" si="252"/>
        <v>0.15</v>
      </c>
      <c r="CB448" s="99">
        <f t="shared" si="253"/>
        <v>0.72045053789465496</v>
      </c>
      <c r="CC448" s="97" t="str">
        <f t="shared" si="254"/>
        <v>Aceptable</v>
      </c>
      <c r="CD448" s="99">
        <f t="shared" si="255"/>
        <v>5.9781872181036762E-2</v>
      </c>
      <c r="CE448" s="96">
        <f t="shared" si="256"/>
        <v>3.3626293976021285E-3</v>
      </c>
      <c r="CF448" s="96">
        <f t="shared" si="257"/>
        <v>0</v>
      </c>
      <c r="CG448" s="99">
        <f t="shared" si="258"/>
        <v>2.1048167192879632E-2</v>
      </c>
      <c r="CH448" s="101" t="str">
        <f t="shared" si="259"/>
        <v>Ninguna</v>
      </c>
      <c r="CI448" s="96">
        <f t="shared" si="260"/>
        <v>0</v>
      </c>
      <c r="CJ448" s="96">
        <f t="shared" si="261"/>
        <v>1</v>
      </c>
      <c r="CK448" s="96">
        <f t="shared" si="262"/>
        <v>8.4000000000000075E-2</v>
      </c>
      <c r="CL448" s="102">
        <f t="shared" si="263"/>
        <v>0.36133333333333334</v>
      </c>
      <c r="CM448" s="103" t="str">
        <f t="shared" si="264"/>
        <v>Baja</v>
      </c>
      <c r="CN448" s="96">
        <f t="shared" si="265"/>
        <v>0</v>
      </c>
      <c r="CO448" s="96">
        <f t="shared" si="266"/>
        <v>0</v>
      </c>
      <c r="CP448" s="103" t="str">
        <f t="shared" si="267"/>
        <v>Ninguna</v>
      </c>
      <c r="CQ448" s="104">
        <f t="shared" si="268"/>
        <v>2.7456171748128253E-3</v>
      </c>
      <c r="CR448" s="104">
        <f t="shared" si="269"/>
        <v>2.7456171748128253E-3</v>
      </c>
      <c r="CS448" s="103" t="str">
        <f t="shared" si="270"/>
        <v>Ninguna</v>
      </c>
      <c r="CT448" s="105" t="str">
        <f t="shared" si="271"/>
        <v>Eutrofico</v>
      </c>
      <c r="CU448" s="83" t="s">
        <v>2627</v>
      </c>
      <c r="CV448" s="83" t="s">
        <v>2628</v>
      </c>
      <c r="CW448" s="90">
        <v>44125</v>
      </c>
      <c r="CX448" s="106">
        <f t="shared" si="272"/>
        <v>5.2784863293062321</v>
      </c>
    </row>
    <row r="449" spans="1:102" ht="30" hidden="1" customHeight="1" x14ac:dyDescent="0.2">
      <c r="A449" s="83">
        <v>2020</v>
      </c>
      <c r="B449" s="84" t="s">
        <v>2629</v>
      </c>
      <c r="C449" s="84" t="s">
        <v>433</v>
      </c>
      <c r="D449" s="85" t="s">
        <v>1163</v>
      </c>
      <c r="E449" s="84" t="s">
        <v>106</v>
      </c>
      <c r="F449" s="86" t="s">
        <v>107</v>
      </c>
      <c r="G449" s="86">
        <v>6</v>
      </c>
      <c r="H449" s="87">
        <v>-75.738606000000004</v>
      </c>
      <c r="I449" s="119">
        <v>5.9224160000000001</v>
      </c>
      <c r="J449" s="88">
        <v>816042.42599999998</v>
      </c>
      <c r="K449" s="86">
        <v>1146932.97</v>
      </c>
      <c r="L449" s="89" t="s">
        <v>2616</v>
      </c>
      <c r="M449" s="86" t="s">
        <v>2544</v>
      </c>
      <c r="N449" s="86" t="s">
        <v>79</v>
      </c>
      <c r="O449" s="86" t="s">
        <v>2545</v>
      </c>
      <c r="P449" s="86" t="s">
        <v>80</v>
      </c>
      <c r="Q449" s="84" t="s">
        <v>2546</v>
      </c>
      <c r="R449" s="84" t="s">
        <v>667</v>
      </c>
      <c r="S449" s="84" t="s">
        <v>82</v>
      </c>
      <c r="T449" s="84" t="s">
        <v>721</v>
      </c>
      <c r="U449" s="85" t="s">
        <v>455</v>
      </c>
      <c r="V449" s="84" t="s">
        <v>456</v>
      </c>
      <c r="W449" s="84" t="s">
        <v>1159</v>
      </c>
      <c r="X449" s="90" t="s">
        <v>433</v>
      </c>
      <c r="Y449" s="90">
        <v>44101</v>
      </c>
      <c r="Z449" s="91">
        <v>2</v>
      </c>
      <c r="AA449" s="91">
        <v>7.7</v>
      </c>
      <c r="AB449" s="91">
        <v>48</v>
      </c>
      <c r="AC449" s="91">
        <v>24.3</v>
      </c>
      <c r="AD449" s="91">
        <v>26.1</v>
      </c>
      <c r="AE449" s="91">
        <v>4.24</v>
      </c>
      <c r="AF449" s="91">
        <v>60.9</v>
      </c>
      <c r="AG449" s="91">
        <f t="shared" si="273"/>
        <v>1.8000000000000007</v>
      </c>
      <c r="AH449" s="91">
        <v>62</v>
      </c>
      <c r="AI449" s="91">
        <v>16.8</v>
      </c>
      <c r="AJ449" s="91" t="s">
        <v>88</v>
      </c>
      <c r="AK449" s="91" t="s">
        <v>88</v>
      </c>
      <c r="AL449" s="91">
        <v>1162000</v>
      </c>
      <c r="AM449" s="91">
        <v>9208000</v>
      </c>
      <c r="AN449" s="91">
        <v>1183000</v>
      </c>
      <c r="AO449" s="91">
        <v>0.5</v>
      </c>
      <c r="AP449" s="91">
        <v>0.2484863293062323</v>
      </c>
      <c r="AQ449" s="91">
        <v>0.03</v>
      </c>
      <c r="AR449" s="91">
        <v>5</v>
      </c>
      <c r="AS449" s="91">
        <v>42.9</v>
      </c>
      <c r="AT449" s="91">
        <v>137</v>
      </c>
      <c r="AU449" s="91" t="s">
        <v>88</v>
      </c>
      <c r="AV449" s="91">
        <v>54</v>
      </c>
      <c r="AW449" s="91">
        <v>0.6</v>
      </c>
      <c r="AX449" s="91">
        <v>5</v>
      </c>
      <c r="AY449" s="91">
        <v>0.56299999999999994</v>
      </c>
      <c r="AZ449" s="91">
        <v>44.9</v>
      </c>
      <c r="BA449" s="91">
        <v>32.700000000000003</v>
      </c>
      <c r="BB449" s="91" t="s">
        <v>88</v>
      </c>
      <c r="BC449" s="91" t="s">
        <v>88</v>
      </c>
      <c r="BD449" s="91" t="s">
        <v>88</v>
      </c>
      <c r="BE449" s="93" t="s">
        <v>88</v>
      </c>
      <c r="BF449" s="91" t="s">
        <v>88</v>
      </c>
      <c r="BG449" s="91" t="s">
        <v>88</v>
      </c>
      <c r="BH449" s="91" t="s">
        <v>88</v>
      </c>
      <c r="BI449" s="94">
        <f t="shared" si="234"/>
        <v>60.278419007614367</v>
      </c>
      <c r="BJ449" s="95">
        <f t="shared" si="235"/>
        <v>2</v>
      </c>
      <c r="BK449" s="95">
        <f t="shared" si="236"/>
        <v>91.216302570996049</v>
      </c>
      <c r="BL449" s="95">
        <f t="shared" si="237"/>
        <v>17.248820145151967</v>
      </c>
      <c r="BM449" s="95">
        <f t="shared" si="238"/>
        <v>99.104004398411917</v>
      </c>
      <c r="BN449" s="95">
        <f t="shared" si="239"/>
        <v>61.608367706250007</v>
      </c>
      <c r="BO449" s="95">
        <f t="shared" si="240"/>
        <v>87.095109653907059</v>
      </c>
      <c r="BP449" s="95">
        <f t="shared" si="241"/>
        <v>42.720742636304593</v>
      </c>
      <c r="BQ449" s="95">
        <f t="shared" si="242"/>
        <v>80.227261203667098</v>
      </c>
      <c r="BR449" s="96">
        <f t="shared" si="243"/>
        <v>56.312810601088692</v>
      </c>
      <c r="BS449" s="97" t="str">
        <f t="shared" si="244"/>
        <v>MEDIA</v>
      </c>
      <c r="BT449" s="98">
        <f t="shared" si="245"/>
        <v>8.8809946714031973</v>
      </c>
      <c r="BU449" s="99">
        <f t="shared" si="246"/>
        <v>0.60899999999999999</v>
      </c>
      <c r="BV449" s="100">
        <f t="shared" si="247"/>
        <v>0.1</v>
      </c>
      <c r="BW449" s="95">
        <f t="shared" si="248"/>
        <v>1</v>
      </c>
      <c r="BX449" s="94">
        <f t="shared" si="249"/>
        <v>0.26</v>
      </c>
      <c r="BY449" s="100">
        <f t="shared" si="250"/>
        <v>0.85799999999999998</v>
      </c>
      <c r="BZ449" s="100">
        <f t="shared" si="251"/>
        <v>0.9016298671105536</v>
      </c>
      <c r="CA449" s="94">
        <f t="shared" si="252"/>
        <v>0.35</v>
      </c>
      <c r="CB449" s="99">
        <f t="shared" si="253"/>
        <v>0.58318818139547757</v>
      </c>
      <c r="CC449" s="97" t="str">
        <f t="shared" si="254"/>
        <v>Regular</v>
      </c>
      <c r="CD449" s="99">
        <f t="shared" si="255"/>
        <v>9.8370132889446391E-2</v>
      </c>
      <c r="CE449" s="96">
        <f t="shared" si="256"/>
        <v>3.7498173286670375E-3</v>
      </c>
      <c r="CF449" s="96">
        <f t="shared" si="257"/>
        <v>0</v>
      </c>
      <c r="CG449" s="99">
        <f t="shared" si="258"/>
        <v>3.403998340603781E-2</v>
      </c>
      <c r="CH449" s="101" t="str">
        <f t="shared" si="259"/>
        <v>Ninguna</v>
      </c>
      <c r="CI449" s="96">
        <f t="shared" si="260"/>
        <v>0.8077164972081039</v>
      </c>
      <c r="CJ449" s="96">
        <f t="shared" si="261"/>
        <v>1</v>
      </c>
      <c r="CK449" s="96">
        <f t="shared" si="262"/>
        <v>0.39100000000000001</v>
      </c>
      <c r="CL449" s="102">
        <f t="shared" si="263"/>
        <v>0.73290549906936808</v>
      </c>
      <c r="CM449" s="103" t="str">
        <f t="shared" si="264"/>
        <v>Alta</v>
      </c>
      <c r="CN449" s="96">
        <f t="shared" si="265"/>
        <v>0.14200000000000002</v>
      </c>
      <c r="CO449" s="96">
        <f t="shared" si="266"/>
        <v>0.14200000000000002</v>
      </c>
      <c r="CP449" s="103" t="str">
        <f t="shared" si="267"/>
        <v>Ninguna</v>
      </c>
      <c r="CQ449" s="104">
        <f t="shared" si="268"/>
        <v>1.0825139079304675E-2</v>
      </c>
      <c r="CR449" s="104">
        <f t="shared" si="269"/>
        <v>1.0825139079304675E-2</v>
      </c>
      <c r="CS449" s="103" t="str">
        <f t="shared" si="270"/>
        <v>Ninguna</v>
      </c>
      <c r="CT449" s="105" t="str">
        <f t="shared" si="271"/>
        <v>Eutrofico</v>
      </c>
      <c r="CU449" s="83" t="s">
        <v>2627</v>
      </c>
      <c r="CV449" s="83" t="s">
        <v>2628</v>
      </c>
      <c r="CW449" s="90">
        <v>44125</v>
      </c>
      <c r="CX449" s="106">
        <f t="shared" si="272"/>
        <v>5.2784863293062321</v>
      </c>
    </row>
    <row r="450" spans="1:102" ht="30" hidden="1" customHeight="1" x14ac:dyDescent="0.2">
      <c r="A450" s="83">
        <v>2020</v>
      </c>
      <c r="B450" s="84" t="s">
        <v>1165</v>
      </c>
      <c r="C450" s="84" t="s">
        <v>1166</v>
      </c>
      <c r="D450" s="85" t="s">
        <v>1167</v>
      </c>
      <c r="E450" s="84" t="s">
        <v>1117</v>
      </c>
      <c r="F450" s="86" t="s">
        <v>107</v>
      </c>
      <c r="G450" s="86" t="s">
        <v>991</v>
      </c>
      <c r="H450" s="87">
        <v>-75.837624000000005</v>
      </c>
      <c r="I450" s="119">
        <v>5.7950379999999999</v>
      </c>
      <c r="J450" s="88">
        <v>805029.21160000004</v>
      </c>
      <c r="K450" s="86">
        <v>1132874.0126</v>
      </c>
      <c r="L450" s="89" t="s">
        <v>2630</v>
      </c>
      <c r="M450" s="86" t="s">
        <v>2544</v>
      </c>
      <c r="N450" s="86" t="s">
        <v>79</v>
      </c>
      <c r="O450" s="86" t="s">
        <v>2545</v>
      </c>
      <c r="P450" s="86" t="s">
        <v>80</v>
      </c>
      <c r="Q450" s="84" t="s">
        <v>2571</v>
      </c>
      <c r="R450" s="84" t="s">
        <v>725</v>
      </c>
      <c r="S450" s="84" t="s">
        <v>115</v>
      </c>
      <c r="T450" s="84" t="s">
        <v>116</v>
      </c>
      <c r="U450" s="85" t="s">
        <v>1118</v>
      </c>
      <c r="V450" s="84" t="s">
        <v>1119</v>
      </c>
      <c r="W450" s="84" t="s">
        <v>1168</v>
      </c>
      <c r="X450" s="90" t="s">
        <v>1166</v>
      </c>
      <c r="Y450" s="90">
        <v>44108</v>
      </c>
      <c r="Z450" s="91">
        <v>42.5</v>
      </c>
      <c r="AA450" s="91">
        <v>7.04</v>
      </c>
      <c r="AB450" s="91">
        <v>65</v>
      </c>
      <c r="AC450" s="91">
        <v>19.399999999999999</v>
      </c>
      <c r="AD450" s="91">
        <v>20</v>
      </c>
      <c r="AE450" s="91">
        <v>6.79</v>
      </c>
      <c r="AF450" s="91">
        <v>91.5</v>
      </c>
      <c r="AG450" s="91">
        <f t="shared" si="273"/>
        <v>0.60000000000000142</v>
      </c>
      <c r="AH450" s="96">
        <v>14.6</v>
      </c>
      <c r="AI450" s="96">
        <v>2</v>
      </c>
      <c r="AJ450" s="91" t="s">
        <v>88</v>
      </c>
      <c r="AK450" s="91" t="s">
        <v>88</v>
      </c>
      <c r="AL450" s="96">
        <v>17850</v>
      </c>
      <c r="AM450" s="96">
        <v>68670</v>
      </c>
      <c r="AN450" s="96">
        <v>29090</v>
      </c>
      <c r="AO450" s="96">
        <v>0.5</v>
      </c>
      <c r="AP450" s="96">
        <v>0.2484863293062323</v>
      </c>
      <c r="AQ450" s="96">
        <v>0.03</v>
      </c>
      <c r="AR450" s="96">
        <v>5</v>
      </c>
      <c r="AS450" s="96">
        <v>12.1</v>
      </c>
      <c r="AT450" s="96">
        <v>91</v>
      </c>
      <c r="AU450" s="91" t="s">
        <v>88</v>
      </c>
      <c r="AV450" s="96">
        <v>11</v>
      </c>
      <c r="AW450" s="96">
        <v>0.1</v>
      </c>
      <c r="AX450" s="96">
        <v>5</v>
      </c>
      <c r="AY450" s="96">
        <v>0.46500000000000002</v>
      </c>
      <c r="AZ450" s="96">
        <v>25.6</v>
      </c>
      <c r="BA450" s="96">
        <v>19.8</v>
      </c>
      <c r="BB450" s="91" t="s">
        <v>88</v>
      </c>
      <c r="BC450" s="91" t="s">
        <v>88</v>
      </c>
      <c r="BD450" s="91" t="s">
        <v>88</v>
      </c>
      <c r="BE450" s="93" t="s">
        <v>88</v>
      </c>
      <c r="BF450" s="91" t="s">
        <v>88</v>
      </c>
      <c r="BG450" s="91" t="s">
        <v>88</v>
      </c>
      <c r="BH450" s="91" t="s">
        <v>88</v>
      </c>
      <c r="BI450" s="94">
        <f t="shared" ref="BI450:BI513" si="274">IF(AF450&gt;140,50,0.000000031615*(AF450)^5 - 0.000010304*(AF450)^4 + 0.0010076*(AF450)^3 - 0.027883*(AF450)^2 + 0.84068*(AF450) + 0.1612)</f>
        <v>96.03610565212324</v>
      </c>
      <c r="BJ450" s="95">
        <f t="shared" ref="BJ450:BJ513" si="275">IF(AN450&gt;100000,2,(EXP(-0.0152*(LN(AN450))^2-0.1063*LN(AN450)+4.5922)))</f>
        <v>6.6452291373595163</v>
      </c>
      <c r="BK450" s="95">
        <f t="shared" ref="BK450:BK513" si="276">IF(AA450&lt;2,0,IF(AA450&gt;12,0,(IF(AA450&lt;=7.5,-0.1789*AA450^5+3.7932*AA450^4-30.517*AA450^3+119.75*AA450^2-224.58*AA450+159.46,-1.11429*AA450^4+44.50952*AA450^3-656.6*AA450^2+4215.34762*AA450-9840.14286))))</f>
        <v>89.387750565232608</v>
      </c>
      <c r="BL450" s="95">
        <f t="shared" ref="BL450:BL513" si="277">+IF(AI450&gt;30,2,0.00018677*AI450^4 - 0.016615*AI450^3 + 0.59636*AI450 ^2- 11.152*AI450+100.19)</f>
        <v>80.14150832</v>
      </c>
      <c r="BM450" s="95">
        <f t="shared" ref="BM450:BM513" si="278">IF(AP450&gt;100,1, 0.0000000035603*AP450^6 - 0.0000012183*AP450^5 + 0.00016238*AP450^4 - 0.010693*AP450^3 + 0.37304*AP450^2 - 7.521*AP450+100.95)</f>
        <v>99.104004398411917</v>
      </c>
      <c r="BN450" s="95">
        <f t="shared" ref="BN450:BN513" si="279">IF(AO450&gt;10,2,0.0046732*AO450^6 - 0.16167*AO450^5 + 2.20595*AO450^4 - 15.0504*AO450^3 + 53.8893*AO450^2 - 99.8933*AO450 + 99.8311)</f>
        <v>61.608367706250007</v>
      </c>
      <c r="BO450" s="95">
        <f t="shared" ref="BO450:BO513" si="280">0.0000019619*AG450^6 - 0.00013964*AG450^5 + 0.0025908*AG450^4 + 0.015398*AG450^3 - 0.67952*AG450^2 - 0.67204*AG450 + 90.392</f>
        <v>89.747799768807994</v>
      </c>
      <c r="BP450" s="95">
        <f t="shared" ref="BP450:BP513" si="281">IF(AS450&gt;100,5,(0.0000018939*AS450^4 - 0.00049942*AS450^3 + 0.049118*AS450^2 - 2.6284*AS450 + 98.098))</f>
        <v>72.641570813852582</v>
      </c>
      <c r="BQ450" s="95">
        <f t="shared" ref="BQ450:BQ513" si="282">IF(AT450&gt;500,20,(-0.0000000044289*AT450^4 + 0.00000465*AT450^3 - 0.0019591*AT450^2 + 0.18973*AT450 + 80.608))</f>
        <v>84.850516405227111</v>
      </c>
      <c r="BR450" s="96">
        <f t="shared" ref="BR450:BR513" si="283">+BI450*0.17+BJ450*0.16+BK450*0.11+BL450*0.11+BM450*0.1+BN450*0.1+BO450*0.1+BP450*0.08+BQ450*0.07</f>
        <v>72.834472101035175</v>
      </c>
      <c r="BS450" s="97" t="str">
        <f t="shared" ref="BS450:BS513" si="284">IF(BR450&lt;=25,"MUY MALA",IF(BR450&lt;=50,"MALO",IF(BR450&lt;=70,"MEDIA",IF(BR450&lt;=90,"BUENA","EXCELENTE"))))</f>
        <v>BUENA</v>
      </c>
      <c r="BT450" s="98">
        <f t="shared" ref="BT450:BT513" si="285">+AX450/AY450</f>
        <v>10.75268817204301</v>
      </c>
      <c r="BU450" s="99">
        <f t="shared" ref="BU450:BU513" si="286">IF(AF450="No Calcular","No calcular",IFERROR(IF(AF450&lt;=100,((1-(1-0.01*AF450))),((1-(0.01*AF450-1)))),""))</f>
        <v>0.91500000000000004</v>
      </c>
      <c r="BV450" s="100">
        <f t="shared" ref="BV450:BV513" si="287">IF(AN450="","",IF(AN450&lt;50,0.98,IF(AND(AN450&gt;=50,AN450&lt;1600),0.98*EXP((AN450-50)*-0.0009917754),0.1)))</f>
        <v>0.1</v>
      </c>
      <c r="BW450" s="95">
        <f t="shared" ref="BW450:BW513" si="288">IF(AA450="ND","No Calcular",IF(AA450="","",IF(AA450&lt;4,0.1,IF(AND(AA450&gt;4,AA450&lt;=7),(0.02628419*EXP(AA450*0.520025)),IF(AND(AA450&gt;7,AA450&lt;=8),(1),IF(AND(AA450&gt;8,AA450&lt;=11),(1*EXP((AA450-8)*-0.5187742)),0.1))))))</f>
        <v>1</v>
      </c>
      <c r="BX450" s="94">
        <f t="shared" ref="BX450:BX513" si="289">IF(AH450="ND","No Calcular",IF(AH450="","",IF(AH450&lt;=20,0.91,IF(AND(AH450&gt;20,AH450&lt;=25),0.71,IF(AND(AH450&gt;25,AH450&lt;=40),0.51,IF(AND(AH450&gt;40,AH450&lt;=80),0.26,0.125))))))</f>
        <v>0.91</v>
      </c>
      <c r="BY450" s="100">
        <f t="shared" ref="BY450:BY513" si="290">IF(AV450="ND","No Calcular",IF(AV450="","",IF(AV450&lt;=4.5,1,IF(AND(AV450&gt;4.5,AV450&lt;=320),(1-(-0.02+0.003*AV450)),0))))</f>
        <v>0.98699999999999999</v>
      </c>
      <c r="BZ450" s="100">
        <f t="shared" ref="BZ450:BZ513" si="291">IF(AB450="ND","No Calcular",IFERROR(IF((1-10^(-3.26+1.34*LOG10(AB450)))&lt;0,0,1-10^(-3.26+1.34*LOG10(AB450))),""))</f>
        <v>0.85232604785549237</v>
      </c>
      <c r="CA450" s="94">
        <f t="shared" ref="CA450:CA513" si="292">IF(BT450="No Calcular","No Calcular",IF(BT450="","",IF(BT450&lt;=5,0.15,IF(AND(BT450&gt;5,BT450&lt;=10),0.35,IF(AND(BT450&gt;10,BT450&lt;=15),0.6,IF(AND(BT450&gt;15,BT450&lt;20),0.8,0.15))))))</f>
        <v>0.6</v>
      </c>
      <c r="CB450" s="99">
        <f t="shared" ref="CB450:CB513" si="293">+BU450*0.16+BV450*0.14+BW450*0.14+BX450*0.14+BY450*0.14+BZ450*0.14+CA450*0.14</f>
        <v>0.76930564669976897</v>
      </c>
      <c r="CC450" s="97" t="str">
        <f t="shared" ref="CC450:CC513" si="294">IF(AND(CB450&gt;=0,CB450&lt;0.25),"Muy mala",IF(AND(CB450&gt;=0.25,CB450&lt;0.5),"Mala",IF(AND(CB450&gt;=0.5,CB450&lt;0.7),"Regular",IF(AND(CB450&gt;=0.7,CB450&lt;0.9),"Aceptable",IF(AND(CB450&gt;=0.9,CB450&lt;=1),"Buena","No se conoce")))))</f>
        <v>Aceptable</v>
      </c>
      <c r="CD450" s="99">
        <f t="shared" ref="CD450:CD513" si="295">IF(AB450&gt;=270,1,(IF(AB450&lt;270,10^(-3.26+(1.34*LOG(AB450))))))</f>
        <v>0.14767395214450763</v>
      </c>
      <c r="CE450" s="96">
        <f t="shared" ref="CE450:CE513" si="296">IF(BA450&lt;=30,0,IF(BA450&lt;110,(10^(-9.09+(4.4*LOG(BA450)))),1))</f>
        <v>0</v>
      </c>
      <c r="CF450" s="96">
        <f t="shared" ref="CF450:CF513" si="297">IF(AZ450&lt;=50,0,IF(AZ450&lt;=250,(-0.25+(0.005*AZ450)),1))</f>
        <v>0</v>
      </c>
      <c r="CG450" s="99">
        <f t="shared" ref="CG450:CG513" si="298">+(CD450+CE450+CF450)/3</f>
        <v>4.9224650714835873E-2</v>
      </c>
      <c r="CH450" s="101" t="str">
        <f t="shared" ref="CH450:CH513" si="299">IF(CG450&lt;0.2,"Ninguna",IF(CG450&lt;0.4,"Baja",IF(CG450&lt;0.6,"Media",IF(CG450&lt;0.8,"Alta","Muy Alta"))))</f>
        <v>Ninguna</v>
      </c>
      <c r="CI450" s="96">
        <f t="shared" ref="CI450:CI513" si="300">IF(AI450&lt;=2,0,IF(AI450&lt;30,(-0.05+(0.7*(LOG10(AI450)))),1))</f>
        <v>0</v>
      </c>
      <c r="CJ450" s="96">
        <f t="shared" ref="CJ450:CJ513" si="301">IF(AM450&lt;=500,0,IF(AM450&lt;=20000,(-1.44+(0.56*(LOG10(AM450)))),1))</f>
        <v>1</v>
      </c>
      <c r="CK450" s="96">
        <f t="shared" ref="CK450:CK513" si="302">IF(AF450&gt;=100,0,(IF(AF450&lt;100,1-(0.01*AF450))))</f>
        <v>8.4999999999999964E-2</v>
      </c>
      <c r="CL450" s="102">
        <f t="shared" ref="CL450:CL513" si="303">+(CI450+CJ450+CK450)/3</f>
        <v>0.36166666666666664</v>
      </c>
      <c r="CM450" s="103" t="str">
        <f t="shared" ref="CM450:CM513" si="304">IF(CL450&lt;0.2,"Ninguna",IF(CL450&lt;0.4,"Baja",IF(CL450&lt;0.6,"Media",IF(CL450&lt;0.8,"Alta","Muy Alta"))))</f>
        <v>Baja</v>
      </c>
      <c r="CN450" s="96">
        <f t="shared" ref="CN450:CN513" si="305">IF(AV450&lt;=10,0,IF(AV450&lt;=340,(-0.02+(0.003*AV450)),1))</f>
        <v>1.3000000000000001E-2</v>
      </c>
      <c r="CO450" s="96">
        <f t="shared" ref="CO450:CO513" si="306">+CN450</f>
        <v>1.3000000000000001E-2</v>
      </c>
      <c r="CP450" s="103" t="str">
        <f t="shared" ref="CP450:CP513" si="307">IF(CO450&lt;0.2,"Ninguna",IF(CO450&lt;0.4,"Baja",IF(CO450&lt;0.6,"Media",IF(CO450&lt;0.8,"Alta","Muy Alta"))))</f>
        <v>Ninguna</v>
      </c>
      <c r="CQ450" s="104">
        <f t="shared" ref="CQ450:CQ513" si="308">((EXP(-31.08+(3.45*(AA450))))/(1+EXP(-31.08+(3.45*(AA450)))))</f>
        <v>1.1214619960357812E-3</v>
      </c>
      <c r="CR450" s="104">
        <f t="shared" ref="CR450:CR513" si="309">+CQ450</f>
        <v>1.1214619960357812E-3</v>
      </c>
      <c r="CS450" s="103" t="str">
        <f t="shared" ref="CS450:CS513" si="310">IF(CR450&lt;0.2,"Ninguna",IF(CR450&lt;0.4,"Baja",IF(CR450&lt;0.6,"Media",IF(CR450&lt;0.8,"Alta","Muy Alta"))))</f>
        <v>Ninguna</v>
      </c>
      <c r="CT450" s="105" t="str">
        <f t="shared" ref="CT450:CT513" si="311">IF(AY450&lt;0.01,"Oligotrofico",IF(AY450&lt;=0.02,"Mesotrofico",IF(AY450&lt;=1,"Eutrofico","Hipereutrofico")))</f>
        <v>Eutrofico</v>
      </c>
      <c r="CU450" s="83" t="s">
        <v>2631</v>
      </c>
      <c r="CV450" s="83" t="s">
        <v>2632</v>
      </c>
      <c r="CW450" s="90">
        <v>44131</v>
      </c>
      <c r="CX450" s="106">
        <f t="shared" si="272"/>
        <v>5.2784863293062321</v>
      </c>
    </row>
    <row r="451" spans="1:102" ht="30" hidden="1" customHeight="1" x14ac:dyDescent="0.2">
      <c r="A451" s="83">
        <v>2020</v>
      </c>
      <c r="B451" s="84" t="s">
        <v>1171</v>
      </c>
      <c r="C451" s="84" t="s">
        <v>1166</v>
      </c>
      <c r="D451" s="85" t="s">
        <v>1172</v>
      </c>
      <c r="E451" s="84" t="s">
        <v>1117</v>
      </c>
      <c r="F451" s="86" t="s">
        <v>107</v>
      </c>
      <c r="G451" s="86" t="s">
        <v>991</v>
      </c>
      <c r="H451" s="87">
        <v>-75.837620000000001</v>
      </c>
      <c r="I451" s="119">
        <v>5.7969090000000003</v>
      </c>
      <c r="J451" s="88">
        <v>805030.29720000003</v>
      </c>
      <c r="K451" s="86">
        <v>1133081.0131999999</v>
      </c>
      <c r="L451" s="89" t="s">
        <v>2633</v>
      </c>
      <c r="M451" s="86" t="s">
        <v>2544</v>
      </c>
      <c r="N451" s="86" t="s">
        <v>79</v>
      </c>
      <c r="O451" s="86" t="s">
        <v>2545</v>
      </c>
      <c r="P451" s="86" t="s">
        <v>80</v>
      </c>
      <c r="Q451" s="84" t="s">
        <v>2571</v>
      </c>
      <c r="R451" s="84" t="s">
        <v>725</v>
      </c>
      <c r="S451" s="84" t="s">
        <v>115</v>
      </c>
      <c r="T451" s="84" t="s">
        <v>116</v>
      </c>
      <c r="U451" s="85" t="s">
        <v>1118</v>
      </c>
      <c r="V451" s="84" t="s">
        <v>1119</v>
      </c>
      <c r="W451" s="84" t="s">
        <v>1168</v>
      </c>
      <c r="X451" s="90" t="s">
        <v>1166</v>
      </c>
      <c r="Y451" s="90">
        <v>44108</v>
      </c>
      <c r="Z451" s="91">
        <v>71.91</v>
      </c>
      <c r="AA451" s="91">
        <v>7.42</v>
      </c>
      <c r="AB451" s="91">
        <v>97</v>
      </c>
      <c r="AC451" s="91">
        <v>19.399999999999999</v>
      </c>
      <c r="AD451" s="91">
        <v>20.100000000000001</v>
      </c>
      <c r="AE451" s="91">
        <v>6.72</v>
      </c>
      <c r="AF451" s="91">
        <v>90.5</v>
      </c>
      <c r="AG451" s="91">
        <f t="shared" si="273"/>
        <v>0.70000000000000284</v>
      </c>
      <c r="AH451" s="96">
        <v>17.5</v>
      </c>
      <c r="AI451" s="96">
        <v>3.49</v>
      </c>
      <c r="AJ451" s="91" t="s">
        <v>88</v>
      </c>
      <c r="AK451" s="91" t="s">
        <v>88</v>
      </c>
      <c r="AL451" s="96">
        <v>387300</v>
      </c>
      <c r="AM451" s="96">
        <v>2419600</v>
      </c>
      <c r="AN451" s="96">
        <v>435200</v>
      </c>
      <c r="AO451" s="96">
        <v>0.5</v>
      </c>
      <c r="AP451" s="96">
        <v>0.2484863293062323</v>
      </c>
      <c r="AQ451" s="96">
        <v>0.03</v>
      </c>
      <c r="AR451" s="96">
        <v>5</v>
      </c>
      <c r="AS451" s="96">
        <v>15.8</v>
      </c>
      <c r="AT451" s="96">
        <v>90</v>
      </c>
      <c r="AU451" s="91" t="s">
        <v>88</v>
      </c>
      <c r="AV451" s="96">
        <v>17</v>
      </c>
      <c r="AW451" s="96">
        <v>0.1</v>
      </c>
      <c r="AX451" s="96">
        <v>5</v>
      </c>
      <c r="AY451" s="96">
        <v>0.52400000000000002</v>
      </c>
      <c r="AZ451" s="96">
        <v>25.6</v>
      </c>
      <c r="BA451" s="96">
        <v>20</v>
      </c>
      <c r="BB451" s="91" t="s">
        <v>88</v>
      </c>
      <c r="BC451" s="91" t="s">
        <v>88</v>
      </c>
      <c r="BD451" s="91" t="s">
        <v>88</v>
      </c>
      <c r="BE451" s="93" t="s">
        <v>88</v>
      </c>
      <c r="BF451" s="91" t="s">
        <v>88</v>
      </c>
      <c r="BG451" s="91" t="s">
        <v>88</v>
      </c>
      <c r="BH451" s="91" t="s">
        <v>88</v>
      </c>
      <c r="BI451" s="94">
        <f t="shared" si="274"/>
        <v>95.457551480534846</v>
      </c>
      <c r="BJ451" s="95">
        <f t="shared" si="275"/>
        <v>2</v>
      </c>
      <c r="BK451" s="95">
        <f t="shared" si="276"/>
        <v>93.557082642289942</v>
      </c>
      <c r="BL451" s="95">
        <f t="shared" si="277"/>
        <v>67.854673127086585</v>
      </c>
      <c r="BM451" s="95">
        <f t="shared" si="278"/>
        <v>99.104004398411917</v>
      </c>
      <c r="BN451" s="95">
        <f t="shared" si="279"/>
        <v>61.608367706250007</v>
      </c>
      <c r="BO451" s="95">
        <f t="shared" si="280"/>
        <v>89.594487526600759</v>
      </c>
      <c r="BP451" s="95">
        <f t="shared" si="281"/>
        <v>66.979257314409438</v>
      </c>
      <c r="BQ451" s="95">
        <f t="shared" si="282"/>
        <v>84.914259871000013</v>
      </c>
      <c r="BR451" s="96">
        <f t="shared" si="283"/>
        <v>70.636101625571385</v>
      </c>
      <c r="BS451" s="97" t="str">
        <f t="shared" si="284"/>
        <v>BUENA</v>
      </c>
      <c r="BT451" s="98">
        <f t="shared" si="285"/>
        <v>9.5419847328244263</v>
      </c>
      <c r="BU451" s="99">
        <f t="shared" si="286"/>
        <v>0.90500000000000003</v>
      </c>
      <c r="BV451" s="100">
        <f t="shared" si="287"/>
        <v>0.1</v>
      </c>
      <c r="BW451" s="95">
        <f t="shared" si="288"/>
        <v>1</v>
      </c>
      <c r="BX451" s="94">
        <f t="shared" si="289"/>
        <v>0.91</v>
      </c>
      <c r="BY451" s="100">
        <f t="shared" si="290"/>
        <v>0.96899999999999997</v>
      </c>
      <c r="BZ451" s="100">
        <f t="shared" si="291"/>
        <v>0.74749259197041273</v>
      </c>
      <c r="CA451" s="94">
        <f t="shared" si="292"/>
        <v>0.35</v>
      </c>
      <c r="CB451" s="99">
        <f t="shared" si="293"/>
        <v>0.71550896287585786</v>
      </c>
      <c r="CC451" s="97" t="str">
        <f t="shared" si="294"/>
        <v>Aceptable</v>
      </c>
      <c r="CD451" s="99">
        <f t="shared" si="295"/>
        <v>0.25250740802958732</v>
      </c>
      <c r="CE451" s="96">
        <f t="shared" si="296"/>
        <v>0</v>
      </c>
      <c r="CF451" s="96">
        <f t="shared" si="297"/>
        <v>0</v>
      </c>
      <c r="CG451" s="99">
        <f t="shared" si="298"/>
        <v>8.4169136009862436E-2</v>
      </c>
      <c r="CH451" s="101" t="str">
        <f t="shared" si="299"/>
        <v>Ninguna</v>
      </c>
      <c r="CI451" s="96">
        <f t="shared" si="300"/>
        <v>0.32997779887142592</v>
      </c>
      <c r="CJ451" s="96">
        <f t="shared" si="301"/>
        <v>1</v>
      </c>
      <c r="CK451" s="96">
        <f t="shared" si="302"/>
        <v>9.4999999999999973E-2</v>
      </c>
      <c r="CL451" s="102">
        <f t="shared" si="303"/>
        <v>0.47499259962380863</v>
      </c>
      <c r="CM451" s="103" t="str">
        <f t="shared" si="304"/>
        <v>Media</v>
      </c>
      <c r="CN451" s="96">
        <f t="shared" si="305"/>
        <v>3.1000000000000003E-2</v>
      </c>
      <c r="CO451" s="96">
        <f t="shared" si="306"/>
        <v>3.1000000000000003E-2</v>
      </c>
      <c r="CP451" s="103" t="str">
        <f t="shared" si="307"/>
        <v>Ninguna</v>
      </c>
      <c r="CQ451" s="104">
        <f t="shared" si="308"/>
        <v>4.1478858338453049E-3</v>
      </c>
      <c r="CR451" s="104">
        <f t="shared" si="309"/>
        <v>4.1478858338453049E-3</v>
      </c>
      <c r="CS451" s="103" t="str">
        <f t="shared" si="310"/>
        <v>Ninguna</v>
      </c>
      <c r="CT451" s="105" t="str">
        <f t="shared" si="311"/>
        <v>Eutrofico</v>
      </c>
      <c r="CU451" s="83" t="s">
        <v>2631</v>
      </c>
      <c r="CV451" s="83" t="s">
        <v>2632</v>
      </c>
      <c r="CW451" s="90">
        <v>44131</v>
      </c>
      <c r="CX451" s="106">
        <f t="shared" ref="CX451:CX514" si="312">+AP451+AQ451+AX451</f>
        <v>5.2784863293062321</v>
      </c>
    </row>
    <row r="452" spans="1:102" ht="30" hidden="1" customHeight="1" x14ac:dyDescent="0.2">
      <c r="A452" s="83">
        <v>2020</v>
      </c>
      <c r="B452" s="84" t="s">
        <v>1174</v>
      </c>
      <c r="C452" s="84" t="s">
        <v>1175</v>
      </c>
      <c r="D452" s="85" t="s">
        <v>1176</v>
      </c>
      <c r="E452" s="84" t="s">
        <v>779</v>
      </c>
      <c r="F452" s="86" t="s">
        <v>107</v>
      </c>
      <c r="G452" s="86" t="s">
        <v>991</v>
      </c>
      <c r="H452" s="87">
        <v>-75.733637000000002</v>
      </c>
      <c r="I452" s="119">
        <v>5.9657929999999997</v>
      </c>
      <c r="J452" s="88">
        <v>816607.23580000002</v>
      </c>
      <c r="K452" s="86">
        <v>1151730.1971</v>
      </c>
      <c r="L452" s="89" t="s">
        <v>2634</v>
      </c>
      <c r="M452" s="86" t="s">
        <v>2544</v>
      </c>
      <c r="N452" s="86" t="s">
        <v>79</v>
      </c>
      <c r="O452" s="86" t="s">
        <v>2545</v>
      </c>
      <c r="P452" s="86" t="s">
        <v>80</v>
      </c>
      <c r="Q452" s="84" t="s">
        <v>2546</v>
      </c>
      <c r="R452" s="84" t="s">
        <v>667</v>
      </c>
      <c r="S452" s="84" t="s">
        <v>82</v>
      </c>
      <c r="T452" s="84" t="s">
        <v>721</v>
      </c>
      <c r="U452" s="85" t="s">
        <v>463</v>
      </c>
      <c r="V452" s="84" t="s">
        <v>723</v>
      </c>
      <c r="W452" s="84" t="s">
        <v>1177</v>
      </c>
      <c r="X452" s="90" t="s">
        <v>1175</v>
      </c>
      <c r="Y452" s="90">
        <v>44105</v>
      </c>
      <c r="Z452" s="91">
        <v>734.99</v>
      </c>
      <c r="AA452" s="91">
        <v>7.95</v>
      </c>
      <c r="AB452" s="91">
        <v>112</v>
      </c>
      <c r="AC452" s="91">
        <v>20.3</v>
      </c>
      <c r="AD452" s="91">
        <v>21</v>
      </c>
      <c r="AE452" s="91">
        <v>6.11</v>
      </c>
      <c r="AF452" s="91">
        <v>78.599999999999994</v>
      </c>
      <c r="AG452" s="91">
        <f t="shared" si="273"/>
        <v>0.69999999999999929</v>
      </c>
      <c r="AH452" s="96">
        <v>12</v>
      </c>
      <c r="AI452" s="96">
        <v>2</v>
      </c>
      <c r="AJ452" s="91" t="s">
        <v>88</v>
      </c>
      <c r="AK452" s="91" t="s">
        <v>88</v>
      </c>
      <c r="AL452" s="96">
        <v>78400</v>
      </c>
      <c r="AM452" s="96">
        <v>461100</v>
      </c>
      <c r="AN452" s="96">
        <v>81640</v>
      </c>
      <c r="AO452" s="96">
        <v>0.5</v>
      </c>
      <c r="AP452" s="96">
        <v>0.2484863293062323</v>
      </c>
      <c r="AQ452" s="96">
        <v>0.03</v>
      </c>
      <c r="AR452" s="96">
        <v>5</v>
      </c>
      <c r="AS452" s="96">
        <v>176</v>
      </c>
      <c r="AT452" s="96">
        <v>238</v>
      </c>
      <c r="AU452" s="91" t="s">
        <v>88</v>
      </c>
      <c r="AV452" s="96">
        <v>30</v>
      </c>
      <c r="AW452" s="96">
        <v>0.1</v>
      </c>
      <c r="AX452" s="96">
        <v>5</v>
      </c>
      <c r="AY452" s="96">
        <v>1.74</v>
      </c>
      <c r="AZ452" s="96">
        <v>48.4</v>
      </c>
      <c r="BA452" s="96">
        <v>48.7</v>
      </c>
      <c r="BB452" s="91" t="s">
        <v>88</v>
      </c>
      <c r="BC452" s="91" t="s">
        <v>88</v>
      </c>
      <c r="BD452" s="91" t="s">
        <v>88</v>
      </c>
      <c r="BE452" s="93" t="s">
        <v>88</v>
      </c>
      <c r="BF452" s="91" t="s">
        <v>88</v>
      </c>
      <c r="BG452" s="91" t="s">
        <v>88</v>
      </c>
      <c r="BH452" s="91" t="s">
        <v>88</v>
      </c>
      <c r="BI452" s="94">
        <f t="shared" si="274"/>
        <v>84.825126561074143</v>
      </c>
      <c r="BJ452" s="95">
        <f t="shared" si="275"/>
        <v>4.2443500268553827</v>
      </c>
      <c r="BK452" s="95">
        <f t="shared" si="276"/>
        <v>86.263262305688841</v>
      </c>
      <c r="BL452" s="95">
        <f t="shared" si="277"/>
        <v>80.14150832</v>
      </c>
      <c r="BM452" s="95">
        <f t="shared" si="278"/>
        <v>99.104004398411917</v>
      </c>
      <c r="BN452" s="95">
        <f t="shared" si="279"/>
        <v>61.608367706250007</v>
      </c>
      <c r="BO452" s="95">
        <f t="shared" si="280"/>
        <v>89.594487526600773</v>
      </c>
      <c r="BP452" s="95">
        <f t="shared" si="281"/>
        <v>5</v>
      </c>
      <c r="BQ452" s="95">
        <f t="shared" si="282"/>
        <v>63.270079476529602</v>
      </c>
      <c r="BR452" s="96">
        <f t="shared" si="283"/>
        <v>63.263483814988582</v>
      </c>
      <c r="BS452" s="97" t="str">
        <f t="shared" si="284"/>
        <v>MEDIA</v>
      </c>
      <c r="BT452" s="98">
        <f t="shared" si="285"/>
        <v>2.8735632183908044</v>
      </c>
      <c r="BU452" s="99">
        <f t="shared" si="286"/>
        <v>0.78599999999999992</v>
      </c>
      <c r="BV452" s="100">
        <f t="shared" si="287"/>
        <v>0.1</v>
      </c>
      <c r="BW452" s="95">
        <f t="shared" si="288"/>
        <v>1</v>
      </c>
      <c r="BX452" s="94">
        <f t="shared" si="289"/>
        <v>0.91</v>
      </c>
      <c r="BY452" s="100">
        <f t="shared" si="290"/>
        <v>0.93</v>
      </c>
      <c r="BZ452" s="100">
        <f t="shared" si="291"/>
        <v>0.69383739082002804</v>
      </c>
      <c r="CA452" s="94">
        <f t="shared" si="292"/>
        <v>0.15</v>
      </c>
      <c r="CB452" s="99">
        <f t="shared" si="293"/>
        <v>0.65549723471480403</v>
      </c>
      <c r="CC452" s="97" t="str">
        <f t="shared" si="294"/>
        <v>Regular</v>
      </c>
      <c r="CD452" s="99">
        <f t="shared" si="295"/>
        <v>0.30616260917997196</v>
      </c>
      <c r="CE452" s="96">
        <f t="shared" si="296"/>
        <v>2.1633531950179571E-2</v>
      </c>
      <c r="CF452" s="96">
        <f t="shared" si="297"/>
        <v>0</v>
      </c>
      <c r="CG452" s="99">
        <f t="shared" si="298"/>
        <v>0.10926538037671718</v>
      </c>
      <c r="CH452" s="101" t="str">
        <f t="shared" si="299"/>
        <v>Ninguna</v>
      </c>
      <c r="CI452" s="96">
        <f t="shared" si="300"/>
        <v>0</v>
      </c>
      <c r="CJ452" s="96">
        <f t="shared" si="301"/>
        <v>1</v>
      </c>
      <c r="CK452" s="96">
        <f t="shared" si="302"/>
        <v>0.21400000000000008</v>
      </c>
      <c r="CL452" s="102">
        <f t="shared" si="303"/>
        <v>0.40466666666666667</v>
      </c>
      <c r="CM452" s="103" t="str">
        <f t="shared" si="304"/>
        <v>Media</v>
      </c>
      <c r="CN452" s="96">
        <f t="shared" si="305"/>
        <v>6.9999999999999993E-2</v>
      </c>
      <c r="CO452" s="96">
        <f t="shared" si="306"/>
        <v>6.9999999999999993E-2</v>
      </c>
      <c r="CP452" s="103" t="str">
        <f t="shared" si="307"/>
        <v>Ninguna</v>
      </c>
      <c r="CQ452" s="104">
        <f t="shared" si="308"/>
        <v>2.5271049028627188E-2</v>
      </c>
      <c r="CR452" s="104">
        <f t="shared" si="309"/>
        <v>2.5271049028627188E-2</v>
      </c>
      <c r="CS452" s="103" t="str">
        <f t="shared" si="310"/>
        <v>Ninguna</v>
      </c>
      <c r="CT452" s="105" t="str">
        <f t="shared" si="311"/>
        <v>Hipereutrofico</v>
      </c>
      <c r="CU452" s="83" t="s">
        <v>2635</v>
      </c>
      <c r="CV452" s="83" t="s">
        <v>2636</v>
      </c>
      <c r="CW452" s="90">
        <v>44131</v>
      </c>
      <c r="CX452" s="106">
        <f t="shared" si="312"/>
        <v>5.2784863293062321</v>
      </c>
    </row>
    <row r="453" spans="1:102" ht="30" hidden="1" customHeight="1" x14ac:dyDescent="0.2">
      <c r="A453" s="83">
        <v>2020</v>
      </c>
      <c r="B453" s="84" t="s">
        <v>1180</v>
      </c>
      <c r="C453" s="84" t="s">
        <v>1175</v>
      </c>
      <c r="D453" s="85" t="s">
        <v>1181</v>
      </c>
      <c r="E453" s="84" t="s">
        <v>779</v>
      </c>
      <c r="F453" s="86" t="s">
        <v>107</v>
      </c>
      <c r="G453" s="86" t="s">
        <v>991</v>
      </c>
      <c r="H453" s="87">
        <v>-75.733356999999998</v>
      </c>
      <c r="I453" s="119">
        <v>5.9677680000000004</v>
      </c>
      <c r="J453" s="88">
        <v>816638.90689999994</v>
      </c>
      <c r="K453" s="86">
        <v>1151948.6017</v>
      </c>
      <c r="L453" s="89" t="s">
        <v>2637</v>
      </c>
      <c r="M453" s="86" t="s">
        <v>2544</v>
      </c>
      <c r="N453" s="86" t="s">
        <v>79</v>
      </c>
      <c r="O453" s="86" t="s">
        <v>2545</v>
      </c>
      <c r="P453" s="86" t="s">
        <v>80</v>
      </c>
      <c r="Q453" s="84" t="s">
        <v>2546</v>
      </c>
      <c r="R453" s="84" t="s">
        <v>667</v>
      </c>
      <c r="S453" s="84" t="s">
        <v>82</v>
      </c>
      <c r="T453" s="84" t="s">
        <v>721</v>
      </c>
      <c r="U453" s="85" t="s">
        <v>463</v>
      </c>
      <c r="V453" s="84" t="s">
        <v>723</v>
      </c>
      <c r="W453" s="84" t="s">
        <v>1177</v>
      </c>
      <c r="X453" s="90" t="s">
        <v>1175</v>
      </c>
      <c r="Y453" s="90">
        <v>44105</v>
      </c>
      <c r="Z453" s="91">
        <v>769.01</v>
      </c>
      <c r="AA453" s="91">
        <v>8.26</v>
      </c>
      <c r="AB453" s="91">
        <v>122</v>
      </c>
      <c r="AC453" s="91">
        <v>20</v>
      </c>
      <c r="AD453" s="91">
        <v>21</v>
      </c>
      <c r="AE453" s="91">
        <v>6.68</v>
      </c>
      <c r="AF453" s="91">
        <v>64.5</v>
      </c>
      <c r="AG453" s="91">
        <f t="shared" si="273"/>
        <v>1</v>
      </c>
      <c r="AH453" s="96">
        <v>12</v>
      </c>
      <c r="AI453" s="96">
        <v>2.2799999999999998</v>
      </c>
      <c r="AJ453" s="91" t="s">
        <v>88</v>
      </c>
      <c r="AK453" s="91" t="s">
        <v>88</v>
      </c>
      <c r="AL453" s="96">
        <v>325500</v>
      </c>
      <c r="AM453" s="96">
        <v>980400</v>
      </c>
      <c r="AN453" s="96">
        <v>365400</v>
      </c>
      <c r="AO453" s="96">
        <v>0.5</v>
      </c>
      <c r="AP453" s="96">
        <v>0.2484863293062323</v>
      </c>
      <c r="AQ453" s="96">
        <v>0.03</v>
      </c>
      <c r="AR453" s="96">
        <v>5</v>
      </c>
      <c r="AS453" s="96">
        <v>174</v>
      </c>
      <c r="AT453" s="96">
        <v>272</v>
      </c>
      <c r="AU453" s="91" t="s">
        <v>88</v>
      </c>
      <c r="AV453" s="96">
        <v>133</v>
      </c>
      <c r="AW453" s="96">
        <v>0.1</v>
      </c>
      <c r="AX453" s="96">
        <v>5</v>
      </c>
      <c r="AY453" s="96">
        <v>1.49</v>
      </c>
      <c r="AZ453" s="96">
        <v>5</v>
      </c>
      <c r="BA453" s="96">
        <v>48.9</v>
      </c>
      <c r="BB453" s="91" t="s">
        <v>88</v>
      </c>
      <c r="BC453" s="91" t="s">
        <v>88</v>
      </c>
      <c r="BD453" s="91" t="s">
        <v>88</v>
      </c>
      <c r="BE453" s="93" t="s">
        <v>88</v>
      </c>
      <c r="BF453" s="91" t="s">
        <v>88</v>
      </c>
      <c r="BG453" s="91" t="s">
        <v>88</v>
      </c>
      <c r="BH453" s="91" t="s">
        <v>88</v>
      </c>
      <c r="BI453" s="94">
        <f t="shared" si="274"/>
        <v>65.71521211984799</v>
      </c>
      <c r="BJ453" s="95">
        <f t="shared" si="275"/>
        <v>2</v>
      </c>
      <c r="BK453" s="95">
        <f t="shared" si="276"/>
        <v>77.14437504435773</v>
      </c>
      <c r="BL453" s="95">
        <f t="shared" si="277"/>
        <v>77.671678148945333</v>
      </c>
      <c r="BM453" s="95">
        <f t="shared" si="278"/>
        <v>99.104004398411917</v>
      </c>
      <c r="BN453" s="95">
        <f t="shared" si="279"/>
        <v>61.608367706250007</v>
      </c>
      <c r="BO453" s="95">
        <f t="shared" si="280"/>
        <v>89.058291121899998</v>
      </c>
      <c r="BP453" s="95">
        <f t="shared" si="281"/>
        <v>5</v>
      </c>
      <c r="BQ453" s="95">
        <f t="shared" si="282"/>
        <v>56.605298901401596</v>
      </c>
      <c r="BR453" s="96">
        <f t="shared" si="283"/>
        <v>57.8607891573918</v>
      </c>
      <c r="BS453" s="97" t="str">
        <f t="shared" si="284"/>
        <v>MEDIA</v>
      </c>
      <c r="BT453" s="98">
        <f t="shared" si="285"/>
        <v>3.3557046979865772</v>
      </c>
      <c r="BU453" s="99">
        <f t="shared" si="286"/>
        <v>0.64500000000000002</v>
      </c>
      <c r="BV453" s="100">
        <f t="shared" si="287"/>
        <v>0.1</v>
      </c>
      <c r="BW453" s="95">
        <f t="shared" si="288"/>
        <v>0.87381963491274572</v>
      </c>
      <c r="BX453" s="94">
        <f t="shared" si="289"/>
        <v>0.91</v>
      </c>
      <c r="BY453" s="100">
        <f t="shared" si="290"/>
        <v>0.621</v>
      </c>
      <c r="BZ453" s="100">
        <f t="shared" si="291"/>
        <v>0.65666176273004551</v>
      </c>
      <c r="CA453" s="94">
        <f t="shared" si="292"/>
        <v>0.15</v>
      </c>
      <c r="CB453" s="99">
        <f t="shared" si="293"/>
        <v>0.56680739566999083</v>
      </c>
      <c r="CC453" s="97" t="str">
        <f t="shared" si="294"/>
        <v>Regular</v>
      </c>
      <c r="CD453" s="99">
        <f t="shared" si="295"/>
        <v>0.34333823726995444</v>
      </c>
      <c r="CE453" s="96">
        <f t="shared" si="296"/>
        <v>2.2027184027099727E-2</v>
      </c>
      <c r="CF453" s="96">
        <f t="shared" si="297"/>
        <v>0</v>
      </c>
      <c r="CG453" s="99">
        <f t="shared" si="298"/>
        <v>0.12178847376568473</v>
      </c>
      <c r="CH453" s="101" t="str">
        <f t="shared" si="299"/>
        <v>Ninguna</v>
      </c>
      <c r="CI453" s="96">
        <f t="shared" si="300"/>
        <v>0.20055439290031762</v>
      </c>
      <c r="CJ453" s="96">
        <f t="shared" si="301"/>
        <v>1</v>
      </c>
      <c r="CK453" s="96">
        <f t="shared" si="302"/>
        <v>0.35499999999999998</v>
      </c>
      <c r="CL453" s="102">
        <f t="shared" si="303"/>
        <v>0.51851813096677246</v>
      </c>
      <c r="CM453" s="103" t="str">
        <f t="shared" si="304"/>
        <v>Media</v>
      </c>
      <c r="CN453" s="96">
        <f t="shared" si="305"/>
        <v>0.379</v>
      </c>
      <c r="CO453" s="96">
        <f t="shared" si="306"/>
        <v>0.379</v>
      </c>
      <c r="CP453" s="103" t="str">
        <f t="shared" si="307"/>
        <v>Baja</v>
      </c>
      <c r="CQ453" s="104">
        <f t="shared" si="308"/>
        <v>7.0240557652899993E-2</v>
      </c>
      <c r="CR453" s="104">
        <f t="shared" si="309"/>
        <v>7.0240557652899993E-2</v>
      </c>
      <c r="CS453" s="103" t="str">
        <f t="shared" si="310"/>
        <v>Ninguna</v>
      </c>
      <c r="CT453" s="105" t="str">
        <f t="shared" si="311"/>
        <v>Hipereutrofico</v>
      </c>
      <c r="CU453" s="83" t="s">
        <v>2635</v>
      </c>
      <c r="CV453" s="83" t="s">
        <v>2636</v>
      </c>
      <c r="CW453" s="90">
        <v>44131</v>
      </c>
      <c r="CX453" s="106">
        <f t="shared" si="312"/>
        <v>5.2784863293062321</v>
      </c>
    </row>
    <row r="454" spans="1:102" ht="30" hidden="1" customHeight="1" x14ac:dyDescent="0.2">
      <c r="A454" s="83">
        <v>2020</v>
      </c>
      <c r="B454" s="84" t="s">
        <v>1183</v>
      </c>
      <c r="C454" s="84" t="s">
        <v>1184</v>
      </c>
      <c r="D454" s="85" t="s">
        <v>1185</v>
      </c>
      <c r="E454" s="84" t="s">
        <v>402</v>
      </c>
      <c r="F454" s="86" t="s">
        <v>135</v>
      </c>
      <c r="G454" s="86" t="s">
        <v>991</v>
      </c>
      <c r="H454" s="87">
        <v>-75.827042000000006</v>
      </c>
      <c r="I454" s="119">
        <v>5.6021000000000001</v>
      </c>
      <c r="J454" s="88">
        <v>806137.01569999999</v>
      </c>
      <c r="K454" s="86">
        <v>1111524.4731000001</v>
      </c>
      <c r="L454" s="89" t="s">
        <v>2638</v>
      </c>
      <c r="M454" s="86" t="s">
        <v>2544</v>
      </c>
      <c r="N454" s="86" t="s">
        <v>79</v>
      </c>
      <c r="O454" s="86" t="s">
        <v>2545</v>
      </c>
      <c r="P454" s="86" t="s">
        <v>80</v>
      </c>
      <c r="Q454" s="84" t="s">
        <v>137</v>
      </c>
      <c r="R454" s="84" t="s">
        <v>696</v>
      </c>
      <c r="S454" s="84" t="s">
        <v>403</v>
      </c>
      <c r="T454" s="84" t="s">
        <v>404</v>
      </c>
      <c r="U454" s="85" t="s">
        <v>405</v>
      </c>
      <c r="V454" s="84" t="s">
        <v>406</v>
      </c>
      <c r="W454" s="84" t="s">
        <v>1186</v>
      </c>
      <c r="X454" s="90" t="s">
        <v>1184</v>
      </c>
      <c r="Y454" s="90">
        <v>44132</v>
      </c>
      <c r="Z454" s="91">
        <v>400.93</v>
      </c>
      <c r="AA454" s="91">
        <v>7.17</v>
      </c>
      <c r="AB454" s="91">
        <v>66.099999999999994</v>
      </c>
      <c r="AC454" s="91">
        <v>18.899999999999999</v>
      </c>
      <c r="AD454" s="91">
        <v>21.1</v>
      </c>
      <c r="AE454" s="91">
        <v>7.5</v>
      </c>
      <c r="AF454" s="91">
        <v>98.8</v>
      </c>
      <c r="AG454" s="91">
        <f t="shared" si="273"/>
        <v>2.2000000000000028</v>
      </c>
      <c r="AH454" s="96">
        <v>12</v>
      </c>
      <c r="AI454" s="96">
        <v>2</v>
      </c>
      <c r="AJ454" s="91" t="s">
        <v>88</v>
      </c>
      <c r="AK454" s="91" t="s">
        <v>88</v>
      </c>
      <c r="AL454" s="96">
        <v>30955</v>
      </c>
      <c r="AM454" s="96">
        <v>261300</v>
      </c>
      <c r="AN454" s="96">
        <v>54750</v>
      </c>
      <c r="AO454" s="96">
        <v>0.5</v>
      </c>
      <c r="AP454" s="96">
        <v>0.2484863293062323</v>
      </c>
      <c r="AQ454" s="96">
        <v>0.03</v>
      </c>
      <c r="AR454" s="96">
        <v>5</v>
      </c>
      <c r="AS454" s="96">
        <v>7.93</v>
      </c>
      <c r="AT454" s="96">
        <v>87</v>
      </c>
      <c r="AU454" s="91" t="s">
        <v>88</v>
      </c>
      <c r="AV454" s="96">
        <v>10</v>
      </c>
      <c r="AW454" s="96">
        <v>0.1</v>
      </c>
      <c r="AX454" s="96">
        <v>5</v>
      </c>
      <c r="AY454" s="96">
        <v>0.33300000000000002</v>
      </c>
      <c r="AZ454" s="96">
        <v>28.4</v>
      </c>
      <c r="BA454" s="96">
        <v>26.7</v>
      </c>
      <c r="BB454" s="91" t="s">
        <v>88</v>
      </c>
      <c r="BC454" s="91" t="s">
        <v>88</v>
      </c>
      <c r="BD454" s="91" t="s">
        <v>88</v>
      </c>
      <c r="BE454" s="93" t="s">
        <v>88</v>
      </c>
      <c r="BF454" s="91" t="s">
        <v>88</v>
      </c>
      <c r="BG454" s="91" t="s">
        <v>88</v>
      </c>
      <c r="BH454" s="91" t="s">
        <v>88</v>
      </c>
      <c r="BI454" s="94">
        <f t="shared" si="274"/>
        <v>98.608955333389503</v>
      </c>
      <c r="BJ454" s="95">
        <f t="shared" si="275"/>
        <v>5.068305775452477</v>
      </c>
      <c r="BK454" s="95">
        <f t="shared" si="276"/>
        <v>91.718975820713666</v>
      </c>
      <c r="BL454" s="95">
        <f t="shared" si="277"/>
        <v>80.14150832</v>
      </c>
      <c r="BM454" s="95">
        <f t="shared" si="278"/>
        <v>99.104004398411917</v>
      </c>
      <c r="BN454" s="95">
        <f t="shared" si="279"/>
        <v>61.608367706250007</v>
      </c>
      <c r="BO454" s="95">
        <f t="shared" si="280"/>
        <v>85.842310056788847</v>
      </c>
      <c r="BP454" s="95">
        <f t="shared" si="281"/>
        <v>80.102008570225323</v>
      </c>
      <c r="BQ454" s="95">
        <f t="shared" si="282"/>
        <v>85.094390427507108</v>
      </c>
      <c r="BR454" s="96">
        <f t="shared" si="283"/>
        <v>73.499340817915723</v>
      </c>
      <c r="BS454" s="97" t="str">
        <f t="shared" si="284"/>
        <v>BUENA</v>
      </c>
      <c r="BT454" s="98">
        <f t="shared" si="285"/>
        <v>15.015015015015015</v>
      </c>
      <c r="BU454" s="99">
        <f t="shared" si="286"/>
        <v>0.98799999999999999</v>
      </c>
      <c r="BV454" s="100">
        <f t="shared" si="287"/>
        <v>0.1</v>
      </c>
      <c r="BW454" s="95">
        <f t="shared" si="288"/>
        <v>1</v>
      </c>
      <c r="BX454" s="94">
        <f t="shared" si="289"/>
        <v>0.91</v>
      </c>
      <c r="BY454" s="100">
        <f t="shared" si="290"/>
        <v>0.99</v>
      </c>
      <c r="BZ454" s="100">
        <f t="shared" si="291"/>
        <v>0.84896765840781396</v>
      </c>
      <c r="CA454" s="94">
        <f t="shared" si="292"/>
        <v>0.8</v>
      </c>
      <c r="CB454" s="99">
        <f t="shared" si="293"/>
        <v>0.80893547217709394</v>
      </c>
      <c r="CC454" s="97" t="str">
        <f t="shared" si="294"/>
        <v>Aceptable</v>
      </c>
      <c r="CD454" s="99">
        <f t="shared" si="295"/>
        <v>0.15103234159218604</v>
      </c>
      <c r="CE454" s="96">
        <f t="shared" si="296"/>
        <v>0</v>
      </c>
      <c r="CF454" s="96">
        <f t="shared" si="297"/>
        <v>0</v>
      </c>
      <c r="CG454" s="99">
        <f t="shared" si="298"/>
        <v>5.0344113864062012E-2</v>
      </c>
      <c r="CH454" s="101" t="str">
        <f t="shared" si="299"/>
        <v>Ninguna</v>
      </c>
      <c r="CI454" s="96">
        <f t="shared" si="300"/>
        <v>0</v>
      </c>
      <c r="CJ454" s="96">
        <f t="shared" si="301"/>
        <v>1</v>
      </c>
      <c r="CK454" s="96">
        <f t="shared" si="302"/>
        <v>1.2000000000000011E-2</v>
      </c>
      <c r="CL454" s="102">
        <f t="shared" si="303"/>
        <v>0.33733333333333332</v>
      </c>
      <c r="CM454" s="103" t="str">
        <f t="shared" si="304"/>
        <v>Baja</v>
      </c>
      <c r="CN454" s="96">
        <f t="shared" si="305"/>
        <v>0</v>
      </c>
      <c r="CO454" s="96">
        <f t="shared" si="306"/>
        <v>0</v>
      </c>
      <c r="CP454" s="103" t="str">
        <f t="shared" si="307"/>
        <v>Ninguna</v>
      </c>
      <c r="CQ454" s="104">
        <f t="shared" si="308"/>
        <v>1.7550523485820077E-3</v>
      </c>
      <c r="CR454" s="104">
        <f t="shared" si="309"/>
        <v>1.7550523485820077E-3</v>
      </c>
      <c r="CS454" s="103" t="str">
        <f t="shared" si="310"/>
        <v>Ninguna</v>
      </c>
      <c r="CT454" s="105" t="str">
        <f t="shared" si="311"/>
        <v>Eutrofico</v>
      </c>
      <c r="CU454" s="91" t="s">
        <v>2639</v>
      </c>
      <c r="CV454" s="91" t="s">
        <v>2640</v>
      </c>
      <c r="CW454" s="90">
        <v>44152</v>
      </c>
      <c r="CX454" s="106">
        <f t="shared" si="312"/>
        <v>5.2784863293062321</v>
      </c>
    </row>
    <row r="455" spans="1:102" ht="30" hidden="1" customHeight="1" x14ac:dyDescent="0.2">
      <c r="A455" s="83">
        <v>2020</v>
      </c>
      <c r="B455" s="84" t="s">
        <v>1189</v>
      </c>
      <c r="C455" s="84" t="s">
        <v>1184</v>
      </c>
      <c r="D455" s="85" t="s">
        <v>1190</v>
      </c>
      <c r="E455" s="84" t="s">
        <v>402</v>
      </c>
      <c r="F455" s="86" t="s">
        <v>135</v>
      </c>
      <c r="G455" s="86" t="s">
        <v>991</v>
      </c>
      <c r="H455" s="87">
        <v>-75.828444000000005</v>
      </c>
      <c r="I455" s="119">
        <v>5.6016310000000002</v>
      </c>
      <c r="J455" s="88">
        <v>805981.45979999995</v>
      </c>
      <c r="K455" s="86">
        <v>1111473.0484</v>
      </c>
      <c r="L455" s="89" t="s">
        <v>2569</v>
      </c>
      <c r="M455" s="86" t="s">
        <v>2544</v>
      </c>
      <c r="N455" s="86" t="s">
        <v>79</v>
      </c>
      <c r="O455" s="86" t="s">
        <v>2545</v>
      </c>
      <c r="P455" s="86" t="s">
        <v>80</v>
      </c>
      <c r="Q455" s="84" t="s">
        <v>137</v>
      </c>
      <c r="R455" s="84" t="s">
        <v>696</v>
      </c>
      <c r="S455" s="84" t="s">
        <v>403</v>
      </c>
      <c r="T455" s="84" t="s">
        <v>404</v>
      </c>
      <c r="U455" s="85" t="s">
        <v>405</v>
      </c>
      <c r="V455" s="84" t="s">
        <v>406</v>
      </c>
      <c r="W455" s="84" t="s">
        <v>1186</v>
      </c>
      <c r="X455" s="90" t="s">
        <v>1184</v>
      </c>
      <c r="Y455" s="90">
        <v>44132</v>
      </c>
      <c r="Z455" s="91">
        <v>427.4</v>
      </c>
      <c r="AA455" s="91">
        <v>7.45</v>
      </c>
      <c r="AB455" s="91">
        <v>70.5</v>
      </c>
      <c r="AC455" s="91">
        <v>18.899999999999999</v>
      </c>
      <c r="AD455" s="91">
        <v>21.1</v>
      </c>
      <c r="AE455" s="91">
        <v>7.7</v>
      </c>
      <c r="AF455" s="91">
        <v>101.2</v>
      </c>
      <c r="AG455" s="91">
        <f t="shared" si="273"/>
        <v>2.2000000000000028</v>
      </c>
      <c r="AH455" s="96">
        <v>29.7</v>
      </c>
      <c r="AI455" s="96">
        <v>4.3899999999999997</v>
      </c>
      <c r="AJ455" s="91" t="s">
        <v>88</v>
      </c>
      <c r="AK455" s="91" t="s">
        <v>88</v>
      </c>
      <c r="AL455" s="96">
        <v>248100</v>
      </c>
      <c r="AM455" s="96">
        <v>365400</v>
      </c>
      <c r="AN455" s="96">
        <v>307600</v>
      </c>
      <c r="AO455" s="96">
        <v>0.5</v>
      </c>
      <c r="AP455" s="96">
        <v>0.2484863293062323</v>
      </c>
      <c r="AQ455" s="96">
        <v>0.03</v>
      </c>
      <c r="AR455" s="96">
        <v>5</v>
      </c>
      <c r="AS455" s="96">
        <v>10.4</v>
      </c>
      <c r="AT455" s="96">
        <v>59</v>
      </c>
      <c r="AU455" s="91" t="s">
        <v>88</v>
      </c>
      <c r="AV455" s="96">
        <v>8</v>
      </c>
      <c r="AW455" s="96">
        <v>0.1</v>
      </c>
      <c r="AX455" s="96">
        <v>5</v>
      </c>
      <c r="AY455" s="96">
        <v>0.36299999999999999</v>
      </c>
      <c r="AZ455" s="96">
        <v>30</v>
      </c>
      <c r="BA455" s="96">
        <v>34.200000000000003</v>
      </c>
      <c r="BB455" s="91" t="s">
        <v>88</v>
      </c>
      <c r="BC455" s="91" t="s">
        <v>88</v>
      </c>
      <c r="BD455" s="91" t="s">
        <v>88</v>
      </c>
      <c r="BE455" s="93" t="s">
        <v>88</v>
      </c>
      <c r="BF455" s="91" t="s">
        <v>88</v>
      </c>
      <c r="BG455" s="91" t="s">
        <v>88</v>
      </c>
      <c r="BH455" s="91" t="s">
        <v>88</v>
      </c>
      <c r="BI455" s="94">
        <f t="shared" si="274"/>
        <v>98.809711650725916</v>
      </c>
      <c r="BJ455" s="95">
        <f t="shared" si="275"/>
        <v>2</v>
      </c>
      <c r="BK455" s="95">
        <f t="shared" si="276"/>
        <v>93.492894614970254</v>
      </c>
      <c r="BL455" s="95">
        <f t="shared" si="277"/>
        <v>61.389494435414846</v>
      </c>
      <c r="BM455" s="95">
        <f t="shared" si="278"/>
        <v>99.104004398411917</v>
      </c>
      <c r="BN455" s="95">
        <f t="shared" si="279"/>
        <v>61.608367706250007</v>
      </c>
      <c r="BO455" s="95">
        <f t="shared" si="280"/>
        <v>85.842310056788847</v>
      </c>
      <c r="BP455" s="95">
        <f t="shared" si="281"/>
        <v>75.535619252387846</v>
      </c>
      <c r="BQ455" s="95">
        <f t="shared" si="282"/>
        <v>85.883788669867101</v>
      </c>
      <c r="BR455" s="96">
        <f t="shared" si="283"/>
        <v>70.864896739392591</v>
      </c>
      <c r="BS455" s="97" t="str">
        <f t="shared" si="284"/>
        <v>BUENA</v>
      </c>
      <c r="BT455" s="98">
        <f t="shared" si="285"/>
        <v>13.774104683195592</v>
      </c>
      <c r="BU455" s="99">
        <f t="shared" si="286"/>
        <v>0.98799999999999999</v>
      </c>
      <c r="BV455" s="100">
        <f t="shared" si="287"/>
        <v>0.1</v>
      </c>
      <c r="BW455" s="95">
        <f t="shared" si="288"/>
        <v>1</v>
      </c>
      <c r="BX455" s="94">
        <f t="shared" si="289"/>
        <v>0.51</v>
      </c>
      <c r="BY455" s="100">
        <f t="shared" si="290"/>
        <v>0.996</v>
      </c>
      <c r="BZ455" s="100">
        <f t="shared" si="291"/>
        <v>0.83534557115911778</v>
      </c>
      <c r="CA455" s="94">
        <f t="shared" si="292"/>
        <v>0.6</v>
      </c>
      <c r="CB455" s="99">
        <f t="shared" si="293"/>
        <v>0.72386837996227649</v>
      </c>
      <c r="CC455" s="97" t="str">
        <f t="shared" si="294"/>
        <v>Aceptable</v>
      </c>
      <c r="CD455" s="99">
        <f t="shared" si="295"/>
        <v>0.16465442884088219</v>
      </c>
      <c r="CE455" s="96">
        <f t="shared" si="296"/>
        <v>4.567881896865314E-3</v>
      </c>
      <c r="CF455" s="96">
        <f t="shared" si="297"/>
        <v>0</v>
      </c>
      <c r="CG455" s="99">
        <f t="shared" si="298"/>
        <v>5.6407436912582508E-2</v>
      </c>
      <c r="CH455" s="101" t="str">
        <f t="shared" si="299"/>
        <v>Ninguna</v>
      </c>
      <c r="CI455" s="96">
        <f t="shared" si="300"/>
        <v>0.39972516416948489</v>
      </c>
      <c r="CJ455" s="96">
        <f t="shared" si="301"/>
        <v>1</v>
      </c>
      <c r="CK455" s="96">
        <f t="shared" si="302"/>
        <v>0</v>
      </c>
      <c r="CL455" s="102">
        <f t="shared" si="303"/>
        <v>0.46657505472316158</v>
      </c>
      <c r="CM455" s="103" t="str">
        <f t="shared" si="304"/>
        <v>Media</v>
      </c>
      <c r="CN455" s="96">
        <f t="shared" si="305"/>
        <v>0</v>
      </c>
      <c r="CO455" s="96">
        <f t="shared" si="306"/>
        <v>0</v>
      </c>
      <c r="CP455" s="103" t="str">
        <f t="shared" si="307"/>
        <v>Ninguna</v>
      </c>
      <c r="CQ455" s="104">
        <f t="shared" si="308"/>
        <v>4.5981155640259083E-3</v>
      </c>
      <c r="CR455" s="104">
        <f t="shared" si="309"/>
        <v>4.5981155640259083E-3</v>
      </c>
      <c r="CS455" s="103" t="str">
        <f t="shared" si="310"/>
        <v>Ninguna</v>
      </c>
      <c r="CT455" s="105" t="str">
        <f t="shared" si="311"/>
        <v>Eutrofico</v>
      </c>
      <c r="CU455" s="91" t="s">
        <v>2639</v>
      </c>
      <c r="CV455" s="91" t="s">
        <v>2640</v>
      </c>
      <c r="CW455" s="90">
        <v>44152</v>
      </c>
      <c r="CX455" s="106">
        <f t="shared" si="312"/>
        <v>5.2784863293062321</v>
      </c>
    </row>
    <row r="456" spans="1:102" ht="30" hidden="1" customHeight="1" x14ac:dyDescent="0.2">
      <c r="A456" s="83">
        <v>2020</v>
      </c>
      <c r="B456" s="84" t="s">
        <v>2641</v>
      </c>
      <c r="C456" s="84" t="s">
        <v>1184</v>
      </c>
      <c r="D456" s="85" t="s">
        <v>1193</v>
      </c>
      <c r="E456" s="84" t="s">
        <v>402</v>
      </c>
      <c r="F456" s="86" t="s">
        <v>135</v>
      </c>
      <c r="G456" s="86" t="s">
        <v>991</v>
      </c>
      <c r="H456" s="87">
        <v>-75.813850000000002</v>
      </c>
      <c r="I456" s="119">
        <v>5.5986729999999998</v>
      </c>
      <c r="J456" s="88">
        <v>807598.12150000001</v>
      </c>
      <c r="K456" s="86">
        <v>1111140.9833</v>
      </c>
      <c r="L456" s="89" t="s">
        <v>2642</v>
      </c>
      <c r="M456" s="86" t="s">
        <v>2544</v>
      </c>
      <c r="N456" s="86" t="s">
        <v>79</v>
      </c>
      <c r="O456" s="86" t="s">
        <v>2545</v>
      </c>
      <c r="P456" s="86" t="s">
        <v>80</v>
      </c>
      <c r="Q456" s="84" t="s">
        <v>137</v>
      </c>
      <c r="R456" s="84" t="s">
        <v>696</v>
      </c>
      <c r="S456" s="84" t="s">
        <v>403</v>
      </c>
      <c r="T456" s="84" t="s">
        <v>404</v>
      </c>
      <c r="U456" s="85" t="s">
        <v>405</v>
      </c>
      <c r="V456" s="84" t="s">
        <v>406</v>
      </c>
      <c r="W456" s="84" t="s">
        <v>1186</v>
      </c>
      <c r="X456" s="90" t="s">
        <v>1184</v>
      </c>
      <c r="Y456" s="90">
        <v>44131</v>
      </c>
      <c r="Z456" s="91">
        <v>137.97</v>
      </c>
      <c r="AA456" s="91">
        <v>7.2</v>
      </c>
      <c r="AB456" s="91">
        <v>523</v>
      </c>
      <c r="AC456" s="91">
        <v>22.1</v>
      </c>
      <c r="AD456" s="91">
        <v>29</v>
      </c>
      <c r="AE456" s="91">
        <v>7.56</v>
      </c>
      <c r="AF456" s="91">
        <v>109</v>
      </c>
      <c r="AG456" s="91">
        <f t="shared" si="273"/>
        <v>6.8999999999999986</v>
      </c>
      <c r="AH456" s="91">
        <v>29.3</v>
      </c>
      <c r="AI456" s="91">
        <v>2</v>
      </c>
      <c r="AJ456" s="91" t="s">
        <v>88</v>
      </c>
      <c r="AK456" s="91" t="s">
        <v>88</v>
      </c>
      <c r="AL456" s="91">
        <v>4356</v>
      </c>
      <c r="AM456" s="91">
        <v>5040</v>
      </c>
      <c r="AN456" s="91">
        <v>4884</v>
      </c>
      <c r="AO456" s="91">
        <v>0.5</v>
      </c>
      <c r="AP456" s="96">
        <v>0.2484863293062323</v>
      </c>
      <c r="AQ456" s="96">
        <v>0.03</v>
      </c>
      <c r="AR456" s="96">
        <v>5</v>
      </c>
      <c r="AS456" s="91">
        <v>2.82</v>
      </c>
      <c r="AT456" s="91">
        <v>94</v>
      </c>
      <c r="AU456" s="91" t="s">
        <v>88</v>
      </c>
      <c r="AV456" s="91">
        <v>7</v>
      </c>
      <c r="AW456" s="96">
        <v>0.1</v>
      </c>
      <c r="AX456" s="96">
        <v>5</v>
      </c>
      <c r="AY456" s="91">
        <v>0.27100000000000002</v>
      </c>
      <c r="AZ456" s="91">
        <v>40.1</v>
      </c>
      <c r="BA456" s="91">
        <v>32.6</v>
      </c>
      <c r="BB456" s="91" t="s">
        <v>88</v>
      </c>
      <c r="BC456" s="91" t="s">
        <v>88</v>
      </c>
      <c r="BD456" s="91" t="s">
        <v>88</v>
      </c>
      <c r="BE456" s="93" t="s">
        <v>88</v>
      </c>
      <c r="BF456" s="91" t="s">
        <v>88</v>
      </c>
      <c r="BG456" s="91" t="s">
        <v>88</v>
      </c>
      <c r="BH456" s="91" t="s">
        <v>88</v>
      </c>
      <c r="BI456" s="94">
        <f t="shared" si="274"/>
        <v>97.330889797634981</v>
      </c>
      <c r="BJ456" s="95">
        <f t="shared" si="275"/>
        <v>13.366342274326113</v>
      </c>
      <c r="BK456" s="95">
        <f t="shared" si="276"/>
        <v>92.138198271999016</v>
      </c>
      <c r="BL456" s="95">
        <f t="shared" si="277"/>
        <v>80.14150832</v>
      </c>
      <c r="BM456" s="95">
        <f t="shared" si="278"/>
        <v>99.104004398411917</v>
      </c>
      <c r="BN456" s="95">
        <f t="shared" si="279"/>
        <v>61.608367706250007</v>
      </c>
      <c r="BO456" s="95">
        <f t="shared" si="280"/>
        <v>62.361667359085018</v>
      </c>
      <c r="BP456" s="95">
        <f t="shared" si="281"/>
        <v>91.065437877642324</v>
      </c>
      <c r="BQ456" s="95">
        <f t="shared" si="282"/>
        <v>84.648442093105601</v>
      </c>
      <c r="BR456" s="96">
        <f t="shared" si="283"/>
        <v>73.153663677713496</v>
      </c>
      <c r="BS456" s="97" t="str">
        <f t="shared" si="284"/>
        <v>BUENA</v>
      </c>
      <c r="BT456" s="98">
        <f t="shared" si="285"/>
        <v>18.450184501845015</v>
      </c>
      <c r="BU456" s="99">
        <f t="shared" si="286"/>
        <v>0.90999999999999992</v>
      </c>
      <c r="BV456" s="100">
        <f t="shared" si="287"/>
        <v>0.1</v>
      </c>
      <c r="BW456" s="95">
        <f t="shared" si="288"/>
        <v>1</v>
      </c>
      <c r="BX456" s="94">
        <f t="shared" si="289"/>
        <v>0.51</v>
      </c>
      <c r="BY456" s="100">
        <f t="shared" si="290"/>
        <v>0.999</v>
      </c>
      <c r="BZ456" s="100">
        <f t="shared" si="291"/>
        <v>0</v>
      </c>
      <c r="CA456" s="94">
        <f t="shared" si="292"/>
        <v>0.8</v>
      </c>
      <c r="CB456" s="99">
        <f t="shared" si="293"/>
        <v>0.62285999999999997</v>
      </c>
      <c r="CC456" s="97" t="str">
        <f t="shared" si="294"/>
        <v>Regular</v>
      </c>
      <c r="CD456" s="99">
        <f t="shared" si="295"/>
        <v>1</v>
      </c>
      <c r="CE456" s="96">
        <f t="shared" si="296"/>
        <v>3.6996227408007927E-3</v>
      </c>
      <c r="CF456" s="96">
        <f t="shared" si="297"/>
        <v>0</v>
      </c>
      <c r="CG456" s="99">
        <f t="shared" si="298"/>
        <v>0.33456654091360027</v>
      </c>
      <c r="CH456" s="101" t="str">
        <f t="shared" si="299"/>
        <v>Baja</v>
      </c>
      <c r="CI456" s="96">
        <f t="shared" si="300"/>
        <v>0</v>
      </c>
      <c r="CJ456" s="96">
        <f t="shared" si="301"/>
        <v>0.63336110040949434</v>
      </c>
      <c r="CK456" s="96">
        <f t="shared" si="302"/>
        <v>0</v>
      </c>
      <c r="CL456" s="102">
        <f t="shared" si="303"/>
        <v>0.21112036680316479</v>
      </c>
      <c r="CM456" s="103" t="str">
        <f t="shared" si="304"/>
        <v>Baja</v>
      </c>
      <c r="CN456" s="96">
        <f t="shared" si="305"/>
        <v>0</v>
      </c>
      <c r="CO456" s="96">
        <f t="shared" si="306"/>
        <v>0</v>
      </c>
      <c r="CP456" s="103" t="str">
        <f t="shared" si="307"/>
        <v>Ninguna</v>
      </c>
      <c r="CQ456" s="104">
        <f t="shared" si="308"/>
        <v>1.9460609850855683E-3</v>
      </c>
      <c r="CR456" s="104">
        <f t="shared" si="309"/>
        <v>1.9460609850855683E-3</v>
      </c>
      <c r="CS456" s="103" t="str">
        <f t="shared" si="310"/>
        <v>Ninguna</v>
      </c>
      <c r="CT456" s="105" t="str">
        <f t="shared" si="311"/>
        <v>Eutrofico</v>
      </c>
      <c r="CU456" s="91" t="s">
        <v>2643</v>
      </c>
      <c r="CV456" s="91" t="s">
        <v>2644</v>
      </c>
      <c r="CW456" s="90">
        <v>44152</v>
      </c>
      <c r="CX456" s="106">
        <f t="shared" si="312"/>
        <v>5.2784863293062321</v>
      </c>
    </row>
    <row r="457" spans="1:102" ht="30" hidden="1" customHeight="1" x14ac:dyDescent="0.2">
      <c r="A457" s="83">
        <v>2020</v>
      </c>
      <c r="B457" s="84" t="s">
        <v>2645</v>
      </c>
      <c r="C457" s="84" t="s">
        <v>1184</v>
      </c>
      <c r="D457" s="85" t="s">
        <v>1197</v>
      </c>
      <c r="E457" s="84" t="s">
        <v>402</v>
      </c>
      <c r="F457" s="86" t="s">
        <v>135</v>
      </c>
      <c r="G457" s="86" t="s">
        <v>991</v>
      </c>
      <c r="H457" s="87">
        <v>-75.815980999999994</v>
      </c>
      <c r="I457" s="119">
        <v>5.5996249999999996</v>
      </c>
      <c r="J457" s="88">
        <v>807362.22840000002</v>
      </c>
      <c r="K457" s="86">
        <v>1111247.007</v>
      </c>
      <c r="L457" s="89" t="s">
        <v>2646</v>
      </c>
      <c r="M457" s="86" t="s">
        <v>2544</v>
      </c>
      <c r="N457" s="86" t="s">
        <v>79</v>
      </c>
      <c r="O457" s="86" t="s">
        <v>2545</v>
      </c>
      <c r="P457" s="86" t="s">
        <v>80</v>
      </c>
      <c r="Q457" s="84" t="s">
        <v>137</v>
      </c>
      <c r="R457" s="84" t="s">
        <v>696</v>
      </c>
      <c r="S457" s="84" t="s">
        <v>403</v>
      </c>
      <c r="T457" s="84" t="s">
        <v>404</v>
      </c>
      <c r="U457" s="85" t="s">
        <v>405</v>
      </c>
      <c r="V457" s="84" t="s">
        <v>406</v>
      </c>
      <c r="W457" s="84" t="s">
        <v>1186</v>
      </c>
      <c r="X457" s="90" t="s">
        <v>1184</v>
      </c>
      <c r="Y457" s="90">
        <v>44131</v>
      </c>
      <c r="Z457" s="91">
        <v>142.15</v>
      </c>
      <c r="AA457" s="91">
        <v>7.2</v>
      </c>
      <c r="AB457" s="91">
        <v>93.6</v>
      </c>
      <c r="AC457" s="91">
        <v>19.7</v>
      </c>
      <c r="AD457" s="91">
        <v>29</v>
      </c>
      <c r="AE457" s="91">
        <v>7.96</v>
      </c>
      <c r="AF457" s="91">
        <v>98.6</v>
      </c>
      <c r="AG457" s="91">
        <f t="shared" si="273"/>
        <v>9.3000000000000007</v>
      </c>
      <c r="AH457" s="91">
        <v>46.5</v>
      </c>
      <c r="AI457" s="91">
        <v>2</v>
      </c>
      <c r="AJ457" s="91" t="s">
        <v>88</v>
      </c>
      <c r="AK457" s="91" t="s">
        <v>88</v>
      </c>
      <c r="AL457" s="91">
        <v>78900</v>
      </c>
      <c r="AM457" s="91">
        <v>261300</v>
      </c>
      <c r="AN457" s="91">
        <v>101400</v>
      </c>
      <c r="AO457" s="91">
        <v>0.5</v>
      </c>
      <c r="AP457" s="96">
        <v>0.2484863293062323</v>
      </c>
      <c r="AQ457" s="96">
        <v>0.03</v>
      </c>
      <c r="AR457" s="96">
        <v>5</v>
      </c>
      <c r="AS457" s="91">
        <v>4.6500000000000004</v>
      </c>
      <c r="AT457" s="91">
        <v>116</v>
      </c>
      <c r="AU457" s="91" t="s">
        <v>88</v>
      </c>
      <c r="AV457" s="91">
        <v>7</v>
      </c>
      <c r="AW457" s="96">
        <v>0.1</v>
      </c>
      <c r="AX457" s="96">
        <v>5</v>
      </c>
      <c r="AY457" s="91">
        <v>0.28100000000000003</v>
      </c>
      <c r="AZ457" s="91">
        <v>41.6</v>
      </c>
      <c r="BA457" s="91">
        <v>34</v>
      </c>
      <c r="BB457" s="91" t="s">
        <v>88</v>
      </c>
      <c r="BC457" s="91" t="s">
        <v>88</v>
      </c>
      <c r="BD457" s="91" t="s">
        <v>88</v>
      </c>
      <c r="BE457" s="93" t="s">
        <v>88</v>
      </c>
      <c r="BF457" s="91" t="s">
        <v>88</v>
      </c>
      <c r="BG457" s="91" t="s">
        <v>88</v>
      </c>
      <c r="BH457" s="91" t="s">
        <v>88</v>
      </c>
      <c r="BI457" s="94">
        <f t="shared" si="274"/>
        <v>98.577800352212506</v>
      </c>
      <c r="BJ457" s="95">
        <f t="shared" si="275"/>
        <v>2</v>
      </c>
      <c r="BK457" s="95">
        <f t="shared" si="276"/>
        <v>92.138198271999016</v>
      </c>
      <c r="BL457" s="95">
        <f t="shared" si="277"/>
        <v>80.14150832</v>
      </c>
      <c r="BM457" s="95">
        <f t="shared" si="278"/>
        <v>99.104004398411917</v>
      </c>
      <c r="BN457" s="95">
        <f t="shared" si="279"/>
        <v>61.608367706250007</v>
      </c>
      <c r="BO457" s="95">
        <f t="shared" si="280"/>
        <v>48.691101413083381</v>
      </c>
      <c r="BP457" s="95">
        <f t="shared" si="281"/>
        <v>86.888665418196084</v>
      </c>
      <c r="BQ457" s="95">
        <f t="shared" si="282"/>
        <v>82.7112827338496</v>
      </c>
      <c r="BR457" s="96">
        <f t="shared" si="283"/>
        <v>69.710224161595718</v>
      </c>
      <c r="BS457" s="97" t="str">
        <f t="shared" si="284"/>
        <v>MEDIA</v>
      </c>
      <c r="BT457" s="98">
        <f t="shared" si="285"/>
        <v>17.793594306049819</v>
      </c>
      <c r="BU457" s="99">
        <f t="shared" si="286"/>
        <v>0.98599999999999999</v>
      </c>
      <c r="BV457" s="100">
        <f t="shared" si="287"/>
        <v>0.1</v>
      </c>
      <c r="BW457" s="95">
        <f t="shared" si="288"/>
        <v>1</v>
      </c>
      <c r="BX457" s="94">
        <f t="shared" si="289"/>
        <v>0.26</v>
      </c>
      <c r="BY457" s="100">
        <f t="shared" si="290"/>
        <v>0.999</v>
      </c>
      <c r="BZ457" s="100">
        <f t="shared" si="291"/>
        <v>0.75928140643433584</v>
      </c>
      <c r="CA457" s="94">
        <f t="shared" si="292"/>
        <v>0.8</v>
      </c>
      <c r="CB457" s="99">
        <f t="shared" si="293"/>
        <v>0.70631939690080703</v>
      </c>
      <c r="CC457" s="97" t="str">
        <f t="shared" si="294"/>
        <v>Aceptable</v>
      </c>
      <c r="CD457" s="99">
        <f t="shared" si="295"/>
        <v>0.24071859356566411</v>
      </c>
      <c r="CE457" s="96">
        <f t="shared" si="296"/>
        <v>4.4515087870283356E-3</v>
      </c>
      <c r="CF457" s="96">
        <f t="shared" si="297"/>
        <v>0</v>
      </c>
      <c r="CG457" s="99">
        <f t="shared" si="298"/>
        <v>8.1723367450897477E-2</v>
      </c>
      <c r="CH457" s="101" t="str">
        <f t="shared" si="299"/>
        <v>Ninguna</v>
      </c>
      <c r="CI457" s="96">
        <f t="shared" si="300"/>
        <v>0</v>
      </c>
      <c r="CJ457" s="96">
        <f t="shared" si="301"/>
        <v>1</v>
      </c>
      <c r="CK457" s="96">
        <f t="shared" si="302"/>
        <v>1.4000000000000012E-2</v>
      </c>
      <c r="CL457" s="102">
        <f t="shared" si="303"/>
        <v>0.33800000000000002</v>
      </c>
      <c r="CM457" s="103" t="str">
        <f t="shared" si="304"/>
        <v>Baja</v>
      </c>
      <c r="CN457" s="96">
        <f t="shared" si="305"/>
        <v>0</v>
      </c>
      <c r="CO457" s="96">
        <f t="shared" si="306"/>
        <v>0</v>
      </c>
      <c r="CP457" s="103" t="str">
        <f t="shared" si="307"/>
        <v>Ninguna</v>
      </c>
      <c r="CQ457" s="104">
        <f t="shared" si="308"/>
        <v>1.9460609850855683E-3</v>
      </c>
      <c r="CR457" s="104">
        <f t="shared" si="309"/>
        <v>1.9460609850855683E-3</v>
      </c>
      <c r="CS457" s="103" t="str">
        <f t="shared" si="310"/>
        <v>Ninguna</v>
      </c>
      <c r="CT457" s="105" t="str">
        <f t="shared" si="311"/>
        <v>Eutrofico</v>
      </c>
      <c r="CU457" s="91" t="s">
        <v>2643</v>
      </c>
      <c r="CV457" s="91" t="s">
        <v>2644</v>
      </c>
      <c r="CW457" s="90">
        <v>44152</v>
      </c>
      <c r="CX457" s="106">
        <f t="shared" si="312"/>
        <v>5.2784863293062321</v>
      </c>
    </row>
    <row r="458" spans="1:102" ht="30" hidden="1" customHeight="1" x14ac:dyDescent="0.2">
      <c r="A458" s="83">
        <v>2020</v>
      </c>
      <c r="B458" s="84" t="s">
        <v>1199</v>
      </c>
      <c r="C458" s="84" t="s">
        <v>388</v>
      </c>
      <c r="D458" s="85" t="s">
        <v>1200</v>
      </c>
      <c r="E458" s="84" t="s">
        <v>384</v>
      </c>
      <c r="F458" s="86" t="s">
        <v>135</v>
      </c>
      <c r="G458" s="86">
        <v>1</v>
      </c>
      <c r="H458" s="87">
        <v>-75.912373000000002</v>
      </c>
      <c r="I458" s="119">
        <v>6.0398139999999998</v>
      </c>
      <c r="J458" s="88">
        <v>796835.85900000005</v>
      </c>
      <c r="K458" s="86">
        <v>1159982.7592</v>
      </c>
      <c r="L458" s="89" t="s">
        <v>2647</v>
      </c>
      <c r="M458" s="86" t="s">
        <v>2544</v>
      </c>
      <c r="N458" s="86" t="s">
        <v>79</v>
      </c>
      <c r="O458" s="86" t="s">
        <v>2545</v>
      </c>
      <c r="P458" s="86" t="s">
        <v>80</v>
      </c>
      <c r="Q458" s="84" t="s">
        <v>2648</v>
      </c>
      <c r="R458" s="84" t="s">
        <v>701</v>
      </c>
      <c r="S458" s="84" t="s">
        <v>153</v>
      </c>
      <c r="T458" s="84" t="s">
        <v>154</v>
      </c>
      <c r="U458" s="85" t="s">
        <v>385</v>
      </c>
      <c r="V458" s="84" t="s">
        <v>386</v>
      </c>
      <c r="W458" s="84" t="s">
        <v>387</v>
      </c>
      <c r="X458" s="90" t="s">
        <v>388</v>
      </c>
      <c r="Y458" s="90">
        <v>44131</v>
      </c>
      <c r="Z458" s="91">
        <v>50.57</v>
      </c>
      <c r="AA458" s="91">
        <v>7.4</v>
      </c>
      <c r="AB458" s="91">
        <v>139</v>
      </c>
      <c r="AC458" s="91">
        <v>18.5</v>
      </c>
      <c r="AD458" s="91">
        <v>22</v>
      </c>
      <c r="AE458" s="91">
        <v>4.16</v>
      </c>
      <c r="AF458" s="91">
        <v>63</v>
      </c>
      <c r="AG458" s="91">
        <f t="shared" si="273"/>
        <v>3.5</v>
      </c>
      <c r="AH458" s="96">
        <v>31</v>
      </c>
      <c r="AI458" s="96">
        <v>2</v>
      </c>
      <c r="AJ458" s="91" t="s">
        <v>88</v>
      </c>
      <c r="AK458" s="91" t="s">
        <v>88</v>
      </c>
      <c r="AL458" s="96">
        <v>56300</v>
      </c>
      <c r="AM458" s="96">
        <v>249500</v>
      </c>
      <c r="AN458" s="91">
        <v>57940</v>
      </c>
      <c r="AO458" s="96">
        <v>0.5</v>
      </c>
      <c r="AP458" s="96">
        <v>0.533116124693371</v>
      </c>
      <c r="AQ458" s="96">
        <v>9.6000000000000002E-2</v>
      </c>
      <c r="AR458" s="96">
        <v>5</v>
      </c>
      <c r="AS458" s="96">
        <v>2.1800000000000002</v>
      </c>
      <c r="AT458" s="96">
        <v>136</v>
      </c>
      <c r="AU458" s="91" t="s">
        <v>88</v>
      </c>
      <c r="AV458" s="96">
        <v>7</v>
      </c>
      <c r="AW458" s="96">
        <v>0.1</v>
      </c>
      <c r="AX458" s="96">
        <v>5</v>
      </c>
      <c r="AY458" s="96">
        <v>0.189</v>
      </c>
      <c r="AZ458" s="96">
        <v>54.5</v>
      </c>
      <c r="BA458" s="96">
        <v>64.2</v>
      </c>
      <c r="BB458" s="91" t="s">
        <v>88</v>
      </c>
      <c r="BC458" s="91" t="s">
        <v>88</v>
      </c>
      <c r="BD458" s="91" t="s">
        <v>88</v>
      </c>
      <c r="BE458" s="93" t="s">
        <v>88</v>
      </c>
      <c r="BF458" s="91" t="s">
        <v>88</v>
      </c>
      <c r="BG458" s="91" t="s">
        <v>88</v>
      </c>
      <c r="BH458" s="91" t="s">
        <v>88</v>
      </c>
      <c r="BI458" s="94">
        <f t="shared" si="274"/>
        <v>63.461141362944993</v>
      </c>
      <c r="BJ458" s="95">
        <f t="shared" si="275"/>
        <v>4.943901302731601</v>
      </c>
      <c r="BK458" s="95">
        <f t="shared" si="276"/>
        <v>93.562349984000747</v>
      </c>
      <c r="BL458" s="95">
        <f t="shared" si="277"/>
        <v>80.14150832</v>
      </c>
      <c r="BM458" s="95">
        <f t="shared" si="278"/>
        <v>97.044849247616213</v>
      </c>
      <c r="BN458" s="95">
        <f t="shared" si="279"/>
        <v>61.608367706250007</v>
      </c>
      <c r="BO458" s="95">
        <f t="shared" si="280"/>
        <v>80.69497612207968</v>
      </c>
      <c r="BP458" s="95">
        <f t="shared" si="281"/>
        <v>92.596385050445136</v>
      </c>
      <c r="BQ458" s="95">
        <f t="shared" si="282"/>
        <v>80.357501181337597</v>
      </c>
      <c r="BR458" s="96">
        <f t="shared" si="283"/>
        <v>67.654397847901635</v>
      </c>
      <c r="BS458" s="97" t="str">
        <f t="shared" si="284"/>
        <v>MEDIA</v>
      </c>
      <c r="BT458" s="98">
        <f t="shared" si="285"/>
        <v>26.455026455026456</v>
      </c>
      <c r="BU458" s="99">
        <f t="shared" si="286"/>
        <v>0.63</v>
      </c>
      <c r="BV458" s="100">
        <f t="shared" si="287"/>
        <v>0.1</v>
      </c>
      <c r="BW458" s="95">
        <f t="shared" si="288"/>
        <v>1</v>
      </c>
      <c r="BX458" s="94">
        <f t="shared" si="289"/>
        <v>0.51</v>
      </c>
      <c r="BY458" s="100">
        <f t="shared" si="290"/>
        <v>0.999</v>
      </c>
      <c r="BZ458" s="100">
        <f t="shared" si="291"/>
        <v>0.59107860626419562</v>
      </c>
      <c r="CA458" s="94">
        <f t="shared" si="292"/>
        <v>0.15</v>
      </c>
      <c r="CB458" s="99">
        <f t="shared" si="293"/>
        <v>0.56981100487698744</v>
      </c>
      <c r="CC458" s="97" t="str">
        <f t="shared" si="294"/>
        <v>Regular</v>
      </c>
      <c r="CD458" s="99">
        <f t="shared" si="295"/>
        <v>0.40892139373580438</v>
      </c>
      <c r="CE458" s="96">
        <f t="shared" si="296"/>
        <v>7.2971642788509081E-2</v>
      </c>
      <c r="CF458" s="96">
        <f t="shared" si="297"/>
        <v>2.250000000000002E-2</v>
      </c>
      <c r="CG458" s="99">
        <f t="shared" si="298"/>
        <v>0.16813101217477114</v>
      </c>
      <c r="CH458" s="101" t="str">
        <f t="shared" si="299"/>
        <v>Ninguna</v>
      </c>
      <c r="CI458" s="96">
        <f t="shared" si="300"/>
        <v>0</v>
      </c>
      <c r="CJ458" s="96">
        <f t="shared" si="301"/>
        <v>1</v>
      </c>
      <c r="CK458" s="96">
        <f t="shared" si="302"/>
        <v>0.37</v>
      </c>
      <c r="CL458" s="102">
        <f t="shared" si="303"/>
        <v>0.45666666666666672</v>
      </c>
      <c r="CM458" s="103" t="str">
        <f t="shared" si="304"/>
        <v>Media</v>
      </c>
      <c r="CN458" s="96">
        <f t="shared" si="305"/>
        <v>0</v>
      </c>
      <c r="CO458" s="96">
        <f t="shared" si="306"/>
        <v>0</v>
      </c>
      <c r="CP458" s="103" t="str">
        <f t="shared" si="307"/>
        <v>Ninguna</v>
      </c>
      <c r="CQ458" s="104">
        <f t="shared" si="308"/>
        <v>3.8724034406710421E-3</v>
      </c>
      <c r="CR458" s="104">
        <f t="shared" si="309"/>
        <v>3.8724034406710421E-3</v>
      </c>
      <c r="CS458" s="103" t="str">
        <f t="shared" si="310"/>
        <v>Ninguna</v>
      </c>
      <c r="CT458" s="105" t="str">
        <f t="shared" si="311"/>
        <v>Eutrofico</v>
      </c>
      <c r="CU458" s="91" t="s">
        <v>2649</v>
      </c>
      <c r="CV458" s="91" t="s">
        <v>2650</v>
      </c>
      <c r="CW458" s="90">
        <v>44152</v>
      </c>
      <c r="CX458" s="106">
        <f t="shared" si="312"/>
        <v>5.629116124693371</v>
      </c>
    </row>
    <row r="459" spans="1:102" ht="30" hidden="1" customHeight="1" x14ac:dyDescent="0.2">
      <c r="A459" s="83">
        <v>2020</v>
      </c>
      <c r="B459" s="84" t="s">
        <v>1203</v>
      </c>
      <c r="C459" s="84" t="s">
        <v>388</v>
      </c>
      <c r="D459" s="85" t="s">
        <v>1204</v>
      </c>
      <c r="E459" s="84" t="s">
        <v>384</v>
      </c>
      <c r="F459" s="86" t="s">
        <v>135</v>
      </c>
      <c r="G459" s="86">
        <v>1</v>
      </c>
      <c r="H459" s="87">
        <v>-75.909935000000004</v>
      </c>
      <c r="I459" s="119">
        <v>6.0386309999999996</v>
      </c>
      <c r="J459" s="88">
        <v>797105.45490000001</v>
      </c>
      <c r="K459" s="86">
        <v>1159850.9598000001</v>
      </c>
      <c r="L459" s="89" t="s">
        <v>2633</v>
      </c>
      <c r="M459" s="86" t="s">
        <v>2544</v>
      </c>
      <c r="N459" s="86" t="s">
        <v>79</v>
      </c>
      <c r="O459" s="86" t="s">
        <v>2545</v>
      </c>
      <c r="P459" s="86" t="s">
        <v>80</v>
      </c>
      <c r="Q459" s="84" t="s">
        <v>2648</v>
      </c>
      <c r="R459" s="84" t="s">
        <v>701</v>
      </c>
      <c r="S459" s="84" t="s">
        <v>153</v>
      </c>
      <c r="T459" s="84" t="s">
        <v>154</v>
      </c>
      <c r="U459" s="85" t="s">
        <v>385</v>
      </c>
      <c r="V459" s="84" t="s">
        <v>386</v>
      </c>
      <c r="W459" s="84" t="s">
        <v>387</v>
      </c>
      <c r="X459" s="90" t="s">
        <v>388</v>
      </c>
      <c r="Y459" s="90">
        <v>44131</v>
      </c>
      <c r="Z459" s="91">
        <v>59.75</v>
      </c>
      <c r="AA459" s="91">
        <v>7.32</v>
      </c>
      <c r="AB459" s="91">
        <v>206</v>
      </c>
      <c r="AC459" s="91">
        <v>18.8</v>
      </c>
      <c r="AD459" s="91">
        <v>21</v>
      </c>
      <c r="AE459" s="91">
        <v>3.64</v>
      </c>
      <c r="AF459" s="91">
        <v>48</v>
      </c>
      <c r="AG459" s="91">
        <f t="shared" si="273"/>
        <v>2.1999999999999993</v>
      </c>
      <c r="AH459" s="96">
        <v>78.7</v>
      </c>
      <c r="AI459" s="96">
        <v>19.3</v>
      </c>
      <c r="AJ459" s="91" t="s">
        <v>88</v>
      </c>
      <c r="AK459" s="91" t="s">
        <v>88</v>
      </c>
      <c r="AL459" s="96">
        <v>1274000</v>
      </c>
      <c r="AM459" s="96">
        <v>3448000</v>
      </c>
      <c r="AN459" s="91">
        <v>2098000</v>
      </c>
      <c r="AO459" s="96">
        <v>1.37</v>
      </c>
      <c r="AP459" s="96">
        <v>0.46986505905178466</v>
      </c>
      <c r="AQ459" s="96">
        <v>0.1</v>
      </c>
      <c r="AR459" s="96">
        <v>6.47</v>
      </c>
      <c r="AS459" s="96">
        <v>19.100000000000001</v>
      </c>
      <c r="AT459" s="96">
        <v>138</v>
      </c>
      <c r="AU459" s="91" t="s">
        <v>88</v>
      </c>
      <c r="AV459" s="96">
        <v>12</v>
      </c>
      <c r="AW459" s="96">
        <v>0.2</v>
      </c>
      <c r="AX459" s="96">
        <v>7.65</v>
      </c>
      <c r="AY459" s="96">
        <v>0.67</v>
      </c>
      <c r="AZ459" s="96">
        <v>76.3</v>
      </c>
      <c r="BA459" s="96">
        <v>64.599999999999994</v>
      </c>
      <c r="BB459" s="91" t="s">
        <v>88</v>
      </c>
      <c r="BC459" s="91" t="s">
        <v>88</v>
      </c>
      <c r="BD459" s="91" t="s">
        <v>88</v>
      </c>
      <c r="BE459" s="93" t="s">
        <v>88</v>
      </c>
      <c r="BF459" s="91" t="s">
        <v>88</v>
      </c>
      <c r="BG459" s="91" t="s">
        <v>88</v>
      </c>
      <c r="BH459" s="91" t="s">
        <v>88</v>
      </c>
      <c r="BI459" s="94">
        <f t="shared" si="274"/>
        <v>41.061616184319988</v>
      </c>
      <c r="BJ459" s="95">
        <f t="shared" si="275"/>
        <v>2</v>
      </c>
      <c r="BK459" s="95">
        <f t="shared" si="276"/>
        <v>93.300045498604248</v>
      </c>
      <c r="BL459" s="95">
        <f t="shared" si="277"/>
        <v>13.562467739676975</v>
      </c>
      <c r="BM459" s="95">
        <f t="shared" si="278"/>
        <v>97.497400778874592</v>
      </c>
      <c r="BN459" s="95">
        <f t="shared" si="279"/>
        <v>32.443884532113529</v>
      </c>
      <c r="BO459" s="95">
        <f t="shared" si="280"/>
        <v>85.842310056788861</v>
      </c>
      <c r="BP459" s="95">
        <f t="shared" si="281"/>
        <v>62.586455657119785</v>
      </c>
      <c r="BQ459" s="95">
        <f t="shared" si="282"/>
        <v>80.095927804849609</v>
      </c>
      <c r="BR459" s="96">
        <f t="shared" si="283"/>
        <v>51.247342143232089</v>
      </c>
      <c r="BS459" s="97" t="str">
        <f t="shared" si="284"/>
        <v>MEDIA</v>
      </c>
      <c r="BT459" s="98">
        <f t="shared" si="285"/>
        <v>11.417910447761194</v>
      </c>
      <c r="BU459" s="99">
        <f t="shared" si="286"/>
        <v>0.48</v>
      </c>
      <c r="BV459" s="100">
        <f t="shared" si="287"/>
        <v>0.1</v>
      </c>
      <c r="BW459" s="95">
        <f t="shared" si="288"/>
        <v>1</v>
      </c>
      <c r="BX459" s="94">
        <f t="shared" si="289"/>
        <v>0.26</v>
      </c>
      <c r="BY459" s="100">
        <f t="shared" si="290"/>
        <v>0.98399999999999999</v>
      </c>
      <c r="BZ459" s="100">
        <f t="shared" si="291"/>
        <v>0.30724116166142956</v>
      </c>
      <c r="CA459" s="94">
        <f t="shared" si="292"/>
        <v>0.6</v>
      </c>
      <c r="CB459" s="99">
        <f t="shared" si="293"/>
        <v>0.5319737626326001</v>
      </c>
      <c r="CC459" s="97" t="str">
        <f t="shared" si="294"/>
        <v>Regular</v>
      </c>
      <c r="CD459" s="99">
        <f t="shared" si="295"/>
        <v>0.69275883833857044</v>
      </c>
      <c r="CE459" s="96">
        <f t="shared" si="296"/>
        <v>7.4993406109849475E-2</v>
      </c>
      <c r="CF459" s="96">
        <f t="shared" si="297"/>
        <v>0.13150000000000001</v>
      </c>
      <c r="CG459" s="99">
        <f t="shared" si="298"/>
        <v>0.29975074814947328</v>
      </c>
      <c r="CH459" s="101" t="str">
        <f t="shared" si="299"/>
        <v>Baja</v>
      </c>
      <c r="CI459" s="96">
        <f t="shared" si="300"/>
        <v>0.84989011630544165</v>
      </c>
      <c r="CJ459" s="96">
        <f t="shared" si="301"/>
        <v>1</v>
      </c>
      <c r="CK459" s="96">
        <f t="shared" si="302"/>
        <v>0.52</v>
      </c>
      <c r="CL459" s="102">
        <f t="shared" si="303"/>
        <v>0.78996337210181389</v>
      </c>
      <c r="CM459" s="103" t="str">
        <f t="shared" si="304"/>
        <v>Alta</v>
      </c>
      <c r="CN459" s="96">
        <f t="shared" si="305"/>
        <v>1.6000000000000004E-2</v>
      </c>
      <c r="CO459" s="96">
        <f t="shared" si="306"/>
        <v>1.6000000000000004E-2</v>
      </c>
      <c r="CP459" s="103" t="str">
        <f t="shared" si="307"/>
        <v>Ninguna</v>
      </c>
      <c r="CQ459" s="104">
        <f t="shared" si="308"/>
        <v>2.9411767854842178E-3</v>
      </c>
      <c r="CR459" s="104">
        <f t="shared" si="309"/>
        <v>2.9411767854842178E-3</v>
      </c>
      <c r="CS459" s="103" t="str">
        <f t="shared" si="310"/>
        <v>Ninguna</v>
      </c>
      <c r="CT459" s="105" t="str">
        <f t="shared" si="311"/>
        <v>Eutrofico</v>
      </c>
      <c r="CU459" s="91" t="s">
        <v>2649</v>
      </c>
      <c r="CV459" s="91" t="s">
        <v>2650</v>
      </c>
      <c r="CW459" s="90">
        <v>44152</v>
      </c>
      <c r="CX459" s="106">
        <f t="shared" si="312"/>
        <v>8.2198650590517843</v>
      </c>
    </row>
    <row r="460" spans="1:102" ht="30" hidden="1" customHeight="1" x14ac:dyDescent="0.2">
      <c r="A460" s="83">
        <v>2020</v>
      </c>
      <c r="B460" s="84" t="s">
        <v>1206</v>
      </c>
      <c r="C460" s="84" t="s">
        <v>388</v>
      </c>
      <c r="D460" s="85" t="s">
        <v>1207</v>
      </c>
      <c r="E460" s="84" t="s">
        <v>384</v>
      </c>
      <c r="F460" s="86" t="s">
        <v>135</v>
      </c>
      <c r="G460" s="86">
        <v>1</v>
      </c>
      <c r="H460" s="87">
        <v>-75.913179999999997</v>
      </c>
      <c r="I460" s="119">
        <v>6.0501959999999997</v>
      </c>
      <c r="J460" s="88">
        <v>796750.35140000004</v>
      </c>
      <c r="K460" s="86">
        <v>1161131.7509000001</v>
      </c>
      <c r="L460" s="89" t="s">
        <v>2651</v>
      </c>
      <c r="M460" s="86" t="s">
        <v>2544</v>
      </c>
      <c r="N460" s="86" t="s">
        <v>79</v>
      </c>
      <c r="O460" s="86" t="s">
        <v>2545</v>
      </c>
      <c r="P460" s="86" t="s">
        <v>80</v>
      </c>
      <c r="Q460" s="84" t="s">
        <v>2648</v>
      </c>
      <c r="R460" s="84" t="s">
        <v>701</v>
      </c>
      <c r="S460" s="84" t="s">
        <v>153</v>
      </c>
      <c r="T460" s="84" t="s">
        <v>154</v>
      </c>
      <c r="U460" s="85" t="s">
        <v>385</v>
      </c>
      <c r="V460" s="84" t="s">
        <v>386</v>
      </c>
      <c r="W460" s="84" t="s">
        <v>387</v>
      </c>
      <c r="X460" s="90" t="s">
        <v>388</v>
      </c>
      <c r="Y460" s="90">
        <v>44136</v>
      </c>
      <c r="Z460" s="91">
        <v>22.7</v>
      </c>
      <c r="AA460" s="91">
        <v>7.4</v>
      </c>
      <c r="AB460" s="91">
        <v>115</v>
      </c>
      <c r="AC460" s="91">
        <v>17.3</v>
      </c>
      <c r="AD460" s="91">
        <v>17.8</v>
      </c>
      <c r="AE460" s="91">
        <v>4.13</v>
      </c>
      <c r="AF460" s="91">
        <v>54.3</v>
      </c>
      <c r="AG460" s="91">
        <f t="shared" si="273"/>
        <v>0.5</v>
      </c>
      <c r="AH460" s="96">
        <v>32.200000000000003</v>
      </c>
      <c r="AI460" s="96">
        <v>2</v>
      </c>
      <c r="AJ460" s="91" t="s">
        <v>88</v>
      </c>
      <c r="AK460" s="91" t="s">
        <v>88</v>
      </c>
      <c r="AL460" s="96">
        <v>2359</v>
      </c>
      <c r="AM460" s="96">
        <v>142100</v>
      </c>
      <c r="AN460" s="91">
        <v>2359</v>
      </c>
      <c r="AO460" s="96">
        <v>0.5</v>
      </c>
      <c r="AP460" s="96">
        <v>0.27785289549696879</v>
      </c>
      <c r="AQ460" s="96">
        <v>0.03</v>
      </c>
      <c r="AR460" s="96">
        <v>5</v>
      </c>
      <c r="AS460" s="96">
        <v>6</v>
      </c>
      <c r="AT460" s="96">
        <v>126</v>
      </c>
      <c r="AU460" s="91" t="s">
        <v>88</v>
      </c>
      <c r="AV460" s="96">
        <v>8</v>
      </c>
      <c r="AW460" s="96">
        <v>0.1</v>
      </c>
      <c r="AX460" s="96">
        <v>5</v>
      </c>
      <c r="AY460" s="96">
        <v>0.249</v>
      </c>
      <c r="AZ460" s="96">
        <v>52</v>
      </c>
      <c r="BA460" s="96">
        <v>63.6</v>
      </c>
      <c r="BB460" s="91" t="s">
        <v>88</v>
      </c>
      <c r="BC460" s="91" t="s">
        <v>88</v>
      </c>
      <c r="BD460" s="91" t="s">
        <v>88</v>
      </c>
      <c r="BE460" s="93" t="s">
        <v>88</v>
      </c>
      <c r="BF460" s="91" t="s">
        <v>88</v>
      </c>
      <c r="BG460" s="91" t="s">
        <v>88</v>
      </c>
      <c r="BH460" s="91" t="s">
        <v>88</v>
      </c>
      <c r="BI460" s="94">
        <f t="shared" si="274"/>
        <v>50.262625794234204</v>
      </c>
      <c r="BJ460" s="95">
        <f t="shared" si="275"/>
        <v>17.286970687760913</v>
      </c>
      <c r="BK460" s="95">
        <f t="shared" si="276"/>
        <v>93.562349984000747</v>
      </c>
      <c r="BL460" s="95">
        <f t="shared" si="277"/>
        <v>80.14150832</v>
      </c>
      <c r="BM460" s="95">
        <f t="shared" si="278"/>
        <v>98.888839485134184</v>
      </c>
      <c r="BN460" s="95">
        <f t="shared" si="279"/>
        <v>61.608367706250007</v>
      </c>
      <c r="BO460" s="95">
        <f t="shared" si="280"/>
        <v>89.888182341904681</v>
      </c>
      <c r="BP460" s="95">
        <f t="shared" si="281"/>
        <v>83.990427774400004</v>
      </c>
      <c r="BQ460" s="95">
        <f t="shared" si="282"/>
        <v>81.596764176433595</v>
      </c>
      <c r="BR460" s="96">
        <f t="shared" si="283"/>
        <v>67.887532776132886</v>
      </c>
      <c r="BS460" s="97" t="str">
        <f t="shared" si="284"/>
        <v>MEDIA</v>
      </c>
      <c r="BT460" s="98">
        <f t="shared" si="285"/>
        <v>20.080321285140563</v>
      </c>
      <c r="BU460" s="99">
        <f t="shared" si="286"/>
        <v>0.54300000000000004</v>
      </c>
      <c r="BV460" s="100">
        <f t="shared" si="287"/>
        <v>0.1</v>
      </c>
      <c r="BW460" s="95">
        <f t="shared" si="288"/>
        <v>1</v>
      </c>
      <c r="BX460" s="94">
        <f t="shared" si="289"/>
        <v>0.51</v>
      </c>
      <c r="BY460" s="100">
        <f t="shared" si="290"/>
        <v>0.996</v>
      </c>
      <c r="BZ460" s="100">
        <f t="shared" si="291"/>
        <v>0.68279859224182993</v>
      </c>
      <c r="CA460" s="94">
        <f t="shared" si="292"/>
        <v>0.15</v>
      </c>
      <c r="CB460" s="99">
        <f t="shared" si="293"/>
        <v>0.5683118029138563</v>
      </c>
      <c r="CC460" s="97" t="str">
        <f t="shared" si="294"/>
        <v>Regular</v>
      </c>
      <c r="CD460" s="99">
        <f t="shared" si="295"/>
        <v>0.31720140775817007</v>
      </c>
      <c r="CE460" s="96">
        <f t="shared" si="296"/>
        <v>7.0018259160767524E-2</v>
      </c>
      <c r="CF460" s="96">
        <f t="shared" si="297"/>
        <v>1.0000000000000009E-2</v>
      </c>
      <c r="CG460" s="99">
        <f t="shared" si="298"/>
        <v>0.13240655563964587</v>
      </c>
      <c r="CH460" s="101" t="str">
        <f t="shared" si="299"/>
        <v>Ninguna</v>
      </c>
      <c r="CI460" s="96">
        <f t="shared" si="300"/>
        <v>0</v>
      </c>
      <c r="CJ460" s="96">
        <f t="shared" si="301"/>
        <v>1</v>
      </c>
      <c r="CK460" s="96">
        <f t="shared" si="302"/>
        <v>0.45699999999999996</v>
      </c>
      <c r="CL460" s="102">
        <f t="shared" si="303"/>
        <v>0.48566666666666664</v>
      </c>
      <c r="CM460" s="103" t="str">
        <f t="shared" si="304"/>
        <v>Media</v>
      </c>
      <c r="CN460" s="96">
        <f t="shared" si="305"/>
        <v>0</v>
      </c>
      <c r="CO460" s="96">
        <f t="shared" si="306"/>
        <v>0</v>
      </c>
      <c r="CP460" s="103" t="str">
        <f t="shared" si="307"/>
        <v>Ninguna</v>
      </c>
      <c r="CQ460" s="104">
        <f t="shared" si="308"/>
        <v>3.8724034406710421E-3</v>
      </c>
      <c r="CR460" s="104">
        <f t="shared" si="309"/>
        <v>3.8724034406710421E-3</v>
      </c>
      <c r="CS460" s="103" t="str">
        <f t="shared" si="310"/>
        <v>Ninguna</v>
      </c>
      <c r="CT460" s="105" t="str">
        <f t="shared" si="311"/>
        <v>Eutrofico</v>
      </c>
      <c r="CU460" s="91" t="s">
        <v>2652</v>
      </c>
      <c r="CV460" s="91" t="s">
        <v>2653</v>
      </c>
      <c r="CW460" s="90">
        <v>44158</v>
      </c>
      <c r="CX460" s="106">
        <f t="shared" si="312"/>
        <v>5.3078528954969686</v>
      </c>
    </row>
    <row r="461" spans="1:102" ht="30" hidden="1" customHeight="1" x14ac:dyDescent="0.2">
      <c r="A461" s="83">
        <v>2020</v>
      </c>
      <c r="B461" s="84" t="s">
        <v>1210</v>
      </c>
      <c r="C461" s="84" t="s">
        <v>388</v>
      </c>
      <c r="D461" s="85" t="s">
        <v>1211</v>
      </c>
      <c r="E461" s="84" t="s">
        <v>384</v>
      </c>
      <c r="F461" s="86" t="s">
        <v>135</v>
      </c>
      <c r="G461" s="86">
        <v>1</v>
      </c>
      <c r="H461" s="87">
        <v>-75.914270999999999</v>
      </c>
      <c r="I461" s="119">
        <v>6.0485470000000001</v>
      </c>
      <c r="J461" s="88">
        <v>796628.89610000001</v>
      </c>
      <c r="K461" s="86">
        <v>1160949.7095999999</v>
      </c>
      <c r="L461" s="89" t="s">
        <v>2654</v>
      </c>
      <c r="M461" s="86" t="s">
        <v>2544</v>
      </c>
      <c r="N461" s="86" t="s">
        <v>79</v>
      </c>
      <c r="O461" s="86" t="s">
        <v>2545</v>
      </c>
      <c r="P461" s="86" t="s">
        <v>80</v>
      </c>
      <c r="Q461" s="84" t="s">
        <v>2648</v>
      </c>
      <c r="R461" s="84" t="s">
        <v>701</v>
      </c>
      <c r="S461" s="84" t="s">
        <v>153</v>
      </c>
      <c r="T461" s="84" t="s">
        <v>154</v>
      </c>
      <c r="U461" s="85" t="s">
        <v>385</v>
      </c>
      <c r="V461" s="84" t="s">
        <v>386</v>
      </c>
      <c r="W461" s="84" t="s">
        <v>387</v>
      </c>
      <c r="X461" s="90" t="s">
        <v>388</v>
      </c>
      <c r="Y461" s="90">
        <v>44136</v>
      </c>
      <c r="Z461" s="91">
        <v>24</v>
      </c>
      <c r="AA461" s="91">
        <v>7.33</v>
      </c>
      <c r="AB461" s="91">
        <v>431</v>
      </c>
      <c r="AC461" s="91">
        <v>17.3</v>
      </c>
      <c r="AD461" s="91">
        <v>18.5</v>
      </c>
      <c r="AE461" s="91">
        <v>4.18</v>
      </c>
      <c r="AF461" s="91">
        <v>53.8</v>
      </c>
      <c r="AG461" s="91">
        <f t="shared" si="273"/>
        <v>1.1999999999999993</v>
      </c>
      <c r="AH461" s="96">
        <v>13.3</v>
      </c>
      <c r="AI461" s="96">
        <v>3.57</v>
      </c>
      <c r="AJ461" s="91" t="s">
        <v>88</v>
      </c>
      <c r="AK461" s="91" t="s">
        <v>88</v>
      </c>
      <c r="AL461" s="96">
        <v>124715</v>
      </c>
      <c r="AM461" s="96">
        <v>613100</v>
      </c>
      <c r="AN461" s="91">
        <v>129970</v>
      </c>
      <c r="AO461" s="96">
        <v>0.5</v>
      </c>
      <c r="AP461" s="96">
        <v>0.2484863293062323</v>
      </c>
      <c r="AQ461" s="96">
        <v>0.03</v>
      </c>
      <c r="AR461" s="96">
        <v>5</v>
      </c>
      <c r="AS461" s="96">
        <v>30.6</v>
      </c>
      <c r="AT461" s="96">
        <v>141</v>
      </c>
      <c r="AU461" s="91" t="s">
        <v>88</v>
      </c>
      <c r="AV461" s="96">
        <v>36</v>
      </c>
      <c r="AW461" s="96">
        <v>0.2</v>
      </c>
      <c r="AX461" s="96">
        <v>5</v>
      </c>
      <c r="AY461" s="96">
        <v>0.27100000000000002</v>
      </c>
      <c r="AZ461" s="96">
        <v>56.6</v>
      </c>
      <c r="BA461" s="96">
        <v>62.3</v>
      </c>
      <c r="BB461" s="91" t="s">
        <v>88</v>
      </c>
      <c r="BC461" s="91" t="s">
        <v>88</v>
      </c>
      <c r="BD461" s="91" t="s">
        <v>88</v>
      </c>
      <c r="BE461" s="93" t="s">
        <v>88</v>
      </c>
      <c r="BF461" s="91" t="s">
        <v>88</v>
      </c>
      <c r="BG461" s="91" t="s">
        <v>88</v>
      </c>
      <c r="BH461" s="91" t="s">
        <v>88</v>
      </c>
      <c r="BI461" s="94">
        <f t="shared" si="274"/>
        <v>49.51345101202994</v>
      </c>
      <c r="BJ461" s="95">
        <f t="shared" si="275"/>
        <v>2</v>
      </c>
      <c r="BK461" s="95">
        <f t="shared" si="276"/>
        <v>93.356630908976484</v>
      </c>
      <c r="BL461" s="95">
        <f t="shared" si="277"/>
        <v>67.252275324349398</v>
      </c>
      <c r="BM461" s="95">
        <f t="shared" si="278"/>
        <v>99.104004398411917</v>
      </c>
      <c r="BN461" s="95">
        <f t="shared" si="279"/>
        <v>61.608367706250007</v>
      </c>
      <c r="BO461" s="95">
        <f t="shared" si="280"/>
        <v>88.638681616077207</v>
      </c>
      <c r="BP461" s="95">
        <f t="shared" si="281"/>
        <v>51.011915794217444</v>
      </c>
      <c r="BQ461" s="95">
        <f t="shared" si="282"/>
        <v>79.695499396347103</v>
      </c>
      <c r="BR461" s="96">
        <f t="shared" si="283"/>
        <v>60.999009951066547</v>
      </c>
      <c r="BS461" s="97" t="str">
        <f t="shared" si="284"/>
        <v>MEDIA</v>
      </c>
      <c r="BT461" s="98">
        <f t="shared" si="285"/>
        <v>18.450184501845015</v>
      </c>
      <c r="BU461" s="99">
        <f t="shared" si="286"/>
        <v>0.53800000000000003</v>
      </c>
      <c r="BV461" s="100">
        <f t="shared" si="287"/>
        <v>0.1</v>
      </c>
      <c r="BW461" s="95">
        <f t="shared" si="288"/>
        <v>1</v>
      </c>
      <c r="BX461" s="94">
        <f t="shared" si="289"/>
        <v>0.91</v>
      </c>
      <c r="BY461" s="100">
        <f t="shared" si="290"/>
        <v>0.91200000000000003</v>
      </c>
      <c r="BZ461" s="100">
        <f t="shared" si="291"/>
        <v>0</v>
      </c>
      <c r="CA461" s="94">
        <f t="shared" si="292"/>
        <v>0.8</v>
      </c>
      <c r="CB461" s="99">
        <f t="shared" si="293"/>
        <v>0.60716000000000003</v>
      </c>
      <c r="CC461" s="97" t="str">
        <f t="shared" si="294"/>
        <v>Regular</v>
      </c>
      <c r="CD461" s="99">
        <f t="shared" si="295"/>
        <v>1</v>
      </c>
      <c r="CE461" s="96">
        <f t="shared" si="296"/>
        <v>6.3936286058690173E-2</v>
      </c>
      <c r="CF461" s="96">
        <f t="shared" si="297"/>
        <v>3.3000000000000029E-2</v>
      </c>
      <c r="CG461" s="99">
        <f t="shared" si="298"/>
        <v>0.36564542868623001</v>
      </c>
      <c r="CH461" s="101" t="str">
        <f t="shared" si="299"/>
        <v>Baja</v>
      </c>
      <c r="CI461" s="96">
        <f t="shared" si="300"/>
        <v>0.33686775127853524</v>
      </c>
      <c r="CJ461" s="96">
        <f t="shared" si="301"/>
        <v>1</v>
      </c>
      <c r="CK461" s="96">
        <f t="shared" si="302"/>
        <v>0.46199999999999997</v>
      </c>
      <c r="CL461" s="102">
        <f t="shared" si="303"/>
        <v>0.59962258375951172</v>
      </c>
      <c r="CM461" s="103" t="str">
        <f t="shared" si="304"/>
        <v>Media</v>
      </c>
      <c r="CN461" s="96">
        <f t="shared" si="305"/>
        <v>8.7999999999999995E-2</v>
      </c>
      <c r="CO461" s="96">
        <f t="shared" si="306"/>
        <v>8.7999999999999995E-2</v>
      </c>
      <c r="CP461" s="103" t="str">
        <f t="shared" si="307"/>
        <v>Ninguna</v>
      </c>
      <c r="CQ461" s="104">
        <f t="shared" si="308"/>
        <v>3.0441037793242751E-3</v>
      </c>
      <c r="CR461" s="104">
        <f t="shared" si="309"/>
        <v>3.0441037793242751E-3</v>
      </c>
      <c r="CS461" s="103" t="str">
        <f t="shared" si="310"/>
        <v>Ninguna</v>
      </c>
      <c r="CT461" s="105" t="str">
        <f t="shared" si="311"/>
        <v>Eutrofico</v>
      </c>
      <c r="CU461" s="91" t="s">
        <v>2652</v>
      </c>
      <c r="CV461" s="91" t="s">
        <v>2653</v>
      </c>
      <c r="CW461" s="90">
        <v>44158</v>
      </c>
      <c r="CX461" s="106">
        <f t="shared" si="312"/>
        <v>5.2784863293062321</v>
      </c>
    </row>
    <row r="462" spans="1:102" ht="30" hidden="1" customHeight="1" x14ac:dyDescent="0.2">
      <c r="A462" s="83">
        <v>2020</v>
      </c>
      <c r="B462" s="84" t="s">
        <v>1199</v>
      </c>
      <c r="C462" s="84" t="s">
        <v>388</v>
      </c>
      <c r="D462" s="85" t="s">
        <v>1213</v>
      </c>
      <c r="E462" s="84" t="s">
        <v>384</v>
      </c>
      <c r="F462" s="86" t="s">
        <v>135</v>
      </c>
      <c r="G462" s="86">
        <v>1</v>
      </c>
      <c r="H462" s="87">
        <v>-75.912373000000002</v>
      </c>
      <c r="I462" s="119">
        <v>6.0398139999999998</v>
      </c>
      <c r="J462" s="88">
        <v>796835.85900000005</v>
      </c>
      <c r="K462" s="86">
        <v>1159982.7592</v>
      </c>
      <c r="L462" s="89" t="s">
        <v>2647</v>
      </c>
      <c r="M462" s="86" t="s">
        <v>2544</v>
      </c>
      <c r="N462" s="86" t="s">
        <v>79</v>
      </c>
      <c r="O462" s="86" t="s">
        <v>2545</v>
      </c>
      <c r="P462" s="86" t="s">
        <v>80</v>
      </c>
      <c r="Q462" s="84" t="s">
        <v>2648</v>
      </c>
      <c r="R462" s="84" t="s">
        <v>701</v>
      </c>
      <c r="S462" s="84" t="s">
        <v>153</v>
      </c>
      <c r="T462" s="84" t="s">
        <v>154</v>
      </c>
      <c r="U462" s="85" t="s">
        <v>385</v>
      </c>
      <c r="V462" s="84" t="s">
        <v>386</v>
      </c>
      <c r="W462" s="84" t="s">
        <v>387</v>
      </c>
      <c r="X462" s="90" t="s">
        <v>388</v>
      </c>
      <c r="Y462" s="90">
        <v>44133</v>
      </c>
      <c r="Z462" s="91">
        <v>50.57</v>
      </c>
      <c r="AA462" s="91">
        <v>6.88</v>
      </c>
      <c r="AB462" s="91">
        <v>158</v>
      </c>
      <c r="AC462" s="91">
        <v>18.3</v>
      </c>
      <c r="AD462" s="91">
        <v>23.5</v>
      </c>
      <c r="AE462" s="91">
        <v>3.51</v>
      </c>
      <c r="AF462" s="91">
        <v>46.1</v>
      </c>
      <c r="AG462" s="91">
        <f t="shared" si="273"/>
        <v>5.1999999999999993</v>
      </c>
      <c r="AH462" s="96">
        <v>18</v>
      </c>
      <c r="AI462" s="96">
        <v>6.57</v>
      </c>
      <c r="AJ462" s="91" t="s">
        <v>88</v>
      </c>
      <c r="AK462" s="91" t="s">
        <v>88</v>
      </c>
      <c r="AL462" s="96">
        <v>489150</v>
      </c>
      <c r="AM462" s="96">
        <v>2076250</v>
      </c>
      <c r="AN462" s="91">
        <v>565000</v>
      </c>
      <c r="AO462" s="96">
        <v>0.72099999999999997</v>
      </c>
      <c r="AP462" s="96">
        <v>0.38854226036974499</v>
      </c>
      <c r="AQ462" s="96">
        <v>7.0000000000000007E-2</v>
      </c>
      <c r="AR462" s="96">
        <v>5</v>
      </c>
      <c r="AS462" s="96">
        <v>12</v>
      </c>
      <c r="AT462" s="96">
        <v>107</v>
      </c>
      <c r="AU462" s="91" t="s">
        <v>88</v>
      </c>
      <c r="AV462" s="96">
        <v>14</v>
      </c>
      <c r="AW462" s="96">
        <v>0.1</v>
      </c>
      <c r="AX462" s="96">
        <v>5</v>
      </c>
      <c r="AY462" s="96">
        <v>0.43099999999999999</v>
      </c>
      <c r="AZ462" s="96">
        <v>63.8</v>
      </c>
      <c r="BA462" s="96">
        <v>59.4</v>
      </c>
      <c r="BB462" s="91" t="s">
        <v>88</v>
      </c>
      <c r="BC462" s="91" t="s">
        <v>88</v>
      </c>
      <c r="BD462" s="91" t="s">
        <v>88</v>
      </c>
      <c r="BE462" s="93" t="s">
        <v>88</v>
      </c>
      <c r="BF462" s="91" t="s">
        <v>88</v>
      </c>
      <c r="BG462" s="91" t="s">
        <v>88</v>
      </c>
      <c r="BH462" s="91" t="s">
        <v>88</v>
      </c>
      <c r="BI462" s="94">
        <f t="shared" si="274"/>
        <v>38.420495640618455</v>
      </c>
      <c r="BJ462" s="95">
        <f t="shared" si="275"/>
        <v>2</v>
      </c>
      <c r="BK462" s="95">
        <f t="shared" si="276"/>
        <v>85.55916794011452</v>
      </c>
      <c r="BL462" s="95">
        <f t="shared" si="277"/>
        <v>48.299267008034704</v>
      </c>
      <c r="BM462" s="95">
        <f t="shared" si="278"/>
        <v>98.083466154167098</v>
      </c>
      <c r="BN462" s="95">
        <f t="shared" si="279"/>
        <v>50.746208690278806</v>
      </c>
      <c r="BO462" s="95">
        <f t="shared" si="280"/>
        <v>72.090417706094996</v>
      </c>
      <c r="BP462" s="95">
        <f t="shared" si="281"/>
        <v>72.806466150399999</v>
      </c>
      <c r="BQ462" s="95">
        <f t="shared" si="282"/>
        <v>83.59528560513111</v>
      </c>
      <c r="BR462" s="96">
        <f t="shared" si="283"/>
        <v>55.344108642646823</v>
      </c>
      <c r="BS462" s="97" t="str">
        <f t="shared" si="284"/>
        <v>MEDIA</v>
      </c>
      <c r="BT462" s="98">
        <f t="shared" si="285"/>
        <v>11.600928074245941</v>
      </c>
      <c r="BU462" s="99">
        <f t="shared" si="286"/>
        <v>0.46100000000000008</v>
      </c>
      <c r="BV462" s="100">
        <f t="shared" si="287"/>
        <v>0.1</v>
      </c>
      <c r="BW462" s="95">
        <f t="shared" si="288"/>
        <v>0.94080850543251848</v>
      </c>
      <c r="BX462" s="94">
        <f t="shared" si="289"/>
        <v>0.91</v>
      </c>
      <c r="BY462" s="100">
        <f t="shared" si="290"/>
        <v>0.97799999999999998</v>
      </c>
      <c r="BZ462" s="100">
        <f t="shared" si="291"/>
        <v>0.51448740968262141</v>
      </c>
      <c r="CA462" s="94">
        <f t="shared" si="292"/>
        <v>0.6</v>
      </c>
      <c r="CB462" s="99">
        <f t="shared" si="293"/>
        <v>0.63982142811611953</v>
      </c>
      <c r="CC462" s="97" t="str">
        <f t="shared" si="294"/>
        <v>Regular</v>
      </c>
      <c r="CD462" s="99">
        <f t="shared" si="295"/>
        <v>0.48551259031737859</v>
      </c>
      <c r="CE462" s="96">
        <f t="shared" si="296"/>
        <v>5.1839446748021427E-2</v>
      </c>
      <c r="CF462" s="96">
        <f t="shared" si="297"/>
        <v>6.9000000000000006E-2</v>
      </c>
      <c r="CG462" s="99">
        <f t="shared" si="298"/>
        <v>0.2021173456884667</v>
      </c>
      <c r="CH462" s="101" t="str">
        <f t="shared" si="299"/>
        <v>Baja</v>
      </c>
      <c r="CI462" s="96">
        <f t="shared" si="300"/>
        <v>0.52229575869184641</v>
      </c>
      <c r="CJ462" s="96">
        <f t="shared" si="301"/>
        <v>1</v>
      </c>
      <c r="CK462" s="96">
        <f t="shared" si="302"/>
        <v>0.53899999999999992</v>
      </c>
      <c r="CL462" s="102">
        <f t="shared" si="303"/>
        <v>0.68709858623061548</v>
      </c>
      <c r="CM462" s="103" t="str">
        <f t="shared" si="304"/>
        <v>Alta</v>
      </c>
      <c r="CN462" s="96">
        <f t="shared" si="305"/>
        <v>2.2000000000000002E-2</v>
      </c>
      <c r="CO462" s="96">
        <f t="shared" si="306"/>
        <v>2.2000000000000002E-2</v>
      </c>
      <c r="CP462" s="103" t="str">
        <f t="shared" si="307"/>
        <v>Ninguna</v>
      </c>
      <c r="CQ462" s="104">
        <f t="shared" si="308"/>
        <v>6.4604186444476846E-4</v>
      </c>
      <c r="CR462" s="104">
        <f t="shared" si="309"/>
        <v>6.4604186444476846E-4</v>
      </c>
      <c r="CS462" s="103" t="str">
        <f t="shared" si="310"/>
        <v>Ninguna</v>
      </c>
      <c r="CT462" s="105" t="str">
        <f t="shared" si="311"/>
        <v>Eutrofico</v>
      </c>
      <c r="CU462" s="91" t="s">
        <v>2655</v>
      </c>
      <c r="CV462" s="91" t="s">
        <v>2656</v>
      </c>
      <c r="CW462" s="90">
        <v>44152</v>
      </c>
      <c r="CX462" s="106">
        <f t="shared" si="312"/>
        <v>5.4585422603697449</v>
      </c>
    </row>
    <row r="463" spans="1:102" ht="30" hidden="1" customHeight="1" x14ac:dyDescent="0.2">
      <c r="A463" s="83">
        <v>2020</v>
      </c>
      <c r="B463" s="84" t="s">
        <v>1203</v>
      </c>
      <c r="C463" s="84" t="s">
        <v>388</v>
      </c>
      <c r="D463" s="85" t="s">
        <v>1216</v>
      </c>
      <c r="E463" s="84" t="s">
        <v>384</v>
      </c>
      <c r="F463" s="86" t="s">
        <v>135</v>
      </c>
      <c r="G463" s="86">
        <v>1</v>
      </c>
      <c r="H463" s="87">
        <v>-75.909935000000004</v>
      </c>
      <c r="I463" s="119">
        <v>6.0386309999999996</v>
      </c>
      <c r="J463" s="88">
        <v>797105.45490000001</v>
      </c>
      <c r="K463" s="86">
        <v>1159850.9598000001</v>
      </c>
      <c r="L463" s="89" t="s">
        <v>2633</v>
      </c>
      <c r="M463" s="86" t="s">
        <v>2544</v>
      </c>
      <c r="N463" s="86" t="s">
        <v>79</v>
      </c>
      <c r="O463" s="86" t="s">
        <v>2545</v>
      </c>
      <c r="P463" s="86" t="s">
        <v>80</v>
      </c>
      <c r="Q463" s="84" t="s">
        <v>2648</v>
      </c>
      <c r="R463" s="84" t="s">
        <v>701</v>
      </c>
      <c r="S463" s="84" t="s">
        <v>153</v>
      </c>
      <c r="T463" s="84" t="s">
        <v>154</v>
      </c>
      <c r="U463" s="85" t="s">
        <v>385</v>
      </c>
      <c r="V463" s="84" t="s">
        <v>386</v>
      </c>
      <c r="W463" s="84" t="s">
        <v>387</v>
      </c>
      <c r="X463" s="90" t="s">
        <v>388</v>
      </c>
      <c r="Y463" s="90">
        <v>44133</v>
      </c>
      <c r="Z463" s="91">
        <v>59.75</v>
      </c>
      <c r="AA463" s="91">
        <v>7.11</v>
      </c>
      <c r="AB463" s="91">
        <v>184</v>
      </c>
      <c r="AC463" s="91">
        <v>18.399999999999999</v>
      </c>
      <c r="AD463" s="91">
        <v>23.5</v>
      </c>
      <c r="AE463" s="91">
        <v>3.73</v>
      </c>
      <c r="AF463" s="91">
        <v>48.8</v>
      </c>
      <c r="AG463" s="91">
        <f t="shared" si="273"/>
        <v>5.1000000000000014</v>
      </c>
      <c r="AH463" s="96">
        <v>29.3</v>
      </c>
      <c r="AI463" s="96">
        <v>7.77</v>
      </c>
      <c r="AJ463" s="91" t="s">
        <v>88</v>
      </c>
      <c r="AK463" s="91" t="s">
        <v>88</v>
      </c>
      <c r="AL463" s="96">
        <v>547500</v>
      </c>
      <c r="AM463" s="96">
        <v>2419600</v>
      </c>
      <c r="AN463" s="91">
        <v>770100</v>
      </c>
      <c r="AO463" s="96">
        <v>0.749</v>
      </c>
      <c r="AP463" s="96">
        <v>0.38176536047957504</v>
      </c>
      <c r="AQ463" s="96">
        <v>7.0999999999999994E-2</v>
      </c>
      <c r="AR463" s="96">
        <v>5</v>
      </c>
      <c r="AS463" s="96">
        <v>8.56</v>
      </c>
      <c r="AT463" s="96">
        <v>150</v>
      </c>
      <c r="AU463" s="91" t="s">
        <v>88</v>
      </c>
      <c r="AV463" s="96">
        <v>12</v>
      </c>
      <c r="AW463" s="96">
        <v>0.1</v>
      </c>
      <c r="AX463" s="96">
        <v>5</v>
      </c>
      <c r="AY463" s="96">
        <v>0.47299999999999998</v>
      </c>
      <c r="AZ463" s="96">
        <v>65.5</v>
      </c>
      <c r="BA463" s="96">
        <v>60</v>
      </c>
      <c r="BB463" s="91" t="s">
        <v>88</v>
      </c>
      <c r="BC463" s="91" t="s">
        <v>88</v>
      </c>
      <c r="BD463" s="91" t="s">
        <v>88</v>
      </c>
      <c r="BE463" s="93" t="s">
        <v>88</v>
      </c>
      <c r="BF463" s="91" t="s">
        <v>88</v>
      </c>
      <c r="BG463" s="91" t="s">
        <v>88</v>
      </c>
      <c r="BH463" s="91" t="s">
        <v>88</v>
      </c>
      <c r="BI463" s="94">
        <f t="shared" si="274"/>
        <v>42.195248785773352</v>
      </c>
      <c r="BJ463" s="95">
        <f t="shared" si="275"/>
        <v>2</v>
      </c>
      <c r="BK463" s="95">
        <f t="shared" si="276"/>
        <v>90.741913074594294</v>
      </c>
      <c r="BL463" s="95">
        <f t="shared" si="277"/>
        <v>42.429644349857156</v>
      </c>
      <c r="BM463" s="95">
        <f t="shared" si="278"/>
        <v>98.132519837939256</v>
      </c>
      <c r="BN463" s="95">
        <f t="shared" si="279"/>
        <v>49.575922090511725</v>
      </c>
      <c r="BO463" s="95">
        <f t="shared" si="280"/>
        <v>72.638298069620362</v>
      </c>
      <c r="BP463" s="95">
        <f t="shared" si="281"/>
        <v>78.894869853412715</v>
      </c>
      <c r="BQ463" s="95">
        <f t="shared" si="282"/>
        <v>78.439369374999998</v>
      </c>
      <c r="BR463" s="96">
        <f t="shared" si="283"/>
        <v>55.979083054601276</v>
      </c>
      <c r="BS463" s="97" t="str">
        <f t="shared" si="284"/>
        <v>MEDIA</v>
      </c>
      <c r="BT463" s="98">
        <f t="shared" si="285"/>
        <v>10.570824524312897</v>
      </c>
      <c r="BU463" s="99">
        <f t="shared" si="286"/>
        <v>0.48799999999999999</v>
      </c>
      <c r="BV463" s="100">
        <f t="shared" si="287"/>
        <v>0.1</v>
      </c>
      <c r="BW463" s="95">
        <f t="shared" si="288"/>
        <v>1</v>
      </c>
      <c r="BX463" s="94">
        <f t="shared" si="289"/>
        <v>0.51</v>
      </c>
      <c r="BY463" s="100">
        <f t="shared" si="290"/>
        <v>0.98399999999999999</v>
      </c>
      <c r="BZ463" s="100">
        <f t="shared" si="291"/>
        <v>0.40453548941910367</v>
      </c>
      <c r="CA463" s="94">
        <f t="shared" si="292"/>
        <v>0.6</v>
      </c>
      <c r="CB463" s="99">
        <f t="shared" si="293"/>
        <v>0.5818749685186746</v>
      </c>
      <c r="CC463" s="97" t="str">
        <f t="shared" si="294"/>
        <v>Regular</v>
      </c>
      <c r="CD463" s="99">
        <f t="shared" si="295"/>
        <v>0.59546451058089633</v>
      </c>
      <c r="CE463" s="96">
        <f t="shared" si="296"/>
        <v>5.4183306207088368E-2</v>
      </c>
      <c r="CF463" s="96">
        <f t="shared" si="297"/>
        <v>7.7500000000000013E-2</v>
      </c>
      <c r="CG463" s="99">
        <f t="shared" si="298"/>
        <v>0.24238260559599489</v>
      </c>
      <c r="CH463" s="101" t="str">
        <f t="shared" si="299"/>
        <v>Baja</v>
      </c>
      <c r="CI463" s="96">
        <f t="shared" si="300"/>
        <v>0.57329471316063996</v>
      </c>
      <c r="CJ463" s="96">
        <f t="shared" si="301"/>
        <v>1</v>
      </c>
      <c r="CK463" s="96">
        <f t="shared" si="302"/>
        <v>0.51200000000000001</v>
      </c>
      <c r="CL463" s="102">
        <f t="shared" si="303"/>
        <v>0.6950982377202134</v>
      </c>
      <c r="CM463" s="103" t="str">
        <f t="shared" si="304"/>
        <v>Alta</v>
      </c>
      <c r="CN463" s="96">
        <f t="shared" si="305"/>
        <v>1.6000000000000004E-2</v>
      </c>
      <c r="CO463" s="96">
        <f t="shared" si="306"/>
        <v>1.6000000000000004E-2</v>
      </c>
      <c r="CP463" s="103" t="str">
        <f t="shared" si="307"/>
        <v>Ninguna</v>
      </c>
      <c r="CQ463" s="104">
        <f t="shared" si="308"/>
        <v>1.4273604491906924E-3</v>
      </c>
      <c r="CR463" s="104">
        <f t="shared" si="309"/>
        <v>1.4273604491906924E-3</v>
      </c>
      <c r="CS463" s="103" t="str">
        <f t="shared" si="310"/>
        <v>Ninguna</v>
      </c>
      <c r="CT463" s="105" t="str">
        <f t="shared" si="311"/>
        <v>Eutrofico</v>
      </c>
      <c r="CU463" s="91" t="s">
        <v>2655</v>
      </c>
      <c r="CV463" s="91" t="s">
        <v>2656</v>
      </c>
      <c r="CW463" s="90">
        <v>44152</v>
      </c>
      <c r="CX463" s="106">
        <f t="shared" si="312"/>
        <v>5.4527653604795754</v>
      </c>
    </row>
    <row r="464" spans="1:102" ht="30" hidden="1" customHeight="1" x14ac:dyDescent="0.2">
      <c r="A464" s="83">
        <v>2020</v>
      </c>
      <c r="B464" s="84" t="s">
        <v>2657</v>
      </c>
      <c r="C464" s="84" t="s">
        <v>430</v>
      </c>
      <c r="D464" s="85" t="s">
        <v>1219</v>
      </c>
      <c r="E464" s="84" t="s">
        <v>1220</v>
      </c>
      <c r="F464" s="86" t="s">
        <v>135</v>
      </c>
      <c r="G464" s="86">
        <v>19</v>
      </c>
      <c r="H464" s="87">
        <v>-76.006293999999997</v>
      </c>
      <c r="I464" s="119">
        <v>5.8439160000000001</v>
      </c>
      <c r="J464" s="88">
        <v>786357.1827</v>
      </c>
      <c r="K464" s="86">
        <v>1138343.0146000001</v>
      </c>
      <c r="L464" s="89" t="s">
        <v>2658</v>
      </c>
      <c r="M464" s="86" t="s">
        <v>2544</v>
      </c>
      <c r="N464" s="86" t="s">
        <v>79</v>
      </c>
      <c r="O464" s="86" t="s">
        <v>2545</v>
      </c>
      <c r="P464" s="86" t="s">
        <v>80</v>
      </c>
      <c r="Q464" s="84" t="s">
        <v>137</v>
      </c>
      <c r="R464" s="84" t="s">
        <v>696</v>
      </c>
      <c r="S464" s="84" t="s">
        <v>390</v>
      </c>
      <c r="T464" s="84" t="s">
        <v>391</v>
      </c>
      <c r="U464" s="85" t="s">
        <v>396</v>
      </c>
      <c r="V464" s="84" t="s">
        <v>431</v>
      </c>
      <c r="W464" s="84" t="s">
        <v>429</v>
      </c>
      <c r="X464" s="90" t="s">
        <v>430</v>
      </c>
      <c r="Y464" s="90">
        <v>44133</v>
      </c>
      <c r="Z464" s="91">
        <v>3319</v>
      </c>
      <c r="AA464" s="91">
        <v>7.48</v>
      </c>
      <c r="AB464" s="91">
        <v>145.5</v>
      </c>
      <c r="AC464" s="91">
        <v>23.5</v>
      </c>
      <c r="AD464" s="91">
        <v>28.8</v>
      </c>
      <c r="AE464" s="91">
        <v>7.51</v>
      </c>
      <c r="AF464" s="91">
        <v>97.9</v>
      </c>
      <c r="AG464" s="91">
        <f t="shared" si="273"/>
        <v>5.3000000000000007</v>
      </c>
      <c r="AH464" s="96">
        <v>12</v>
      </c>
      <c r="AI464" s="96">
        <v>9.24</v>
      </c>
      <c r="AJ464" s="91" t="s">
        <v>88</v>
      </c>
      <c r="AK464" s="91" t="s">
        <v>88</v>
      </c>
      <c r="AL464" s="96">
        <v>79800</v>
      </c>
      <c r="AM464" s="96">
        <v>980400</v>
      </c>
      <c r="AN464" s="91">
        <v>173290</v>
      </c>
      <c r="AO464" s="96">
        <v>0.5</v>
      </c>
      <c r="AP464" s="96">
        <v>0.2484863293062323</v>
      </c>
      <c r="AQ464" s="96">
        <v>0.03</v>
      </c>
      <c r="AR464" s="96">
        <v>5</v>
      </c>
      <c r="AS464" s="96">
        <v>20.3</v>
      </c>
      <c r="AT464" s="96">
        <v>146</v>
      </c>
      <c r="AU464" s="91" t="s">
        <v>88</v>
      </c>
      <c r="AV464" s="96">
        <v>32</v>
      </c>
      <c r="AW464" s="96">
        <v>0.4</v>
      </c>
      <c r="AX464" s="96">
        <v>5</v>
      </c>
      <c r="AY464" s="96">
        <v>0.193</v>
      </c>
      <c r="AZ464" s="96">
        <v>49.9</v>
      </c>
      <c r="BA464" s="96">
        <v>56.5</v>
      </c>
      <c r="BB464" s="91" t="s">
        <v>88</v>
      </c>
      <c r="BC464" s="91" t="s">
        <v>88</v>
      </c>
      <c r="BD464" s="91" t="s">
        <v>88</v>
      </c>
      <c r="BE464" s="93" t="s">
        <v>88</v>
      </c>
      <c r="BF464" s="91" t="s">
        <v>88</v>
      </c>
      <c r="BG464" s="91" t="s">
        <v>88</v>
      </c>
      <c r="BH464" s="91" t="s">
        <v>88</v>
      </c>
      <c r="BI464" s="94">
        <f t="shared" si="274"/>
        <v>98.451221713929655</v>
      </c>
      <c r="BJ464" s="95">
        <f t="shared" si="275"/>
        <v>2</v>
      </c>
      <c r="BK464" s="95">
        <f t="shared" si="276"/>
        <v>93.358767352085778</v>
      </c>
      <c r="BL464" s="95">
        <f t="shared" si="277"/>
        <v>36.315343422075316</v>
      </c>
      <c r="BM464" s="95">
        <f t="shared" si="278"/>
        <v>99.104004398411917</v>
      </c>
      <c r="BN464" s="95">
        <f t="shared" si="279"/>
        <v>61.608367706250007</v>
      </c>
      <c r="BO464" s="95">
        <f t="shared" si="280"/>
        <v>71.538661137153781</v>
      </c>
      <c r="BP464" s="95">
        <f t="shared" si="281"/>
        <v>61.126273696224587</v>
      </c>
      <c r="BQ464" s="95">
        <f t="shared" si="282"/>
        <v>79.007469286961594</v>
      </c>
      <c r="BR464" s="96">
        <f t="shared" si="283"/>
        <v>64.966587946492623</v>
      </c>
      <c r="BS464" s="97" t="str">
        <f t="shared" si="284"/>
        <v>MEDIA</v>
      </c>
      <c r="BT464" s="98">
        <f t="shared" si="285"/>
        <v>25.906735751295336</v>
      </c>
      <c r="BU464" s="99">
        <f t="shared" si="286"/>
        <v>0.97900000000000009</v>
      </c>
      <c r="BV464" s="100">
        <f t="shared" si="287"/>
        <v>0.1</v>
      </c>
      <c r="BW464" s="95">
        <f t="shared" si="288"/>
        <v>1</v>
      </c>
      <c r="BX464" s="94">
        <f t="shared" si="289"/>
        <v>0.91</v>
      </c>
      <c r="BY464" s="100">
        <f t="shared" si="290"/>
        <v>0.92400000000000004</v>
      </c>
      <c r="BZ464" s="100">
        <f t="shared" si="291"/>
        <v>0.56525318294672589</v>
      </c>
      <c r="CA464" s="94">
        <f t="shared" si="292"/>
        <v>0.15</v>
      </c>
      <c r="CB464" s="99">
        <f t="shared" si="293"/>
        <v>0.66753544561254174</v>
      </c>
      <c r="CC464" s="97" t="str">
        <f t="shared" si="294"/>
        <v>Regular</v>
      </c>
      <c r="CD464" s="99">
        <f t="shared" si="295"/>
        <v>0.43474681705327411</v>
      </c>
      <c r="CE464" s="96">
        <f t="shared" si="296"/>
        <v>4.1592322358189715E-2</v>
      </c>
      <c r="CF464" s="96">
        <f t="shared" si="297"/>
        <v>0</v>
      </c>
      <c r="CG464" s="99">
        <f t="shared" si="298"/>
        <v>0.15877971313715461</v>
      </c>
      <c r="CH464" s="101" t="str">
        <f t="shared" si="299"/>
        <v>Ninguna</v>
      </c>
      <c r="CI464" s="96">
        <f t="shared" si="300"/>
        <v>0.62597037985407467</v>
      </c>
      <c r="CJ464" s="96">
        <f t="shared" si="301"/>
        <v>1</v>
      </c>
      <c r="CK464" s="96">
        <f t="shared" si="302"/>
        <v>2.0999999999999908E-2</v>
      </c>
      <c r="CL464" s="102">
        <f t="shared" si="303"/>
        <v>0.54899012661802482</v>
      </c>
      <c r="CM464" s="103" t="str">
        <f t="shared" si="304"/>
        <v>Media</v>
      </c>
      <c r="CN464" s="96">
        <f t="shared" si="305"/>
        <v>7.5999999999999998E-2</v>
      </c>
      <c r="CO464" s="96">
        <f t="shared" si="306"/>
        <v>7.5999999999999998E-2</v>
      </c>
      <c r="CP464" s="103" t="str">
        <f t="shared" si="307"/>
        <v>Ninguna</v>
      </c>
      <c r="CQ464" s="104">
        <f t="shared" si="308"/>
        <v>5.0969650791001155E-3</v>
      </c>
      <c r="CR464" s="104">
        <f t="shared" si="309"/>
        <v>5.0969650791001155E-3</v>
      </c>
      <c r="CS464" s="103" t="str">
        <f t="shared" si="310"/>
        <v>Ninguna</v>
      </c>
      <c r="CT464" s="105" t="str">
        <f t="shared" si="311"/>
        <v>Eutrofico</v>
      </c>
      <c r="CU464" s="91" t="s">
        <v>2659</v>
      </c>
      <c r="CV464" s="90" t="s">
        <v>2660</v>
      </c>
      <c r="CW464" s="90">
        <v>44152</v>
      </c>
      <c r="CX464" s="106">
        <f t="shared" si="312"/>
        <v>5.2784863293062321</v>
      </c>
    </row>
    <row r="465" spans="1:102" ht="30" hidden="1" customHeight="1" x14ac:dyDescent="0.2">
      <c r="A465" s="83">
        <v>2020</v>
      </c>
      <c r="B465" s="84" t="s">
        <v>2661</v>
      </c>
      <c r="C465" s="84" t="s">
        <v>430</v>
      </c>
      <c r="D465" s="85" t="s">
        <v>1224</v>
      </c>
      <c r="E465" s="84" t="s">
        <v>1220</v>
      </c>
      <c r="F465" s="86" t="s">
        <v>135</v>
      </c>
      <c r="G465" s="86">
        <v>19</v>
      </c>
      <c r="H465" s="87">
        <v>-76.004593999999997</v>
      </c>
      <c r="I465" s="119">
        <v>5.842384</v>
      </c>
      <c r="J465" s="88">
        <v>786544.97329999995</v>
      </c>
      <c r="K465" s="86">
        <v>1138172.8570000001</v>
      </c>
      <c r="L465" s="89" t="s">
        <v>2662</v>
      </c>
      <c r="M465" s="86" t="s">
        <v>2544</v>
      </c>
      <c r="N465" s="86" t="s">
        <v>79</v>
      </c>
      <c r="O465" s="86" t="s">
        <v>2545</v>
      </c>
      <c r="P465" s="86" t="s">
        <v>80</v>
      </c>
      <c r="Q465" s="84" t="s">
        <v>137</v>
      </c>
      <c r="R465" s="84" t="s">
        <v>696</v>
      </c>
      <c r="S465" s="84" t="s">
        <v>390</v>
      </c>
      <c r="T465" s="84" t="s">
        <v>391</v>
      </c>
      <c r="U465" s="85" t="s">
        <v>396</v>
      </c>
      <c r="V465" s="84" t="s">
        <v>431</v>
      </c>
      <c r="W465" s="84" t="s">
        <v>429</v>
      </c>
      <c r="X465" s="90" t="s">
        <v>430</v>
      </c>
      <c r="Y465" s="90">
        <v>44133</v>
      </c>
      <c r="Z465" s="91">
        <v>3380.35</v>
      </c>
      <c r="AA465" s="91">
        <v>7.05</v>
      </c>
      <c r="AB465" s="91">
        <v>152.5</v>
      </c>
      <c r="AC465" s="91">
        <v>24.1</v>
      </c>
      <c r="AD465" s="91">
        <v>28</v>
      </c>
      <c r="AE465" s="91">
        <v>7.58</v>
      </c>
      <c r="AF465" s="91">
        <v>96.8</v>
      </c>
      <c r="AG465" s="91">
        <f t="shared" si="273"/>
        <v>3.8999999999999986</v>
      </c>
      <c r="AH465" s="96">
        <v>15</v>
      </c>
      <c r="AI465" s="96">
        <v>9.99</v>
      </c>
      <c r="AJ465" s="91" t="s">
        <v>88</v>
      </c>
      <c r="AK465" s="91" t="s">
        <v>88</v>
      </c>
      <c r="AL465" s="96">
        <v>830000</v>
      </c>
      <c r="AM465" s="96">
        <v>8664000</v>
      </c>
      <c r="AN465" s="91">
        <v>857000</v>
      </c>
      <c r="AO465" s="96">
        <v>0.5</v>
      </c>
      <c r="AP465" s="96">
        <v>0.2484863293062323</v>
      </c>
      <c r="AQ465" s="96">
        <v>0.03</v>
      </c>
      <c r="AR465" s="96">
        <v>5</v>
      </c>
      <c r="AS465" s="96">
        <v>30.2</v>
      </c>
      <c r="AT465" s="96">
        <v>156</v>
      </c>
      <c r="AU465" s="91" t="s">
        <v>88</v>
      </c>
      <c r="AV465" s="96">
        <v>34</v>
      </c>
      <c r="AW465" s="96">
        <v>0.5</v>
      </c>
      <c r="AX465" s="96">
        <v>5</v>
      </c>
      <c r="AY465" s="96">
        <v>0.27700000000000002</v>
      </c>
      <c r="AZ465" s="96">
        <v>51.2</v>
      </c>
      <c r="BA465" s="96">
        <v>59.4</v>
      </c>
      <c r="BB465" s="91" t="s">
        <v>88</v>
      </c>
      <c r="BC465" s="91" t="s">
        <v>88</v>
      </c>
      <c r="BD465" s="91" t="s">
        <v>88</v>
      </c>
      <c r="BE465" s="93" t="s">
        <v>88</v>
      </c>
      <c r="BF465" s="91" t="s">
        <v>88</v>
      </c>
      <c r="BG465" s="91" t="s">
        <v>88</v>
      </c>
      <c r="BH465" s="91" t="s">
        <v>88</v>
      </c>
      <c r="BI465" s="94">
        <f t="shared" si="274"/>
        <v>98.1971776755679</v>
      </c>
      <c r="BJ465" s="95">
        <f t="shared" si="275"/>
        <v>2</v>
      </c>
      <c r="BK465" s="95">
        <f t="shared" si="276"/>
        <v>89.594400467218946</v>
      </c>
      <c r="BL465" s="95">
        <f t="shared" si="277"/>
        <v>33.593343206346077</v>
      </c>
      <c r="BM465" s="95">
        <f t="shared" si="278"/>
        <v>99.104004398411917</v>
      </c>
      <c r="BN465" s="95">
        <f t="shared" si="279"/>
        <v>61.608367706250007</v>
      </c>
      <c r="BO465" s="95">
        <f t="shared" si="280"/>
        <v>78.829219408181103</v>
      </c>
      <c r="BP465" s="95">
        <f t="shared" si="281"/>
        <v>51.337450156214246</v>
      </c>
      <c r="BQ465" s="95">
        <f t="shared" si="282"/>
        <v>77.55958109570561</v>
      </c>
      <c r="BR465" s="96">
        <f t="shared" si="283"/>
        <v>64.054497849419533</v>
      </c>
      <c r="BS465" s="97" t="str">
        <f t="shared" si="284"/>
        <v>MEDIA</v>
      </c>
      <c r="BT465" s="98">
        <f t="shared" si="285"/>
        <v>18.050541516245485</v>
      </c>
      <c r="BU465" s="99">
        <f t="shared" si="286"/>
        <v>0.96799999999999997</v>
      </c>
      <c r="BV465" s="100">
        <f t="shared" si="287"/>
        <v>0.1</v>
      </c>
      <c r="BW465" s="95">
        <f t="shared" si="288"/>
        <v>1</v>
      </c>
      <c r="BX465" s="94">
        <f t="shared" si="289"/>
        <v>0.91</v>
      </c>
      <c r="BY465" s="100">
        <f t="shared" si="290"/>
        <v>0.91800000000000004</v>
      </c>
      <c r="BZ465" s="100">
        <f t="shared" si="291"/>
        <v>0.53699936085633904</v>
      </c>
      <c r="CA465" s="94">
        <f t="shared" si="292"/>
        <v>0.8</v>
      </c>
      <c r="CB465" s="99">
        <f t="shared" si="293"/>
        <v>0.75197991051988755</v>
      </c>
      <c r="CC465" s="97" t="str">
        <f t="shared" si="294"/>
        <v>Aceptable</v>
      </c>
      <c r="CD465" s="99">
        <f t="shared" si="295"/>
        <v>0.46300063914366102</v>
      </c>
      <c r="CE465" s="96">
        <f t="shared" si="296"/>
        <v>5.1839446748021427E-2</v>
      </c>
      <c r="CF465" s="96">
        <f t="shared" si="297"/>
        <v>6.0000000000000053E-3</v>
      </c>
      <c r="CG465" s="99">
        <f t="shared" si="298"/>
        <v>0.17361336196389413</v>
      </c>
      <c r="CH465" s="101" t="str">
        <f t="shared" si="299"/>
        <v>Ninguna</v>
      </c>
      <c r="CI465" s="96">
        <f t="shared" si="300"/>
        <v>0.64969584175818751</v>
      </c>
      <c r="CJ465" s="96">
        <f t="shared" si="301"/>
        <v>1</v>
      </c>
      <c r="CK465" s="96">
        <f t="shared" si="302"/>
        <v>3.2000000000000028E-2</v>
      </c>
      <c r="CL465" s="102">
        <f t="shared" si="303"/>
        <v>0.56056528058606248</v>
      </c>
      <c r="CM465" s="103" t="str">
        <f t="shared" si="304"/>
        <v>Media</v>
      </c>
      <c r="CN465" s="96">
        <f t="shared" si="305"/>
        <v>8.2000000000000003E-2</v>
      </c>
      <c r="CO465" s="96">
        <f t="shared" si="306"/>
        <v>8.2000000000000003E-2</v>
      </c>
      <c r="CP465" s="103" t="str">
        <f t="shared" si="307"/>
        <v>Ninguna</v>
      </c>
      <c r="CQ465" s="104">
        <f t="shared" si="308"/>
        <v>1.1607818919783881E-3</v>
      </c>
      <c r="CR465" s="104">
        <f t="shared" si="309"/>
        <v>1.1607818919783881E-3</v>
      </c>
      <c r="CS465" s="103" t="str">
        <f t="shared" si="310"/>
        <v>Ninguna</v>
      </c>
      <c r="CT465" s="105" t="str">
        <f t="shared" si="311"/>
        <v>Eutrofico</v>
      </c>
      <c r="CU465" s="91" t="s">
        <v>2659</v>
      </c>
      <c r="CV465" s="90" t="s">
        <v>2660</v>
      </c>
      <c r="CW465" s="90">
        <v>44152</v>
      </c>
      <c r="CX465" s="106">
        <f t="shared" si="312"/>
        <v>5.2784863293062321</v>
      </c>
    </row>
    <row r="466" spans="1:102" ht="30" hidden="1" customHeight="1" x14ac:dyDescent="0.2">
      <c r="A466" s="83">
        <v>2020</v>
      </c>
      <c r="B466" s="84" t="s">
        <v>1226</v>
      </c>
      <c r="C466" s="84" t="s">
        <v>95</v>
      </c>
      <c r="D466" s="85" t="s">
        <v>1227</v>
      </c>
      <c r="E466" s="84" t="s">
        <v>408</v>
      </c>
      <c r="F466" s="86" t="s">
        <v>135</v>
      </c>
      <c r="G466" s="86" t="s">
        <v>991</v>
      </c>
      <c r="H466" s="87">
        <v>-75.974170000000001</v>
      </c>
      <c r="I466" s="119">
        <v>5.7374140000000002</v>
      </c>
      <c r="J466" s="88">
        <v>789877.3321</v>
      </c>
      <c r="K466" s="86">
        <v>1126546.9584999999</v>
      </c>
      <c r="L466" s="89" t="s">
        <v>2663</v>
      </c>
      <c r="M466" s="86" t="s">
        <v>2544</v>
      </c>
      <c r="N466" s="86" t="s">
        <v>79</v>
      </c>
      <c r="O466" s="86" t="s">
        <v>2545</v>
      </c>
      <c r="P466" s="86" t="s">
        <v>80</v>
      </c>
      <c r="Q466" s="84" t="s">
        <v>137</v>
      </c>
      <c r="R466" s="84" t="s">
        <v>696</v>
      </c>
      <c r="S466" s="84" t="s">
        <v>390</v>
      </c>
      <c r="T466" s="84" t="s">
        <v>391</v>
      </c>
      <c r="U466" s="85" t="s">
        <v>416</v>
      </c>
      <c r="V466" s="84" t="s">
        <v>417</v>
      </c>
      <c r="W466" s="84" t="s">
        <v>846</v>
      </c>
      <c r="X466" s="90" t="s">
        <v>95</v>
      </c>
      <c r="Y466" s="90">
        <v>44136</v>
      </c>
      <c r="Z466" s="91">
        <v>233.92</v>
      </c>
      <c r="AA466" s="91">
        <v>7.04</v>
      </c>
      <c r="AB466" s="91">
        <v>96.3</v>
      </c>
      <c r="AC466" s="91">
        <v>22.4</v>
      </c>
      <c r="AD466" s="91">
        <v>23.1</v>
      </c>
      <c r="AE466" s="91">
        <v>7.44</v>
      </c>
      <c r="AF466" s="91">
        <v>96.7</v>
      </c>
      <c r="AG466" s="91">
        <f t="shared" si="273"/>
        <v>0.70000000000000284</v>
      </c>
      <c r="AH466" s="96">
        <v>164</v>
      </c>
      <c r="AI466" s="96">
        <v>96</v>
      </c>
      <c r="AJ466" s="91" t="s">
        <v>88</v>
      </c>
      <c r="AK466" s="91" t="s">
        <v>88</v>
      </c>
      <c r="AL466" s="96">
        <v>18590</v>
      </c>
      <c r="AM466" s="96">
        <v>980400</v>
      </c>
      <c r="AN466" s="91">
        <v>19560</v>
      </c>
      <c r="AO466" s="96">
        <v>0.5</v>
      </c>
      <c r="AP466" s="96">
        <v>0.3117373949478186</v>
      </c>
      <c r="AQ466" s="96">
        <v>3.5999999999999997E-2</v>
      </c>
      <c r="AR466" s="96">
        <v>5</v>
      </c>
      <c r="AS466" s="96">
        <v>118</v>
      </c>
      <c r="AT466" s="96">
        <v>331</v>
      </c>
      <c r="AU466" s="91" t="s">
        <v>88</v>
      </c>
      <c r="AV466" s="96">
        <v>180</v>
      </c>
      <c r="AW466" s="96">
        <v>5</v>
      </c>
      <c r="AX466" s="96">
        <v>5</v>
      </c>
      <c r="AY466" s="96">
        <v>0.11700000000000001</v>
      </c>
      <c r="AZ466" s="96">
        <v>26.8</v>
      </c>
      <c r="BA466" s="96">
        <v>33.700000000000003</v>
      </c>
      <c r="BB466" s="91" t="s">
        <v>88</v>
      </c>
      <c r="BC466" s="91" t="s">
        <v>88</v>
      </c>
      <c r="BD466" s="91" t="s">
        <v>88</v>
      </c>
      <c r="BE466" s="93" t="s">
        <v>88</v>
      </c>
      <c r="BF466" s="91" t="s">
        <v>88</v>
      </c>
      <c r="BG466" s="91" t="s">
        <v>88</v>
      </c>
      <c r="BH466" s="91" t="s">
        <v>88</v>
      </c>
      <c r="BI466" s="94">
        <f t="shared" si="274"/>
        <v>98.170742521467801</v>
      </c>
      <c r="BJ466" s="95">
        <f t="shared" si="275"/>
        <v>7.8280392041081273</v>
      </c>
      <c r="BK466" s="95">
        <f t="shared" si="276"/>
        <v>89.387750565232608</v>
      </c>
      <c r="BL466" s="95">
        <f t="shared" si="277"/>
        <v>2</v>
      </c>
      <c r="BM466" s="95">
        <f t="shared" si="278"/>
        <v>98.641352744345042</v>
      </c>
      <c r="BN466" s="95">
        <f t="shared" si="279"/>
        <v>61.608367706250007</v>
      </c>
      <c r="BO466" s="95">
        <f t="shared" si="280"/>
        <v>89.594487526600759</v>
      </c>
      <c r="BP466" s="95">
        <f t="shared" si="281"/>
        <v>5</v>
      </c>
      <c r="BQ466" s="95">
        <f t="shared" si="282"/>
        <v>44.23568766996312</v>
      </c>
      <c r="BR466" s="96">
        <f t="shared" si="283"/>
        <v>56.475083998099407</v>
      </c>
      <c r="BS466" s="97" t="str">
        <f t="shared" si="284"/>
        <v>MEDIA</v>
      </c>
      <c r="BT466" s="98">
        <f t="shared" si="285"/>
        <v>42.735042735042732</v>
      </c>
      <c r="BU466" s="99">
        <f t="shared" si="286"/>
        <v>0.96700000000000008</v>
      </c>
      <c r="BV466" s="100">
        <f t="shared" si="287"/>
        <v>0.1</v>
      </c>
      <c r="BW466" s="95">
        <f t="shared" si="288"/>
        <v>1</v>
      </c>
      <c r="BX466" s="94">
        <f t="shared" si="289"/>
        <v>0.125</v>
      </c>
      <c r="BY466" s="100">
        <f t="shared" si="290"/>
        <v>0.48</v>
      </c>
      <c r="BZ466" s="100">
        <f t="shared" si="291"/>
        <v>0.74993136429081053</v>
      </c>
      <c r="CA466" s="94">
        <f t="shared" si="292"/>
        <v>0.15</v>
      </c>
      <c r="CB466" s="99">
        <f t="shared" si="293"/>
        <v>0.51941039100071362</v>
      </c>
      <c r="CC466" s="97" t="str">
        <f t="shared" si="294"/>
        <v>Regular</v>
      </c>
      <c r="CD466" s="99">
        <f t="shared" si="295"/>
        <v>0.25006863570918941</v>
      </c>
      <c r="CE466" s="96">
        <f t="shared" si="296"/>
        <v>4.2812596114789369E-3</v>
      </c>
      <c r="CF466" s="96">
        <f t="shared" si="297"/>
        <v>0</v>
      </c>
      <c r="CG466" s="99">
        <f t="shared" si="298"/>
        <v>8.4783298440222796E-2</v>
      </c>
      <c r="CH466" s="101" t="str">
        <f t="shared" si="299"/>
        <v>Ninguna</v>
      </c>
      <c r="CI466" s="96">
        <f t="shared" si="300"/>
        <v>1</v>
      </c>
      <c r="CJ466" s="96">
        <f t="shared" si="301"/>
        <v>1</v>
      </c>
      <c r="CK466" s="96">
        <f t="shared" si="302"/>
        <v>3.2999999999999918E-2</v>
      </c>
      <c r="CL466" s="102">
        <f t="shared" si="303"/>
        <v>0.67766666666666664</v>
      </c>
      <c r="CM466" s="103" t="str">
        <f t="shared" si="304"/>
        <v>Alta</v>
      </c>
      <c r="CN466" s="96">
        <f t="shared" si="305"/>
        <v>0.52</v>
      </c>
      <c r="CO466" s="96">
        <f t="shared" si="306"/>
        <v>0.52</v>
      </c>
      <c r="CP466" s="103" t="str">
        <f t="shared" si="307"/>
        <v>Media</v>
      </c>
      <c r="CQ466" s="104">
        <f t="shared" si="308"/>
        <v>1.1214619960357812E-3</v>
      </c>
      <c r="CR466" s="104">
        <f t="shared" si="309"/>
        <v>1.1214619960357812E-3</v>
      </c>
      <c r="CS466" s="103" t="str">
        <f t="shared" si="310"/>
        <v>Ninguna</v>
      </c>
      <c r="CT466" s="105" t="str">
        <f t="shared" si="311"/>
        <v>Eutrofico</v>
      </c>
      <c r="CU466" s="83" t="s">
        <v>2664</v>
      </c>
      <c r="CV466" s="83" t="s">
        <v>2665</v>
      </c>
      <c r="CW466" s="90">
        <v>44158</v>
      </c>
      <c r="CX466" s="106">
        <f t="shared" si="312"/>
        <v>5.3477373949478189</v>
      </c>
    </row>
    <row r="467" spans="1:102" ht="30" hidden="1" customHeight="1" x14ac:dyDescent="0.2">
      <c r="A467" s="83">
        <v>2020</v>
      </c>
      <c r="B467" s="84" t="s">
        <v>1230</v>
      </c>
      <c r="C467" s="84" t="s">
        <v>95</v>
      </c>
      <c r="D467" s="85" t="s">
        <v>1231</v>
      </c>
      <c r="E467" s="84" t="s">
        <v>408</v>
      </c>
      <c r="F467" s="86" t="s">
        <v>135</v>
      </c>
      <c r="G467" s="86" t="s">
        <v>991</v>
      </c>
      <c r="H467" s="87">
        <v>-75.973076000000006</v>
      </c>
      <c r="I467" s="119">
        <v>5.7366099999999998</v>
      </c>
      <c r="J467" s="88">
        <v>789998.28079999995</v>
      </c>
      <c r="K467" s="86">
        <v>1126457.5985999999</v>
      </c>
      <c r="L467" s="89" t="s">
        <v>2666</v>
      </c>
      <c r="M467" s="86" t="s">
        <v>2544</v>
      </c>
      <c r="N467" s="86" t="s">
        <v>79</v>
      </c>
      <c r="O467" s="86" t="s">
        <v>2545</v>
      </c>
      <c r="P467" s="86" t="s">
        <v>80</v>
      </c>
      <c r="Q467" s="84" t="s">
        <v>137</v>
      </c>
      <c r="R467" s="84" t="s">
        <v>696</v>
      </c>
      <c r="S467" s="84" t="s">
        <v>390</v>
      </c>
      <c r="T467" s="84" t="s">
        <v>391</v>
      </c>
      <c r="U467" s="85" t="s">
        <v>416</v>
      </c>
      <c r="V467" s="84" t="s">
        <v>417</v>
      </c>
      <c r="W467" s="84" t="s">
        <v>846</v>
      </c>
      <c r="X467" s="90" t="s">
        <v>95</v>
      </c>
      <c r="Y467" s="90">
        <v>44136</v>
      </c>
      <c r="Z467" s="91">
        <v>288.43</v>
      </c>
      <c r="AA467" s="91">
        <v>7.17</v>
      </c>
      <c r="AB467" s="91">
        <v>134.9</v>
      </c>
      <c r="AC467" s="91">
        <v>21.5</v>
      </c>
      <c r="AD467" s="91">
        <v>23.2</v>
      </c>
      <c r="AE467" s="91">
        <v>7.33</v>
      </c>
      <c r="AF467" s="91">
        <v>95.2</v>
      </c>
      <c r="AG467" s="91">
        <f t="shared" si="273"/>
        <v>1.6999999999999993</v>
      </c>
      <c r="AH467" s="96">
        <v>182</v>
      </c>
      <c r="AI467" s="96">
        <v>97.1</v>
      </c>
      <c r="AJ467" s="91" t="s">
        <v>88</v>
      </c>
      <c r="AK467" s="91" t="s">
        <v>88</v>
      </c>
      <c r="AL467" s="96">
        <v>866400</v>
      </c>
      <c r="AM467" s="96">
        <v>1986300</v>
      </c>
      <c r="AN467" s="91">
        <v>1119900</v>
      </c>
      <c r="AO467" s="96">
        <v>0.5</v>
      </c>
      <c r="AP467" s="96">
        <v>0.2484863293062323</v>
      </c>
      <c r="AQ467" s="96">
        <v>6.4000000000000001E-2</v>
      </c>
      <c r="AR467" s="96">
        <v>5</v>
      </c>
      <c r="AS467" s="96">
        <v>133</v>
      </c>
      <c r="AT467" s="96">
        <v>367</v>
      </c>
      <c r="AU467" s="91" t="s">
        <v>88</v>
      </c>
      <c r="AV467" s="96">
        <v>172</v>
      </c>
      <c r="AW467" s="96">
        <v>3</v>
      </c>
      <c r="AX467" s="96">
        <v>5</v>
      </c>
      <c r="AY467" s="96">
        <v>0.441</v>
      </c>
      <c r="AZ467" s="96">
        <v>27.1</v>
      </c>
      <c r="BA467" s="96">
        <v>36.700000000000003</v>
      </c>
      <c r="BB467" s="91" t="s">
        <v>88</v>
      </c>
      <c r="BC467" s="91" t="s">
        <v>88</v>
      </c>
      <c r="BD467" s="91" t="s">
        <v>88</v>
      </c>
      <c r="BE467" s="93" t="s">
        <v>88</v>
      </c>
      <c r="BF467" s="91" t="s">
        <v>88</v>
      </c>
      <c r="BG467" s="91" t="s">
        <v>88</v>
      </c>
      <c r="BH467" s="91" t="s">
        <v>88</v>
      </c>
      <c r="BI467" s="94">
        <f t="shared" si="274"/>
        <v>97.7075570904709</v>
      </c>
      <c r="BJ467" s="95">
        <f t="shared" si="275"/>
        <v>2</v>
      </c>
      <c r="BK467" s="95">
        <f t="shared" si="276"/>
        <v>91.718975820713666</v>
      </c>
      <c r="BL467" s="95">
        <f t="shared" si="277"/>
        <v>2</v>
      </c>
      <c r="BM467" s="95">
        <f t="shared" si="278"/>
        <v>99.104004398411917</v>
      </c>
      <c r="BN467" s="95">
        <f t="shared" si="279"/>
        <v>61.608367706250007</v>
      </c>
      <c r="BO467" s="95">
        <f t="shared" si="280"/>
        <v>87.381072861861824</v>
      </c>
      <c r="BP467" s="95">
        <f t="shared" si="281"/>
        <v>5</v>
      </c>
      <c r="BQ467" s="95">
        <f t="shared" si="282"/>
        <v>35.877966915363089</v>
      </c>
      <c r="BR467" s="96">
        <f t="shared" si="283"/>
        <v>54.96017422638635</v>
      </c>
      <c r="BS467" s="97" t="str">
        <f t="shared" si="284"/>
        <v>MEDIA</v>
      </c>
      <c r="BT467" s="98">
        <f t="shared" si="285"/>
        <v>11.337868480725623</v>
      </c>
      <c r="BU467" s="99">
        <f t="shared" si="286"/>
        <v>0.95200000000000007</v>
      </c>
      <c r="BV467" s="100">
        <f t="shared" si="287"/>
        <v>0.1</v>
      </c>
      <c r="BW467" s="95">
        <f t="shared" si="288"/>
        <v>1</v>
      </c>
      <c r="BX467" s="94">
        <f t="shared" si="289"/>
        <v>0.125</v>
      </c>
      <c r="BY467" s="100">
        <f t="shared" si="290"/>
        <v>0.504</v>
      </c>
      <c r="BZ467" s="100">
        <f t="shared" si="291"/>
        <v>0.60715971941850744</v>
      </c>
      <c r="CA467" s="94">
        <f t="shared" si="292"/>
        <v>0.6</v>
      </c>
      <c r="CB467" s="99">
        <f t="shared" si="293"/>
        <v>0.56338236071859105</v>
      </c>
      <c r="CC467" s="97" t="str">
        <f t="shared" si="294"/>
        <v>Regular</v>
      </c>
      <c r="CD467" s="99">
        <f t="shared" si="295"/>
        <v>0.39284028058149256</v>
      </c>
      <c r="CE467" s="96">
        <f t="shared" si="296"/>
        <v>6.2306116486431397E-3</v>
      </c>
      <c r="CF467" s="96">
        <f t="shared" si="297"/>
        <v>0</v>
      </c>
      <c r="CG467" s="99">
        <f t="shared" si="298"/>
        <v>0.13302363074337856</v>
      </c>
      <c r="CH467" s="101" t="str">
        <f t="shared" si="299"/>
        <v>Ninguna</v>
      </c>
      <c r="CI467" s="96">
        <f t="shared" si="300"/>
        <v>1</v>
      </c>
      <c r="CJ467" s="96">
        <f t="shared" si="301"/>
        <v>1</v>
      </c>
      <c r="CK467" s="96">
        <f t="shared" si="302"/>
        <v>4.7999999999999932E-2</v>
      </c>
      <c r="CL467" s="102">
        <f t="shared" si="303"/>
        <v>0.68266666666666664</v>
      </c>
      <c r="CM467" s="103" t="str">
        <f t="shared" si="304"/>
        <v>Alta</v>
      </c>
      <c r="CN467" s="96">
        <f t="shared" si="305"/>
        <v>0.496</v>
      </c>
      <c r="CO467" s="96">
        <f t="shared" si="306"/>
        <v>0.496</v>
      </c>
      <c r="CP467" s="103" t="str">
        <f t="shared" si="307"/>
        <v>Media</v>
      </c>
      <c r="CQ467" s="104">
        <f t="shared" si="308"/>
        <v>1.7550523485820077E-3</v>
      </c>
      <c r="CR467" s="104">
        <f t="shared" si="309"/>
        <v>1.7550523485820077E-3</v>
      </c>
      <c r="CS467" s="103" t="str">
        <f t="shared" si="310"/>
        <v>Ninguna</v>
      </c>
      <c r="CT467" s="105" t="str">
        <f t="shared" si="311"/>
        <v>Eutrofico</v>
      </c>
      <c r="CU467" s="83" t="s">
        <v>2664</v>
      </c>
      <c r="CV467" s="83" t="s">
        <v>2665</v>
      </c>
      <c r="CW467" s="90">
        <v>44158</v>
      </c>
      <c r="CX467" s="106">
        <f t="shared" si="312"/>
        <v>5.3124863293062319</v>
      </c>
    </row>
    <row r="468" spans="1:102" ht="30" hidden="1" customHeight="1" x14ac:dyDescent="0.2">
      <c r="A468" s="83">
        <v>2020</v>
      </c>
      <c r="B468" s="84" t="s">
        <v>1233</v>
      </c>
      <c r="C468" s="84" t="s">
        <v>142</v>
      </c>
      <c r="D468" s="85" t="s">
        <v>1234</v>
      </c>
      <c r="E468" s="84" t="s">
        <v>134</v>
      </c>
      <c r="F468" s="86" t="s">
        <v>135</v>
      </c>
      <c r="G468" s="86" t="s">
        <v>991</v>
      </c>
      <c r="H468" s="87">
        <v>-75.881653999999997</v>
      </c>
      <c r="I468" s="119">
        <v>5.6607640000000004</v>
      </c>
      <c r="J468" s="88">
        <v>800103.66610000003</v>
      </c>
      <c r="K468" s="86">
        <v>1118033.3382000001</v>
      </c>
      <c r="L468" s="89" t="s">
        <v>2667</v>
      </c>
      <c r="M468" s="86" t="s">
        <v>2544</v>
      </c>
      <c r="N468" s="86" t="s">
        <v>79</v>
      </c>
      <c r="O468" s="86" t="s">
        <v>2545</v>
      </c>
      <c r="P468" s="86" t="s">
        <v>80</v>
      </c>
      <c r="Q468" s="84" t="s">
        <v>137</v>
      </c>
      <c r="R468" s="84" t="s">
        <v>696</v>
      </c>
      <c r="S468" s="84" t="s">
        <v>390</v>
      </c>
      <c r="T468" s="84" t="s">
        <v>391</v>
      </c>
      <c r="U468" s="85" t="s">
        <v>139</v>
      </c>
      <c r="V468" s="84" t="s">
        <v>140</v>
      </c>
      <c r="W468" s="84" t="s">
        <v>141</v>
      </c>
      <c r="X468" s="90" t="s">
        <v>142</v>
      </c>
      <c r="Y468" s="90">
        <v>44131</v>
      </c>
      <c r="Z468" s="91">
        <v>189.95</v>
      </c>
      <c r="AA468" s="91">
        <v>8.01</v>
      </c>
      <c r="AB468" s="91">
        <v>73.400000000000006</v>
      </c>
      <c r="AC468" s="91">
        <v>21.5</v>
      </c>
      <c r="AD468" s="91">
        <v>24</v>
      </c>
      <c r="AE468" s="91">
        <v>6.52</v>
      </c>
      <c r="AF468" s="91">
        <v>86.1</v>
      </c>
      <c r="AG468" s="91">
        <f t="shared" si="273"/>
        <v>2.5</v>
      </c>
      <c r="AH468" s="96">
        <v>68.7</v>
      </c>
      <c r="AI468" s="96">
        <v>11.1</v>
      </c>
      <c r="AJ468" s="91" t="s">
        <v>88</v>
      </c>
      <c r="AK468" s="91" t="s">
        <v>88</v>
      </c>
      <c r="AL468" s="96">
        <v>613100</v>
      </c>
      <c r="AM468" s="96">
        <v>1986300</v>
      </c>
      <c r="AN468" s="91">
        <v>770100</v>
      </c>
      <c r="AO468" s="96">
        <v>0.5</v>
      </c>
      <c r="AP468" s="96">
        <v>0.2484863293062323</v>
      </c>
      <c r="AQ468" s="96">
        <v>0.03</v>
      </c>
      <c r="AR468" s="96">
        <v>5</v>
      </c>
      <c r="AS468" s="96">
        <v>27.3</v>
      </c>
      <c r="AT468" s="96">
        <v>190</v>
      </c>
      <c r="AU468" s="91" t="s">
        <v>88</v>
      </c>
      <c r="AV468" s="96">
        <v>26</v>
      </c>
      <c r="AW468" s="96">
        <v>0.1</v>
      </c>
      <c r="AX468" s="96">
        <v>5.78</v>
      </c>
      <c r="AY468" s="96">
        <v>0.47</v>
      </c>
      <c r="AZ468" s="96">
        <v>79.099999999999994</v>
      </c>
      <c r="BA468" s="96">
        <v>65.900000000000006</v>
      </c>
      <c r="BB468" s="91" t="s">
        <v>88</v>
      </c>
      <c r="BC468" s="91" t="s">
        <v>88</v>
      </c>
      <c r="BD468" s="91" t="s">
        <v>88</v>
      </c>
      <c r="BE468" s="93" t="s">
        <v>88</v>
      </c>
      <c r="BF468" s="91" t="s">
        <v>88</v>
      </c>
      <c r="BG468" s="91" t="s">
        <v>88</v>
      </c>
      <c r="BH468" s="91" t="s">
        <v>88</v>
      </c>
      <c r="BI468" s="94">
        <f t="shared" si="274"/>
        <v>92.298348137162833</v>
      </c>
      <c r="BJ468" s="95">
        <f t="shared" si="275"/>
        <v>2</v>
      </c>
      <c r="BK468" s="95">
        <f t="shared" si="276"/>
        <v>84.713978353098355</v>
      </c>
      <c r="BL468" s="95">
        <f t="shared" si="277"/>
        <v>29.992426639756999</v>
      </c>
      <c r="BM468" s="95">
        <f t="shared" si="278"/>
        <v>99.104004398411917</v>
      </c>
      <c r="BN468" s="95">
        <f t="shared" si="279"/>
        <v>61.608367706250007</v>
      </c>
      <c r="BO468" s="95">
        <f t="shared" si="280"/>
        <v>84.793539135742179</v>
      </c>
      <c r="BP468" s="95">
        <f t="shared" si="281"/>
        <v>53.840407002826993</v>
      </c>
      <c r="BQ468" s="95">
        <f t="shared" si="282"/>
        <v>72.055753231000011</v>
      </c>
      <c r="BR468" s="96">
        <f t="shared" si="283"/>
        <v>62.53015014296836</v>
      </c>
      <c r="BS468" s="97" t="str">
        <f t="shared" si="284"/>
        <v>MEDIA</v>
      </c>
      <c r="BT468" s="98">
        <f t="shared" si="285"/>
        <v>12.297872340425533</v>
      </c>
      <c r="BU468" s="99">
        <f t="shared" si="286"/>
        <v>0.86099999999999999</v>
      </c>
      <c r="BV468" s="100">
        <f t="shared" si="287"/>
        <v>0.1</v>
      </c>
      <c r="BW468" s="95">
        <f t="shared" si="288"/>
        <v>0.99482569109434804</v>
      </c>
      <c r="BX468" s="94">
        <f t="shared" si="289"/>
        <v>0.26</v>
      </c>
      <c r="BY468" s="100">
        <f t="shared" si="290"/>
        <v>0.94199999999999995</v>
      </c>
      <c r="BZ468" s="100">
        <f t="shared" si="291"/>
        <v>0.82620682382380717</v>
      </c>
      <c r="CA468" s="94">
        <f t="shared" si="292"/>
        <v>0.6</v>
      </c>
      <c r="CB468" s="99">
        <f t="shared" si="293"/>
        <v>0.65898455208854179</v>
      </c>
      <c r="CC468" s="97" t="str">
        <f t="shared" si="294"/>
        <v>Regular</v>
      </c>
      <c r="CD468" s="99">
        <f t="shared" si="295"/>
        <v>0.17379317617619286</v>
      </c>
      <c r="CE468" s="96">
        <f t="shared" si="296"/>
        <v>8.1864539691757818E-2</v>
      </c>
      <c r="CF468" s="96">
        <f t="shared" si="297"/>
        <v>0.14549999999999996</v>
      </c>
      <c r="CG468" s="99">
        <f t="shared" si="298"/>
        <v>0.1337192386226502</v>
      </c>
      <c r="CH468" s="101" t="str">
        <f t="shared" si="299"/>
        <v>Ninguna</v>
      </c>
      <c r="CI468" s="96">
        <f t="shared" si="300"/>
        <v>0.68172608515066002</v>
      </c>
      <c r="CJ468" s="96">
        <f t="shared" si="301"/>
        <v>1</v>
      </c>
      <c r="CK468" s="96">
        <f t="shared" si="302"/>
        <v>0.13900000000000001</v>
      </c>
      <c r="CL468" s="102">
        <f t="shared" si="303"/>
        <v>0.60690869505022005</v>
      </c>
      <c r="CM468" s="103" t="str">
        <f t="shared" si="304"/>
        <v>Alta</v>
      </c>
      <c r="CN468" s="96">
        <f t="shared" si="305"/>
        <v>5.7999999999999996E-2</v>
      </c>
      <c r="CO468" s="96">
        <f t="shared" si="306"/>
        <v>5.7999999999999996E-2</v>
      </c>
      <c r="CP468" s="103" t="str">
        <f t="shared" si="307"/>
        <v>Ninguna</v>
      </c>
      <c r="CQ468" s="104">
        <f t="shared" si="308"/>
        <v>3.0903342712138251E-2</v>
      </c>
      <c r="CR468" s="104">
        <f t="shared" si="309"/>
        <v>3.0903342712138251E-2</v>
      </c>
      <c r="CS468" s="103" t="str">
        <f t="shared" si="310"/>
        <v>Ninguna</v>
      </c>
      <c r="CT468" s="105" t="str">
        <f t="shared" si="311"/>
        <v>Eutrofico</v>
      </c>
      <c r="CU468" s="91" t="s">
        <v>2668</v>
      </c>
      <c r="CV468" s="90" t="s">
        <v>2669</v>
      </c>
      <c r="CW468" s="90">
        <v>44152</v>
      </c>
      <c r="CX468" s="106">
        <f t="shared" si="312"/>
        <v>6.0584863293062323</v>
      </c>
    </row>
    <row r="469" spans="1:102" ht="30" hidden="1" customHeight="1" x14ac:dyDescent="0.2">
      <c r="A469" s="83">
        <v>2020</v>
      </c>
      <c r="B469" s="84" t="s">
        <v>1237</v>
      </c>
      <c r="C469" s="84" t="s">
        <v>142</v>
      </c>
      <c r="D469" s="85" t="s">
        <v>1238</v>
      </c>
      <c r="E469" s="84" t="s">
        <v>134</v>
      </c>
      <c r="F469" s="86" t="s">
        <v>135</v>
      </c>
      <c r="G469" s="86" t="s">
        <v>991</v>
      </c>
      <c r="H469" s="87">
        <v>-75.876329999999996</v>
      </c>
      <c r="I469" s="119">
        <v>5.6616340000000003</v>
      </c>
      <c r="J469" s="88">
        <v>800694.04619999998</v>
      </c>
      <c r="K469" s="86">
        <v>1118127.7634000001</v>
      </c>
      <c r="L469" s="89" t="s">
        <v>2555</v>
      </c>
      <c r="M469" s="86" t="s">
        <v>2544</v>
      </c>
      <c r="N469" s="86" t="s">
        <v>79</v>
      </c>
      <c r="O469" s="86" t="s">
        <v>2545</v>
      </c>
      <c r="P469" s="86" t="s">
        <v>80</v>
      </c>
      <c r="Q469" s="84" t="s">
        <v>137</v>
      </c>
      <c r="R469" s="84" t="s">
        <v>696</v>
      </c>
      <c r="S469" s="84" t="s">
        <v>390</v>
      </c>
      <c r="T469" s="84" t="s">
        <v>391</v>
      </c>
      <c r="U469" s="85" t="s">
        <v>139</v>
      </c>
      <c r="V469" s="84" t="s">
        <v>140</v>
      </c>
      <c r="W469" s="84" t="s">
        <v>141</v>
      </c>
      <c r="X469" s="90" t="s">
        <v>142</v>
      </c>
      <c r="Y469" s="90">
        <v>44131</v>
      </c>
      <c r="Z469" s="91">
        <v>210.27</v>
      </c>
      <c r="AA469" s="91">
        <v>8.36</v>
      </c>
      <c r="AB469" s="91">
        <v>101.7</v>
      </c>
      <c r="AC469" s="91">
        <v>22.1</v>
      </c>
      <c r="AD469" s="91">
        <v>24</v>
      </c>
      <c r="AE469" s="91">
        <v>6.45</v>
      </c>
      <c r="AF469" s="91">
        <v>85.4</v>
      </c>
      <c r="AG469" s="91">
        <f t="shared" si="273"/>
        <v>1.8999999999999986</v>
      </c>
      <c r="AH469" s="96">
        <v>132</v>
      </c>
      <c r="AI469" s="96">
        <v>55.2</v>
      </c>
      <c r="AJ469" s="91" t="s">
        <v>88</v>
      </c>
      <c r="AK469" s="91" t="s">
        <v>88</v>
      </c>
      <c r="AL469" s="96">
        <v>17220000</v>
      </c>
      <c r="AM469" s="96">
        <v>36540000</v>
      </c>
      <c r="AN469" s="96">
        <v>26130000</v>
      </c>
      <c r="AO469" s="96">
        <v>1.65</v>
      </c>
      <c r="AP469" s="96">
        <v>0.2484863293062323</v>
      </c>
      <c r="AQ469" s="96">
        <v>0.03</v>
      </c>
      <c r="AR469" s="96">
        <v>11.8</v>
      </c>
      <c r="AS469" s="96">
        <v>45.3</v>
      </c>
      <c r="AT469" s="96">
        <v>246</v>
      </c>
      <c r="AU469" s="91" t="s">
        <v>88</v>
      </c>
      <c r="AV469" s="96">
        <v>37</v>
      </c>
      <c r="AW469" s="96">
        <v>0.8</v>
      </c>
      <c r="AX469" s="96">
        <v>15.3</v>
      </c>
      <c r="AY469" s="96">
        <v>1.08</v>
      </c>
      <c r="AZ469" s="96">
        <v>93.9</v>
      </c>
      <c r="BA469" s="96">
        <v>63.5</v>
      </c>
      <c r="BB469" s="91" t="s">
        <v>88</v>
      </c>
      <c r="BC469" s="91" t="s">
        <v>88</v>
      </c>
      <c r="BD469" s="91" t="s">
        <v>88</v>
      </c>
      <c r="BE469" s="93" t="s">
        <v>88</v>
      </c>
      <c r="BF469" s="91" t="s">
        <v>88</v>
      </c>
      <c r="BG469" s="91" t="s">
        <v>88</v>
      </c>
      <c r="BH469" s="91" t="s">
        <v>88</v>
      </c>
      <c r="BI469" s="94">
        <f t="shared" si="274"/>
        <v>91.707156360257486</v>
      </c>
      <c r="BJ469" s="95">
        <f t="shared" si="275"/>
        <v>2</v>
      </c>
      <c r="BK469" s="95">
        <f t="shared" si="276"/>
        <v>73.731077868309512</v>
      </c>
      <c r="BL469" s="95">
        <f t="shared" si="277"/>
        <v>2</v>
      </c>
      <c r="BM469" s="95">
        <f t="shared" si="278"/>
        <v>99.104004398411917</v>
      </c>
      <c r="BN469" s="95">
        <f t="shared" si="279"/>
        <v>28.580119280727061</v>
      </c>
      <c r="BO469" s="95">
        <f t="shared" si="280"/>
        <v>86.798069921350333</v>
      </c>
      <c r="BP469" s="95">
        <f t="shared" si="281"/>
        <v>41.375466584504593</v>
      </c>
      <c r="BQ469" s="95">
        <f t="shared" si="282"/>
        <v>61.729480090801616</v>
      </c>
      <c r="BR469" s="96">
        <f t="shared" si="283"/>
        <v>53.319955439923227</v>
      </c>
      <c r="BS469" s="97" t="str">
        <f t="shared" si="284"/>
        <v>MEDIA</v>
      </c>
      <c r="BT469" s="98">
        <f t="shared" si="285"/>
        <v>14.166666666666666</v>
      </c>
      <c r="BU469" s="99">
        <f t="shared" si="286"/>
        <v>0.85400000000000009</v>
      </c>
      <c r="BV469" s="100">
        <f t="shared" si="287"/>
        <v>0.1</v>
      </c>
      <c r="BW469" s="95">
        <f t="shared" si="288"/>
        <v>0.82964389535267646</v>
      </c>
      <c r="BX469" s="94">
        <f t="shared" si="289"/>
        <v>0.125</v>
      </c>
      <c r="BY469" s="100">
        <f t="shared" si="290"/>
        <v>0.90900000000000003</v>
      </c>
      <c r="BZ469" s="100">
        <f t="shared" si="291"/>
        <v>0.73096419847564564</v>
      </c>
      <c r="CA469" s="94">
        <f t="shared" si="292"/>
        <v>0.6</v>
      </c>
      <c r="CB469" s="99">
        <f t="shared" si="293"/>
        <v>0.59788513313596514</v>
      </c>
      <c r="CC469" s="97" t="str">
        <f t="shared" si="294"/>
        <v>Regular</v>
      </c>
      <c r="CD469" s="99">
        <f t="shared" si="295"/>
        <v>0.2690358015243543</v>
      </c>
      <c r="CE469" s="96">
        <f t="shared" si="296"/>
        <v>6.9535149270230773E-2</v>
      </c>
      <c r="CF469" s="96">
        <f t="shared" si="297"/>
        <v>0.21950000000000003</v>
      </c>
      <c r="CG469" s="99">
        <f t="shared" si="298"/>
        <v>0.1860236502648617</v>
      </c>
      <c r="CH469" s="101" t="str">
        <f t="shared" si="299"/>
        <v>Ninguna</v>
      </c>
      <c r="CI469" s="96">
        <f t="shared" si="300"/>
        <v>1</v>
      </c>
      <c r="CJ469" s="96">
        <f t="shared" si="301"/>
        <v>1</v>
      </c>
      <c r="CK469" s="96">
        <f t="shared" si="302"/>
        <v>0.14599999999999991</v>
      </c>
      <c r="CL469" s="102">
        <f t="shared" si="303"/>
        <v>0.71533333333333327</v>
      </c>
      <c r="CM469" s="103" t="str">
        <f t="shared" si="304"/>
        <v>Alta</v>
      </c>
      <c r="CN469" s="96">
        <f t="shared" si="305"/>
        <v>9.0999999999999998E-2</v>
      </c>
      <c r="CO469" s="96">
        <f t="shared" si="306"/>
        <v>9.0999999999999998E-2</v>
      </c>
      <c r="CP469" s="103" t="str">
        <f t="shared" si="307"/>
        <v>Ninguna</v>
      </c>
      <c r="CQ469" s="104">
        <f t="shared" si="308"/>
        <v>9.6389598437964671E-2</v>
      </c>
      <c r="CR469" s="104">
        <f t="shared" si="309"/>
        <v>9.6389598437964671E-2</v>
      </c>
      <c r="CS469" s="103" t="str">
        <f t="shared" si="310"/>
        <v>Ninguna</v>
      </c>
      <c r="CT469" s="105" t="str">
        <f t="shared" si="311"/>
        <v>Hipereutrofico</v>
      </c>
      <c r="CU469" s="91" t="s">
        <v>2668</v>
      </c>
      <c r="CV469" s="90" t="s">
        <v>2669</v>
      </c>
      <c r="CW469" s="90">
        <v>44152</v>
      </c>
      <c r="CX469" s="106">
        <f t="shared" si="312"/>
        <v>15.578486329306234</v>
      </c>
    </row>
    <row r="470" spans="1:102" ht="30" hidden="1" customHeight="1" x14ac:dyDescent="0.2">
      <c r="A470" s="83">
        <v>2020</v>
      </c>
      <c r="B470" s="84" t="s">
        <v>1240</v>
      </c>
      <c r="C470" s="84" t="s">
        <v>383</v>
      </c>
      <c r="D470" s="85" t="s">
        <v>1241</v>
      </c>
      <c r="E470" s="84" t="s">
        <v>379</v>
      </c>
      <c r="F470" s="86" t="s">
        <v>135</v>
      </c>
      <c r="G470" s="86">
        <v>4</v>
      </c>
      <c r="H470" s="87">
        <v>-75.980227999999997</v>
      </c>
      <c r="I470" s="119">
        <v>6.1241349999999999</v>
      </c>
      <c r="J470" s="88">
        <v>789352.83</v>
      </c>
      <c r="K470" s="86">
        <v>1169338.4094</v>
      </c>
      <c r="L470" s="89" t="s">
        <v>2586</v>
      </c>
      <c r="M470" s="86" t="s">
        <v>2544</v>
      </c>
      <c r="N470" s="86" t="s">
        <v>79</v>
      </c>
      <c r="O470" s="86" t="s">
        <v>2545</v>
      </c>
      <c r="P470" s="86" t="s">
        <v>80</v>
      </c>
      <c r="Q470" s="84" t="s">
        <v>2648</v>
      </c>
      <c r="R470" s="84" t="s">
        <v>701</v>
      </c>
      <c r="S470" s="84" t="s">
        <v>153</v>
      </c>
      <c r="T470" s="84" t="s">
        <v>154</v>
      </c>
      <c r="U470" s="85" t="s">
        <v>380</v>
      </c>
      <c r="V470" s="84" t="s">
        <v>381</v>
      </c>
      <c r="W470" s="84" t="s">
        <v>382</v>
      </c>
      <c r="X470" s="90" t="s">
        <v>383</v>
      </c>
      <c r="Y470" s="90">
        <v>44132</v>
      </c>
      <c r="Z470" s="91">
        <v>977.2</v>
      </c>
      <c r="AA470" s="91">
        <v>8.43</v>
      </c>
      <c r="AB470" s="91">
        <v>152</v>
      </c>
      <c r="AC470" s="91">
        <v>19.2</v>
      </c>
      <c r="AD470" s="91">
        <v>25.2</v>
      </c>
      <c r="AE470" s="91">
        <v>7.02</v>
      </c>
      <c r="AF470" s="91">
        <v>95.1</v>
      </c>
      <c r="AG470" s="91">
        <f t="shared" si="273"/>
        <v>6</v>
      </c>
      <c r="AH470" s="96">
        <v>31.4</v>
      </c>
      <c r="AI470" s="96">
        <v>3.95</v>
      </c>
      <c r="AJ470" s="91" t="s">
        <v>88</v>
      </c>
      <c r="AK470" s="91" t="s">
        <v>88</v>
      </c>
      <c r="AL470" s="96">
        <v>90520</v>
      </c>
      <c r="AM470" s="96">
        <v>613000</v>
      </c>
      <c r="AN470" s="96">
        <v>104620</v>
      </c>
      <c r="AO470" s="96">
        <v>0.5</v>
      </c>
      <c r="AP470" s="96">
        <v>0.2484863293062323</v>
      </c>
      <c r="AQ470" s="96">
        <v>0.03</v>
      </c>
      <c r="AR470" s="96">
        <v>5</v>
      </c>
      <c r="AS470" s="96">
        <v>19.899999999999999</v>
      </c>
      <c r="AT470" s="96">
        <v>161</v>
      </c>
      <c r="AU470" s="91" t="s">
        <v>88</v>
      </c>
      <c r="AV470" s="96">
        <v>48</v>
      </c>
      <c r="AW470" s="96">
        <v>0.3</v>
      </c>
      <c r="AX470" s="96">
        <v>5</v>
      </c>
      <c r="AY470" s="96">
        <v>0.38900000000000001</v>
      </c>
      <c r="AZ470" s="96">
        <v>43.5</v>
      </c>
      <c r="BA470" s="96">
        <v>47.2</v>
      </c>
      <c r="BB470" s="91" t="s">
        <v>88</v>
      </c>
      <c r="BC470" s="91" t="s">
        <v>88</v>
      </c>
      <c r="BD470" s="91" t="s">
        <v>88</v>
      </c>
      <c r="BE470" s="93" t="s">
        <v>88</v>
      </c>
      <c r="BF470" s="91" t="s">
        <v>88</v>
      </c>
      <c r="BG470" s="91" t="s">
        <v>88</v>
      </c>
      <c r="BH470" s="91" t="s">
        <v>88</v>
      </c>
      <c r="BI470" s="94">
        <f t="shared" si="274"/>
        <v>97.672244096180393</v>
      </c>
      <c r="BJ470" s="95">
        <f t="shared" si="275"/>
        <v>2</v>
      </c>
      <c r="BK470" s="95">
        <f t="shared" si="276"/>
        <v>71.24905497601867</v>
      </c>
      <c r="BL470" s="95">
        <f t="shared" si="277"/>
        <v>64.465793443302317</v>
      </c>
      <c r="BM470" s="95">
        <f t="shared" si="278"/>
        <v>99.104004398411917</v>
      </c>
      <c r="BN470" s="95">
        <f t="shared" si="279"/>
        <v>61.608367706250007</v>
      </c>
      <c r="BO470" s="95">
        <f t="shared" si="280"/>
        <v>67.586378566399986</v>
      </c>
      <c r="BP470" s="95">
        <f t="shared" si="281"/>
        <v>61.605339249697387</v>
      </c>
      <c r="BQ470" s="95">
        <f t="shared" si="282"/>
        <v>76.802685430435105</v>
      </c>
      <c r="BR470" s="96">
        <f t="shared" si="283"/>
        <v>64.987405009688416</v>
      </c>
      <c r="BS470" s="97" t="str">
        <f t="shared" si="284"/>
        <v>MEDIA</v>
      </c>
      <c r="BT470" s="98">
        <f t="shared" si="285"/>
        <v>12.853470437017995</v>
      </c>
      <c r="BU470" s="99">
        <f t="shared" si="286"/>
        <v>0.95099999999999996</v>
      </c>
      <c r="BV470" s="100">
        <f t="shared" si="287"/>
        <v>0.1</v>
      </c>
      <c r="BW470" s="95">
        <f t="shared" si="288"/>
        <v>0.80005651824771906</v>
      </c>
      <c r="BX470" s="94">
        <f t="shared" si="289"/>
        <v>0.51</v>
      </c>
      <c r="BY470" s="100">
        <f t="shared" si="290"/>
        <v>0.876</v>
      </c>
      <c r="BZ470" s="100">
        <f t="shared" si="291"/>
        <v>0.53903239298201344</v>
      </c>
      <c r="CA470" s="94">
        <f t="shared" si="292"/>
        <v>0.6</v>
      </c>
      <c r="CB470" s="99">
        <f t="shared" si="293"/>
        <v>0.63167244757216257</v>
      </c>
      <c r="CC470" s="97" t="str">
        <f t="shared" si="294"/>
        <v>Regular</v>
      </c>
      <c r="CD470" s="99">
        <f t="shared" si="295"/>
        <v>0.46096760701798656</v>
      </c>
      <c r="CE470" s="96">
        <f t="shared" si="296"/>
        <v>1.8851451452624766E-2</v>
      </c>
      <c r="CF470" s="96">
        <f t="shared" si="297"/>
        <v>0</v>
      </c>
      <c r="CG470" s="99">
        <f t="shared" si="298"/>
        <v>0.15993968615687046</v>
      </c>
      <c r="CH470" s="101" t="str">
        <f t="shared" si="299"/>
        <v>Ninguna</v>
      </c>
      <c r="CI470" s="96">
        <f t="shared" si="300"/>
        <v>0.36761796693852217</v>
      </c>
      <c r="CJ470" s="96">
        <f t="shared" si="301"/>
        <v>1</v>
      </c>
      <c r="CK470" s="96">
        <f t="shared" si="302"/>
        <v>4.9000000000000044E-2</v>
      </c>
      <c r="CL470" s="102">
        <f t="shared" si="303"/>
        <v>0.47220598897950739</v>
      </c>
      <c r="CM470" s="103" t="str">
        <f t="shared" si="304"/>
        <v>Media</v>
      </c>
      <c r="CN470" s="96">
        <f t="shared" si="305"/>
        <v>0.12400000000000001</v>
      </c>
      <c r="CO470" s="96">
        <f t="shared" si="306"/>
        <v>0.12400000000000001</v>
      </c>
      <c r="CP470" s="103" t="str">
        <f t="shared" si="307"/>
        <v>Ninguna</v>
      </c>
      <c r="CQ470" s="104">
        <f t="shared" si="308"/>
        <v>0.11957088961884628</v>
      </c>
      <c r="CR470" s="104">
        <f t="shared" si="309"/>
        <v>0.11957088961884628</v>
      </c>
      <c r="CS470" s="103" t="str">
        <f t="shared" si="310"/>
        <v>Ninguna</v>
      </c>
      <c r="CT470" s="105" t="str">
        <f t="shared" si="311"/>
        <v>Eutrofico</v>
      </c>
      <c r="CU470" s="91" t="s">
        <v>2670</v>
      </c>
      <c r="CV470" s="91" t="s">
        <v>2671</v>
      </c>
      <c r="CW470" s="90">
        <v>44152</v>
      </c>
      <c r="CX470" s="106">
        <f t="shared" si="312"/>
        <v>5.2784863293062321</v>
      </c>
    </row>
    <row r="471" spans="1:102" ht="30" hidden="1" customHeight="1" x14ac:dyDescent="0.2">
      <c r="A471" s="83">
        <v>2020</v>
      </c>
      <c r="B471" s="84" t="s">
        <v>1244</v>
      </c>
      <c r="C471" s="84" t="s">
        <v>383</v>
      </c>
      <c r="D471" s="85" t="s">
        <v>1245</v>
      </c>
      <c r="E471" s="84" t="s">
        <v>379</v>
      </c>
      <c r="F471" s="86" t="s">
        <v>135</v>
      </c>
      <c r="G471" s="86">
        <v>4</v>
      </c>
      <c r="H471" s="87">
        <v>-75.979495999999997</v>
      </c>
      <c r="I471" s="119">
        <v>6.1251790000000002</v>
      </c>
      <c r="J471" s="88">
        <v>789434.30720000004</v>
      </c>
      <c r="K471" s="86">
        <v>1169453.6375</v>
      </c>
      <c r="L471" s="89" t="s">
        <v>2672</v>
      </c>
      <c r="M471" s="86" t="s">
        <v>2544</v>
      </c>
      <c r="N471" s="86" t="s">
        <v>79</v>
      </c>
      <c r="O471" s="86" t="s">
        <v>2545</v>
      </c>
      <c r="P471" s="86" t="s">
        <v>80</v>
      </c>
      <c r="Q471" s="84" t="s">
        <v>2648</v>
      </c>
      <c r="R471" s="84" t="s">
        <v>701</v>
      </c>
      <c r="S471" s="84" t="s">
        <v>153</v>
      </c>
      <c r="T471" s="84" t="s">
        <v>154</v>
      </c>
      <c r="U471" s="85" t="s">
        <v>380</v>
      </c>
      <c r="V471" s="84" t="s">
        <v>381</v>
      </c>
      <c r="W471" s="84" t="s">
        <v>382</v>
      </c>
      <c r="X471" s="90" t="s">
        <v>383</v>
      </c>
      <c r="Y471" s="90">
        <v>44132</v>
      </c>
      <c r="Z471" s="91">
        <v>1361.96</v>
      </c>
      <c r="AA471" s="91">
        <v>8.5399999999999991</v>
      </c>
      <c r="AB471" s="91">
        <v>276</v>
      </c>
      <c r="AC471" s="91">
        <v>19.5</v>
      </c>
      <c r="AD471" s="91">
        <v>25.3</v>
      </c>
      <c r="AE471" s="91">
        <v>7.21</v>
      </c>
      <c r="AF471" s="91">
        <v>92.7</v>
      </c>
      <c r="AG471" s="91">
        <f t="shared" si="273"/>
        <v>5.8000000000000007</v>
      </c>
      <c r="AH471" s="96">
        <v>32.6</v>
      </c>
      <c r="AI471" s="96">
        <v>4.0199999999999996</v>
      </c>
      <c r="AJ471" s="91" t="s">
        <v>88</v>
      </c>
      <c r="AK471" s="91" t="s">
        <v>88</v>
      </c>
      <c r="AL471" s="96">
        <v>213000</v>
      </c>
      <c r="AM471" s="96">
        <v>1050000</v>
      </c>
      <c r="AN471" s="96">
        <v>233300</v>
      </c>
      <c r="AO471" s="96">
        <v>0.5</v>
      </c>
      <c r="AP471" s="96">
        <v>0.2484863293062323</v>
      </c>
      <c r="AQ471" s="96">
        <v>0.03</v>
      </c>
      <c r="AR471" s="96">
        <v>5</v>
      </c>
      <c r="AS471" s="96">
        <v>44.5</v>
      </c>
      <c r="AT471" s="96">
        <v>166</v>
      </c>
      <c r="AU471" s="91" t="s">
        <v>88</v>
      </c>
      <c r="AV471" s="96">
        <v>49</v>
      </c>
      <c r="AW471" s="96">
        <v>0.4</v>
      </c>
      <c r="AX471" s="96">
        <v>5</v>
      </c>
      <c r="AY471" s="96">
        <v>0.375</v>
      </c>
      <c r="AZ471" s="96">
        <v>43.2</v>
      </c>
      <c r="BA471" s="96">
        <v>45.7</v>
      </c>
      <c r="BB471" s="91" t="s">
        <v>88</v>
      </c>
      <c r="BC471" s="91" t="s">
        <v>88</v>
      </c>
      <c r="BD471" s="91" t="s">
        <v>88</v>
      </c>
      <c r="BE471" s="93" t="s">
        <v>88</v>
      </c>
      <c r="BF471" s="91" t="s">
        <v>88</v>
      </c>
      <c r="BG471" s="91" t="s">
        <v>88</v>
      </c>
      <c r="BH471" s="91" t="s">
        <v>88</v>
      </c>
      <c r="BI471" s="94">
        <f t="shared" si="274"/>
        <v>96.659801292850247</v>
      </c>
      <c r="BJ471" s="95">
        <f t="shared" si="275"/>
        <v>2</v>
      </c>
      <c r="BK471" s="95">
        <f t="shared" si="276"/>
        <v>67.233722608652897</v>
      </c>
      <c r="BL471" s="95">
        <f t="shared" si="277"/>
        <v>63.965762437384441</v>
      </c>
      <c r="BM471" s="95">
        <f t="shared" si="278"/>
        <v>99.104004398411917</v>
      </c>
      <c r="BN471" s="95">
        <f t="shared" si="279"/>
        <v>61.608367706250007</v>
      </c>
      <c r="BO471" s="95">
        <f t="shared" si="280"/>
        <v>68.729477936746861</v>
      </c>
      <c r="BP471" s="95">
        <f t="shared" si="281"/>
        <v>41.817387891868755</v>
      </c>
      <c r="BQ471" s="95">
        <f t="shared" si="282"/>
        <v>76.025686273969612</v>
      </c>
      <c r="BR471" s="96">
        <f t="shared" si="283"/>
        <v>62.79548364951691</v>
      </c>
      <c r="BS471" s="97" t="str">
        <f t="shared" si="284"/>
        <v>MEDIA</v>
      </c>
      <c r="BT471" s="98">
        <f t="shared" si="285"/>
        <v>13.333333333333334</v>
      </c>
      <c r="BU471" s="99">
        <f t="shared" si="286"/>
        <v>0.92700000000000005</v>
      </c>
      <c r="BV471" s="100">
        <f t="shared" si="287"/>
        <v>0.1</v>
      </c>
      <c r="BW471" s="95">
        <f t="shared" si="288"/>
        <v>0.75567939910944582</v>
      </c>
      <c r="BX471" s="94">
        <f t="shared" si="289"/>
        <v>0.51</v>
      </c>
      <c r="BY471" s="100">
        <f t="shared" si="290"/>
        <v>0.873</v>
      </c>
      <c r="BZ471" s="100">
        <f t="shared" si="291"/>
        <v>0</v>
      </c>
      <c r="CA471" s="94">
        <f t="shared" si="292"/>
        <v>0.6</v>
      </c>
      <c r="CB471" s="99">
        <f t="shared" si="293"/>
        <v>0.54573511587532242</v>
      </c>
      <c r="CC471" s="97" t="str">
        <f t="shared" si="294"/>
        <v>Regular</v>
      </c>
      <c r="CD471" s="99">
        <f t="shared" si="295"/>
        <v>1</v>
      </c>
      <c r="CE471" s="96">
        <f t="shared" si="296"/>
        <v>1.6354274400952117E-2</v>
      </c>
      <c r="CF471" s="96">
        <f t="shared" si="297"/>
        <v>0</v>
      </c>
      <c r="CG471" s="99">
        <f t="shared" si="298"/>
        <v>0.33878475813365072</v>
      </c>
      <c r="CH471" s="101" t="str">
        <f t="shared" si="299"/>
        <v>Baja</v>
      </c>
      <c r="CI471" s="96">
        <f t="shared" si="300"/>
        <v>0.37295823715912896</v>
      </c>
      <c r="CJ471" s="96">
        <f t="shared" si="301"/>
        <v>1</v>
      </c>
      <c r="CK471" s="96">
        <f t="shared" si="302"/>
        <v>7.2999999999999954E-2</v>
      </c>
      <c r="CL471" s="102">
        <f t="shared" si="303"/>
        <v>0.48198607905304297</v>
      </c>
      <c r="CM471" s="103" t="str">
        <f t="shared" si="304"/>
        <v>Media</v>
      </c>
      <c r="CN471" s="96">
        <f t="shared" si="305"/>
        <v>0.127</v>
      </c>
      <c r="CO471" s="96">
        <f t="shared" si="306"/>
        <v>0.127</v>
      </c>
      <c r="CP471" s="103" t="str">
        <f t="shared" si="307"/>
        <v>Ninguna</v>
      </c>
      <c r="CQ471" s="104">
        <f t="shared" si="308"/>
        <v>0.16561902251170835</v>
      </c>
      <c r="CR471" s="104">
        <f t="shared" si="309"/>
        <v>0.16561902251170835</v>
      </c>
      <c r="CS471" s="103" t="str">
        <f t="shared" si="310"/>
        <v>Ninguna</v>
      </c>
      <c r="CT471" s="105" t="str">
        <f t="shared" si="311"/>
        <v>Eutrofico</v>
      </c>
      <c r="CU471" s="91" t="s">
        <v>2670</v>
      </c>
      <c r="CV471" s="91" t="s">
        <v>2671</v>
      </c>
      <c r="CW471" s="90">
        <v>44152</v>
      </c>
      <c r="CX471" s="106">
        <f t="shared" si="312"/>
        <v>5.2784863293062321</v>
      </c>
    </row>
    <row r="472" spans="1:102" ht="30" hidden="1" customHeight="1" x14ac:dyDescent="0.2">
      <c r="A472" s="83">
        <v>2020</v>
      </c>
      <c r="B472" s="133" t="s">
        <v>1247</v>
      </c>
      <c r="C472" s="84" t="s">
        <v>1248</v>
      </c>
      <c r="D472" s="85" t="s">
        <v>1249</v>
      </c>
      <c r="E472" s="84" t="s">
        <v>1250</v>
      </c>
      <c r="F472" s="86" t="s">
        <v>135</v>
      </c>
      <c r="G472" s="86">
        <v>12</v>
      </c>
      <c r="H472" s="87">
        <v>-75.901591999999994</v>
      </c>
      <c r="I472" s="119">
        <v>5.7977280000000002</v>
      </c>
      <c r="J472" s="88">
        <v>797942.01399999997</v>
      </c>
      <c r="K472" s="86">
        <v>1133194.0294999999</v>
      </c>
      <c r="L472" s="89" t="s">
        <v>2673</v>
      </c>
      <c r="M472" s="86" t="s">
        <v>2544</v>
      </c>
      <c r="N472" s="86" t="s">
        <v>79</v>
      </c>
      <c r="O472" s="86" t="s">
        <v>2545</v>
      </c>
      <c r="P472" s="86" t="s">
        <v>80</v>
      </c>
      <c r="Q472" s="84" t="s">
        <v>137</v>
      </c>
      <c r="R472" s="84" t="s">
        <v>696</v>
      </c>
      <c r="S472" s="84" t="s">
        <v>403</v>
      </c>
      <c r="T472" s="84" t="s">
        <v>404</v>
      </c>
      <c r="U472" s="85" t="s">
        <v>510</v>
      </c>
      <c r="V472" s="84" t="s">
        <v>511</v>
      </c>
      <c r="W472" s="84" t="s">
        <v>1253</v>
      </c>
      <c r="X472" s="90" t="s">
        <v>1248</v>
      </c>
      <c r="Y472" s="134">
        <v>44131</v>
      </c>
      <c r="Z472" s="91">
        <v>49015.94</v>
      </c>
      <c r="AA472" s="135">
        <v>8.2100000000000009</v>
      </c>
      <c r="AB472" s="135">
        <v>36.9</v>
      </c>
      <c r="AC472" s="135">
        <v>20.100000000000001</v>
      </c>
      <c r="AD472" s="135">
        <v>24</v>
      </c>
      <c r="AE472" s="135">
        <v>8.36</v>
      </c>
      <c r="AF472" s="135">
        <v>103.2</v>
      </c>
      <c r="AG472" s="91">
        <f t="shared" si="273"/>
        <v>3.8999999999999986</v>
      </c>
      <c r="AH472" s="135">
        <v>144</v>
      </c>
      <c r="AI472" s="136">
        <v>2</v>
      </c>
      <c r="AJ472" s="91" t="s">
        <v>88</v>
      </c>
      <c r="AK472" s="135" t="s">
        <v>88</v>
      </c>
      <c r="AL472" s="96">
        <v>13500</v>
      </c>
      <c r="AM472" s="96">
        <v>231000</v>
      </c>
      <c r="AN472" s="96">
        <v>21430</v>
      </c>
      <c r="AO472" s="96">
        <v>0.5</v>
      </c>
      <c r="AP472" s="96">
        <v>0.2484863293062323</v>
      </c>
      <c r="AQ472" s="96">
        <v>0.03</v>
      </c>
      <c r="AR472" s="96">
        <v>5</v>
      </c>
      <c r="AS472" s="135">
        <v>788</v>
      </c>
      <c r="AT472" s="135">
        <v>1130</v>
      </c>
      <c r="AU472" s="135" t="s">
        <v>88</v>
      </c>
      <c r="AV472" s="135">
        <v>985</v>
      </c>
      <c r="AW472" s="135">
        <v>4</v>
      </c>
      <c r="AX472" s="96">
        <v>5</v>
      </c>
      <c r="AY472" s="135">
        <v>0.60299999999999998</v>
      </c>
      <c r="AZ472" s="135">
        <v>11.5</v>
      </c>
      <c r="BA472" s="135">
        <v>19.2</v>
      </c>
      <c r="BB472" s="135" t="s">
        <v>88</v>
      </c>
      <c r="BC472" s="135" t="s">
        <v>88</v>
      </c>
      <c r="BD472" s="135" t="s">
        <v>88</v>
      </c>
      <c r="BE472" s="137" t="s">
        <v>88</v>
      </c>
      <c r="BF472" s="135" t="s">
        <v>88</v>
      </c>
      <c r="BG472" s="135" t="s">
        <v>88</v>
      </c>
      <c r="BH472" s="135" t="s">
        <v>88</v>
      </c>
      <c r="BI472" s="94">
        <f t="shared" si="274"/>
        <v>98.735223852035347</v>
      </c>
      <c r="BJ472" s="95">
        <f t="shared" si="275"/>
        <v>7.5417366009874085</v>
      </c>
      <c r="BK472" s="95">
        <f t="shared" si="276"/>
        <v>78.780300304300908</v>
      </c>
      <c r="BL472" s="95">
        <f t="shared" si="277"/>
        <v>80.14150832</v>
      </c>
      <c r="BM472" s="95">
        <f t="shared" si="278"/>
        <v>99.104004398411917</v>
      </c>
      <c r="BN472" s="95">
        <f t="shared" si="279"/>
        <v>61.608367706250007</v>
      </c>
      <c r="BO472" s="95">
        <f t="shared" si="280"/>
        <v>78.829219408181103</v>
      </c>
      <c r="BP472" s="95">
        <f t="shared" si="281"/>
        <v>5</v>
      </c>
      <c r="BQ472" s="95">
        <f t="shared" si="282"/>
        <v>20</v>
      </c>
      <c r="BR472" s="96">
        <f t="shared" si="283"/>
        <v>61.227224010961393</v>
      </c>
      <c r="BS472" s="97" t="str">
        <f t="shared" si="284"/>
        <v>MEDIA</v>
      </c>
      <c r="BT472" s="98">
        <f t="shared" si="285"/>
        <v>8.291873963515755</v>
      </c>
      <c r="BU472" s="99">
        <f t="shared" si="286"/>
        <v>0.96799999999999997</v>
      </c>
      <c r="BV472" s="100">
        <f t="shared" si="287"/>
        <v>0.1</v>
      </c>
      <c r="BW472" s="95">
        <f t="shared" si="288"/>
        <v>0.89678190744355768</v>
      </c>
      <c r="BX472" s="94">
        <f t="shared" si="289"/>
        <v>0.125</v>
      </c>
      <c r="BY472" s="100">
        <f t="shared" si="290"/>
        <v>0</v>
      </c>
      <c r="BZ472" s="100">
        <f t="shared" si="291"/>
        <v>0.9308463144755702</v>
      </c>
      <c r="CA472" s="94">
        <f t="shared" si="292"/>
        <v>0.35</v>
      </c>
      <c r="CB472" s="99">
        <f t="shared" si="293"/>
        <v>0.49124795106867797</v>
      </c>
      <c r="CC472" s="97" t="str">
        <f t="shared" si="294"/>
        <v>Mala</v>
      </c>
      <c r="CD472" s="99">
        <f t="shared" si="295"/>
        <v>6.9153685524429784E-2</v>
      </c>
      <c r="CE472" s="96">
        <f t="shared" si="296"/>
        <v>0</v>
      </c>
      <c r="CF472" s="96">
        <f t="shared" si="297"/>
        <v>0</v>
      </c>
      <c r="CG472" s="99">
        <f t="shared" si="298"/>
        <v>2.305122850814326E-2</v>
      </c>
      <c r="CH472" s="101" t="str">
        <f t="shared" si="299"/>
        <v>Ninguna</v>
      </c>
      <c r="CI472" s="96">
        <f t="shared" si="300"/>
        <v>0</v>
      </c>
      <c r="CJ472" s="96">
        <f t="shared" si="301"/>
        <v>1</v>
      </c>
      <c r="CK472" s="96">
        <f t="shared" si="302"/>
        <v>0</v>
      </c>
      <c r="CL472" s="102">
        <f t="shared" si="303"/>
        <v>0.33333333333333331</v>
      </c>
      <c r="CM472" s="103" t="str">
        <f t="shared" si="304"/>
        <v>Baja</v>
      </c>
      <c r="CN472" s="96">
        <f t="shared" si="305"/>
        <v>1</v>
      </c>
      <c r="CO472" s="96">
        <f t="shared" si="306"/>
        <v>1</v>
      </c>
      <c r="CP472" s="103" t="str">
        <f t="shared" si="307"/>
        <v>Muy Alta</v>
      </c>
      <c r="CQ472" s="104">
        <f t="shared" si="308"/>
        <v>5.9776781344479842E-2</v>
      </c>
      <c r="CR472" s="104">
        <f t="shared" si="309"/>
        <v>5.9776781344479842E-2</v>
      </c>
      <c r="CS472" s="103" t="str">
        <f t="shared" si="310"/>
        <v>Ninguna</v>
      </c>
      <c r="CT472" s="105" t="str">
        <f t="shared" si="311"/>
        <v>Eutrofico</v>
      </c>
      <c r="CU472" s="91" t="s">
        <v>2674</v>
      </c>
      <c r="CV472" s="91" t="s">
        <v>2675</v>
      </c>
      <c r="CW472" s="90">
        <v>44152</v>
      </c>
      <c r="CX472" s="106">
        <f t="shared" si="312"/>
        <v>5.2784863293062321</v>
      </c>
    </row>
    <row r="473" spans="1:102" ht="30" hidden="1" customHeight="1" x14ac:dyDescent="0.2">
      <c r="A473" s="83">
        <v>2020</v>
      </c>
      <c r="B473" s="84" t="s">
        <v>1256</v>
      </c>
      <c r="C473" s="84" t="s">
        <v>2676</v>
      </c>
      <c r="D473" s="85" t="s">
        <v>1257</v>
      </c>
      <c r="E473" s="84" t="s">
        <v>1250</v>
      </c>
      <c r="F473" s="86" t="s">
        <v>135</v>
      </c>
      <c r="G473" s="86">
        <v>12</v>
      </c>
      <c r="H473" s="87">
        <v>-75.901737999999995</v>
      </c>
      <c r="I473" s="119">
        <v>5.7990740000000001</v>
      </c>
      <c r="J473" s="88">
        <v>797926.31499999994</v>
      </c>
      <c r="K473" s="86">
        <v>1133343.0042000001</v>
      </c>
      <c r="L473" s="89" t="s">
        <v>2677</v>
      </c>
      <c r="M473" s="86" t="s">
        <v>2544</v>
      </c>
      <c r="N473" s="86" t="s">
        <v>79</v>
      </c>
      <c r="O473" s="86" t="s">
        <v>2545</v>
      </c>
      <c r="P473" s="86" t="s">
        <v>80</v>
      </c>
      <c r="Q473" s="84" t="s">
        <v>137</v>
      </c>
      <c r="R473" s="84" t="s">
        <v>696</v>
      </c>
      <c r="S473" s="84" t="s">
        <v>390</v>
      </c>
      <c r="T473" s="84" t="s">
        <v>391</v>
      </c>
      <c r="U473" s="85" t="s">
        <v>1251</v>
      </c>
      <c r="V473" s="84" t="s">
        <v>1252</v>
      </c>
      <c r="W473" s="84" t="s">
        <v>2678</v>
      </c>
      <c r="X473" s="90" t="s">
        <v>2676</v>
      </c>
      <c r="Y473" s="90">
        <v>44131</v>
      </c>
      <c r="Z473" s="91">
        <v>49049.88</v>
      </c>
      <c r="AA473" s="91">
        <v>7.51</v>
      </c>
      <c r="AB473" s="91">
        <v>34.9</v>
      </c>
      <c r="AC473" s="91">
        <v>20.2</v>
      </c>
      <c r="AD473" s="91">
        <v>24.08</v>
      </c>
      <c r="AE473" s="91">
        <v>8.27</v>
      </c>
      <c r="AF473" s="91">
        <v>102.3</v>
      </c>
      <c r="AG473" s="91">
        <f t="shared" si="273"/>
        <v>3.879999999999999</v>
      </c>
      <c r="AH473" s="91">
        <v>194</v>
      </c>
      <c r="AI473" s="96">
        <v>2</v>
      </c>
      <c r="AJ473" s="91" t="s">
        <v>88</v>
      </c>
      <c r="AK473" s="91" t="s">
        <v>88</v>
      </c>
      <c r="AL473" s="96">
        <v>13400</v>
      </c>
      <c r="AM473" s="96">
        <v>222400</v>
      </c>
      <c r="AN473" s="96">
        <v>19350</v>
      </c>
      <c r="AO473" s="96">
        <v>0.5</v>
      </c>
      <c r="AP473" s="96">
        <v>0.2484863293062323</v>
      </c>
      <c r="AQ473" s="96">
        <v>0.03</v>
      </c>
      <c r="AR473" s="96">
        <v>5</v>
      </c>
      <c r="AS473" s="91">
        <v>520</v>
      </c>
      <c r="AT473" s="91">
        <v>846</v>
      </c>
      <c r="AU473" s="91" t="s">
        <v>88</v>
      </c>
      <c r="AV473" s="91">
        <v>728</v>
      </c>
      <c r="AW473" s="91">
        <v>3</v>
      </c>
      <c r="AX473" s="96">
        <v>5</v>
      </c>
      <c r="AY473" s="91">
        <v>1.27</v>
      </c>
      <c r="AZ473" s="91">
        <v>13.6</v>
      </c>
      <c r="BA473" s="91">
        <v>25.6</v>
      </c>
      <c r="BB473" s="91" t="s">
        <v>88</v>
      </c>
      <c r="BC473" s="91" t="s">
        <v>88</v>
      </c>
      <c r="BD473" s="91" t="s">
        <v>88</v>
      </c>
      <c r="BE473" s="93" t="s">
        <v>88</v>
      </c>
      <c r="BF473" s="91" t="s">
        <v>88</v>
      </c>
      <c r="BG473" s="91" t="s">
        <v>88</v>
      </c>
      <c r="BH473" s="91" t="s">
        <v>88</v>
      </c>
      <c r="BI473" s="94">
        <f t="shared" si="274"/>
        <v>98.79567200784426</v>
      </c>
      <c r="BJ473" s="95">
        <f t="shared" si="275"/>
        <v>7.8624651971442763</v>
      </c>
      <c r="BK473" s="95">
        <f t="shared" si="276"/>
        <v>92.951374527176085</v>
      </c>
      <c r="BL473" s="95">
        <f t="shared" si="277"/>
        <v>80.14150832</v>
      </c>
      <c r="BM473" s="95">
        <f t="shared" si="278"/>
        <v>99.104004398411917</v>
      </c>
      <c r="BN473" s="95">
        <f t="shared" si="279"/>
        <v>61.608367706250007</v>
      </c>
      <c r="BO473" s="95">
        <f t="shared" si="280"/>
        <v>78.925200620205189</v>
      </c>
      <c r="BP473" s="95">
        <f t="shared" si="281"/>
        <v>5</v>
      </c>
      <c r="BQ473" s="95">
        <f t="shared" si="282"/>
        <v>20</v>
      </c>
      <c r="BR473" s="96">
        <f t="shared" si="283"/>
        <v>62.857233058552694</v>
      </c>
      <c r="BS473" s="97" t="str">
        <f t="shared" si="284"/>
        <v>MEDIA</v>
      </c>
      <c r="BT473" s="98">
        <f t="shared" si="285"/>
        <v>3.9370078740157481</v>
      </c>
      <c r="BU473" s="99">
        <f t="shared" si="286"/>
        <v>0.97700000000000009</v>
      </c>
      <c r="BV473" s="100">
        <f t="shared" si="287"/>
        <v>0.1</v>
      </c>
      <c r="BW473" s="95">
        <f t="shared" si="288"/>
        <v>1</v>
      </c>
      <c r="BX473" s="94">
        <f t="shared" si="289"/>
        <v>0.125</v>
      </c>
      <c r="BY473" s="100">
        <f t="shared" si="290"/>
        <v>0</v>
      </c>
      <c r="BZ473" s="100">
        <f t="shared" si="291"/>
        <v>0.93582201578005264</v>
      </c>
      <c r="CA473" s="94">
        <f t="shared" si="292"/>
        <v>0.15</v>
      </c>
      <c r="CB473" s="99">
        <f t="shared" si="293"/>
        <v>0.47983508220920745</v>
      </c>
      <c r="CC473" s="97" t="str">
        <f t="shared" si="294"/>
        <v>Mala</v>
      </c>
      <c r="CD473" s="99">
        <f t="shared" si="295"/>
        <v>6.4177984219947373E-2</v>
      </c>
      <c r="CE473" s="96">
        <f t="shared" si="296"/>
        <v>0</v>
      </c>
      <c r="CF473" s="96">
        <f t="shared" si="297"/>
        <v>0</v>
      </c>
      <c r="CG473" s="99">
        <f t="shared" si="298"/>
        <v>2.1392661406649124E-2</v>
      </c>
      <c r="CH473" s="101" t="str">
        <f t="shared" si="299"/>
        <v>Ninguna</v>
      </c>
      <c r="CI473" s="96">
        <f t="shared" si="300"/>
        <v>0</v>
      </c>
      <c r="CJ473" s="96">
        <f t="shared" si="301"/>
        <v>1</v>
      </c>
      <c r="CK473" s="96">
        <f t="shared" si="302"/>
        <v>0</v>
      </c>
      <c r="CL473" s="102">
        <f t="shared" si="303"/>
        <v>0.33333333333333331</v>
      </c>
      <c r="CM473" s="103" t="str">
        <f t="shared" si="304"/>
        <v>Baja</v>
      </c>
      <c r="CN473" s="96">
        <f t="shared" si="305"/>
        <v>1</v>
      </c>
      <c r="CO473" s="96">
        <f t="shared" si="306"/>
        <v>1</v>
      </c>
      <c r="CP473" s="103" t="str">
        <f t="shared" si="307"/>
        <v>Muy Alta</v>
      </c>
      <c r="CQ473" s="104">
        <f t="shared" si="308"/>
        <v>5.6496276021897407E-3</v>
      </c>
      <c r="CR473" s="104">
        <f t="shared" si="309"/>
        <v>5.6496276021897407E-3</v>
      </c>
      <c r="CS473" s="103" t="str">
        <f t="shared" si="310"/>
        <v>Ninguna</v>
      </c>
      <c r="CT473" s="105" t="str">
        <f t="shared" si="311"/>
        <v>Hipereutrofico</v>
      </c>
      <c r="CU473" s="91" t="s">
        <v>2674</v>
      </c>
      <c r="CV473" s="91" t="s">
        <v>2675</v>
      </c>
      <c r="CW473" s="90">
        <v>44152</v>
      </c>
      <c r="CX473" s="106">
        <f t="shared" si="312"/>
        <v>5.2784863293062321</v>
      </c>
    </row>
    <row r="474" spans="1:102" ht="30" hidden="1" customHeight="1" x14ac:dyDescent="0.2">
      <c r="A474" s="83">
        <v>2020</v>
      </c>
      <c r="B474" s="84" t="s">
        <v>1259</v>
      </c>
      <c r="C474" s="84" t="s">
        <v>1260</v>
      </c>
      <c r="D474" s="85" t="s">
        <v>1261</v>
      </c>
      <c r="E474" s="84" t="s">
        <v>1262</v>
      </c>
      <c r="F474" s="86" t="s">
        <v>151</v>
      </c>
      <c r="G474" s="86" t="s">
        <v>991</v>
      </c>
      <c r="H474" s="87">
        <v>-75.910802000000004</v>
      </c>
      <c r="I474" s="119">
        <v>6.4992859999999997</v>
      </c>
      <c r="J474" s="88">
        <v>797187.56640000001</v>
      </c>
      <c r="K474" s="86">
        <v>1210819.6159999999</v>
      </c>
      <c r="L474" s="89" t="s">
        <v>2679</v>
      </c>
      <c r="M474" s="86" t="s">
        <v>2544</v>
      </c>
      <c r="N474" s="86" t="s">
        <v>79</v>
      </c>
      <c r="O474" s="86" t="s">
        <v>2545</v>
      </c>
      <c r="P474" s="86" t="s">
        <v>80</v>
      </c>
      <c r="Q474" s="84" t="s">
        <v>2648</v>
      </c>
      <c r="R474" s="84" t="s">
        <v>701</v>
      </c>
      <c r="S474" s="84" t="s">
        <v>153</v>
      </c>
      <c r="T474" s="84" t="s">
        <v>154</v>
      </c>
      <c r="U474" s="85" t="s">
        <v>1263</v>
      </c>
      <c r="V474" s="84" t="s">
        <v>823</v>
      </c>
      <c r="W474" s="84" t="s">
        <v>1264</v>
      </c>
      <c r="X474" s="90" t="s">
        <v>1260</v>
      </c>
      <c r="Y474" s="90">
        <v>44108</v>
      </c>
      <c r="Z474" s="91">
        <v>1790.46</v>
      </c>
      <c r="AA474" s="91">
        <v>8.2100000000000009</v>
      </c>
      <c r="AB474" s="91">
        <v>77</v>
      </c>
      <c r="AC474" s="91">
        <v>19.7</v>
      </c>
      <c r="AD474" s="91">
        <v>21.5</v>
      </c>
      <c r="AE474" s="91">
        <v>7.63</v>
      </c>
      <c r="AF474" s="91">
        <v>98.6</v>
      </c>
      <c r="AG474" s="91">
        <f t="shared" si="273"/>
        <v>1.8000000000000007</v>
      </c>
      <c r="AH474" s="96">
        <v>12</v>
      </c>
      <c r="AI474" s="96">
        <v>2</v>
      </c>
      <c r="AJ474" s="91" t="s">
        <v>88</v>
      </c>
      <c r="AK474" s="91" t="s">
        <v>88</v>
      </c>
      <c r="AL474" s="96">
        <v>200</v>
      </c>
      <c r="AM474" s="96">
        <v>62555</v>
      </c>
      <c r="AN474" s="96">
        <v>520</v>
      </c>
      <c r="AO474" s="96">
        <v>0.5</v>
      </c>
      <c r="AP474" s="96">
        <v>0.2484863293062323</v>
      </c>
      <c r="AQ474" s="96">
        <v>0.03</v>
      </c>
      <c r="AR474" s="96">
        <v>5</v>
      </c>
      <c r="AS474" s="96">
        <v>6362</v>
      </c>
      <c r="AT474" s="96">
        <v>6124</v>
      </c>
      <c r="AU474" s="91" t="s">
        <v>88</v>
      </c>
      <c r="AV474" s="96">
        <v>2954</v>
      </c>
      <c r="AW474" s="96">
        <v>30</v>
      </c>
      <c r="AX474" s="96">
        <v>5</v>
      </c>
      <c r="AY474" s="96">
        <v>7.25</v>
      </c>
      <c r="AZ474" s="96">
        <v>115</v>
      </c>
      <c r="BA474" s="96">
        <v>284</v>
      </c>
      <c r="BB474" s="91" t="s">
        <v>88</v>
      </c>
      <c r="BC474" s="91" t="s">
        <v>88</v>
      </c>
      <c r="BD474" s="91" t="s">
        <v>88</v>
      </c>
      <c r="BE474" s="93" t="s">
        <v>88</v>
      </c>
      <c r="BF474" s="91" t="s">
        <v>88</v>
      </c>
      <c r="BG474" s="91" t="s">
        <v>88</v>
      </c>
      <c r="BH474" s="91" t="s">
        <v>88</v>
      </c>
      <c r="BI474" s="94">
        <f t="shared" si="274"/>
        <v>98.577800352212506</v>
      </c>
      <c r="BJ474" s="95">
        <f t="shared" si="275"/>
        <v>28.020609704808304</v>
      </c>
      <c r="BK474" s="95">
        <f t="shared" si="276"/>
        <v>78.780300304300908</v>
      </c>
      <c r="BL474" s="95">
        <f t="shared" si="277"/>
        <v>80.14150832</v>
      </c>
      <c r="BM474" s="95">
        <f t="shared" si="278"/>
        <v>99.104004398411917</v>
      </c>
      <c r="BN474" s="95">
        <f t="shared" si="279"/>
        <v>61.608367706250007</v>
      </c>
      <c r="BO474" s="95">
        <f t="shared" si="280"/>
        <v>87.095109653907059</v>
      </c>
      <c r="BP474" s="95">
        <f t="shared" si="281"/>
        <v>5</v>
      </c>
      <c r="BQ474" s="95">
        <f t="shared" si="282"/>
        <v>20</v>
      </c>
      <c r="BR474" s="96">
        <f t="shared" si="283"/>
        <v>65.303670737175452</v>
      </c>
      <c r="BS474" s="97" t="str">
        <f t="shared" si="284"/>
        <v>MEDIA</v>
      </c>
      <c r="BT474" s="98">
        <f t="shared" si="285"/>
        <v>0.68965517241379315</v>
      </c>
      <c r="BU474" s="99">
        <f t="shared" si="286"/>
        <v>0.98599999999999999</v>
      </c>
      <c r="BV474" s="100">
        <f t="shared" si="287"/>
        <v>0.61487447031561449</v>
      </c>
      <c r="BW474" s="95">
        <f t="shared" si="288"/>
        <v>0.89678190744355768</v>
      </c>
      <c r="BX474" s="94">
        <f t="shared" si="289"/>
        <v>0.91</v>
      </c>
      <c r="BY474" s="100">
        <f t="shared" si="290"/>
        <v>0</v>
      </c>
      <c r="BZ474" s="100">
        <f t="shared" si="291"/>
        <v>0.81469054801097351</v>
      </c>
      <c r="CA474" s="94">
        <f t="shared" si="292"/>
        <v>0.15</v>
      </c>
      <c r="CB474" s="99">
        <f t="shared" si="293"/>
        <v>0.63184856960782054</v>
      </c>
      <c r="CC474" s="97" t="str">
        <f t="shared" si="294"/>
        <v>Regular</v>
      </c>
      <c r="CD474" s="99">
        <f t="shared" si="295"/>
        <v>0.18530945198902649</v>
      </c>
      <c r="CE474" s="96">
        <f t="shared" si="296"/>
        <v>1</v>
      </c>
      <c r="CF474" s="96">
        <f t="shared" si="297"/>
        <v>0.32500000000000007</v>
      </c>
      <c r="CG474" s="99">
        <f t="shared" si="298"/>
        <v>0.50343648399634222</v>
      </c>
      <c r="CH474" s="101" t="str">
        <f t="shared" si="299"/>
        <v>Media</v>
      </c>
      <c r="CI474" s="96">
        <f t="shared" si="300"/>
        <v>0</v>
      </c>
      <c r="CJ474" s="96">
        <f t="shared" si="301"/>
        <v>1</v>
      </c>
      <c r="CK474" s="96">
        <f t="shared" si="302"/>
        <v>1.4000000000000012E-2</v>
      </c>
      <c r="CL474" s="102">
        <f t="shared" si="303"/>
        <v>0.33800000000000002</v>
      </c>
      <c r="CM474" s="103" t="str">
        <f t="shared" si="304"/>
        <v>Baja</v>
      </c>
      <c r="CN474" s="96">
        <f t="shared" si="305"/>
        <v>1</v>
      </c>
      <c r="CO474" s="96">
        <f t="shared" si="306"/>
        <v>1</v>
      </c>
      <c r="CP474" s="103" t="str">
        <f t="shared" si="307"/>
        <v>Muy Alta</v>
      </c>
      <c r="CQ474" s="104">
        <f t="shared" si="308"/>
        <v>5.9776781344479842E-2</v>
      </c>
      <c r="CR474" s="104">
        <f t="shared" si="309"/>
        <v>5.9776781344479842E-2</v>
      </c>
      <c r="CS474" s="103" t="str">
        <f t="shared" si="310"/>
        <v>Ninguna</v>
      </c>
      <c r="CT474" s="105" t="str">
        <f t="shared" si="311"/>
        <v>Hipereutrofico</v>
      </c>
      <c r="CU474" s="83" t="s">
        <v>2680</v>
      </c>
      <c r="CV474" s="83" t="s">
        <v>2681</v>
      </c>
      <c r="CW474" s="90">
        <v>44131</v>
      </c>
      <c r="CX474" s="106">
        <f t="shared" si="312"/>
        <v>5.2784863293062321</v>
      </c>
    </row>
    <row r="475" spans="1:102" ht="30" hidden="1" customHeight="1" x14ac:dyDescent="0.2">
      <c r="A475" s="83">
        <v>2020</v>
      </c>
      <c r="B475" s="84" t="s">
        <v>1267</v>
      </c>
      <c r="C475" s="84" t="s">
        <v>1260</v>
      </c>
      <c r="D475" s="85" t="s">
        <v>1268</v>
      </c>
      <c r="E475" s="84" t="s">
        <v>1262</v>
      </c>
      <c r="F475" s="86" t="s">
        <v>151</v>
      </c>
      <c r="G475" s="86" t="s">
        <v>991</v>
      </c>
      <c r="H475" s="87">
        <v>-75.909699000000003</v>
      </c>
      <c r="I475" s="119">
        <v>6.5000080000000002</v>
      </c>
      <c r="J475" s="88">
        <v>797309.91839999997</v>
      </c>
      <c r="K475" s="86">
        <v>1210899.0588</v>
      </c>
      <c r="L475" s="89" t="s">
        <v>2682</v>
      </c>
      <c r="M475" s="86" t="s">
        <v>2544</v>
      </c>
      <c r="N475" s="86" t="s">
        <v>79</v>
      </c>
      <c r="O475" s="86" t="s">
        <v>2545</v>
      </c>
      <c r="P475" s="86" t="s">
        <v>80</v>
      </c>
      <c r="Q475" s="84" t="s">
        <v>2648</v>
      </c>
      <c r="R475" s="84" t="s">
        <v>701</v>
      </c>
      <c r="S475" s="84" t="s">
        <v>153</v>
      </c>
      <c r="T475" s="84" t="s">
        <v>154</v>
      </c>
      <c r="U475" s="85" t="s">
        <v>1263</v>
      </c>
      <c r="V475" s="84" t="s">
        <v>823</v>
      </c>
      <c r="W475" s="84" t="s">
        <v>1264</v>
      </c>
      <c r="X475" s="90" t="s">
        <v>1260</v>
      </c>
      <c r="Y475" s="90">
        <v>44108</v>
      </c>
      <c r="Z475" s="91">
        <v>2051.12</v>
      </c>
      <c r="AA475" s="91">
        <v>8.2899999999999991</v>
      </c>
      <c r="AB475" s="91">
        <v>75.400000000000006</v>
      </c>
      <c r="AC475" s="91">
        <v>20.2</v>
      </c>
      <c r="AD475" s="91">
        <v>21.5</v>
      </c>
      <c r="AE475" s="91">
        <v>7.53</v>
      </c>
      <c r="AF475" s="91">
        <v>99.9</v>
      </c>
      <c r="AG475" s="91">
        <f t="shared" si="273"/>
        <v>1.3000000000000007</v>
      </c>
      <c r="AH475" s="96">
        <v>12</v>
      </c>
      <c r="AI475" s="96">
        <v>2</v>
      </c>
      <c r="AJ475" s="91" t="s">
        <v>88</v>
      </c>
      <c r="AK475" s="91" t="s">
        <v>88</v>
      </c>
      <c r="AL475" s="96">
        <v>520</v>
      </c>
      <c r="AM475" s="96">
        <v>104620</v>
      </c>
      <c r="AN475" s="96">
        <v>1210</v>
      </c>
      <c r="AO475" s="96">
        <v>6.55</v>
      </c>
      <c r="AP475" s="96">
        <v>0.2484863293062323</v>
      </c>
      <c r="AQ475" s="96">
        <v>0.03</v>
      </c>
      <c r="AR475" s="96">
        <v>21.2</v>
      </c>
      <c r="AS475" s="96">
        <v>6036</v>
      </c>
      <c r="AT475" s="96">
        <v>6510</v>
      </c>
      <c r="AU475" s="91" t="s">
        <v>88</v>
      </c>
      <c r="AV475" s="96">
        <v>5179</v>
      </c>
      <c r="AW475" s="96">
        <v>24</v>
      </c>
      <c r="AX475" s="96">
        <v>32.1</v>
      </c>
      <c r="AY475" s="96">
        <v>5.23</v>
      </c>
      <c r="AZ475" s="96">
        <v>145</v>
      </c>
      <c r="BA475" s="96">
        <v>357</v>
      </c>
      <c r="BB475" s="91" t="s">
        <v>88</v>
      </c>
      <c r="BC475" s="91" t="s">
        <v>88</v>
      </c>
      <c r="BD475" s="91" t="s">
        <v>88</v>
      </c>
      <c r="BE475" s="93" t="s">
        <v>88</v>
      </c>
      <c r="BF475" s="91" t="s">
        <v>88</v>
      </c>
      <c r="BG475" s="91" t="s">
        <v>88</v>
      </c>
      <c r="BH475" s="91" t="s">
        <v>88</v>
      </c>
      <c r="BI475" s="94">
        <f t="shared" si="274"/>
        <v>98.740565023049967</v>
      </c>
      <c r="BJ475" s="95">
        <f t="shared" si="275"/>
        <v>21.579876386842852</v>
      </c>
      <c r="BK475" s="95">
        <f t="shared" si="276"/>
        <v>76.138910911893618</v>
      </c>
      <c r="BL475" s="95">
        <f t="shared" si="277"/>
        <v>80.14150832</v>
      </c>
      <c r="BM475" s="95">
        <f t="shared" si="278"/>
        <v>99.104004398411917</v>
      </c>
      <c r="BN475" s="95">
        <f t="shared" si="279"/>
        <v>8.4299762045401536</v>
      </c>
      <c r="BO475" s="95">
        <f t="shared" si="280"/>
        <v>88.410679186051368</v>
      </c>
      <c r="BP475" s="95">
        <f t="shared" si="281"/>
        <v>5</v>
      </c>
      <c r="BQ475" s="95">
        <f t="shared" si="282"/>
        <v>20</v>
      </c>
      <c r="BR475" s="96">
        <f t="shared" si="283"/>
        <v>58.823988370221997</v>
      </c>
      <c r="BS475" s="97" t="str">
        <f t="shared" si="284"/>
        <v>MEDIA</v>
      </c>
      <c r="BT475" s="98">
        <f t="shared" si="285"/>
        <v>6.137667304015296</v>
      </c>
      <c r="BU475" s="99">
        <f t="shared" si="286"/>
        <v>0.99900000000000011</v>
      </c>
      <c r="BV475" s="100">
        <f t="shared" si="287"/>
        <v>0.31016149320748526</v>
      </c>
      <c r="BW475" s="95">
        <f t="shared" si="288"/>
        <v>0.86032546126053022</v>
      </c>
      <c r="BX475" s="94">
        <f t="shared" si="289"/>
        <v>0.91</v>
      </c>
      <c r="BY475" s="100">
        <f t="shared" si="290"/>
        <v>0</v>
      </c>
      <c r="BZ475" s="100">
        <f t="shared" si="291"/>
        <v>0.81983202244868325</v>
      </c>
      <c r="CA475" s="94">
        <f t="shared" si="292"/>
        <v>0.35</v>
      </c>
      <c r="CB475" s="99">
        <f t="shared" si="293"/>
        <v>0.61488465676833792</v>
      </c>
      <c r="CC475" s="97" t="str">
        <f t="shared" si="294"/>
        <v>Regular</v>
      </c>
      <c r="CD475" s="99">
        <f t="shared" si="295"/>
        <v>0.18016797755131678</v>
      </c>
      <c r="CE475" s="96">
        <f t="shared" si="296"/>
        <v>1</v>
      </c>
      <c r="CF475" s="96">
        <f t="shared" si="297"/>
        <v>0.47499999999999998</v>
      </c>
      <c r="CG475" s="99">
        <f t="shared" si="298"/>
        <v>0.55172265918377228</v>
      </c>
      <c r="CH475" s="101" t="str">
        <f t="shared" si="299"/>
        <v>Media</v>
      </c>
      <c r="CI475" s="96">
        <f t="shared" si="300"/>
        <v>0</v>
      </c>
      <c r="CJ475" s="96">
        <f t="shared" si="301"/>
        <v>1</v>
      </c>
      <c r="CK475" s="96">
        <f t="shared" si="302"/>
        <v>9.9999999999988987E-4</v>
      </c>
      <c r="CL475" s="102">
        <f t="shared" si="303"/>
        <v>0.33366666666666661</v>
      </c>
      <c r="CM475" s="103" t="str">
        <f t="shared" si="304"/>
        <v>Baja</v>
      </c>
      <c r="CN475" s="96">
        <f t="shared" si="305"/>
        <v>1</v>
      </c>
      <c r="CO475" s="96">
        <f t="shared" si="306"/>
        <v>1</v>
      </c>
      <c r="CP475" s="103" t="str">
        <f t="shared" si="307"/>
        <v>Muy Alta</v>
      </c>
      <c r="CQ475" s="104">
        <f t="shared" si="308"/>
        <v>7.730786027721756E-2</v>
      </c>
      <c r="CR475" s="104">
        <f t="shared" si="309"/>
        <v>7.730786027721756E-2</v>
      </c>
      <c r="CS475" s="103" t="str">
        <f t="shared" si="310"/>
        <v>Ninguna</v>
      </c>
      <c r="CT475" s="105" t="str">
        <f t="shared" si="311"/>
        <v>Hipereutrofico</v>
      </c>
      <c r="CU475" s="83" t="s">
        <v>2680</v>
      </c>
      <c r="CV475" s="83" t="s">
        <v>2681</v>
      </c>
      <c r="CW475" s="90">
        <v>44131</v>
      </c>
      <c r="CX475" s="106">
        <f t="shared" si="312"/>
        <v>32.378486329306234</v>
      </c>
    </row>
    <row r="476" spans="1:102" ht="30" hidden="1" customHeight="1" x14ac:dyDescent="0.2">
      <c r="A476" s="83">
        <v>2020</v>
      </c>
      <c r="B476" s="84" t="s">
        <v>1283</v>
      </c>
      <c r="C476" s="84" t="s">
        <v>991</v>
      </c>
      <c r="D476" s="85" t="s">
        <v>1284</v>
      </c>
      <c r="E476" s="84" t="s">
        <v>224</v>
      </c>
      <c r="F476" s="86" t="s">
        <v>1285</v>
      </c>
      <c r="G476" s="86" t="s">
        <v>991</v>
      </c>
      <c r="H476" s="87">
        <v>-74.805047000000002</v>
      </c>
      <c r="I476" s="119">
        <v>7.6014489999999997</v>
      </c>
      <c r="J476" s="88">
        <v>919715.63939999999</v>
      </c>
      <c r="K476" s="86">
        <v>1332409.0325</v>
      </c>
      <c r="L476" s="89" t="s">
        <v>2683</v>
      </c>
      <c r="M476" s="86" t="s">
        <v>2544</v>
      </c>
      <c r="N476" s="86" t="s">
        <v>79</v>
      </c>
      <c r="O476" s="86" t="s">
        <v>2684</v>
      </c>
      <c r="P476" s="86" t="s">
        <v>685</v>
      </c>
      <c r="Q476" s="84" t="s">
        <v>2685</v>
      </c>
      <c r="R476" s="84" t="s">
        <v>686</v>
      </c>
      <c r="S476" s="84" t="s">
        <v>226</v>
      </c>
      <c r="T476" s="84" t="s">
        <v>2686</v>
      </c>
      <c r="U476" s="85" t="s">
        <v>228</v>
      </c>
      <c r="V476" s="84" t="s">
        <v>229</v>
      </c>
      <c r="W476" s="84" t="s">
        <v>1286</v>
      </c>
      <c r="X476" s="90" t="s">
        <v>991</v>
      </c>
      <c r="Y476" s="90">
        <v>44164</v>
      </c>
      <c r="Z476" s="91">
        <v>62.65</v>
      </c>
      <c r="AA476" s="91">
        <v>6.39</v>
      </c>
      <c r="AB476" s="91">
        <v>100</v>
      </c>
      <c r="AC476" s="91">
        <v>30</v>
      </c>
      <c r="AD476" s="91">
        <v>33</v>
      </c>
      <c r="AE476" s="91">
        <v>2.23</v>
      </c>
      <c r="AF476" s="91">
        <v>30</v>
      </c>
      <c r="AG476" s="91">
        <f t="shared" si="273"/>
        <v>3</v>
      </c>
      <c r="AH476" s="96">
        <v>12</v>
      </c>
      <c r="AI476" s="91">
        <v>4.32</v>
      </c>
      <c r="AJ476" s="91" t="s">
        <v>88</v>
      </c>
      <c r="AK476" s="91" t="s">
        <v>88</v>
      </c>
      <c r="AL476" s="91">
        <v>214800</v>
      </c>
      <c r="AM476" s="91">
        <v>2076250</v>
      </c>
      <c r="AN476" s="91">
        <v>241960</v>
      </c>
      <c r="AO476" s="91">
        <v>0.5</v>
      </c>
      <c r="AP476" s="96">
        <v>0.2484863293062323</v>
      </c>
      <c r="AQ476" s="96">
        <v>0.03</v>
      </c>
      <c r="AR476" s="96">
        <v>5</v>
      </c>
      <c r="AS476" s="91">
        <v>11.6</v>
      </c>
      <c r="AT476" s="91">
        <v>60</v>
      </c>
      <c r="AU476" s="91" t="s">
        <v>88</v>
      </c>
      <c r="AV476" s="91">
        <v>12</v>
      </c>
      <c r="AW476" s="91">
        <v>0.2</v>
      </c>
      <c r="AX476" s="96">
        <v>5</v>
      </c>
      <c r="AY476" s="91">
        <v>0.1</v>
      </c>
      <c r="AZ476" s="91">
        <v>30.5</v>
      </c>
      <c r="BA476" s="91">
        <v>25.4</v>
      </c>
      <c r="BB476" s="91" t="s">
        <v>88</v>
      </c>
      <c r="BC476" s="91" t="s">
        <v>88</v>
      </c>
      <c r="BD476" s="91" t="s">
        <v>88</v>
      </c>
      <c r="BE476" s="93" t="s">
        <v>88</v>
      </c>
      <c r="BF476" s="91" t="s">
        <v>88</v>
      </c>
      <c r="BG476" s="91" t="s">
        <v>88</v>
      </c>
      <c r="BH476" s="91" t="s">
        <v>88</v>
      </c>
      <c r="BI476" s="94">
        <f t="shared" si="274"/>
        <v>19.914104499999997</v>
      </c>
      <c r="BJ476" s="95">
        <f t="shared" si="275"/>
        <v>2</v>
      </c>
      <c r="BK476" s="95">
        <f t="shared" si="276"/>
        <v>69.91843961482229</v>
      </c>
      <c r="BL476" s="95">
        <f t="shared" si="277"/>
        <v>61.868390733583155</v>
      </c>
      <c r="BM476" s="95">
        <f t="shared" si="278"/>
        <v>99.104004398411917</v>
      </c>
      <c r="BN476" s="95">
        <f t="shared" si="279"/>
        <v>61.608367706250007</v>
      </c>
      <c r="BO476" s="95">
        <f t="shared" si="280"/>
        <v>82.8532985051</v>
      </c>
      <c r="BP476" s="95">
        <f t="shared" si="281"/>
        <v>73.472627098519041</v>
      </c>
      <c r="BQ476" s="95">
        <f t="shared" si="282"/>
        <v>85.886041456000001</v>
      </c>
      <c r="BR476" s="96">
        <f t="shared" si="283"/>
        <v>54.448349234102317</v>
      </c>
      <c r="BS476" s="97" t="str">
        <f t="shared" si="284"/>
        <v>MEDIA</v>
      </c>
      <c r="BT476" s="98">
        <f t="shared" si="285"/>
        <v>50</v>
      </c>
      <c r="BU476" s="99">
        <f t="shared" si="286"/>
        <v>0.30000000000000004</v>
      </c>
      <c r="BV476" s="100">
        <f t="shared" si="287"/>
        <v>0.1</v>
      </c>
      <c r="BW476" s="95">
        <f t="shared" si="288"/>
        <v>0.72918492390012524</v>
      </c>
      <c r="BX476" s="94">
        <f t="shared" si="289"/>
        <v>0.91</v>
      </c>
      <c r="BY476" s="100">
        <f t="shared" si="290"/>
        <v>0.98399999999999999</v>
      </c>
      <c r="BZ476" s="100">
        <f t="shared" si="291"/>
        <v>0.73697320081046169</v>
      </c>
      <c r="CA476" s="94">
        <f t="shared" si="292"/>
        <v>0.15</v>
      </c>
      <c r="CB476" s="99">
        <f t="shared" si="293"/>
        <v>0.55342213745948221</v>
      </c>
      <c r="CC476" s="97" t="str">
        <f t="shared" si="294"/>
        <v>Regular</v>
      </c>
      <c r="CD476" s="99">
        <f t="shared" si="295"/>
        <v>0.26302679918953836</v>
      </c>
      <c r="CE476" s="96">
        <f t="shared" si="296"/>
        <v>0</v>
      </c>
      <c r="CF476" s="96">
        <f t="shared" si="297"/>
        <v>0</v>
      </c>
      <c r="CG476" s="99">
        <f t="shared" si="298"/>
        <v>8.7675599729846121E-2</v>
      </c>
      <c r="CH476" s="101" t="str">
        <f t="shared" si="299"/>
        <v>Ninguna</v>
      </c>
      <c r="CI476" s="96">
        <f t="shared" si="300"/>
        <v>0.39483862277043846</v>
      </c>
      <c r="CJ476" s="96">
        <f t="shared" si="301"/>
        <v>1</v>
      </c>
      <c r="CK476" s="96">
        <f t="shared" si="302"/>
        <v>0.7</v>
      </c>
      <c r="CL476" s="102">
        <f t="shared" si="303"/>
        <v>0.69827954092347932</v>
      </c>
      <c r="CM476" s="103" t="str">
        <f t="shared" si="304"/>
        <v>Alta</v>
      </c>
      <c r="CN476" s="96">
        <f t="shared" si="305"/>
        <v>1.6000000000000004E-2</v>
      </c>
      <c r="CO476" s="96">
        <f t="shared" si="306"/>
        <v>1.6000000000000004E-2</v>
      </c>
      <c r="CP476" s="103" t="str">
        <f t="shared" si="307"/>
        <v>Ninguna</v>
      </c>
      <c r="CQ476" s="104">
        <f t="shared" si="308"/>
        <v>1.1921055987922697E-4</v>
      </c>
      <c r="CR476" s="104">
        <f t="shared" si="309"/>
        <v>1.1921055987922697E-4</v>
      </c>
      <c r="CS476" s="103" t="str">
        <f t="shared" si="310"/>
        <v>Ninguna</v>
      </c>
      <c r="CT476" s="105" t="str">
        <f t="shared" si="311"/>
        <v>Eutrofico</v>
      </c>
      <c r="CU476" s="83" t="s">
        <v>2687</v>
      </c>
      <c r="CV476" s="83" t="s">
        <v>2688</v>
      </c>
      <c r="CW476" s="90">
        <v>44182</v>
      </c>
      <c r="CX476" s="106">
        <f t="shared" si="312"/>
        <v>5.2784863293062321</v>
      </c>
    </row>
    <row r="477" spans="1:102" ht="30" hidden="1" customHeight="1" x14ac:dyDescent="0.2">
      <c r="A477" s="83">
        <v>2020</v>
      </c>
      <c r="B477" s="84" t="s">
        <v>1289</v>
      </c>
      <c r="C477" s="84" t="s">
        <v>991</v>
      </c>
      <c r="D477" s="85" t="s">
        <v>1290</v>
      </c>
      <c r="E477" s="84" t="s">
        <v>224</v>
      </c>
      <c r="F477" s="86" t="s">
        <v>1285</v>
      </c>
      <c r="G477" s="86" t="s">
        <v>991</v>
      </c>
      <c r="H477" s="87">
        <v>-74.802317000000002</v>
      </c>
      <c r="I477" s="119">
        <v>7.6013900000000003</v>
      </c>
      <c r="J477" s="88">
        <v>920016.90119999996</v>
      </c>
      <c r="K477" s="86">
        <v>1332402.0018</v>
      </c>
      <c r="L477" s="89" t="s">
        <v>2689</v>
      </c>
      <c r="M477" s="86" t="s">
        <v>2544</v>
      </c>
      <c r="N477" s="86" t="s">
        <v>79</v>
      </c>
      <c r="O477" s="86" t="s">
        <v>2684</v>
      </c>
      <c r="P477" s="86" t="s">
        <v>685</v>
      </c>
      <c r="Q477" s="84" t="s">
        <v>2685</v>
      </c>
      <c r="R477" s="84" t="s">
        <v>686</v>
      </c>
      <c r="S477" s="84" t="s">
        <v>226</v>
      </c>
      <c r="T477" s="84" t="s">
        <v>2686</v>
      </c>
      <c r="U477" s="85" t="s">
        <v>228</v>
      </c>
      <c r="V477" s="84" t="s">
        <v>229</v>
      </c>
      <c r="W477" s="84" t="s">
        <v>1286</v>
      </c>
      <c r="X477" s="90" t="s">
        <v>991</v>
      </c>
      <c r="Y477" s="90">
        <v>44164</v>
      </c>
      <c r="Z477" s="91">
        <v>76.12</v>
      </c>
      <c r="AA477" s="91">
        <v>6.55</v>
      </c>
      <c r="AB477" s="91">
        <v>150</v>
      </c>
      <c r="AC477" s="91">
        <v>31.2</v>
      </c>
      <c r="AD477" s="91">
        <v>33</v>
      </c>
      <c r="AE477" s="91">
        <v>1.7</v>
      </c>
      <c r="AF477" s="91">
        <v>23</v>
      </c>
      <c r="AG477" s="91">
        <f t="shared" ref="AG477:AG540" si="313">AD477-AC477</f>
        <v>1.8000000000000007</v>
      </c>
      <c r="AH477" s="96">
        <v>12</v>
      </c>
      <c r="AI477" s="91">
        <v>8.76</v>
      </c>
      <c r="AJ477" s="91" t="s">
        <v>88</v>
      </c>
      <c r="AK477" s="91" t="s">
        <v>88</v>
      </c>
      <c r="AL477" s="91">
        <v>988000</v>
      </c>
      <c r="AM477" s="91">
        <v>6488000</v>
      </c>
      <c r="AN477" s="91">
        <v>1203300</v>
      </c>
      <c r="AO477" s="91">
        <v>0.5</v>
      </c>
      <c r="AP477" s="96">
        <v>0.2484863293062323</v>
      </c>
      <c r="AQ477" s="96">
        <v>0.03</v>
      </c>
      <c r="AR477" s="96">
        <v>5</v>
      </c>
      <c r="AS477" s="91">
        <v>18.899999999999999</v>
      </c>
      <c r="AT477" s="91">
        <v>105</v>
      </c>
      <c r="AU477" s="91" t="s">
        <v>88</v>
      </c>
      <c r="AV477" s="91">
        <v>20</v>
      </c>
      <c r="AW477" s="91">
        <v>0.2</v>
      </c>
      <c r="AX477" s="96">
        <v>5</v>
      </c>
      <c r="AY477" s="91">
        <v>0.39200000000000002</v>
      </c>
      <c r="AZ477" s="91">
        <v>37.799999999999997</v>
      </c>
      <c r="BA477" s="91">
        <v>27.3</v>
      </c>
      <c r="BB477" s="91" t="s">
        <v>88</v>
      </c>
      <c r="BC477" s="91" t="s">
        <v>88</v>
      </c>
      <c r="BD477" s="91" t="s">
        <v>88</v>
      </c>
      <c r="BE477" s="93" t="s">
        <v>88</v>
      </c>
      <c r="BF477" s="91" t="s">
        <v>88</v>
      </c>
      <c r="BG477" s="91" t="s">
        <v>88</v>
      </c>
      <c r="BH477" s="91" t="s">
        <v>88</v>
      </c>
      <c r="BI477" s="94">
        <f t="shared" si="274"/>
        <v>14.326205519944995</v>
      </c>
      <c r="BJ477" s="95">
        <f t="shared" si="275"/>
        <v>2</v>
      </c>
      <c r="BK477" s="95">
        <f t="shared" si="276"/>
        <v>75.433527931279713</v>
      </c>
      <c r="BL477" s="95">
        <f t="shared" si="277"/>
        <v>38.192581862584753</v>
      </c>
      <c r="BM477" s="95">
        <f t="shared" si="278"/>
        <v>99.104004398411917</v>
      </c>
      <c r="BN477" s="95">
        <f t="shared" si="279"/>
        <v>61.608367706250007</v>
      </c>
      <c r="BO477" s="95">
        <f t="shared" si="280"/>
        <v>87.095109653907059</v>
      </c>
      <c r="BP477" s="95">
        <f t="shared" si="281"/>
        <v>62.836621732006989</v>
      </c>
      <c r="BQ477" s="95">
        <f t="shared" si="282"/>
        <v>83.7751931869375</v>
      </c>
      <c r="BR477" s="96">
        <f t="shared" si="283"/>
        <v>50.926268453218832</v>
      </c>
      <c r="BS477" s="97" t="str">
        <f t="shared" si="284"/>
        <v>MEDIA</v>
      </c>
      <c r="BT477" s="98">
        <f t="shared" si="285"/>
        <v>12.755102040816325</v>
      </c>
      <c r="BU477" s="99">
        <f t="shared" si="286"/>
        <v>0.22999999999999998</v>
      </c>
      <c r="BV477" s="100">
        <f t="shared" si="287"/>
        <v>0.1</v>
      </c>
      <c r="BW477" s="95">
        <f t="shared" si="288"/>
        <v>0.79245154960846109</v>
      </c>
      <c r="BX477" s="94">
        <f t="shared" si="289"/>
        <v>0.91</v>
      </c>
      <c r="BY477" s="100">
        <f t="shared" si="290"/>
        <v>0.96</v>
      </c>
      <c r="BZ477" s="100">
        <f t="shared" si="291"/>
        <v>0.54714174669297755</v>
      </c>
      <c r="CA477" s="94">
        <f t="shared" si="292"/>
        <v>0.6</v>
      </c>
      <c r="CB477" s="99">
        <f t="shared" si="293"/>
        <v>0.58414306148220141</v>
      </c>
      <c r="CC477" s="97" t="str">
        <f t="shared" si="294"/>
        <v>Regular</v>
      </c>
      <c r="CD477" s="99">
        <f t="shared" si="295"/>
        <v>0.45285825330702245</v>
      </c>
      <c r="CE477" s="96">
        <f t="shared" si="296"/>
        <v>0</v>
      </c>
      <c r="CF477" s="96">
        <f t="shared" si="297"/>
        <v>0</v>
      </c>
      <c r="CG477" s="99">
        <f t="shared" si="298"/>
        <v>0.15095275110234083</v>
      </c>
      <c r="CH477" s="101" t="str">
        <f t="shared" si="299"/>
        <v>Ninguna</v>
      </c>
      <c r="CI477" s="96">
        <f t="shared" si="300"/>
        <v>0.60975287431765635</v>
      </c>
      <c r="CJ477" s="96">
        <f t="shared" si="301"/>
        <v>1</v>
      </c>
      <c r="CK477" s="96">
        <f t="shared" si="302"/>
        <v>0.77</v>
      </c>
      <c r="CL477" s="102">
        <f t="shared" si="303"/>
        <v>0.79325095810588542</v>
      </c>
      <c r="CM477" s="103" t="str">
        <f t="shared" si="304"/>
        <v>Alta</v>
      </c>
      <c r="CN477" s="96">
        <f t="shared" si="305"/>
        <v>3.9999999999999994E-2</v>
      </c>
      <c r="CO477" s="96">
        <f t="shared" si="306"/>
        <v>3.9999999999999994E-2</v>
      </c>
      <c r="CP477" s="103" t="str">
        <f t="shared" si="307"/>
        <v>Ninguna</v>
      </c>
      <c r="CQ477" s="104">
        <f t="shared" si="308"/>
        <v>2.0701753896886231E-4</v>
      </c>
      <c r="CR477" s="104">
        <f t="shared" si="309"/>
        <v>2.0701753896886231E-4</v>
      </c>
      <c r="CS477" s="103" t="str">
        <f t="shared" si="310"/>
        <v>Ninguna</v>
      </c>
      <c r="CT477" s="105" t="str">
        <f t="shared" si="311"/>
        <v>Eutrofico</v>
      </c>
      <c r="CU477" s="83" t="s">
        <v>2687</v>
      </c>
      <c r="CV477" s="83" t="s">
        <v>2688</v>
      </c>
      <c r="CW477" s="90">
        <v>44182</v>
      </c>
      <c r="CX477" s="106">
        <f t="shared" si="312"/>
        <v>5.2784863293062321</v>
      </c>
    </row>
    <row r="478" spans="1:102" ht="30" hidden="1" customHeight="1" x14ac:dyDescent="0.2">
      <c r="A478" s="83">
        <v>2020</v>
      </c>
      <c r="B478" s="84" t="s">
        <v>1292</v>
      </c>
      <c r="C478" s="84" t="s">
        <v>1293</v>
      </c>
      <c r="D478" s="85" t="s">
        <v>1294</v>
      </c>
      <c r="E478" s="86" t="s">
        <v>1295</v>
      </c>
      <c r="F478" s="86" t="s">
        <v>241</v>
      </c>
      <c r="G478" s="86">
        <v>24</v>
      </c>
      <c r="H478" s="87">
        <v>-75.230703000000005</v>
      </c>
      <c r="I478" s="119">
        <v>6.6951929999999997</v>
      </c>
      <c r="J478" s="88">
        <v>872488.12620000006</v>
      </c>
      <c r="K478" s="86">
        <v>1232267.0201999999</v>
      </c>
      <c r="L478" s="89" t="s">
        <v>2642</v>
      </c>
      <c r="M478" s="86" t="s">
        <v>2544</v>
      </c>
      <c r="N478" s="86" t="s">
        <v>79</v>
      </c>
      <c r="O478" s="86" t="s">
        <v>2684</v>
      </c>
      <c r="P478" s="86" t="s">
        <v>685</v>
      </c>
      <c r="Q478" s="84" t="s">
        <v>2690</v>
      </c>
      <c r="R478" s="84" t="s">
        <v>703</v>
      </c>
      <c r="S478" s="84" t="s">
        <v>262</v>
      </c>
      <c r="T478" s="84" t="s">
        <v>263</v>
      </c>
      <c r="U478" s="85" t="s">
        <v>264</v>
      </c>
      <c r="V478" s="84" t="s">
        <v>265</v>
      </c>
      <c r="W478" s="84" t="s">
        <v>1296</v>
      </c>
      <c r="X478" s="90" t="s">
        <v>1293</v>
      </c>
      <c r="Y478" s="90">
        <v>44162</v>
      </c>
      <c r="Z478" s="91">
        <v>1072.95</v>
      </c>
      <c r="AA478" s="91">
        <v>7.04</v>
      </c>
      <c r="AB478" s="91">
        <v>44</v>
      </c>
      <c r="AC478" s="91">
        <v>21.8</v>
      </c>
      <c r="AD478" s="91">
        <v>22</v>
      </c>
      <c r="AE478" s="91">
        <v>8.8000000000000007</v>
      </c>
      <c r="AF478" s="91">
        <v>87.5</v>
      </c>
      <c r="AG478" s="91">
        <f t="shared" si="313"/>
        <v>0.19999999999999929</v>
      </c>
      <c r="AH478" s="91">
        <v>12</v>
      </c>
      <c r="AI478" s="91">
        <v>2</v>
      </c>
      <c r="AJ478" s="91" t="s">
        <v>88</v>
      </c>
      <c r="AK478" s="91" t="s">
        <v>88</v>
      </c>
      <c r="AL478" s="91">
        <v>21727</v>
      </c>
      <c r="AM478" s="91">
        <v>61310</v>
      </c>
      <c r="AN478" s="91">
        <v>22240</v>
      </c>
      <c r="AO478" s="91">
        <v>0.5</v>
      </c>
      <c r="AP478" s="96">
        <v>0.2484863293062323</v>
      </c>
      <c r="AQ478" s="96">
        <v>0.03</v>
      </c>
      <c r="AR478" s="96">
        <v>5</v>
      </c>
      <c r="AS478" s="91">
        <v>4.46</v>
      </c>
      <c r="AT478" s="91">
        <v>43</v>
      </c>
      <c r="AU478" s="91" t="s">
        <v>88</v>
      </c>
      <c r="AV478" s="91">
        <v>7</v>
      </c>
      <c r="AW478" s="91">
        <v>0.1</v>
      </c>
      <c r="AX478" s="96">
        <v>5</v>
      </c>
      <c r="AY478" s="91">
        <v>0.152</v>
      </c>
      <c r="AZ478" s="91">
        <v>16.399999999999999</v>
      </c>
      <c r="BA478" s="91">
        <v>13.5</v>
      </c>
      <c r="BB478" s="91" t="s">
        <v>88</v>
      </c>
      <c r="BC478" s="91" t="s">
        <v>88</v>
      </c>
      <c r="BD478" s="91" t="s">
        <v>88</v>
      </c>
      <c r="BE478" s="93" t="s">
        <v>88</v>
      </c>
      <c r="BF478" s="91" t="s">
        <v>88</v>
      </c>
      <c r="BG478" s="91" t="s">
        <v>88</v>
      </c>
      <c r="BH478" s="91" t="s">
        <v>88</v>
      </c>
      <c r="BI478" s="94">
        <f t="shared" si="274"/>
        <v>93.409359973144547</v>
      </c>
      <c r="BJ478" s="95">
        <f t="shared" si="275"/>
        <v>7.4278772202901617</v>
      </c>
      <c r="BK478" s="95">
        <f t="shared" si="276"/>
        <v>89.387750565232608</v>
      </c>
      <c r="BL478" s="95">
        <f t="shared" si="277"/>
        <v>80.14150832</v>
      </c>
      <c r="BM478" s="95">
        <f t="shared" si="278"/>
        <v>99.104004398411917</v>
      </c>
      <c r="BN478" s="95">
        <f t="shared" si="279"/>
        <v>61.608367706250007</v>
      </c>
      <c r="BO478" s="95">
        <f t="shared" si="280"/>
        <v>90.230538484720753</v>
      </c>
      <c r="BP478" s="95">
        <f t="shared" si="281"/>
        <v>87.308814166694859</v>
      </c>
      <c r="BQ478" s="95">
        <f t="shared" si="282"/>
        <v>85.498580122251099</v>
      </c>
      <c r="BR478" s="96">
        <f t="shared" si="283"/>
        <v>73.780166828888028</v>
      </c>
      <c r="BS478" s="97" t="str">
        <f t="shared" si="284"/>
        <v>BUENA</v>
      </c>
      <c r="BT478" s="98">
        <f t="shared" si="285"/>
        <v>32.894736842105267</v>
      </c>
      <c r="BU478" s="99">
        <f t="shared" si="286"/>
        <v>0.875</v>
      </c>
      <c r="BV478" s="100">
        <f t="shared" si="287"/>
        <v>0.1</v>
      </c>
      <c r="BW478" s="95">
        <f t="shared" si="288"/>
        <v>1</v>
      </c>
      <c r="BX478" s="94">
        <f t="shared" si="289"/>
        <v>0.91</v>
      </c>
      <c r="BY478" s="100">
        <f t="shared" si="290"/>
        <v>0.999</v>
      </c>
      <c r="BZ478" s="100">
        <f t="shared" si="291"/>
        <v>0.91245595962856063</v>
      </c>
      <c r="CA478" s="94">
        <f t="shared" si="292"/>
        <v>0.15</v>
      </c>
      <c r="CB478" s="99">
        <f t="shared" si="293"/>
        <v>0.71000383434799863</v>
      </c>
      <c r="CC478" s="97" t="str">
        <f t="shared" si="294"/>
        <v>Aceptable</v>
      </c>
      <c r="CD478" s="99">
        <f t="shared" si="295"/>
        <v>8.7544040371439411E-2</v>
      </c>
      <c r="CE478" s="96">
        <f t="shared" si="296"/>
        <v>0</v>
      </c>
      <c r="CF478" s="96">
        <f t="shared" si="297"/>
        <v>0</v>
      </c>
      <c r="CG478" s="99">
        <f t="shared" si="298"/>
        <v>2.9181346790479804E-2</v>
      </c>
      <c r="CH478" s="101" t="str">
        <f t="shared" si="299"/>
        <v>Ninguna</v>
      </c>
      <c r="CI478" s="96">
        <f t="shared" si="300"/>
        <v>0</v>
      </c>
      <c r="CJ478" s="96">
        <f t="shared" si="301"/>
        <v>1</v>
      </c>
      <c r="CK478" s="96">
        <f t="shared" si="302"/>
        <v>0.125</v>
      </c>
      <c r="CL478" s="102">
        <f t="shared" si="303"/>
        <v>0.375</v>
      </c>
      <c r="CM478" s="103" t="str">
        <f t="shared" si="304"/>
        <v>Baja</v>
      </c>
      <c r="CN478" s="96">
        <f t="shared" si="305"/>
        <v>0</v>
      </c>
      <c r="CO478" s="96">
        <f t="shared" si="306"/>
        <v>0</v>
      </c>
      <c r="CP478" s="103" t="str">
        <f t="shared" si="307"/>
        <v>Ninguna</v>
      </c>
      <c r="CQ478" s="104">
        <f t="shared" si="308"/>
        <v>1.1214619960357812E-3</v>
      </c>
      <c r="CR478" s="104">
        <f t="shared" si="309"/>
        <v>1.1214619960357812E-3</v>
      </c>
      <c r="CS478" s="103" t="str">
        <f t="shared" si="310"/>
        <v>Ninguna</v>
      </c>
      <c r="CT478" s="105" t="str">
        <f t="shared" si="311"/>
        <v>Eutrofico</v>
      </c>
      <c r="CU478" s="83" t="s">
        <v>2691</v>
      </c>
      <c r="CV478" s="83" t="s">
        <v>2692</v>
      </c>
      <c r="CW478" s="90">
        <v>44182</v>
      </c>
      <c r="CX478" s="106">
        <f t="shared" si="312"/>
        <v>5.2784863293062321</v>
      </c>
    </row>
    <row r="479" spans="1:102" ht="30" hidden="1" customHeight="1" x14ac:dyDescent="0.2">
      <c r="A479" s="83">
        <v>2020</v>
      </c>
      <c r="B479" s="84" t="s">
        <v>1299</v>
      </c>
      <c r="C479" s="84" t="s">
        <v>1293</v>
      </c>
      <c r="D479" s="85" t="s">
        <v>1300</v>
      </c>
      <c r="E479" s="86" t="s">
        <v>1295</v>
      </c>
      <c r="F479" s="86" t="s">
        <v>241</v>
      </c>
      <c r="G479" s="86">
        <v>24</v>
      </c>
      <c r="H479" s="87">
        <v>-75.231043</v>
      </c>
      <c r="I479" s="119">
        <v>6.6978410000000004</v>
      </c>
      <c r="J479" s="88">
        <v>872451.21429999999</v>
      </c>
      <c r="K479" s="86">
        <v>1232560.0072999999</v>
      </c>
      <c r="L479" s="89" t="s">
        <v>2642</v>
      </c>
      <c r="M479" s="86" t="s">
        <v>2544</v>
      </c>
      <c r="N479" s="86" t="s">
        <v>79</v>
      </c>
      <c r="O479" s="86" t="s">
        <v>2684</v>
      </c>
      <c r="P479" s="86" t="s">
        <v>685</v>
      </c>
      <c r="Q479" s="84" t="s">
        <v>2690</v>
      </c>
      <c r="R479" s="84" t="s">
        <v>703</v>
      </c>
      <c r="S479" s="84" t="s">
        <v>262</v>
      </c>
      <c r="T479" s="84" t="s">
        <v>263</v>
      </c>
      <c r="U479" s="85" t="s">
        <v>264</v>
      </c>
      <c r="V479" s="84" t="s">
        <v>265</v>
      </c>
      <c r="W479" s="84" t="s">
        <v>1296</v>
      </c>
      <c r="X479" s="90" t="s">
        <v>1293</v>
      </c>
      <c r="Y479" s="90">
        <v>44162</v>
      </c>
      <c r="Z479" s="91">
        <v>1416.26</v>
      </c>
      <c r="AA479" s="91">
        <v>7.07</v>
      </c>
      <c r="AB479" s="91">
        <v>40</v>
      </c>
      <c r="AC479" s="91">
        <v>21.1</v>
      </c>
      <c r="AD479" s="91">
        <v>22.5</v>
      </c>
      <c r="AE479" s="91">
        <v>8.65</v>
      </c>
      <c r="AF479" s="91">
        <v>85</v>
      </c>
      <c r="AG479" s="91">
        <f t="shared" si="313"/>
        <v>1.3999999999999986</v>
      </c>
      <c r="AH479" s="91">
        <v>12</v>
      </c>
      <c r="AI479" s="91">
        <v>2</v>
      </c>
      <c r="AJ479" s="91" t="s">
        <v>88</v>
      </c>
      <c r="AK479" s="91" t="s">
        <v>88</v>
      </c>
      <c r="AL479" s="91">
        <v>92080</v>
      </c>
      <c r="AM479" s="91">
        <v>241960</v>
      </c>
      <c r="AN479" s="91">
        <v>104620</v>
      </c>
      <c r="AO479" s="91">
        <v>0.5</v>
      </c>
      <c r="AP479" s="96">
        <v>0.2484863293062323</v>
      </c>
      <c r="AQ479" s="96">
        <v>0.03</v>
      </c>
      <c r="AR479" s="96">
        <v>5</v>
      </c>
      <c r="AS479" s="91">
        <v>4.24</v>
      </c>
      <c r="AT479" s="91">
        <v>54</v>
      </c>
      <c r="AU479" s="91" t="s">
        <v>88</v>
      </c>
      <c r="AV479" s="91">
        <v>7</v>
      </c>
      <c r="AW479" s="91">
        <v>0.1</v>
      </c>
      <c r="AX479" s="96">
        <v>5</v>
      </c>
      <c r="AY479" s="91">
        <v>0.184</v>
      </c>
      <c r="AZ479" s="91">
        <v>20.100000000000001</v>
      </c>
      <c r="BA479" s="91">
        <v>14.8</v>
      </c>
      <c r="BB479" s="91" t="s">
        <v>88</v>
      </c>
      <c r="BC479" s="91" t="s">
        <v>88</v>
      </c>
      <c r="BD479" s="91" t="s">
        <v>88</v>
      </c>
      <c r="BE479" s="93" t="s">
        <v>88</v>
      </c>
      <c r="BF479" s="91" t="s">
        <v>88</v>
      </c>
      <c r="BG479" s="91" t="s">
        <v>88</v>
      </c>
      <c r="BH479" s="91" t="s">
        <v>88</v>
      </c>
      <c r="BI479" s="94">
        <f t="shared" si="274"/>
        <v>91.358869546874999</v>
      </c>
      <c r="BJ479" s="95">
        <f t="shared" si="275"/>
        <v>2</v>
      </c>
      <c r="BK479" s="95">
        <f t="shared" si="276"/>
        <v>89.994805594241342</v>
      </c>
      <c r="BL479" s="95">
        <f t="shared" si="277"/>
        <v>80.14150832</v>
      </c>
      <c r="BM479" s="95">
        <f t="shared" si="278"/>
        <v>99.104004398411917</v>
      </c>
      <c r="BN479" s="95">
        <f t="shared" si="279"/>
        <v>61.608367706250007</v>
      </c>
      <c r="BO479" s="95">
        <f t="shared" si="280"/>
        <v>88.170753484043075</v>
      </c>
      <c r="BP479" s="95">
        <f t="shared" si="281"/>
        <v>87.799151552623243</v>
      </c>
      <c r="BQ479" s="95">
        <f t="shared" si="282"/>
        <v>85.8352328152816</v>
      </c>
      <c r="BR479" s="96">
        <f t="shared" si="283"/>
        <v>72.486713333685373</v>
      </c>
      <c r="BS479" s="97" t="str">
        <f t="shared" si="284"/>
        <v>BUENA</v>
      </c>
      <c r="BT479" s="98">
        <f t="shared" si="285"/>
        <v>27.173913043478262</v>
      </c>
      <c r="BU479" s="99">
        <f t="shared" si="286"/>
        <v>0.85</v>
      </c>
      <c r="BV479" s="100">
        <f t="shared" si="287"/>
        <v>0.1</v>
      </c>
      <c r="BW479" s="95">
        <f t="shared" si="288"/>
        <v>1</v>
      </c>
      <c r="BX479" s="94">
        <f t="shared" si="289"/>
        <v>0.91</v>
      </c>
      <c r="BY479" s="100">
        <f t="shared" si="290"/>
        <v>0.999</v>
      </c>
      <c r="BZ479" s="100">
        <f t="shared" si="291"/>
        <v>0.92295217412245378</v>
      </c>
      <c r="CA479" s="94">
        <f t="shared" si="292"/>
        <v>0.15</v>
      </c>
      <c r="CB479" s="99">
        <f t="shared" si="293"/>
        <v>0.70747330437714362</v>
      </c>
      <c r="CC479" s="97" t="str">
        <f t="shared" si="294"/>
        <v>Aceptable</v>
      </c>
      <c r="CD479" s="99">
        <f t="shared" si="295"/>
        <v>7.7047825877546161E-2</v>
      </c>
      <c r="CE479" s="96">
        <f t="shared" si="296"/>
        <v>0</v>
      </c>
      <c r="CF479" s="96">
        <f t="shared" si="297"/>
        <v>0</v>
      </c>
      <c r="CG479" s="99">
        <f t="shared" si="298"/>
        <v>2.5682608625848719E-2</v>
      </c>
      <c r="CH479" s="101" t="str">
        <f t="shared" si="299"/>
        <v>Ninguna</v>
      </c>
      <c r="CI479" s="96">
        <f t="shared" si="300"/>
        <v>0</v>
      </c>
      <c r="CJ479" s="96">
        <f t="shared" si="301"/>
        <v>1</v>
      </c>
      <c r="CK479" s="96">
        <f t="shared" si="302"/>
        <v>0.15000000000000002</v>
      </c>
      <c r="CL479" s="102">
        <f t="shared" si="303"/>
        <v>0.3833333333333333</v>
      </c>
      <c r="CM479" s="103" t="str">
        <f t="shared" si="304"/>
        <v>Baja</v>
      </c>
      <c r="CN479" s="96">
        <f t="shared" si="305"/>
        <v>0</v>
      </c>
      <c r="CO479" s="96">
        <f t="shared" si="306"/>
        <v>0</v>
      </c>
      <c r="CP479" s="103" t="str">
        <f t="shared" si="307"/>
        <v>Ninguna</v>
      </c>
      <c r="CQ479" s="104">
        <f t="shared" si="308"/>
        <v>1.2436006283146445E-3</v>
      </c>
      <c r="CR479" s="104">
        <f t="shared" si="309"/>
        <v>1.2436006283146445E-3</v>
      </c>
      <c r="CS479" s="103" t="str">
        <f t="shared" si="310"/>
        <v>Ninguna</v>
      </c>
      <c r="CT479" s="105" t="str">
        <f t="shared" si="311"/>
        <v>Eutrofico</v>
      </c>
      <c r="CU479" s="83" t="s">
        <v>2691</v>
      </c>
      <c r="CV479" s="83" t="s">
        <v>2692</v>
      </c>
      <c r="CW479" s="90">
        <v>44182</v>
      </c>
      <c r="CX479" s="106">
        <f t="shared" si="312"/>
        <v>5.2784863293062321</v>
      </c>
    </row>
    <row r="480" spans="1:102" ht="30" hidden="1" customHeight="1" x14ac:dyDescent="0.2">
      <c r="A480" s="83">
        <v>2020</v>
      </c>
      <c r="B480" s="84" t="s">
        <v>1302</v>
      </c>
      <c r="C480" s="84" t="s">
        <v>1303</v>
      </c>
      <c r="D480" s="85" t="s">
        <v>1304</v>
      </c>
      <c r="E480" s="84" t="s">
        <v>1305</v>
      </c>
      <c r="F480" s="86" t="s">
        <v>241</v>
      </c>
      <c r="G480" s="86">
        <v>2</v>
      </c>
      <c r="H480" s="87">
        <v>-75.331789000000001</v>
      </c>
      <c r="I480" s="119">
        <v>6.8870610000000001</v>
      </c>
      <c r="J480" s="88">
        <v>861364.04720000003</v>
      </c>
      <c r="K480" s="86">
        <v>1253518.0274</v>
      </c>
      <c r="L480" s="89" t="s">
        <v>2693</v>
      </c>
      <c r="M480" s="86" t="s">
        <v>2544</v>
      </c>
      <c r="N480" s="86" t="s">
        <v>79</v>
      </c>
      <c r="O480" s="86" t="s">
        <v>2684</v>
      </c>
      <c r="P480" s="86" t="s">
        <v>685</v>
      </c>
      <c r="Q480" s="84" t="s">
        <v>243</v>
      </c>
      <c r="R480" s="84" t="s">
        <v>2694</v>
      </c>
      <c r="S480" s="84" t="s">
        <v>507</v>
      </c>
      <c r="T480" s="84" t="s">
        <v>2695</v>
      </c>
      <c r="U480" s="85" t="s">
        <v>1306</v>
      </c>
      <c r="V480" s="84" t="s">
        <v>1307</v>
      </c>
      <c r="W480" s="84" t="s">
        <v>1308</v>
      </c>
      <c r="X480" s="90" t="s">
        <v>1303</v>
      </c>
      <c r="Y480" s="90">
        <v>44147</v>
      </c>
      <c r="Z480" s="91">
        <v>150.87</v>
      </c>
      <c r="AA480" s="91">
        <v>6.79</v>
      </c>
      <c r="AB480" s="91">
        <v>20.99</v>
      </c>
      <c r="AC480" s="91">
        <v>19.3</v>
      </c>
      <c r="AD480" s="91">
        <v>20</v>
      </c>
      <c r="AE480" s="91">
        <v>7.11</v>
      </c>
      <c r="AF480" s="91">
        <v>94.3</v>
      </c>
      <c r="AG480" s="91">
        <f t="shared" si="313"/>
        <v>0.69999999999999929</v>
      </c>
      <c r="AH480" s="91">
        <v>12</v>
      </c>
      <c r="AI480" s="91">
        <v>4.8899999999999997</v>
      </c>
      <c r="AJ480" s="91" t="s">
        <v>88</v>
      </c>
      <c r="AK480" s="91" t="s">
        <v>88</v>
      </c>
      <c r="AL480" s="91">
        <v>123465</v>
      </c>
      <c r="AM480" s="91">
        <v>325500</v>
      </c>
      <c r="AN480" s="91">
        <v>129970</v>
      </c>
      <c r="AO480" s="91">
        <v>0.5</v>
      </c>
      <c r="AP480" s="96">
        <v>0.2484863293062323</v>
      </c>
      <c r="AQ480" s="91">
        <v>3.2000000000000001E-2</v>
      </c>
      <c r="AR480" s="96">
        <v>5</v>
      </c>
      <c r="AS480" s="91">
        <v>12.5</v>
      </c>
      <c r="AT480" s="91">
        <v>103</v>
      </c>
      <c r="AU480" s="91" t="s">
        <v>88</v>
      </c>
      <c r="AV480" s="91">
        <v>15</v>
      </c>
      <c r="AW480" s="91">
        <v>0.1</v>
      </c>
      <c r="AX480" s="96">
        <v>5</v>
      </c>
      <c r="AY480" s="91">
        <v>0.60699999999999998</v>
      </c>
      <c r="AZ480" s="91">
        <v>17.399999999999999</v>
      </c>
      <c r="BA480" s="91">
        <v>21.1</v>
      </c>
      <c r="BB480" s="91" t="s">
        <v>88</v>
      </c>
      <c r="BC480" s="91" t="s">
        <v>88</v>
      </c>
      <c r="BD480" s="91" t="s">
        <v>88</v>
      </c>
      <c r="BE480" s="93" t="s">
        <v>88</v>
      </c>
      <c r="BF480" s="91" t="s">
        <v>88</v>
      </c>
      <c r="BG480" s="91" t="s">
        <v>88</v>
      </c>
      <c r="BH480" s="91" t="s">
        <v>88</v>
      </c>
      <c r="BI480" s="94">
        <f t="shared" si="274"/>
        <v>97.369871032706385</v>
      </c>
      <c r="BJ480" s="95">
        <f t="shared" si="275"/>
        <v>2</v>
      </c>
      <c r="BK480" s="95">
        <f t="shared" si="276"/>
        <v>83.040248922442942</v>
      </c>
      <c r="BL480" s="95">
        <f t="shared" si="277"/>
        <v>58.080938141142596</v>
      </c>
      <c r="BM480" s="95">
        <f t="shared" si="278"/>
        <v>99.104004398411917</v>
      </c>
      <c r="BN480" s="95">
        <f t="shared" si="279"/>
        <v>61.608367706250007</v>
      </c>
      <c r="BO480" s="95">
        <f t="shared" si="280"/>
        <v>89.594487526600773</v>
      </c>
      <c r="BP480" s="95">
        <f t="shared" si="281"/>
        <v>71.988495605468742</v>
      </c>
      <c r="BQ480" s="95">
        <f t="shared" si="282"/>
        <v>83.948802053139104</v>
      </c>
      <c r="BR480" s="96">
        <f t="shared" si="283"/>
        <v>69.062390407838009</v>
      </c>
      <c r="BS480" s="97" t="str">
        <f t="shared" si="284"/>
        <v>MEDIA</v>
      </c>
      <c r="BT480" s="98">
        <f t="shared" si="285"/>
        <v>8.2372322899505761</v>
      </c>
      <c r="BU480" s="99">
        <f t="shared" si="286"/>
        <v>0.94299999999999995</v>
      </c>
      <c r="BV480" s="100">
        <f t="shared" si="287"/>
        <v>0.1</v>
      </c>
      <c r="BW480" s="95">
        <f t="shared" si="288"/>
        <v>0.89779105920802604</v>
      </c>
      <c r="BX480" s="94">
        <f t="shared" si="289"/>
        <v>0.91</v>
      </c>
      <c r="BY480" s="100">
        <f t="shared" si="290"/>
        <v>0.97499999999999998</v>
      </c>
      <c r="BZ480" s="100">
        <f t="shared" si="291"/>
        <v>0.96752892493159615</v>
      </c>
      <c r="CA480" s="94">
        <f t="shared" si="292"/>
        <v>0.35</v>
      </c>
      <c r="CB480" s="99">
        <f t="shared" si="293"/>
        <v>0.73892479777954723</v>
      </c>
      <c r="CC480" s="97" t="str">
        <f t="shared" si="294"/>
        <v>Aceptable</v>
      </c>
      <c r="CD480" s="99">
        <f t="shared" si="295"/>
        <v>3.2471075068403861E-2</v>
      </c>
      <c r="CE480" s="96">
        <f t="shared" si="296"/>
        <v>0</v>
      </c>
      <c r="CF480" s="96">
        <f t="shared" si="297"/>
        <v>0</v>
      </c>
      <c r="CG480" s="99">
        <f t="shared" si="298"/>
        <v>1.0823691689467953E-2</v>
      </c>
      <c r="CH480" s="101" t="str">
        <f t="shared" si="299"/>
        <v>Ninguna</v>
      </c>
      <c r="CI480" s="96">
        <f t="shared" si="300"/>
        <v>0.43251620138653407</v>
      </c>
      <c r="CJ480" s="96">
        <f t="shared" si="301"/>
        <v>1</v>
      </c>
      <c r="CK480" s="96">
        <f t="shared" si="302"/>
        <v>5.7000000000000051E-2</v>
      </c>
      <c r="CL480" s="102">
        <f t="shared" si="303"/>
        <v>0.49650540046217806</v>
      </c>
      <c r="CM480" s="103" t="str">
        <f t="shared" si="304"/>
        <v>Media</v>
      </c>
      <c r="CN480" s="96">
        <f t="shared" si="305"/>
        <v>2.4999999999999998E-2</v>
      </c>
      <c r="CO480" s="96">
        <f t="shared" si="306"/>
        <v>2.4999999999999998E-2</v>
      </c>
      <c r="CP480" s="103" t="str">
        <f t="shared" si="307"/>
        <v>Ninguna</v>
      </c>
      <c r="CQ480" s="104">
        <f t="shared" si="308"/>
        <v>4.7368226194862811E-4</v>
      </c>
      <c r="CR480" s="104">
        <f t="shared" si="309"/>
        <v>4.7368226194862811E-4</v>
      </c>
      <c r="CS480" s="103" t="str">
        <f t="shared" si="310"/>
        <v>Ninguna</v>
      </c>
      <c r="CT480" s="105" t="str">
        <f t="shared" si="311"/>
        <v>Eutrofico</v>
      </c>
      <c r="CU480" s="83" t="s">
        <v>2696</v>
      </c>
      <c r="CV480" s="83" t="s">
        <v>2697</v>
      </c>
      <c r="CW480" s="90">
        <v>44167</v>
      </c>
      <c r="CX480" s="106">
        <f t="shared" si="312"/>
        <v>5.2804863293062319</v>
      </c>
    </row>
    <row r="481" spans="1:102" ht="30" hidden="1" customHeight="1" x14ac:dyDescent="0.2">
      <c r="A481" s="83">
        <v>2020</v>
      </c>
      <c r="B481" s="84" t="s">
        <v>1311</v>
      </c>
      <c r="C481" s="84" t="s">
        <v>1303</v>
      </c>
      <c r="D481" s="85" t="s">
        <v>1312</v>
      </c>
      <c r="E481" s="84" t="s">
        <v>1305</v>
      </c>
      <c r="F481" s="86" t="s">
        <v>241</v>
      </c>
      <c r="G481" s="86">
        <v>3</v>
      </c>
      <c r="H481" s="87">
        <v>-75.331389000000001</v>
      </c>
      <c r="I481" s="119">
        <v>6.8882009999999996</v>
      </c>
      <c r="J481" s="88">
        <v>861408.59719999996</v>
      </c>
      <c r="K481" s="86">
        <v>1253644.0137</v>
      </c>
      <c r="L481" s="89" t="s">
        <v>2698</v>
      </c>
      <c r="M481" s="86" t="s">
        <v>2544</v>
      </c>
      <c r="N481" s="86" t="s">
        <v>79</v>
      </c>
      <c r="O481" s="86" t="s">
        <v>2684</v>
      </c>
      <c r="P481" s="86" t="s">
        <v>685</v>
      </c>
      <c r="Q481" s="84" t="s">
        <v>243</v>
      </c>
      <c r="R481" s="84" t="s">
        <v>2694</v>
      </c>
      <c r="S481" s="84" t="s">
        <v>507</v>
      </c>
      <c r="T481" s="84" t="s">
        <v>2695</v>
      </c>
      <c r="U481" s="85" t="s">
        <v>1306</v>
      </c>
      <c r="V481" s="84" t="s">
        <v>1307</v>
      </c>
      <c r="W481" s="84" t="s">
        <v>1308</v>
      </c>
      <c r="X481" s="90" t="s">
        <v>1303</v>
      </c>
      <c r="Y481" s="90">
        <v>44147</v>
      </c>
      <c r="Z481" s="91">
        <v>181.9</v>
      </c>
      <c r="AA481" s="91">
        <v>6.76</v>
      </c>
      <c r="AB481" s="91">
        <v>65.33</v>
      </c>
      <c r="AC481" s="91">
        <v>19.3</v>
      </c>
      <c r="AD481" s="91">
        <v>20</v>
      </c>
      <c r="AE481" s="91">
        <v>7.04</v>
      </c>
      <c r="AF481" s="91">
        <v>92.4</v>
      </c>
      <c r="AG481" s="91">
        <f t="shared" si="313"/>
        <v>0.69999999999999929</v>
      </c>
      <c r="AH481" s="91">
        <v>12.9</v>
      </c>
      <c r="AI481" s="91">
        <v>7.58</v>
      </c>
      <c r="AJ481" s="91" t="s">
        <v>88</v>
      </c>
      <c r="AK481" s="91" t="s">
        <v>88</v>
      </c>
      <c r="AL481" s="91">
        <v>408000</v>
      </c>
      <c r="AM481" s="91">
        <v>1624000</v>
      </c>
      <c r="AN481" s="91">
        <v>426000</v>
      </c>
      <c r="AO481" s="91">
        <v>0.54500000000000004</v>
      </c>
      <c r="AP481" s="96">
        <v>0.2484863293062323</v>
      </c>
      <c r="AQ481" s="91">
        <v>4.1000000000000002E-2</v>
      </c>
      <c r="AR481" s="96">
        <v>5</v>
      </c>
      <c r="AS481" s="91">
        <v>11</v>
      </c>
      <c r="AT481" s="91">
        <v>105</v>
      </c>
      <c r="AU481" s="91" t="s">
        <v>88</v>
      </c>
      <c r="AV481" s="91">
        <v>17</v>
      </c>
      <c r="AW481" s="91">
        <v>0.1</v>
      </c>
      <c r="AX481" s="96">
        <v>5</v>
      </c>
      <c r="AY481" s="91">
        <v>0.54200000000000004</v>
      </c>
      <c r="AZ481" s="91">
        <v>222</v>
      </c>
      <c r="BA481" s="91">
        <v>17.5</v>
      </c>
      <c r="BB481" s="91" t="s">
        <v>88</v>
      </c>
      <c r="BC481" s="91" t="s">
        <v>88</v>
      </c>
      <c r="BD481" s="91" t="s">
        <v>88</v>
      </c>
      <c r="BE481" s="93" t="s">
        <v>88</v>
      </c>
      <c r="BF481" s="91" t="s">
        <v>88</v>
      </c>
      <c r="BG481" s="91" t="s">
        <v>88</v>
      </c>
      <c r="BH481" s="91" t="s">
        <v>88</v>
      </c>
      <c r="BI481" s="94">
        <f t="shared" si="274"/>
        <v>96.511152227214055</v>
      </c>
      <c r="BJ481" s="95">
        <f t="shared" si="275"/>
        <v>2</v>
      </c>
      <c r="BK481" s="95">
        <f t="shared" si="276"/>
        <v>82.152936065935563</v>
      </c>
      <c r="BL481" s="95">
        <f t="shared" si="277"/>
        <v>43.302954214882305</v>
      </c>
      <c r="BM481" s="95">
        <f t="shared" si="278"/>
        <v>99.104004398411917</v>
      </c>
      <c r="BN481" s="95">
        <f t="shared" si="279"/>
        <v>59.146349221127799</v>
      </c>
      <c r="BO481" s="95">
        <f t="shared" si="280"/>
        <v>89.594487526600773</v>
      </c>
      <c r="BP481" s="95">
        <f t="shared" si="281"/>
        <v>74.491878569899995</v>
      </c>
      <c r="BQ481" s="95">
        <f t="shared" si="282"/>
        <v>83.7751931869375</v>
      </c>
      <c r="BR481" s="96">
        <f t="shared" si="283"/>
        <v>67.135141732808037</v>
      </c>
      <c r="BS481" s="97" t="str">
        <f t="shared" si="284"/>
        <v>MEDIA</v>
      </c>
      <c r="BT481" s="98">
        <f t="shared" si="285"/>
        <v>9.2250922509225077</v>
      </c>
      <c r="BU481" s="99">
        <f t="shared" si="286"/>
        <v>0.92400000000000004</v>
      </c>
      <c r="BV481" s="100">
        <f t="shared" si="287"/>
        <v>0.1</v>
      </c>
      <c r="BW481" s="95">
        <f t="shared" si="288"/>
        <v>0.88389353312390129</v>
      </c>
      <c r="BX481" s="94">
        <f t="shared" si="289"/>
        <v>0.91</v>
      </c>
      <c r="BY481" s="100">
        <f t="shared" si="290"/>
        <v>0.96899999999999997</v>
      </c>
      <c r="BZ481" s="100">
        <f t="shared" si="291"/>
        <v>0.85132054448671268</v>
      </c>
      <c r="CA481" s="94">
        <f t="shared" si="292"/>
        <v>0.35</v>
      </c>
      <c r="CB481" s="99">
        <f t="shared" si="293"/>
        <v>0.71682997086548605</v>
      </c>
      <c r="CC481" s="97" t="str">
        <f t="shared" si="294"/>
        <v>Aceptable</v>
      </c>
      <c r="CD481" s="99">
        <f t="shared" si="295"/>
        <v>0.14867945551328735</v>
      </c>
      <c r="CE481" s="96">
        <f t="shared" si="296"/>
        <v>0</v>
      </c>
      <c r="CF481" s="96">
        <f t="shared" si="297"/>
        <v>0.8600000000000001</v>
      </c>
      <c r="CG481" s="99">
        <f t="shared" si="298"/>
        <v>0.33622648517109582</v>
      </c>
      <c r="CH481" s="101" t="str">
        <f t="shared" si="299"/>
        <v>Baja</v>
      </c>
      <c r="CI481" s="96">
        <f t="shared" si="300"/>
        <v>0.56576844394243742</v>
      </c>
      <c r="CJ481" s="96">
        <f t="shared" si="301"/>
        <v>1</v>
      </c>
      <c r="CK481" s="96">
        <f t="shared" si="302"/>
        <v>7.5999999999999956E-2</v>
      </c>
      <c r="CL481" s="102">
        <f t="shared" si="303"/>
        <v>0.54725614798081246</v>
      </c>
      <c r="CM481" s="103" t="str">
        <f t="shared" si="304"/>
        <v>Media</v>
      </c>
      <c r="CN481" s="96">
        <f t="shared" si="305"/>
        <v>3.1000000000000003E-2</v>
      </c>
      <c r="CO481" s="96">
        <f t="shared" si="306"/>
        <v>3.1000000000000003E-2</v>
      </c>
      <c r="CP481" s="103" t="str">
        <f t="shared" si="307"/>
        <v>Ninguna</v>
      </c>
      <c r="CQ481" s="104">
        <f t="shared" si="308"/>
        <v>4.2712783118718144E-4</v>
      </c>
      <c r="CR481" s="104">
        <f t="shared" si="309"/>
        <v>4.2712783118718144E-4</v>
      </c>
      <c r="CS481" s="103" t="str">
        <f t="shared" si="310"/>
        <v>Ninguna</v>
      </c>
      <c r="CT481" s="105" t="str">
        <f t="shared" si="311"/>
        <v>Eutrofico</v>
      </c>
      <c r="CU481" s="83" t="s">
        <v>2696</v>
      </c>
      <c r="CV481" s="83" t="s">
        <v>2697</v>
      </c>
      <c r="CW481" s="90">
        <v>44167</v>
      </c>
      <c r="CX481" s="106">
        <f t="shared" si="312"/>
        <v>5.2894863293062322</v>
      </c>
    </row>
    <row r="482" spans="1:102" ht="30" hidden="1" customHeight="1" x14ac:dyDescent="0.2">
      <c r="A482" s="83">
        <v>2020</v>
      </c>
      <c r="B482" s="84" t="s">
        <v>1314</v>
      </c>
      <c r="C482" s="84" t="s">
        <v>1315</v>
      </c>
      <c r="D482" s="85" t="s">
        <v>1316</v>
      </c>
      <c r="E482" s="84" t="s">
        <v>1317</v>
      </c>
      <c r="F482" s="86" t="s">
        <v>241</v>
      </c>
      <c r="G482" s="86" t="s">
        <v>991</v>
      </c>
      <c r="H482" s="87">
        <v>-75.297302000000002</v>
      </c>
      <c r="I482" s="119">
        <v>6.9789909999999997</v>
      </c>
      <c r="J482" s="88">
        <v>865202.60990000004</v>
      </c>
      <c r="K482" s="86">
        <v>1263676.9885</v>
      </c>
      <c r="L482" s="89" t="s">
        <v>2616</v>
      </c>
      <c r="M482" s="86" t="s">
        <v>2544</v>
      </c>
      <c r="N482" s="86" t="s">
        <v>79</v>
      </c>
      <c r="O482" s="86" t="s">
        <v>2684</v>
      </c>
      <c r="P482" s="86" t="s">
        <v>685</v>
      </c>
      <c r="Q482" s="84" t="s">
        <v>243</v>
      </c>
      <c r="R482" s="84" t="s">
        <v>2694</v>
      </c>
      <c r="S482" s="84" t="s">
        <v>1318</v>
      </c>
      <c r="T482" s="84" t="s">
        <v>2695</v>
      </c>
      <c r="U482" s="85" t="s">
        <v>283</v>
      </c>
      <c r="V482" s="84" t="s">
        <v>2699</v>
      </c>
      <c r="W482" s="84" t="s">
        <v>1319</v>
      </c>
      <c r="X482" s="90" t="s">
        <v>1315</v>
      </c>
      <c r="Y482" s="90">
        <v>44145</v>
      </c>
      <c r="Z482" s="91">
        <v>17.920000000000002</v>
      </c>
      <c r="AA482" s="91">
        <v>6.64</v>
      </c>
      <c r="AB482" s="91">
        <v>160</v>
      </c>
      <c r="AC482" s="91">
        <v>19.100000000000001</v>
      </c>
      <c r="AD482" s="91">
        <v>22.2</v>
      </c>
      <c r="AE482" s="91">
        <v>7.87</v>
      </c>
      <c r="AF482" s="91">
        <v>103.5</v>
      </c>
      <c r="AG482" s="91">
        <f t="shared" si="313"/>
        <v>3.0999999999999979</v>
      </c>
      <c r="AH482" s="91">
        <v>12</v>
      </c>
      <c r="AI482" s="91">
        <v>2</v>
      </c>
      <c r="AJ482" s="91" t="s">
        <v>88</v>
      </c>
      <c r="AK482" s="91" t="s">
        <v>88</v>
      </c>
      <c r="AL482" s="91">
        <v>3640</v>
      </c>
      <c r="AM482" s="91">
        <v>46110</v>
      </c>
      <c r="AN482" s="91">
        <v>9208</v>
      </c>
      <c r="AO482" s="91">
        <v>0.5</v>
      </c>
      <c r="AP482" s="96">
        <v>0.2484863293062323</v>
      </c>
      <c r="AQ482" s="91">
        <v>0.03</v>
      </c>
      <c r="AR482" s="96">
        <v>5</v>
      </c>
      <c r="AS482" s="91">
        <v>6.2</v>
      </c>
      <c r="AT482" s="91">
        <v>102</v>
      </c>
      <c r="AU482" s="91" t="s">
        <v>88</v>
      </c>
      <c r="AV482" s="91">
        <v>8</v>
      </c>
      <c r="AW482" s="91">
        <v>0.1</v>
      </c>
      <c r="AX482" s="96">
        <v>5</v>
      </c>
      <c r="AY482" s="91">
        <v>0.33800000000000002</v>
      </c>
      <c r="AZ482" s="91">
        <v>42.9</v>
      </c>
      <c r="BA482" s="91">
        <v>48.4</v>
      </c>
      <c r="BB482" s="91" t="s">
        <v>88</v>
      </c>
      <c r="BC482" s="91" t="s">
        <v>88</v>
      </c>
      <c r="BD482" s="91" t="s">
        <v>88</v>
      </c>
      <c r="BE482" s="93" t="s">
        <v>88</v>
      </c>
      <c r="BF482" s="91" t="s">
        <v>88</v>
      </c>
      <c r="BG482" s="91" t="s">
        <v>88</v>
      </c>
      <c r="BH482" s="91" t="s">
        <v>88</v>
      </c>
      <c r="BI482" s="94">
        <f t="shared" si="274"/>
        <v>98.705369786259482</v>
      </c>
      <c r="BJ482" s="95">
        <f t="shared" si="275"/>
        <v>10.543291636877287</v>
      </c>
      <c r="BK482" s="95">
        <f t="shared" si="276"/>
        <v>78.40753472856133</v>
      </c>
      <c r="BL482" s="95">
        <f t="shared" si="277"/>
        <v>80.14150832</v>
      </c>
      <c r="BM482" s="95">
        <f t="shared" si="278"/>
        <v>99.104004398411917</v>
      </c>
      <c r="BN482" s="95">
        <f t="shared" si="279"/>
        <v>61.608367706250007</v>
      </c>
      <c r="BO482" s="95">
        <f t="shared" si="280"/>
        <v>82.438239885695353</v>
      </c>
      <c r="BP482" s="95">
        <f t="shared" si="281"/>
        <v>83.573788640515033</v>
      </c>
      <c r="BQ482" s="95">
        <f t="shared" si="282"/>
        <v>84.033202420657602</v>
      </c>
      <c r="BR482" s="96">
        <f t="shared" si="283"/>
        <v>72.790522720629198</v>
      </c>
      <c r="BS482" s="97" t="str">
        <f t="shared" si="284"/>
        <v>BUENA</v>
      </c>
      <c r="BT482" s="98">
        <f t="shared" si="285"/>
        <v>14.792899408284022</v>
      </c>
      <c r="BU482" s="99">
        <f t="shared" si="286"/>
        <v>0.96500000000000008</v>
      </c>
      <c r="BV482" s="100">
        <f t="shared" si="287"/>
        <v>0.1</v>
      </c>
      <c r="BW482" s="95">
        <f t="shared" si="288"/>
        <v>0.83042167814913637</v>
      </c>
      <c r="BX482" s="94">
        <f t="shared" si="289"/>
        <v>0.91</v>
      </c>
      <c r="BY482" s="100">
        <f t="shared" si="290"/>
        <v>0.996</v>
      </c>
      <c r="BZ482" s="100">
        <f t="shared" si="291"/>
        <v>0.50623446044582043</v>
      </c>
      <c r="CA482" s="94">
        <f t="shared" si="292"/>
        <v>0.6</v>
      </c>
      <c r="CB482" s="99">
        <f t="shared" si="293"/>
        <v>0.70637185940329394</v>
      </c>
      <c r="CC482" s="97" t="str">
        <f t="shared" si="294"/>
        <v>Aceptable</v>
      </c>
      <c r="CD482" s="99">
        <f t="shared" si="295"/>
        <v>0.49376553955417957</v>
      </c>
      <c r="CE482" s="96">
        <f t="shared" si="296"/>
        <v>2.105327150665404E-2</v>
      </c>
      <c r="CF482" s="96">
        <f t="shared" si="297"/>
        <v>0</v>
      </c>
      <c r="CG482" s="99">
        <f t="shared" si="298"/>
        <v>0.1716062703536112</v>
      </c>
      <c r="CH482" s="101" t="str">
        <f t="shared" si="299"/>
        <v>Ninguna</v>
      </c>
      <c r="CI482" s="96">
        <f t="shared" si="300"/>
        <v>0</v>
      </c>
      <c r="CJ482" s="96">
        <f t="shared" si="301"/>
        <v>1</v>
      </c>
      <c r="CK482" s="96">
        <f t="shared" si="302"/>
        <v>0</v>
      </c>
      <c r="CL482" s="102">
        <f t="shared" si="303"/>
        <v>0.33333333333333331</v>
      </c>
      <c r="CM482" s="103" t="str">
        <f t="shared" si="304"/>
        <v>Baja</v>
      </c>
      <c r="CN482" s="96">
        <f t="shared" si="305"/>
        <v>0</v>
      </c>
      <c r="CO482" s="96">
        <f t="shared" si="306"/>
        <v>0</v>
      </c>
      <c r="CP482" s="103" t="str">
        <f t="shared" si="307"/>
        <v>Ninguna</v>
      </c>
      <c r="CQ482" s="104">
        <f t="shared" si="308"/>
        <v>2.8237278915705153E-4</v>
      </c>
      <c r="CR482" s="104">
        <f t="shared" si="309"/>
        <v>2.8237278915705153E-4</v>
      </c>
      <c r="CS482" s="103" t="str">
        <f t="shared" si="310"/>
        <v>Ninguna</v>
      </c>
      <c r="CT482" s="105" t="str">
        <f t="shared" si="311"/>
        <v>Eutrofico</v>
      </c>
      <c r="CU482" s="83" t="s">
        <v>2700</v>
      </c>
      <c r="CV482" s="83" t="s">
        <v>2701</v>
      </c>
      <c r="CW482" s="90">
        <v>44159</v>
      </c>
      <c r="CX482" s="106">
        <f t="shared" si="312"/>
        <v>5.2784863293062321</v>
      </c>
    </row>
    <row r="483" spans="1:102" ht="30" hidden="1" customHeight="1" x14ac:dyDescent="0.2">
      <c r="A483" s="83">
        <v>2020</v>
      </c>
      <c r="B483" s="84" t="s">
        <v>1322</v>
      </c>
      <c r="C483" s="84" t="s">
        <v>1315</v>
      </c>
      <c r="D483" s="85" t="s">
        <v>1323</v>
      </c>
      <c r="E483" s="84" t="s">
        <v>1317</v>
      </c>
      <c r="F483" s="86" t="s">
        <v>241</v>
      </c>
      <c r="G483" s="86" t="s">
        <v>991</v>
      </c>
      <c r="H483" s="87">
        <v>-75.297443999999999</v>
      </c>
      <c r="I483" s="119">
        <v>6.9766940000000002</v>
      </c>
      <c r="J483" s="88">
        <v>865186.25800000003</v>
      </c>
      <c r="K483" s="86">
        <v>1263422.9461000001</v>
      </c>
      <c r="L483" s="89" t="s">
        <v>2566</v>
      </c>
      <c r="M483" s="86" t="s">
        <v>2544</v>
      </c>
      <c r="N483" s="86" t="s">
        <v>79</v>
      </c>
      <c r="O483" s="86" t="s">
        <v>2684</v>
      </c>
      <c r="P483" s="86" t="s">
        <v>685</v>
      </c>
      <c r="Q483" s="84" t="s">
        <v>243</v>
      </c>
      <c r="R483" s="84" t="s">
        <v>2694</v>
      </c>
      <c r="S483" s="84" t="s">
        <v>1318</v>
      </c>
      <c r="T483" s="84" t="s">
        <v>2695</v>
      </c>
      <c r="U483" s="85" t="s">
        <v>283</v>
      </c>
      <c r="V483" s="84" t="s">
        <v>2699</v>
      </c>
      <c r="W483" s="84" t="s">
        <v>1319</v>
      </c>
      <c r="X483" s="90" t="s">
        <v>1315</v>
      </c>
      <c r="Y483" s="90">
        <v>44145</v>
      </c>
      <c r="Z483" s="91">
        <v>20.03</v>
      </c>
      <c r="AA483" s="91">
        <v>7.04</v>
      </c>
      <c r="AB483" s="91">
        <v>540</v>
      </c>
      <c r="AC483" s="91">
        <v>20.3</v>
      </c>
      <c r="AD483" s="91">
        <v>22</v>
      </c>
      <c r="AE483" s="91">
        <v>3.36</v>
      </c>
      <c r="AF483" s="91">
        <v>45.1</v>
      </c>
      <c r="AG483" s="91">
        <f t="shared" si="313"/>
        <v>1.6999999999999993</v>
      </c>
      <c r="AH483" s="91">
        <v>127</v>
      </c>
      <c r="AI483" s="91">
        <v>46.7</v>
      </c>
      <c r="AJ483" s="91" t="s">
        <v>88</v>
      </c>
      <c r="AK483" s="91" t="s">
        <v>88</v>
      </c>
      <c r="AL483" s="91">
        <v>2110000</v>
      </c>
      <c r="AM483" s="91">
        <v>4800000</v>
      </c>
      <c r="AN483" s="91">
        <v>3654000</v>
      </c>
      <c r="AO483" s="91">
        <v>9.61</v>
      </c>
      <c r="AP483" s="96">
        <v>0.2484863293062323</v>
      </c>
      <c r="AQ483" s="91">
        <v>0.03</v>
      </c>
      <c r="AR483" s="91">
        <v>26.9</v>
      </c>
      <c r="AS483" s="91">
        <v>32.700000000000003</v>
      </c>
      <c r="AT483" s="91">
        <v>264</v>
      </c>
      <c r="AU483" s="91" t="s">
        <v>88</v>
      </c>
      <c r="AV483" s="91">
        <v>36</v>
      </c>
      <c r="AW483" s="91">
        <v>0.1</v>
      </c>
      <c r="AX483" s="91">
        <v>32.4</v>
      </c>
      <c r="AY483" s="91">
        <v>5.95</v>
      </c>
      <c r="AZ483" s="91">
        <v>163</v>
      </c>
      <c r="BA483" s="91">
        <v>54.2</v>
      </c>
      <c r="BB483" s="91" t="s">
        <v>88</v>
      </c>
      <c r="BC483" s="91" t="s">
        <v>88</v>
      </c>
      <c r="BD483" s="91" t="s">
        <v>88</v>
      </c>
      <c r="BE483" s="93" t="s">
        <v>88</v>
      </c>
      <c r="BF483" s="91" t="s">
        <v>88</v>
      </c>
      <c r="BG483" s="91" t="s">
        <v>88</v>
      </c>
      <c r="BH483" s="91" t="s">
        <v>88</v>
      </c>
      <c r="BI483" s="94">
        <f t="shared" si="274"/>
        <v>37.061886880015003</v>
      </c>
      <c r="BJ483" s="95">
        <f t="shared" si="275"/>
        <v>2</v>
      </c>
      <c r="BK483" s="95">
        <f t="shared" si="276"/>
        <v>89.387750565232608</v>
      </c>
      <c r="BL483" s="95">
        <f t="shared" si="277"/>
        <v>2</v>
      </c>
      <c r="BM483" s="95">
        <f t="shared" si="278"/>
        <v>99.104004398411917</v>
      </c>
      <c r="BN483" s="95">
        <f t="shared" si="279"/>
        <v>3.6861550193808768</v>
      </c>
      <c r="BO483" s="95">
        <f t="shared" si="280"/>
        <v>87.381072861861824</v>
      </c>
      <c r="BP483" s="95">
        <f t="shared" si="281"/>
        <v>49.373544347194986</v>
      </c>
      <c r="BQ483" s="95">
        <f t="shared" si="282"/>
        <v>58.200570682777602</v>
      </c>
      <c r="BR483" s="96">
        <f t="shared" si="283"/>
        <v>43.714220055313632</v>
      </c>
      <c r="BS483" s="97" t="str">
        <f t="shared" si="284"/>
        <v>MALO</v>
      </c>
      <c r="BT483" s="98">
        <f t="shared" si="285"/>
        <v>5.4453781512605035</v>
      </c>
      <c r="BU483" s="99">
        <f t="shared" si="286"/>
        <v>0.45100000000000007</v>
      </c>
      <c r="BV483" s="100">
        <f t="shared" si="287"/>
        <v>0.1</v>
      </c>
      <c r="BW483" s="95">
        <f t="shared" si="288"/>
        <v>1</v>
      </c>
      <c r="BX483" s="94">
        <f t="shared" si="289"/>
        <v>0.125</v>
      </c>
      <c r="BY483" s="100">
        <f t="shared" si="290"/>
        <v>0.91200000000000003</v>
      </c>
      <c r="BZ483" s="100">
        <f t="shared" si="291"/>
        <v>0</v>
      </c>
      <c r="CA483" s="94">
        <f t="shared" si="292"/>
        <v>0.35</v>
      </c>
      <c r="CB483" s="99">
        <f t="shared" si="293"/>
        <v>0.42034000000000005</v>
      </c>
      <c r="CC483" s="97" t="str">
        <f t="shared" si="294"/>
        <v>Mala</v>
      </c>
      <c r="CD483" s="99">
        <f t="shared" si="295"/>
        <v>1</v>
      </c>
      <c r="CE483" s="96">
        <f t="shared" si="296"/>
        <v>3.4641513701747659E-2</v>
      </c>
      <c r="CF483" s="96">
        <f t="shared" si="297"/>
        <v>0.56500000000000006</v>
      </c>
      <c r="CG483" s="99">
        <f t="shared" si="298"/>
        <v>0.53321383790058263</v>
      </c>
      <c r="CH483" s="101" t="str">
        <f t="shared" si="299"/>
        <v>Media</v>
      </c>
      <c r="CI483" s="96">
        <f t="shared" si="300"/>
        <v>1</v>
      </c>
      <c r="CJ483" s="96">
        <f t="shared" si="301"/>
        <v>1</v>
      </c>
      <c r="CK483" s="96">
        <f t="shared" si="302"/>
        <v>0.54899999999999993</v>
      </c>
      <c r="CL483" s="102">
        <f t="shared" si="303"/>
        <v>0.84966666666666668</v>
      </c>
      <c r="CM483" s="103" t="str">
        <f t="shared" si="304"/>
        <v>Muy Alta</v>
      </c>
      <c r="CN483" s="96">
        <f t="shared" si="305"/>
        <v>8.7999999999999995E-2</v>
      </c>
      <c r="CO483" s="96">
        <f t="shared" si="306"/>
        <v>8.7999999999999995E-2</v>
      </c>
      <c r="CP483" s="103" t="str">
        <f t="shared" si="307"/>
        <v>Ninguna</v>
      </c>
      <c r="CQ483" s="104">
        <f t="shared" si="308"/>
        <v>1.1214619960357812E-3</v>
      </c>
      <c r="CR483" s="104">
        <f t="shared" si="309"/>
        <v>1.1214619960357812E-3</v>
      </c>
      <c r="CS483" s="103" t="str">
        <f t="shared" si="310"/>
        <v>Ninguna</v>
      </c>
      <c r="CT483" s="105" t="str">
        <f t="shared" si="311"/>
        <v>Hipereutrofico</v>
      </c>
      <c r="CU483" s="83" t="s">
        <v>2700</v>
      </c>
      <c r="CV483" s="83" t="s">
        <v>2701</v>
      </c>
      <c r="CW483" s="90">
        <v>44159</v>
      </c>
      <c r="CX483" s="106">
        <f t="shared" si="312"/>
        <v>32.678486329306232</v>
      </c>
    </row>
    <row r="484" spans="1:102" ht="30" hidden="1" customHeight="1" x14ac:dyDescent="0.2">
      <c r="A484" s="83">
        <v>2020</v>
      </c>
      <c r="B484" s="84" t="s">
        <v>1325</v>
      </c>
      <c r="C484" s="84" t="s">
        <v>1326</v>
      </c>
      <c r="D484" s="85" t="s">
        <v>1327</v>
      </c>
      <c r="E484" s="84" t="s">
        <v>1328</v>
      </c>
      <c r="F484" s="86" t="s">
        <v>241</v>
      </c>
      <c r="G484" s="86">
        <v>6</v>
      </c>
      <c r="H484" s="87">
        <v>-75.680171000000001</v>
      </c>
      <c r="I484" s="119">
        <v>6.8519069999999997</v>
      </c>
      <c r="J484" s="88">
        <v>822835.54150000005</v>
      </c>
      <c r="K484" s="86">
        <v>1249744.0242000001</v>
      </c>
      <c r="L484" s="89" t="s">
        <v>2702</v>
      </c>
      <c r="M484" s="86" t="s">
        <v>2544</v>
      </c>
      <c r="N484" s="86" t="s">
        <v>79</v>
      </c>
      <c r="O484" s="86" t="s">
        <v>2545</v>
      </c>
      <c r="P484" s="86" t="s">
        <v>80</v>
      </c>
      <c r="Q484" s="84" t="s">
        <v>2546</v>
      </c>
      <c r="R484" s="84" t="s">
        <v>667</v>
      </c>
      <c r="S484" s="84" t="s">
        <v>181</v>
      </c>
      <c r="T484" s="84" t="s">
        <v>668</v>
      </c>
      <c r="U484" s="85" t="s">
        <v>276</v>
      </c>
      <c r="V484" s="84" t="s">
        <v>277</v>
      </c>
      <c r="W484" s="84" t="s">
        <v>1330</v>
      </c>
      <c r="X484" s="90" t="s">
        <v>1326</v>
      </c>
      <c r="Y484" s="90">
        <v>44145</v>
      </c>
      <c r="Z484" s="91">
        <v>128.59</v>
      </c>
      <c r="AA484" s="91">
        <v>7.12</v>
      </c>
      <c r="AB484" s="91">
        <v>50.1</v>
      </c>
      <c r="AC484" s="91">
        <v>13.5</v>
      </c>
      <c r="AD484" s="91">
        <v>18.100000000000001</v>
      </c>
      <c r="AE484" s="91">
        <v>7.66</v>
      </c>
      <c r="AF484" s="91">
        <v>98.6</v>
      </c>
      <c r="AG484" s="91">
        <f t="shared" si="313"/>
        <v>4.6000000000000014</v>
      </c>
      <c r="AH484" s="91">
        <v>12</v>
      </c>
      <c r="AI484" s="91">
        <v>2</v>
      </c>
      <c r="AJ484" s="91" t="s">
        <v>88</v>
      </c>
      <c r="AK484" s="91" t="s">
        <v>88</v>
      </c>
      <c r="AL484" s="91">
        <v>13540</v>
      </c>
      <c r="AM484" s="91">
        <v>48480</v>
      </c>
      <c r="AN484" s="91">
        <v>19863</v>
      </c>
      <c r="AO484" s="91">
        <v>0.5</v>
      </c>
      <c r="AP484" s="96">
        <v>0.2484863293062323</v>
      </c>
      <c r="AQ484" s="91">
        <v>0.03</v>
      </c>
      <c r="AR484" s="96">
        <v>5</v>
      </c>
      <c r="AS484" s="91">
        <v>12.5</v>
      </c>
      <c r="AT484" s="91">
        <v>70</v>
      </c>
      <c r="AU484" s="91" t="s">
        <v>88</v>
      </c>
      <c r="AV484" s="91">
        <v>16</v>
      </c>
      <c r="AW484" s="91">
        <v>0.1</v>
      </c>
      <c r="AX484" s="91">
        <v>5</v>
      </c>
      <c r="AY484" s="91">
        <v>0.44700000000000001</v>
      </c>
      <c r="AZ484" s="91">
        <v>18.3</v>
      </c>
      <c r="BA484" s="91">
        <v>18.8</v>
      </c>
      <c r="BB484" s="91" t="s">
        <v>88</v>
      </c>
      <c r="BC484" s="91" t="s">
        <v>88</v>
      </c>
      <c r="BD484" s="91" t="s">
        <v>88</v>
      </c>
      <c r="BE484" s="93" t="s">
        <v>88</v>
      </c>
      <c r="BF484" s="91" t="s">
        <v>88</v>
      </c>
      <c r="BG484" s="91" t="s">
        <v>88</v>
      </c>
      <c r="BH484" s="91" t="s">
        <v>88</v>
      </c>
      <c r="BI484" s="94">
        <f t="shared" si="274"/>
        <v>98.577800352212506</v>
      </c>
      <c r="BJ484" s="95">
        <f t="shared" si="275"/>
        <v>7.7792257463368228</v>
      </c>
      <c r="BK484" s="95">
        <f t="shared" si="276"/>
        <v>90.917052246508518</v>
      </c>
      <c r="BL484" s="95">
        <f t="shared" si="277"/>
        <v>80.14150832</v>
      </c>
      <c r="BM484" s="95">
        <f t="shared" si="278"/>
        <v>99.104004398411917</v>
      </c>
      <c r="BN484" s="95">
        <f t="shared" si="279"/>
        <v>61.608367706250007</v>
      </c>
      <c r="BO484" s="95">
        <f t="shared" si="280"/>
        <v>75.311752751873854</v>
      </c>
      <c r="BP484" s="95">
        <f t="shared" si="281"/>
        <v>71.988495605468742</v>
      </c>
      <c r="BQ484" s="95">
        <f t="shared" si="282"/>
        <v>85.778122111000002</v>
      </c>
      <c r="BR484" s="96">
        <f t="shared" si="283"/>
        <v>72.185304523467039</v>
      </c>
      <c r="BS484" s="97" t="str">
        <f t="shared" si="284"/>
        <v>BUENA</v>
      </c>
      <c r="BT484" s="98">
        <f t="shared" si="285"/>
        <v>11.185682326621924</v>
      </c>
      <c r="BU484" s="99">
        <f t="shared" si="286"/>
        <v>0.98599999999999999</v>
      </c>
      <c r="BV484" s="100">
        <f t="shared" si="287"/>
        <v>0.1</v>
      </c>
      <c r="BW484" s="95">
        <f t="shared" si="288"/>
        <v>1</v>
      </c>
      <c r="BX484" s="94">
        <f t="shared" si="289"/>
        <v>0.91</v>
      </c>
      <c r="BY484" s="100">
        <f t="shared" si="290"/>
        <v>0.97199999999999998</v>
      </c>
      <c r="BZ484" s="100">
        <f t="shared" si="291"/>
        <v>0.89582043189331761</v>
      </c>
      <c r="CA484" s="94">
        <f t="shared" si="292"/>
        <v>0.6</v>
      </c>
      <c r="CB484" s="99">
        <f t="shared" si="293"/>
        <v>0.7846548604650645</v>
      </c>
      <c r="CC484" s="97" t="str">
        <f t="shared" si="294"/>
        <v>Aceptable</v>
      </c>
      <c r="CD484" s="99">
        <f t="shared" si="295"/>
        <v>0.10417956810668239</v>
      </c>
      <c r="CE484" s="96">
        <f t="shared" si="296"/>
        <v>0</v>
      </c>
      <c r="CF484" s="96">
        <f t="shared" si="297"/>
        <v>0</v>
      </c>
      <c r="CG484" s="99">
        <f t="shared" si="298"/>
        <v>3.4726522702227459E-2</v>
      </c>
      <c r="CH484" s="101" t="str">
        <f t="shared" si="299"/>
        <v>Ninguna</v>
      </c>
      <c r="CI484" s="96">
        <f t="shared" si="300"/>
        <v>0</v>
      </c>
      <c r="CJ484" s="96">
        <f t="shared" si="301"/>
        <v>1</v>
      </c>
      <c r="CK484" s="96">
        <f t="shared" si="302"/>
        <v>1.4000000000000012E-2</v>
      </c>
      <c r="CL484" s="102">
        <f t="shared" si="303"/>
        <v>0.33800000000000002</v>
      </c>
      <c r="CM484" s="103" t="str">
        <f t="shared" si="304"/>
        <v>Baja</v>
      </c>
      <c r="CN484" s="96">
        <f t="shared" si="305"/>
        <v>2.8000000000000001E-2</v>
      </c>
      <c r="CO484" s="96">
        <f t="shared" si="306"/>
        <v>2.8000000000000001E-2</v>
      </c>
      <c r="CP484" s="103" t="str">
        <f t="shared" si="307"/>
        <v>Ninguna</v>
      </c>
      <c r="CQ484" s="104">
        <f t="shared" si="308"/>
        <v>1.4773896741613788E-3</v>
      </c>
      <c r="CR484" s="104">
        <f t="shared" si="309"/>
        <v>1.4773896741613788E-3</v>
      </c>
      <c r="CS484" s="103" t="str">
        <f t="shared" si="310"/>
        <v>Ninguna</v>
      </c>
      <c r="CT484" s="105" t="str">
        <f t="shared" si="311"/>
        <v>Eutrofico</v>
      </c>
      <c r="CU484" s="83" t="s">
        <v>2703</v>
      </c>
      <c r="CV484" s="83" t="s">
        <v>2704</v>
      </c>
      <c r="CW484" s="90">
        <v>44160</v>
      </c>
      <c r="CX484" s="106">
        <f t="shared" si="312"/>
        <v>5.2784863293062321</v>
      </c>
    </row>
    <row r="485" spans="1:102" ht="30" hidden="1" customHeight="1" x14ac:dyDescent="0.2">
      <c r="A485" s="83">
        <v>2020</v>
      </c>
      <c r="B485" s="84" t="s">
        <v>1333</v>
      </c>
      <c r="C485" s="84" t="s">
        <v>1326</v>
      </c>
      <c r="D485" s="85" t="s">
        <v>1334</v>
      </c>
      <c r="E485" s="84" t="s">
        <v>1328</v>
      </c>
      <c r="F485" s="86" t="s">
        <v>241</v>
      </c>
      <c r="G485" s="86">
        <v>6</v>
      </c>
      <c r="H485" s="87">
        <v>-75.680232000000004</v>
      </c>
      <c r="I485" s="119">
        <v>6.8535159999999999</v>
      </c>
      <c r="J485" s="88">
        <v>822829.3909</v>
      </c>
      <c r="K485" s="86">
        <v>1249922.0543</v>
      </c>
      <c r="L485" s="89" t="s">
        <v>2705</v>
      </c>
      <c r="M485" s="86" t="s">
        <v>2544</v>
      </c>
      <c r="N485" s="86" t="s">
        <v>79</v>
      </c>
      <c r="O485" s="86" t="s">
        <v>2545</v>
      </c>
      <c r="P485" s="86" t="s">
        <v>80</v>
      </c>
      <c r="Q485" s="84" t="s">
        <v>2546</v>
      </c>
      <c r="R485" s="84" t="s">
        <v>667</v>
      </c>
      <c r="S485" s="84" t="s">
        <v>181</v>
      </c>
      <c r="T485" s="84" t="s">
        <v>668</v>
      </c>
      <c r="U485" s="85" t="s">
        <v>276</v>
      </c>
      <c r="V485" s="84" t="s">
        <v>277</v>
      </c>
      <c r="W485" s="84" t="s">
        <v>1330</v>
      </c>
      <c r="X485" s="90" t="s">
        <v>1326</v>
      </c>
      <c r="Y485" s="90">
        <v>44145</v>
      </c>
      <c r="Z485" s="91">
        <v>139.30000000000001</v>
      </c>
      <c r="AA485" s="91">
        <v>7.15</v>
      </c>
      <c r="AB485" s="91">
        <v>59.7</v>
      </c>
      <c r="AC485" s="91">
        <v>13.9</v>
      </c>
      <c r="AD485" s="91">
        <v>18.100000000000001</v>
      </c>
      <c r="AE485" s="91">
        <v>7.49</v>
      </c>
      <c r="AF485" s="91">
        <v>97.2</v>
      </c>
      <c r="AG485" s="91">
        <f t="shared" si="313"/>
        <v>4.2000000000000011</v>
      </c>
      <c r="AH485" s="91">
        <v>12.9</v>
      </c>
      <c r="AI485" s="91">
        <v>3.07</v>
      </c>
      <c r="AJ485" s="91" t="s">
        <v>88</v>
      </c>
      <c r="AK485" s="91" t="s">
        <v>88</v>
      </c>
      <c r="AL485" s="91">
        <v>108000</v>
      </c>
      <c r="AM485" s="91">
        <v>683000</v>
      </c>
      <c r="AN485" s="91">
        <v>111200</v>
      </c>
      <c r="AO485" s="91">
        <v>0.5</v>
      </c>
      <c r="AP485" s="96">
        <v>0.2484863293062323</v>
      </c>
      <c r="AQ485" s="91">
        <v>0.03</v>
      </c>
      <c r="AR485" s="96">
        <v>5</v>
      </c>
      <c r="AS485" s="91">
        <v>15.2</v>
      </c>
      <c r="AT485" s="91">
        <v>67</v>
      </c>
      <c r="AU485" s="91" t="s">
        <v>88</v>
      </c>
      <c r="AV485" s="91">
        <v>17</v>
      </c>
      <c r="AW485" s="91">
        <v>0.1</v>
      </c>
      <c r="AX485" s="91">
        <v>5</v>
      </c>
      <c r="AY485" s="91">
        <v>0.39300000000000002</v>
      </c>
      <c r="AZ485" s="91">
        <v>21.3</v>
      </c>
      <c r="BA485" s="91">
        <v>18.3</v>
      </c>
      <c r="BB485" s="91" t="s">
        <v>88</v>
      </c>
      <c r="BC485" s="91" t="s">
        <v>88</v>
      </c>
      <c r="BD485" s="91" t="s">
        <v>88</v>
      </c>
      <c r="BE485" s="93" t="s">
        <v>88</v>
      </c>
      <c r="BF485" s="91" t="s">
        <v>88</v>
      </c>
      <c r="BG485" s="91" t="s">
        <v>88</v>
      </c>
      <c r="BH485" s="91" t="s">
        <v>88</v>
      </c>
      <c r="BI485" s="94">
        <f t="shared" si="274"/>
        <v>98.297352994871687</v>
      </c>
      <c r="BJ485" s="95">
        <f t="shared" si="275"/>
        <v>2</v>
      </c>
      <c r="BK485" s="95">
        <f t="shared" si="276"/>
        <v>91.413281487905095</v>
      </c>
      <c r="BL485" s="95">
        <f t="shared" si="277"/>
        <v>71.109838137326676</v>
      </c>
      <c r="BM485" s="95">
        <f t="shared" si="278"/>
        <v>99.104004398411917</v>
      </c>
      <c r="BN485" s="95">
        <f t="shared" si="279"/>
        <v>61.608367706250007</v>
      </c>
      <c r="BO485" s="95">
        <f t="shared" si="280"/>
        <v>77.35795611869375</v>
      </c>
      <c r="BP485" s="95">
        <f t="shared" si="281"/>
        <v>67.841770968842241</v>
      </c>
      <c r="BQ485" s="95">
        <f t="shared" si="282"/>
        <v>85.834810750203104</v>
      </c>
      <c r="BR485" s="96">
        <f t="shared" si="283"/>
        <v>70.150904420260844</v>
      </c>
      <c r="BS485" s="97" t="str">
        <f t="shared" si="284"/>
        <v>BUENA</v>
      </c>
      <c r="BT485" s="98">
        <f t="shared" si="285"/>
        <v>12.72264631043257</v>
      </c>
      <c r="BU485" s="99">
        <f t="shared" si="286"/>
        <v>0.97200000000000009</v>
      </c>
      <c r="BV485" s="100">
        <f t="shared" si="287"/>
        <v>0.1</v>
      </c>
      <c r="BW485" s="95">
        <f t="shared" si="288"/>
        <v>1</v>
      </c>
      <c r="BX485" s="94">
        <f t="shared" si="289"/>
        <v>0.91</v>
      </c>
      <c r="BY485" s="100">
        <f t="shared" si="290"/>
        <v>0.96899999999999997</v>
      </c>
      <c r="BZ485" s="100">
        <f t="shared" si="291"/>
        <v>0.86823331995623776</v>
      </c>
      <c r="CA485" s="94">
        <f t="shared" si="292"/>
        <v>0.6</v>
      </c>
      <c r="CB485" s="99">
        <f t="shared" si="293"/>
        <v>0.77813266479387333</v>
      </c>
      <c r="CC485" s="97" t="str">
        <f t="shared" si="294"/>
        <v>Aceptable</v>
      </c>
      <c r="CD485" s="99">
        <f t="shared" si="295"/>
        <v>0.1317666800437623</v>
      </c>
      <c r="CE485" s="96">
        <f t="shared" si="296"/>
        <v>0</v>
      </c>
      <c r="CF485" s="96">
        <f t="shared" si="297"/>
        <v>0</v>
      </c>
      <c r="CG485" s="99">
        <f t="shared" si="298"/>
        <v>4.3922226681254097E-2</v>
      </c>
      <c r="CH485" s="101" t="str">
        <f t="shared" si="299"/>
        <v>Ninguna</v>
      </c>
      <c r="CI485" s="96">
        <f t="shared" si="300"/>
        <v>0.29099686283403053</v>
      </c>
      <c r="CJ485" s="96">
        <f t="shared" si="301"/>
        <v>1</v>
      </c>
      <c r="CK485" s="96">
        <f t="shared" si="302"/>
        <v>2.7999999999999914E-2</v>
      </c>
      <c r="CL485" s="102">
        <f t="shared" si="303"/>
        <v>0.43966562094467676</v>
      </c>
      <c r="CM485" s="103" t="str">
        <f t="shared" si="304"/>
        <v>Media</v>
      </c>
      <c r="CN485" s="96">
        <f t="shared" si="305"/>
        <v>3.1000000000000003E-2</v>
      </c>
      <c r="CO485" s="96">
        <f t="shared" si="306"/>
        <v>3.1000000000000003E-2</v>
      </c>
      <c r="CP485" s="103" t="str">
        <f t="shared" si="307"/>
        <v>Ninguna</v>
      </c>
      <c r="CQ485" s="104">
        <f t="shared" si="308"/>
        <v>1.6382288794909573E-3</v>
      </c>
      <c r="CR485" s="104">
        <f t="shared" si="309"/>
        <v>1.6382288794909573E-3</v>
      </c>
      <c r="CS485" s="103" t="str">
        <f t="shared" si="310"/>
        <v>Ninguna</v>
      </c>
      <c r="CT485" s="105" t="str">
        <f t="shared" si="311"/>
        <v>Eutrofico</v>
      </c>
      <c r="CU485" s="83" t="s">
        <v>2703</v>
      </c>
      <c r="CV485" s="83" t="s">
        <v>2704</v>
      </c>
      <c r="CW485" s="90">
        <v>44160</v>
      </c>
      <c r="CX485" s="106">
        <f t="shared" si="312"/>
        <v>5.2784863293062321</v>
      </c>
    </row>
    <row r="486" spans="1:102" ht="30" hidden="1" customHeight="1" x14ac:dyDescent="0.2">
      <c r="A486" s="83">
        <v>2020</v>
      </c>
      <c r="B486" s="84" t="s">
        <v>1336</v>
      </c>
      <c r="C486" s="84" t="s">
        <v>265</v>
      </c>
      <c r="D486" s="85" t="s">
        <v>1337</v>
      </c>
      <c r="E486" s="84" t="s">
        <v>508</v>
      </c>
      <c r="F486" s="86" t="s">
        <v>241</v>
      </c>
      <c r="G486" s="86">
        <v>15</v>
      </c>
      <c r="H486" s="87">
        <v>-75.422123999999997</v>
      </c>
      <c r="I486" s="119">
        <v>6.5966490000000002</v>
      </c>
      <c r="J486" s="88">
        <v>851289.04509999999</v>
      </c>
      <c r="K486" s="86">
        <v>1221419.9892</v>
      </c>
      <c r="L486" s="89" t="s">
        <v>2706</v>
      </c>
      <c r="M486" s="86" t="s">
        <v>2544</v>
      </c>
      <c r="N486" s="86" t="s">
        <v>79</v>
      </c>
      <c r="O486" s="86" t="s">
        <v>2684</v>
      </c>
      <c r="P486" s="86" t="s">
        <v>685</v>
      </c>
      <c r="Q486" s="84" t="s">
        <v>2690</v>
      </c>
      <c r="R486" s="84" t="s">
        <v>703</v>
      </c>
      <c r="S486" s="84" t="s">
        <v>262</v>
      </c>
      <c r="T486" s="84" t="s">
        <v>263</v>
      </c>
      <c r="U486" s="85" t="s">
        <v>264</v>
      </c>
      <c r="V486" s="84" t="s">
        <v>265</v>
      </c>
      <c r="W486" s="84" t="s">
        <v>509</v>
      </c>
      <c r="X486" s="90" t="s">
        <v>265</v>
      </c>
      <c r="Y486" s="90">
        <v>44143</v>
      </c>
      <c r="Z486" s="91">
        <v>0.48</v>
      </c>
      <c r="AA486" s="91">
        <v>5.81</v>
      </c>
      <c r="AB486" s="91">
        <v>70</v>
      </c>
      <c r="AC486" s="91">
        <v>20.399999999999999</v>
      </c>
      <c r="AD486" s="91">
        <v>21</v>
      </c>
      <c r="AE486" s="91">
        <v>4.17</v>
      </c>
      <c r="AF486" s="91">
        <v>60.3</v>
      </c>
      <c r="AG486" s="91">
        <f t="shared" si="313"/>
        <v>0.60000000000000142</v>
      </c>
      <c r="AH486" s="91">
        <v>33.5</v>
      </c>
      <c r="AI486" s="91">
        <v>2</v>
      </c>
      <c r="AJ486" s="91" t="s">
        <v>88</v>
      </c>
      <c r="AK486" s="91" t="s">
        <v>88</v>
      </c>
      <c r="AL486" s="91">
        <v>681</v>
      </c>
      <c r="AM486" s="91">
        <v>22030</v>
      </c>
      <c r="AN486" s="91">
        <v>1014</v>
      </c>
      <c r="AO486" s="91">
        <v>0.5</v>
      </c>
      <c r="AP486" s="96">
        <v>0.2484863293062323</v>
      </c>
      <c r="AQ486" s="91">
        <v>0.03</v>
      </c>
      <c r="AR486" s="96">
        <v>5</v>
      </c>
      <c r="AS486" s="91">
        <v>4.83</v>
      </c>
      <c r="AT486" s="91">
        <v>66</v>
      </c>
      <c r="AU486" s="91" t="s">
        <v>88</v>
      </c>
      <c r="AV486" s="91">
        <v>7</v>
      </c>
      <c r="AW486" s="91">
        <v>0.1</v>
      </c>
      <c r="AX486" s="91">
        <v>5</v>
      </c>
      <c r="AY486" s="91">
        <v>0.14699999999999999</v>
      </c>
      <c r="AZ486" s="91">
        <v>17.2</v>
      </c>
      <c r="BA486" s="91">
        <v>16.3</v>
      </c>
      <c r="BB486" s="91" t="s">
        <v>88</v>
      </c>
      <c r="BC486" s="91" t="s">
        <v>88</v>
      </c>
      <c r="BD486" s="91" t="s">
        <v>88</v>
      </c>
      <c r="BE486" s="93" t="s">
        <v>88</v>
      </c>
      <c r="BF486" s="91" t="s">
        <v>88</v>
      </c>
      <c r="BG486" s="91" t="s">
        <v>88</v>
      </c>
      <c r="BH486" s="91" t="s">
        <v>88</v>
      </c>
      <c r="BI486" s="94">
        <f t="shared" si="274"/>
        <v>59.365542588498883</v>
      </c>
      <c r="BJ486" s="95">
        <f t="shared" si="275"/>
        <v>22.832970919780273</v>
      </c>
      <c r="BK486" s="95">
        <f t="shared" si="276"/>
        <v>49.733421353314014</v>
      </c>
      <c r="BL486" s="95">
        <f t="shared" si="277"/>
        <v>80.14150832</v>
      </c>
      <c r="BM486" s="95">
        <f t="shared" si="278"/>
        <v>99.104004398411917</v>
      </c>
      <c r="BN486" s="95">
        <f t="shared" si="279"/>
        <v>61.608367706250007</v>
      </c>
      <c r="BO486" s="95">
        <f t="shared" si="280"/>
        <v>89.747799768807994</v>
      </c>
      <c r="BP486" s="95">
        <f t="shared" si="281"/>
        <v>86.493453701824151</v>
      </c>
      <c r="BQ486" s="95">
        <f t="shared" si="282"/>
        <v>85.849159591729602</v>
      </c>
      <c r="BR486" s="96">
        <f t="shared" si="283"/>
        <v>66.006594506188193</v>
      </c>
      <c r="BS486" s="97" t="str">
        <f t="shared" si="284"/>
        <v>MEDIA</v>
      </c>
      <c r="BT486" s="98">
        <f t="shared" si="285"/>
        <v>34.013605442176875</v>
      </c>
      <c r="BU486" s="99">
        <f t="shared" si="286"/>
        <v>0.60299999999999998</v>
      </c>
      <c r="BV486" s="100">
        <f t="shared" si="287"/>
        <v>0.376712043806334</v>
      </c>
      <c r="BW486" s="95">
        <f t="shared" si="288"/>
        <v>0.53932203915979282</v>
      </c>
      <c r="BX486" s="94">
        <f t="shared" si="289"/>
        <v>0.51</v>
      </c>
      <c r="BY486" s="100">
        <f t="shared" si="290"/>
        <v>0.999</v>
      </c>
      <c r="BZ486" s="100">
        <f t="shared" si="291"/>
        <v>0.83690848252222061</v>
      </c>
      <c r="CA486" s="94">
        <f t="shared" si="292"/>
        <v>0.15</v>
      </c>
      <c r="CB486" s="99">
        <f t="shared" si="293"/>
        <v>0.5741519591683687</v>
      </c>
      <c r="CC486" s="97" t="str">
        <f t="shared" si="294"/>
        <v>Regular</v>
      </c>
      <c r="CD486" s="99">
        <f t="shared" si="295"/>
        <v>0.16309151747777934</v>
      </c>
      <c r="CE486" s="96">
        <f t="shared" si="296"/>
        <v>0</v>
      </c>
      <c r="CF486" s="96">
        <f t="shared" si="297"/>
        <v>0</v>
      </c>
      <c r="CG486" s="99">
        <f t="shared" si="298"/>
        <v>5.4363839159259776E-2</v>
      </c>
      <c r="CH486" s="101" t="str">
        <f t="shared" si="299"/>
        <v>Ninguna</v>
      </c>
      <c r="CI486" s="96">
        <f t="shared" si="300"/>
        <v>0</v>
      </c>
      <c r="CJ486" s="96">
        <f t="shared" si="301"/>
        <v>1</v>
      </c>
      <c r="CK486" s="96">
        <f t="shared" si="302"/>
        <v>0.39700000000000002</v>
      </c>
      <c r="CL486" s="102">
        <f t="shared" si="303"/>
        <v>0.46566666666666667</v>
      </c>
      <c r="CM486" s="103" t="str">
        <f t="shared" si="304"/>
        <v>Media</v>
      </c>
      <c r="CN486" s="96">
        <f t="shared" si="305"/>
        <v>0</v>
      </c>
      <c r="CO486" s="96">
        <f t="shared" si="306"/>
        <v>0</v>
      </c>
      <c r="CP486" s="103" t="str">
        <f t="shared" si="307"/>
        <v>Ninguna</v>
      </c>
      <c r="CQ486" s="104">
        <f t="shared" si="308"/>
        <v>1.6118931308838642E-5</v>
      </c>
      <c r="CR486" s="104">
        <f t="shared" si="309"/>
        <v>1.6118931308838642E-5</v>
      </c>
      <c r="CS486" s="103" t="str">
        <f t="shared" si="310"/>
        <v>Ninguna</v>
      </c>
      <c r="CT486" s="105" t="str">
        <f t="shared" si="311"/>
        <v>Eutrofico</v>
      </c>
      <c r="CU486" s="83" t="s">
        <v>2707</v>
      </c>
      <c r="CV486" s="83" t="s">
        <v>2708</v>
      </c>
      <c r="CW486" s="90">
        <v>44159</v>
      </c>
      <c r="CX486" s="106">
        <f t="shared" si="312"/>
        <v>5.2784863293062321</v>
      </c>
    </row>
    <row r="487" spans="1:102" ht="30" hidden="1" customHeight="1" x14ac:dyDescent="0.2">
      <c r="A487" s="83">
        <v>2020</v>
      </c>
      <c r="B487" s="84" t="s">
        <v>1340</v>
      </c>
      <c r="C487" s="84" t="s">
        <v>265</v>
      </c>
      <c r="D487" s="85" t="s">
        <v>1341</v>
      </c>
      <c r="E487" s="84" t="s">
        <v>508</v>
      </c>
      <c r="F487" s="86" t="s">
        <v>241</v>
      </c>
      <c r="G487" s="86">
        <v>15</v>
      </c>
      <c r="H487" s="87">
        <v>-75.420332000000002</v>
      </c>
      <c r="I487" s="119">
        <v>6.5975039999999998</v>
      </c>
      <c r="J487" s="88">
        <v>851487.52579999994</v>
      </c>
      <c r="K487" s="86">
        <v>1221514.034</v>
      </c>
      <c r="L487" s="89" t="s">
        <v>2709</v>
      </c>
      <c r="M487" s="86" t="s">
        <v>2544</v>
      </c>
      <c r="N487" s="86" t="s">
        <v>79</v>
      </c>
      <c r="O487" s="86" t="s">
        <v>2684</v>
      </c>
      <c r="P487" s="86" t="s">
        <v>685</v>
      </c>
      <c r="Q487" s="84" t="s">
        <v>2690</v>
      </c>
      <c r="R487" s="84" t="s">
        <v>703</v>
      </c>
      <c r="S487" s="84" t="s">
        <v>262</v>
      </c>
      <c r="T487" s="84" t="s">
        <v>263</v>
      </c>
      <c r="U487" s="85" t="s">
        <v>264</v>
      </c>
      <c r="V487" s="84" t="s">
        <v>265</v>
      </c>
      <c r="W487" s="84" t="s">
        <v>509</v>
      </c>
      <c r="X487" s="90" t="s">
        <v>265</v>
      </c>
      <c r="Y487" s="90">
        <v>44143</v>
      </c>
      <c r="Z487" s="91">
        <v>0.82</v>
      </c>
      <c r="AA487" s="91">
        <v>6.51</v>
      </c>
      <c r="AB487" s="91">
        <v>220</v>
      </c>
      <c r="AC487" s="91">
        <v>18</v>
      </c>
      <c r="AD487" s="91">
        <v>19</v>
      </c>
      <c r="AE487" s="91">
        <v>1.07</v>
      </c>
      <c r="AF487" s="91">
        <v>14.9</v>
      </c>
      <c r="AG487" s="91">
        <f t="shared" si="313"/>
        <v>1</v>
      </c>
      <c r="AH487" s="91">
        <v>37.700000000000003</v>
      </c>
      <c r="AI487" s="91">
        <v>10.9</v>
      </c>
      <c r="AJ487" s="91" t="s">
        <v>88</v>
      </c>
      <c r="AK487" s="91" t="s">
        <v>88</v>
      </c>
      <c r="AL487" s="91">
        <v>410600</v>
      </c>
      <c r="AM487" s="91">
        <v>920800</v>
      </c>
      <c r="AN487" s="91">
        <v>461100</v>
      </c>
      <c r="AO487" s="91">
        <v>0.89500000000000002</v>
      </c>
      <c r="AP487" s="96">
        <v>0.2484863293062323</v>
      </c>
      <c r="AQ487" s="91">
        <v>0.03</v>
      </c>
      <c r="AR487" s="91">
        <v>9.0299999999999994</v>
      </c>
      <c r="AS487" s="91">
        <v>8.42</v>
      </c>
      <c r="AT487" s="91">
        <v>110</v>
      </c>
      <c r="AU487" s="91" t="s">
        <v>88</v>
      </c>
      <c r="AV487" s="91">
        <v>16</v>
      </c>
      <c r="AW487" s="91">
        <v>0.3</v>
      </c>
      <c r="AX487" s="91">
        <v>11.2</v>
      </c>
      <c r="AY487" s="91">
        <v>0.54700000000000004</v>
      </c>
      <c r="AZ487" s="91">
        <v>65.7</v>
      </c>
      <c r="BA487" s="91">
        <v>21.2</v>
      </c>
      <c r="BB487" s="91" t="s">
        <v>88</v>
      </c>
      <c r="BC487" s="91" t="s">
        <v>88</v>
      </c>
      <c r="BD487" s="91" t="s">
        <v>88</v>
      </c>
      <c r="BE487" s="93" t="s">
        <v>88</v>
      </c>
      <c r="BF487" s="91" t="s">
        <v>88</v>
      </c>
      <c r="BG487" s="91" t="s">
        <v>88</v>
      </c>
      <c r="BH487" s="91" t="s">
        <v>88</v>
      </c>
      <c r="BI487" s="94">
        <f t="shared" si="274"/>
        <v>9.3454664807126484</v>
      </c>
      <c r="BJ487" s="95">
        <f t="shared" si="275"/>
        <v>2</v>
      </c>
      <c r="BK487" s="95">
        <f t="shared" si="276"/>
        <v>74.077328870720493</v>
      </c>
      <c r="BL487" s="95">
        <f t="shared" si="277"/>
        <v>30.606235737996997</v>
      </c>
      <c r="BM487" s="95">
        <f t="shared" si="278"/>
        <v>99.104004398411917</v>
      </c>
      <c r="BN487" s="95">
        <f t="shared" si="279"/>
        <v>44.128367707226509</v>
      </c>
      <c r="BO487" s="95">
        <f t="shared" si="280"/>
        <v>89.058291121899998</v>
      </c>
      <c r="BP487" s="95">
        <f t="shared" si="281"/>
        <v>79.160553069544505</v>
      </c>
      <c r="BQ487" s="95">
        <f t="shared" si="282"/>
        <v>83.313904750999995</v>
      </c>
      <c r="BR487" s="96">
        <f t="shared" si="283"/>
        <v>48.817805309567476</v>
      </c>
      <c r="BS487" s="97" t="str">
        <f t="shared" si="284"/>
        <v>MALO</v>
      </c>
      <c r="BT487" s="98">
        <f t="shared" si="285"/>
        <v>20.475319926873855</v>
      </c>
      <c r="BU487" s="99">
        <f t="shared" si="286"/>
        <v>0.14900000000000002</v>
      </c>
      <c r="BV487" s="100">
        <f t="shared" si="287"/>
        <v>0.1</v>
      </c>
      <c r="BW487" s="95">
        <f t="shared" si="288"/>
        <v>0.77613802197853321</v>
      </c>
      <c r="BX487" s="94">
        <f t="shared" si="289"/>
        <v>0.51</v>
      </c>
      <c r="BY487" s="100">
        <f t="shared" si="290"/>
        <v>0.97199999999999998</v>
      </c>
      <c r="BZ487" s="100">
        <f t="shared" si="291"/>
        <v>0.24343474550122524</v>
      </c>
      <c r="CA487" s="94">
        <f t="shared" si="292"/>
        <v>0.15</v>
      </c>
      <c r="CB487" s="99">
        <f t="shared" si="293"/>
        <v>0.40906018744716621</v>
      </c>
      <c r="CC487" s="97" t="str">
        <f t="shared" si="294"/>
        <v>Mala</v>
      </c>
      <c r="CD487" s="99">
        <f t="shared" si="295"/>
        <v>0.75656525449877476</v>
      </c>
      <c r="CE487" s="96">
        <f t="shared" si="296"/>
        <v>0</v>
      </c>
      <c r="CF487" s="96">
        <f t="shared" si="297"/>
        <v>7.8500000000000014E-2</v>
      </c>
      <c r="CG487" s="99">
        <f t="shared" si="298"/>
        <v>0.27835508483292493</v>
      </c>
      <c r="CH487" s="101" t="str">
        <f t="shared" si="299"/>
        <v>Baja</v>
      </c>
      <c r="CI487" s="96">
        <f t="shared" si="300"/>
        <v>0.67619854855843642</v>
      </c>
      <c r="CJ487" s="96">
        <f t="shared" si="301"/>
        <v>1</v>
      </c>
      <c r="CK487" s="96">
        <f t="shared" si="302"/>
        <v>0.85099999999999998</v>
      </c>
      <c r="CL487" s="102">
        <f t="shared" si="303"/>
        <v>0.84239951618614539</v>
      </c>
      <c r="CM487" s="103" t="str">
        <f t="shared" si="304"/>
        <v>Muy Alta</v>
      </c>
      <c r="CN487" s="96">
        <f t="shared" si="305"/>
        <v>2.8000000000000001E-2</v>
      </c>
      <c r="CO487" s="96">
        <f t="shared" si="306"/>
        <v>2.8000000000000001E-2</v>
      </c>
      <c r="CP487" s="103" t="str">
        <f t="shared" si="307"/>
        <v>Ninguna</v>
      </c>
      <c r="CQ487" s="104">
        <f t="shared" si="308"/>
        <v>1.8033751964055474E-4</v>
      </c>
      <c r="CR487" s="104">
        <f t="shared" si="309"/>
        <v>1.8033751964055474E-4</v>
      </c>
      <c r="CS487" s="103" t="str">
        <f t="shared" si="310"/>
        <v>Ninguna</v>
      </c>
      <c r="CT487" s="105" t="str">
        <f t="shared" si="311"/>
        <v>Eutrofico</v>
      </c>
      <c r="CU487" s="83" t="s">
        <v>2707</v>
      </c>
      <c r="CV487" s="83" t="s">
        <v>2708</v>
      </c>
      <c r="CW487" s="90">
        <v>44159</v>
      </c>
      <c r="CX487" s="106">
        <f t="shared" si="312"/>
        <v>11.478486329306232</v>
      </c>
    </row>
    <row r="488" spans="1:102" ht="30" hidden="1" customHeight="1" x14ac:dyDescent="0.2">
      <c r="A488" s="83">
        <v>2020</v>
      </c>
      <c r="B488" s="84" t="s">
        <v>2710</v>
      </c>
      <c r="C488" s="84" t="s">
        <v>265</v>
      </c>
      <c r="D488" s="85" t="s">
        <v>1344</v>
      </c>
      <c r="E488" s="84" t="s">
        <v>508</v>
      </c>
      <c r="F488" s="86" t="s">
        <v>241</v>
      </c>
      <c r="G488" s="86" t="s">
        <v>991</v>
      </c>
      <c r="H488" s="87">
        <v>-75.436583999999996</v>
      </c>
      <c r="I488" s="119">
        <v>6.6057220000000001</v>
      </c>
      <c r="J488" s="88">
        <v>849692.2524</v>
      </c>
      <c r="K488" s="86">
        <v>1222427.9757999999</v>
      </c>
      <c r="L488" s="89" t="s">
        <v>2711</v>
      </c>
      <c r="M488" s="86" t="s">
        <v>2544</v>
      </c>
      <c r="N488" s="86" t="s">
        <v>79</v>
      </c>
      <c r="O488" s="86" t="s">
        <v>2684</v>
      </c>
      <c r="P488" s="86" t="s">
        <v>685</v>
      </c>
      <c r="Q488" s="84" t="s">
        <v>2690</v>
      </c>
      <c r="R488" s="84" t="s">
        <v>703</v>
      </c>
      <c r="S488" s="84" t="s">
        <v>262</v>
      </c>
      <c r="T488" s="84" t="s">
        <v>263</v>
      </c>
      <c r="U488" s="85" t="s">
        <v>264</v>
      </c>
      <c r="V488" s="84" t="s">
        <v>265</v>
      </c>
      <c r="W488" s="84" t="s">
        <v>509</v>
      </c>
      <c r="X488" s="90" t="s">
        <v>265</v>
      </c>
      <c r="Y488" s="90">
        <v>44139</v>
      </c>
      <c r="Z488" s="91">
        <v>4.53</v>
      </c>
      <c r="AA488" s="91">
        <v>6.01</v>
      </c>
      <c r="AB488" s="91">
        <v>40</v>
      </c>
      <c r="AC488" s="91">
        <v>15.7</v>
      </c>
      <c r="AD488" s="91">
        <v>17</v>
      </c>
      <c r="AE488" s="91">
        <v>6.12</v>
      </c>
      <c r="AF488" s="91">
        <v>85.3</v>
      </c>
      <c r="AG488" s="91">
        <f t="shared" si="313"/>
        <v>1.3000000000000007</v>
      </c>
      <c r="AH488" s="91">
        <v>19.600000000000001</v>
      </c>
      <c r="AI488" s="91">
        <v>2</v>
      </c>
      <c r="AJ488" s="91" t="s">
        <v>88</v>
      </c>
      <c r="AK488" s="91" t="s">
        <v>88</v>
      </c>
      <c r="AL488" s="91">
        <v>2180</v>
      </c>
      <c r="AM488" s="91">
        <v>45500</v>
      </c>
      <c r="AN488" s="91">
        <v>2359</v>
      </c>
      <c r="AO488" s="91">
        <v>0.5</v>
      </c>
      <c r="AP488" s="96">
        <v>0.2484863293062323</v>
      </c>
      <c r="AQ488" s="91">
        <v>0.03</v>
      </c>
      <c r="AR488" s="96">
        <v>5</v>
      </c>
      <c r="AS488" s="91">
        <v>5.15</v>
      </c>
      <c r="AT488" s="91">
        <v>53</v>
      </c>
      <c r="AU488" s="91" t="s">
        <v>88</v>
      </c>
      <c r="AV488" s="91">
        <v>7</v>
      </c>
      <c r="AW488" s="91">
        <v>0.1</v>
      </c>
      <c r="AX488" s="91">
        <v>5</v>
      </c>
      <c r="AY488" s="91">
        <v>0.13800000000000001</v>
      </c>
      <c r="AZ488" s="91">
        <v>9.35</v>
      </c>
      <c r="BA488" s="91">
        <v>12</v>
      </c>
      <c r="BB488" s="91" t="s">
        <v>88</v>
      </c>
      <c r="BC488" s="91" t="s">
        <v>88</v>
      </c>
      <c r="BD488" s="91" t="s">
        <v>88</v>
      </c>
      <c r="BE488" s="93" t="s">
        <v>88</v>
      </c>
      <c r="BF488" s="91" t="s">
        <v>88</v>
      </c>
      <c r="BG488" s="91" t="s">
        <v>88</v>
      </c>
      <c r="BH488" s="91" t="s">
        <v>88</v>
      </c>
      <c r="BI488" s="94">
        <f t="shared" si="274"/>
        <v>91.620793098515421</v>
      </c>
      <c r="BJ488" s="95">
        <f t="shared" si="275"/>
        <v>17.286970687760913</v>
      </c>
      <c r="BK488" s="95">
        <f t="shared" si="276"/>
        <v>56.515499220045257</v>
      </c>
      <c r="BL488" s="95">
        <f t="shared" si="277"/>
        <v>80.14150832</v>
      </c>
      <c r="BM488" s="95">
        <f t="shared" si="278"/>
        <v>99.104004398411917</v>
      </c>
      <c r="BN488" s="95">
        <f t="shared" si="279"/>
        <v>61.608367706250007</v>
      </c>
      <c r="BO488" s="95">
        <f t="shared" si="280"/>
        <v>88.410679186051368</v>
      </c>
      <c r="BP488" s="95">
        <f t="shared" si="281"/>
        <v>85.79758819091704</v>
      </c>
      <c r="BQ488" s="95">
        <f t="shared" si="282"/>
        <v>85.817909998699108</v>
      </c>
      <c r="BR488" s="96">
        <f t="shared" si="283"/>
        <v>71.157086850447996</v>
      </c>
      <c r="BS488" s="97" t="str">
        <f t="shared" si="284"/>
        <v>BUENA</v>
      </c>
      <c r="BT488" s="98">
        <f t="shared" si="285"/>
        <v>36.231884057971008</v>
      </c>
      <c r="BU488" s="99">
        <f t="shared" si="286"/>
        <v>0.85299999999999998</v>
      </c>
      <c r="BV488" s="100">
        <f t="shared" si="287"/>
        <v>0.1</v>
      </c>
      <c r="BW488" s="95">
        <f t="shared" si="288"/>
        <v>0.59843497216508601</v>
      </c>
      <c r="BX488" s="94">
        <f t="shared" si="289"/>
        <v>0.91</v>
      </c>
      <c r="BY488" s="100">
        <f t="shared" si="290"/>
        <v>0.999</v>
      </c>
      <c r="BZ488" s="100">
        <f t="shared" si="291"/>
        <v>0.92295217412245378</v>
      </c>
      <c r="CA488" s="94">
        <f t="shared" si="292"/>
        <v>0.15</v>
      </c>
      <c r="CB488" s="99">
        <f t="shared" si="293"/>
        <v>0.65173420048025565</v>
      </c>
      <c r="CC488" s="97" t="str">
        <f t="shared" si="294"/>
        <v>Regular</v>
      </c>
      <c r="CD488" s="99">
        <f t="shared" si="295"/>
        <v>7.7047825877546161E-2</v>
      </c>
      <c r="CE488" s="96">
        <f t="shared" si="296"/>
        <v>0</v>
      </c>
      <c r="CF488" s="96">
        <f t="shared" si="297"/>
        <v>0</v>
      </c>
      <c r="CG488" s="99">
        <f t="shared" si="298"/>
        <v>2.5682608625848719E-2</v>
      </c>
      <c r="CH488" s="101" t="str">
        <f t="shared" si="299"/>
        <v>Ninguna</v>
      </c>
      <c r="CI488" s="96">
        <f t="shared" si="300"/>
        <v>0</v>
      </c>
      <c r="CJ488" s="96">
        <f t="shared" si="301"/>
        <v>1</v>
      </c>
      <c r="CK488" s="96">
        <f t="shared" si="302"/>
        <v>0.14700000000000002</v>
      </c>
      <c r="CL488" s="102">
        <f t="shared" si="303"/>
        <v>0.38233333333333336</v>
      </c>
      <c r="CM488" s="103" t="str">
        <f t="shared" si="304"/>
        <v>Baja</v>
      </c>
      <c r="CN488" s="96">
        <f t="shared" si="305"/>
        <v>0</v>
      </c>
      <c r="CO488" s="96">
        <f t="shared" si="306"/>
        <v>0</v>
      </c>
      <c r="CP488" s="103" t="str">
        <f t="shared" si="307"/>
        <v>Ninguna</v>
      </c>
      <c r="CQ488" s="104">
        <f t="shared" si="308"/>
        <v>3.2136048986289761E-5</v>
      </c>
      <c r="CR488" s="104">
        <f t="shared" si="309"/>
        <v>3.2136048986289761E-5</v>
      </c>
      <c r="CS488" s="103" t="str">
        <f t="shared" si="310"/>
        <v>Ninguna</v>
      </c>
      <c r="CT488" s="105" t="str">
        <f t="shared" si="311"/>
        <v>Eutrofico</v>
      </c>
      <c r="CU488" s="83" t="s">
        <v>2712</v>
      </c>
      <c r="CV488" s="83" t="s">
        <v>2713</v>
      </c>
      <c r="CW488" s="90">
        <v>44155</v>
      </c>
      <c r="CX488" s="106">
        <f t="shared" si="312"/>
        <v>5.2784863293062321</v>
      </c>
    </row>
    <row r="489" spans="1:102" ht="30" hidden="1" customHeight="1" x14ac:dyDescent="0.2">
      <c r="A489" s="83">
        <v>2020</v>
      </c>
      <c r="B489" s="84" t="s">
        <v>2714</v>
      </c>
      <c r="C489" s="84" t="s">
        <v>265</v>
      </c>
      <c r="D489" s="85" t="s">
        <v>1348</v>
      </c>
      <c r="E489" s="84" t="s">
        <v>508</v>
      </c>
      <c r="F489" s="86" t="s">
        <v>241</v>
      </c>
      <c r="G489" s="86" t="s">
        <v>991</v>
      </c>
      <c r="H489" s="87">
        <v>-75.436763999999997</v>
      </c>
      <c r="I489" s="119">
        <v>6.6071859999999996</v>
      </c>
      <c r="J489" s="88">
        <v>849672.78370000003</v>
      </c>
      <c r="K489" s="86">
        <v>1222589.9771</v>
      </c>
      <c r="L489" s="89" t="s">
        <v>2715</v>
      </c>
      <c r="M489" s="86" t="s">
        <v>2544</v>
      </c>
      <c r="N489" s="86" t="s">
        <v>79</v>
      </c>
      <c r="O489" s="86" t="s">
        <v>2684</v>
      </c>
      <c r="P489" s="86" t="s">
        <v>685</v>
      </c>
      <c r="Q489" s="84" t="s">
        <v>2690</v>
      </c>
      <c r="R489" s="84" t="s">
        <v>703</v>
      </c>
      <c r="S489" s="84" t="s">
        <v>262</v>
      </c>
      <c r="T489" s="84" t="s">
        <v>263</v>
      </c>
      <c r="U489" s="85" t="s">
        <v>264</v>
      </c>
      <c r="V489" s="84" t="s">
        <v>265</v>
      </c>
      <c r="W489" s="84" t="s">
        <v>509</v>
      </c>
      <c r="X489" s="90" t="s">
        <v>265</v>
      </c>
      <c r="Y489" s="90">
        <v>44139</v>
      </c>
      <c r="Z489" s="91">
        <v>7.1</v>
      </c>
      <c r="AA489" s="91">
        <v>6.13</v>
      </c>
      <c r="AB489" s="91">
        <v>90</v>
      </c>
      <c r="AC489" s="91">
        <v>15.8</v>
      </c>
      <c r="AD489" s="91">
        <v>17</v>
      </c>
      <c r="AE489" s="91">
        <v>6.13</v>
      </c>
      <c r="AF489" s="91">
        <v>82.4</v>
      </c>
      <c r="AG489" s="91">
        <f t="shared" si="313"/>
        <v>1.1999999999999993</v>
      </c>
      <c r="AH489" s="91">
        <v>16.7</v>
      </c>
      <c r="AI489" s="91">
        <v>2</v>
      </c>
      <c r="AJ489" s="91" t="s">
        <v>88</v>
      </c>
      <c r="AK489" s="91" t="s">
        <v>88</v>
      </c>
      <c r="AL489" s="91">
        <v>89985</v>
      </c>
      <c r="AM489" s="91">
        <v>364000</v>
      </c>
      <c r="AN489" s="91">
        <v>104620</v>
      </c>
      <c r="AO489" s="91">
        <v>0.5</v>
      </c>
      <c r="AP489" s="96">
        <v>0.2484863293062323</v>
      </c>
      <c r="AQ489" s="91">
        <v>0.03</v>
      </c>
      <c r="AR489" s="96">
        <v>5</v>
      </c>
      <c r="AS489" s="91">
        <v>6.75</v>
      </c>
      <c r="AT489" s="91">
        <v>52</v>
      </c>
      <c r="AU489" s="91" t="s">
        <v>88</v>
      </c>
      <c r="AV489" s="91">
        <v>7</v>
      </c>
      <c r="AW489" s="91">
        <v>0.1</v>
      </c>
      <c r="AX489" s="91">
        <v>5</v>
      </c>
      <c r="AY489" s="91">
        <v>0.24099999999999999</v>
      </c>
      <c r="AZ489" s="91">
        <v>11.2</v>
      </c>
      <c r="BA489" s="91">
        <v>13.2</v>
      </c>
      <c r="BB489" s="91" t="s">
        <v>88</v>
      </c>
      <c r="BC489" s="91" t="s">
        <v>88</v>
      </c>
      <c r="BD489" s="91" t="s">
        <v>88</v>
      </c>
      <c r="BE489" s="93" t="s">
        <v>88</v>
      </c>
      <c r="BF489" s="91" t="s">
        <v>88</v>
      </c>
      <c r="BG489" s="91" t="s">
        <v>88</v>
      </c>
      <c r="BH489" s="91" t="s">
        <v>88</v>
      </c>
      <c r="BI489" s="94">
        <f t="shared" si="274"/>
        <v>88.915727123642768</v>
      </c>
      <c r="BJ489" s="95">
        <f t="shared" si="275"/>
        <v>2</v>
      </c>
      <c r="BK489" s="95">
        <f t="shared" si="276"/>
        <v>60.719229557151237</v>
      </c>
      <c r="BL489" s="95">
        <f t="shared" si="277"/>
        <v>80.14150832</v>
      </c>
      <c r="BM489" s="95">
        <f t="shared" si="278"/>
        <v>99.104004398411917</v>
      </c>
      <c r="BN489" s="95">
        <f t="shared" si="279"/>
        <v>61.608367706250007</v>
      </c>
      <c r="BO489" s="95">
        <f t="shared" si="280"/>
        <v>88.638681616077207</v>
      </c>
      <c r="BP489" s="95">
        <f t="shared" si="281"/>
        <v>82.444575440116793</v>
      </c>
      <c r="BQ489" s="95">
        <f t="shared" si="282"/>
        <v>85.797998383897607</v>
      </c>
      <c r="BR489" s="96">
        <f t="shared" si="283"/>
        <v>68.466886071662003</v>
      </c>
      <c r="BS489" s="97" t="str">
        <f t="shared" si="284"/>
        <v>MEDIA</v>
      </c>
      <c r="BT489" s="98">
        <f t="shared" si="285"/>
        <v>20.74688796680498</v>
      </c>
      <c r="BU489" s="99">
        <f t="shared" si="286"/>
        <v>0.82400000000000007</v>
      </c>
      <c r="BV489" s="100">
        <f t="shared" si="287"/>
        <v>0.1</v>
      </c>
      <c r="BW489" s="95">
        <f t="shared" si="288"/>
        <v>0.63696892291015816</v>
      </c>
      <c r="BX489" s="94">
        <f t="shared" si="289"/>
        <v>0.91</v>
      </c>
      <c r="BY489" s="100">
        <f t="shared" si="290"/>
        <v>0.999</v>
      </c>
      <c r="BZ489" s="100">
        <f t="shared" si="291"/>
        <v>0.77160585695003703</v>
      </c>
      <c r="CA489" s="94">
        <f t="shared" si="292"/>
        <v>0.15</v>
      </c>
      <c r="CB489" s="99">
        <f t="shared" si="293"/>
        <v>0.63130046918042737</v>
      </c>
      <c r="CC489" s="97" t="str">
        <f t="shared" si="294"/>
        <v>Regular</v>
      </c>
      <c r="CD489" s="99">
        <f t="shared" si="295"/>
        <v>0.22839414304996292</v>
      </c>
      <c r="CE489" s="96">
        <f t="shared" si="296"/>
        <v>0</v>
      </c>
      <c r="CF489" s="96">
        <f t="shared" si="297"/>
        <v>0</v>
      </c>
      <c r="CG489" s="99">
        <f t="shared" si="298"/>
        <v>7.6131381016654301E-2</v>
      </c>
      <c r="CH489" s="101" t="str">
        <f t="shared" si="299"/>
        <v>Ninguna</v>
      </c>
      <c r="CI489" s="96">
        <f t="shared" si="300"/>
        <v>0</v>
      </c>
      <c r="CJ489" s="96">
        <f t="shared" si="301"/>
        <v>1</v>
      </c>
      <c r="CK489" s="96">
        <f t="shared" si="302"/>
        <v>0.17599999999999993</v>
      </c>
      <c r="CL489" s="102">
        <f t="shared" si="303"/>
        <v>0.39199999999999996</v>
      </c>
      <c r="CM489" s="103" t="str">
        <f t="shared" si="304"/>
        <v>Baja</v>
      </c>
      <c r="CN489" s="96">
        <f t="shared" si="305"/>
        <v>0</v>
      </c>
      <c r="CO489" s="96">
        <f t="shared" si="306"/>
        <v>0</v>
      </c>
      <c r="CP489" s="103" t="str">
        <f t="shared" si="307"/>
        <v>Ninguna</v>
      </c>
      <c r="CQ489" s="104">
        <f t="shared" si="308"/>
        <v>4.8616449481302164E-5</v>
      </c>
      <c r="CR489" s="104">
        <f t="shared" si="309"/>
        <v>4.8616449481302164E-5</v>
      </c>
      <c r="CS489" s="103" t="str">
        <f t="shared" si="310"/>
        <v>Ninguna</v>
      </c>
      <c r="CT489" s="105" t="str">
        <f t="shared" si="311"/>
        <v>Eutrofico</v>
      </c>
      <c r="CU489" s="83" t="s">
        <v>2712</v>
      </c>
      <c r="CV489" s="83" t="s">
        <v>2713</v>
      </c>
      <c r="CW489" s="90">
        <v>44155</v>
      </c>
      <c r="CX489" s="106">
        <f t="shared" si="312"/>
        <v>5.2784863293062321</v>
      </c>
    </row>
    <row r="490" spans="1:102" ht="30" hidden="1" customHeight="1" x14ac:dyDescent="0.2">
      <c r="A490" s="83">
        <v>2020</v>
      </c>
      <c r="B490" s="84" t="s">
        <v>1350</v>
      </c>
      <c r="C490" s="84" t="s">
        <v>265</v>
      </c>
      <c r="D490" s="85" t="s">
        <v>1351</v>
      </c>
      <c r="E490" s="84" t="s">
        <v>508</v>
      </c>
      <c r="F490" s="86" t="s">
        <v>241</v>
      </c>
      <c r="G490" s="86" t="s">
        <v>991</v>
      </c>
      <c r="H490" s="87">
        <v>-75.421142000000003</v>
      </c>
      <c r="I490" s="119">
        <v>6.6086840000000002</v>
      </c>
      <c r="J490" s="88">
        <v>851401.26159999997</v>
      </c>
      <c r="K490" s="86">
        <v>1222750.9933</v>
      </c>
      <c r="L490" s="89" t="s">
        <v>2709</v>
      </c>
      <c r="M490" s="86" t="s">
        <v>2544</v>
      </c>
      <c r="N490" s="86" t="s">
        <v>79</v>
      </c>
      <c r="O490" s="86" t="s">
        <v>2684</v>
      </c>
      <c r="P490" s="86" t="s">
        <v>685</v>
      </c>
      <c r="Q490" s="84" t="s">
        <v>2690</v>
      </c>
      <c r="R490" s="84" t="s">
        <v>703</v>
      </c>
      <c r="S490" s="84" t="s">
        <v>262</v>
      </c>
      <c r="T490" s="84" t="s">
        <v>263</v>
      </c>
      <c r="U490" s="85" t="s">
        <v>264</v>
      </c>
      <c r="V490" s="84" t="s">
        <v>265</v>
      </c>
      <c r="W490" s="84" t="s">
        <v>509</v>
      </c>
      <c r="X490" s="90" t="s">
        <v>265</v>
      </c>
      <c r="Y490" s="90">
        <v>44141</v>
      </c>
      <c r="Z490" s="91">
        <v>3.9</v>
      </c>
      <c r="AA490" s="91">
        <v>6.61</v>
      </c>
      <c r="AB490" s="91">
        <v>16.52</v>
      </c>
      <c r="AC490" s="91">
        <v>16.399999999999999</v>
      </c>
      <c r="AD490" s="91">
        <v>17</v>
      </c>
      <c r="AE490" s="91">
        <v>5.83</v>
      </c>
      <c r="AF490" s="91">
        <v>69</v>
      </c>
      <c r="AG490" s="91">
        <f t="shared" si="313"/>
        <v>0.60000000000000142</v>
      </c>
      <c r="AH490" s="91">
        <v>12</v>
      </c>
      <c r="AI490" s="91">
        <v>2</v>
      </c>
      <c r="AJ490" s="91" t="s">
        <v>88</v>
      </c>
      <c r="AK490" s="91" t="s">
        <v>88</v>
      </c>
      <c r="AL490" s="91">
        <v>73</v>
      </c>
      <c r="AM490" s="91">
        <v>5794</v>
      </c>
      <c r="AN490" s="91">
        <v>120</v>
      </c>
      <c r="AO490" s="91">
        <v>0.5</v>
      </c>
      <c r="AP490" s="96">
        <v>0.2484863293062323</v>
      </c>
      <c r="AQ490" s="91">
        <v>0.03</v>
      </c>
      <c r="AR490" s="96">
        <v>5</v>
      </c>
      <c r="AS490" s="91">
        <v>11.5</v>
      </c>
      <c r="AT490" s="91">
        <v>53</v>
      </c>
      <c r="AU490" s="91" t="s">
        <v>88</v>
      </c>
      <c r="AV490" s="91">
        <v>9</v>
      </c>
      <c r="AW490" s="91">
        <v>0.1</v>
      </c>
      <c r="AX490" s="91">
        <v>5</v>
      </c>
      <c r="AY490" s="91">
        <v>0.47499999999999998</v>
      </c>
      <c r="AZ490" s="91">
        <v>15.1</v>
      </c>
      <c r="BA490" s="91">
        <v>18</v>
      </c>
      <c r="BB490" s="91" t="s">
        <v>88</v>
      </c>
      <c r="BC490" s="91" t="s">
        <v>88</v>
      </c>
      <c r="BD490" s="91" t="s">
        <v>88</v>
      </c>
      <c r="BE490" s="93" t="s">
        <v>88</v>
      </c>
      <c r="BF490" s="91" t="s">
        <v>88</v>
      </c>
      <c r="BG490" s="91" t="s">
        <v>88</v>
      </c>
      <c r="BH490" s="91" t="s">
        <v>88</v>
      </c>
      <c r="BI490" s="94">
        <f t="shared" si="274"/>
        <v>72.307661714634989</v>
      </c>
      <c r="BJ490" s="95">
        <f t="shared" si="275"/>
        <v>41.884023541810066</v>
      </c>
      <c r="BK490" s="95">
        <f t="shared" si="276"/>
        <v>77.429574246315923</v>
      </c>
      <c r="BL490" s="95">
        <f t="shared" si="277"/>
        <v>80.14150832</v>
      </c>
      <c r="BM490" s="95">
        <f t="shared" si="278"/>
        <v>99.104004398411917</v>
      </c>
      <c r="BN490" s="95">
        <f t="shared" si="279"/>
        <v>61.608367706250007</v>
      </c>
      <c r="BO490" s="95">
        <f t="shared" si="280"/>
        <v>89.747799768807994</v>
      </c>
      <c r="BP490" s="95">
        <f t="shared" si="281"/>
        <v>73.640824536868749</v>
      </c>
      <c r="BQ490" s="95">
        <f t="shared" si="282"/>
        <v>85.817909998699108</v>
      </c>
      <c r="BR490" s="96">
        <f t="shared" si="283"/>
        <v>73.271102190677752</v>
      </c>
      <c r="BS490" s="97" t="str">
        <f t="shared" si="284"/>
        <v>BUENA</v>
      </c>
      <c r="BT490" s="98">
        <f t="shared" si="285"/>
        <v>10.526315789473685</v>
      </c>
      <c r="BU490" s="99">
        <f t="shared" si="286"/>
        <v>0.69000000000000006</v>
      </c>
      <c r="BV490" s="100">
        <f t="shared" si="287"/>
        <v>0.91427215861218891</v>
      </c>
      <c r="BW490" s="95">
        <f t="shared" si="288"/>
        <v>0.81756700910945979</v>
      </c>
      <c r="BX490" s="94">
        <f t="shared" si="289"/>
        <v>0.91</v>
      </c>
      <c r="BY490" s="100">
        <f t="shared" si="290"/>
        <v>0.99299999999999999</v>
      </c>
      <c r="BZ490" s="100">
        <f t="shared" si="291"/>
        <v>0.97644226904191123</v>
      </c>
      <c r="CA490" s="94">
        <f t="shared" si="292"/>
        <v>0.6</v>
      </c>
      <c r="CB490" s="99">
        <f t="shared" si="293"/>
        <v>0.8399794011468984</v>
      </c>
      <c r="CC490" s="97" t="str">
        <f t="shared" si="294"/>
        <v>Aceptable</v>
      </c>
      <c r="CD490" s="99">
        <f t="shared" si="295"/>
        <v>2.3557730958088739E-2</v>
      </c>
      <c r="CE490" s="96">
        <f t="shared" si="296"/>
        <v>0</v>
      </c>
      <c r="CF490" s="96">
        <f t="shared" si="297"/>
        <v>0</v>
      </c>
      <c r="CG490" s="99">
        <f t="shared" si="298"/>
        <v>7.8525769860295792E-3</v>
      </c>
      <c r="CH490" s="101" t="str">
        <f t="shared" si="299"/>
        <v>Ninguna</v>
      </c>
      <c r="CI490" s="96">
        <f t="shared" si="300"/>
        <v>0</v>
      </c>
      <c r="CJ490" s="96">
        <f t="shared" si="301"/>
        <v>0.66726795488593638</v>
      </c>
      <c r="CK490" s="96">
        <f t="shared" si="302"/>
        <v>0.30999999999999994</v>
      </c>
      <c r="CL490" s="102">
        <f t="shared" si="303"/>
        <v>0.32575598496197877</v>
      </c>
      <c r="CM490" s="103" t="str">
        <f t="shared" si="304"/>
        <v>Baja</v>
      </c>
      <c r="CN490" s="96">
        <f t="shared" si="305"/>
        <v>0</v>
      </c>
      <c r="CO490" s="96">
        <f t="shared" si="306"/>
        <v>0</v>
      </c>
      <c r="CP490" s="103" t="str">
        <f t="shared" si="307"/>
        <v>Ninguna</v>
      </c>
      <c r="CQ490" s="104">
        <f t="shared" si="308"/>
        <v>2.5461584261590638E-4</v>
      </c>
      <c r="CR490" s="104">
        <f t="shared" si="309"/>
        <v>2.5461584261590638E-4</v>
      </c>
      <c r="CS490" s="103" t="str">
        <f t="shared" si="310"/>
        <v>Ninguna</v>
      </c>
      <c r="CT490" s="105" t="str">
        <f t="shared" si="311"/>
        <v>Eutrofico</v>
      </c>
      <c r="CU490" s="83" t="s">
        <v>2716</v>
      </c>
      <c r="CV490" s="83" t="s">
        <v>2717</v>
      </c>
      <c r="CW490" s="90">
        <v>44158</v>
      </c>
      <c r="CX490" s="106">
        <f t="shared" si="312"/>
        <v>5.2784863293062321</v>
      </c>
    </row>
    <row r="491" spans="1:102" ht="30" hidden="1" customHeight="1" x14ac:dyDescent="0.2">
      <c r="A491" s="83">
        <v>2020</v>
      </c>
      <c r="B491" s="84" t="s">
        <v>1354</v>
      </c>
      <c r="C491" s="84" t="s">
        <v>265</v>
      </c>
      <c r="D491" s="85" t="s">
        <v>1355</v>
      </c>
      <c r="E491" s="84" t="s">
        <v>508</v>
      </c>
      <c r="F491" s="86" t="s">
        <v>241</v>
      </c>
      <c r="G491" s="86" t="s">
        <v>991</v>
      </c>
      <c r="H491" s="87">
        <v>-75.420631</v>
      </c>
      <c r="I491" s="119">
        <v>6.610493</v>
      </c>
      <c r="J491" s="88">
        <v>851458.32570000004</v>
      </c>
      <c r="K491" s="86">
        <v>1222950.9501</v>
      </c>
      <c r="L491" s="89" t="s">
        <v>2718</v>
      </c>
      <c r="M491" s="86" t="s">
        <v>2544</v>
      </c>
      <c r="N491" s="86" t="s">
        <v>79</v>
      </c>
      <c r="O491" s="86" t="s">
        <v>2684</v>
      </c>
      <c r="P491" s="86" t="s">
        <v>685</v>
      </c>
      <c r="Q491" s="84" t="s">
        <v>2690</v>
      </c>
      <c r="R491" s="84" t="s">
        <v>703</v>
      </c>
      <c r="S491" s="84" t="s">
        <v>262</v>
      </c>
      <c r="T491" s="84" t="s">
        <v>263</v>
      </c>
      <c r="U491" s="85" t="s">
        <v>264</v>
      </c>
      <c r="V491" s="84" t="s">
        <v>265</v>
      </c>
      <c r="W491" s="84" t="s">
        <v>509</v>
      </c>
      <c r="X491" s="90" t="s">
        <v>265</v>
      </c>
      <c r="Y491" s="90">
        <v>44141</v>
      </c>
      <c r="Z491" s="91">
        <v>11.08</v>
      </c>
      <c r="AA491" s="91">
        <v>6.44</v>
      </c>
      <c r="AB491" s="91">
        <v>60</v>
      </c>
      <c r="AC491" s="91">
        <v>16.2</v>
      </c>
      <c r="AD491" s="91">
        <v>17</v>
      </c>
      <c r="AE491" s="91">
        <v>4.41</v>
      </c>
      <c r="AF491" s="91">
        <v>60.3</v>
      </c>
      <c r="AG491" s="91">
        <f t="shared" si="313"/>
        <v>0.80000000000000071</v>
      </c>
      <c r="AH491" s="91">
        <v>12</v>
      </c>
      <c r="AI491" s="91">
        <v>2</v>
      </c>
      <c r="AJ491" s="91" t="s">
        <v>88</v>
      </c>
      <c r="AK491" s="91" t="s">
        <v>88</v>
      </c>
      <c r="AL491" s="91">
        <v>740</v>
      </c>
      <c r="AM491" s="91">
        <v>6020</v>
      </c>
      <c r="AN491" s="91">
        <v>860</v>
      </c>
      <c r="AO491" s="91">
        <v>0.5</v>
      </c>
      <c r="AP491" s="96">
        <v>0.2484863293062323</v>
      </c>
      <c r="AQ491" s="91">
        <v>0.03</v>
      </c>
      <c r="AR491" s="96">
        <v>5</v>
      </c>
      <c r="AS491" s="91">
        <v>8.0299999999999994</v>
      </c>
      <c r="AT491" s="91">
        <v>59</v>
      </c>
      <c r="AU491" s="91" t="s">
        <v>88</v>
      </c>
      <c r="AV491" s="91">
        <v>7</v>
      </c>
      <c r="AW491" s="91">
        <v>0.1</v>
      </c>
      <c r="AX491" s="91">
        <v>5</v>
      </c>
      <c r="AY491" s="91">
        <v>0.28499999999999998</v>
      </c>
      <c r="AZ491" s="91">
        <v>16.399999999999999</v>
      </c>
      <c r="BA491" s="91">
        <v>16.3</v>
      </c>
      <c r="BB491" s="91" t="s">
        <v>88</v>
      </c>
      <c r="BC491" s="91" t="s">
        <v>88</v>
      </c>
      <c r="BD491" s="91" t="s">
        <v>88</v>
      </c>
      <c r="BE491" s="93" t="s">
        <v>88</v>
      </c>
      <c r="BF491" s="91" t="s">
        <v>88</v>
      </c>
      <c r="BG491" s="91" t="s">
        <v>88</v>
      </c>
      <c r="BH491" s="91" t="s">
        <v>88</v>
      </c>
      <c r="BI491" s="94">
        <f t="shared" si="274"/>
        <v>59.365542588498883</v>
      </c>
      <c r="BJ491" s="95">
        <f t="shared" si="275"/>
        <v>24.045907849045587</v>
      </c>
      <c r="BK491" s="95">
        <f t="shared" si="276"/>
        <v>71.664974741104032</v>
      </c>
      <c r="BL491" s="95">
        <f t="shared" si="277"/>
        <v>80.14150832</v>
      </c>
      <c r="BM491" s="95">
        <f t="shared" si="278"/>
        <v>99.104004398411917</v>
      </c>
      <c r="BN491" s="95">
        <f t="shared" si="279"/>
        <v>61.608367706250007</v>
      </c>
      <c r="BO491" s="95">
        <f t="shared" si="280"/>
        <v>89.428374924745114</v>
      </c>
      <c r="BP491" s="95">
        <f t="shared" si="281"/>
        <v>79.908404777829361</v>
      </c>
      <c r="BQ491" s="95">
        <f t="shared" si="282"/>
        <v>85.883788669867101</v>
      </c>
      <c r="BR491" s="96">
        <f t="shared" si="283"/>
        <v>68.056812924671306</v>
      </c>
      <c r="BS491" s="97" t="str">
        <f t="shared" si="284"/>
        <v>MEDIA</v>
      </c>
      <c r="BT491" s="98">
        <f t="shared" si="285"/>
        <v>17.543859649122808</v>
      </c>
      <c r="BU491" s="99">
        <f t="shared" si="286"/>
        <v>0.60299999999999998</v>
      </c>
      <c r="BV491" s="100">
        <f t="shared" si="287"/>
        <v>0.43887493995138044</v>
      </c>
      <c r="BW491" s="95">
        <f t="shared" si="288"/>
        <v>0.7483932818992074</v>
      </c>
      <c r="BX491" s="94">
        <f t="shared" si="289"/>
        <v>0.91</v>
      </c>
      <c r="BY491" s="100">
        <f t="shared" si="290"/>
        <v>0.999</v>
      </c>
      <c r="BZ491" s="100">
        <f t="shared" si="291"/>
        <v>0.86734528969853752</v>
      </c>
      <c r="CA491" s="94">
        <f t="shared" si="292"/>
        <v>0.8</v>
      </c>
      <c r="CB491" s="99">
        <f t="shared" si="293"/>
        <v>0.76338589161687764</v>
      </c>
      <c r="CC491" s="97" t="str">
        <f t="shared" si="294"/>
        <v>Aceptable</v>
      </c>
      <c r="CD491" s="99">
        <f t="shared" si="295"/>
        <v>0.13265471030146248</v>
      </c>
      <c r="CE491" s="96">
        <f t="shared" si="296"/>
        <v>0</v>
      </c>
      <c r="CF491" s="96">
        <f t="shared" si="297"/>
        <v>0</v>
      </c>
      <c r="CG491" s="99">
        <f t="shared" si="298"/>
        <v>4.4218236767154161E-2</v>
      </c>
      <c r="CH491" s="101" t="str">
        <f t="shared" si="299"/>
        <v>Ninguna</v>
      </c>
      <c r="CI491" s="96">
        <f t="shared" si="300"/>
        <v>0</v>
      </c>
      <c r="CJ491" s="96">
        <f t="shared" si="301"/>
        <v>0.67657403510438208</v>
      </c>
      <c r="CK491" s="96">
        <f t="shared" si="302"/>
        <v>0.39700000000000002</v>
      </c>
      <c r="CL491" s="102">
        <f t="shared" si="303"/>
        <v>0.3578580117014607</v>
      </c>
      <c r="CM491" s="103" t="str">
        <f t="shared" si="304"/>
        <v>Baja</v>
      </c>
      <c r="CN491" s="96">
        <f t="shared" si="305"/>
        <v>0</v>
      </c>
      <c r="CO491" s="96">
        <f t="shared" si="306"/>
        <v>0</v>
      </c>
      <c r="CP491" s="103" t="str">
        <f t="shared" si="307"/>
        <v>Ninguna</v>
      </c>
      <c r="CQ491" s="104">
        <f t="shared" si="308"/>
        <v>1.4165136980241532E-4</v>
      </c>
      <c r="CR491" s="104">
        <f t="shared" si="309"/>
        <v>1.4165136980241532E-4</v>
      </c>
      <c r="CS491" s="103" t="str">
        <f t="shared" si="310"/>
        <v>Ninguna</v>
      </c>
      <c r="CT491" s="105" t="str">
        <f t="shared" si="311"/>
        <v>Eutrofico</v>
      </c>
      <c r="CU491" s="83" t="s">
        <v>2716</v>
      </c>
      <c r="CV491" s="83" t="s">
        <v>2717</v>
      </c>
      <c r="CW491" s="90">
        <v>44158</v>
      </c>
      <c r="CX491" s="106">
        <f t="shared" si="312"/>
        <v>5.2784863293062321</v>
      </c>
    </row>
    <row r="492" spans="1:102" ht="30" hidden="1" customHeight="1" x14ac:dyDescent="0.2">
      <c r="A492" s="83">
        <v>2020</v>
      </c>
      <c r="B492" s="133" t="s">
        <v>1357</v>
      </c>
      <c r="C492" s="84" t="s">
        <v>265</v>
      </c>
      <c r="D492" s="85" t="s">
        <v>1358</v>
      </c>
      <c r="E492" s="84" t="s">
        <v>1359</v>
      </c>
      <c r="F492" s="86" t="s">
        <v>241</v>
      </c>
      <c r="G492" s="86">
        <v>21</v>
      </c>
      <c r="H492" s="87">
        <v>-75.231416999999993</v>
      </c>
      <c r="I492" s="119">
        <v>6.8121140000000002</v>
      </c>
      <c r="J492" s="88">
        <v>872439.80149999994</v>
      </c>
      <c r="K492" s="86">
        <v>1245200.0234999999</v>
      </c>
      <c r="L492" s="89" t="s">
        <v>2633</v>
      </c>
      <c r="M492" s="86" t="s">
        <v>2544</v>
      </c>
      <c r="N492" s="86" t="s">
        <v>79</v>
      </c>
      <c r="O492" s="86" t="s">
        <v>2684</v>
      </c>
      <c r="P492" s="86" t="s">
        <v>685</v>
      </c>
      <c r="Q492" s="84" t="s">
        <v>2690</v>
      </c>
      <c r="R492" s="84" t="s">
        <v>703</v>
      </c>
      <c r="S492" s="84" t="s">
        <v>262</v>
      </c>
      <c r="T492" s="84" t="s">
        <v>263</v>
      </c>
      <c r="U492" s="85" t="s">
        <v>264</v>
      </c>
      <c r="V492" s="84" t="s">
        <v>265</v>
      </c>
      <c r="W492" s="84" t="s">
        <v>1360</v>
      </c>
      <c r="X492" s="90" t="s">
        <v>265</v>
      </c>
      <c r="Y492" s="134">
        <v>44143</v>
      </c>
      <c r="Z492" s="91">
        <v>7.46</v>
      </c>
      <c r="AA492" s="135">
        <v>6.4</v>
      </c>
      <c r="AB492" s="135">
        <v>120</v>
      </c>
      <c r="AC492" s="135">
        <v>20.7</v>
      </c>
      <c r="AD492" s="135">
        <v>23.1</v>
      </c>
      <c r="AE492" s="135">
        <v>7.02</v>
      </c>
      <c r="AF492" s="135">
        <v>94.1</v>
      </c>
      <c r="AG492" s="91">
        <f t="shared" si="313"/>
        <v>2.4000000000000021</v>
      </c>
      <c r="AH492" s="135">
        <v>20.9</v>
      </c>
      <c r="AI492" s="135">
        <v>2</v>
      </c>
      <c r="AJ492" s="91" t="s">
        <v>88</v>
      </c>
      <c r="AK492" s="135" t="s">
        <v>88</v>
      </c>
      <c r="AL492" s="135">
        <v>2909</v>
      </c>
      <c r="AM492" s="135">
        <v>24196</v>
      </c>
      <c r="AN492" s="135">
        <v>4352</v>
      </c>
      <c r="AO492" s="91">
        <v>0.5</v>
      </c>
      <c r="AP492" s="96">
        <v>0.2484863293062323</v>
      </c>
      <c r="AQ492" s="91">
        <v>0.03</v>
      </c>
      <c r="AR492" s="96">
        <v>5</v>
      </c>
      <c r="AS492" s="135">
        <v>2.2000000000000002</v>
      </c>
      <c r="AT492" s="135">
        <v>68</v>
      </c>
      <c r="AU492" s="135" t="s">
        <v>88</v>
      </c>
      <c r="AV492" s="91">
        <v>7</v>
      </c>
      <c r="AW492" s="91">
        <v>0.1</v>
      </c>
      <c r="AX492" s="91">
        <v>5</v>
      </c>
      <c r="AY492" s="135">
        <v>0.127</v>
      </c>
      <c r="AZ492" s="135">
        <v>35.4</v>
      </c>
      <c r="BA492" s="135">
        <v>33.799999999999997</v>
      </c>
      <c r="BB492" s="135" t="s">
        <v>88</v>
      </c>
      <c r="BC492" s="135" t="s">
        <v>88</v>
      </c>
      <c r="BD492" s="135" t="s">
        <v>88</v>
      </c>
      <c r="BE492" s="137" t="s">
        <v>88</v>
      </c>
      <c r="BF492" s="135" t="s">
        <v>88</v>
      </c>
      <c r="BG492" s="135" t="s">
        <v>88</v>
      </c>
      <c r="BH492" s="135" t="s">
        <v>88</v>
      </c>
      <c r="BI492" s="94">
        <f t="shared" si="274"/>
        <v>97.28877193380913</v>
      </c>
      <c r="BJ492" s="95">
        <f t="shared" si="275"/>
        <v>13.937403001412996</v>
      </c>
      <c r="BK492" s="95">
        <f t="shared" si="276"/>
        <v>70.269001984001733</v>
      </c>
      <c r="BL492" s="95">
        <f t="shared" si="277"/>
        <v>80.14150832</v>
      </c>
      <c r="BM492" s="95">
        <f t="shared" si="278"/>
        <v>99.104004398411917</v>
      </c>
      <c r="BN492" s="95">
        <f t="shared" si="279"/>
        <v>61.608367706250007</v>
      </c>
      <c r="BO492" s="95">
        <f t="shared" si="280"/>
        <v>85.153143194855005</v>
      </c>
      <c r="BP492" s="95">
        <f t="shared" si="281"/>
        <v>92.547977661583843</v>
      </c>
      <c r="BQ492" s="95">
        <f t="shared" si="282"/>
        <v>85.818174423833597</v>
      </c>
      <c r="BR492" s="96">
        <f t="shared" si="283"/>
        <v>73.311893794960568</v>
      </c>
      <c r="BS492" s="97" t="str">
        <f t="shared" si="284"/>
        <v>BUENA</v>
      </c>
      <c r="BT492" s="98">
        <f t="shared" si="285"/>
        <v>39.370078740157481</v>
      </c>
      <c r="BU492" s="99">
        <f t="shared" si="286"/>
        <v>0.94099999999999995</v>
      </c>
      <c r="BV492" s="100">
        <f t="shared" si="287"/>
        <v>0.1</v>
      </c>
      <c r="BW492" s="95">
        <f t="shared" si="288"/>
        <v>0.7329867444416841</v>
      </c>
      <c r="BX492" s="94">
        <f t="shared" si="289"/>
        <v>0.71</v>
      </c>
      <c r="BY492" s="100">
        <f t="shared" si="290"/>
        <v>0.999</v>
      </c>
      <c r="BZ492" s="100">
        <f t="shared" si="291"/>
        <v>0.66418285142941358</v>
      </c>
      <c r="CA492" s="94">
        <f t="shared" si="292"/>
        <v>0.15</v>
      </c>
      <c r="CB492" s="99">
        <f t="shared" si="293"/>
        <v>0.62042374342195372</v>
      </c>
      <c r="CC492" s="97" t="str">
        <f t="shared" si="294"/>
        <v>Regular</v>
      </c>
      <c r="CD492" s="99">
        <f t="shared" si="295"/>
        <v>0.33581714857058642</v>
      </c>
      <c r="CE492" s="96">
        <f t="shared" si="296"/>
        <v>4.3374400099477758E-3</v>
      </c>
      <c r="CF492" s="96">
        <f t="shared" si="297"/>
        <v>0</v>
      </c>
      <c r="CG492" s="99">
        <f t="shared" si="298"/>
        <v>0.11338486286017807</v>
      </c>
      <c r="CH492" s="101" t="str">
        <f t="shared" si="299"/>
        <v>Ninguna</v>
      </c>
      <c r="CI492" s="96">
        <f t="shared" si="300"/>
        <v>0</v>
      </c>
      <c r="CJ492" s="96">
        <f t="shared" si="301"/>
        <v>1</v>
      </c>
      <c r="CK492" s="96">
        <f t="shared" si="302"/>
        <v>5.9000000000000052E-2</v>
      </c>
      <c r="CL492" s="102">
        <f t="shared" si="303"/>
        <v>0.35300000000000004</v>
      </c>
      <c r="CM492" s="103" t="str">
        <f t="shared" si="304"/>
        <v>Baja</v>
      </c>
      <c r="CN492" s="96">
        <f t="shared" si="305"/>
        <v>0</v>
      </c>
      <c r="CO492" s="96">
        <f t="shared" si="306"/>
        <v>0</v>
      </c>
      <c r="CP492" s="103" t="str">
        <f t="shared" si="307"/>
        <v>Ninguna</v>
      </c>
      <c r="CQ492" s="104">
        <f t="shared" si="308"/>
        <v>1.2339457598623216E-4</v>
      </c>
      <c r="CR492" s="104">
        <f t="shared" si="309"/>
        <v>1.2339457598623216E-4</v>
      </c>
      <c r="CS492" s="103" t="str">
        <f t="shared" si="310"/>
        <v>Ninguna</v>
      </c>
      <c r="CT492" s="105" t="str">
        <f t="shared" si="311"/>
        <v>Eutrofico</v>
      </c>
      <c r="CU492" s="83" t="s">
        <v>2719</v>
      </c>
      <c r="CV492" s="83" t="s">
        <v>2720</v>
      </c>
      <c r="CW492" s="90">
        <v>44159</v>
      </c>
      <c r="CX492" s="106">
        <f t="shared" si="312"/>
        <v>5.2784863293062321</v>
      </c>
    </row>
    <row r="493" spans="1:102" ht="30" hidden="1" customHeight="1" x14ac:dyDescent="0.2">
      <c r="A493" s="83">
        <v>2020</v>
      </c>
      <c r="B493" s="84" t="s">
        <v>1363</v>
      </c>
      <c r="C493" s="84" t="s">
        <v>265</v>
      </c>
      <c r="D493" s="85" t="s">
        <v>1364</v>
      </c>
      <c r="E493" s="84" t="s">
        <v>1359</v>
      </c>
      <c r="F493" s="86" t="s">
        <v>241</v>
      </c>
      <c r="G493" s="86">
        <v>21</v>
      </c>
      <c r="H493" s="87">
        <v>-75.229226999999995</v>
      </c>
      <c r="I493" s="119">
        <v>6.8106629999999999</v>
      </c>
      <c r="J493" s="88">
        <v>872681.54680000001</v>
      </c>
      <c r="K493" s="86">
        <v>1245038.9479</v>
      </c>
      <c r="L493" s="89" t="s">
        <v>2642</v>
      </c>
      <c r="M493" s="86" t="s">
        <v>2544</v>
      </c>
      <c r="N493" s="86" t="s">
        <v>79</v>
      </c>
      <c r="O493" s="86" t="s">
        <v>2684</v>
      </c>
      <c r="P493" s="86" t="s">
        <v>685</v>
      </c>
      <c r="Q493" s="84" t="s">
        <v>2690</v>
      </c>
      <c r="R493" s="84" t="s">
        <v>703</v>
      </c>
      <c r="S493" s="84" t="s">
        <v>262</v>
      </c>
      <c r="T493" s="84" t="s">
        <v>263</v>
      </c>
      <c r="U493" s="85" t="s">
        <v>264</v>
      </c>
      <c r="V493" s="84" t="s">
        <v>265</v>
      </c>
      <c r="W493" s="84" t="s">
        <v>1360</v>
      </c>
      <c r="X493" s="90" t="s">
        <v>265</v>
      </c>
      <c r="Y493" s="134">
        <v>44143</v>
      </c>
      <c r="Z493" s="91">
        <v>20.71</v>
      </c>
      <c r="AA493" s="91">
        <v>6.5</v>
      </c>
      <c r="AB493" s="91">
        <v>190</v>
      </c>
      <c r="AC493" s="91">
        <v>20.8</v>
      </c>
      <c r="AD493" s="91">
        <v>23.4</v>
      </c>
      <c r="AE493" s="91">
        <v>5.01</v>
      </c>
      <c r="AF493" s="91">
        <v>80.900000000000006</v>
      </c>
      <c r="AG493" s="91">
        <f t="shared" si="313"/>
        <v>2.5999999999999979</v>
      </c>
      <c r="AH493" s="91">
        <v>91.7</v>
      </c>
      <c r="AI493" s="91">
        <v>57.2</v>
      </c>
      <c r="AJ493" s="91" t="s">
        <v>88</v>
      </c>
      <c r="AK493" s="91" t="s">
        <v>88</v>
      </c>
      <c r="AL493" s="91">
        <v>9080000</v>
      </c>
      <c r="AM493" s="91">
        <v>48840000</v>
      </c>
      <c r="AN493" s="91">
        <v>11199000</v>
      </c>
      <c r="AO493" s="91">
        <v>0.90500000000000003</v>
      </c>
      <c r="AP493" s="96">
        <v>0.2484863293062323</v>
      </c>
      <c r="AQ493" s="91">
        <v>0.03</v>
      </c>
      <c r="AR493" s="96">
        <v>5</v>
      </c>
      <c r="AS493" s="91">
        <v>37.700000000000003</v>
      </c>
      <c r="AT493" s="91">
        <v>167</v>
      </c>
      <c r="AU493" s="91" t="s">
        <v>88</v>
      </c>
      <c r="AV493" s="91">
        <v>34</v>
      </c>
      <c r="AW493" s="91">
        <v>0.1</v>
      </c>
      <c r="AX493" s="91">
        <v>8.39</v>
      </c>
      <c r="AY493" s="91">
        <v>0.64500000000000002</v>
      </c>
      <c r="AZ493" s="91">
        <v>55.4</v>
      </c>
      <c r="BA493" s="91">
        <v>29.2</v>
      </c>
      <c r="BB493" s="91" t="s">
        <v>88</v>
      </c>
      <c r="BC493" s="91" t="s">
        <v>88</v>
      </c>
      <c r="BD493" s="91" t="s">
        <v>88</v>
      </c>
      <c r="BE493" s="93" t="s">
        <v>88</v>
      </c>
      <c r="BF493" s="91" t="s">
        <v>88</v>
      </c>
      <c r="BG493" s="91" t="s">
        <v>88</v>
      </c>
      <c r="BH493" s="91" t="s">
        <v>88</v>
      </c>
      <c r="BI493" s="94">
        <f t="shared" si="274"/>
        <v>87.371241729974543</v>
      </c>
      <c r="BJ493" s="95">
        <f t="shared" si="275"/>
        <v>2</v>
      </c>
      <c r="BK493" s="95">
        <f t="shared" si="276"/>
        <v>73.735521874999421</v>
      </c>
      <c r="BL493" s="95">
        <f t="shared" si="277"/>
        <v>2</v>
      </c>
      <c r="BM493" s="95">
        <f t="shared" si="278"/>
        <v>99.104004398411917</v>
      </c>
      <c r="BN493" s="95">
        <f t="shared" si="279"/>
        <v>43.792902785954809</v>
      </c>
      <c r="BO493" s="95">
        <f t="shared" si="280"/>
        <v>84.424184298494538</v>
      </c>
      <c r="BP493" s="95">
        <f t="shared" si="281"/>
        <v>45.883805250818988</v>
      </c>
      <c r="BQ493" s="95">
        <f t="shared" si="282"/>
        <v>75.867990923923116</v>
      </c>
      <c r="BR493" s="96">
        <f t="shared" si="283"/>
        <v>55.217591433371872</v>
      </c>
      <c r="BS493" s="97" t="str">
        <f t="shared" si="284"/>
        <v>MEDIA</v>
      </c>
      <c r="BT493" s="98">
        <f t="shared" si="285"/>
        <v>13.007751937984496</v>
      </c>
      <c r="BU493" s="99">
        <f t="shared" si="286"/>
        <v>0.80900000000000005</v>
      </c>
      <c r="BV493" s="100">
        <f t="shared" si="287"/>
        <v>0.1</v>
      </c>
      <c r="BW493" s="95">
        <f t="shared" si="288"/>
        <v>0.7721123864572661</v>
      </c>
      <c r="BX493" s="94">
        <f t="shared" si="289"/>
        <v>0.125</v>
      </c>
      <c r="BY493" s="100">
        <f t="shared" si="290"/>
        <v>0.91800000000000004</v>
      </c>
      <c r="BZ493" s="100">
        <f t="shared" si="291"/>
        <v>0.37837306333567267</v>
      </c>
      <c r="CA493" s="94">
        <f t="shared" si="292"/>
        <v>0.6</v>
      </c>
      <c r="CB493" s="99">
        <f t="shared" si="293"/>
        <v>0.53452796297101146</v>
      </c>
      <c r="CC493" s="97" t="str">
        <f t="shared" si="294"/>
        <v>Regular</v>
      </c>
      <c r="CD493" s="99">
        <f t="shared" si="295"/>
        <v>0.62162693666432733</v>
      </c>
      <c r="CE493" s="96">
        <f t="shared" si="296"/>
        <v>0</v>
      </c>
      <c r="CF493" s="96">
        <f t="shared" si="297"/>
        <v>2.7000000000000024E-2</v>
      </c>
      <c r="CG493" s="99">
        <f t="shared" si="298"/>
        <v>0.21620897888810911</v>
      </c>
      <c r="CH493" s="101" t="str">
        <f t="shared" si="299"/>
        <v>Baja</v>
      </c>
      <c r="CI493" s="96">
        <f t="shared" si="300"/>
        <v>1</v>
      </c>
      <c r="CJ493" s="96">
        <f t="shared" si="301"/>
        <v>1</v>
      </c>
      <c r="CK493" s="96">
        <f t="shared" si="302"/>
        <v>0.19099999999999995</v>
      </c>
      <c r="CL493" s="102">
        <f t="shared" si="303"/>
        <v>0.73033333333333328</v>
      </c>
      <c r="CM493" s="103" t="str">
        <f t="shared" si="304"/>
        <v>Alta</v>
      </c>
      <c r="CN493" s="96">
        <f t="shared" si="305"/>
        <v>8.2000000000000003E-2</v>
      </c>
      <c r="CO493" s="96">
        <f t="shared" si="306"/>
        <v>8.2000000000000003E-2</v>
      </c>
      <c r="CP493" s="103" t="str">
        <f t="shared" si="307"/>
        <v>Ninguna</v>
      </c>
      <c r="CQ493" s="104">
        <f t="shared" si="308"/>
        <v>1.7422304040151608E-4</v>
      </c>
      <c r="CR493" s="104">
        <f t="shared" si="309"/>
        <v>1.7422304040151608E-4</v>
      </c>
      <c r="CS493" s="103" t="str">
        <f t="shared" si="310"/>
        <v>Ninguna</v>
      </c>
      <c r="CT493" s="105" t="str">
        <f t="shared" si="311"/>
        <v>Eutrofico</v>
      </c>
      <c r="CU493" s="83" t="s">
        <v>2719</v>
      </c>
      <c r="CV493" s="83" t="s">
        <v>2720</v>
      </c>
      <c r="CW493" s="90">
        <v>44159</v>
      </c>
      <c r="CX493" s="106">
        <f t="shared" si="312"/>
        <v>8.6684863293062335</v>
      </c>
    </row>
    <row r="494" spans="1:102" ht="30" hidden="1" customHeight="1" x14ac:dyDescent="0.2">
      <c r="A494" s="83">
        <v>2020</v>
      </c>
      <c r="B494" s="84" t="s">
        <v>1365</v>
      </c>
      <c r="C494" s="84" t="s">
        <v>561</v>
      </c>
      <c r="D494" s="85" t="s">
        <v>1366</v>
      </c>
      <c r="E494" s="84" t="s">
        <v>1367</v>
      </c>
      <c r="F494" s="86" t="s">
        <v>241</v>
      </c>
      <c r="G494" s="86">
        <v>5</v>
      </c>
      <c r="H494" s="87">
        <v>-75.507619000000005</v>
      </c>
      <c r="I494" s="119">
        <v>6.5674210000000004</v>
      </c>
      <c r="J494" s="88">
        <v>841822.40579999995</v>
      </c>
      <c r="K494" s="86">
        <v>1218213.0233</v>
      </c>
      <c r="L494" s="89" t="s">
        <v>2721</v>
      </c>
      <c r="M494" s="86" t="s">
        <v>2544</v>
      </c>
      <c r="N494" s="86" t="s">
        <v>79</v>
      </c>
      <c r="O494" s="86" t="s">
        <v>2684</v>
      </c>
      <c r="P494" s="86" t="s">
        <v>685</v>
      </c>
      <c r="Q494" s="84" t="s">
        <v>2690</v>
      </c>
      <c r="R494" s="84" t="s">
        <v>703</v>
      </c>
      <c r="S494" s="84" t="s">
        <v>250</v>
      </c>
      <c r="T494" s="84" t="s">
        <v>251</v>
      </c>
      <c r="U494" s="85" t="s">
        <v>595</v>
      </c>
      <c r="V494" s="84" t="s">
        <v>596</v>
      </c>
      <c r="W494" s="84" t="s">
        <v>599</v>
      </c>
      <c r="X494" s="90" t="s">
        <v>561</v>
      </c>
      <c r="Y494" s="90">
        <v>44160</v>
      </c>
      <c r="Z494" s="108">
        <v>21233.74</v>
      </c>
      <c r="AA494" s="91">
        <v>7.33</v>
      </c>
      <c r="AB494" s="91">
        <v>49</v>
      </c>
      <c r="AC494" s="91">
        <v>15.5</v>
      </c>
      <c r="AD494" s="91">
        <v>22</v>
      </c>
      <c r="AE494" s="91">
        <v>2.2599999999999998</v>
      </c>
      <c r="AF494" s="91">
        <v>30.1</v>
      </c>
      <c r="AG494" s="91">
        <f t="shared" si="313"/>
        <v>6.5</v>
      </c>
      <c r="AH494" s="91">
        <v>71</v>
      </c>
      <c r="AI494" s="91">
        <v>2.42</v>
      </c>
      <c r="AJ494" s="91" t="s">
        <v>88</v>
      </c>
      <c r="AK494" s="91" t="s">
        <v>88</v>
      </c>
      <c r="AL494" s="91">
        <v>21780</v>
      </c>
      <c r="AM494" s="91">
        <v>77010</v>
      </c>
      <c r="AN494" s="91">
        <v>23590</v>
      </c>
      <c r="AO494" s="91">
        <v>0.5</v>
      </c>
      <c r="AP494" s="96">
        <v>0.2484863293062323</v>
      </c>
      <c r="AQ494" s="91">
        <v>0.03</v>
      </c>
      <c r="AR494" s="96">
        <v>5</v>
      </c>
      <c r="AS494" s="91">
        <v>89.7</v>
      </c>
      <c r="AT494" s="91">
        <v>142</v>
      </c>
      <c r="AU494" s="91" t="s">
        <v>88</v>
      </c>
      <c r="AV494" s="91">
        <v>93</v>
      </c>
      <c r="AW494" s="91">
        <v>0.8</v>
      </c>
      <c r="AX494" s="91">
        <v>5</v>
      </c>
      <c r="AY494" s="91">
        <v>0.505</v>
      </c>
      <c r="AZ494" s="91">
        <v>9.64</v>
      </c>
      <c r="BA494" s="91">
        <v>14.5</v>
      </c>
      <c r="BB494" s="91" t="s">
        <v>88</v>
      </c>
      <c r="BC494" s="91" t="s">
        <v>88</v>
      </c>
      <c r="BD494" s="91" t="s">
        <v>88</v>
      </c>
      <c r="BE494" s="93" t="s">
        <v>88</v>
      </c>
      <c r="BF494" s="91" t="s">
        <v>88</v>
      </c>
      <c r="BG494" s="91" t="s">
        <v>88</v>
      </c>
      <c r="BH494" s="91" t="s">
        <v>88</v>
      </c>
      <c r="BI494" s="94">
        <f t="shared" si="274"/>
        <v>20.004604384599141</v>
      </c>
      <c r="BJ494" s="95">
        <f t="shared" si="275"/>
        <v>7.2499233093103665</v>
      </c>
      <c r="BK494" s="95">
        <f t="shared" si="276"/>
        <v>93.356630908976484</v>
      </c>
      <c r="BL494" s="95">
        <f t="shared" si="277"/>
        <v>76.465612545192698</v>
      </c>
      <c r="BM494" s="95">
        <f t="shared" si="278"/>
        <v>99.104004398411917</v>
      </c>
      <c r="BN494" s="95">
        <f t="shared" si="279"/>
        <v>61.608367706250007</v>
      </c>
      <c r="BO494" s="95">
        <f t="shared" si="280"/>
        <v>64.695170167767188</v>
      </c>
      <c r="BP494" s="95">
        <f t="shared" si="281"/>
        <v>19.700098803572658</v>
      </c>
      <c r="BQ494" s="95">
        <f t="shared" si="282"/>
        <v>79.559924096305608</v>
      </c>
      <c r="BR494" s="96">
        <f t="shared" si="283"/>
        <v>52.92717407310024</v>
      </c>
      <c r="BS494" s="97" t="str">
        <f t="shared" si="284"/>
        <v>MEDIA</v>
      </c>
      <c r="BT494" s="98">
        <f t="shared" si="285"/>
        <v>9.9009900990099009</v>
      </c>
      <c r="BU494" s="99">
        <f t="shared" si="286"/>
        <v>0.30100000000000005</v>
      </c>
      <c r="BV494" s="100">
        <f t="shared" si="287"/>
        <v>0.1</v>
      </c>
      <c r="BW494" s="95">
        <f t="shared" si="288"/>
        <v>1</v>
      </c>
      <c r="BX494" s="94">
        <f t="shared" si="289"/>
        <v>0.26</v>
      </c>
      <c r="BY494" s="100">
        <f t="shared" si="290"/>
        <v>0.74099999999999999</v>
      </c>
      <c r="BZ494" s="100">
        <f t="shared" si="291"/>
        <v>0.89887401909172926</v>
      </c>
      <c r="CA494" s="94">
        <f t="shared" si="292"/>
        <v>0.35</v>
      </c>
      <c r="CB494" s="99">
        <f t="shared" si="293"/>
        <v>0.51714236267284208</v>
      </c>
      <c r="CC494" s="97" t="str">
        <f t="shared" si="294"/>
        <v>Regular</v>
      </c>
      <c r="CD494" s="99">
        <f t="shared" si="295"/>
        <v>0.10112598090827069</v>
      </c>
      <c r="CE494" s="96">
        <f t="shared" si="296"/>
        <v>0</v>
      </c>
      <c r="CF494" s="96">
        <f t="shared" si="297"/>
        <v>0</v>
      </c>
      <c r="CG494" s="99">
        <f t="shared" si="298"/>
        <v>3.3708660302756897E-2</v>
      </c>
      <c r="CH494" s="101" t="str">
        <f t="shared" si="299"/>
        <v>Ninguna</v>
      </c>
      <c r="CI494" s="96">
        <f t="shared" si="300"/>
        <v>0.21867075618630188</v>
      </c>
      <c r="CJ494" s="96">
        <f t="shared" si="301"/>
        <v>1</v>
      </c>
      <c r="CK494" s="96">
        <f t="shared" si="302"/>
        <v>0.69899999999999995</v>
      </c>
      <c r="CL494" s="102">
        <f t="shared" si="303"/>
        <v>0.63922358539543389</v>
      </c>
      <c r="CM494" s="103" t="str">
        <f t="shared" si="304"/>
        <v>Alta</v>
      </c>
      <c r="CN494" s="96">
        <f t="shared" si="305"/>
        <v>0.25900000000000001</v>
      </c>
      <c r="CO494" s="96">
        <f t="shared" si="306"/>
        <v>0.25900000000000001</v>
      </c>
      <c r="CP494" s="103" t="str">
        <f t="shared" si="307"/>
        <v>Baja</v>
      </c>
      <c r="CQ494" s="104">
        <f t="shared" si="308"/>
        <v>3.0441037793242751E-3</v>
      </c>
      <c r="CR494" s="104">
        <f t="shared" si="309"/>
        <v>3.0441037793242751E-3</v>
      </c>
      <c r="CS494" s="103" t="str">
        <f t="shared" si="310"/>
        <v>Ninguna</v>
      </c>
      <c r="CT494" s="105" t="str">
        <f t="shared" si="311"/>
        <v>Eutrofico</v>
      </c>
      <c r="CU494" s="83" t="s">
        <v>2722</v>
      </c>
      <c r="CV494" s="83" t="s">
        <v>2723</v>
      </c>
      <c r="CW494" s="90">
        <v>44179</v>
      </c>
      <c r="CX494" s="106">
        <f t="shared" si="312"/>
        <v>5.2784863293062321</v>
      </c>
    </row>
    <row r="495" spans="1:102" ht="30" hidden="1" customHeight="1" x14ac:dyDescent="0.2">
      <c r="A495" s="83">
        <v>2020</v>
      </c>
      <c r="B495" s="84" t="s">
        <v>1370</v>
      </c>
      <c r="C495" s="84" t="s">
        <v>561</v>
      </c>
      <c r="D495" s="85" t="s">
        <v>1371</v>
      </c>
      <c r="E495" s="84" t="s">
        <v>1367</v>
      </c>
      <c r="F495" s="86" t="s">
        <v>241</v>
      </c>
      <c r="G495" s="86">
        <v>5</v>
      </c>
      <c r="H495" s="87">
        <v>-75.508667000000003</v>
      </c>
      <c r="I495" s="119">
        <v>6.5645519999999999</v>
      </c>
      <c r="J495" s="88">
        <v>841705.56140000001</v>
      </c>
      <c r="K495" s="86">
        <v>1217895.9782</v>
      </c>
      <c r="L495" s="89" t="s">
        <v>2721</v>
      </c>
      <c r="M495" s="86" t="s">
        <v>2544</v>
      </c>
      <c r="N495" s="86" t="s">
        <v>79</v>
      </c>
      <c r="O495" s="86" t="s">
        <v>2684</v>
      </c>
      <c r="P495" s="86" t="s">
        <v>685</v>
      </c>
      <c r="Q495" s="84" t="s">
        <v>2690</v>
      </c>
      <c r="R495" s="84" t="s">
        <v>703</v>
      </c>
      <c r="S495" s="84" t="s">
        <v>250</v>
      </c>
      <c r="T495" s="84" t="s">
        <v>251</v>
      </c>
      <c r="U495" s="85" t="s">
        <v>595</v>
      </c>
      <c r="V495" s="84" t="s">
        <v>596</v>
      </c>
      <c r="W495" s="84" t="s">
        <v>599</v>
      </c>
      <c r="X495" s="90" t="s">
        <v>561</v>
      </c>
      <c r="Y495" s="90">
        <v>44160</v>
      </c>
      <c r="Z495" s="108">
        <v>21284.86</v>
      </c>
      <c r="AA495" s="91">
        <v>7.18</v>
      </c>
      <c r="AB495" s="91">
        <v>47</v>
      </c>
      <c r="AC495" s="91">
        <v>15.8</v>
      </c>
      <c r="AD495" s="91">
        <v>22</v>
      </c>
      <c r="AE495" s="91">
        <v>2.1</v>
      </c>
      <c r="AF495" s="91">
        <v>28.2</v>
      </c>
      <c r="AG495" s="91">
        <f t="shared" si="313"/>
        <v>6.1999999999999993</v>
      </c>
      <c r="AH495" s="91">
        <v>82</v>
      </c>
      <c r="AI495" s="91">
        <v>3.24</v>
      </c>
      <c r="AJ495" s="91" t="s">
        <v>88</v>
      </c>
      <c r="AK495" s="91" t="s">
        <v>88</v>
      </c>
      <c r="AL495" s="91">
        <v>30835</v>
      </c>
      <c r="AM495" s="91">
        <v>258730</v>
      </c>
      <c r="AN495" s="91">
        <v>41000</v>
      </c>
      <c r="AO495" s="91">
        <v>0.5</v>
      </c>
      <c r="AP495" s="96">
        <v>0.2484863293062323</v>
      </c>
      <c r="AQ495" s="91">
        <v>0.03</v>
      </c>
      <c r="AR495" s="96">
        <v>5</v>
      </c>
      <c r="AS495" s="91">
        <v>91.9</v>
      </c>
      <c r="AT495" s="91">
        <v>159</v>
      </c>
      <c r="AU495" s="91" t="s">
        <v>88</v>
      </c>
      <c r="AV495" s="91">
        <v>92</v>
      </c>
      <c r="AW495" s="91">
        <v>0.5</v>
      </c>
      <c r="AX495" s="91">
        <v>5</v>
      </c>
      <c r="AY495" s="91">
        <v>0.61899999999999999</v>
      </c>
      <c r="AZ495" s="91">
        <v>9.52</v>
      </c>
      <c r="BA495" s="91">
        <v>13.2</v>
      </c>
      <c r="BB495" s="91" t="s">
        <v>88</v>
      </c>
      <c r="BC495" s="91" t="s">
        <v>88</v>
      </c>
      <c r="BD495" s="91" t="s">
        <v>88</v>
      </c>
      <c r="BE495" s="93" t="s">
        <v>88</v>
      </c>
      <c r="BF495" s="91" t="s">
        <v>88</v>
      </c>
      <c r="BG495" s="91" t="s">
        <v>88</v>
      </c>
      <c r="BH495" s="91" t="s">
        <v>88</v>
      </c>
      <c r="BI495" s="94">
        <f t="shared" si="274"/>
        <v>18.338402445626276</v>
      </c>
      <c r="BJ495" s="95">
        <f t="shared" si="275"/>
        <v>5.7454110934289417</v>
      </c>
      <c r="BK495" s="95">
        <f t="shared" si="276"/>
        <v>91.864041684220155</v>
      </c>
      <c r="BL495" s="95">
        <f t="shared" si="277"/>
        <v>69.773337614607797</v>
      </c>
      <c r="BM495" s="95">
        <f t="shared" si="278"/>
        <v>99.104004398411917</v>
      </c>
      <c r="BN495" s="95">
        <f t="shared" si="279"/>
        <v>61.608367706250007</v>
      </c>
      <c r="BO495" s="95">
        <f t="shared" si="280"/>
        <v>66.434779370467453</v>
      </c>
      <c r="BP495" s="95">
        <f t="shared" si="281"/>
        <v>18.842621298750188</v>
      </c>
      <c r="BQ495" s="95">
        <f t="shared" si="282"/>
        <v>77.107931994627108</v>
      </c>
      <c r="BR495" s="96">
        <f t="shared" si="283"/>
        <v>51.436586004613027</v>
      </c>
      <c r="BS495" s="97" t="str">
        <f t="shared" si="284"/>
        <v>MEDIA</v>
      </c>
      <c r="BT495" s="98">
        <f t="shared" si="285"/>
        <v>8.0775444264943452</v>
      </c>
      <c r="BU495" s="99">
        <f t="shared" si="286"/>
        <v>0.28200000000000003</v>
      </c>
      <c r="BV495" s="100">
        <f t="shared" si="287"/>
        <v>0.1</v>
      </c>
      <c r="BW495" s="95">
        <f t="shared" si="288"/>
        <v>1</v>
      </c>
      <c r="BX495" s="94">
        <f t="shared" si="289"/>
        <v>0.125</v>
      </c>
      <c r="BY495" s="100">
        <f t="shared" si="290"/>
        <v>0.74399999999999999</v>
      </c>
      <c r="BZ495" s="100">
        <f t="shared" si="291"/>
        <v>0.90436626234779649</v>
      </c>
      <c r="CA495" s="94">
        <f t="shared" si="292"/>
        <v>0.35</v>
      </c>
      <c r="CB495" s="99">
        <f t="shared" si="293"/>
        <v>0.4963912767286916</v>
      </c>
      <c r="CC495" s="97" t="str">
        <f t="shared" si="294"/>
        <v>Mala</v>
      </c>
      <c r="CD495" s="99">
        <f t="shared" si="295"/>
        <v>9.5633737652203524E-2</v>
      </c>
      <c r="CE495" s="96">
        <f t="shared" si="296"/>
        <v>0</v>
      </c>
      <c r="CF495" s="96">
        <f t="shared" si="297"/>
        <v>0</v>
      </c>
      <c r="CG495" s="99">
        <f t="shared" si="298"/>
        <v>3.1877912550734508E-2</v>
      </c>
      <c r="CH495" s="101" t="str">
        <f t="shared" si="299"/>
        <v>Ninguna</v>
      </c>
      <c r="CI495" s="96">
        <f t="shared" si="300"/>
        <v>0.30738150714462847</v>
      </c>
      <c r="CJ495" s="96">
        <f t="shared" si="301"/>
        <v>1</v>
      </c>
      <c r="CK495" s="96">
        <f t="shared" si="302"/>
        <v>0.71799999999999997</v>
      </c>
      <c r="CL495" s="102">
        <f t="shared" si="303"/>
        <v>0.67512716904820946</v>
      </c>
      <c r="CM495" s="103" t="str">
        <f t="shared" si="304"/>
        <v>Alta</v>
      </c>
      <c r="CN495" s="96">
        <f t="shared" si="305"/>
        <v>0.25600000000000001</v>
      </c>
      <c r="CO495" s="96">
        <f t="shared" si="306"/>
        <v>0.25600000000000001</v>
      </c>
      <c r="CP495" s="103" t="str">
        <f t="shared" si="307"/>
        <v>Baja</v>
      </c>
      <c r="CQ495" s="104">
        <f t="shared" si="308"/>
        <v>1.8165463359564131E-3</v>
      </c>
      <c r="CR495" s="104">
        <f t="shared" si="309"/>
        <v>1.8165463359564131E-3</v>
      </c>
      <c r="CS495" s="103" t="str">
        <f t="shared" si="310"/>
        <v>Ninguna</v>
      </c>
      <c r="CT495" s="105" t="str">
        <f t="shared" si="311"/>
        <v>Eutrofico</v>
      </c>
      <c r="CU495" s="83" t="s">
        <v>2722</v>
      </c>
      <c r="CV495" s="83" t="s">
        <v>2723</v>
      </c>
      <c r="CW495" s="90">
        <v>44179</v>
      </c>
      <c r="CX495" s="106">
        <f t="shared" si="312"/>
        <v>5.2784863293062321</v>
      </c>
    </row>
    <row r="496" spans="1:102" ht="30" hidden="1" customHeight="1" x14ac:dyDescent="0.2">
      <c r="A496" s="83">
        <v>2020</v>
      </c>
      <c r="B496" s="84" t="s">
        <v>2724</v>
      </c>
      <c r="C496" s="84" t="s">
        <v>195</v>
      </c>
      <c r="D496" s="85" t="s">
        <v>1374</v>
      </c>
      <c r="E496" s="84" t="s">
        <v>600</v>
      </c>
      <c r="F496" s="86" t="s">
        <v>241</v>
      </c>
      <c r="G496" s="86" t="s">
        <v>991</v>
      </c>
      <c r="H496" s="87">
        <v>-75.646157000000002</v>
      </c>
      <c r="I496" s="119">
        <v>6.3925039999999997</v>
      </c>
      <c r="J496" s="88">
        <v>826436.0013</v>
      </c>
      <c r="K496" s="86">
        <v>1198907.9975000001</v>
      </c>
      <c r="L496" s="89" t="s">
        <v>2725</v>
      </c>
      <c r="M496" s="86" t="s">
        <v>2544</v>
      </c>
      <c r="N496" s="86" t="s">
        <v>79</v>
      </c>
      <c r="O496" s="86" t="s">
        <v>2545</v>
      </c>
      <c r="P496" s="86" t="s">
        <v>80</v>
      </c>
      <c r="Q496" s="84" t="s">
        <v>2546</v>
      </c>
      <c r="R496" s="84" t="s">
        <v>667</v>
      </c>
      <c r="S496" s="84" t="s">
        <v>173</v>
      </c>
      <c r="T496" s="84" t="s">
        <v>174</v>
      </c>
      <c r="U496" s="85" t="s">
        <v>194</v>
      </c>
      <c r="V496" s="84" t="s">
        <v>195</v>
      </c>
      <c r="W496" s="84" t="s">
        <v>196</v>
      </c>
      <c r="X496" s="90" t="s">
        <v>195</v>
      </c>
      <c r="Y496" s="90">
        <v>44148</v>
      </c>
      <c r="Z496" s="91">
        <v>15.26</v>
      </c>
      <c r="AA496" s="91">
        <v>6.85</v>
      </c>
      <c r="AB496" s="91">
        <v>215</v>
      </c>
      <c r="AC496" s="91">
        <v>15</v>
      </c>
      <c r="AD496" s="91">
        <v>19</v>
      </c>
      <c r="AE496" s="91">
        <v>5.82</v>
      </c>
      <c r="AF496" s="91">
        <v>77.400000000000006</v>
      </c>
      <c r="AG496" s="91">
        <f t="shared" si="313"/>
        <v>4</v>
      </c>
      <c r="AH496" s="91">
        <v>59.9</v>
      </c>
      <c r="AI496" s="91">
        <v>10.9</v>
      </c>
      <c r="AJ496" s="91" t="s">
        <v>88</v>
      </c>
      <c r="AK496" s="91" t="s">
        <v>88</v>
      </c>
      <c r="AL496" s="91">
        <v>75900</v>
      </c>
      <c r="AM496" s="91">
        <v>517200</v>
      </c>
      <c r="AN496" s="91">
        <v>77100</v>
      </c>
      <c r="AO496" s="91">
        <v>4.3600000000000003</v>
      </c>
      <c r="AP496" s="91">
        <v>1.6129021738604528</v>
      </c>
      <c r="AQ496" s="91">
        <v>5.3999999999999999E-2</v>
      </c>
      <c r="AR496" s="96">
        <v>5</v>
      </c>
      <c r="AS496" s="91">
        <v>46.6</v>
      </c>
      <c r="AT496" s="91">
        <v>326</v>
      </c>
      <c r="AU496" s="91" t="s">
        <v>88</v>
      </c>
      <c r="AV496" s="91">
        <v>48</v>
      </c>
      <c r="AW496" s="91">
        <v>0.5</v>
      </c>
      <c r="AX496" s="91">
        <v>5.63</v>
      </c>
      <c r="AY496" s="91">
        <v>1.38</v>
      </c>
      <c r="AZ496" s="91">
        <v>49.8</v>
      </c>
      <c r="BA496" s="91">
        <v>84.2</v>
      </c>
      <c r="BB496" s="91" t="s">
        <v>88</v>
      </c>
      <c r="BC496" s="91" t="s">
        <v>88</v>
      </c>
      <c r="BD496" s="91" t="s">
        <v>88</v>
      </c>
      <c r="BE496" s="93" t="s">
        <v>88</v>
      </c>
      <c r="BF496" s="91" t="s">
        <v>88</v>
      </c>
      <c r="BG496" s="91" t="s">
        <v>88</v>
      </c>
      <c r="BH496" s="91" t="s">
        <v>88</v>
      </c>
      <c r="BI496" s="94">
        <f t="shared" si="274"/>
        <v>83.416848819802155</v>
      </c>
      <c r="BJ496" s="95">
        <f t="shared" si="275"/>
        <v>4.354864009600548</v>
      </c>
      <c r="BK496" s="95">
        <f t="shared" si="276"/>
        <v>84.745025358343327</v>
      </c>
      <c r="BL496" s="95">
        <f t="shared" si="277"/>
        <v>30.606235737996997</v>
      </c>
      <c r="BM496" s="95">
        <f t="shared" si="278"/>
        <v>89.74602796542672</v>
      </c>
      <c r="BN496" s="95">
        <f t="shared" si="279"/>
        <v>15.840918453115435</v>
      </c>
      <c r="BO496" s="95">
        <f t="shared" si="280"/>
        <v>78.345281382400003</v>
      </c>
      <c r="BP496" s="95">
        <f t="shared" si="281"/>
        <v>40.669601783235052</v>
      </c>
      <c r="BQ496" s="95">
        <f t="shared" si="282"/>
        <v>45.335855227313608</v>
      </c>
      <c r="BR496" s="96">
        <f t="shared" si="283"/>
        <v>52.386582050164868</v>
      </c>
      <c r="BS496" s="97" t="str">
        <f t="shared" si="284"/>
        <v>MEDIA</v>
      </c>
      <c r="BT496" s="98">
        <f t="shared" si="285"/>
        <v>4.0797101449275361</v>
      </c>
      <c r="BU496" s="99">
        <f t="shared" si="286"/>
        <v>0.77400000000000002</v>
      </c>
      <c r="BV496" s="100">
        <f t="shared" si="287"/>
        <v>0.1</v>
      </c>
      <c r="BW496" s="95">
        <f t="shared" si="288"/>
        <v>0.92624508267360994</v>
      </c>
      <c r="BX496" s="94">
        <f t="shared" si="289"/>
        <v>0.26</v>
      </c>
      <c r="BY496" s="100">
        <f t="shared" si="290"/>
        <v>0.876</v>
      </c>
      <c r="BZ496" s="100">
        <f t="shared" si="291"/>
        <v>0.26638612560718267</v>
      </c>
      <c r="CA496" s="94">
        <f t="shared" si="292"/>
        <v>0.15</v>
      </c>
      <c r="CB496" s="99">
        <f t="shared" si="293"/>
        <v>0.48484836915931101</v>
      </c>
      <c r="CC496" s="97" t="str">
        <f t="shared" si="294"/>
        <v>Mala</v>
      </c>
      <c r="CD496" s="99">
        <f t="shared" si="295"/>
        <v>0.73361387439281733</v>
      </c>
      <c r="CE496" s="96">
        <f t="shared" si="296"/>
        <v>0.24064298308751808</v>
      </c>
      <c r="CF496" s="96">
        <f t="shared" si="297"/>
        <v>0</v>
      </c>
      <c r="CG496" s="99">
        <f t="shared" si="298"/>
        <v>0.32475228582677845</v>
      </c>
      <c r="CH496" s="101" t="str">
        <f t="shared" si="299"/>
        <v>Baja</v>
      </c>
      <c r="CI496" s="96">
        <f t="shared" si="300"/>
        <v>0.67619854855843642</v>
      </c>
      <c r="CJ496" s="96">
        <f t="shared" si="301"/>
        <v>1</v>
      </c>
      <c r="CK496" s="96">
        <f t="shared" si="302"/>
        <v>0.22599999999999998</v>
      </c>
      <c r="CL496" s="102">
        <f t="shared" si="303"/>
        <v>0.63406618285281213</v>
      </c>
      <c r="CM496" s="103" t="str">
        <f t="shared" si="304"/>
        <v>Alta</v>
      </c>
      <c r="CN496" s="96">
        <f t="shared" si="305"/>
        <v>0.12400000000000001</v>
      </c>
      <c r="CO496" s="96">
        <f t="shared" si="306"/>
        <v>0.12400000000000001</v>
      </c>
      <c r="CP496" s="103" t="str">
        <f t="shared" si="307"/>
        <v>Ninguna</v>
      </c>
      <c r="CQ496" s="104">
        <f t="shared" si="308"/>
        <v>5.8255746372622293E-4</v>
      </c>
      <c r="CR496" s="104">
        <f t="shared" si="309"/>
        <v>5.8255746372622293E-4</v>
      </c>
      <c r="CS496" s="103" t="str">
        <f t="shared" si="310"/>
        <v>Ninguna</v>
      </c>
      <c r="CT496" s="105" t="str">
        <f t="shared" si="311"/>
        <v>Hipereutrofico</v>
      </c>
      <c r="CU496" s="83" t="s">
        <v>2726</v>
      </c>
      <c r="CV496" s="83" t="s">
        <v>2727</v>
      </c>
      <c r="CW496" s="90">
        <v>44168</v>
      </c>
      <c r="CX496" s="106">
        <f t="shared" si="312"/>
        <v>7.2969021738604525</v>
      </c>
    </row>
    <row r="497" spans="1:102" ht="30" hidden="1" customHeight="1" x14ac:dyDescent="0.2">
      <c r="A497" s="83">
        <v>2020</v>
      </c>
      <c r="B497" s="84" t="s">
        <v>2728</v>
      </c>
      <c r="C497" s="84" t="s">
        <v>195</v>
      </c>
      <c r="D497" s="85" t="s">
        <v>1378</v>
      </c>
      <c r="E497" s="84" t="s">
        <v>600</v>
      </c>
      <c r="F497" s="86" t="s">
        <v>241</v>
      </c>
      <c r="G497" s="86" t="s">
        <v>991</v>
      </c>
      <c r="H497" s="87">
        <v>-75.638779</v>
      </c>
      <c r="I497" s="119">
        <v>6.3951659999999997</v>
      </c>
      <c r="J497" s="88">
        <v>827253.43680000002</v>
      </c>
      <c r="K497" s="86">
        <v>1199200.0064000001</v>
      </c>
      <c r="L497" s="89" t="s">
        <v>2725</v>
      </c>
      <c r="M497" s="86" t="s">
        <v>2544</v>
      </c>
      <c r="N497" s="86" t="s">
        <v>79</v>
      </c>
      <c r="O497" s="86" t="s">
        <v>2545</v>
      </c>
      <c r="P497" s="86" t="s">
        <v>80</v>
      </c>
      <c r="Q497" s="84" t="s">
        <v>2546</v>
      </c>
      <c r="R497" s="84" t="s">
        <v>667</v>
      </c>
      <c r="S497" s="84" t="s">
        <v>173</v>
      </c>
      <c r="T497" s="84" t="s">
        <v>174</v>
      </c>
      <c r="U497" s="85" t="s">
        <v>194</v>
      </c>
      <c r="V497" s="84" t="s">
        <v>195</v>
      </c>
      <c r="W497" s="84" t="s">
        <v>196</v>
      </c>
      <c r="X497" s="90" t="s">
        <v>195</v>
      </c>
      <c r="Y497" s="90">
        <v>44148</v>
      </c>
      <c r="Z497" s="91">
        <v>17.53</v>
      </c>
      <c r="AA497" s="91">
        <v>6.85</v>
      </c>
      <c r="AB497" s="91">
        <v>227</v>
      </c>
      <c r="AC497" s="91">
        <v>15.3</v>
      </c>
      <c r="AD497" s="91">
        <v>19</v>
      </c>
      <c r="AE497" s="91">
        <v>6.89</v>
      </c>
      <c r="AF497" s="91">
        <v>84.2</v>
      </c>
      <c r="AG497" s="91">
        <f t="shared" si="313"/>
        <v>3.6999999999999993</v>
      </c>
      <c r="AH497" s="91">
        <v>63.2</v>
      </c>
      <c r="AI497" s="91">
        <v>12.2</v>
      </c>
      <c r="AJ497" s="91" t="s">
        <v>88</v>
      </c>
      <c r="AK497" s="91" t="s">
        <v>88</v>
      </c>
      <c r="AL497" s="91">
        <v>1054000</v>
      </c>
      <c r="AM497" s="91">
        <v>4106000</v>
      </c>
      <c r="AN497" s="91">
        <v>1086000</v>
      </c>
      <c r="AO497" s="91">
        <v>4.3899999999999997</v>
      </c>
      <c r="AP497" s="91">
        <v>1.3079416788028044</v>
      </c>
      <c r="AQ497" s="91">
        <v>0.10199999999999999</v>
      </c>
      <c r="AR497" s="96">
        <v>5</v>
      </c>
      <c r="AS497" s="91">
        <v>30.5</v>
      </c>
      <c r="AT497" s="91">
        <v>346</v>
      </c>
      <c r="AU497" s="91" t="s">
        <v>88</v>
      </c>
      <c r="AV497" s="91">
        <v>40</v>
      </c>
      <c r="AW497" s="91">
        <v>0.5</v>
      </c>
      <c r="AX497" s="91">
        <v>9.49</v>
      </c>
      <c r="AY497" s="91">
        <v>0.76</v>
      </c>
      <c r="AZ497" s="91">
        <v>62.7</v>
      </c>
      <c r="BA497" s="91">
        <v>80.8</v>
      </c>
      <c r="BB497" s="91" t="s">
        <v>88</v>
      </c>
      <c r="BC497" s="91" t="s">
        <v>88</v>
      </c>
      <c r="BD497" s="91" t="s">
        <v>88</v>
      </c>
      <c r="BE497" s="93" t="s">
        <v>88</v>
      </c>
      <c r="BF497" s="91" t="s">
        <v>88</v>
      </c>
      <c r="BG497" s="91" t="s">
        <v>88</v>
      </c>
      <c r="BH497" s="91" t="s">
        <v>88</v>
      </c>
      <c r="BI497" s="94">
        <f t="shared" si="274"/>
        <v>90.639849529076244</v>
      </c>
      <c r="BJ497" s="95">
        <f t="shared" si="275"/>
        <v>2</v>
      </c>
      <c r="BK497" s="95">
        <f t="shared" si="276"/>
        <v>84.745025358343327</v>
      </c>
      <c r="BL497" s="95">
        <f t="shared" si="277"/>
        <v>26.865088237712001</v>
      </c>
      <c r="BM497" s="95">
        <f t="shared" si="278"/>
        <v>91.727679289675791</v>
      </c>
      <c r="BN497" s="95">
        <f t="shared" si="279"/>
        <v>15.694382645536862</v>
      </c>
      <c r="BO497" s="95">
        <f t="shared" si="280"/>
        <v>79.776537522967018</v>
      </c>
      <c r="BP497" s="95">
        <f t="shared" si="281"/>
        <v>51.092878014368743</v>
      </c>
      <c r="BQ497" s="95">
        <f t="shared" si="282"/>
        <v>40.85539340664161</v>
      </c>
      <c r="BR497" s="96">
        <f t="shared" si="283"/>
        <v>53.673054640941437</v>
      </c>
      <c r="BS497" s="97" t="str">
        <f t="shared" si="284"/>
        <v>MEDIA</v>
      </c>
      <c r="BT497" s="98">
        <f t="shared" si="285"/>
        <v>12.486842105263158</v>
      </c>
      <c r="BU497" s="99">
        <f t="shared" si="286"/>
        <v>0.84200000000000008</v>
      </c>
      <c r="BV497" s="100">
        <f t="shared" si="287"/>
        <v>0.1</v>
      </c>
      <c r="BW497" s="95">
        <f t="shared" si="288"/>
        <v>0.92624508267360994</v>
      </c>
      <c r="BX497" s="94">
        <f t="shared" si="289"/>
        <v>0.26</v>
      </c>
      <c r="BY497" s="100">
        <f t="shared" si="290"/>
        <v>0.9</v>
      </c>
      <c r="BZ497" s="100">
        <f t="shared" si="291"/>
        <v>0.21100427763020979</v>
      </c>
      <c r="CA497" s="94">
        <f t="shared" si="292"/>
        <v>0.6</v>
      </c>
      <c r="CB497" s="99">
        <f t="shared" si="293"/>
        <v>0.55433491044253469</v>
      </c>
      <c r="CC497" s="97" t="str">
        <f t="shared" si="294"/>
        <v>Regular</v>
      </c>
      <c r="CD497" s="99">
        <f t="shared" si="295"/>
        <v>0.78899572236979021</v>
      </c>
      <c r="CE497" s="96">
        <f t="shared" si="296"/>
        <v>0.20072893824597907</v>
      </c>
      <c r="CF497" s="96">
        <f t="shared" si="297"/>
        <v>6.3500000000000001E-2</v>
      </c>
      <c r="CG497" s="99">
        <f t="shared" si="298"/>
        <v>0.35107488687192312</v>
      </c>
      <c r="CH497" s="101" t="str">
        <f t="shared" si="299"/>
        <v>Baja</v>
      </c>
      <c r="CI497" s="96">
        <f t="shared" si="300"/>
        <v>0.71045188147232363</v>
      </c>
      <c r="CJ497" s="96">
        <f t="shared" si="301"/>
        <v>1</v>
      </c>
      <c r="CK497" s="96">
        <f t="shared" si="302"/>
        <v>0.15799999999999992</v>
      </c>
      <c r="CL497" s="102">
        <f t="shared" si="303"/>
        <v>0.62281729382410778</v>
      </c>
      <c r="CM497" s="103" t="str">
        <f t="shared" si="304"/>
        <v>Alta</v>
      </c>
      <c r="CN497" s="96">
        <f t="shared" si="305"/>
        <v>9.9999999999999992E-2</v>
      </c>
      <c r="CO497" s="96">
        <f t="shared" si="306"/>
        <v>9.9999999999999992E-2</v>
      </c>
      <c r="CP497" s="103" t="str">
        <f t="shared" si="307"/>
        <v>Ninguna</v>
      </c>
      <c r="CQ497" s="104">
        <f t="shared" si="308"/>
        <v>5.8255746372622293E-4</v>
      </c>
      <c r="CR497" s="104">
        <f t="shared" si="309"/>
        <v>5.8255746372622293E-4</v>
      </c>
      <c r="CS497" s="103" t="str">
        <f t="shared" si="310"/>
        <v>Ninguna</v>
      </c>
      <c r="CT497" s="105" t="str">
        <f t="shared" si="311"/>
        <v>Eutrofico</v>
      </c>
      <c r="CU497" s="83" t="s">
        <v>2726</v>
      </c>
      <c r="CV497" s="83" t="s">
        <v>2727</v>
      </c>
      <c r="CW497" s="90">
        <v>44168</v>
      </c>
      <c r="CX497" s="106">
        <f t="shared" si="312"/>
        <v>10.899941678802804</v>
      </c>
    </row>
    <row r="498" spans="1:102" ht="30" hidden="1" customHeight="1" x14ac:dyDescent="0.2">
      <c r="A498" s="83">
        <v>2020</v>
      </c>
      <c r="B498" s="84" t="s">
        <v>1380</v>
      </c>
      <c r="C498" s="84" t="s">
        <v>602</v>
      </c>
      <c r="D498" s="85" t="s">
        <v>1381</v>
      </c>
      <c r="E498" s="84" t="s">
        <v>600</v>
      </c>
      <c r="F498" s="86" t="s">
        <v>241</v>
      </c>
      <c r="G498" s="86">
        <v>12</v>
      </c>
      <c r="H498" s="87">
        <v>-75.552449999999993</v>
      </c>
      <c r="I498" s="119">
        <v>6.4640500000000003</v>
      </c>
      <c r="J498" s="88">
        <v>836829.39820000005</v>
      </c>
      <c r="K498" s="86">
        <v>1206792.0390999999</v>
      </c>
      <c r="L498" s="89" t="s">
        <v>2711</v>
      </c>
      <c r="M498" s="86" t="s">
        <v>2544</v>
      </c>
      <c r="N498" s="86" t="s">
        <v>79</v>
      </c>
      <c r="O498" s="86" t="s">
        <v>2684</v>
      </c>
      <c r="P498" s="86" t="s">
        <v>685</v>
      </c>
      <c r="Q498" s="84" t="s">
        <v>2690</v>
      </c>
      <c r="R498" s="84" t="s">
        <v>703</v>
      </c>
      <c r="S498" s="84" t="s">
        <v>250</v>
      </c>
      <c r="T498" s="84" t="s">
        <v>251</v>
      </c>
      <c r="U498" s="85" t="s">
        <v>2021</v>
      </c>
      <c r="V498" s="84" t="s">
        <v>253</v>
      </c>
      <c r="W498" s="84" t="s">
        <v>601</v>
      </c>
      <c r="X498" s="90" t="s">
        <v>602</v>
      </c>
      <c r="Y498" s="90">
        <v>44146</v>
      </c>
      <c r="Z498" s="91">
        <v>1554.78</v>
      </c>
      <c r="AA498" s="91">
        <v>6.85</v>
      </c>
      <c r="AB498" s="91">
        <v>152</v>
      </c>
      <c r="AC498" s="91">
        <v>15.1</v>
      </c>
      <c r="AD498" s="91">
        <v>18.100000000000001</v>
      </c>
      <c r="AE498" s="91">
        <v>6.35</v>
      </c>
      <c r="AF498" s="91">
        <v>73.7</v>
      </c>
      <c r="AG498" s="91">
        <f t="shared" si="313"/>
        <v>3.0000000000000018</v>
      </c>
      <c r="AH498" s="91">
        <v>48.6</v>
      </c>
      <c r="AI498" s="91">
        <v>19.2</v>
      </c>
      <c r="AJ498" s="91" t="s">
        <v>88</v>
      </c>
      <c r="AK498" s="91" t="s">
        <v>88</v>
      </c>
      <c r="AL498" s="91">
        <v>5830</v>
      </c>
      <c r="AM498" s="91">
        <v>9600</v>
      </c>
      <c r="AN498" s="91">
        <v>6488</v>
      </c>
      <c r="AO498" s="91">
        <v>2.39</v>
      </c>
      <c r="AP498" s="91">
        <v>0.37950639384951834</v>
      </c>
      <c r="AQ498" s="91">
        <v>9.8000000000000004E-2</v>
      </c>
      <c r="AR498" s="96">
        <v>5</v>
      </c>
      <c r="AS498" s="91">
        <v>32.1</v>
      </c>
      <c r="AT498" s="91">
        <v>193</v>
      </c>
      <c r="AU498" s="91" t="s">
        <v>88</v>
      </c>
      <c r="AV498" s="91">
        <v>35</v>
      </c>
      <c r="AW498" s="91">
        <v>0.1</v>
      </c>
      <c r="AX498" s="91">
        <v>5</v>
      </c>
      <c r="AY498" s="91">
        <v>1.41</v>
      </c>
      <c r="AZ498" s="91">
        <v>33.9</v>
      </c>
      <c r="BA498" s="91">
        <v>29</v>
      </c>
      <c r="BB498" s="91" t="s">
        <v>88</v>
      </c>
      <c r="BC498" s="91" t="s">
        <v>88</v>
      </c>
      <c r="BD498" s="91" t="s">
        <v>88</v>
      </c>
      <c r="BE498" s="93" t="s">
        <v>88</v>
      </c>
      <c r="BF498" s="91" t="s">
        <v>88</v>
      </c>
      <c r="BG498" s="91" t="s">
        <v>88</v>
      </c>
      <c r="BH498" s="91" t="s">
        <v>88</v>
      </c>
      <c r="BI498" s="94">
        <f t="shared" si="274"/>
        <v>78.767241879693103</v>
      </c>
      <c r="BJ498" s="95">
        <f t="shared" si="275"/>
        <v>12.03714212408142</v>
      </c>
      <c r="BK498" s="95">
        <f t="shared" si="276"/>
        <v>84.745025358343327</v>
      </c>
      <c r="BL498" s="95">
        <f t="shared" si="277"/>
        <v>13.695834401791984</v>
      </c>
      <c r="BM498" s="95">
        <f t="shared" si="278"/>
        <v>98.148878432197762</v>
      </c>
      <c r="BN498" s="95">
        <f t="shared" si="279"/>
        <v>23.680027451149428</v>
      </c>
      <c r="BO498" s="95">
        <f t="shared" si="280"/>
        <v>82.853298505099986</v>
      </c>
      <c r="BP498" s="95">
        <f t="shared" si="281"/>
        <v>49.8299804696846</v>
      </c>
      <c r="BQ498" s="95">
        <f t="shared" si="282"/>
        <v>71.535443542371098</v>
      </c>
      <c r="BR498" s="96">
        <f t="shared" si="283"/>
        <v>55.6069683574012</v>
      </c>
      <c r="BS498" s="97" t="str">
        <f t="shared" si="284"/>
        <v>MEDIA</v>
      </c>
      <c r="BT498" s="98">
        <f t="shared" si="285"/>
        <v>3.5460992907801421</v>
      </c>
      <c r="BU498" s="99">
        <f t="shared" si="286"/>
        <v>0.73699999999999999</v>
      </c>
      <c r="BV498" s="100">
        <f t="shared" si="287"/>
        <v>0.1</v>
      </c>
      <c r="BW498" s="95">
        <f t="shared" si="288"/>
        <v>0.92624508267360994</v>
      </c>
      <c r="BX498" s="94">
        <f t="shared" si="289"/>
        <v>0.26</v>
      </c>
      <c r="BY498" s="100">
        <f t="shared" si="290"/>
        <v>0.91500000000000004</v>
      </c>
      <c r="BZ498" s="100">
        <f t="shared" si="291"/>
        <v>0.53903239298201344</v>
      </c>
      <c r="CA498" s="94">
        <f t="shared" si="292"/>
        <v>0.15</v>
      </c>
      <c r="CB498" s="99">
        <f t="shared" si="293"/>
        <v>0.52255884659178731</v>
      </c>
      <c r="CC498" s="97" t="str">
        <f t="shared" si="294"/>
        <v>Regular</v>
      </c>
      <c r="CD498" s="99">
        <f t="shared" si="295"/>
        <v>0.46096760701798656</v>
      </c>
      <c r="CE498" s="96">
        <f t="shared" si="296"/>
        <v>0</v>
      </c>
      <c r="CF498" s="96">
        <f t="shared" si="297"/>
        <v>0</v>
      </c>
      <c r="CG498" s="99">
        <f t="shared" si="298"/>
        <v>0.15365586900599551</v>
      </c>
      <c r="CH498" s="101" t="str">
        <f t="shared" si="299"/>
        <v>Ninguna</v>
      </c>
      <c r="CI498" s="96">
        <f t="shared" si="300"/>
        <v>0.84831086009248469</v>
      </c>
      <c r="CJ498" s="96">
        <f t="shared" si="301"/>
        <v>0.79007189050215842</v>
      </c>
      <c r="CK498" s="96">
        <f t="shared" si="302"/>
        <v>0.26300000000000001</v>
      </c>
      <c r="CL498" s="102">
        <f t="shared" si="303"/>
        <v>0.63379425019821445</v>
      </c>
      <c r="CM498" s="103" t="str">
        <f t="shared" si="304"/>
        <v>Alta</v>
      </c>
      <c r="CN498" s="96">
        <f t="shared" si="305"/>
        <v>8.4999999999999992E-2</v>
      </c>
      <c r="CO498" s="96">
        <f t="shared" si="306"/>
        <v>8.4999999999999992E-2</v>
      </c>
      <c r="CP498" s="103" t="str">
        <f t="shared" si="307"/>
        <v>Ninguna</v>
      </c>
      <c r="CQ498" s="104">
        <f t="shared" si="308"/>
        <v>5.8255746372622293E-4</v>
      </c>
      <c r="CR498" s="104">
        <f t="shared" si="309"/>
        <v>5.8255746372622293E-4</v>
      </c>
      <c r="CS498" s="103" t="str">
        <f t="shared" si="310"/>
        <v>Ninguna</v>
      </c>
      <c r="CT498" s="105" t="str">
        <f t="shared" si="311"/>
        <v>Hipereutrofico</v>
      </c>
      <c r="CU498" s="83" t="s">
        <v>2729</v>
      </c>
      <c r="CV498" s="83" t="s">
        <v>2730</v>
      </c>
      <c r="CW498" s="90">
        <v>44165</v>
      </c>
      <c r="CX498" s="106">
        <f t="shared" si="312"/>
        <v>5.4775063938495183</v>
      </c>
    </row>
    <row r="499" spans="1:102" ht="30" hidden="1" customHeight="1" x14ac:dyDescent="0.2">
      <c r="A499" s="83">
        <v>2020</v>
      </c>
      <c r="B499" s="84" t="s">
        <v>1384</v>
      </c>
      <c r="C499" s="84" t="s">
        <v>602</v>
      </c>
      <c r="D499" s="85" t="s">
        <v>1385</v>
      </c>
      <c r="E499" s="84" t="s">
        <v>600</v>
      </c>
      <c r="F499" s="86" t="s">
        <v>241</v>
      </c>
      <c r="G499" s="86">
        <v>12</v>
      </c>
      <c r="H499" s="87">
        <v>-75.551319000000007</v>
      </c>
      <c r="I499" s="119">
        <v>6.4662499999999996</v>
      </c>
      <c r="J499" s="88">
        <v>836955.25120000006</v>
      </c>
      <c r="K499" s="86">
        <v>1207035.0497999999</v>
      </c>
      <c r="L499" s="89" t="s">
        <v>2715</v>
      </c>
      <c r="M499" s="86" t="s">
        <v>2544</v>
      </c>
      <c r="N499" s="86" t="s">
        <v>79</v>
      </c>
      <c r="O499" s="86" t="s">
        <v>2684</v>
      </c>
      <c r="P499" s="86" t="s">
        <v>685</v>
      </c>
      <c r="Q499" s="84" t="s">
        <v>2690</v>
      </c>
      <c r="R499" s="84" t="s">
        <v>703</v>
      </c>
      <c r="S499" s="84" t="s">
        <v>250</v>
      </c>
      <c r="T499" s="84" t="s">
        <v>251</v>
      </c>
      <c r="U499" s="85" t="s">
        <v>2021</v>
      </c>
      <c r="V499" s="84" t="s">
        <v>253</v>
      </c>
      <c r="W499" s="84" t="s">
        <v>601</v>
      </c>
      <c r="X499" s="90" t="s">
        <v>602</v>
      </c>
      <c r="Y499" s="90">
        <v>44146</v>
      </c>
      <c r="Z499" s="91">
        <v>1619.94</v>
      </c>
      <c r="AA499" s="91">
        <v>6.64</v>
      </c>
      <c r="AB499" s="91">
        <v>196</v>
      </c>
      <c r="AC499" s="91">
        <v>15.82</v>
      </c>
      <c r="AD499" s="91">
        <v>18.600000000000001</v>
      </c>
      <c r="AE499" s="91">
        <v>5.77</v>
      </c>
      <c r="AF499" s="91">
        <v>73.900000000000006</v>
      </c>
      <c r="AG499" s="91">
        <f t="shared" si="313"/>
        <v>2.7800000000000011</v>
      </c>
      <c r="AH499" s="91">
        <v>62.4</v>
      </c>
      <c r="AI499" s="91">
        <v>28.8</v>
      </c>
      <c r="AJ499" s="91" t="s">
        <v>88</v>
      </c>
      <c r="AK499" s="91" t="s">
        <v>88</v>
      </c>
      <c r="AL499" s="91">
        <v>204850</v>
      </c>
      <c r="AM499" s="91">
        <v>863200</v>
      </c>
      <c r="AN499" s="91">
        <v>214300</v>
      </c>
      <c r="AO499" s="91">
        <v>2.61</v>
      </c>
      <c r="AP499" s="91">
        <v>0.35465776091889517</v>
      </c>
      <c r="AQ499" s="91">
        <v>0.105</v>
      </c>
      <c r="AR499" s="96">
        <v>5</v>
      </c>
      <c r="AS499" s="91">
        <v>33.799999999999997</v>
      </c>
      <c r="AT499" s="91">
        <v>193</v>
      </c>
      <c r="AU499" s="91" t="s">
        <v>88</v>
      </c>
      <c r="AV499" s="91">
        <v>35</v>
      </c>
      <c r="AW499" s="91">
        <v>0.2</v>
      </c>
      <c r="AX499" s="91">
        <v>5</v>
      </c>
      <c r="AY499" s="91">
        <v>1.31</v>
      </c>
      <c r="AZ499" s="91">
        <v>35.6</v>
      </c>
      <c r="BA499" s="91">
        <v>26.1</v>
      </c>
      <c r="BB499" s="91" t="s">
        <v>88</v>
      </c>
      <c r="BC499" s="91" t="s">
        <v>88</v>
      </c>
      <c r="BD499" s="91" t="s">
        <v>88</v>
      </c>
      <c r="BE499" s="93" t="s">
        <v>88</v>
      </c>
      <c r="BF499" s="91" t="s">
        <v>88</v>
      </c>
      <c r="BG499" s="91" t="s">
        <v>88</v>
      </c>
      <c r="BH499" s="91" t="s">
        <v>88</v>
      </c>
      <c r="BI499" s="94">
        <f t="shared" si="274"/>
        <v>79.02945725876161</v>
      </c>
      <c r="BJ499" s="95">
        <f t="shared" si="275"/>
        <v>2</v>
      </c>
      <c r="BK499" s="95">
        <f t="shared" si="276"/>
        <v>78.40753472856133</v>
      </c>
      <c r="BL499" s="95">
        <f t="shared" si="277"/>
        <v>5.252535299072008</v>
      </c>
      <c r="BM499" s="95">
        <f t="shared" si="278"/>
        <v>98.329066296600502</v>
      </c>
      <c r="BN499" s="95">
        <f t="shared" si="279"/>
        <v>22.881935772797036</v>
      </c>
      <c r="BO499" s="95">
        <f t="shared" si="280"/>
        <v>83.73541464958798</v>
      </c>
      <c r="BP499" s="95">
        <f t="shared" si="281"/>
        <v>48.559468173763044</v>
      </c>
      <c r="BQ499" s="95">
        <f t="shared" si="282"/>
        <v>71.535443542371098</v>
      </c>
      <c r="BR499" s="96">
        <f t="shared" si="283"/>
        <v>52.344495610794716</v>
      </c>
      <c r="BS499" s="97" t="str">
        <f t="shared" si="284"/>
        <v>MEDIA</v>
      </c>
      <c r="BT499" s="98">
        <f t="shared" si="285"/>
        <v>3.8167938931297707</v>
      </c>
      <c r="BU499" s="99">
        <f t="shared" si="286"/>
        <v>0.7390000000000001</v>
      </c>
      <c r="BV499" s="100">
        <f t="shared" si="287"/>
        <v>0.1</v>
      </c>
      <c r="BW499" s="95">
        <f t="shared" si="288"/>
        <v>0.83042167814913637</v>
      </c>
      <c r="BX499" s="94">
        <f t="shared" si="289"/>
        <v>0.26</v>
      </c>
      <c r="BY499" s="100">
        <f t="shared" si="290"/>
        <v>0.91500000000000004</v>
      </c>
      <c r="BZ499" s="100">
        <f t="shared" si="291"/>
        <v>0.35192818282144978</v>
      </c>
      <c r="CA499" s="94">
        <f t="shared" si="292"/>
        <v>0.15</v>
      </c>
      <c r="CB499" s="99">
        <f t="shared" si="293"/>
        <v>0.48326898053588219</v>
      </c>
      <c r="CC499" s="97" t="str">
        <f t="shared" si="294"/>
        <v>Mala</v>
      </c>
      <c r="CD499" s="99">
        <f t="shared" si="295"/>
        <v>0.64807181717855022</v>
      </c>
      <c r="CE499" s="96">
        <f t="shared" si="296"/>
        <v>0</v>
      </c>
      <c r="CF499" s="96">
        <f t="shared" si="297"/>
        <v>0</v>
      </c>
      <c r="CG499" s="99">
        <f t="shared" si="298"/>
        <v>0.21602393905951675</v>
      </c>
      <c r="CH499" s="101" t="str">
        <f t="shared" si="299"/>
        <v>Baja</v>
      </c>
      <c r="CI499" s="96">
        <f t="shared" si="300"/>
        <v>0.9715747414314615</v>
      </c>
      <c r="CJ499" s="96">
        <f t="shared" si="301"/>
        <v>1</v>
      </c>
      <c r="CK499" s="96">
        <f t="shared" si="302"/>
        <v>0.2609999999999999</v>
      </c>
      <c r="CL499" s="102">
        <f t="shared" si="303"/>
        <v>0.74419158047715384</v>
      </c>
      <c r="CM499" s="103" t="str">
        <f t="shared" si="304"/>
        <v>Alta</v>
      </c>
      <c r="CN499" s="96">
        <f t="shared" si="305"/>
        <v>8.4999999999999992E-2</v>
      </c>
      <c r="CO499" s="96">
        <f t="shared" si="306"/>
        <v>8.4999999999999992E-2</v>
      </c>
      <c r="CP499" s="103" t="str">
        <f t="shared" si="307"/>
        <v>Ninguna</v>
      </c>
      <c r="CQ499" s="104">
        <f t="shared" si="308"/>
        <v>2.8237278915705153E-4</v>
      </c>
      <c r="CR499" s="104">
        <f t="shared" si="309"/>
        <v>2.8237278915705153E-4</v>
      </c>
      <c r="CS499" s="103" t="str">
        <f t="shared" si="310"/>
        <v>Ninguna</v>
      </c>
      <c r="CT499" s="105" t="str">
        <f t="shared" si="311"/>
        <v>Hipereutrofico</v>
      </c>
      <c r="CU499" s="83" t="s">
        <v>2729</v>
      </c>
      <c r="CV499" s="83" t="s">
        <v>2730</v>
      </c>
      <c r="CW499" s="90">
        <v>44165</v>
      </c>
      <c r="CX499" s="106">
        <f t="shared" si="312"/>
        <v>5.459657760918895</v>
      </c>
    </row>
    <row r="500" spans="1:102" ht="30" hidden="1" customHeight="1" x14ac:dyDescent="0.2">
      <c r="A500" s="83">
        <v>2020</v>
      </c>
      <c r="B500" s="84" t="s">
        <v>1387</v>
      </c>
      <c r="C500" s="84" t="s">
        <v>265</v>
      </c>
      <c r="D500" s="85" t="s">
        <v>1388</v>
      </c>
      <c r="E500" s="84" t="s">
        <v>508</v>
      </c>
      <c r="F500" s="86" t="s">
        <v>241</v>
      </c>
      <c r="G500" s="86" t="s">
        <v>991</v>
      </c>
      <c r="H500" s="87">
        <v>-75.451158000000007</v>
      </c>
      <c r="I500" s="119">
        <v>6.644609</v>
      </c>
      <c r="J500" s="88">
        <v>848092.03300000005</v>
      </c>
      <c r="K500" s="86">
        <v>1226734.0873</v>
      </c>
      <c r="L500" s="89" t="s">
        <v>2709</v>
      </c>
      <c r="M500" s="86" t="s">
        <v>2544</v>
      </c>
      <c r="N500" s="86" t="s">
        <v>79</v>
      </c>
      <c r="O500" s="86" t="s">
        <v>2684</v>
      </c>
      <c r="P500" s="86" t="s">
        <v>685</v>
      </c>
      <c r="Q500" s="84" t="s">
        <v>2690</v>
      </c>
      <c r="R500" s="84" t="s">
        <v>703</v>
      </c>
      <c r="S500" s="84" t="s">
        <v>262</v>
      </c>
      <c r="T500" s="84" t="s">
        <v>263</v>
      </c>
      <c r="U500" s="85" t="s">
        <v>264</v>
      </c>
      <c r="V500" s="84" t="s">
        <v>265</v>
      </c>
      <c r="W500" s="84" t="s">
        <v>509</v>
      </c>
      <c r="X500" s="90" t="s">
        <v>265</v>
      </c>
      <c r="Y500" s="90">
        <v>44141</v>
      </c>
      <c r="Z500" s="91">
        <v>59.45</v>
      </c>
      <c r="AA500" s="91">
        <v>6.35</v>
      </c>
      <c r="AB500" s="91">
        <v>200</v>
      </c>
      <c r="AC500" s="91">
        <v>16.100000000000001</v>
      </c>
      <c r="AD500" s="91">
        <v>19.399999999999999</v>
      </c>
      <c r="AE500" s="91">
        <v>5.96</v>
      </c>
      <c r="AF500" s="91">
        <v>84.2</v>
      </c>
      <c r="AG500" s="91">
        <f t="shared" si="313"/>
        <v>3.2999999999999972</v>
      </c>
      <c r="AH500" s="96">
        <v>119</v>
      </c>
      <c r="AI500" s="96">
        <v>72.3</v>
      </c>
      <c r="AJ500" s="91" t="s">
        <v>88</v>
      </c>
      <c r="AK500" s="91" t="s">
        <v>88</v>
      </c>
      <c r="AL500" s="96">
        <v>20000</v>
      </c>
      <c r="AM500" s="96">
        <v>1789000</v>
      </c>
      <c r="AN500" s="96">
        <v>24300</v>
      </c>
      <c r="AO500" s="96">
        <v>0.5</v>
      </c>
      <c r="AP500" s="96">
        <v>0.2484863293062323</v>
      </c>
      <c r="AQ500" s="96">
        <v>0.03</v>
      </c>
      <c r="AR500" s="96">
        <v>5</v>
      </c>
      <c r="AS500" s="96">
        <v>95.4</v>
      </c>
      <c r="AT500" s="96">
        <v>225</v>
      </c>
      <c r="AU500" s="91" t="s">
        <v>88</v>
      </c>
      <c r="AV500" s="96">
        <v>83</v>
      </c>
      <c r="AW500" s="96">
        <v>0.2</v>
      </c>
      <c r="AX500" s="96">
        <v>5</v>
      </c>
      <c r="AY500" s="96">
        <v>1.3</v>
      </c>
      <c r="AZ500" s="96">
        <v>56.3</v>
      </c>
      <c r="BA500" s="96">
        <v>31.9</v>
      </c>
      <c r="BB500" s="91" t="s">
        <v>88</v>
      </c>
      <c r="BC500" s="91" t="s">
        <v>88</v>
      </c>
      <c r="BD500" s="91" t="s">
        <v>88</v>
      </c>
      <c r="BE500" s="93" t="s">
        <v>88</v>
      </c>
      <c r="BF500" s="91" t="s">
        <v>88</v>
      </c>
      <c r="BG500" s="91" t="s">
        <v>88</v>
      </c>
      <c r="BH500" s="91" t="s">
        <v>88</v>
      </c>
      <c r="BI500" s="94">
        <f t="shared" si="274"/>
        <v>90.639849529076244</v>
      </c>
      <c r="BJ500" s="95">
        <f t="shared" si="275"/>
        <v>7.1617107987257791</v>
      </c>
      <c r="BK500" s="95">
        <f t="shared" si="276"/>
        <v>68.511110472406898</v>
      </c>
      <c r="BL500" s="95">
        <f t="shared" si="277"/>
        <v>2</v>
      </c>
      <c r="BM500" s="95">
        <f t="shared" si="278"/>
        <v>99.104004398411917</v>
      </c>
      <c r="BN500" s="95">
        <f t="shared" si="279"/>
        <v>61.608367706250007</v>
      </c>
      <c r="BO500" s="95">
        <f t="shared" si="280"/>
        <v>81.582786606903184</v>
      </c>
      <c r="BP500" s="95">
        <f t="shared" si="281"/>
        <v>17.631515830351802</v>
      </c>
      <c r="BQ500" s="95">
        <f t="shared" si="282"/>
        <v>65.733432460937507</v>
      </c>
      <c r="BR500" s="96">
        <f t="shared" si="283"/>
        <v>54.552247709554123</v>
      </c>
      <c r="BS500" s="97" t="str">
        <f t="shared" si="284"/>
        <v>MEDIA</v>
      </c>
      <c r="BT500" s="98">
        <f t="shared" si="285"/>
        <v>3.8461538461538458</v>
      </c>
      <c r="BU500" s="99">
        <f t="shared" si="286"/>
        <v>0.84200000000000008</v>
      </c>
      <c r="BV500" s="100">
        <f t="shared" si="287"/>
        <v>0.1</v>
      </c>
      <c r="BW500" s="95">
        <f t="shared" si="288"/>
        <v>0.71417381260978952</v>
      </c>
      <c r="BX500" s="94">
        <f t="shared" si="289"/>
        <v>0.125</v>
      </c>
      <c r="BY500" s="100">
        <f t="shared" si="290"/>
        <v>0.77100000000000002</v>
      </c>
      <c r="BZ500" s="100">
        <f t="shared" si="291"/>
        <v>0.33414418906989019</v>
      </c>
      <c r="CA500" s="94">
        <f t="shared" si="292"/>
        <v>0.15</v>
      </c>
      <c r="CB500" s="99">
        <f t="shared" si="293"/>
        <v>0.44192452023515527</v>
      </c>
      <c r="CC500" s="97" t="str">
        <f t="shared" si="294"/>
        <v>Mala</v>
      </c>
      <c r="CD500" s="99">
        <f t="shared" si="295"/>
        <v>0.66585581093010981</v>
      </c>
      <c r="CE500" s="96">
        <f t="shared" si="296"/>
        <v>3.3626293976021285E-3</v>
      </c>
      <c r="CF500" s="96">
        <f t="shared" si="297"/>
        <v>3.1499999999999972E-2</v>
      </c>
      <c r="CG500" s="99">
        <f t="shared" si="298"/>
        <v>0.23357281344257064</v>
      </c>
      <c r="CH500" s="101" t="str">
        <f t="shared" si="299"/>
        <v>Baja</v>
      </c>
      <c r="CI500" s="96">
        <f t="shared" si="300"/>
        <v>1</v>
      </c>
      <c r="CJ500" s="96">
        <f t="shared" si="301"/>
        <v>1</v>
      </c>
      <c r="CK500" s="96">
        <f t="shared" si="302"/>
        <v>0.15799999999999992</v>
      </c>
      <c r="CL500" s="102">
        <f t="shared" si="303"/>
        <v>0.71933333333333327</v>
      </c>
      <c r="CM500" s="103" t="str">
        <f t="shared" si="304"/>
        <v>Alta</v>
      </c>
      <c r="CN500" s="96">
        <f t="shared" si="305"/>
        <v>0.22900000000000001</v>
      </c>
      <c r="CO500" s="96">
        <f t="shared" si="306"/>
        <v>0.22900000000000001</v>
      </c>
      <c r="CP500" s="103" t="str">
        <f t="shared" si="307"/>
        <v>Baja</v>
      </c>
      <c r="CQ500" s="104">
        <f t="shared" si="308"/>
        <v>1.0384575848824338E-4</v>
      </c>
      <c r="CR500" s="104">
        <f t="shared" si="309"/>
        <v>1.0384575848824338E-4</v>
      </c>
      <c r="CS500" s="103" t="str">
        <f t="shared" si="310"/>
        <v>Ninguna</v>
      </c>
      <c r="CT500" s="105" t="str">
        <f t="shared" si="311"/>
        <v>Hipereutrofico</v>
      </c>
      <c r="CU500" s="83" t="s">
        <v>2731</v>
      </c>
      <c r="CV500" s="83" t="s">
        <v>2732</v>
      </c>
      <c r="CW500" s="90">
        <v>44158</v>
      </c>
      <c r="CX500" s="106">
        <f t="shared" si="312"/>
        <v>5.2784863293062321</v>
      </c>
    </row>
    <row r="501" spans="1:102" ht="30" hidden="1" customHeight="1" x14ac:dyDescent="0.2">
      <c r="A501" s="83">
        <v>2020</v>
      </c>
      <c r="B501" s="84" t="s">
        <v>1391</v>
      </c>
      <c r="C501" s="84" t="s">
        <v>265</v>
      </c>
      <c r="D501" s="85" t="s">
        <v>1392</v>
      </c>
      <c r="E501" s="84" t="s">
        <v>508</v>
      </c>
      <c r="F501" s="86" t="s">
        <v>241</v>
      </c>
      <c r="G501" s="86" t="s">
        <v>991</v>
      </c>
      <c r="H501" s="87">
        <v>-75.450231000000002</v>
      </c>
      <c r="I501" s="119">
        <v>6.6428219999999998</v>
      </c>
      <c r="J501" s="88">
        <v>848194.01839999994</v>
      </c>
      <c r="K501" s="86">
        <v>1226536.1244999999</v>
      </c>
      <c r="L501" s="89" t="s">
        <v>2733</v>
      </c>
      <c r="M501" s="86" t="s">
        <v>2544</v>
      </c>
      <c r="N501" s="86" t="s">
        <v>79</v>
      </c>
      <c r="O501" s="86" t="s">
        <v>2684</v>
      </c>
      <c r="P501" s="86" t="s">
        <v>685</v>
      </c>
      <c r="Q501" s="84" t="s">
        <v>2690</v>
      </c>
      <c r="R501" s="84" t="s">
        <v>703</v>
      </c>
      <c r="S501" s="84" t="s">
        <v>262</v>
      </c>
      <c r="T501" s="84" t="s">
        <v>263</v>
      </c>
      <c r="U501" s="85" t="s">
        <v>264</v>
      </c>
      <c r="V501" s="84" t="s">
        <v>265</v>
      </c>
      <c r="W501" s="84" t="s">
        <v>509</v>
      </c>
      <c r="X501" s="90" t="s">
        <v>265</v>
      </c>
      <c r="Y501" s="90">
        <v>44141</v>
      </c>
      <c r="Z501" s="91">
        <v>87.33</v>
      </c>
      <c r="AA501" s="91">
        <v>6.56</v>
      </c>
      <c r="AB501" s="91">
        <v>260</v>
      </c>
      <c r="AC501" s="91">
        <v>16.100000000000001</v>
      </c>
      <c r="AD501" s="91">
        <v>19.600000000000001</v>
      </c>
      <c r="AE501" s="91">
        <v>5.7</v>
      </c>
      <c r="AF501" s="91">
        <v>82.1</v>
      </c>
      <c r="AG501" s="91">
        <f t="shared" si="313"/>
        <v>3.5</v>
      </c>
      <c r="AH501" s="96">
        <v>109</v>
      </c>
      <c r="AI501" s="96">
        <v>77.900000000000006</v>
      </c>
      <c r="AJ501" s="91" t="s">
        <v>88</v>
      </c>
      <c r="AK501" s="91" t="s">
        <v>88</v>
      </c>
      <c r="AL501" s="96">
        <v>310000</v>
      </c>
      <c r="AM501" s="96">
        <v>4730000</v>
      </c>
      <c r="AN501" s="96">
        <v>504000</v>
      </c>
      <c r="AO501" s="96">
        <v>0.5</v>
      </c>
      <c r="AP501" s="96">
        <v>0.2484863293062323</v>
      </c>
      <c r="AQ501" s="96">
        <v>0.03</v>
      </c>
      <c r="AR501" s="96">
        <v>5.59</v>
      </c>
      <c r="AS501" s="96">
        <v>117</v>
      </c>
      <c r="AT501" s="96">
        <v>261</v>
      </c>
      <c r="AU501" s="91" t="s">
        <v>88</v>
      </c>
      <c r="AV501" s="96">
        <v>99</v>
      </c>
      <c r="AW501" s="96">
        <v>0.2</v>
      </c>
      <c r="AX501" s="96">
        <v>9.3699999999999992</v>
      </c>
      <c r="AY501" s="96">
        <v>1.66</v>
      </c>
      <c r="AZ501" s="96">
        <v>77.2</v>
      </c>
      <c r="BA501" s="96">
        <v>35.200000000000003</v>
      </c>
      <c r="BB501" s="91" t="s">
        <v>88</v>
      </c>
      <c r="BC501" s="91" t="s">
        <v>88</v>
      </c>
      <c r="BD501" s="91" t="s">
        <v>88</v>
      </c>
      <c r="BE501" s="93" t="s">
        <v>88</v>
      </c>
      <c r="BF501" s="91" t="s">
        <v>88</v>
      </c>
      <c r="BG501" s="91" t="s">
        <v>88</v>
      </c>
      <c r="BH501" s="91" t="s">
        <v>88</v>
      </c>
      <c r="BI501" s="94">
        <f t="shared" si="274"/>
        <v>88.614481091118606</v>
      </c>
      <c r="BJ501" s="95">
        <f t="shared" si="275"/>
        <v>2</v>
      </c>
      <c r="BK501" s="95">
        <f t="shared" si="276"/>
        <v>75.769588763280325</v>
      </c>
      <c r="BL501" s="95">
        <f t="shared" si="277"/>
        <v>2</v>
      </c>
      <c r="BM501" s="95">
        <f t="shared" si="278"/>
        <v>99.104004398411917</v>
      </c>
      <c r="BN501" s="95">
        <f t="shared" si="279"/>
        <v>61.608367706250007</v>
      </c>
      <c r="BO501" s="95">
        <f t="shared" si="280"/>
        <v>80.69497612207968</v>
      </c>
      <c r="BP501" s="95">
        <f t="shared" si="281"/>
        <v>5</v>
      </c>
      <c r="BQ501" s="95">
        <f t="shared" si="282"/>
        <v>58.794550128075088</v>
      </c>
      <c r="BR501" s="96">
        <f t="shared" si="283"/>
        <v>52.595469881090416</v>
      </c>
      <c r="BS501" s="97" t="str">
        <f t="shared" si="284"/>
        <v>MEDIA</v>
      </c>
      <c r="BT501" s="98">
        <f t="shared" si="285"/>
        <v>5.6445783132530121</v>
      </c>
      <c r="BU501" s="99">
        <f t="shared" si="286"/>
        <v>0.82099999999999995</v>
      </c>
      <c r="BV501" s="100">
        <f t="shared" si="287"/>
        <v>0.1</v>
      </c>
      <c r="BW501" s="95">
        <f t="shared" si="288"/>
        <v>0.79658322935216308</v>
      </c>
      <c r="BX501" s="94">
        <f t="shared" si="289"/>
        <v>0.125</v>
      </c>
      <c r="BY501" s="100">
        <f t="shared" si="290"/>
        <v>0.72300000000000009</v>
      </c>
      <c r="BZ501" s="100">
        <f t="shared" si="291"/>
        <v>5.3622761859388524E-2</v>
      </c>
      <c r="CA501" s="94">
        <f t="shared" si="292"/>
        <v>0.35</v>
      </c>
      <c r="CB501" s="99">
        <f t="shared" si="293"/>
        <v>0.43210883876961731</v>
      </c>
      <c r="CC501" s="97" t="str">
        <f t="shared" si="294"/>
        <v>Mala</v>
      </c>
      <c r="CD501" s="99">
        <f t="shared" si="295"/>
        <v>0.94637723814061148</v>
      </c>
      <c r="CE501" s="96">
        <f t="shared" si="296"/>
        <v>5.1854651435825115E-3</v>
      </c>
      <c r="CF501" s="96">
        <f t="shared" si="297"/>
        <v>0.13600000000000001</v>
      </c>
      <c r="CG501" s="99">
        <f t="shared" si="298"/>
        <v>0.3625209010947314</v>
      </c>
      <c r="CH501" s="101" t="str">
        <f t="shared" si="299"/>
        <v>Baja</v>
      </c>
      <c r="CI501" s="96">
        <f t="shared" si="300"/>
        <v>1</v>
      </c>
      <c r="CJ501" s="96">
        <f t="shared" si="301"/>
        <v>1</v>
      </c>
      <c r="CK501" s="96">
        <f t="shared" si="302"/>
        <v>0.17900000000000005</v>
      </c>
      <c r="CL501" s="102">
        <f t="shared" si="303"/>
        <v>0.72633333333333339</v>
      </c>
      <c r="CM501" s="103" t="str">
        <f t="shared" si="304"/>
        <v>Alta</v>
      </c>
      <c r="CN501" s="96">
        <f t="shared" si="305"/>
        <v>0.27699999999999997</v>
      </c>
      <c r="CO501" s="96">
        <f t="shared" si="306"/>
        <v>0.27699999999999997</v>
      </c>
      <c r="CP501" s="103" t="str">
        <f t="shared" si="307"/>
        <v>Baja</v>
      </c>
      <c r="CQ501" s="104">
        <f t="shared" si="308"/>
        <v>2.1428271736026585E-4</v>
      </c>
      <c r="CR501" s="104">
        <f t="shared" si="309"/>
        <v>2.1428271736026585E-4</v>
      </c>
      <c r="CS501" s="103" t="str">
        <f t="shared" si="310"/>
        <v>Ninguna</v>
      </c>
      <c r="CT501" s="105" t="str">
        <f t="shared" si="311"/>
        <v>Hipereutrofico</v>
      </c>
      <c r="CU501" s="83" t="s">
        <v>2731</v>
      </c>
      <c r="CV501" s="83" t="s">
        <v>2732</v>
      </c>
      <c r="CW501" s="90">
        <v>44158</v>
      </c>
      <c r="CX501" s="106">
        <f t="shared" si="312"/>
        <v>9.6484863293062322</v>
      </c>
    </row>
    <row r="502" spans="1:102" ht="30" hidden="1" customHeight="1" x14ac:dyDescent="0.2">
      <c r="A502" s="83">
        <v>2020</v>
      </c>
      <c r="B502" s="84" t="s">
        <v>1394</v>
      </c>
      <c r="C502" s="84" t="s">
        <v>561</v>
      </c>
      <c r="D502" s="85" t="s">
        <v>1395</v>
      </c>
      <c r="E502" s="84" t="s">
        <v>508</v>
      </c>
      <c r="F502" s="86" t="s">
        <v>241</v>
      </c>
      <c r="G502" s="86">
        <v>7</v>
      </c>
      <c r="H502" s="87">
        <v>-75.247005999999999</v>
      </c>
      <c r="I502" s="119">
        <v>6.5738200000000004</v>
      </c>
      <c r="J502" s="88">
        <v>870653.55149999994</v>
      </c>
      <c r="K502" s="86">
        <v>1218846.0103</v>
      </c>
      <c r="L502" s="89" t="s">
        <v>2734</v>
      </c>
      <c r="M502" s="86" t="s">
        <v>2544</v>
      </c>
      <c r="N502" s="86" t="s">
        <v>79</v>
      </c>
      <c r="O502" s="86" t="s">
        <v>2684</v>
      </c>
      <c r="P502" s="86" t="s">
        <v>685</v>
      </c>
      <c r="Q502" s="84" t="s">
        <v>2690</v>
      </c>
      <c r="R502" s="84" t="s">
        <v>703</v>
      </c>
      <c r="S502" s="84" t="s">
        <v>250</v>
      </c>
      <c r="T502" s="84" t="s">
        <v>251</v>
      </c>
      <c r="U502" s="85" t="s">
        <v>302</v>
      </c>
      <c r="V502" s="84" t="s">
        <v>303</v>
      </c>
      <c r="W502" s="84" t="s">
        <v>560</v>
      </c>
      <c r="X502" s="90" t="s">
        <v>561</v>
      </c>
      <c r="Y502" s="90">
        <v>44139</v>
      </c>
      <c r="Z502" s="91">
        <v>26607.95</v>
      </c>
      <c r="AA502" s="91">
        <v>7.03</v>
      </c>
      <c r="AB502" s="91">
        <v>80</v>
      </c>
      <c r="AC502" s="91">
        <v>23.2</v>
      </c>
      <c r="AD502" s="91">
        <v>25.2</v>
      </c>
      <c r="AE502" s="91">
        <v>7.21</v>
      </c>
      <c r="AF502" s="91">
        <v>92.5</v>
      </c>
      <c r="AG502" s="91">
        <f t="shared" si="313"/>
        <v>2</v>
      </c>
      <c r="AH502" s="91">
        <v>12</v>
      </c>
      <c r="AI502" s="91">
        <v>2</v>
      </c>
      <c r="AJ502" s="91" t="s">
        <v>88</v>
      </c>
      <c r="AK502" s="91" t="s">
        <v>88</v>
      </c>
      <c r="AL502" s="91">
        <v>9595</v>
      </c>
      <c r="AM502" s="91">
        <v>111990</v>
      </c>
      <c r="AN502" s="91">
        <v>20460</v>
      </c>
      <c r="AO502" s="96">
        <v>0.5</v>
      </c>
      <c r="AP502" s="96">
        <v>0.2484863293062323</v>
      </c>
      <c r="AQ502" s="96">
        <v>0.03</v>
      </c>
      <c r="AR502" s="91">
        <v>5</v>
      </c>
      <c r="AS502" s="91">
        <v>33.4</v>
      </c>
      <c r="AT502" s="91">
        <v>101</v>
      </c>
      <c r="AU502" s="91" t="s">
        <v>88</v>
      </c>
      <c r="AV502" s="91">
        <v>30</v>
      </c>
      <c r="AW502" s="91">
        <v>0.1</v>
      </c>
      <c r="AX502" s="91">
        <v>5</v>
      </c>
      <c r="AY502" s="91">
        <v>0.41099999999999998</v>
      </c>
      <c r="AZ502" s="91">
        <v>26.7</v>
      </c>
      <c r="BA502" s="91">
        <v>24.4</v>
      </c>
      <c r="BB502" s="91" t="s">
        <v>88</v>
      </c>
      <c r="BC502" s="91" t="s">
        <v>88</v>
      </c>
      <c r="BD502" s="91" t="s">
        <v>88</v>
      </c>
      <c r="BE502" s="93" t="s">
        <v>88</v>
      </c>
      <c r="BF502" s="91" t="s">
        <v>88</v>
      </c>
      <c r="BG502" s="91" t="s">
        <v>88</v>
      </c>
      <c r="BH502" s="91" t="s">
        <v>88</v>
      </c>
      <c r="BI502" s="94">
        <f t="shared" si="274"/>
        <v>96.561242866699203</v>
      </c>
      <c r="BJ502" s="95">
        <f t="shared" si="275"/>
        <v>7.6858910771836184</v>
      </c>
      <c r="BK502" s="95">
        <f t="shared" si="276"/>
        <v>89.176901969528643</v>
      </c>
      <c r="BL502" s="95">
        <f t="shared" si="277"/>
        <v>80.14150832</v>
      </c>
      <c r="BM502" s="95">
        <f t="shared" si="278"/>
        <v>99.104004398411917</v>
      </c>
      <c r="BN502" s="95">
        <f t="shared" si="279"/>
        <v>61.608367706250007</v>
      </c>
      <c r="BO502" s="95">
        <f t="shared" si="280"/>
        <v>86.490133881600002</v>
      </c>
      <c r="BP502" s="95">
        <f t="shared" si="281"/>
        <v>48.852184232067032</v>
      </c>
      <c r="BQ502" s="95">
        <f t="shared" si="282"/>
        <v>84.115977440011108</v>
      </c>
      <c r="BR502" s="96">
        <f t="shared" si="283"/>
        <v>70.786722749528735</v>
      </c>
      <c r="BS502" s="97" t="str">
        <f t="shared" si="284"/>
        <v>BUENA</v>
      </c>
      <c r="BT502" s="98">
        <f t="shared" si="285"/>
        <v>12.165450121654501</v>
      </c>
      <c r="BU502" s="99">
        <f t="shared" si="286"/>
        <v>0.92500000000000004</v>
      </c>
      <c r="BV502" s="100">
        <f t="shared" si="287"/>
        <v>0.1</v>
      </c>
      <c r="BW502" s="95">
        <f t="shared" si="288"/>
        <v>1</v>
      </c>
      <c r="BX502" s="94">
        <f t="shared" si="289"/>
        <v>0.91</v>
      </c>
      <c r="BY502" s="100">
        <f t="shared" si="290"/>
        <v>0.93</v>
      </c>
      <c r="BZ502" s="100">
        <f t="shared" si="291"/>
        <v>0.80495241268884388</v>
      </c>
      <c r="CA502" s="94">
        <f t="shared" si="292"/>
        <v>0.6</v>
      </c>
      <c r="CB502" s="99">
        <f t="shared" si="293"/>
        <v>0.75629333777643826</v>
      </c>
      <c r="CC502" s="97" t="str">
        <f t="shared" si="294"/>
        <v>Aceptable</v>
      </c>
      <c r="CD502" s="99">
        <f t="shared" si="295"/>
        <v>0.1950475873111561</v>
      </c>
      <c r="CE502" s="96">
        <f t="shared" si="296"/>
        <v>0</v>
      </c>
      <c r="CF502" s="96">
        <f t="shared" si="297"/>
        <v>0</v>
      </c>
      <c r="CG502" s="99">
        <f t="shared" si="298"/>
        <v>6.5015862437052027E-2</v>
      </c>
      <c r="CH502" s="101" t="str">
        <f t="shared" si="299"/>
        <v>Ninguna</v>
      </c>
      <c r="CI502" s="96">
        <f t="shared" si="300"/>
        <v>0</v>
      </c>
      <c r="CJ502" s="96">
        <f t="shared" si="301"/>
        <v>1</v>
      </c>
      <c r="CK502" s="96">
        <f t="shared" si="302"/>
        <v>7.4999999999999956E-2</v>
      </c>
      <c r="CL502" s="102">
        <f t="shared" si="303"/>
        <v>0.35833333333333334</v>
      </c>
      <c r="CM502" s="103" t="str">
        <f t="shared" si="304"/>
        <v>Baja</v>
      </c>
      <c r="CN502" s="96">
        <f t="shared" si="305"/>
        <v>6.9999999999999993E-2</v>
      </c>
      <c r="CO502" s="96">
        <f t="shared" si="306"/>
        <v>6.9999999999999993E-2</v>
      </c>
      <c r="CP502" s="103" t="str">
        <f t="shared" si="307"/>
        <v>Ninguna</v>
      </c>
      <c r="CQ502" s="104">
        <f t="shared" si="308"/>
        <v>1.0834725629248186E-3</v>
      </c>
      <c r="CR502" s="104">
        <f t="shared" si="309"/>
        <v>1.0834725629248186E-3</v>
      </c>
      <c r="CS502" s="103" t="str">
        <f t="shared" si="310"/>
        <v>Ninguna</v>
      </c>
      <c r="CT502" s="105" t="str">
        <f t="shared" si="311"/>
        <v>Eutrofico</v>
      </c>
      <c r="CU502" s="83" t="s">
        <v>2735</v>
      </c>
      <c r="CV502" s="83" t="s">
        <v>2736</v>
      </c>
      <c r="CW502" s="90">
        <v>44155</v>
      </c>
      <c r="CX502" s="106">
        <f t="shared" si="312"/>
        <v>5.2784863293062321</v>
      </c>
    </row>
    <row r="503" spans="1:102" ht="30" hidden="1" customHeight="1" x14ac:dyDescent="0.2">
      <c r="A503" s="83">
        <v>2020</v>
      </c>
      <c r="B503" s="84" t="s">
        <v>1398</v>
      </c>
      <c r="C503" s="84" t="s">
        <v>561</v>
      </c>
      <c r="D503" s="85" t="s">
        <v>1399</v>
      </c>
      <c r="E503" s="84" t="s">
        <v>508</v>
      </c>
      <c r="F503" s="86" t="s">
        <v>241</v>
      </c>
      <c r="G503" s="86">
        <v>7</v>
      </c>
      <c r="H503" s="87">
        <v>-75.249038999999996</v>
      </c>
      <c r="I503" s="119">
        <v>6.5732460000000001</v>
      </c>
      <c r="J503" s="88">
        <v>870428.52249999996</v>
      </c>
      <c r="K503" s="86">
        <v>1218783.0453999999</v>
      </c>
      <c r="L503" s="89" t="s">
        <v>2737</v>
      </c>
      <c r="M503" s="86" t="s">
        <v>2544</v>
      </c>
      <c r="N503" s="86" t="s">
        <v>79</v>
      </c>
      <c r="O503" s="86" t="s">
        <v>2684</v>
      </c>
      <c r="P503" s="86" t="s">
        <v>685</v>
      </c>
      <c r="Q503" s="84" t="s">
        <v>2690</v>
      </c>
      <c r="R503" s="84" t="s">
        <v>703</v>
      </c>
      <c r="S503" s="84" t="s">
        <v>250</v>
      </c>
      <c r="T503" s="84" t="s">
        <v>251</v>
      </c>
      <c r="U503" s="85" t="s">
        <v>302</v>
      </c>
      <c r="V503" s="84" t="s">
        <v>303</v>
      </c>
      <c r="W503" s="84" t="s">
        <v>560</v>
      </c>
      <c r="X503" s="90" t="s">
        <v>561</v>
      </c>
      <c r="Y503" s="90">
        <v>44139</v>
      </c>
      <c r="Z503" s="91">
        <v>26610.71</v>
      </c>
      <c r="AA503" s="91">
        <v>6.9</v>
      </c>
      <c r="AB503" s="91">
        <v>80</v>
      </c>
      <c r="AC503" s="91">
        <v>21.4</v>
      </c>
      <c r="AD503" s="91">
        <v>24.2</v>
      </c>
      <c r="AE503" s="91">
        <v>7.02</v>
      </c>
      <c r="AF503" s="91">
        <v>24.2</v>
      </c>
      <c r="AG503" s="91">
        <f t="shared" si="313"/>
        <v>2.8000000000000007</v>
      </c>
      <c r="AH503" s="91">
        <v>12</v>
      </c>
      <c r="AI503" s="91">
        <v>2</v>
      </c>
      <c r="AJ503" s="91" t="s">
        <v>88</v>
      </c>
      <c r="AK503" s="91" t="s">
        <v>88</v>
      </c>
      <c r="AL503" s="91">
        <v>13400</v>
      </c>
      <c r="AM503" s="91">
        <v>140100</v>
      </c>
      <c r="AN503" s="91">
        <v>27230</v>
      </c>
      <c r="AO503" s="96">
        <v>0.5</v>
      </c>
      <c r="AP503" s="96">
        <v>0.2484863293062323</v>
      </c>
      <c r="AQ503" s="96">
        <v>0.03</v>
      </c>
      <c r="AR503" s="91">
        <v>5</v>
      </c>
      <c r="AS503" s="91">
        <v>32.9</v>
      </c>
      <c r="AT503" s="91">
        <v>109</v>
      </c>
      <c r="AU503" s="91" t="s">
        <v>88</v>
      </c>
      <c r="AV503" s="91">
        <v>35</v>
      </c>
      <c r="AW503" s="91">
        <v>0.1</v>
      </c>
      <c r="AX503" s="91">
        <v>5</v>
      </c>
      <c r="AY503" s="91">
        <v>0.36299999999999999</v>
      </c>
      <c r="AZ503" s="91">
        <v>27.2</v>
      </c>
      <c r="BA503" s="91">
        <v>23.5</v>
      </c>
      <c r="BB503" s="91" t="s">
        <v>88</v>
      </c>
      <c r="BC503" s="91" t="s">
        <v>88</v>
      </c>
      <c r="BD503" s="91" t="s">
        <v>88</v>
      </c>
      <c r="BE503" s="93" t="s">
        <v>88</v>
      </c>
      <c r="BF503" s="91" t="s">
        <v>88</v>
      </c>
      <c r="BG503" s="91" t="s">
        <v>88</v>
      </c>
      <c r="BH503" s="91" t="s">
        <v>88</v>
      </c>
      <c r="BI503" s="94">
        <f t="shared" si="274"/>
        <v>15.184852270284996</v>
      </c>
      <c r="BJ503" s="95">
        <f t="shared" si="275"/>
        <v>6.8312123939596683</v>
      </c>
      <c r="BK503" s="95">
        <f t="shared" si="276"/>
        <v>86.086601359001833</v>
      </c>
      <c r="BL503" s="95">
        <f t="shared" si="277"/>
        <v>80.14150832</v>
      </c>
      <c r="BM503" s="95">
        <f t="shared" si="278"/>
        <v>99.104004398411917</v>
      </c>
      <c r="BN503" s="95">
        <f t="shared" si="279"/>
        <v>61.608367706250007</v>
      </c>
      <c r="BO503" s="95">
        <f t="shared" si="280"/>
        <v>83.657026035192217</v>
      </c>
      <c r="BP503" s="95">
        <f t="shared" si="281"/>
        <v>49.223379273420576</v>
      </c>
      <c r="BQ503" s="95">
        <f t="shared" si="282"/>
        <v>83.409212370747099</v>
      </c>
      <c r="BR503" s="96">
        <f t="shared" si="283"/>
        <v>56.172965955483562</v>
      </c>
      <c r="BS503" s="97" t="str">
        <f t="shared" si="284"/>
        <v>MEDIA</v>
      </c>
      <c r="BT503" s="98">
        <f t="shared" si="285"/>
        <v>13.774104683195592</v>
      </c>
      <c r="BU503" s="99">
        <f t="shared" si="286"/>
        <v>0.24199999999999999</v>
      </c>
      <c r="BV503" s="100">
        <f t="shared" si="287"/>
        <v>0.1</v>
      </c>
      <c r="BW503" s="95">
        <f t="shared" si="288"/>
        <v>0.95064444497490841</v>
      </c>
      <c r="BX503" s="94">
        <f t="shared" si="289"/>
        <v>0.91</v>
      </c>
      <c r="BY503" s="100">
        <f t="shared" si="290"/>
        <v>0.91500000000000004</v>
      </c>
      <c r="BZ503" s="100">
        <f t="shared" si="291"/>
        <v>0.80495241268884388</v>
      </c>
      <c r="CA503" s="94">
        <f t="shared" si="292"/>
        <v>0.6</v>
      </c>
      <c r="CB503" s="99">
        <f t="shared" si="293"/>
        <v>0.63800356007292536</v>
      </c>
      <c r="CC503" s="97" t="str">
        <f t="shared" si="294"/>
        <v>Regular</v>
      </c>
      <c r="CD503" s="99">
        <f t="shared" si="295"/>
        <v>0.1950475873111561</v>
      </c>
      <c r="CE503" s="96">
        <f t="shared" si="296"/>
        <v>0</v>
      </c>
      <c r="CF503" s="96">
        <f t="shared" si="297"/>
        <v>0</v>
      </c>
      <c r="CG503" s="99">
        <f t="shared" si="298"/>
        <v>6.5015862437052027E-2</v>
      </c>
      <c r="CH503" s="101" t="str">
        <f t="shared" si="299"/>
        <v>Ninguna</v>
      </c>
      <c r="CI503" s="96">
        <f t="shared" si="300"/>
        <v>0</v>
      </c>
      <c r="CJ503" s="96">
        <f t="shared" si="301"/>
        <v>1</v>
      </c>
      <c r="CK503" s="96">
        <f t="shared" si="302"/>
        <v>0.75800000000000001</v>
      </c>
      <c r="CL503" s="102">
        <f t="shared" si="303"/>
        <v>0.58599999999999997</v>
      </c>
      <c r="CM503" s="103" t="str">
        <f t="shared" si="304"/>
        <v>Media</v>
      </c>
      <c r="CN503" s="96">
        <f t="shared" si="305"/>
        <v>8.4999999999999992E-2</v>
      </c>
      <c r="CO503" s="96">
        <f t="shared" si="306"/>
        <v>8.4999999999999992E-2</v>
      </c>
      <c r="CP503" s="103" t="str">
        <f t="shared" si="307"/>
        <v>Ninguna</v>
      </c>
      <c r="CQ503" s="104">
        <f t="shared" si="308"/>
        <v>6.9216070243432234E-4</v>
      </c>
      <c r="CR503" s="104">
        <f t="shared" si="309"/>
        <v>6.9216070243432234E-4</v>
      </c>
      <c r="CS503" s="103" t="str">
        <f t="shared" si="310"/>
        <v>Ninguna</v>
      </c>
      <c r="CT503" s="105" t="str">
        <f t="shared" si="311"/>
        <v>Eutrofico</v>
      </c>
      <c r="CU503" s="83" t="s">
        <v>2735</v>
      </c>
      <c r="CV503" s="83" t="s">
        <v>2736</v>
      </c>
      <c r="CW503" s="90">
        <v>44155</v>
      </c>
      <c r="CX503" s="106">
        <f t="shared" si="312"/>
        <v>5.2784863293062321</v>
      </c>
    </row>
    <row r="504" spans="1:102" ht="30" hidden="1" customHeight="1" x14ac:dyDescent="0.2">
      <c r="A504" s="83">
        <v>2020</v>
      </c>
      <c r="B504" s="84" t="s">
        <v>2738</v>
      </c>
      <c r="C504" s="84" t="s">
        <v>2739</v>
      </c>
      <c r="D504" s="85" t="s">
        <v>1410</v>
      </c>
      <c r="E504" s="84" t="s">
        <v>1411</v>
      </c>
      <c r="F504" s="86" t="s">
        <v>1412</v>
      </c>
      <c r="G504" s="86">
        <v>1</v>
      </c>
      <c r="H504" s="87">
        <v>-74.782418000000007</v>
      </c>
      <c r="I504" s="119">
        <v>6.548648</v>
      </c>
      <c r="J504" s="88">
        <v>922036.43409999995</v>
      </c>
      <c r="K504" s="86">
        <v>1215965.8245000001</v>
      </c>
      <c r="L504" s="89" t="s">
        <v>2740</v>
      </c>
      <c r="M504" s="86" t="s">
        <v>2544</v>
      </c>
      <c r="N504" s="86" t="s">
        <v>79</v>
      </c>
      <c r="O504" s="86" t="s">
        <v>2741</v>
      </c>
      <c r="P504" s="86" t="s">
        <v>289</v>
      </c>
      <c r="Q504" s="84" t="s">
        <v>324</v>
      </c>
      <c r="R504" s="84" t="s">
        <v>730</v>
      </c>
      <c r="S504" s="84" t="s">
        <v>324</v>
      </c>
      <c r="T504" s="84" t="s">
        <v>325</v>
      </c>
      <c r="U504" s="85" t="s">
        <v>1413</v>
      </c>
      <c r="V504" s="84" t="s">
        <v>1414</v>
      </c>
      <c r="W504" s="84" t="s">
        <v>1415</v>
      </c>
      <c r="X504" s="90" t="s">
        <v>2739</v>
      </c>
      <c r="Y504" s="90">
        <v>44120</v>
      </c>
      <c r="Z504" s="91">
        <v>93.52</v>
      </c>
      <c r="AA504" s="91">
        <v>7.3</v>
      </c>
      <c r="AB504" s="91">
        <v>70.099999999999994</v>
      </c>
      <c r="AC504" s="91">
        <v>21.7</v>
      </c>
      <c r="AD504" s="91">
        <v>25.2</v>
      </c>
      <c r="AE504" s="91">
        <v>7.46</v>
      </c>
      <c r="AF504" s="91">
        <v>98.3</v>
      </c>
      <c r="AG504" s="91">
        <f t="shared" si="313"/>
        <v>3.5</v>
      </c>
      <c r="AH504" s="96">
        <v>12</v>
      </c>
      <c r="AI504" s="96">
        <v>2</v>
      </c>
      <c r="AJ504" s="91" t="s">
        <v>88</v>
      </c>
      <c r="AK504" s="91" t="s">
        <v>88</v>
      </c>
      <c r="AL504" s="96">
        <v>6310</v>
      </c>
      <c r="AM504" s="96">
        <v>30760</v>
      </c>
      <c r="AN504" s="96">
        <v>10468</v>
      </c>
      <c r="AO504" s="96">
        <v>0.5</v>
      </c>
      <c r="AP504" s="96">
        <v>0.2484863293062323</v>
      </c>
      <c r="AQ504" s="96">
        <v>0.03</v>
      </c>
      <c r="AR504" s="96">
        <v>5</v>
      </c>
      <c r="AS504" s="96">
        <v>4.05</v>
      </c>
      <c r="AT504" s="96">
        <v>100</v>
      </c>
      <c r="AU504" s="91" t="s">
        <v>88</v>
      </c>
      <c r="AV504" s="96">
        <v>7</v>
      </c>
      <c r="AW504" s="96">
        <v>0.1</v>
      </c>
      <c r="AX504" s="96">
        <v>5</v>
      </c>
      <c r="AY504" s="91">
        <v>0.1</v>
      </c>
      <c r="AZ504" s="96">
        <v>41.7</v>
      </c>
      <c r="BA504" s="96">
        <v>39.299999999999997</v>
      </c>
      <c r="BB504" s="91" t="s">
        <v>88</v>
      </c>
      <c r="BC504" s="91" t="s">
        <v>88</v>
      </c>
      <c r="BD504" s="91" t="s">
        <v>88</v>
      </c>
      <c r="BE504" s="93" t="s">
        <v>88</v>
      </c>
      <c r="BF504" s="91" t="s">
        <v>88</v>
      </c>
      <c r="BG504" s="91" t="s">
        <v>88</v>
      </c>
      <c r="BH504" s="91" t="s">
        <v>88</v>
      </c>
      <c r="BI504" s="94">
        <f t="shared" si="274"/>
        <v>98.526893379394522</v>
      </c>
      <c r="BJ504" s="95">
        <f t="shared" si="275"/>
        <v>10.034399212689872</v>
      </c>
      <c r="BK504" s="95">
        <f t="shared" si="276"/>
        <v>93.167407243000724</v>
      </c>
      <c r="BL504" s="95">
        <f t="shared" si="277"/>
        <v>80.14150832</v>
      </c>
      <c r="BM504" s="95">
        <f t="shared" si="278"/>
        <v>99.104004398411917</v>
      </c>
      <c r="BN504" s="95">
        <f t="shared" si="279"/>
        <v>61.608367706250007</v>
      </c>
      <c r="BO504" s="95">
        <f t="shared" si="280"/>
        <v>80.69497612207968</v>
      </c>
      <c r="BP504" s="95">
        <f t="shared" si="281"/>
        <v>88.225971000628135</v>
      </c>
      <c r="BQ504" s="95">
        <f t="shared" si="282"/>
        <v>84.197110000000009</v>
      </c>
      <c r="BR504" s="96">
        <f t="shared" si="283"/>
        <v>74.511666663181941</v>
      </c>
      <c r="BS504" s="97" t="str">
        <f t="shared" si="284"/>
        <v>BUENA</v>
      </c>
      <c r="BT504" s="98">
        <f t="shared" si="285"/>
        <v>50</v>
      </c>
      <c r="BU504" s="99">
        <f t="shared" si="286"/>
        <v>0.98299999999999998</v>
      </c>
      <c r="BV504" s="100">
        <f t="shared" si="287"/>
        <v>0.1</v>
      </c>
      <c r="BW504" s="95">
        <f t="shared" si="288"/>
        <v>1</v>
      </c>
      <c r="BX504" s="94">
        <f t="shared" si="289"/>
        <v>0.91</v>
      </c>
      <c r="BY504" s="100">
        <f t="shared" si="290"/>
        <v>0.999</v>
      </c>
      <c r="BZ504" s="100">
        <f t="shared" si="291"/>
        <v>0.83659620296309345</v>
      </c>
      <c r="CA504" s="94">
        <f t="shared" si="292"/>
        <v>0.15</v>
      </c>
      <c r="CB504" s="99">
        <f t="shared" si="293"/>
        <v>0.71666346841483319</v>
      </c>
      <c r="CC504" s="97" t="str">
        <f t="shared" si="294"/>
        <v>Aceptable</v>
      </c>
      <c r="CD504" s="99">
        <f t="shared" si="295"/>
        <v>0.16340379703690658</v>
      </c>
      <c r="CE504" s="96">
        <f t="shared" si="296"/>
        <v>8.4202933449680599E-3</v>
      </c>
      <c r="CF504" s="96">
        <f t="shared" si="297"/>
        <v>0</v>
      </c>
      <c r="CG504" s="99">
        <f t="shared" si="298"/>
        <v>5.7274696793958212E-2</v>
      </c>
      <c r="CH504" s="101" t="str">
        <f t="shared" si="299"/>
        <v>Ninguna</v>
      </c>
      <c r="CI504" s="96">
        <f t="shared" si="300"/>
        <v>0</v>
      </c>
      <c r="CJ504" s="96">
        <f t="shared" si="301"/>
        <v>1</v>
      </c>
      <c r="CK504" s="96">
        <f t="shared" si="302"/>
        <v>1.7000000000000015E-2</v>
      </c>
      <c r="CL504" s="102">
        <f t="shared" si="303"/>
        <v>0.33899999999999997</v>
      </c>
      <c r="CM504" s="103" t="str">
        <f t="shared" si="304"/>
        <v>Baja</v>
      </c>
      <c r="CN504" s="96">
        <f t="shared" si="305"/>
        <v>0</v>
      </c>
      <c r="CO504" s="96">
        <f t="shared" si="306"/>
        <v>0</v>
      </c>
      <c r="CP504" s="103" t="str">
        <f t="shared" si="307"/>
        <v>Ninguna</v>
      </c>
      <c r="CQ504" s="104">
        <f t="shared" si="308"/>
        <v>2.7456171748128253E-3</v>
      </c>
      <c r="CR504" s="104">
        <f t="shared" si="309"/>
        <v>2.7456171748128253E-3</v>
      </c>
      <c r="CS504" s="103" t="str">
        <f t="shared" si="310"/>
        <v>Ninguna</v>
      </c>
      <c r="CT504" s="105" t="str">
        <f t="shared" si="311"/>
        <v>Eutrofico</v>
      </c>
      <c r="CU504" s="91" t="s">
        <v>2742</v>
      </c>
      <c r="CV504" s="91" t="s">
        <v>2743</v>
      </c>
      <c r="CW504" s="90">
        <v>44154</v>
      </c>
      <c r="CX504" s="106">
        <f t="shared" si="312"/>
        <v>5.2784863293062321</v>
      </c>
    </row>
    <row r="505" spans="1:102" ht="30" hidden="1" customHeight="1" x14ac:dyDescent="0.2">
      <c r="A505" s="83">
        <v>2020</v>
      </c>
      <c r="B505" s="84" t="s">
        <v>2744</v>
      </c>
      <c r="C505" s="84" t="s">
        <v>2739</v>
      </c>
      <c r="D505" s="85" t="s">
        <v>1419</v>
      </c>
      <c r="E505" s="84" t="s">
        <v>1411</v>
      </c>
      <c r="F505" s="86" t="s">
        <v>1412</v>
      </c>
      <c r="G505" s="86">
        <v>1</v>
      </c>
      <c r="H505" s="87">
        <v>-74.782985999999994</v>
      </c>
      <c r="I505" s="119">
        <v>6.5473109999999997</v>
      </c>
      <c r="J505" s="88">
        <v>921973.40209999995</v>
      </c>
      <c r="K505" s="86">
        <v>1215818.0445999999</v>
      </c>
      <c r="L505" s="89" t="s">
        <v>2740</v>
      </c>
      <c r="M505" s="86" t="s">
        <v>2544</v>
      </c>
      <c r="N505" s="86" t="s">
        <v>79</v>
      </c>
      <c r="O505" s="86" t="s">
        <v>2741</v>
      </c>
      <c r="P505" s="86" t="s">
        <v>289</v>
      </c>
      <c r="Q505" s="84" t="s">
        <v>324</v>
      </c>
      <c r="R505" s="84" t="s">
        <v>730</v>
      </c>
      <c r="S505" s="84" t="s">
        <v>324</v>
      </c>
      <c r="T505" s="84" t="s">
        <v>325</v>
      </c>
      <c r="U505" s="85" t="s">
        <v>1413</v>
      </c>
      <c r="V505" s="84" t="s">
        <v>1414</v>
      </c>
      <c r="W505" s="84" t="s">
        <v>1415</v>
      </c>
      <c r="X505" s="90" t="s">
        <v>2739</v>
      </c>
      <c r="Y505" s="90">
        <v>44120</v>
      </c>
      <c r="Z505" s="91">
        <v>144.93</v>
      </c>
      <c r="AA505" s="91">
        <v>7.2</v>
      </c>
      <c r="AB505" s="91">
        <v>70.2</v>
      </c>
      <c r="AC505" s="91">
        <v>21.8</v>
      </c>
      <c r="AD505" s="91">
        <v>25.3</v>
      </c>
      <c r="AE505" s="91">
        <v>7.36</v>
      </c>
      <c r="AF505" s="91">
        <v>97.8</v>
      </c>
      <c r="AG505" s="91">
        <f t="shared" si="313"/>
        <v>3.5</v>
      </c>
      <c r="AH505" s="96">
        <v>15</v>
      </c>
      <c r="AI505" s="96">
        <v>2.09</v>
      </c>
      <c r="AJ505" s="91" t="s">
        <v>88</v>
      </c>
      <c r="AK505" s="91" t="s">
        <v>88</v>
      </c>
      <c r="AL505" s="96">
        <v>54750</v>
      </c>
      <c r="AM505" s="96">
        <v>173290</v>
      </c>
      <c r="AN505" s="96">
        <v>98040</v>
      </c>
      <c r="AO505" s="96">
        <v>0.5</v>
      </c>
      <c r="AP505" s="96">
        <v>0.2484863293062323</v>
      </c>
      <c r="AQ505" s="96">
        <v>0.03</v>
      </c>
      <c r="AR505" s="96">
        <v>5</v>
      </c>
      <c r="AS505" s="96">
        <v>5.43</v>
      </c>
      <c r="AT505" s="96">
        <v>22</v>
      </c>
      <c r="AU505" s="91" t="s">
        <v>88</v>
      </c>
      <c r="AV505" s="96">
        <v>10</v>
      </c>
      <c r="AW505" s="96">
        <v>0.1</v>
      </c>
      <c r="AX505" s="96">
        <v>5</v>
      </c>
      <c r="AY505" s="96">
        <v>0.33700000000000002</v>
      </c>
      <c r="AZ505" s="96">
        <v>45.1</v>
      </c>
      <c r="BA505" s="96">
        <v>41</v>
      </c>
      <c r="BB505" s="91" t="s">
        <v>88</v>
      </c>
      <c r="BC505" s="91" t="s">
        <v>88</v>
      </c>
      <c r="BD505" s="91" t="s">
        <v>88</v>
      </c>
      <c r="BE505" s="93" t="s">
        <v>88</v>
      </c>
      <c r="BF505" s="91" t="s">
        <v>88</v>
      </c>
      <c r="BG505" s="91" t="s">
        <v>88</v>
      </c>
      <c r="BH505" s="91" t="s">
        <v>88</v>
      </c>
      <c r="BI505" s="94">
        <f t="shared" si="274"/>
        <v>98.430911393468691</v>
      </c>
      <c r="BJ505" s="95">
        <f t="shared" si="275"/>
        <v>3.9066527527866812</v>
      </c>
      <c r="BK505" s="95">
        <f t="shared" si="276"/>
        <v>92.138198271999016</v>
      </c>
      <c r="BL505" s="95">
        <f t="shared" si="277"/>
        <v>79.339159941849616</v>
      </c>
      <c r="BM505" s="95">
        <f t="shared" si="278"/>
        <v>99.104004398411917</v>
      </c>
      <c r="BN505" s="95">
        <f t="shared" si="279"/>
        <v>61.608367706250007</v>
      </c>
      <c r="BO505" s="95">
        <f t="shared" si="280"/>
        <v>80.69497612207968</v>
      </c>
      <c r="BP505" s="95">
        <f t="shared" si="281"/>
        <v>85.195715154075373</v>
      </c>
      <c r="BQ505" s="95">
        <f t="shared" si="282"/>
        <v>83.882331303601603</v>
      </c>
      <c r="BR505" s="96">
        <f t="shared" si="283"/>
        <v>73.048984007111201</v>
      </c>
      <c r="BS505" s="97" t="str">
        <f t="shared" si="284"/>
        <v>BUENA</v>
      </c>
      <c r="BT505" s="98">
        <f t="shared" si="285"/>
        <v>14.836795252225519</v>
      </c>
      <c r="BU505" s="99">
        <f t="shared" si="286"/>
        <v>0.97799999999999998</v>
      </c>
      <c r="BV505" s="100">
        <f t="shared" si="287"/>
        <v>0.1</v>
      </c>
      <c r="BW505" s="95">
        <f t="shared" si="288"/>
        <v>1</v>
      </c>
      <c r="BX505" s="94">
        <f t="shared" si="289"/>
        <v>0.91</v>
      </c>
      <c r="BY505" s="100">
        <f t="shared" si="290"/>
        <v>0.99</v>
      </c>
      <c r="BZ505" s="100">
        <f t="shared" si="291"/>
        <v>0.83628377190491809</v>
      </c>
      <c r="CA505" s="94">
        <f t="shared" si="292"/>
        <v>0.6</v>
      </c>
      <c r="CB505" s="99">
        <f t="shared" si="293"/>
        <v>0.7775597280666886</v>
      </c>
      <c r="CC505" s="97" t="str">
        <f t="shared" si="294"/>
        <v>Aceptable</v>
      </c>
      <c r="CD505" s="99">
        <f t="shared" si="295"/>
        <v>0.16371622809508188</v>
      </c>
      <c r="CE505" s="96">
        <f t="shared" si="296"/>
        <v>1.0144928010193493E-2</v>
      </c>
      <c r="CF505" s="96">
        <f t="shared" si="297"/>
        <v>0</v>
      </c>
      <c r="CG505" s="99">
        <f t="shared" si="298"/>
        <v>5.7953718701758451E-2</v>
      </c>
      <c r="CH505" s="101" t="str">
        <f t="shared" si="299"/>
        <v>Ninguna</v>
      </c>
      <c r="CI505" s="96">
        <f t="shared" si="300"/>
        <v>0.17410240027773777</v>
      </c>
      <c r="CJ505" s="96">
        <f t="shared" si="301"/>
        <v>1</v>
      </c>
      <c r="CK505" s="96">
        <f t="shared" si="302"/>
        <v>2.200000000000002E-2</v>
      </c>
      <c r="CL505" s="102">
        <f t="shared" si="303"/>
        <v>0.3987008000925793</v>
      </c>
      <c r="CM505" s="103" t="str">
        <f t="shared" si="304"/>
        <v>Baja</v>
      </c>
      <c r="CN505" s="96">
        <f t="shared" si="305"/>
        <v>0</v>
      </c>
      <c r="CO505" s="96">
        <f t="shared" si="306"/>
        <v>0</v>
      </c>
      <c r="CP505" s="103" t="str">
        <f t="shared" si="307"/>
        <v>Ninguna</v>
      </c>
      <c r="CQ505" s="104">
        <f t="shared" si="308"/>
        <v>1.9460609850855683E-3</v>
      </c>
      <c r="CR505" s="104">
        <f t="shared" si="309"/>
        <v>1.9460609850855683E-3</v>
      </c>
      <c r="CS505" s="103" t="str">
        <f t="shared" si="310"/>
        <v>Ninguna</v>
      </c>
      <c r="CT505" s="105" t="str">
        <f t="shared" si="311"/>
        <v>Eutrofico</v>
      </c>
      <c r="CU505" s="91" t="s">
        <v>2742</v>
      </c>
      <c r="CV505" s="91" t="s">
        <v>2743</v>
      </c>
      <c r="CW505" s="90">
        <v>44154</v>
      </c>
      <c r="CX505" s="106">
        <f t="shared" si="312"/>
        <v>5.2784863293062321</v>
      </c>
    </row>
    <row r="506" spans="1:102" ht="30" hidden="1" customHeight="1" x14ac:dyDescent="0.2">
      <c r="A506" s="83">
        <v>2020</v>
      </c>
      <c r="B506" s="84" t="s">
        <v>1421</v>
      </c>
      <c r="C506" s="84" t="s">
        <v>557</v>
      </c>
      <c r="D506" s="85" t="s">
        <v>1422</v>
      </c>
      <c r="E506" s="86" t="s">
        <v>555</v>
      </c>
      <c r="F506" s="86" t="s">
        <v>1412</v>
      </c>
      <c r="G506" s="86" t="s">
        <v>991</v>
      </c>
      <c r="H506" s="87">
        <v>-74.844065000000001</v>
      </c>
      <c r="I506" s="119">
        <v>6.6812820000000004</v>
      </c>
      <c r="J506" s="88">
        <v>915240.45799999998</v>
      </c>
      <c r="K506" s="86">
        <v>1230644.9604</v>
      </c>
      <c r="L506" s="89" t="s">
        <v>2745</v>
      </c>
      <c r="M506" s="86" t="s">
        <v>2544</v>
      </c>
      <c r="N506" s="86" t="s">
        <v>79</v>
      </c>
      <c r="O506" s="86" t="s">
        <v>2741</v>
      </c>
      <c r="P506" s="86" t="s">
        <v>289</v>
      </c>
      <c r="Q506" s="84" t="s">
        <v>324</v>
      </c>
      <c r="R506" s="84" t="s">
        <v>730</v>
      </c>
      <c r="S506" s="84" t="s">
        <v>324</v>
      </c>
      <c r="T506" s="84" t="s">
        <v>325</v>
      </c>
      <c r="U506" s="85" t="s">
        <v>331</v>
      </c>
      <c r="V506" s="84" t="s">
        <v>1423</v>
      </c>
      <c r="W506" s="84" t="s">
        <v>556</v>
      </c>
      <c r="X506" s="90" t="s">
        <v>557</v>
      </c>
      <c r="Y506" s="90">
        <v>44114</v>
      </c>
      <c r="Z506" s="91">
        <v>7.31</v>
      </c>
      <c r="AA506" s="91">
        <v>7.2</v>
      </c>
      <c r="AB506" s="91">
        <v>43.8</v>
      </c>
      <c r="AC506" s="91">
        <v>23.9</v>
      </c>
      <c r="AD506" s="91">
        <v>28</v>
      </c>
      <c r="AE506" s="91">
        <v>6.08</v>
      </c>
      <c r="AF506" s="91">
        <v>84.4</v>
      </c>
      <c r="AG506" s="91">
        <f t="shared" si="313"/>
        <v>4.1000000000000014</v>
      </c>
      <c r="AH506" s="96">
        <v>12</v>
      </c>
      <c r="AI506" s="96">
        <v>2</v>
      </c>
      <c r="AJ506" s="91" t="s">
        <v>88</v>
      </c>
      <c r="AK506" s="91" t="s">
        <v>88</v>
      </c>
      <c r="AL506" s="96">
        <v>5172</v>
      </c>
      <c r="AM506" s="96">
        <v>60200</v>
      </c>
      <c r="AN506" s="96">
        <v>12997</v>
      </c>
      <c r="AO506" s="96">
        <v>0.5</v>
      </c>
      <c r="AP506" s="96">
        <v>0.36369362743912181</v>
      </c>
      <c r="AQ506" s="96">
        <v>7.1999999999999995E-2</v>
      </c>
      <c r="AR506" s="96">
        <v>5</v>
      </c>
      <c r="AS506" s="96">
        <v>3.75</v>
      </c>
      <c r="AT506" s="96">
        <v>77</v>
      </c>
      <c r="AU506" s="91" t="s">
        <v>88</v>
      </c>
      <c r="AV506" s="96">
        <v>7</v>
      </c>
      <c r="AW506" s="96">
        <v>0.1</v>
      </c>
      <c r="AX506" s="96">
        <v>5</v>
      </c>
      <c r="AY506" s="96">
        <v>0.21</v>
      </c>
      <c r="AZ506" s="96">
        <v>37.299999999999997</v>
      </c>
      <c r="BA506" s="96">
        <v>33.6</v>
      </c>
      <c r="BB506" s="91" t="s">
        <v>88</v>
      </c>
      <c r="BC506" s="91" t="s">
        <v>88</v>
      </c>
      <c r="BD506" s="91" t="s">
        <v>88</v>
      </c>
      <c r="BE506" s="93" t="s">
        <v>88</v>
      </c>
      <c r="BF506" s="91" t="s">
        <v>88</v>
      </c>
      <c r="BG506" s="91" t="s">
        <v>88</v>
      </c>
      <c r="BH506" s="91" t="s">
        <v>88</v>
      </c>
      <c r="BI506" s="94">
        <f t="shared" si="274"/>
        <v>90.822384571467339</v>
      </c>
      <c r="BJ506" s="95">
        <f t="shared" si="275"/>
        <v>9.2203598741157951</v>
      </c>
      <c r="BK506" s="95">
        <f t="shared" si="276"/>
        <v>92.138198271999016</v>
      </c>
      <c r="BL506" s="95">
        <f t="shared" si="277"/>
        <v>80.14150832</v>
      </c>
      <c r="BM506" s="95">
        <f t="shared" si="278"/>
        <v>98.26349179488632</v>
      </c>
      <c r="BN506" s="95">
        <f t="shared" si="279"/>
        <v>61.608367706250007</v>
      </c>
      <c r="BO506" s="95">
        <f t="shared" si="280"/>
        <v>77.854786148314005</v>
      </c>
      <c r="BP506" s="95">
        <f t="shared" si="281"/>
        <v>88.906259799560544</v>
      </c>
      <c r="BQ506" s="95">
        <f t="shared" si="282"/>
        <v>85.568895246715101</v>
      </c>
      <c r="BR506" s="96">
        <f t="shared" si="283"/>
        <v>72.740818698307805</v>
      </c>
      <c r="BS506" s="97" t="str">
        <f t="shared" si="284"/>
        <v>BUENA</v>
      </c>
      <c r="BT506" s="98">
        <f t="shared" si="285"/>
        <v>23.80952380952381</v>
      </c>
      <c r="BU506" s="99">
        <f t="shared" si="286"/>
        <v>0.84400000000000008</v>
      </c>
      <c r="BV506" s="100">
        <f t="shared" si="287"/>
        <v>0.1</v>
      </c>
      <c r="BW506" s="95">
        <f t="shared" si="288"/>
        <v>1</v>
      </c>
      <c r="BX506" s="94">
        <f t="shared" si="289"/>
        <v>0.91</v>
      </c>
      <c r="BY506" s="100">
        <f t="shared" si="290"/>
        <v>0.999</v>
      </c>
      <c r="BZ506" s="100">
        <f t="shared" si="291"/>
        <v>0.91298876997130574</v>
      </c>
      <c r="CA506" s="94">
        <f t="shared" si="292"/>
        <v>0.15</v>
      </c>
      <c r="CB506" s="99">
        <f t="shared" si="293"/>
        <v>0.70511842779598299</v>
      </c>
      <c r="CC506" s="97" t="str">
        <f t="shared" si="294"/>
        <v>Aceptable</v>
      </c>
      <c r="CD506" s="99">
        <f t="shared" si="295"/>
        <v>8.7011230028694278E-2</v>
      </c>
      <c r="CE506" s="96">
        <f t="shared" si="296"/>
        <v>4.2256431679774907E-3</v>
      </c>
      <c r="CF506" s="96">
        <f t="shared" si="297"/>
        <v>0</v>
      </c>
      <c r="CG506" s="99">
        <f t="shared" si="298"/>
        <v>3.0412291065557259E-2</v>
      </c>
      <c r="CH506" s="101" t="str">
        <f t="shared" si="299"/>
        <v>Ninguna</v>
      </c>
      <c r="CI506" s="96">
        <f t="shared" si="300"/>
        <v>0</v>
      </c>
      <c r="CJ506" s="96">
        <f t="shared" si="301"/>
        <v>1</v>
      </c>
      <c r="CK506" s="96">
        <f t="shared" si="302"/>
        <v>0.15599999999999992</v>
      </c>
      <c r="CL506" s="102">
        <f t="shared" si="303"/>
        <v>0.38533333333333331</v>
      </c>
      <c r="CM506" s="103" t="str">
        <f t="shared" si="304"/>
        <v>Baja</v>
      </c>
      <c r="CN506" s="96">
        <f t="shared" si="305"/>
        <v>0</v>
      </c>
      <c r="CO506" s="96">
        <f t="shared" si="306"/>
        <v>0</v>
      </c>
      <c r="CP506" s="103" t="str">
        <f t="shared" si="307"/>
        <v>Ninguna</v>
      </c>
      <c r="CQ506" s="104">
        <f t="shared" si="308"/>
        <v>1.9460609850855683E-3</v>
      </c>
      <c r="CR506" s="104">
        <f t="shared" si="309"/>
        <v>1.9460609850855683E-3</v>
      </c>
      <c r="CS506" s="103" t="str">
        <f t="shared" si="310"/>
        <v>Ninguna</v>
      </c>
      <c r="CT506" s="105" t="str">
        <f t="shared" si="311"/>
        <v>Eutrofico</v>
      </c>
      <c r="CU506" s="91" t="s">
        <v>2746</v>
      </c>
      <c r="CV506" s="91" t="s">
        <v>2747</v>
      </c>
      <c r="CW506" s="90" t="s">
        <v>2748</v>
      </c>
      <c r="CX506" s="106">
        <f t="shared" si="312"/>
        <v>5.4356936274391217</v>
      </c>
    </row>
    <row r="507" spans="1:102" ht="30" hidden="1" customHeight="1" x14ac:dyDescent="0.2">
      <c r="A507" s="83">
        <v>2020</v>
      </c>
      <c r="B507" s="84" t="s">
        <v>1426</v>
      </c>
      <c r="C507" s="84" t="s">
        <v>557</v>
      </c>
      <c r="D507" s="85" t="s">
        <v>1427</v>
      </c>
      <c r="E507" s="86" t="s">
        <v>555</v>
      </c>
      <c r="F507" s="86" t="s">
        <v>1412</v>
      </c>
      <c r="G507" s="86" t="s">
        <v>991</v>
      </c>
      <c r="H507" s="87">
        <v>-74.842757000000006</v>
      </c>
      <c r="I507" s="119">
        <v>6.6815810000000004</v>
      </c>
      <c r="J507" s="88">
        <v>915385.14560000005</v>
      </c>
      <c r="K507" s="86">
        <v>1230677.8045000001</v>
      </c>
      <c r="L507" s="89" t="s">
        <v>2749</v>
      </c>
      <c r="M507" s="86" t="s">
        <v>2544</v>
      </c>
      <c r="N507" s="86" t="s">
        <v>79</v>
      </c>
      <c r="O507" s="86" t="s">
        <v>2741</v>
      </c>
      <c r="P507" s="86" t="s">
        <v>289</v>
      </c>
      <c r="Q507" s="84" t="s">
        <v>324</v>
      </c>
      <c r="R507" s="84" t="s">
        <v>730</v>
      </c>
      <c r="S507" s="84" t="s">
        <v>324</v>
      </c>
      <c r="T507" s="84" t="s">
        <v>325</v>
      </c>
      <c r="U507" s="85" t="s">
        <v>331</v>
      </c>
      <c r="V507" s="84" t="s">
        <v>1423</v>
      </c>
      <c r="W507" s="84" t="s">
        <v>556</v>
      </c>
      <c r="X507" s="90" t="s">
        <v>557</v>
      </c>
      <c r="Y507" s="90">
        <v>44114</v>
      </c>
      <c r="Z507" s="91">
        <v>8.93</v>
      </c>
      <c r="AA507" s="91">
        <v>6.52</v>
      </c>
      <c r="AB507" s="91">
        <v>106.74</v>
      </c>
      <c r="AC507" s="91">
        <v>24.3</v>
      </c>
      <c r="AD507" s="91">
        <v>28</v>
      </c>
      <c r="AE507" s="91">
        <v>2.67</v>
      </c>
      <c r="AF507" s="91">
        <v>37</v>
      </c>
      <c r="AG507" s="91">
        <f t="shared" si="313"/>
        <v>3.6999999999999993</v>
      </c>
      <c r="AH507" s="96">
        <v>172</v>
      </c>
      <c r="AI507" s="96">
        <v>36.6</v>
      </c>
      <c r="AJ507" s="91" t="s">
        <v>88</v>
      </c>
      <c r="AK507" s="91" t="s">
        <v>88</v>
      </c>
      <c r="AL507" s="96">
        <v>6867000</v>
      </c>
      <c r="AM507" s="96">
        <v>19863000</v>
      </c>
      <c r="AN507" s="96">
        <v>7701000</v>
      </c>
      <c r="AO507" s="96">
        <v>3.72</v>
      </c>
      <c r="AP507" s="96">
        <v>0.2484863293062323</v>
      </c>
      <c r="AQ507" s="96">
        <v>0.03</v>
      </c>
      <c r="AR507" s="96">
        <v>12.5</v>
      </c>
      <c r="AS507" s="96">
        <v>34</v>
      </c>
      <c r="AT507" s="96">
        <v>233</v>
      </c>
      <c r="AU507" s="91" t="s">
        <v>88</v>
      </c>
      <c r="AV507" s="96">
        <v>18</v>
      </c>
      <c r="AW507" s="96">
        <v>0.1</v>
      </c>
      <c r="AX507" s="96">
        <v>15.9</v>
      </c>
      <c r="AY507" s="96">
        <v>1.97</v>
      </c>
      <c r="AZ507" s="96">
        <v>102</v>
      </c>
      <c r="BA507" s="96">
        <v>43.4</v>
      </c>
      <c r="BB507" s="91" t="s">
        <v>88</v>
      </c>
      <c r="BC507" s="91" t="s">
        <v>88</v>
      </c>
      <c r="BD507" s="91" t="s">
        <v>88</v>
      </c>
      <c r="BE507" s="93" t="s">
        <v>88</v>
      </c>
      <c r="BF507" s="91" t="s">
        <v>88</v>
      </c>
      <c r="BG507" s="91" t="s">
        <v>88</v>
      </c>
      <c r="BH507" s="91" t="s">
        <v>88</v>
      </c>
      <c r="BI507" s="94">
        <f t="shared" si="274"/>
        <v>27.013450056555001</v>
      </c>
      <c r="BJ507" s="95">
        <f t="shared" si="275"/>
        <v>2</v>
      </c>
      <c r="BK507" s="95">
        <f t="shared" si="276"/>
        <v>74.41807882365967</v>
      </c>
      <c r="BL507" s="95">
        <f t="shared" si="277"/>
        <v>2</v>
      </c>
      <c r="BM507" s="95">
        <f t="shared" si="278"/>
        <v>99.104004398411917</v>
      </c>
      <c r="BN507" s="95">
        <f t="shared" si="279"/>
        <v>18.847834337351188</v>
      </c>
      <c r="BO507" s="95">
        <f t="shared" si="280"/>
        <v>79.776537522967018</v>
      </c>
      <c r="BP507" s="95">
        <f t="shared" si="281"/>
        <v>48.414491070400004</v>
      </c>
      <c r="BQ507" s="95">
        <f t="shared" si="282"/>
        <v>64.223650017043099</v>
      </c>
      <c r="BR507" s="96">
        <f t="shared" si="283"/>
        <v>41.459927592914937</v>
      </c>
      <c r="BS507" s="97" t="str">
        <f t="shared" si="284"/>
        <v>MALO</v>
      </c>
      <c r="BT507" s="98">
        <f t="shared" si="285"/>
        <v>8.0710659898477157</v>
      </c>
      <c r="BU507" s="99">
        <f t="shared" si="286"/>
        <v>0.37</v>
      </c>
      <c r="BV507" s="100">
        <f t="shared" si="287"/>
        <v>0.1</v>
      </c>
      <c r="BW507" s="95">
        <f t="shared" si="288"/>
        <v>0.78018464633722118</v>
      </c>
      <c r="BX507" s="94">
        <f t="shared" si="289"/>
        <v>0.125</v>
      </c>
      <c r="BY507" s="100">
        <f t="shared" si="290"/>
        <v>0.96599999999999997</v>
      </c>
      <c r="BZ507" s="100">
        <f t="shared" si="291"/>
        <v>0.71294940861275946</v>
      </c>
      <c r="CA507" s="94">
        <f t="shared" si="292"/>
        <v>0.35</v>
      </c>
      <c r="CB507" s="99">
        <f t="shared" si="293"/>
        <v>0.48397876769299736</v>
      </c>
      <c r="CC507" s="97" t="str">
        <f t="shared" si="294"/>
        <v>Mala</v>
      </c>
      <c r="CD507" s="99">
        <f t="shared" si="295"/>
        <v>0.28705059138724054</v>
      </c>
      <c r="CE507" s="96">
        <f t="shared" si="296"/>
        <v>1.3030311855901136E-2</v>
      </c>
      <c r="CF507" s="96">
        <f t="shared" si="297"/>
        <v>0.26</v>
      </c>
      <c r="CG507" s="99">
        <f t="shared" si="298"/>
        <v>0.18669363441438058</v>
      </c>
      <c r="CH507" s="101" t="str">
        <f t="shared" si="299"/>
        <v>Ninguna</v>
      </c>
      <c r="CI507" s="96">
        <f t="shared" si="300"/>
        <v>1</v>
      </c>
      <c r="CJ507" s="96">
        <f t="shared" si="301"/>
        <v>1</v>
      </c>
      <c r="CK507" s="96">
        <f t="shared" si="302"/>
        <v>0.63</v>
      </c>
      <c r="CL507" s="102">
        <f t="shared" si="303"/>
        <v>0.87666666666666659</v>
      </c>
      <c r="CM507" s="103" t="str">
        <f t="shared" si="304"/>
        <v>Muy Alta</v>
      </c>
      <c r="CN507" s="96">
        <f t="shared" si="305"/>
        <v>3.4000000000000002E-2</v>
      </c>
      <c r="CO507" s="96">
        <f t="shared" si="306"/>
        <v>3.4000000000000002E-2</v>
      </c>
      <c r="CP507" s="103" t="str">
        <f t="shared" si="307"/>
        <v>Ninguna</v>
      </c>
      <c r="CQ507" s="104">
        <f t="shared" si="308"/>
        <v>1.8666655073327912E-4</v>
      </c>
      <c r="CR507" s="104">
        <f t="shared" si="309"/>
        <v>1.8666655073327912E-4</v>
      </c>
      <c r="CS507" s="103" t="str">
        <f t="shared" si="310"/>
        <v>Ninguna</v>
      </c>
      <c r="CT507" s="105" t="str">
        <f t="shared" si="311"/>
        <v>Hipereutrofico</v>
      </c>
      <c r="CU507" s="91" t="s">
        <v>2746</v>
      </c>
      <c r="CV507" s="91" t="s">
        <v>2747</v>
      </c>
      <c r="CW507" s="90" t="s">
        <v>2748</v>
      </c>
      <c r="CX507" s="106">
        <f t="shared" si="312"/>
        <v>16.178486329306232</v>
      </c>
    </row>
    <row r="508" spans="1:102" ht="30" hidden="1" customHeight="1" x14ac:dyDescent="0.2">
      <c r="A508" s="83">
        <v>2020</v>
      </c>
      <c r="B508" s="84" t="s">
        <v>1429</v>
      </c>
      <c r="C508" s="84" t="s">
        <v>1423</v>
      </c>
      <c r="D508" s="85" t="s">
        <v>1430</v>
      </c>
      <c r="E508" s="86" t="s">
        <v>555</v>
      </c>
      <c r="F508" s="86" t="s">
        <v>1412</v>
      </c>
      <c r="G508" s="86" t="s">
        <v>991</v>
      </c>
      <c r="H508" s="87">
        <v>-74.840247000000005</v>
      </c>
      <c r="I508" s="119">
        <v>6.6684850000000004</v>
      </c>
      <c r="J508" s="88">
        <v>915660.45510000002</v>
      </c>
      <c r="K508" s="86">
        <v>1229228.9709999999</v>
      </c>
      <c r="L508" s="89" t="s">
        <v>2601</v>
      </c>
      <c r="M508" s="86" t="s">
        <v>2544</v>
      </c>
      <c r="N508" s="86" t="s">
        <v>79</v>
      </c>
      <c r="O508" s="86" t="s">
        <v>2741</v>
      </c>
      <c r="P508" s="86" t="s">
        <v>289</v>
      </c>
      <c r="Q508" s="84" t="s">
        <v>324</v>
      </c>
      <c r="R508" s="84" t="s">
        <v>730</v>
      </c>
      <c r="S508" s="84" t="s">
        <v>324</v>
      </c>
      <c r="T508" s="84" t="s">
        <v>325</v>
      </c>
      <c r="U508" s="85" t="s">
        <v>331</v>
      </c>
      <c r="V508" s="84" t="s">
        <v>1423</v>
      </c>
      <c r="W508" s="84" t="s">
        <v>1431</v>
      </c>
      <c r="X508" s="90" t="s">
        <v>1423</v>
      </c>
      <c r="Y508" s="90">
        <v>44116</v>
      </c>
      <c r="Z508" s="91">
        <v>0.48</v>
      </c>
      <c r="AA508" s="91">
        <v>7.57</v>
      </c>
      <c r="AB508" s="91">
        <v>25.2</v>
      </c>
      <c r="AC508" s="91">
        <v>18</v>
      </c>
      <c r="AD508" s="91">
        <v>22.3</v>
      </c>
      <c r="AE508" s="91">
        <v>6.88</v>
      </c>
      <c r="AF508" s="91">
        <v>90.1</v>
      </c>
      <c r="AG508" s="91">
        <f t="shared" si="313"/>
        <v>4.3000000000000007</v>
      </c>
      <c r="AH508" s="96">
        <v>12.1</v>
      </c>
      <c r="AI508" s="96">
        <v>2</v>
      </c>
      <c r="AJ508" s="91" t="s">
        <v>88</v>
      </c>
      <c r="AK508" s="91" t="s">
        <v>88</v>
      </c>
      <c r="AL508" s="96">
        <v>630</v>
      </c>
      <c r="AM508" s="96">
        <v>7735</v>
      </c>
      <c r="AN508" s="96">
        <v>850</v>
      </c>
      <c r="AO508" s="96">
        <v>0.5</v>
      </c>
      <c r="AP508" s="96">
        <v>0.2484863293062323</v>
      </c>
      <c r="AQ508" s="96">
        <v>0.03</v>
      </c>
      <c r="AR508" s="96">
        <v>5</v>
      </c>
      <c r="AS508" s="96">
        <v>13.9</v>
      </c>
      <c r="AT508" s="96">
        <v>76</v>
      </c>
      <c r="AU508" s="91" t="s">
        <v>88</v>
      </c>
      <c r="AV508" s="96">
        <v>7</v>
      </c>
      <c r="AW508" s="96">
        <v>0.1</v>
      </c>
      <c r="AX508" s="96">
        <v>5</v>
      </c>
      <c r="AY508" s="96">
        <v>0.46</v>
      </c>
      <c r="AZ508" s="96">
        <v>26.9</v>
      </c>
      <c r="BA508" s="96">
        <v>23.4</v>
      </c>
      <c r="BB508" s="91" t="s">
        <v>88</v>
      </c>
      <c r="BC508" s="91" t="s">
        <v>88</v>
      </c>
      <c r="BD508" s="91" t="s">
        <v>88</v>
      </c>
      <c r="BE508" s="93" t="s">
        <v>88</v>
      </c>
      <c r="BF508" s="91" t="s">
        <v>88</v>
      </c>
      <c r="BG508" s="91" t="s">
        <v>88</v>
      </c>
      <c r="BH508" s="91" t="s">
        <v>88</v>
      </c>
      <c r="BI508" s="94">
        <f t="shared" si="274"/>
        <v>95.211337713867636</v>
      </c>
      <c r="BJ508" s="95">
        <f t="shared" si="275"/>
        <v>24.133683787790538</v>
      </c>
      <c r="BK508" s="95">
        <f t="shared" si="276"/>
        <v>92.623220484652848</v>
      </c>
      <c r="BL508" s="95">
        <f t="shared" si="277"/>
        <v>80.14150832</v>
      </c>
      <c r="BM508" s="95">
        <f t="shared" si="278"/>
        <v>99.104004398411917</v>
      </c>
      <c r="BN508" s="95">
        <f t="shared" si="279"/>
        <v>61.608367706250007</v>
      </c>
      <c r="BO508" s="95">
        <f t="shared" si="280"/>
        <v>76.855014241440628</v>
      </c>
      <c r="BP508" s="95">
        <f t="shared" si="281"/>
        <v>69.782776423174994</v>
      </c>
      <c r="BQ508" s="95">
        <f t="shared" si="282"/>
        <v>85.605199058713609</v>
      </c>
      <c r="BR508" s="96">
        <f t="shared" si="283"/>
        <v>74.383161668490004</v>
      </c>
      <c r="BS508" s="97" t="str">
        <f t="shared" si="284"/>
        <v>BUENA</v>
      </c>
      <c r="BT508" s="98">
        <f t="shared" si="285"/>
        <v>10.869565217391305</v>
      </c>
      <c r="BU508" s="99">
        <f t="shared" si="286"/>
        <v>0.90099999999999991</v>
      </c>
      <c r="BV508" s="100">
        <f t="shared" si="287"/>
        <v>0.44324924944997607</v>
      </c>
      <c r="BW508" s="95">
        <f t="shared" si="288"/>
        <v>1</v>
      </c>
      <c r="BX508" s="94">
        <f t="shared" si="289"/>
        <v>0.91</v>
      </c>
      <c r="BY508" s="100">
        <f t="shared" si="290"/>
        <v>0.999</v>
      </c>
      <c r="BZ508" s="100">
        <f t="shared" si="291"/>
        <v>0.95851637261809552</v>
      </c>
      <c r="CA508" s="94">
        <f t="shared" si="292"/>
        <v>0.6</v>
      </c>
      <c r="CB508" s="99">
        <f t="shared" si="293"/>
        <v>0.83166718708953002</v>
      </c>
      <c r="CC508" s="97" t="str">
        <f t="shared" si="294"/>
        <v>Aceptable</v>
      </c>
      <c r="CD508" s="99">
        <f t="shared" si="295"/>
        <v>4.1483627381904434E-2</v>
      </c>
      <c r="CE508" s="96">
        <f t="shared" si="296"/>
        <v>0</v>
      </c>
      <c r="CF508" s="96">
        <f t="shared" si="297"/>
        <v>0</v>
      </c>
      <c r="CG508" s="99">
        <f t="shared" si="298"/>
        <v>1.3827875793968145E-2</v>
      </c>
      <c r="CH508" s="101" t="str">
        <f t="shared" si="299"/>
        <v>Ninguna</v>
      </c>
      <c r="CI508" s="96">
        <f t="shared" si="300"/>
        <v>0</v>
      </c>
      <c r="CJ508" s="96">
        <f t="shared" si="301"/>
        <v>0.73753777809981669</v>
      </c>
      <c r="CK508" s="96">
        <f t="shared" si="302"/>
        <v>9.9000000000000088E-2</v>
      </c>
      <c r="CL508" s="102">
        <f t="shared" si="303"/>
        <v>0.27884592603327224</v>
      </c>
      <c r="CM508" s="103" t="str">
        <f t="shared" si="304"/>
        <v>Baja</v>
      </c>
      <c r="CN508" s="96">
        <f t="shared" si="305"/>
        <v>0</v>
      </c>
      <c r="CO508" s="96">
        <f t="shared" si="306"/>
        <v>0</v>
      </c>
      <c r="CP508" s="103" t="str">
        <f t="shared" si="307"/>
        <v>Ninguna</v>
      </c>
      <c r="CQ508" s="104">
        <f t="shared" si="308"/>
        <v>6.939926331218137E-3</v>
      </c>
      <c r="CR508" s="104">
        <f t="shared" si="309"/>
        <v>6.939926331218137E-3</v>
      </c>
      <c r="CS508" s="103" t="str">
        <f t="shared" si="310"/>
        <v>Ninguna</v>
      </c>
      <c r="CT508" s="105" t="str">
        <f t="shared" si="311"/>
        <v>Eutrofico</v>
      </c>
      <c r="CU508" s="91" t="s">
        <v>2750</v>
      </c>
      <c r="CV508" s="91" t="s">
        <v>2751</v>
      </c>
      <c r="CW508" s="90">
        <v>44146</v>
      </c>
      <c r="CX508" s="106">
        <f t="shared" si="312"/>
        <v>5.2784863293062321</v>
      </c>
    </row>
    <row r="509" spans="1:102" ht="30" hidden="1" customHeight="1" x14ac:dyDescent="0.2">
      <c r="A509" s="83">
        <v>2020</v>
      </c>
      <c r="B509" s="84" t="s">
        <v>1434</v>
      </c>
      <c r="C509" s="84" t="s">
        <v>1423</v>
      </c>
      <c r="D509" s="85" t="s">
        <v>1435</v>
      </c>
      <c r="E509" s="86" t="s">
        <v>555</v>
      </c>
      <c r="F509" s="86" t="s">
        <v>1412</v>
      </c>
      <c r="G509" s="86" t="s">
        <v>991</v>
      </c>
      <c r="H509" s="87">
        <v>-74.839731</v>
      </c>
      <c r="I509" s="119">
        <v>6.6666780000000001</v>
      </c>
      <c r="J509" s="88">
        <v>915717.20620000002</v>
      </c>
      <c r="K509" s="86">
        <v>1229029.0307</v>
      </c>
      <c r="L509" s="89" t="s">
        <v>2752</v>
      </c>
      <c r="M509" s="86" t="s">
        <v>2544</v>
      </c>
      <c r="N509" s="86" t="s">
        <v>79</v>
      </c>
      <c r="O509" s="86" t="s">
        <v>2741</v>
      </c>
      <c r="P509" s="86" t="s">
        <v>289</v>
      </c>
      <c r="Q509" s="84" t="s">
        <v>324</v>
      </c>
      <c r="R509" s="84" t="s">
        <v>730</v>
      </c>
      <c r="S509" s="84" t="s">
        <v>324</v>
      </c>
      <c r="T509" s="84" t="s">
        <v>325</v>
      </c>
      <c r="U509" s="85" t="s">
        <v>331</v>
      </c>
      <c r="V509" s="84" t="s">
        <v>1423</v>
      </c>
      <c r="W509" s="84" t="s">
        <v>1431</v>
      </c>
      <c r="X509" s="90" t="s">
        <v>1423</v>
      </c>
      <c r="Y509" s="90">
        <v>44116</v>
      </c>
      <c r="Z509" s="91">
        <v>2</v>
      </c>
      <c r="AA509" s="91">
        <v>8.42</v>
      </c>
      <c r="AB509" s="91">
        <v>114.1</v>
      </c>
      <c r="AC509" s="91">
        <v>18</v>
      </c>
      <c r="AD509" s="91">
        <v>22.5</v>
      </c>
      <c r="AE509" s="91">
        <v>7</v>
      </c>
      <c r="AF509" s="91">
        <v>92.1</v>
      </c>
      <c r="AG509" s="91">
        <f t="shared" si="313"/>
        <v>4.5</v>
      </c>
      <c r="AH509" s="96">
        <v>85</v>
      </c>
      <c r="AI509" s="96">
        <v>20.3</v>
      </c>
      <c r="AJ509" s="91" t="s">
        <v>88</v>
      </c>
      <c r="AK509" s="91" t="s">
        <v>88</v>
      </c>
      <c r="AL509" s="96">
        <v>4884000</v>
      </c>
      <c r="AM509" s="96">
        <v>15531000</v>
      </c>
      <c r="AN509" s="96">
        <v>4884000</v>
      </c>
      <c r="AO509" s="96">
        <v>3.67</v>
      </c>
      <c r="AP509" s="96">
        <v>0.2484863293062323</v>
      </c>
      <c r="AQ509" s="96">
        <v>0.03</v>
      </c>
      <c r="AR509" s="96">
        <v>16.2</v>
      </c>
      <c r="AS509" s="96">
        <v>22.4</v>
      </c>
      <c r="AT509" s="96">
        <v>252</v>
      </c>
      <c r="AU509" s="91" t="s">
        <v>88</v>
      </c>
      <c r="AV509" s="96">
        <v>27</v>
      </c>
      <c r="AW509" s="96">
        <v>0.9</v>
      </c>
      <c r="AX509" s="96">
        <v>19.100000000000001</v>
      </c>
      <c r="AY509" s="96">
        <v>1.91</v>
      </c>
      <c r="AZ509" s="96">
        <v>122</v>
      </c>
      <c r="BA509" s="96">
        <v>42.6</v>
      </c>
      <c r="BB509" s="91" t="s">
        <v>88</v>
      </c>
      <c r="BC509" s="91" t="s">
        <v>88</v>
      </c>
      <c r="BD509" s="91" t="s">
        <v>88</v>
      </c>
      <c r="BE509" s="93" t="s">
        <v>88</v>
      </c>
      <c r="BF509" s="91" t="s">
        <v>88</v>
      </c>
      <c r="BG509" s="91" t="s">
        <v>88</v>
      </c>
      <c r="BH509" s="91" t="s">
        <v>88</v>
      </c>
      <c r="BI509" s="94">
        <f t="shared" si="274"/>
        <v>96.357641883197815</v>
      </c>
      <c r="BJ509" s="95">
        <f t="shared" si="275"/>
        <v>2</v>
      </c>
      <c r="BK509" s="95">
        <f t="shared" si="276"/>
        <v>71.607611807754438</v>
      </c>
      <c r="BL509" s="95">
        <f t="shared" si="277"/>
        <v>12.28376205103703</v>
      </c>
      <c r="BM509" s="95">
        <f t="shared" si="278"/>
        <v>99.104004398411917</v>
      </c>
      <c r="BN509" s="95">
        <f t="shared" si="279"/>
        <v>19.06420318111698</v>
      </c>
      <c r="BO509" s="95">
        <f t="shared" si="280"/>
        <v>75.831688759029689</v>
      </c>
      <c r="BP509" s="95">
        <f t="shared" si="281"/>
        <v>58.730908676464637</v>
      </c>
      <c r="BQ509" s="95">
        <f t="shared" si="282"/>
        <v>60.56257882293761</v>
      </c>
      <c r="BR509" s="96">
        <f t="shared" si="283"/>
        <v>54.266693090189356</v>
      </c>
      <c r="BS509" s="97" t="str">
        <f t="shared" si="284"/>
        <v>MEDIA</v>
      </c>
      <c r="BT509" s="98">
        <f t="shared" si="285"/>
        <v>10.000000000000002</v>
      </c>
      <c r="BU509" s="99">
        <f t="shared" si="286"/>
        <v>0.92099999999999993</v>
      </c>
      <c r="BV509" s="100">
        <f t="shared" si="287"/>
        <v>0.1</v>
      </c>
      <c r="BW509" s="95">
        <f t="shared" si="288"/>
        <v>0.80421778951810641</v>
      </c>
      <c r="BX509" s="94">
        <f t="shared" si="289"/>
        <v>0.125</v>
      </c>
      <c r="BY509" s="100">
        <f t="shared" si="290"/>
        <v>0.93900000000000006</v>
      </c>
      <c r="BZ509" s="100">
        <f t="shared" si="291"/>
        <v>0.68612063630773967</v>
      </c>
      <c r="CA509" s="94">
        <f t="shared" si="292"/>
        <v>0.35</v>
      </c>
      <c r="CB509" s="99">
        <f t="shared" si="293"/>
        <v>0.5679673796156185</v>
      </c>
      <c r="CC509" s="97" t="str">
        <f t="shared" si="294"/>
        <v>Regular</v>
      </c>
      <c r="CD509" s="99">
        <f t="shared" si="295"/>
        <v>0.31387936369226027</v>
      </c>
      <c r="CE509" s="96">
        <f t="shared" si="296"/>
        <v>1.2006107733299323E-2</v>
      </c>
      <c r="CF509" s="96">
        <f t="shared" si="297"/>
        <v>0.36</v>
      </c>
      <c r="CG509" s="99">
        <f t="shared" si="298"/>
        <v>0.22862849047518652</v>
      </c>
      <c r="CH509" s="101" t="str">
        <f t="shared" si="299"/>
        <v>Baja</v>
      </c>
      <c r="CI509" s="96">
        <f t="shared" si="300"/>
        <v>0.86524722653924901</v>
      </c>
      <c r="CJ509" s="96">
        <f t="shared" si="301"/>
        <v>1</v>
      </c>
      <c r="CK509" s="96">
        <f t="shared" si="302"/>
        <v>7.900000000000007E-2</v>
      </c>
      <c r="CL509" s="102">
        <f t="shared" si="303"/>
        <v>0.64808240884641632</v>
      </c>
      <c r="CM509" s="103" t="str">
        <f t="shared" si="304"/>
        <v>Alta</v>
      </c>
      <c r="CN509" s="96">
        <f t="shared" si="305"/>
        <v>6.0999999999999999E-2</v>
      </c>
      <c r="CO509" s="96">
        <f t="shared" si="306"/>
        <v>6.0999999999999999E-2</v>
      </c>
      <c r="CP509" s="103" t="str">
        <f t="shared" si="307"/>
        <v>Ninguna</v>
      </c>
      <c r="CQ509" s="104">
        <f t="shared" si="308"/>
        <v>0.11598634917217224</v>
      </c>
      <c r="CR509" s="104">
        <f t="shared" si="309"/>
        <v>0.11598634917217224</v>
      </c>
      <c r="CS509" s="103" t="str">
        <f t="shared" si="310"/>
        <v>Ninguna</v>
      </c>
      <c r="CT509" s="105" t="str">
        <f t="shared" si="311"/>
        <v>Hipereutrofico</v>
      </c>
      <c r="CU509" s="91" t="s">
        <v>2750</v>
      </c>
      <c r="CV509" s="91" t="s">
        <v>2751</v>
      </c>
      <c r="CW509" s="90">
        <v>44146</v>
      </c>
      <c r="CX509" s="106">
        <f t="shared" si="312"/>
        <v>19.378486329306234</v>
      </c>
    </row>
    <row r="510" spans="1:102" ht="30" hidden="1" customHeight="1" x14ac:dyDescent="0.2">
      <c r="A510" s="83">
        <v>2020</v>
      </c>
      <c r="B510" s="133" t="s">
        <v>1437</v>
      </c>
      <c r="C510" s="84" t="s">
        <v>1438</v>
      </c>
      <c r="D510" s="85" t="s">
        <v>1439</v>
      </c>
      <c r="E510" s="84" t="s">
        <v>306</v>
      </c>
      <c r="F510" s="86" t="s">
        <v>1412</v>
      </c>
      <c r="G510" s="86">
        <v>1</v>
      </c>
      <c r="H510" s="87">
        <v>-74.562949000000003</v>
      </c>
      <c r="I510" s="119">
        <v>6.2285880000000002</v>
      </c>
      <c r="J510" s="88">
        <v>946277.1923</v>
      </c>
      <c r="K510" s="86">
        <v>1180541.0146000001</v>
      </c>
      <c r="L510" s="89" t="s">
        <v>2753</v>
      </c>
      <c r="M510" s="86" t="s">
        <v>2544</v>
      </c>
      <c r="N510" s="86" t="s">
        <v>79</v>
      </c>
      <c r="O510" s="86" t="s">
        <v>2741</v>
      </c>
      <c r="P510" s="86" t="s">
        <v>289</v>
      </c>
      <c r="Q510" s="84" t="s">
        <v>324</v>
      </c>
      <c r="R510" s="84" t="s">
        <v>730</v>
      </c>
      <c r="S510" s="84" t="s">
        <v>324</v>
      </c>
      <c r="T510" s="84" t="s">
        <v>325</v>
      </c>
      <c r="U510" s="85" t="s">
        <v>532</v>
      </c>
      <c r="V510" s="84" t="s">
        <v>2754</v>
      </c>
      <c r="W510" s="84" t="s">
        <v>1442</v>
      </c>
      <c r="X510" s="90" t="s">
        <v>1438</v>
      </c>
      <c r="Y510" s="134">
        <v>44152</v>
      </c>
      <c r="Z510" s="91">
        <v>2471610</v>
      </c>
      <c r="AA510" s="135">
        <v>7.35</v>
      </c>
      <c r="AB510" s="135">
        <v>150</v>
      </c>
      <c r="AC510" s="135">
        <v>25.4</v>
      </c>
      <c r="AD510" s="135">
        <v>26</v>
      </c>
      <c r="AE510" s="135">
        <v>6.97</v>
      </c>
      <c r="AF510" s="135">
        <v>95.8</v>
      </c>
      <c r="AG510" s="91">
        <f t="shared" si="313"/>
        <v>0.60000000000000142</v>
      </c>
      <c r="AH510" s="135">
        <v>33.9</v>
      </c>
      <c r="AI510" s="135">
        <v>18.100000000000001</v>
      </c>
      <c r="AJ510" s="91" t="s">
        <v>88</v>
      </c>
      <c r="AK510" s="135" t="s">
        <v>88</v>
      </c>
      <c r="AL510" s="135">
        <v>4350</v>
      </c>
      <c r="AM510" s="135">
        <v>38730</v>
      </c>
      <c r="AN510" s="135">
        <v>9060</v>
      </c>
      <c r="AO510" s="135">
        <v>0.5</v>
      </c>
      <c r="AP510" s="96">
        <v>0.2484863293062323</v>
      </c>
      <c r="AQ510" s="96">
        <v>0.03</v>
      </c>
      <c r="AR510" s="135">
        <v>5</v>
      </c>
      <c r="AS510" s="135">
        <v>578</v>
      </c>
      <c r="AT510" s="135">
        <v>748</v>
      </c>
      <c r="AU510" s="135" t="s">
        <v>88</v>
      </c>
      <c r="AV510" s="135">
        <v>581</v>
      </c>
      <c r="AW510" s="135">
        <v>0.9</v>
      </c>
      <c r="AX510" s="135">
        <v>5</v>
      </c>
      <c r="AY510" s="135">
        <v>1.6</v>
      </c>
      <c r="AZ510" s="135">
        <v>44.7</v>
      </c>
      <c r="BA510" s="135">
        <v>68</v>
      </c>
      <c r="BB510" s="135" t="s">
        <v>88</v>
      </c>
      <c r="BC510" s="135" t="s">
        <v>88</v>
      </c>
      <c r="BD510" s="135" t="s">
        <v>88</v>
      </c>
      <c r="BE510" s="137" t="s">
        <v>88</v>
      </c>
      <c r="BF510" s="135" t="s">
        <v>88</v>
      </c>
      <c r="BG510" s="135" t="s">
        <v>88</v>
      </c>
      <c r="BH510" s="135" t="s">
        <v>88</v>
      </c>
      <c r="BI510" s="94">
        <f t="shared" si="274"/>
        <v>97.907811503860614</v>
      </c>
      <c r="BJ510" s="95">
        <f t="shared" si="275"/>
        <v>10.609019109271607</v>
      </c>
      <c r="BK510" s="95">
        <f t="shared" si="276"/>
        <v>93.449873306782564</v>
      </c>
      <c r="BL510" s="95">
        <f t="shared" si="277"/>
        <v>15.235361735916996</v>
      </c>
      <c r="BM510" s="95">
        <f t="shared" si="278"/>
        <v>99.104004398411917</v>
      </c>
      <c r="BN510" s="95">
        <f t="shared" si="279"/>
        <v>61.608367706250007</v>
      </c>
      <c r="BO510" s="95">
        <f t="shared" si="280"/>
        <v>89.747799768807994</v>
      </c>
      <c r="BP510" s="95">
        <f t="shared" si="281"/>
        <v>5</v>
      </c>
      <c r="BQ510" s="95">
        <f t="shared" si="282"/>
        <v>20</v>
      </c>
      <c r="BR510" s="96">
        <f t="shared" si="283"/>
        <v>57.143164055183703</v>
      </c>
      <c r="BS510" s="97" t="str">
        <f t="shared" si="284"/>
        <v>MEDIA</v>
      </c>
      <c r="BT510" s="98">
        <f t="shared" si="285"/>
        <v>3.125</v>
      </c>
      <c r="BU510" s="99">
        <f t="shared" si="286"/>
        <v>0.95799999999999996</v>
      </c>
      <c r="BV510" s="100">
        <f t="shared" si="287"/>
        <v>0.1</v>
      </c>
      <c r="BW510" s="95">
        <f t="shared" si="288"/>
        <v>1</v>
      </c>
      <c r="BX510" s="94">
        <f t="shared" si="289"/>
        <v>0.51</v>
      </c>
      <c r="BY510" s="100">
        <f t="shared" si="290"/>
        <v>0</v>
      </c>
      <c r="BZ510" s="100">
        <f t="shared" si="291"/>
        <v>0.54714174669297755</v>
      </c>
      <c r="CA510" s="94">
        <f t="shared" si="292"/>
        <v>0.15</v>
      </c>
      <c r="CB510" s="99">
        <f t="shared" si="293"/>
        <v>0.47627984453701688</v>
      </c>
      <c r="CC510" s="97" t="str">
        <f t="shared" si="294"/>
        <v>Mala</v>
      </c>
      <c r="CD510" s="99">
        <f t="shared" si="295"/>
        <v>0.45285825330702245</v>
      </c>
      <c r="CE510" s="96">
        <f t="shared" si="296"/>
        <v>9.3980816949743112E-2</v>
      </c>
      <c r="CF510" s="96">
        <f t="shared" si="297"/>
        <v>0</v>
      </c>
      <c r="CG510" s="99">
        <f t="shared" si="298"/>
        <v>0.18227969008558853</v>
      </c>
      <c r="CH510" s="101" t="str">
        <f t="shared" si="299"/>
        <v>Ninguna</v>
      </c>
      <c r="CI510" s="96">
        <f t="shared" si="300"/>
        <v>0.8303750024084291</v>
      </c>
      <c r="CJ510" s="96">
        <f t="shared" si="301"/>
        <v>1</v>
      </c>
      <c r="CK510" s="96">
        <f t="shared" si="302"/>
        <v>4.2000000000000037E-2</v>
      </c>
      <c r="CL510" s="102">
        <f t="shared" si="303"/>
        <v>0.62412500080280975</v>
      </c>
      <c r="CM510" s="103" t="str">
        <f t="shared" si="304"/>
        <v>Alta</v>
      </c>
      <c r="CN510" s="96">
        <f t="shared" si="305"/>
        <v>1</v>
      </c>
      <c r="CO510" s="96">
        <f t="shared" si="306"/>
        <v>1</v>
      </c>
      <c r="CP510" s="103" t="str">
        <f t="shared" si="307"/>
        <v>Muy Alta</v>
      </c>
      <c r="CQ510" s="104">
        <f t="shared" si="308"/>
        <v>3.2608539107789165E-3</v>
      </c>
      <c r="CR510" s="104">
        <f t="shared" si="309"/>
        <v>3.2608539107789165E-3</v>
      </c>
      <c r="CS510" s="103" t="str">
        <f t="shared" si="310"/>
        <v>Ninguna</v>
      </c>
      <c r="CT510" s="105" t="str">
        <f t="shared" si="311"/>
        <v>Hipereutrofico</v>
      </c>
      <c r="CU510" s="91" t="s">
        <v>2755</v>
      </c>
      <c r="CV510" s="91" t="s">
        <v>2756</v>
      </c>
      <c r="CW510" s="90">
        <v>44169</v>
      </c>
      <c r="CX510" s="106">
        <f t="shared" si="312"/>
        <v>5.2784863293062321</v>
      </c>
    </row>
    <row r="511" spans="1:102" ht="30" hidden="1" customHeight="1" x14ac:dyDescent="0.2">
      <c r="A511" s="83">
        <v>2020</v>
      </c>
      <c r="B511" s="84" t="s">
        <v>1445</v>
      </c>
      <c r="C511" s="84" t="s">
        <v>1438</v>
      </c>
      <c r="D511" s="85" t="s">
        <v>1446</v>
      </c>
      <c r="E511" s="84" t="s">
        <v>306</v>
      </c>
      <c r="F511" s="86" t="s">
        <v>1412</v>
      </c>
      <c r="G511" s="86">
        <v>1</v>
      </c>
      <c r="H511" s="87">
        <v>-74.560074999999998</v>
      </c>
      <c r="I511" s="119">
        <v>6.2312760000000003</v>
      </c>
      <c r="J511" s="88">
        <v>946595.53130000003</v>
      </c>
      <c r="K511" s="86">
        <v>1180837.9923</v>
      </c>
      <c r="L511" s="89" t="s">
        <v>2753</v>
      </c>
      <c r="M511" s="86" t="s">
        <v>2544</v>
      </c>
      <c r="N511" s="86" t="s">
        <v>79</v>
      </c>
      <c r="O511" s="86" t="s">
        <v>2741</v>
      </c>
      <c r="P511" s="86" t="s">
        <v>289</v>
      </c>
      <c r="Q511" s="84" t="s">
        <v>324</v>
      </c>
      <c r="R511" s="84" t="s">
        <v>730</v>
      </c>
      <c r="S511" s="84" t="s">
        <v>324</v>
      </c>
      <c r="T511" s="84" t="s">
        <v>325</v>
      </c>
      <c r="U511" s="85" t="s">
        <v>532</v>
      </c>
      <c r="V511" s="84" t="s">
        <v>2754</v>
      </c>
      <c r="W511" s="84" t="s">
        <v>1442</v>
      </c>
      <c r="X511" s="90" t="s">
        <v>1438</v>
      </c>
      <c r="Y511" s="134">
        <v>44152</v>
      </c>
      <c r="Z511" s="91">
        <v>2280880</v>
      </c>
      <c r="AA511" s="91">
        <v>6.98</v>
      </c>
      <c r="AB511" s="91">
        <v>160</v>
      </c>
      <c r="AC511" s="91">
        <v>24.8</v>
      </c>
      <c r="AD511" s="91">
        <v>25</v>
      </c>
      <c r="AE511" s="91">
        <v>6.95</v>
      </c>
      <c r="AF511" s="91">
        <v>94.4</v>
      </c>
      <c r="AG511" s="91">
        <f t="shared" si="313"/>
        <v>0.19999999999999929</v>
      </c>
      <c r="AH511" s="91">
        <v>22.6</v>
      </c>
      <c r="AI511" s="91">
        <v>2</v>
      </c>
      <c r="AJ511" s="91" t="s">
        <v>88</v>
      </c>
      <c r="AK511" s="91" t="s">
        <v>88</v>
      </c>
      <c r="AL511" s="91">
        <v>7500</v>
      </c>
      <c r="AM511" s="91">
        <v>122300</v>
      </c>
      <c r="AN511" s="91">
        <v>11000</v>
      </c>
      <c r="AO511" s="91">
        <v>0.5</v>
      </c>
      <c r="AP511" s="96">
        <v>0.2484863293062323</v>
      </c>
      <c r="AQ511" s="96">
        <v>0.03</v>
      </c>
      <c r="AR511" s="91">
        <v>5</v>
      </c>
      <c r="AS511" s="91">
        <v>395</v>
      </c>
      <c r="AT511" s="91">
        <v>512</v>
      </c>
      <c r="AU511" s="91" t="s">
        <v>88</v>
      </c>
      <c r="AV511" s="91">
        <v>343</v>
      </c>
      <c r="AW511" s="91">
        <v>0.5</v>
      </c>
      <c r="AX511" s="91">
        <v>5</v>
      </c>
      <c r="AY511" s="91">
        <v>0.45500000000000002</v>
      </c>
      <c r="AZ511" s="91">
        <v>36.9</v>
      </c>
      <c r="BA511" s="91">
        <v>53</v>
      </c>
      <c r="BB511" s="91" t="s">
        <v>88</v>
      </c>
      <c r="BC511" s="91" t="s">
        <v>88</v>
      </c>
      <c r="BD511" s="91" t="s">
        <v>88</v>
      </c>
      <c r="BE511" s="93" t="s">
        <v>88</v>
      </c>
      <c r="BF511" s="91" t="s">
        <v>88</v>
      </c>
      <c r="BG511" s="91" t="s">
        <v>88</v>
      </c>
      <c r="BH511" s="91" t="s">
        <v>88</v>
      </c>
      <c r="BI511" s="94">
        <f t="shared" si="274"/>
        <v>97.409596061022626</v>
      </c>
      <c r="BJ511" s="95">
        <f t="shared" si="275"/>
        <v>9.8430275051453187</v>
      </c>
      <c r="BK511" s="95">
        <f t="shared" si="276"/>
        <v>88.062244072844777</v>
      </c>
      <c r="BL511" s="95">
        <f t="shared" si="277"/>
        <v>80.14150832</v>
      </c>
      <c r="BM511" s="95">
        <f t="shared" si="278"/>
        <v>99.104004398411917</v>
      </c>
      <c r="BN511" s="95">
        <f t="shared" si="279"/>
        <v>61.608367706250007</v>
      </c>
      <c r="BO511" s="95">
        <f t="shared" si="280"/>
        <v>90.230538484720753</v>
      </c>
      <c r="BP511" s="95">
        <f t="shared" si="281"/>
        <v>5</v>
      </c>
      <c r="BQ511" s="95">
        <f t="shared" si="282"/>
        <v>20</v>
      </c>
      <c r="BR511" s="96">
        <f t="shared" si="283"/>
        <v>63.531219553348294</v>
      </c>
      <c r="BS511" s="97" t="str">
        <f t="shared" si="284"/>
        <v>MEDIA</v>
      </c>
      <c r="BT511" s="98">
        <f t="shared" si="285"/>
        <v>10.989010989010989</v>
      </c>
      <c r="BU511" s="99">
        <f t="shared" si="286"/>
        <v>0.94400000000000006</v>
      </c>
      <c r="BV511" s="100">
        <f t="shared" si="287"/>
        <v>0.1</v>
      </c>
      <c r="BW511" s="95">
        <f t="shared" si="288"/>
        <v>0.9910273355381104</v>
      </c>
      <c r="BX511" s="94">
        <f t="shared" si="289"/>
        <v>0.71</v>
      </c>
      <c r="BY511" s="100">
        <f t="shared" si="290"/>
        <v>0</v>
      </c>
      <c r="BZ511" s="100">
        <f t="shared" si="291"/>
        <v>0.50623446044582043</v>
      </c>
      <c r="CA511" s="94">
        <f t="shared" si="292"/>
        <v>0.6</v>
      </c>
      <c r="CB511" s="99">
        <f t="shared" si="293"/>
        <v>0.5580566514377503</v>
      </c>
      <c r="CC511" s="97" t="str">
        <f t="shared" si="294"/>
        <v>Regular</v>
      </c>
      <c r="CD511" s="99">
        <f t="shared" si="295"/>
        <v>0.49376553955417957</v>
      </c>
      <c r="CE511" s="96">
        <f t="shared" si="296"/>
        <v>3.1391627062513056E-2</v>
      </c>
      <c r="CF511" s="96">
        <f t="shared" si="297"/>
        <v>0</v>
      </c>
      <c r="CG511" s="99">
        <f t="shared" si="298"/>
        <v>0.17505238887223087</v>
      </c>
      <c r="CH511" s="101" t="str">
        <f t="shared" si="299"/>
        <v>Ninguna</v>
      </c>
      <c r="CI511" s="96">
        <f t="shared" si="300"/>
        <v>0</v>
      </c>
      <c r="CJ511" s="96">
        <f t="shared" si="301"/>
        <v>1</v>
      </c>
      <c r="CK511" s="96">
        <f t="shared" si="302"/>
        <v>5.5999999999999939E-2</v>
      </c>
      <c r="CL511" s="102">
        <f t="shared" si="303"/>
        <v>0.35200000000000004</v>
      </c>
      <c r="CM511" s="103" t="str">
        <f t="shared" si="304"/>
        <v>Baja</v>
      </c>
      <c r="CN511" s="96">
        <f t="shared" si="305"/>
        <v>1</v>
      </c>
      <c r="CO511" s="96">
        <f t="shared" si="306"/>
        <v>1</v>
      </c>
      <c r="CP511" s="103" t="str">
        <f t="shared" si="307"/>
        <v>Muy Alta</v>
      </c>
      <c r="CQ511" s="104">
        <f t="shared" si="308"/>
        <v>9.1196187001301593E-4</v>
      </c>
      <c r="CR511" s="104">
        <f t="shared" si="309"/>
        <v>9.1196187001301593E-4</v>
      </c>
      <c r="CS511" s="103" t="str">
        <f t="shared" si="310"/>
        <v>Ninguna</v>
      </c>
      <c r="CT511" s="105" t="str">
        <f t="shared" si="311"/>
        <v>Eutrofico</v>
      </c>
      <c r="CU511" s="91" t="s">
        <v>2755</v>
      </c>
      <c r="CV511" s="91" t="s">
        <v>2756</v>
      </c>
      <c r="CW511" s="90">
        <v>44169</v>
      </c>
      <c r="CX511" s="106">
        <f t="shared" si="312"/>
        <v>5.2784863293062321</v>
      </c>
    </row>
    <row r="512" spans="1:102" ht="30" hidden="1" customHeight="1" x14ac:dyDescent="0.2">
      <c r="A512" s="83">
        <v>2020</v>
      </c>
      <c r="B512" s="84" t="s">
        <v>1448</v>
      </c>
      <c r="C512" s="84" t="s">
        <v>520</v>
      </c>
      <c r="D512" s="85" t="s">
        <v>1449</v>
      </c>
      <c r="E512" s="84" t="s">
        <v>1450</v>
      </c>
      <c r="F512" s="86" t="s">
        <v>1412</v>
      </c>
      <c r="G512" s="86">
        <v>2</v>
      </c>
      <c r="H512" s="87">
        <v>-75.079139999999995</v>
      </c>
      <c r="I512" s="119">
        <v>6.913424</v>
      </c>
      <c r="J512" s="88">
        <v>889298.65209999995</v>
      </c>
      <c r="K512" s="86">
        <v>1256368.0164000001</v>
      </c>
      <c r="L512" s="89" t="s">
        <v>2757</v>
      </c>
      <c r="M512" s="86" t="s">
        <v>2544</v>
      </c>
      <c r="N512" s="86" t="s">
        <v>79</v>
      </c>
      <c r="O512" s="86" t="s">
        <v>2684</v>
      </c>
      <c r="P512" s="86" t="s">
        <v>685</v>
      </c>
      <c r="Q512" s="84" t="s">
        <v>2690</v>
      </c>
      <c r="R512" s="84" t="s">
        <v>703</v>
      </c>
      <c r="S512" s="84" t="s">
        <v>515</v>
      </c>
      <c r="T512" s="84" t="s">
        <v>516</v>
      </c>
      <c r="U512" s="85" t="s">
        <v>517</v>
      </c>
      <c r="V512" s="84" t="s">
        <v>518</v>
      </c>
      <c r="W512" s="84" t="s">
        <v>519</v>
      </c>
      <c r="X512" s="90" t="s">
        <v>520</v>
      </c>
      <c r="Y512" s="90">
        <v>44146</v>
      </c>
      <c r="Z512" s="91">
        <v>723.39</v>
      </c>
      <c r="AA512" s="91">
        <v>6.9</v>
      </c>
      <c r="AB512" s="91">
        <v>30</v>
      </c>
      <c r="AC512" s="91">
        <v>20.3</v>
      </c>
      <c r="AD512" s="91">
        <v>22.5</v>
      </c>
      <c r="AE512" s="91">
        <v>6.72</v>
      </c>
      <c r="AF512" s="91">
        <v>86.9</v>
      </c>
      <c r="AG512" s="91">
        <f t="shared" si="313"/>
        <v>2.1999999999999993</v>
      </c>
      <c r="AH512" s="91">
        <v>20.9</v>
      </c>
      <c r="AI512" s="91">
        <v>2</v>
      </c>
      <c r="AJ512" s="91" t="s">
        <v>88</v>
      </c>
      <c r="AK512" s="91" t="s">
        <v>88</v>
      </c>
      <c r="AL512" s="91">
        <v>37350</v>
      </c>
      <c r="AM512" s="91">
        <v>143550</v>
      </c>
      <c r="AN512" s="91">
        <v>38730</v>
      </c>
      <c r="AO512" s="91">
        <v>0.5</v>
      </c>
      <c r="AP512" s="96">
        <v>0.2484863293062323</v>
      </c>
      <c r="AQ512" s="96">
        <v>0.03</v>
      </c>
      <c r="AR512" s="91">
        <v>5</v>
      </c>
      <c r="AS512" s="91">
        <v>329</v>
      </c>
      <c r="AT512" s="91">
        <v>332</v>
      </c>
      <c r="AU512" s="91" t="s">
        <v>88</v>
      </c>
      <c r="AV512" s="91">
        <v>244</v>
      </c>
      <c r="AW512" s="91">
        <v>0.3</v>
      </c>
      <c r="AX512" s="91">
        <v>5</v>
      </c>
      <c r="AY512" s="91">
        <v>0.92</v>
      </c>
      <c r="AZ512" s="91">
        <v>13.8</v>
      </c>
      <c r="BA512" s="91">
        <v>20.3</v>
      </c>
      <c r="BB512" s="91" t="s">
        <v>88</v>
      </c>
      <c r="BC512" s="91" t="s">
        <v>88</v>
      </c>
      <c r="BD512" s="91" t="s">
        <v>88</v>
      </c>
      <c r="BE512" s="93" t="s">
        <v>88</v>
      </c>
      <c r="BF512" s="91" t="s">
        <v>88</v>
      </c>
      <c r="BG512" s="91" t="s">
        <v>88</v>
      </c>
      <c r="BH512" s="91" t="s">
        <v>88</v>
      </c>
      <c r="BI512" s="94">
        <f t="shared" si="274"/>
        <v>92.945003073369307</v>
      </c>
      <c r="BJ512" s="95">
        <f t="shared" si="275"/>
        <v>5.8873011338956589</v>
      </c>
      <c r="BK512" s="95">
        <f t="shared" si="276"/>
        <v>86.086601359001833</v>
      </c>
      <c r="BL512" s="95">
        <f t="shared" si="277"/>
        <v>80.14150832</v>
      </c>
      <c r="BM512" s="95">
        <f t="shared" si="278"/>
        <v>99.104004398411917</v>
      </c>
      <c r="BN512" s="95">
        <f t="shared" si="279"/>
        <v>61.608367706250007</v>
      </c>
      <c r="BO512" s="95">
        <f t="shared" si="280"/>
        <v>85.842310056788861</v>
      </c>
      <c r="BP512" s="95">
        <f t="shared" si="281"/>
        <v>5</v>
      </c>
      <c r="BQ512" s="95">
        <f t="shared" si="282"/>
        <v>44.014164383513624</v>
      </c>
      <c r="BR512" s="96">
        <f t="shared" si="283"/>
        <v>63.164170491577323</v>
      </c>
      <c r="BS512" s="97" t="str">
        <f t="shared" si="284"/>
        <v>MEDIA</v>
      </c>
      <c r="BT512" s="98">
        <f t="shared" si="285"/>
        <v>5.4347826086956523</v>
      </c>
      <c r="BU512" s="99">
        <f t="shared" si="286"/>
        <v>0.86900000000000011</v>
      </c>
      <c r="BV512" s="100">
        <f t="shared" si="287"/>
        <v>0.1</v>
      </c>
      <c r="BW512" s="95">
        <f t="shared" si="288"/>
        <v>0.95064444497490841</v>
      </c>
      <c r="BX512" s="94">
        <f t="shared" si="289"/>
        <v>0.71</v>
      </c>
      <c r="BY512" s="100">
        <f t="shared" si="290"/>
        <v>0.28800000000000003</v>
      </c>
      <c r="BZ512" s="100">
        <f t="shared" si="291"/>
        <v>0.94759864932428817</v>
      </c>
      <c r="CA512" s="94">
        <f t="shared" si="292"/>
        <v>0.35</v>
      </c>
      <c r="CB512" s="99">
        <f t="shared" si="293"/>
        <v>0.60751403320188768</v>
      </c>
      <c r="CC512" s="97" t="str">
        <f t="shared" si="294"/>
        <v>Regular</v>
      </c>
      <c r="CD512" s="99">
        <f t="shared" si="295"/>
        <v>5.2401350675711791E-2</v>
      </c>
      <c r="CE512" s="96">
        <f t="shared" si="296"/>
        <v>0</v>
      </c>
      <c r="CF512" s="96">
        <f t="shared" si="297"/>
        <v>0</v>
      </c>
      <c r="CG512" s="99">
        <f t="shared" si="298"/>
        <v>1.746711689190393E-2</v>
      </c>
      <c r="CH512" s="101" t="str">
        <f t="shared" si="299"/>
        <v>Ninguna</v>
      </c>
      <c r="CI512" s="96">
        <f t="shared" si="300"/>
        <v>0</v>
      </c>
      <c r="CJ512" s="96">
        <f t="shared" si="301"/>
        <v>1</v>
      </c>
      <c r="CK512" s="96">
        <f t="shared" si="302"/>
        <v>0.13099999999999989</v>
      </c>
      <c r="CL512" s="102">
        <f t="shared" si="303"/>
        <v>0.37699999999999995</v>
      </c>
      <c r="CM512" s="103" t="str">
        <f t="shared" si="304"/>
        <v>Baja</v>
      </c>
      <c r="CN512" s="96">
        <f t="shared" si="305"/>
        <v>0.71199999999999997</v>
      </c>
      <c r="CO512" s="96">
        <f t="shared" si="306"/>
        <v>0.71199999999999997</v>
      </c>
      <c r="CP512" s="103" t="str">
        <f t="shared" si="307"/>
        <v>Alta</v>
      </c>
      <c r="CQ512" s="104">
        <f t="shared" si="308"/>
        <v>6.9216070243432234E-4</v>
      </c>
      <c r="CR512" s="104">
        <f t="shared" si="309"/>
        <v>6.9216070243432234E-4</v>
      </c>
      <c r="CS512" s="103" t="str">
        <f t="shared" si="310"/>
        <v>Ninguna</v>
      </c>
      <c r="CT512" s="105" t="str">
        <f t="shared" si="311"/>
        <v>Eutrofico</v>
      </c>
      <c r="CU512" s="91" t="s">
        <v>2758</v>
      </c>
      <c r="CV512" s="91" t="s">
        <v>2759</v>
      </c>
      <c r="CW512" s="90">
        <v>44165</v>
      </c>
      <c r="CX512" s="106">
        <f t="shared" si="312"/>
        <v>5.2784863293062321</v>
      </c>
    </row>
    <row r="513" spans="1:102" ht="30" hidden="1" customHeight="1" x14ac:dyDescent="0.2">
      <c r="A513" s="83">
        <v>2020</v>
      </c>
      <c r="B513" s="84" t="s">
        <v>1453</v>
      </c>
      <c r="C513" s="84" t="s">
        <v>520</v>
      </c>
      <c r="D513" s="85" t="s">
        <v>1454</v>
      </c>
      <c r="E513" s="84" t="s">
        <v>1450</v>
      </c>
      <c r="F513" s="86" t="s">
        <v>1412</v>
      </c>
      <c r="G513" s="86">
        <v>2</v>
      </c>
      <c r="H513" s="87">
        <v>-75.077387000000002</v>
      </c>
      <c r="I513" s="119">
        <v>6.912668</v>
      </c>
      <c r="J513" s="88">
        <v>889492.2389</v>
      </c>
      <c r="K513" s="86">
        <v>1256283.9901999999</v>
      </c>
      <c r="L513" s="89" t="s">
        <v>2760</v>
      </c>
      <c r="M513" s="86" t="s">
        <v>2544</v>
      </c>
      <c r="N513" s="86" t="s">
        <v>79</v>
      </c>
      <c r="O513" s="86" t="s">
        <v>2684</v>
      </c>
      <c r="P513" s="86" t="s">
        <v>685</v>
      </c>
      <c r="Q513" s="84" t="s">
        <v>2690</v>
      </c>
      <c r="R513" s="84" t="s">
        <v>703</v>
      </c>
      <c r="S513" s="84" t="s">
        <v>515</v>
      </c>
      <c r="T513" s="84" t="s">
        <v>516</v>
      </c>
      <c r="U513" s="85" t="s">
        <v>517</v>
      </c>
      <c r="V513" s="84" t="s">
        <v>518</v>
      </c>
      <c r="W513" s="84" t="s">
        <v>519</v>
      </c>
      <c r="X513" s="90" t="s">
        <v>520</v>
      </c>
      <c r="Y513" s="90">
        <v>44146</v>
      </c>
      <c r="Z513" s="91">
        <v>1189.2</v>
      </c>
      <c r="AA513" s="91">
        <v>6.8</v>
      </c>
      <c r="AB513" s="91">
        <v>90</v>
      </c>
      <c r="AC513" s="91">
        <v>20.399999999999999</v>
      </c>
      <c r="AD513" s="91">
        <v>22.6</v>
      </c>
      <c r="AE513" s="91">
        <v>6.7</v>
      </c>
      <c r="AF513" s="91">
        <v>85.7</v>
      </c>
      <c r="AG513" s="91">
        <f t="shared" si="313"/>
        <v>2.2000000000000028</v>
      </c>
      <c r="AH513" s="91">
        <v>42.3</v>
      </c>
      <c r="AI513" s="91">
        <v>8.5</v>
      </c>
      <c r="AJ513" s="91" t="s">
        <v>88</v>
      </c>
      <c r="AK513" s="91" t="s">
        <v>88</v>
      </c>
      <c r="AL513" s="91">
        <v>547500</v>
      </c>
      <c r="AM513" s="91">
        <v>1732900</v>
      </c>
      <c r="AN513" s="91">
        <v>613100</v>
      </c>
      <c r="AO513" s="91">
        <v>0.5</v>
      </c>
      <c r="AP513" s="96">
        <v>0.2484863293062323</v>
      </c>
      <c r="AQ513" s="96">
        <v>0.03</v>
      </c>
      <c r="AR513" s="91">
        <v>5</v>
      </c>
      <c r="AS513" s="91">
        <v>563</v>
      </c>
      <c r="AT513" s="91">
        <v>642</v>
      </c>
      <c r="AU513" s="91" t="s">
        <v>88</v>
      </c>
      <c r="AV513" s="91">
        <v>521</v>
      </c>
      <c r="AW513" s="91">
        <v>1</v>
      </c>
      <c r="AX513" s="91">
        <v>5</v>
      </c>
      <c r="AY513" s="91">
        <v>1.92</v>
      </c>
      <c r="AZ513" s="91">
        <v>28.3</v>
      </c>
      <c r="BA513" s="91">
        <v>29.2</v>
      </c>
      <c r="BB513" s="91" t="s">
        <v>88</v>
      </c>
      <c r="BC513" s="91" t="s">
        <v>88</v>
      </c>
      <c r="BD513" s="91" t="s">
        <v>88</v>
      </c>
      <c r="BE513" s="93" t="s">
        <v>88</v>
      </c>
      <c r="BF513" s="91" t="s">
        <v>88</v>
      </c>
      <c r="BG513" s="91" t="s">
        <v>88</v>
      </c>
      <c r="BH513" s="91" t="s">
        <v>88</v>
      </c>
      <c r="BI513" s="94">
        <f t="shared" si="274"/>
        <v>91.963394978617984</v>
      </c>
      <c r="BJ513" s="95">
        <f t="shared" si="275"/>
        <v>2</v>
      </c>
      <c r="BK513" s="95">
        <f t="shared" si="276"/>
        <v>83.331047168000822</v>
      </c>
      <c r="BL513" s="95">
        <f t="shared" si="277"/>
        <v>39.256274198125013</v>
      </c>
      <c r="BM513" s="95">
        <f t="shared" si="278"/>
        <v>99.104004398411917</v>
      </c>
      <c r="BN513" s="95">
        <f t="shared" si="279"/>
        <v>61.608367706250007</v>
      </c>
      <c r="BO513" s="95">
        <f t="shared" si="280"/>
        <v>85.842310056788847</v>
      </c>
      <c r="BP513" s="95">
        <f t="shared" si="281"/>
        <v>5</v>
      </c>
      <c r="BQ513" s="95">
        <f t="shared" si="282"/>
        <v>20</v>
      </c>
      <c r="BR513" s="96">
        <f t="shared" si="283"/>
        <v>55.89385071278398</v>
      </c>
      <c r="BS513" s="97" t="str">
        <f t="shared" si="284"/>
        <v>MEDIA</v>
      </c>
      <c r="BT513" s="98">
        <f t="shared" si="285"/>
        <v>2.604166666666667</v>
      </c>
      <c r="BU513" s="99">
        <f t="shared" si="286"/>
        <v>0.8570000000000001</v>
      </c>
      <c r="BV513" s="100">
        <f t="shared" si="287"/>
        <v>0.1</v>
      </c>
      <c r="BW513" s="95">
        <f t="shared" si="288"/>
        <v>0.90247195753580356</v>
      </c>
      <c r="BX513" s="94">
        <f t="shared" si="289"/>
        <v>0.26</v>
      </c>
      <c r="BY513" s="100">
        <f t="shared" si="290"/>
        <v>0</v>
      </c>
      <c r="BZ513" s="100">
        <f t="shared" si="291"/>
        <v>0.77160585695003703</v>
      </c>
      <c r="CA513" s="94">
        <f t="shared" si="292"/>
        <v>0.15</v>
      </c>
      <c r="CB513" s="99">
        <f t="shared" si="293"/>
        <v>0.44289089402801773</v>
      </c>
      <c r="CC513" s="97" t="str">
        <f t="shared" si="294"/>
        <v>Mala</v>
      </c>
      <c r="CD513" s="99">
        <f t="shared" si="295"/>
        <v>0.22839414304996292</v>
      </c>
      <c r="CE513" s="96">
        <f t="shared" si="296"/>
        <v>0</v>
      </c>
      <c r="CF513" s="96">
        <f t="shared" si="297"/>
        <v>0</v>
      </c>
      <c r="CG513" s="99">
        <f t="shared" si="298"/>
        <v>7.6131381016654301E-2</v>
      </c>
      <c r="CH513" s="101" t="str">
        <f t="shared" si="299"/>
        <v>Ninguna</v>
      </c>
      <c r="CI513" s="96">
        <f t="shared" si="300"/>
        <v>0.6005932480000048</v>
      </c>
      <c r="CJ513" s="96">
        <f t="shared" si="301"/>
        <v>1</v>
      </c>
      <c r="CK513" s="96">
        <f t="shared" si="302"/>
        <v>0.1429999999999999</v>
      </c>
      <c r="CL513" s="102">
        <f t="shared" si="303"/>
        <v>0.5811977493333349</v>
      </c>
      <c r="CM513" s="103" t="str">
        <f t="shared" si="304"/>
        <v>Media</v>
      </c>
      <c r="CN513" s="96">
        <f t="shared" si="305"/>
        <v>1</v>
      </c>
      <c r="CO513" s="96">
        <f t="shared" si="306"/>
        <v>1</v>
      </c>
      <c r="CP513" s="103" t="str">
        <f t="shared" si="307"/>
        <v>Muy Alta</v>
      </c>
      <c r="CQ513" s="104">
        <f t="shared" si="308"/>
        <v>4.9030131780671785E-4</v>
      </c>
      <c r="CR513" s="104">
        <f t="shared" si="309"/>
        <v>4.9030131780671785E-4</v>
      </c>
      <c r="CS513" s="103" t="str">
        <f t="shared" si="310"/>
        <v>Ninguna</v>
      </c>
      <c r="CT513" s="105" t="str">
        <f t="shared" si="311"/>
        <v>Hipereutrofico</v>
      </c>
      <c r="CU513" s="91" t="s">
        <v>2758</v>
      </c>
      <c r="CV513" s="91" t="s">
        <v>2759</v>
      </c>
      <c r="CW513" s="90">
        <v>44165</v>
      </c>
      <c r="CX513" s="106">
        <f t="shared" si="312"/>
        <v>5.2784863293062321</v>
      </c>
    </row>
    <row r="514" spans="1:102" ht="30" hidden="1" customHeight="1" x14ac:dyDescent="0.2">
      <c r="A514" s="83">
        <v>2020</v>
      </c>
      <c r="B514" s="84" t="s">
        <v>2761</v>
      </c>
      <c r="C514" s="84" t="s">
        <v>2762</v>
      </c>
      <c r="D514" s="85" t="s">
        <v>1457</v>
      </c>
      <c r="E514" s="84" t="s">
        <v>1450</v>
      </c>
      <c r="F514" s="86" t="s">
        <v>1412</v>
      </c>
      <c r="G514" s="86">
        <v>1</v>
      </c>
      <c r="H514" s="87">
        <v>-74.923861000000002</v>
      </c>
      <c r="I514" s="119">
        <v>6.8005829999999996</v>
      </c>
      <c r="J514" s="88">
        <v>906439.54539999994</v>
      </c>
      <c r="K514" s="86">
        <v>1243854.3045000001</v>
      </c>
      <c r="L514" s="89" t="s">
        <v>2763</v>
      </c>
      <c r="M514" s="86" t="s">
        <v>2544</v>
      </c>
      <c r="N514" s="86" t="s">
        <v>79</v>
      </c>
      <c r="O514" s="86" t="s">
        <v>2741</v>
      </c>
      <c r="P514" s="86" t="s">
        <v>289</v>
      </c>
      <c r="Q514" s="84" t="s">
        <v>324</v>
      </c>
      <c r="R514" s="84" t="s">
        <v>730</v>
      </c>
      <c r="S514" s="84" t="s">
        <v>324</v>
      </c>
      <c r="T514" s="84" t="s">
        <v>325</v>
      </c>
      <c r="U514" s="85" t="s">
        <v>326</v>
      </c>
      <c r="V514" s="84" t="s">
        <v>2762</v>
      </c>
      <c r="W514" s="84" t="s">
        <v>328</v>
      </c>
      <c r="X514" s="90" t="s">
        <v>2762</v>
      </c>
      <c r="Y514" s="90">
        <v>44148</v>
      </c>
      <c r="Z514" s="91">
        <v>109.12</v>
      </c>
      <c r="AA514" s="91">
        <v>7</v>
      </c>
      <c r="AB514" s="91">
        <v>90</v>
      </c>
      <c r="AC514" s="91">
        <v>21.2</v>
      </c>
      <c r="AD514" s="91">
        <v>24.2</v>
      </c>
      <c r="AE514" s="91">
        <v>7.09</v>
      </c>
      <c r="AF514" s="91">
        <v>90.5</v>
      </c>
      <c r="AG514" s="91">
        <f t="shared" si="313"/>
        <v>3</v>
      </c>
      <c r="AH514" s="91">
        <v>12</v>
      </c>
      <c r="AI514" s="91">
        <v>2</v>
      </c>
      <c r="AJ514" s="91" t="s">
        <v>88</v>
      </c>
      <c r="AK514" s="91" t="s">
        <v>88</v>
      </c>
      <c r="AL514" s="91">
        <v>11870</v>
      </c>
      <c r="AM514" s="91">
        <v>51720</v>
      </c>
      <c r="AN514" s="91">
        <v>16070</v>
      </c>
      <c r="AO514" s="91">
        <v>0.5</v>
      </c>
      <c r="AP514" s="96">
        <v>0.2484863293062323</v>
      </c>
      <c r="AQ514" s="96">
        <v>0.03</v>
      </c>
      <c r="AR514" s="91">
        <v>5</v>
      </c>
      <c r="AS514" s="91">
        <v>36</v>
      </c>
      <c r="AT514" s="91">
        <v>79</v>
      </c>
      <c r="AU514" s="91" t="s">
        <v>88</v>
      </c>
      <c r="AV514" s="91">
        <v>18</v>
      </c>
      <c r="AW514" s="91">
        <v>0.1</v>
      </c>
      <c r="AX514" s="91">
        <v>5</v>
      </c>
      <c r="AY514" s="91">
        <v>0.316</v>
      </c>
      <c r="AZ514" s="91">
        <v>35.200000000000003</v>
      </c>
      <c r="BA514" s="91">
        <v>30.1</v>
      </c>
      <c r="BB514" s="91" t="s">
        <v>88</v>
      </c>
      <c r="BC514" s="91" t="s">
        <v>88</v>
      </c>
      <c r="BD514" s="91" t="s">
        <v>88</v>
      </c>
      <c r="BE514" s="93" t="s">
        <v>88</v>
      </c>
      <c r="BF514" s="91" t="s">
        <v>88</v>
      </c>
      <c r="BG514" s="91" t="s">
        <v>88</v>
      </c>
      <c r="BH514" s="91" t="s">
        <v>88</v>
      </c>
      <c r="BI514" s="94">
        <f t="shared" ref="BI514:BI577" si="314">IF(AF514&gt;140,50,0.000000031615*(AF514)^5 - 0.000010304*(AF514)^4 + 0.0010076*(AF514)^3 - 0.027883*(AF514)^2 + 0.84068*(AF514) + 0.1612)</f>
        <v>95.457551480534846</v>
      </c>
      <c r="BJ514" s="95">
        <f t="shared" ref="BJ514:BJ577" si="315">IF(AN514&gt;100000,2,(EXP(-0.0152*(LN(AN514))^2-0.1063*LN(AN514)+4.5922)))</f>
        <v>8.474424162887864</v>
      </c>
      <c r="BK514" s="95">
        <f t="shared" ref="BK514:BK577" si="316">IF(AA514&lt;2,0,IF(AA514&gt;12,0,(IF(AA514&lt;=7.5,-0.1789*AA514^5+3.7932*AA514^4-30.517*AA514^3+119.75*AA514^2-224.58*AA514+159.46,-1.11429*AA514^4+44.50952*AA514^3-656.6*AA514^2+4215.34762*AA514-9840.14286))))</f>
        <v>88.519899999999524</v>
      </c>
      <c r="BL514" s="95">
        <f t="shared" ref="BL514:BL577" si="317">+IF(AI514&gt;30,2,0.00018677*AI514^4 - 0.016615*AI514^3 + 0.59636*AI514 ^2- 11.152*AI514+100.19)</f>
        <v>80.14150832</v>
      </c>
      <c r="BM514" s="95">
        <f t="shared" ref="BM514:BM577" si="318">IF(AP514&gt;100,1, 0.0000000035603*AP514^6 - 0.0000012183*AP514^5 + 0.00016238*AP514^4 - 0.010693*AP514^3 + 0.37304*AP514^2 - 7.521*AP514+100.95)</f>
        <v>99.104004398411917</v>
      </c>
      <c r="BN514" s="95">
        <f t="shared" ref="BN514:BN577" si="319">IF(AO514&gt;10,2,0.0046732*AO514^6 - 0.16167*AO514^5 + 2.20595*AO514^4 - 15.0504*AO514^3 + 53.8893*AO514^2 - 99.8933*AO514 + 99.8311)</f>
        <v>61.608367706250007</v>
      </c>
      <c r="BO514" s="95">
        <f t="shared" ref="BO514:BO577" si="320">0.0000019619*AG514^6 - 0.00013964*AG514^5 + 0.0025908*AG514^4 + 0.015398*AG514^3 - 0.67952*AG514^2 - 0.67204*AG514 + 90.392</f>
        <v>82.8532985051</v>
      </c>
      <c r="BP514" s="95">
        <f t="shared" ref="BP514:BP577" si="321">IF(AS514&gt;100,5,(0.0000018939*AS514^4 - 0.00049942*AS514^3 + 0.049118*AS514^2 - 2.6284*AS514 + 98.098))</f>
        <v>47.012613222399999</v>
      </c>
      <c r="BQ514" s="95">
        <f t="shared" ref="BQ514:BQ577" si="322">IF(AT514&gt;500,20,(-0.0000000044289*AT514^4 + 0.00000465*AT514^3 - 0.0019591*AT514^2 + 0.18973*AT514 + 80.608))</f>
        <v>85.490052236259103</v>
      </c>
      <c r="BR514" s="96">
        <f t="shared" ref="BR514:BR577" si="323">+BI514*0.17+BJ514*0.16+BK514*0.11+BL514*0.11+BM514*0.1+BN514*0.1+BO514*0.1+BP514*0.08+BQ514*0.07</f>
        <v>70.238326308259275</v>
      </c>
      <c r="BS514" s="97" t="str">
        <f t="shared" ref="BS514:BS577" si="324">IF(BR514&lt;=25,"MUY MALA",IF(BR514&lt;=50,"MALO",IF(BR514&lt;=70,"MEDIA",IF(BR514&lt;=90,"BUENA","EXCELENTE"))))</f>
        <v>BUENA</v>
      </c>
      <c r="BT514" s="98">
        <f t="shared" ref="BT514:BT577" si="325">+AX514/AY514</f>
        <v>15.822784810126581</v>
      </c>
      <c r="BU514" s="99">
        <f t="shared" ref="BU514:BU577" si="326">IF(AF514="No Calcular","No calcular",IFERROR(IF(AF514&lt;=100,((1-(1-0.01*AF514))),((1-(0.01*AF514-1)))),""))</f>
        <v>0.90500000000000003</v>
      </c>
      <c r="BV514" s="100">
        <f t="shared" ref="BV514:BV577" si="327">IF(AN514="","",IF(AN514&lt;50,0.98,IF(AND(AN514&gt;=50,AN514&lt;1600),0.98*EXP((AN514-50)*-0.0009917754),0.1)))</f>
        <v>0.1</v>
      </c>
      <c r="BW514" s="95">
        <f t="shared" ref="BW514:BW577" si="328">IF(AA514="ND","No Calcular",IF(AA514="","",IF(AA514&lt;4,0.1,IF(AND(AA514&gt;4,AA514&lt;=7),(0.02628419*EXP(AA514*0.520025)),IF(AND(AA514&gt;7,AA514&lt;=8),(1),IF(AND(AA514&gt;8,AA514&lt;=11),(1*EXP((AA514-8)*-0.5187742)),0.1))))))</f>
        <v>1.0013883015592742</v>
      </c>
      <c r="BX514" s="94">
        <f t="shared" ref="BX514:BX577" si="329">IF(AH514="ND","No Calcular",IF(AH514="","",IF(AH514&lt;=20,0.91,IF(AND(AH514&gt;20,AH514&lt;=25),0.71,IF(AND(AH514&gt;25,AH514&lt;=40),0.51,IF(AND(AH514&gt;40,AH514&lt;=80),0.26,0.125))))))</f>
        <v>0.91</v>
      </c>
      <c r="BY514" s="100">
        <f t="shared" ref="BY514:BY577" si="330">IF(AV514="ND","No Calcular",IF(AV514="","",IF(AV514&lt;=4.5,1,IF(AND(AV514&gt;4.5,AV514&lt;=320),(1-(-0.02+0.003*AV514)),0))))</f>
        <v>0.96599999999999997</v>
      </c>
      <c r="BZ514" s="100">
        <f t="shared" ref="BZ514:BZ577" si="331">IF(AB514="ND","No Calcular",IFERROR(IF((1-10^(-3.26+1.34*LOG10(AB514)))&lt;0,0,1-10^(-3.26+1.34*LOG10(AB514))),""))</f>
        <v>0.77160585695003703</v>
      </c>
      <c r="CA514" s="94">
        <f t="shared" ref="CA514:CA577" si="332">IF(BT514="No Calcular","No Calcular",IF(BT514="","",IF(BT514&lt;=5,0.15,IF(AND(BT514&gt;5,BT514&lt;=10),0.35,IF(AND(BT514&gt;10,BT514&lt;=15),0.6,IF(AND(BT514&gt;15,BT514&lt;20),0.8,0.15))))))</f>
        <v>0.8</v>
      </c>
      <c r="CB514" s="99">
        <f t="shared" ref="CB514:CB577" si="333">+BU514*0.16+BV514*0.14+BW514*0.14+BX514*0.14+BY514*0.14+BZ514*0.14+CA514*0.14</f>
        <v>0.78165918219130359</v>
      </c>
      <c r="CC514" s="97" t="str">
        <f t="shared" ref="CC514:CC577" si="334">IF(AND(CB514&gt;=0,CB514&lt;0.25),"Muy mala",IF(AND(CB514&gt;=0.25,CB514&lt;0.5),"Mala",IF(AND(CB514&gt;=0.5,CB514&lt;0.7),"Regular",IF(AND(CB514&gt;=0.7,CB514&lt;0.9),"Aceptable",IF(AND(CB514&gt;=0.9,CB514&lt;=1),"Buena","No se conoce")))))</f>
        <v>Aceptable</v>
      </c>
      <c r="CD514" s="99">
        <f t="shared" ref="CD514:CD577" si="335">IF(AB514&gt;=270,1,(IF(AB514&lt;270,10^(-3.26+(1.34*LOG(AB514))))))</f>
        <v>0.22839414304996292</v>
      </c>
      <c r="CE514" s="96">
        <f t="shared" ref="CE514:CE577" si="336">IF(BA514&lt;=30,0,IF(BA514&lt;110,(10^(-9.09+(4.4*LOG(BA514)))),1))</f>
        <v>2.6043094127483459E-3</v>
      </c>
      <c r="CF514" s="96">
        <f t="shared" ref="CF514:CF577" si="337">IF(AZ514&lt;=50,0,IF(AZ514&lt;=250,(-0.25+(0.005*AZ514)),1))</f>
        <v>0</v>
      </c>
      <c r="CG514" s="99">
        <f t="shared" ref="CG514:CG577" si="338">+(CD514+CE514+CF514)/3</f>
        <v>7.6999484154237088E-2</v>
      </c>
      <c r="CH514" s="101" t="str">
        <f t="shared" ref="CH514:CH577" si="339">IF(CG514&lt;0.2,"Ninguna",IF(CG514&lt;0.4,"Baja",IF(CG514&lt;0.6,"Media",IF(CG514&lt;0.8,"Alta","Muy Alta"))))</f>
        <v>Ninguna</v>
      </c>
      <c r="CI514" s="96">
        <f t="shared" ref="CI514:CI577" si="340">IF(AI514&lt;=2,0,IF(AI514&lt;30,(-0.05+(0.7*(LOG10(AI514)))),1))</f>
        <v>0</v>
      </c>
      <c r="CJ514" s="96">
        <f t="shared" ref="CJ514:CJ577" si="341">IF(AM514&lt;=500,0,IF(AM514&lt;=20000,(-1.44+(0.56*(LOG10(AM514)))),1))</f>
        <v>1</v>
      </c>
      <c r="CK514" s="96">
        <f t="shared" ref="CK514:CK577" si="342">IF(AF514&gt;=100,0,(IF(AF514&lt;100,1-(0.01*AF514))))</f>
        <v>9.4999999999999973E-2</v>
      </c>
      <c r="CL514" s="102">
        <f t="shared" ref="CL514:CL577" si="343">+(CI514+CJ514+CK514)/3</f>
        <v>0.36499999999999999</v>
      </c>
      <c r="CM514" s="103" t="str">
        <f t="shared" ref="CM514:CM577" si="344">IF(CL514&lt;0.2,"Ninguna",IF(CL514&lt;0.4,"Baja",IF(CL514&lt;0.6,"Media",IF(CL514&lt;0.8,"Alta","Muy Alta"))))</f>
        <v>Baja</v>
      </c>
      <c r="CN514" s="96">
        <f t="shared" ref="CN514:CN577" si="345">IF(AV514&lt;=10,0,IF(AV514&lt;=340,(-0.02+(0.003*AV514)),1))</f>
        <v>3.4000000000000002E-2</v>
      </c>
      <c r="CO514" s="96">
        <f t="shared" ref="CO514:CO577" si="346">+CN514</f>
        <v>3.4000000000000002E-2</v>
      </c>
      <c r="CP514" s="103" t="str">
        <f t="shared" ref="CP514:CP577" si="347">IF(CO514&lt;0.2,"Ninguna",IF(CO514&lt;0.4,"Baja",IF(CO514&lt;0.6,"Media",IF(CO514&lt;0.8,"Alta","Muy Alta"))))</f>
        <v>Ninguna</v>
      </c>
      <c r="CQ514" s="104">
        <f t="shared" ref="CQ514:CQ577" si="348">((EXP(-31.08+(3.45*(AA514))))/(1+EXP(-31.08+(3.45*(AA514)))))</f>
        <v>9.7704531722668866E-4</v>
      </c>
      <c r="CR514" s="104">
        <f t="shared" ref="CR514:CR577" si="349">+CQ514</f>
        <v>9.7704531722668866E-4</v>
      </c>
      <c r="CS514" s="103" t="str">
        <f t="shared" ref="CS514:CS577" si="350">IF(CR514&lt;0.2,"Ninguna",IF(CR514&lt;0.4,"Baja",IF(CR514&lt;0.6,"Media",IF(CR514&lt;0.8,"Alta","Muy Alta"))))</f>
        <v>Ninguna</v>
      </c>
      <c r="CT514" s="105" t="str">
        <f t="shared" ref="CT514:CT577" si="351">IF(AY514&lt;0.01,"Oligotrofico",IF(AY514&lt;=0.02,"Mesotrofico",IF(AY514&lt;=1,"Eutrofico","Hipereutrofico")))</f>
        <v>Eutrofico</v>
      </c>
      <c r="CU514" s="91" t="s">
        <v>2764</v>
      </c>
      <c r="CV514" s="91" t="s">
        <v>2765</v>
      </c>
      <c r="CW514" s="90">
        <v>44168</v>
      </c>
      <c r="CX514" s="106">
        <f t="shared" si="312"/>
        <v>5.2784863293062321</v>
      </c>
    </row>
    <row r="515" spans="1:102" ht="30" hidden="1" customHeight="1" x14ac:dyDescent="0.2">
      <c r="A515" s="83">
        <v>2020</v>
      </c>
      <c r="B515" s="84" t="s">
        <v>2766</v>
      </c>
      <c r="C515" s="84" t="s">
        <v>2762</v>
      </c>
      <c r="D515" s="85" t="s">
        <v>1461</v>
      </c>
      <c r="E515" s="84" t="s">
        <v>1450</v>
      </c>
      <c r="F515" s="86" t="s">
        <v>1412</v>
      </c>
      <c r="G515" s="86">
        <v>1</v>
      </c>
      <c r="H515" s="87">
        <v>-74.923305999999997</v>
      </c>
      <c r="I515" s="119">
        <v>6.799722</v>
      </c>
      <c r="J515" s="88">
        <v>906500.79680000001</v>
      </c>
      <c r="K515" s="86">
        <v>1243758.9568</v>
      </c>
      <c r="L515" s="89" t="s">
        <v>2763</v>
      </c>
      <c r="M515" s="86" t="s">
        <v>2544</v>
      </c>
      <c r="N515" s="86" t="s">
        <v>79</v>
      </c>
      <c r="O515" s="86" t="s">
        <v>2741</v>
      </c>
      <c r="P515" s="86" t="s">
        <v>289</v>
      </c>
      <c r="Q515" s="84" t="s">
        <v>324</v>
      </c>
      <c r="R515" s="84" t="s">
        <v>730</v>
      </c>
      <c r="S515" s="84" t="s">
        <v>324</v>
      </c>
      <c r="T515" s="84" t="s">
        <v>325</v>
      </c>
      <c r="U515" s="85" t="s">
        <v>326</v>
      </c>
      <c r="V515" s="84" t="s">
        <v>2762</v>
      </c>
      <c r="W515" s="84" t="s">
        <v>328</v>
      </c>
      <c r="X515" s="90" t="s">
        <v>2762</v>
      </c>
      <c r="Y515" s="90">
        <v>44148</v>
      </c>
      <c r="Z515" s="91">
        <v>133.49</v>
      </c>
      <c r="AA515" s="91">
        <v>6.8</v>
      </c>
      <c r="AB515" s="91">
        <v>90</v>
      </c>
      <c r="AC515" s="91">
        <v>21.4</v>
      </c>
      <c r="AD515" s="91">
        <v>24.4</v>
      </c>
      <c r="AE515" s="91">
        <v>7.02</v>
      </c>
      <c r="AF515" s="91">
        <v>89</v>
      </c>
      <c r="AG515" s="91">
        <f t="shared" si="313"/>
        <v>3</v>
      </c>
      <c r="AH515" s="91">
        <v>12</v>
      </c>
      <c r="AI515" s="91">
        <v>2</v>
      </c>
      <c r="AJ515" s="91" t="s">
        <v>88</v>
      </c>
      <c r="AK515" s="91" t="s">
        <v>88</v>
      </c>
      <c r="AL515" s="91">
        <v>8500</v>
      </c>
      <c r="AM515" s="91">
        <v>61300</v>
      </c>
      <c r="AN515" s="91">
        <v>10760</v>
      </c>
      <c r="AO515" s="91">
        <v>0.5</v>
      </c>
      <c r="AP515" s="96">
        <v>0.2484863293062323</v>
      </c>
      <c r="AQ515" s="96">
        <v>0.03</v>
      </c>
      <c r="AR515" s="91">
        <v>5</v>
      </c>
      <c r="AS515" s="91">
        <v>41.3</v>
      </c>
      <c r="AT515" s="91">
        <v>90</v>
      </c>
      <c r="AU515" s="91" t="s">
        <v>88</v>
      </c>
      <c r="AV515" s="91">
        <v>13</v>
      </c>
      <c r="AW515" s="91">
        <v>0.1</v>
      </c>
      <c r="AX515" s="91">
        <v>5</v>
      </c>
      <c r="AY515" s="91">
        <v>0.48499999999999999</v>
      </c>
      <c r="AZ515" s="91">
        <v>35.4</v>
      </c>
      <c r="BA515" s="91">
        <v>30.1</v>
      </c>
      <c r="BB515" s="91" t="s">
        <v>88</v>
      </c>
      <c r="BC515" s="91" t="s">
        <v>88</v>
      </c>
      <c r="BD515" s="91" t="s">
        <v>88</v>
      </c>
      <c r="BE515" s="93" t="s">
        <v>88</v>
      </c>
      <c r="BF515" s="91" t="s">
        <v>88</v>
      </c>
      <c r="BG515" s="91" t="s">
        <v>88</v>
      </c>
      <c r="BH515" s="91" t="s">
        <v>88</v>
      </c>
      <c r="BI515" s="94">
        <f t="shared" si="314"/>
        <v>94.491229616135001</v>
      </c>
      <c r="BJ515" s="95">
        <f t="shared" si="315"/>
        <v>9.9278248041388881</v>
      </c>
      <c r="BK515" s="95">
        <f t="shared" si="316"/>
        <v>83.331047168000822</v>
      </c>
      <c r="BL515" s="95">
        <f t="shared" si="317"/>
        <v>80.14150832</v>
      </c>
      <c r="BM515" s="95">
        <f t="shared" si="318"/>
        <v>99.104004398411917</v>
      </c>
      <c r="BN515" s="95">
        <f t="shared" si="319"/>
        <v>61.608367706250007</v>
      </c>
      <c r="BO515" s="95">
        <f t="shared" si="320"/>
        <v>82.8532985051</v>
      </c>
      <c r="BP515" s="95">
        <f t="shared" si="321"/>
        <v>43.653592724755796</v>
      </c>
      <c r="BQ515" s="95">
        <f t="shared" si="322"/>
        <v>84.914259871000013</v>
      </c>
      <c r="BR515" s="96">
        <f t="shared" si="323"/>
        <v>69.426794777011921</v>
      </c>
      <c r="BS515" s="97" t="str">
        <f t="shared" si="324"/>
        <v>MEDIA</v>
      </c>
      <c r="BT515" s="98">
        <f t="shared" si="325"/>
        <v>10.309278350515465</v>
      </c>
      <c r="BU515" s="99">
        <f t="shared" si="326"/>
        <v>0.89</v>
      </c>
      <c r="BV515" s="100">
        <f t="shared" si="327"/>
        <v>0.1</v>
      </c>
      <c r="BW515" s="95">
        <f t="shared" si="328"/>
        <v>0.90247195753580356</v>
      </c>
      <c r="BX515" s="94">
        <f t="shared" si="329"/>
        <v>0.91</v>
      </c>
      <c r="BY515" s="100">
        <f t="shared" si="330"/>
        <v>0.98099999999999998</v>
      </c>
      <c r="BZ515" s="100">
        <f t="shared" si="331"/>
        <v>0.77160585695003703</v>
      </c>
      <c r="CA515" s="94">
        <f t="shared" si="332"/>
        <v>0.6</v>
      </c>
      <c r="CB515" s="99">
        <f t="shared" si="333"/>
        <v>0.73951089402801762</v>
      </c>
      <c r="CC515" s="97" t="str">
        <f t="shared" si="334"/>
        <v>Aceptable</v>
      </c>
      <c r="CD515" s="99">
        <f t="shared" si="335"/>
        <v>0.22839414304996292</v>
      </c>
      <c r="CE515" s="96">
        <f t="shared" si="336"/>
        <v>2.6043094127483459E-3</v>
      </c>
      <c r="CF515" s="96">
        <f t="shared" si="337"/>
        <v>0</v>
      </c>
      <c r="CG515" s="99">
        <f t="shared" si="338"/>
        <v>7.6999484154237088E-2</v>
      </c>
      <c r="CH515" s="101" t="str">
        <f t="shared" si="339"/>
        <v>Ninguna</v>
      </c>
      <c r="CI515" s="96">
        <f t="shared" si="340"/>
        <v>0</v>
      </c>
      <c r="CJ515" s="96">
        <f t="shared" si="341"/>
        <v>1</v>
      </c>
      <c r="CK515" s="96">
        <f t="shared" si="342"/>
        <v>0.10999999999999999</v>
      </c>
      <c r="CL515" s="102">
        <f t="shared" si="343"/>
        <v>0.36999999999999994</v>
      </c>
      <c r="CM515" s="103" t="str">
        <f t="shared" si="344"/>
        <v>Baja</v>
      </c>
      <c r="CN515" s="96">
        <f t="shared" si="345"/>
        <v>1.9E-2</v>
      </c>
      <c r="CO515" s="96">
        <f t="shared" si="346"/>
        <v>1.9E-2</v>
      </c>
      <c r="CP515" s="103" t="str">
        <f t="shared" si="347"/>
        <v>Ninguna</v>
      </c>
      <c r="CQ515" s="104">
        <f t="shared" si="348"/>
        <v>4.9030131780671785E-4</v>
      </c>
      <c r="CR515" s="104">
        <f t="shared" si="349"/>
        <v>4.9030131780671785E-4</v>
      </c>
      <c r="CS515" s="103" t="str">
        <f t="shared" si="350"/>
        <v>Ninguna</v>
      </c>
      <c r="CT515" s="105" t="str">
        <f t="shared" si="351"/>
        <v>Eutrofico</v>
      </c>
      <c r="CU515" s="91" t="s">
        <v>2764</v>
      </c>
      <c r="CV515" s="91" t="s">
        <v>2765</v>
      </c>
      <c r="CW515" s="90">
        <v>44168</v>
      </c>
      <c r="CX515" s="106">
        <f t="shared" ref="CX515:CX578" si="352">+AP515+AQ515+AX515</f>
        <v>5.2784863293062321</v>
      </c>
    </row>
    <row r="516" spans="1:102" ht="30" hidden="1" customHeight="1" x14ac:dyDescent="0.2">
      <c r="A516" s="83">
        <v>2020</v>
      </c>
      <c r="B516" s="84" t="s">
        <v>1463</v>
      </c>
      <c r="C516" s="84" t="s">
        <v>341</v>
      </c>
      <c r="D516" s="85" t="s">
        <v>1464</v>
      </c>
      <c r="E516" s="84" t="s">
        <v>545</v>
      </c>
      <c r="F516" s="86" t="s">
        <v>1412</v>
      </c>
      <c r="G516" s="86" t="s">
        <v>991</v>
      </c>
      <c r="H516" s="87">
        <v>-74.403662999999995</v>
      </c>
      <c r="I516" s="119">
        <v>6.5135379999999996</v>
      </c>
      <c r="J516" s="88">
        <v>963925.19869999995</v>
      </c>
      <c r="K516" s="86">
        <v>1212040.0068000001</v>
      </c>
      <c r="L516" s="89" t="s">
        <v>2767</v>
      </c>
      <c r="M516" s="86" t="s">
        <v>2544</v>
      </c>
      <c r="N516" s="86" t="s">
        <v>79</v>
      </c>
      <c r="O516" s="86" t="s">
        <v>2741</v>
      </c>
      <c r="P516" s="86" t="s">
        <v>289</v>
      </c>
      <c r="Q516" s="84" t="s">
        <v>324</v>
      </c>
      <c r="R516" s="84" t="s">
        <v>730</v>
      </c>
      <c r="S516" s="84" t="s">
        <v>324</v>
      </c>
      <c r="T516" s="84" t="s">
        <v>325</v>
      </c>
      <c r="U516" s="85" t="s">
        <v>546</v>
      </c>
      <c r="V516" s="84" t="s">
        <v>2768</v>
      </c>
      <c r="W516" s="84" t="s">
        <v>1465</v>
      </c>
      <c r="X516" s="90" t="s">
        <v>341</v>
      </c>
      <c r="Y516" s="90">
        <v>44145</v>
      </c>
      <c r="Z516" s="91">
        <v>94.88</v>
      </c>
      <c r="AA516" s="91">
        <v>6.88</v>
      </c>
      <c r="AB516" s="91">
        <v>349</v>
      </c>
      <c r="AC516" s="91">
        <v>33.1</v>
      </c>
      <c r="AD516" s="91">
        <v>33.299999999999997</v>
      </c>
      <c r="AE516" s="91">
        <v>1</v>
      </c>
      <c r="AF516" s="91">
        <v>50</v>
      </c>
      <c r="AG516" s="91">
        <f t="shared" si="313"/>
        <v>0.19999999999999574</v>
      </c>
      <c r="AH516" s="91">
        <v>86.7</v>
      </c>
      <c r="AI516" s="91">
        <v>21.1</v>
      </c>
      <c r="AJ516" s="91" t="s">
        <v>88</v>
      </c>
      <c r="AK516" s="91" t="s">
        <v>88</v>
      </c>
      <c r="AL516" s="91">
        <v>3165000</v>
      </c>
      <c r="AM516" s="91">
        <v>12185000</v>
      </c>
      <c r="AN516" s="91">
        <v>5172000</v>
      </c>
      <c r="AO516" s="91">
        <v>2.56</v>
      </c>
      <c r="AP516" s="96">
        <v>0.2484863293062323</v>
      </c>
      <c r="AQ516" s="96">
        <v>0.03</v>
      </c>
      <c r="AR516" s="91">
        <v>8.64</v>
      </c>
      <c r="AS516" s="91">
        <v>25.4</v>
      </c>
      <c r="AT516" s="91">
        <v>248</v>
      </c>
      <c r="AU516" s="91" t="s">
        <v>88</v>
      </c>
      <c r="AV516" s="91">
        <v>26</v>
      </c>
      <c r="AW516" s="91">
        <v>0.1</v>
      </c>
      <c r="AX516" s="91">
        <v>11.9</v>
      </c>
      <c r="AY516" s="91">
        <v>0.874</v>
      </c>
      <c r="AZ516" s="91">
        <v>120</v>
      </c>
      <c r="BA516" s="91">
        <v>85.2</v>
      </c>
      <c r="BB516" s="91" t="s">
        <v>88</v>
      </c>
      <c r="BC516" s="91" t="s">
        <v>88</v>
      </c>
      <c r="BD516" s="91" t="s">
        <v>88</v>
      </c>
      <c r="BE516" s="93" t="s">
        <v>88</v>
      </c>
      <c r="BF516" s="91" t="s">
        <v>88</v>
      </c>
      <c r="BG516" s="91" t="s">
        <v>88</v>
      </c>
      <c r="BH516" s="91" t="s">
        <v>88</v>
      </c>
      <c r="BI516" s="94">
        <f t="shared" si="314"/>
        <v>43.91738749999999</v>
      </c>
      <c r="BJ516" s="95">
        <f t="shared" si="315"/>
        <v>2</v>
      </c>
      <c r="BK516" s="95">
        <f t="shared" si="316"/>
        <v>85.55916794011452</v>
      </c>
      <c r="BL516" s="95">
        <f t="shared" si="317"/>
        <v>11.328116834556994</v>
      </c>
      <c r="BM516" s="95">
        <f t="shared" si="318"/>
        <v>99.104004398411917</v>
      </c>
      <c r="BN516" s="95">
        <f t="shared" si="319"/>
        <v>23.053772234621633</v>
      </c>
      <c r="BO516" s="95">
        <f t="shared" si="320"/>
        <v>90.230538484720768</v>
      </c>
      <c r="BP516" s="95">
        <f t="shared" si="321"/>
        <v>55.629882074063843</v>
      </c>
      <c r="BQ516" s="95">
        <f t="shared" si="322"/>
        <v>61.341580285337606</v>
      </c>
      <c r="BR516" s="96">
        <f t="shared" si="323"/>
        <v>48.426689897888032</v>
      </c>
      <c r="BS516" s="97" t="str">
        <f t="shared" si="324"/>
        <v>MALO</v>
      </c>
      <c r="BT516" s="98">
        <f t="shared" si="325"/>
        <v>13.615560640732266</v>
      </c>
      <c r="BU516" s="99">
        <f t="shared" si="326"/>
        <v>0.5</v>
      </c>
      <c r="BV516" s="100">
        <f t="shared" si="327"/>
        <v>0.1</v>
      </c>
      <c r="BW516" s="95">
        <f t="shared" si="328"/>
        <v>0.94080850543251848</v>
      </c>
      <c r="BX516" s="94">
        <f t="shared" si="329"/>
        <v>0.125</v>
      </c>
      <c r="BY516" s="100">
        <f t="shared" si="330"/>
        <v>0.94199999999999995</v>
      </c>
      <c r="BZ516" s="100">
        <f t="shared" si="331"/>
        <v>0</v>
      </c>
      <c r="CA516" s="94">
        <f t="shared" si="332"/>
        <v>0.6</v>
      </c>
      <c r="CB516" s="99">
        <f t="shared" si="333"/>
        <v>0.45909319076055261</v>
      </c>
      <c r="CC516" s="97" t="str">
        <f t="shared" si="334"/>
        <v>Mala</v>
      </c>
      <c r="CD516" s="99">
        <f t="shared" si="335"/>
        <v>1</v>
      </c>
      <c r="CE516" s="96">
        <f t="shared" si="336"/>
        <v>0.25347446610688112</v>
      </c>
      <c r="CF516" s="96">
        <f t="shared" si="337"/>
        <v>0.35</v>
      </c>
      <c r="CG516" s="99">
        <f t="shared" si="338"/>
        <v>0.53449148870229368</v>
      </c>
      <c r="CH516" s="101" t="str">
        <f t="shared" si="339"/>
        <v>Media</v>
      </c>
      <c r="CI516" s="96">
        <f t="shared" si="340"/>
        <v>0.87699771870838472</v>
      </c>
      <c r="CJ516" s="96">
        <f t="shared" si="341"/>
        <v>1</v>
      </c>
      <c r="CK516" s="96">
        <f t="shared" si="342"/>
        <v>0.5</v>
      </c>
      <c r="CL516" s="102">
        <f t="shared" si="343"/>
        <v>0.79233257290279491</v>
      </c>
      <c r="CM516" s="103" t="str">
        <f t="shared" si="344"/>
        <v>Alta</v>
      </c>
      <c r="CN516" s="96">
        <f t="shared" si="345"/>
        <v>5.7999999999999996E-2</v>
      </c>
      <c r="CO516" s="96">
        <f t="shared" si="346"/>
        <v>5.7999999999999996E-2</v>
      </c>
      <c r="CP516" s="103" t="str">
        <f t="shared" si="347"/>
        <v>Ninguna</v>
      </c>
      <c r="CQ516" s="104">
        <f t="shared" si="348"/>
        <v>6.4604186444476846E-4</v>
      </c>
      <c r="CR516" s="104">
        <f t="shared" si="349"/>
        <v>6.4604186444476846E-4</v>
      </c>
      <c r="CS516" s="103" t="str">
        <f t="shared" si="350"/>
        <v>Ninguna</v>
      </c>
      <c r="CT516" s="105" t="str">
        <f t="shared" si="351"/>
        <v>Eutrofico</v>
      </c>
      <c r="CU516" s="91" t="s">
        <v>2769</v>
      </c>
      <c r="CV516" s="91" t="s">
        <v>2770</v>
      </c>
      <c r="CW516" s="90">
        <v>44165</v>
      </c>
      <c r="CX516" s="106">
        <f t="shared" si="352"/>
        <v>12.178486329306233</v>
      </c>
    </row>
    <row r="517" spans="1:102" ht="30" hidden="1" customHeight="1" x14ac:dyDescent="0.2">
      <c r="A517" s="83">
        <v>2020</v>
      </c>
      <c r="B517" s="84" t="s">
        <v>1468</v>
      </c>
      <c r="C517" s="84" t="s">
        <v>341</v>
      </c>
      <c r="D517" s="85" t="s">
        <v>1469</v>
      </c>
      <c r="E517" s="84" t="s">
        <v>545</v>
      </c>
      <c r="F517" s="86" t="s">
        <v>1412</v>
      </c>
      <c r="G517" s="86" t="s">
        <v>991</v>
      </c>
      <c r="H517" s="87">
        <v>-74.403385</v>
      </c>
      <c r="I517" s="119">
        <v>6.5148760000000001</v>
      </c>
      <c r="J517" s="88">
        <v>963956.04310000001</v>
      </c>
      <c r="K517" s="86">
        <v>1212187.9568</v>
      </c>
      <c r="L517" s="89" t="s">
        <v>2771</v>
      </c>
      <c r="M517" s="86" t="s">
        <v>2544</v>
      </c>
      <c r="N517" s="86" t="s">
        <v>79</v>
      </c>
      <c r="O517" s="86" t="s">
        <v>2741</v>
      </c>
      <c r="P517" s="86" t="s">
        <v>289</v>
      </c>
      <c r="Q517" s="84" t="s">
        <v>324</v>
      </c>
      <c r="R517" s="84" t="s">
        <v>730</v>
      </c>
      <c r="S517" s="84" t="s">
        <v>324</v>
      </c>
      <c r="T517" s="84" t="s">
        <v>325</v>
      </c>
      <c r="U517" s="85" t="s">
        <v>546</v>
      </c>
      <c r="V517" s="84" t="s">
        <v>2768</v>
      </c>
      <c r="W517" s="84" t="s">
        <v>1465</v>
      </c>
      <c r="X517" s="90" t="s">
        <v>341</v>
      </c>
      <c r="Y517" s="90">
        <v>44145</v>
      </c>
      <c r="Z517" s="91">
        <v>148.61000000000001</v>
      </c>
      <c r="AA517" s="91">
        <v>6.66</v>
      </c>
      <c r="AB517" s="91">
        <v>308</v>
      </c>
      <c r="AC517" s="91">
        <v>30.1</v>
      </c>
      <c r="AD517" s="91">
        <v>33.1</v>
      </c>
      <c r="AE517" s="91">
        <v>1</v>
      </c>
      <c r="AF517" s="91">
        <v>50</v>
      </c>
      <c r="AG517" s="91">
        <f t="shared" si="313"/>
        <v>3</v>
      </c>
      <c r="AH517" s="91">
        <v>43.5</v>
      </c>
      <c r="AI517" s="91">
        <v>21.1</v>
      </c>
      <c r="AJ517" s="91" t="s">
        <v>88</v>
      </c>
      <c r="AK517" s="91" t="s">
        <v>88</v>
      </c>
      <c r="AL517" s="91">
        <v>5680000</v>
      </c>
      <c r="AM517" s="91">
        <v>14010000</v>
      </c>
      <c r="AN517" s="91">
        <v>6867000</v>
      </c>
      <c r="AO517" s="91">
        <v>1.04</v>
      </c>
      <c r="AP517" s="96">
        <v>0.2484863293062323</v>
      </c>
      <c r="AQ517" s="96">
        <v>0.03</v>
      </c>
      <c r="AR517" s="91">
        <v>7.5</v>
      </c>
      <c r="AS517" s="91">
        <v>22.9</v>
      </c>
      <c r="AT517" s="91">
        <v>227</v>
      </c>
      <c r="AU517" s="91" t="s">
        <v>88</v>
      </c>
      <c r="AV517" s="91">
        <v>25</v>
      </c>
      <c r="AW517" s="91">
        <v>0.1</v>
      </c>
      <c r="AX517" s="91">
        <v>9.69</v>
      </c>
      <c r="AY517" s="91">
        <v>0.82399999999999995</v>
      </c>
      <c r="AZ517" s="91">
        <v>115</v>
      </c>
      <c r="BA517" s="91">
        <v>83.6</v>
      </c>
      <c r="BB517" s="91" t="s">
        <v>88</v>
      </c>
      <c r="BC517" s="91" t="s">
        <v>88</v>
      </c>
      <c r="BD517" s="91" t="s">
        <v>88</v>
      </c>
      <c r="BE517" s="93" t="s">
        <v>88</v>
      </c>
      <c r="BF517" s="91" t="s">
        <v>88</v>
      </c>
      <c r="BG517" s="91" t="s">
        <v>88</v>
      </c>
      <c r="BH517" s="91" t="s">
        <v>88</v>
      </c>
      <c r="BI517" s="94">
        <f t="shared" si="314"/>
        <v>43.91738749999999</v>
      </c>
      <c r="BJ517" s="95">
        <f t="shared" si="315"/>
        <v>2</v>
      </c>
      <c r="BK517" s="95">
        <f t="shared" si="316"/>
        <v>79.051150131848743</v>
      </c>
      <c r="BL517" s="95">
        <f t="shared" si="317"/>
        <v>11.328116834556994</v>
      </c>
      <c r="BM517" s="95">
        <f t="shared" si="318"/>
        <v>99.104004398411917</v>
      </c>
      <c r="BN517" s="95">
        <f t="shared" si="319"/>
        <v>39.688948038938236</v>
      </c>
      <c r="BO517" s="95">
        <f t="shared" si="320"/>
        <v>82.8532985051</v>
      </c>
      <c r="BP517" s="95">
        <f t="shared" si="321"/>
        <v>58.18891466933659</v>
      </c>
      <c r="BQ517" s="95">
        <f t="shared" si="322"/>
        <v>65.357899175995101</v>
      </c>
      <c r="BR517" s="96">
        <f t="shared" si="323"/>
        <v>49.122466451416237</v>
      </c>
      <c r="BS517" s="97" t="str">
        <f t="shared" si="324"/>
        <v>MALO</v>
      </c>
      <c r="BT517" s="98">
        <f t="shared" si="325"/>
        <v>11.759708737864077</v>
      </c>
      <c r="BU517" s="99">
        <f t="shared" si="326"/>
        <v>0.5</v>
      </c>
      <c r="BV517" s="100">
        <f t="shared" si="327"/>
        <v>0.1</v>
      </c>
      <c r="BW517" s="95">
        <f t="shared" si="328"/>
        <v>0.8391035484487781</v>
      </c>
      <c r="BX517" s="94">
        <f t="shared" si="329"/>
        <v>0.26</v>
      </c>
      <c r="BY517" s="100">
        <f t="shared" si="330"/>
        <v>0.94500000000000006</v>
      </c>
      <c r="BZ517" s="100">
        <f t="shared" si="331"/>
        <v>0</v>
      </c>
      <c r="CA517" s="94">
        <f t="shared" si="332"/>
        <v>0.6</v>
      </c>
      <c r="CB517" s="99">
        <f t="shared" si="333"/>
        <v>0.46417449678282902</v>
      </c>
      <c r="CC517" s="97" t="str">
        <f t="shared" si="334"/>
        <v>Mala</v>
      </c>
      <c r="CD517" s="99">
        <f t="shared" si="335"/>
        <v>1</v>
      </c>
      <c r="CE517" s="96">
        <f t="shared" si="336"/>
        <v>0.23318876413239811</v>
      </c>
      <c r="CF517" s="96">
        <f t="shared" si="337"/>
        <v>0.32500000000000007</v>
      </c>
      <c r="CG517" s="99">
        <f t="shared" si="338"/>
        <v>0.51939625471079942</v>
      </c>
      <c r="CH517" s="101" t="str">
        <f t="shared" si="339"/>
        <v>Media</v>
      </c>
      <c r="CI517" s="96">
        <f t="shared" si="340"/>
        <v>0.87699771870838472</v>
      </c>
      <c r="CJ517" s="96">
        <f t="shared" si="341"/>
        <v>1</v>
      </c>
      <c r="CK517" s="96">
        <f t="shared" si="342"/>
        <v>0.5</v>
      </c>
      <c r="CL517" s="102">
        <f t="shared" si="343"/>
        <v>0.79233257290279491</v>
      </c>
      <c r="CM517" s="103" t="str">
        <f t="shared" si="344"/>
        <v>Alta</v>
      </c>
      <c r="CN517" s="96">
        <f t="shared" si="345"/>
        <v>5.4999999999999993E-2</v>
      </c>
      <c r="CO517" s="96">
        <f t="shared" si="346"/>
        <v>5.4999999999999993E-2</v>
      </c>
      <c r="CP517" s="103" t="str">
        <f t="shared" si="347"/>
        <v>Ninguna</v>
      </c>
      <c r="CQ517" s="104">
        <f t="shared" si="348"/>
        <v>3.0253832808634453E-4</v>
      </c>
      <c r="CR517" s="104">
        <f t="shared" si="349"/>
        <v>3.0253832808634453E-4</v>
      </c>
      <c r="CS517" s="103" t="str">
        <f t="shared" si="350"/>
        <v>Ninguna</v>
      </c>
      <c r="CT517" s="105" t="str">
        <f t="shared" si="351"/>
        <v>Eutrofico</v>
      </c>
      <c r="CU517" s="91" t="s">
        <v>2769</v>
      </c>
      <c r="CV517" s="91" t="s">
        <v>2770</v>
      </c>
      <c r="CW517" s="90">
        <v>44165</v>
      </c>
      <c r="CX517" s="106">
        <f t="shared" si="352"/>
        <v>9.9684863293062325</v>
      </c>
    </row>
    <row r="518" spans="1:102" ht="30" hidden="1" customHeight="1" x14ac:dyDescent="0.2">
      <c r="A518" s="83">
        <v>2020</v>
      </c>
      <c r="B518" s="84" t="s">
        <v>1471</v>
      </c>
      <c r="C518" s="84" t="s">
        <v>296</v>
      </c>
      <c r="D518" s="85" t="s">
        <v>1472</v>
      </c>
      <c r="E518" s="84" t="s">
        <v>1473</v>
      </c>
      <c r="F518" s="86" t="s">
        <v>1412</v>
      </c>
      <c r="G518" s="86">
        <v>2</v>
      </c>
      <c r="H518" s="87">
        <v>-74.757750999999999</v>
      </c>
      <c r="I518" s="119">
        <v>6.4139949999999999</v>
      </c>
      <c r="J518" s="88">
        <v>924744.79150000005</v>
      </c>
      <c r="K518" s="86">
        <v>1201069.9702000001</v>
      </c>
      <c r="L518" s="89" t="s">
        <v>2772</v>
      </c>
      <c r="M518" s="86" t="s">
        <v>2544</v>
      </c>
      <c r="N518" s="86" t="s">
        <v>79</v>
      </c>
      <c r="O518" s="86" t="s">
        <v>2741</v>
      </c>
      <c r="P518" s="86" t="s">
        <v>289</v>
      </c>
      <c r="Q518" s="84" t="s">
        <v>2773</v>
      </c>
      <c r="R518" s="84" t="s">
        <v>2774</v>
      </c>
      <c r="S518" s="84" t="s">
        <v>291</v>
      </c>
      <c r="T518" s="84" t="s">
        <v>292</v>
      </c>
      <c r="U518" s="85" t="s">
        <v>293</v>
      </c>
      <c r="V518" s="84" t="s">
        <v>2775</v>
      </c>
      <c r="W518" s="84" t="s">
        <v>295</v>
      </c>
      <c r="X518" s="90" t="s">
        <v>296</v>
      </c>
      <c r="Y518" s="90">
        <v>44120</v>
      </c>
      <c r="Z518" s="91">
        <v>108.49</v>
      </c>
      <c r="AA518" s="91">
        <v>7.9</v>
      </c>
      <c r="AB518" s="91">
        <v>27.4</v>
      </c>
      <c r="AC518" s="91">
        <v>21</v>
      </c>
      <c r="AD518" s="91">
        <v>26.1</v>
      </c>
      <c r="AE518" s="91">
        <v>6.84</v>
      </c>
      <c r="AF518" s="91">
        <v>92.7</v>
      </c>
      <c r="AG518" s="91">
        <f t="shared" si="313"/>
        <v>5.1000000000000014</v>
      </c>
      <c r="AH518" s="96">
        <v>12</v>
      </c>
      <c r="AI518" s="96">
        <v>2</v>
      </c>
      <c r="AJ518" s="91" t="s">
        <v>88</v>
      </c>
      <c r="AK518" s="91" t="s">
        <v>88</v>
      </c>
      <c r="AL518" s="96">
        <v>5812</v>
      </c>
      <c r="AM518" s="96">
        <v>64880</v>
      </c>
      <c r="AN518" s="96">
        <v>9804</v>
      </c>
      <c r="AO518" s="96">
        <v>0.5</v>
      </c>
      <c r="AP518" s="96">
        <v>0.2484863293062323</v>
      </c>
      <c r="AQ518" s="96">
        <v>0.03</v>
      </c>
      <c r="AR518" s="96">
        <v>5</v>
      </c>
      <c r="AS518" s="96">
        <v>2.08</v>
      </c>
      <c r="AT518" s="96">
        <v>77</v>
      </c>
      <c r="AU518" s="91" t="s">
        <v>88</v>
      </c>
      <c r="AV518" s="96">
        <v>7</v>
      </c>
      <c r="AW518" s="96">
        <v>0.1</v>
      </c>
      <c r="AX518" s="96">
        <v>5</v>
      </c>
      <c r="AY518" s="96">
        <v>0.27</v>
      </c>
      <c r="AZ518" s="96">
        <v>36.5</v>
      </c>
      <c r="BA518" s="96">
        <v>17.2</v>
      </c>
      <c r="BB518" s="91" t="s">
        <v>88</v>
      </c>
      <c r="BC518" s="91" t="s">
        <v>88</v>
      </c>
      <c r="BD518" s="91" t="s">
        <v>88</v>
      </c>
      <c r="BE518" s="93" t="s">
        <v>88</v>
      </c>
      <c r="BF518" s="91" t="s">
        <v>88</v>
      </c>
      <c r="BG518" s="91" t="s">
        <v>88</v>
      </c>
      <c r="BH518" s="91" t="s">
        <v>88</v>
      </c>
      <c r="BI518" s="94">
        <f t="shared" si="314"/>
        <v>96.659801292850247</v>
      </c>
      <c r="BJ518" s="95">
        <f t="shared" si="315"/>
        <v>10.291926931593135</v>
      </c>
      <c r="BK518" s="95">
        <f t="shared" si="316"/>
        <v>87.457993530999374</v>
      </c>
      <c r="BL518" s="95">
        <f t="shared" si="317"/>
        <v>80.14150832</v>
      </c>
      <c r="BM518" s="95">
        <f t="shared" si="318"/>
        <v>99.104004398411917</v>
      </c>
      <c r="BN518" s="95">
        <f t="shared" si="319"/>
        <v>61.608367706250007</v>
      </c>
      <c r="BO518" s="95">
        <f t="shared" si="320"/>
        <v>72.638298069620362</v>
      </c>
      <c r="BP518" s="95">
        <f t="shared" si="321"/>
        <v>92.838973328090987</v>
      </c>
      <c r="BQ518" s="95">
        <f t="shared" si="322"/>
        <v>85.568895246715101</v>
      </c>
      <c r="BR518" s="96">
        <f t="shared" si="323"/>
        <v>73.266827283394946</v>
      </c>
      <c r="BS518" s="97" t="str">
        <f t="shared" si="324"/>
        <v>BUENA</v>
      </c>
      <c r="BT518" s="98">
        <f t="shared" si="325"/>
        <v>18.518518518518519</v>
      </c>
      <c r="BU518" s="99">
        <f t="shared" si="326"/>
        <v>0.92700000000000005</v>
      </c>
      <c r="BV518" s="100">
        <f t="shared" si="327"/>
        <v>0.1</v>
      </c>
      <c r="BW518" s="95">
        <f t="shared" si="328"/>
        <v>1</v>
      </c>
      <c r="BX518" s="94">
        <f t="shared" si="329"/>
        <v>0.91</v>
      </c>
      <c r="BY518" s="100">
        <f t="shared" si="330"/>
        <v>0.999</v>
      </c>
      <c r="BZ518" s="100">
        <f t="shared" si="331"/>
        <v>0.95359275850444836</v>
      </c>
      <c r="CA518" s="94">
        <f t="shared" si="332"/>
        <v>0.8</v>
      </c>
      <c r="CB518" s="99">
        <f t="shared" si="333"/>
        <v>0.81508298619062292</v>
      </c>
      <c r="CC518" s="97" t="str">
        <f t="shared" si="334"/>
        <v>Aceptable</v>
      </c>
      <c r="CD518" s="99">
        <f t="shared" si="335"/>
        <v>4.6407241495551609E-2</v>
      </c>
      <c r="CE518" s="96">
        <f t="shared" si="336"/>
        <v>0</v>
      </c>
      <c r="CF518" s="96">
        <f t="shared" si="337"/>
        <v>0</v>
      </c>
      <c r="CG518" s="99">
        <f t="shared" si="338"/>
        <v>1.5469080498517203E-2</v>
      </c>
      <c r="CH518" s="101" t="str">
        <f t="shared" si="339"/>
        <v>Ninguna</v>
      </c>
      <c r="CI518" s="96">
        <f t="shared" si="340"/>
        <v>0</v>
      </c>
      <c r="CJ518" s="96">
        <f t="shared" si="341"/>
        <v>1</v>
      </c>
      <c r="CK518" s="96">
        <f t="shared" si="342"/>
        <v>7.2999999999999954E-2</v>
      </c>
      <c r="CL518" s="102">
        <f t="shared" si="343"/>
        <v>0.35766666666666663</v>
      </c>
      <c r="CM518" s="103" t="str">
        <f t="shared" si="344"/>
        <v>Baja</v>
      </c>
      <c r="CN518" s="96">
        <f t="shared" si="345"/>
        <v>0</v>
      </c>
      <c r="CO518" s="96">
        <f t="shared" si="346"/>
        <v>0</v>
      </c>
      <c r="CP518" s="103" t="str">
        <f t="shared" si="347"/>
        <v>Ninguna</v>
      </c>
      <c r="CQ518" s="104">
        <f t="shared" si="348"/>
        <v>2.1352556161020657E-2</v>
      </c>
      <c r="CR518" s="104">
        <f t="shared" si="349"/>
        <v>2.1352556161020657E-2</v>
      </c>
      <c r="CS518" s="103" t="str">
        <f t="shared" si="350"/>
        <v>Ninguna</v>
      </c>
      <c r="CT518" s="105" t="str">
        <f t="shared" si="351"/>
        <v>Eutrofico</v>
      </c>
      <c r="CU518" s="83" t="s">
        <v>2776</v>
      </c>
      <c r="CV518" s="83" t="s">
        <v>2777</v>
      </c>
      <c r="CW518" s="90">
        <v>44146</v>
      </c>
      <c r="CX518" s="106">
        <f t="shared" si="352"/>
        <v>5.2784863293062321</v>
      </c>
    </row>
    <row r="519" spans="1:102" ht="30" hidden="1" customHeight="1" x14ac:dyDescent="0.2">
      <c r="A519" s="83">
        <v>2020</v>
      </c>
      <c r="B519" s="84" t="s">
        <v>1477</v>
      </c>
      <c r="C519" s="84" t="s">
        <v>296</v>
      </c>
      <c r="D519" s="85" t="s">
        <v>1478</v>
      </c>
      <c r="E519" s="84" t="s">
        <v>1473</v>
      </c>
      <c r="F519" s="86" t="s">
        <v>1412</v>
      </c>
      <c r="G519" s="86">
        <v>2</v>
      </c>
      <c r="H519" s="87">
        <v>-74.757042999999996</v>
      </c>
      <c r="I519" s="119">
        <v>6.4128410000000002</v>
      </c>
      <c r="J519" s="88">
        <v>924822.95189999999</v>
      </c>
      <c r="K519" s="86">
        <v>1200942.2389</v>
      </c>
      <c r="L519" s="89" t="s">
        <v>2778</v>
      </c>
      <c r="M519" s="86" t="s">
        <v>2544</v>
      </c>
      <c r="N519" s="86" t="s">
        <v>79</v>
      </c>
      <c r="O519" s="86" t="s">
        <v>2741</v>
      </c>
      <c r="P519" s="86" t="s">
        <v>289</v>
      </c>
      <c r="Q519" s="84" t="s">
        <v>2773</v>
      </c>
      <c r="R519" s="84" t="s">
        <v>2774</v>
      </c>
      <c r="S519" s="84" t="s">
        <v>291</v>
      </c>
      <c r="T519" s="84" t="s">
        <v>292</v>
      </c>
      <c r="U519" s="85" t="s">
        <v>293</v>
      </c>
      <c r="V519" s="84" t="s">
        <v>2775</v>
      </c>
      <c r="W519" s="84" t="s">
        <v>295</v>
      </c>
      <c r="X519" s="90" t="s">
        <v>296</v>
      </c>
      <c r="Y519" s="90">
        <v>44120</v>
      </c>
      <c r="Z519" s="91">
        <v>111.65</v>
      </c>
      <c r="AA519" s="91">
        <v>7.59</v>
      </c>
      <c r="AB519" s="91">
        <v>36</v>
      </c>
      <c r="AC519" s="91">
        <v>21</v>
      </c>
      <c r="AD519" s="91">
        <v>26.5</v>
      </c>
      <c r="AE519" s="91">
        <v>5.8</v>
      </c>
      <c r="AF519" s="91">
        <v>78</v>
      </c>
      <c r="AG519" s="91">
        <f t="shared" si="313"/>
        <v>5.5</v>
      </c>
      <c r="AH519" s="96">
        <v>21.7</v>
      </c>
      <c r="AI519" s="96">
        <v>4.16</v>
      </c>
      <c r="AJ519" s="91" t="s">
        <v>88</v>
      </c>
      <c r="AK519" s="91" t="s">
        <v>88</v>
      </c>
      <c r="AL519" s="96">
        <v>327000</v>
      </c>
      <c r="AM519" s="96">
        <v>1137000</v>
      </c>
      <c r="AN519" s="96">
        <v>488400</v>
      </c>
      <c r="AO519" s="96">
        <v>0.61599999999999999</v>
      </c>
      <c r="AP519" s="96">
        <v>0.2484863293062323</v>
      </c>
      <c r="AQ519" s="96">
        <v>0.03</v>
      </c>
      <c r="AR519" s="96">
        <v>5</v>
      </c>
      <c r="AS519" s="96">
        <v>2.12</v>
      </c>
      <c r="AT519" s="96">
        <v>101</v>
      </c>
      <c r="AU519" s="91" t="s">
        <v>88</v>
      </c>
      <c r="AV519" s="96">
        <v>7</v>
      </c>
      <c r="AW519" s="96">
        <v>0.1</v>
      </c>
      <c r="AX519" s="96">
        <v>5</v>
      </c>
      <c r="AY519" s="96">
        <v>0.77400000000000002</v>
      </c>
      <c r="AZ519" s="96">
        <v>40.5</v>
      </c>
      <c r="BA519" s="96">
        <v>23.2</v>
      </c>
      <c r="BB519" s="91" t="s">
        <v>88</v>
      </c>
      <c r="BC519" s="91" t="s">
        <v>88</v>
      </c>
      <c r="BD519" s="91" t="s">
        <v>88</v>
      </c>
      <c r="BE519" s="93" t="s">
        <v>88</v>
      </c>
      <c r="BF519" s="91" t="s">
        <v>88</v>
      </c>
      <c r="BG519" s="91" t="s">
        <v>88</v>
      </c>
      <c r="BH519" s="91" t="s">
        <v>88</v>
      </c>
      <c r="BI519" s="94">
        <f t="shared" si="314"/>
        <v>84.127543820319985</v>
      </c>
      <c r="BJ519" s="95">
        <f t="shared" si="315"/>
        <v>2</v>
      </c>
      <c r="BK519" s="95">
        <f t="shared" si="316"/>
        <v>92.466878466711933</v>
      </c>
      <c r="BL519" s="95">
        <f t="shared" si="317"/>
        <v>62.977846820672305</v>
      </c>
      <c r="BM519" s="95">
        <f t="shared" si="318"/>
        <v>99.104004398411917</v>
      </c>
      <c r="BN519" s="95">
        <f t="shared" si="319"/>
        <v>55.531034904330319</v>
      </c>
      <c r="BO519" s="95">
        <f t="shared" si="320"/>
        <v>70.424406522592179</v>
      </c>
      <c r="BP519" s="95">
        <f t="shared" si="321"/>
        <v>92.741827657596076</v>
      </c>
      <c r="BQ519" s="95">
        <f t="shared" si="322"/>
        <v>84.115977440011108</v>
      </c>
      <c r="BR519" s="96">
        <f t="shared" si="323"/>
        <v>67.534011447008567</v>
      </c>
      <c r="BS519" s="97" t="str">
        <f t="shared" si="324"/>
        <v>MEDIA</v>
      </c>
      <c r="BT519" s="98">
        <f t="shared" si="325"/>
        <v>6.4599483204134369</v>
      </c>
      <c r="BU519" s="99">
        <f t="shared" si="326"/>
        <v>0.78</v>
      </c>
      <c r="BV519" s="100">
        <f t="shared" si="327"/>
        <v>0.1</v>
      </c>
      <c r="BW519" s="95">
        <f t="shared" si="328"/>
        <v>1</v>
      </c>
      <c r="BX519" s="94">
        <f t="shared" si="329"/>
        <v>0.71</v>
      </c>
      <c r="BY519" s="100">
        <f t="shared" si="330"/>
        <v>0.999</v>
      </c>
      <c r="BZ519" s="100">
        <f t="shared" si="331"/>
        <v>0.93309703718637338</v>
      </c>
      <c r="CA519" s="94">
        <f t="shared" si="332"/>
        <v>0.35</v>
      </c>
      <c r="CB519" s="99">
        <f t="shared" si="333"/>
        <v>0.69769358520609237</v>
      </c>
      <c r="CC519" s="97" t="str">
        <f t="shared" si="334"/>
        <v>Regular</v>
      </c>
      <c r="CD519" s="99">
        <f t="shared" si="335"/>
        <v>6.6902962813626662E-2</v>
      </c>
      <c r="CE519" s="96">
        <f t="shared" si="336"/>
        <v>0</v>
      </c>
      <c r="CF519" s="96">
        <f t="shared" si="337"/>
        <v>0</v>
      </c>
      <c r="CG519" s="99">
        <f t="shared" si="338"/>
        <v>2.230098760454222E-2</v>
      </c>
      <c r="CH519" s="101" t="str">
        <f t="shared" si="339"/>
        <v>Ninguna</v>
      </c>
      <c r="CI519" s="96">
        <f t="shared" si="340"/>
        <v>0.38336533143871993</v>
      </c>
      <c r="CJ519" s="96">
        <f t="shared" si="341"/>
        <v>1</v>
      </c>
      <c r="CK519" s="96">
        <f t="shared" si="342"/>
        <v>0.21999999999999997</v>
      </c>
      <c r="CL519" s="102">
        <f t="shared" si="343"/>
        <v>0.53445511047957328</v>
      </c>
      <c r="CM519" s="103" t="str">
        <f t="shared" si="344"/>
        <v>Media</v>
      </c>
      <c r="CN519" s="96">
        <f t="shared" si="345"/>
        <v>0</v>
      </c>
      <c r="CO519" s="96">
        <f t="shared" si="346"/>
        <v>0</v>
      </c>
      <c r="CP519" s="103" t="str">
        <f t="shared" si="347"/>
        <v>Ninguna</v>
      </c>
      <c r="CQ519" s="104">
        <f t="shared" si="348"/>
        <v>7.4320038547795201E-3</v>
      </c>
      <c r="CR519" s="104">
        <f t="shared" si="349"/>
        <v>7.4320038547795201E-3</v>
      </c>
      <c r="CS519" s="103" t="str">
        <f t="shared" si="350"/>
        <v>Ninguna</v>
      </c>
      <c r="CT519" s="105" t="str">
        <f t="shared" si="351"/>
        <v>Eutrofico</v>
      </c>
      <c r="CU519" s="83" t="s">
        <v>2776</v>
      </c>
      <c r="CV519" s="83" t="s">
        <v>2777</v>
      </c>
      <c r="CW519" s="90">
        <v>44146</v>
      </c>
      <c r="CX519" s="106">
        <f t="shared" si="352"/>
        <v>5.2784863293062321</v>
      </c>
    </row>
    <row r="520" spans="1:102" ht="30" hidden="1" customHeight="1" x14ac:dyDescent="0.2">
      <c r="A520" s="83">
        <v>2020</v>
      </c>
      <c r="B520" s="84" t="s">
        <v>1491</v>
      </c>
      <c r="C520" s="84" t="s">
        <v>2779</v>
      </c>
      <c r="D520" s="83" t="s">
        <v>1493</v>
      </c>
      <c r="E520" s="84" t="s">
        <v>1056</v>
      </c>
      <c r="F520" s="86" t="s">
        <v>107</v>
      </c>
      <c r="G520" s="86" t="s">
        <v>2780</v>
      </c>
      <c r="H520" s="87">
        <v>-75.606392999999997</v>
      </c>
      <c r="I520" s="119">
        <v>5.7453010000000004</v>
      </c>
      <c r="J520" s="91">
        <v>830634.72629999998</v>
      </c>
      <c r="K520" s="91">
        <v>1127297.5837000001</v>
      </c>
      <c r="L520" s="89">
        <v>595</v>
      </c>
      <c r="M520" s="86">
        <v>2</v>
      </c>
      <c r="N520" s="86" t="s">
        <v>79</v>
      </c>
      <c r="O520" s="86">
        <v>26</v>
      </c>
      <c r="P520" s="86" t="s">
        <v>80</v>
      </c>
      <c r="Q520" s="84">
        <v>2617</v>
      </c>
      <c r="R520" s="84" t="s">
        <v>725</v>
      </c>
      <c r="S520" s="84" t="s">
        <v>115</v>
      </c>
      <c r="T520" s="84" t="s">
        <v>116</v>
      </c>
      <c r="U520" s="110" t="s">
        <v>500</v>
      </c>
      <c r="V520" s="84" t="s">
        <v>727</v>
      </c>
      <c r="W520" s="84" t="s">
        <v>1495</v>
      </c>
      <c r="X520" s="90" t="s">
        <v>2779</v>
      </c>
      <c r="Y520" s="90">
        <v>44112</v>
      </c>
      <c r="Z520" s="91">
        <v>3487.53</v>
      </c>
      <c r="AA520" s="91">
        <v>7.4</v>
      </c>
      <c r="AB520" s="91">
        <v>70.599999999999994</v>
      </c>
      <c r="AC520" s="91">
        <v>23.1</v>
      </c>
      <c r="AD520" s="91">
        <v>25.2</v>
      </c>
      <c r="AE520" s="91">
        <v>7.02</v>
      </c>
      <c r="AF520" s="91">
        <v>98.5</v>
      </c>
      <c r="AG520" s="91">
        <f t="shared" si="313"/>
        <v>2.0999999999999979</v>
      </c>
      <c r="AH520" s="91">
        <v>38.5</v>
      </c>
      <c r="AI520" s="91">
        <v>2</v>
      </c>
      <c r="AJ520" s="91" t="s">
        <v>88</v>
      </c>
      <c r="AK520" s="91" t="s">
        <v>88</v>
      </c>
      <c r="AL520" s="91">
        <v>520</v>
      </c>
      <c r="AM520" s="91">
        <v>155310</v>
      </c>
      <c r="AN520" s="91">
        <v>833</v>
      </c>
      <c r="AO520" s="91">
        <v>0.5</v>
      </c>
      <c r="AP520" s="96">
        <v>0.2484863293062323</v>
      </c>
      <c r="AQ520" s="91">
        <v>3.5999999999999997E-2</v>
      </c>
      <c r="AR520" s="96">
        <v>5</v>
      </c>
      <c r="AS520" s="91">
        <v>1979</v>
      </c>
      <c r="AT520" s="91">
        <v>2344</v>
      </c>
      <c r="AU520" s="91" t="s">
        <v>88</v>
      </c>
      <c r="AV520" s="91">
        <v>2118</v>
      </c>
      <c r="AW520" s="91">
        <v>1.5</v>
      </c>
      <c r="AX520" s="96">
        <v>5</v>
      </c>
      <c r="AY520" s="91">
        <v>1.65</v>
      </c>
      <c r="AZ520" s="91">
        <v>36</v>
      </c>
      <c r="BA520" s="91">
        <v>68.400000000000006</v>
      </c>
      <c r="BB520" s="91" t="s">
        <v>88</v>
      </c>
      <c r="BC520" s="91" t="s">
        <v>88</v>
      </c>
      <c r="BD520" s="91" t="s">
        <v>88</v>
      </c>
      <c r="BE520" s="93" t="s">
        <v>88</v>
      </c>
      <c r="BF520" s="91" t="s">
        <v>88</v>
      </c>
      <c r="BG520" s="91" t="s">
        <v>88</v>
      </c>
      <c r="BH520" s="91" t="s">
        <v>88</v>
      </c>
      <c r="BI520" s="94">
        <f t="shared" si="314"/>
        <v>98.561388058892391</v>
      </c>
      <c r="BJ520" s="95">
        <f t="shared" si="315"/>
        <v>24.285817695014018</v>
      </c>
      <c r="BK520" s="95">
        <f t="shared" si="316"/>
        <v>93.562349984000747</v>
      </c>
      <c r="BL520" s="95">
        <f t="shared" si="317"/>
        <v>80.14150832</v>
      </c>
      <c r="BM520" s="95">
        <f t="shared" si="318"/>
        <v>99.104004398411917</v>
      </c>
      <c r="BN520" s="95">
        <f t="shared" si="319"/>
        <v>61.608367706250007</v>
      </c>
      <c r="BO520" s="95">
        <f t="shared" si="320"/>
        <v>86.171485041396394</v>
      </c>
      <c r="BP520" s="95">
        <f t="shared" si="321"/>
        <v>5</v>
      </c>
      <c r="BQ520" s="95">
        <f t="shared" si="322"/>
        <v>20</v>
      </c>
      <c r="BR520" s="96">
        <f t="shared" si="323"/>
        <v>66.236976929259868</v>
      </c>
      <c r="BS520" s="97" t="str">
        <f t="shared" si="324"/>
        <v>MEDIA</v>
      </c>
      <c r="BT520" s="98">
        <f t="shared" si="325"/>
        <v>3.0303030303030303</v>
      </c>
      <c r="BU520" s="99">
        <f t="shared" si="326"/>
        <v>0.98499999999999999</v>
      </c>
      <c r="BV520" s="100">
        <f t="shared" si="327"/>
        <v>0.4507858682270951</v>
      </c>
      <c r="BW520" s="95">
        <f t="shared" si="328"/>
        <v>1</v>
      </c>
      <c r="BX520" s="94">
        <f t="shared" si="329"/>
        <v>0.51</v>
      </c>
      <c r="BY520" s="100">
        <f t="shared" si="330"/>
        <v>0</v>
      </c>
      <c r="BZ520" s="100">
        <f t="shared" si="331"/>
        <v>0.83503253552608725</v>
      </c>
      <c r="CA520" s="94">
        <f t="shared" si="332"/>
        <v>0.15</v>
      </c>
      <c r="CB520" s="99">
        <f t="shared" si="333"/>
        <v>0.57001457652544563</v>
      </c>
      <c r="CC520" s="97" t="str">
        <f t="shared" si="334"/>
        <v>Regular</v>
      </c>
      <c r="CD520" s="99">
        <f t="shared" si="335"/>
        <v>0.16496746447391281</v>
      </c>
      <c r="CE520" s="96">
        <f t="shared" si="336"/>
        <v>9.6437700774241075E-2</v>
      </c>
      <c r="CF520" s="96">
        <f t="shared" si="337"/>
        <v>0</v>
      </c>
      <c r="CG520" s="99">
        <f t="shared" si="338"/>
        <v>8.713505508271796E-2</v>
      </c>
      <c r="CH520" s="101" t="str">
        <f t="shared" si="339"/>
        <v>Ninguna</v>
      </c>
      <c r="CI520" s="96">
        <f t="shared" si="340"/>
        <v>0</v>
      </c>
      <c r="CJ520" s="96">
        <f t="shared" si="341"/>
        <v>1</v>
      </c>
      <c r="CK520" s="96">
        <f t="shared" si="342"/>
        <v>1.5000000000000013E-2</v>
      </c>
      <c r="CL520" s="102">
        <f t="shared" si="343"/>
        <v>0.33833333333333337</v>
      </c>
      <c r="CM520" s="103" t="str">
        <f t="shared" si="344"/>
        <v>Baja</v>
      </c>
      <c r="CN520" s="96">
        <f t="shared" si="345"/>
        <v>1</v>
      </c>
      <c r="CO520" s="96">
        <f t="shared" si="346"/>
        <v>1</v>
      </c>
      <c r="CP520" s="103" t="str">
        <f t="shared" si="347"/>
        <v>Muy Alta</v>
      </c>
      <c r="CQ520" s="104">
        <f t="shared" si="348"/>
        <v>3.8724034406710421E-3</v>
      </c>
      <c r="CR520" s="104">
        <f t="shared" si="349"/>
        <v>3.8724034406710421E-3</v>
      </c>
      <c r="CS520" s="103" t="str">
        <f t="shared" si="350"/>
        <v>Ninguna</v>
      </c>
      <c r="CT520" s="105" t="str">
        <f t="shared" si="351"/>
        <v>Hipereutrofico</v>
      </c>
      <c r="CU520" s="83" t="s">
        <v>2781</v>
      </c>
      <c r="CV520" s="83" t="s">
        <v>2782</v>
      </c>
      <c r="CW520" s="90" t="s">
        <v>2620</v>
      </c>
      <c r="CX520" s="106">
        <f t="shared" si="352"/>
        <v>5.2844863293062323</v>
      </c>
    </row>
    <row r="521" spans="1:102" ht="30" hidden="1" customHeight="1" x14ac:dyDescent="0.2">
      <c r="A521" s="83">
        <v>2020</v>
      </c>
      <c r="B521" s="84" t="s">
        <v>1498</v>
      </c>
      <c r="C521" s="84" t="s">
        <v>2783</v>
      </c>
      <c r="D521" s="83" t="s">
        <v>1500</v>
      </c>
      <c r="E521" s="84" t="s">
        <v>499</v>
      </c>
      <c r="F521" s="86" t="s">
        <v>107</v>
      </c>
      <c r="G521" s="86" t="s">
        <v>1507</v>
      </c>
      <c r="H521" s="87">
        <v>-75.655950000000004</v>
      </c>
      <c r="I521" s="119">
        <v>5.5258070000000004</v>
      </c>
      <c r="J521" s="88">
        <v>825077.88269999996</v>
      </c>
      <c r="K521" s="86">
        <v>1103030.6919</v>
      </c>
      <c r="L521" s="89" t="s">
        <v>2784</v>
      </c>
      <c r="M521" s="86" t="s">
        <v>2544</v>
      </c>
      <c r="N521" s="86" t="s">
        <v>79</v>
      </c>
      <c r="O521" s="86" t="s">
        <v>2545</v>
      </c>
      <c r="P521" s="86" t="s">
        <v>80</v>
      </c>
      <c r="Q521" s="84" t="s">
        <v>2571</v>
      </c>
      <c r="R521" s="84" t="s">
        <v>725</v>
      </c>
      <c r="S521" s="84" t="s">
        <v>115</v>
      </c>
      <c r="T521" s="84" t="s">
        <v>116</v>
      </c>
      <c r="U521" s="110" t="s">
        <v>500</v>
      </c>
      <c r="V521" s="84" t="s">
        <v>727</v>
      </c>
      <c r="W521" s="84" t="s">
        <v>1502</v>
      </c>
      <c r="X521" s="90" t="s">
        <v>2783</v>
      </c>
      <c r="Y521" s="90">
        <v>44112</v>
      </c>
      <c r="Z521" s="91">
        <v>1571.72</v>
      </c>
      <c r="AA521" s="91">
        <v>7.2</v>
      </c>
      <c r="AB521" s="91">
        <v>42.8</v>
      </c>
      <c r="AC521" s="91">
        <v>13.6</v>
      </c>
      <c r="AD521" s="91">
        <v>18.100000000000001</v>
      </c>
      <c r="AE521" s="91">
        <v>7.82</v>
      </c>
      <c r="AF521" s="91">
        <v>102</v>
      </c>
      <c r="AG521" s="91">
        <f t="shared" si="313"/>
        <v>4.5000000000000018</v>
      </c>
      <c r="AH521" s="91">
        <v>12</v>
      </c>
      <c r="AI521" s="91">
        <v>2</v>
      </c>
      <c r="AJ521" s="91" t="s">
        <v>88</v>
      </c>
      <c r="AK521" s="91" t="s">
        <v>88</v>
      </c>
      <c r="AL521" s="91">
        <v>160</v>
      </c>
      <c r="AM521" s="91">
        <v>8164</v>
      </c>
      <c r="AN521" s="91">
        <v>160</v>
      </c>
      <c r="AO521" s="91">
        <v>0.5</v>
      </c>
      <c r="AP521" s="96">
        <v>0.2484863293062323</v>
      </c>
      <c r="AQ521" s="91">
        <v>0.03</v>
      </c>
      <c r="AR521" s="96">
        <v>5</v>
      </c>
      <c r="AS521" s="91">
        <v>4.46</v>
      </c>
      <c r="AT521" s="91">
        <v>60</v>
      </c>
      <c r="AU521" s="91" t="s">
        <v>88</v>
      </c>
      <c r="AV521" s="91">
        <v>7</v>
      </c>
      <c r="AW521" s="91">
        <v>0.1</v>
      </c>
      <c r="AX521" s="96">
        <v>5</v>
      </c>
      <c r="AY521" s="91">
        <v>0.503</v>
      </c>
      <c r="AZ521" s="91">
        <v>18.600000000000001</v>
      </c>
      <c r="BA521" s="91">
        <v>19.100000000000001</v>
      </c>
      <c r="BB521" s="91" t="s">
        <v>88</v>
      </c>
      <c r="BC521" s="91" t="s">
        <v>88</v>
      </c>
      <c r="BD521" s="91" t="s">
        <v>88</v>
      </c>
      <c r="BE521" s="93" t="s">
        <v>88</v>
      </c>
      <c r="BF521" s="91" t="s">
        <v>88</v>
      </c>
      <c r="BG521" s="91" t="s">
        <v>88</v>
      </c>
      <c r="BH521" s="91" t="s">
        <v>88</v>
      </c>
      <c r="BI521" s="94">
        <f t="shared" si="314"/>
        <v>98.806057067680015</v>
      </c>
      <c r="BJ521" s="95">
        <f t="shared" si="315"/>
        <v>38.907876341232914</v>
      </c>
      <c r="BK521" s="95">
        <f t="shared" si="316"/>
        <v>92.138198271999016</v>
      </c>
      <c r="BL521" s="95">
        <f t="shared" si="317"/>
        <v>80.14150832</v>
      </c>
      <c r="BM521" s="95">
        <f t="shared" si="318"/>
        <v>99.104004398411917</v>
      </c>
      <c r="BN521" s="95">
        <f t="shared" si="319"/>
        <v>61.608367706250007</v>
      </c>
      <c r="BO521" s="95">
        <f t="shared" si="320"/>
        <v>75.831688759029674</v>
      </c>
      <c r="BP521" s="95">
        <f t="shared" si="321"/>
        <v>87.308814166694859</v>
      </c>
      <c r="BQ521" s="95">
        <f t="shared" si="322"/>
        <v>85.886041456000001</v>
      </c>
      <c r="BR521" s="96">
        <f t="shared" si="323"/>
        <v>78.624191762847531</v>
      </c>
      <c r="BS521" s="97" t="str">
        <f t="shared" si="324"/>
        <v>BUENA</v>
      </c>
      <c r="BT521" s="98">
        <f t="shared" si="325"/>
        <v>9.9403578528827037</v>
      </c>
      <c r="BU521" s="99">
        <f t="shared" si="326"/>
        <v>0.98</v>
      </c>
      <c r="BV521" s="100">
        <f t="shared" si="327"/>
        <v>0.87871206917045586</v>
      </c>
      <c r="BW521" s="95">
        <f t="shared" si="328"/>
        <v>1</v>
      </c>
      <c r="BX521" s="94">
        <f t="shared" si="329"/>
        <v>0.91</v>
      </c>
      <c r="BY521" s="100">
        <f t="shared" si="330"/>
        <v>0.999</v>
      </c>
      <c r="BZ521" s="100">
        <f t="shared" si="331"/>
        <v>0.91564037306621171</v>
      </c>
      <c r="CA521" s="94">
        <f t="shared" si="332"/>
        <v>0.35</v>
      </c>
      <c r="CB521" s="99">
        <f t="shared" si="333"/>
        <v>0.86426934191313365</v>
      </c>
      <c r="CC521" s="97" t="str">
        <f t="shared" si="334"/>
        <v>Aceptable</v>
      </c>
      <c r="CD521" s="99">
        <f t="shared" si="335"/>
        <v>8.435962693378829E-2</v>
      </c>
      <c r="CE521" s="96">
        <f t="shared" si="336"/>
        <v>0</v>
      </c>
      <c r="CF521" s="96">
        <f t="shared" si="337"/>
        <v>0</v>
      </c>
      <c r="CG521" s="99">
        <f t="shared" si="338"/>
        <v>2.8119875644596098E-2</v>
      </c>
      <c r="CH521" s="101" t="str">
        <f t="shared" si="339"/>
        <v>Ninguna</v>
      </c>
      <c r="CI521" s="96">
        <f t="shared" si="340"/>
        <v>0</v>
      </c>
      <c r="CJ521" s="96">
        <f t="shared" si="341"/>
        <v>0.75066567778465876</v>
      </c>
      <c r="CK521" s="96">
        <f t="shared" si="342"/>
        <v>0</v>
      </c>
      <c r="CL521" s="102">
        <f t="shared" si="343"/>
        <v>0.25022189259488625</v>
      </c>
      <c r="CM521" s="103" t="str">
        <f t="shared" si="344"/>
        <v>Baja</v>
      </c>
      <c r="CN521" s="96">
        <f t="shared" si="345"/>
        <v>0</v>
      </c>
      <c r="CO521" s="96">
        <f t="shared" si="346"/>
        <v>0</v>
      </c>
      <c r="CP521" s="103" t="str">
        <f t="shared" si="347"/>
        <v>Ninguna</v>
      </c>
      <c r="CQ521" s="104">
        <f t="shared" si="348"/>
        <v>1.9460609850855683E-3</v>
      </c>
      <c r="CR521" s="104">
        <f t="shared" si="349"/>
        <v>1.9460609850855683E-3</v>
      </c>
      <c r="CS521" s="103" t="str">
        <f t="shared" si="350"/>
        <v>Ninguna</v>
      </c>
      <c r="CT521" s="105" t="str">
        <f t="shared" si="351"/>
        <v>Eutrofico</v>
      </c>
      <c r="CU521" s="83" t="s">
        <v>2781</v>
      </c>
      <c r="CV521" s="83" t="s">
        <v>2782</v>
      </c>
      <c r="CW521" s="90" t="s">
        <v>2620</v>
      </c>
      <c r="CX521" s="106">
        <f t="shared" si="352"/>
        <v>5.2784863293062321</v>
      </c>
    </row>
    <row r="522" spans="1:102" ht="30" hidden="1" customHeight="1" x14ac:dyDescent="0.2">
      <c r="A522" s="83">
        <v>2020</v>
      </c>
      <c r="B522" s="84" t="s">
        <v>1505</v>
      </c>
      <c r="C522" s="84" t="s">
        <v>1054</v>
      </c>
      <c r="D522" s="83" t="s">
        <v>1506</v>
      </c>
      <c r="E522" s="84" t="s">
        <v>1056</v>
      </c>
      <c r="F522" s="86" t="s">
        <v>107</v>
      </c>
      <c r="G522" s="86" t="s">
        <v>1507</v>
      </c>
      <c r="H522" s="87">
        <v>-75.626006000000004</v>
      </c>
      <c r="I522" s="119">
        <v>5.6110990000000003</v>
      </c>
      <c r="J522" s="88">
        <v>828421.81759999995</v>
      </c>
      <c r="K522" s="86">
        <v>1112457.3644999999</v>
      </c>
      <c r="L522" s="89" t="s">
        <v>2785</v>
      </c>
      <c r="M522" s="86" t="s">
        <v>2544</v>
      </c>
      <c r="N522" s="86" t="s">
        <v>79</v>
      </c>
      <c r="O522" s="86" t="s">
        <v>2545</v>
      </c>
      <c r="P522" s="86" t="s">
        <v>80</v>
      </c>
      <c r="Q522" s="84" t="s">
        <v>2571</v>
      </c>
      <c r="R522" s="84" t="s">
        <v>725</v>
      </c>
      <c r="S522" s="84" t="s">
        <v>115</v>
      </c>
      <c r="T522" s="84" t="s">
        <v>116</v>
      </c>
      <c r="U522" s="85" t="s">
        <v>1057</v>
      </c>
      <c r="V522" s="84" t="s">
        <v>1058</v>
      </c>
      <c r="W522" s="84" t="s">
        <v>1059</v>
      </c>
      <c r="X522" s="90" t="s">
        <v>1054</v>
      </c>
      <c r="Y522" s="90">
        <v>44112</v>
      </c>
      <c r="Z522" s="91">
        <v>57.4</v>
      </c>
      <c r="AA522" s="91">
        <v>7.87</v>
      </c>
      <c r="AB522" s="91">
        <v>59.6</v>
      </c>
      <c r="AC522" s="91">
        <v>21.2</v>
      </c>
      <c r="AD522" s="91">
        <v>22.1</v>
      </c>
      <c r="AE522" s="91">
        <v>7.58</v>
      </c>
      <c r="AF522" s="91">
        <v>101.8</v>
      </c>
      <c r="AG522" s="91">
        <f t="shared" si="313"/>
        <v>0.90000000000000213</v>
      </c>
      <c r="AH522" s="91">
        <v>12.1</v>
      </c>
      <c r="AI522" s="91">
        <v>2</v>
      </c>
      <c r="AJ522" s="91" t="s">
        <v>88</v>
      </c>
      <c r="AK522" s="91" t="s">
        <v>88</v>
      </c>
      <c r="AL522" s="91">
        <v>160</v>
      </c>
      <c r="AM522" s="91">
        <v>11199</v>
      </c>
      <c r="AN522" s="91">
        <v>169</v>
      </c>
      <c r="AO522" s="91">
        <v>0.5</v>
      </c>
      <c r="AP522" s="96">
        <v>0.2484863293062323</v>
      </c>
      <c r="AQ522" s="91">
        <v>0.03</v>
      </c>
      <c r="AR522" s="96">
        <v>5</v>
      </c>
      <c r="AS522" s="91">
        <v>4.04</v>
      </c>
      <c r="AT522" s="91">
        <v>71</v>
      </c>
      <c r="AU522" s="91" t="s">
        <v>88</v>
      </c>
      <c r="AV522" s="91">
        <v>7</v>
      </c>
      <c r="AW522" s="91">
        <v>0.1</v>
      </c>
      <c r="AX522" s="96">
        <v>5</v>
      </c>
      <c r="AY522" s="91">
        <v>0.63</v>
      </c>
      <c r="AZ522" s="91">
        <v>25.5</v>
      </c>
      <c r="BA522" s="91">
        <v>23.9</v>
      </c>
      <c r="BB522" s="91" t="s">
        <v>88</v>
      </c>
      <c r="BC522" s="91" t="s">
        <v>88</v>
      </c>
      <c r="BD522" s="91" t="s">
        <v>88</v>
      </c>
      <c r="BE522" s="93" t="s">
        <v>88</v>
      </c>
      <c r="BF522" s="91" t="s">
        <v>88</v>
      </c>
      <c r="BG522" s="91" t="s">
        <v>88</v>
      </c>
      <c r="BH522" s="91" t="s">
        <v>88</v>
      </c>
      <c r="BI522" s="94">
        <f t="shared" si="314"/>
        <v>98.81025407092848</v>
      </c>
      <c r="BJ522" s="95">
        <f t="shared" si="315"/>
        <v>38.355221870769846</v>
      </c>
      <c r="BK522" s="95">
        <f t="shared" si="316"/>
        <v>88.129718104348285</v>
      </c>
      <c r="BL522" s="95">
        <f t="shared" si="317"/>
        <v>80.14150832</v>
      </c>
      <c r="BM522" s="95">
        <f t="shared" si="318"/>
        <v>99.104004398411917</v>
      </c>
      <c r="BN522" s="95">
        <f t="shared" si="319"/>
        <v>61.608367706250007</v>
      </c>
      <c r="BO522" s="95">
        <f t="shared" si="320"/>
        <v>89.249596352490485</v>
      </c>
      <c r="BP522" s="95">
        <f t="shared" si="321"/>
        <v>88.248521486356367</v>
      </c>
      <c r="BQ522" s="95">
        <f t="shared" si="322"/>
        <v>85.754747256019101</v>
      </c>
      <c r="BR522" s="96">
        <f t="shared" si="323"/>
        <v>79.503324470604426</v>
      </c>
      <c r="BS522" s="97" t="str">
        <f t="shared" si="324"/>
        <v>BUENA</v>
      </c>
      <c r="BT522" s="98">
        <f t="shared" si="325"/>
        <v>7.9365079365079367</v>
      </c>
      <c r="BU522" s="99">
        <f t="shared" si="326"/>
        <v>0.98199999999999998</v>
      </c>
      <c r="BV522" s="100">
        <f t="shared" si="327"/>
        <v>0.87090360498124408</v>
      </c>
      <c r="BW522" s="95">
        <f t="shared" si="328"/>
        <v>1</v>
      </c>
      <c r="BX522" s="94">
        <f t="shared" si="329"/>
        <v>0.91</v>
      </c>
      <c r="BY522" s="100">
        <f t="shared" si="330"/>
        <v>0.999</v>
      </c>
      <c r="BZ522" s="100">
        <f t="shared" si="331"/>
        <v>0.86852899341336887</v>
      </c>
      <c r="CA522" s="94">
        <f t="shared" si="332"/>
        <v>0.35</v>
      </c>
      <c r="CB522" s="99">
        <f t="shared" si="333"/>
        <v>0.85690056377524593</v>
      </c>
      <c r="CC522" s="97" t="str">
        <f t="shared" si="334"/>
        <v>Aceptable</v>
      </c>
      <c r="CD522" s="99">
        <f t="shared" si="335"/>
        <v>0.13147100658663113</v>
      </c>
      <c r="CE522" s="96">
        <f t="shared" si="336"/>
        <v>0</v>
      </c>
      <c r="CF522" s="96">
        <f t="shared" si="337"/>
        <v>0</v>
      </c>
      <c r="CG522" s="99">
        <f t="shared" si="338"/>
        <v>4.3823668862210376E-2</v>
      </c>
      <c r="CH522" s="101" t="str">
        <f t="shared" si="339"/>
        <v>Ninguna</v>
      </c>
      <c r="CI522" s="96">
        <f t="shared" si="340"/>
        <v>0</v>
      </c>
      <c r="CJ522" s="96">
        <f t="shared" si="341"/>
        <v>0.82754037700174177</v>
      </c>
      <c r="CK522" s="96">
        <f t="shared" si="342"/>
        <v>0</v>
      </c>
      <c r="CL522" s="102">
        <f t="shared" si="343"/>
        <v>0.2758467923339139</v>
      </c>
      <c r="CM522" s="103" t="str">
        <f t="shared" si="344"/>
        <v>Baja</v>
      </c>
      <c r="CN522" s="96">
        <f t="shared" si="345"/>
        <v>0</v>
      </c>
      <c r="CO522" s="96">
        <f t="shared" si="346"/>
        <v>0</v>
      </c>
      <c r="CP522" s="103" t="str">
        <f t="shared" si="347"/>
        <v>Ninguna</v>
      </c>
      <c r="CQ522" s="104">
        <f t="shared" si="348"/>
        <v>1.9293594203028994E-2</v>
      </c>
      <c r="CR522" s="104">
        <f t="shared" si="349"/>
        <v>1.9293594203028994E-2</v>
      </c>
      <c r="CS522" s="103" t="str">
        <f t="shared" si="350"/>
        <v>Ninguna</v>
      </c>
      <c r="CT522" s="105" t="str">
        <f t="shared" si="351"/>
        <v>Eutrofico</v>
      </c>
      <c r="CU522" s="83" t="s">
        <v>2786</v>
      </c>
      <c r="CV522" s="83" t="s">
        <v>2787</v>
      </c>
      <c r="CW522" s="90" t="s">
        <v>2620</v>
      </c>
      <c r="CX522" s="106">
        <f t="shared" si="352"/>
        <v>5.2784863293062321</v>
      </c>
    </row>
    <row r="523" spans="1:102" ht="30" hidden="1" customHeight="1" x14ac:dyDescent="0.2">
      <c r="A523" s="83">
        <v>2020</v>
      </c>
      <c r="B523" s="84" t="s">
        <v>1509</v>
      </c>
      <c r="C523" s="84" t="s">
        <v>1054</v>
      </c>
      <c r="D523" s="83" t="s">
        <v>1510</v>
      </c>
      <c r="E523" s="84" t="s">
        <v>1056</v>
      </c>
      <c r="F523" s="86" t="s">
        <v>107</v>
      </c>
      <c r="G523" s="86" t="s">
        <v>1494</v>
      </c>
      <c r="H523" s="87">
        <v>-75.591815999999994</v>
      </c>
      <c r="I523" s="119">
        <v>5.6338939999999997</v>
      </c>
      <c r="J523" s="88">
        <v>832217.58330000006</v>
      </c>
      <c r="K523" s="86">
        <v>1114969.1126999999</v>
      </c>
      <c r="L523" s="89" t="s">
        <v>2788</v>
      </c>
      <c r="M523" s="86" t="s">
        <v>2544</v>
      </c>
      <c r="N523" s="86" t="s">
        <v>79</v>
      </c>
      <c r="O523" s="86" t="s">
        <v>2545</v>
      </c>
      <c r="P523" s="86" t="s">
        <v>80</v>
      </c>
      <c r="Q523" s="84" t="s">
        <v>2571</v>
      </c>
      <c r="R523" s="84" t="s">
        <v>725</v>
      </c>
      <c r="S523" s="84" t="s">
        <v>115</v>
      </c>
      <c r="T523" s="84" t="s">
        <v>116</v>
      </c>
      <c r="U523" s="85" t="s">
        <v>1057</v>
      </c>
      <c r="V523" s="84" t="s">
        <v>1058</v>
      </c>
      <c r="W523" s="84" t="s">
        <v>1059</v>
      </c>
      <c r="X523" s="90" t="s">
        <v>1054</v>
      </c>
      <c r="Y523" s="90">
        <v>44112</v>
      </c>
      <c r="Z523" s="91">
        <v>184.81</v>
      </c>
      <c r="AA523" s="91">
        <v>7.4</v>
      </c>
      <c r="AB523" s="91">
        <v>90.1</v>
      </c>
      <c r="AC523" s="91">
        <v>25.2</v>
      </c>
      <c r="AD523" s="91">
        <v>25.9</v>
      </c>
      <c r="AE523" s="91">
        <v>7.16</v>
      </c>
      <c r="AF523" s="91">
        <v>99.8</v>
      </c>
      <c r="AG523" s="91">
        <f t="shared" si="313"/>
        <v>0.69999999999999929</v>
      </c>
      <c r="AH523" s="91">
        <v>12</v>
      </c>
      <c r="AI523" s="91">
        <v>2</v>
      </c>
      <c r="AJ523" s="91" t="s">
        <v>88</v>
      </c>
      <c r="AK523" s="91" t="s">
        <v>88</v>
      </c>
      <c r="AL523" s="91">
        <v>1565</v>
      </c>
      <c r="AM523" s="91">
        <v>24196</v>
      </c>
      <c r="AN523" s="91">
        <v>2359</v>
      </c>
      <c r="AO523" s="91">
        <v>0.5</v>
      </c>
      <c r="AP523" s="96">
        <v>0.2484863293062323</v>
      </c>
      <c r="AQ523" s="91">
        <v>0.03</v>
      </c>
      <c r="AR523" s="96">
        <v>5</v>
      </c>
      <c r="AS523" s="91">
        <v>13.3</v>
      </c>
      <c r="AT523" s="91">
        <v>145</v>
      </c>
      <c r="AU523" s="91" t="s">
        <v>88</v>
      </c>
      <c r="AV523" s="91">
        <v>12</v>
      </c>
      <c r="AW523" s="91">
        <v>0.1</v>
      </c>
      <c r="AX523" s="96">
        <v>5</v>
      </c>
      <c r="AY523" s="91">
        <v>0.79500000000000004</v>
      </c>
      <c r="AZ523" s="91">
        <v>62.1</v>
      </c>
      <c r="BA523" s="91">
        <v>47.6</v>
      </c>
      <c r="BB523" s="91" t="s">
        <v>88</v>
      </c>
      <c r="BC523" s="91" t="s">
        <v>88</v>
      </c>
      <c r="BD523" s="91" t="s">
        <v>88</v>
      </c>
      <c r="BE523" s="93" t="s">
        <v>88</v>
      </c>
      <c r="BF523" s="91" t="s">
        <v>88</v>
      </c>
      <c r="BG523" s="91" t="s">
        <v>88</v>
      </c>
      <c r="BH523" s="91" t="s">
        <v>88</v>
      </c>
      <c r="BI523" s="94">
        <f t="shared" si="314"/>
        <v>98.731375908795485</v>
      </c>
      <c r="BJ523" s="95">
        <f t="shared" si="315"/>
        <v>17.286970687760913</v>
      </c>
      <c r="BK523" s="95">
        <f t="shared" si="316"/>
        <v>93.562349984000747</v>
      </c>
      <c r="BL523" s="95">
        <f t="shared" si="317"/>
        <v>80.14150832</v>
      </c>
      <c r="BM523" s="95">
        <f t="shared" si="318"/>
        <v>99.104004398411917</v>
      </c>
      <c r="BN523" s="95">
        <f t="shared" si="319"/>
        <v>61.608367706250007</v>
      </c>
      <c r="BO523" s="95">
        <f t="shared" si="320"/>
        <v>89.594487526600773</v>
      </c>
      <c r="BP523" s="95">
        <f t="shared" si="321"/>
        <v>70.713069317010195</v>
      </c>
      <c r="BQ523" s="95">
        <f t="shared" si="322"/>
        <v>79.147080736937511</v>
      </c>
      <c r="BR523" s="96">
        <f t="shared" si="323"/>
        <v>74.885700788049775</v>
      </c>
      <c r="BS523" s="97" t="str">
        <f t="shared" si="324"/>
        <v>BUENA</v>
      </c>
      <c r="BT523" s="98">
        <f t="shared" si="325"/>
        <v>6.2893081761006284</v>
      </c>
      <c r="BU523" s="99">
        <f t="shared" si="326"/>
        <v>0.998</v>
      </c>
      <c r="BV523" s="100">
        <f t="shared" si="327"/>
        <v>0.1</v>
      </c>
      <c r="BW523" s="95">
        <f t="shared" si="328"/>
        <v>1</v>
      </c>
      <c r="BX523" s="94">
        <f t="shared" si="329"/>
        <v>0.91</v>
      </c>
      <c r="BY523" s="100">
        <f t="shared" si="330"/>
        <v>0.98399999999999999</v>
      </c>
      <c r="BZ523" s="100">
        <f t="shared" si="331"/>
        <v>0.77126573923152852</v>
      </c>
      <c r="CA523" s="94">
        <f t="shared" si="332"/>
        <v>0.35</v>
      </c>
      <c r="CB523" s="99">
        <f t="shared" si="333"/>
        <v>0.7358172034924142</v>
      </c>
      <c r="CC523" s="97" t="str">
        <f t="shared" si="334"/>
        <v>Aceptable</v>
      </c>
      <c r="CD523" s="99">
        <f t="shared" si="335"/>
        <v>0.22873426076847145</v>
      </c>
      <c r="CE523" s="96">
        <f t="shared" si="336"/>
        <v>1.9564582828724236E-2</v>
      </c>
      <c r="CF523" s="96">
        <f t="shared" si="337"/>
        <v>6.0499999999999998E-2</v>
      </c>
      <c r="CG523" s="99">
        <f t="shared" si="338"/>
        <v>0.10293294786573189</v>
      </c>
      <c r="CH523" s="101" t="str">
        <f t="shared" si="339"/>
        <v>Ninguna</v>
      </c>
      <c r="CI523" s="96">
        <f t="shared" si="340"/>
        <v>0</v>
      </c>
      <c r="CJ523" s="96">
        <f t="shared" si="341"/>
        <v>1</v>
      </c>
      <c r="CK523" s="96">
        <f t="shared" si="342"/>
        <v>2.0000000000000018E-3</v>
      </c>
      <c r="CL523" s="102">
        <f t="shared" si="343"/>
        <v>0.33400000000000002</v>
      </c>
      <c r="CM523" s="103" t="str">
        <f t="shared" si="344"/>
        <v>Baja</v>
      </c>
      <c r="CN523" s="96">
        <f t="shared" si="345"/>
        <v>1.6000000000000004E-2</v>
      </c>
      <c r="CO523" s="96">
        <f t="shared" si="346"/>
        <v>1.6000000000000004E-2</v>
      </c>
      <c r="CP523" s="103" t="str">
        <f t="shared" si="347"/>
        <v>Ninguna</v>
      </c>
      <c r="CQ523" s="104">
        <f t="shared" si="348"/>
        <v>3.8724034406710421E-3</v>
      </c>
      <c r="CR523" s="104">
        <f t="shared" si="349"/>
        <v>3.8724034406710421E-3</v>
      </c>
      <c r="CS523" s="103" t="str">
        <f t="shared" si="350"/>
        <v>Ninguna</v>
      </c>
      <c r="CT523" s="105" t="str">
        <f t="shared" si="351"/>
        <v>Eutrofico</v>
      </c>
      <c r="CU523" s="83" t="s">
        <v>2786</v>
      </c>
      <c r="CV523" s="83" t="s">
        <v>2787</v>
      </c>
      <c r="CW523" s="90" t="s">
        <v>2620</v>
      </c>
      <c r="CX523" s="106">
        <f t="shared" si="352"/>
        <v>5.2784863293062321</v>
      </c>
    </row>
    <row r="524" spans="1:102" ht="30" hidden="1" customHeight="1" x14ac:dyDescent="0.2">
      <c r="A524" s="83">
        <v>2020</v>
      </c>
      <c r="B524" s="83" t="s">
        <v>1512</v>
      </c>
      <c r="C524" s="84" t="s">
        <v>471</v>
      </c>
      <c r="D524" s="83" t="s">
        <v>1513</v>
      </c>
      <c r="E524" s="84" t="s">
        <v>1067</v>
      </c>
      <c r="F524" s="86" t="s">
        <v>107</v>
      </c>
      <c r="G524" s="86" t="s">
        <v>1507</v>
      </c>
      <c r="H524" s="87">
        <v>-75.740341000000001</v>
      </c>
      <c r="I524" s="119">
        <v>5.6664729999999999</v>
      </c>
      <c r="J524" s="88">
        <v>815767.24199999997</v>
      </c>
      <c r="K524" s="86">
        <v>1118618.1768</v>
      </c>
      <c r="L524" s="89" t="s">
        <v>2789</v>
      </c>
      <c r="M524" s="86" t="s">
        <v>2544</v>
      </c>
      <c r="N524" s="86" t="s">
        <v>79</v>
      </c>
      <c r="O524" s="86" t="s">
        <v>2545</v>
      </c>
      <c r="P524" s="86" t="s">
        <v>80</v>
      </c>
      <c r="Q524" s="84" t="s">
        <v>2571</v>
      </c>
      <c r="R524" s="84" t="s">
        <v>725</v>
      </c>
      <c r="S524" s="84" t="s">
        <v>115</v>
      </c>
      <c r="T524" s="84" t="s">
        <v>116</v>
      </c>
      <c r="U524" s="85" t="s">
        <v>468</v>
      </c>
      <c r="V524" s="84" t="s">
        <v>469</v>
      </c>
      <c r="W524" s="84" t="s">
        <v>470</v>
      </c>
      <c r="X524" s="90" t="s">
        <v>471</v>
      </c>
      <c r="Y524" s="90">
        <v>44081</v>
      </c>
      <c r="Z524" s="91">
        <v>654.95000000000005</v>
      </c>
      <c r="AA524" s="91">
        <v>7.4</v>
      </c>
      <c r="AB524" s="91">
        <v>22.4</v>
      </c>
      <c r="AC524" s="91">
        <v>16.5</v>
      </c>
      <c r="AD524" s="91">
        <v>17.600000000000001</v>
      </c>
      <c r="AE524" s="91">
        <v>7.59</v>
      </c>
      <c r="AF524" s="91">
        <v>100.6</v>
      </c>
      <c r="AG524" s="91">
        <f t="shared" si="313"/>
        <v>1.1000000000000014</v>
      </c>
      <c r="AH524" s="91">
        <v>12</v>
      </c>
      <c r="AI524" s="91">
        <v>2</v>
      </c>
      <c r="AJ524" s="91" t="s">
        <v>88</v>
      </c>
      <c r="AK524" s="91" t="s">
        <v>88</v>
      </c>
      <c r="AL524" s="91">
        <v>41</v>
      </c>
      <c r="AM524" s="91">
        <v>1296</v>
      </c>
      <c r="AN524" s="91">
        <v>41</v>
      </c>
      <c r="AO524" s="91">
        <v>0.5</v>
      </c>
      <c r="AP524" s="96">
        <v>0.2484863293062323</v>
      </c>
      <c r="AQ524" s="91">
        <v>0.03</v>
      </c>
      <c r="AR524" s="96">
        <v>5</v>
      </c>
      <c r="AS524" s="91">
        <v>0.61299999999999999</v>
      </c>
      <c r="AT524" s="91">
        <v>24</v>
      </c>
      <c r="AU524" s="91" t="s">
        <v>88</v>
      </c>
      <c r="AV524" s="91">
        <v>7</v>
      </c>
      <c r="AW524" s="91">
        <v>0.1</v>
      </c>
      <c r="AX524" s="96">
        <v>5</v>
      </c>
      <c r="AY524" s="91">
        <v>0.61499999999999999</v>
      </c>
      <c r="AZ524" s="91">
        <v>15.3</v>
      </c>
      <c r="BA524" s="91">
        <v>11</v>
      </c>
      <c r="BB524" s="91" t="s">
        <v>88</v>
      </c>
      <c r="BC524" s="91" t="s">
        <v>88</v>
      </c>
      <c r="BD524" s="91" t="s">
        <v>88</v>
      </c>
      <c r="BE524" s="93" t="s">
        <v>88</v>
      </c>
      <c r="BF524" s="91" t="s">
        <v>88</v>
      </c>
      <c r="BG524" s="91" t="s">
        <v>88</v>
      </c>
      <c r="BH524" s="91" t="s">
        <v>88</v>
      </c>
      <c r="BI524" s="94">
        <f t="shared" si="314"/>
        <v>98.7893894957122</v>
      </c>
      <c r="BJ524" s="95">
        <f t="shared" si="315"/>
        <v>53.937712220082268</v>
      </c>
      <c r="BK524" s="95">
        <f t="shared" si="316"/>
        <v>93.562349984000747</v>
      </c>
      <c r="BL524" s="95">
        <f t="shared" si="317"/>
        <v>80.14150832</v>
      </c>
      <c r="BM524" s="95">
        <f t="shared" si="318"/>
        <v>99.104004398411917</v>
      </c>
      <c r="BN524" s="95">
        <f t="shared" si="319"/>
        <v>61.608367706250007</v>
      </c>
      <c r="BO524" s="95">
        <f t="shared" si="320"/>
        <v>88.854603312289115</v>
      </c>
      <c r="BP524" s="95">
        <f t="shared" si="321"/>
        <v>96.505133049567519</v>
      </c>
      <c r="BQ524" s="95">
        <f t="shared" si="322"/>
        <v>84.095890597273609</v>
      </c>
      <c r="BR524" s="96">
        <f t="shared" si="323"/>
        <v>83.095475110393991</v>
      </c>
      <c r="BS524" s="97" t="str">
        <f t="shared" si="324"/>
        <v>BUENA</v>
      </c>
      <c r="BT524" s="98">
        <f t="shared" si="325"/>
        <v>8.1300813008130088</v>
      </c>
      <c r="BU524" s="99">
        <f t="shared" si="326"/>
        <v>0.99399999999999999</v>
      </c>
      <c r="BV524" s="100">
        <f t="shared" si="327"/>
        <v>0.98</v>
      </c>
      <c r="BW524" s="95">
        <f t="shared" si="328"/>
        <v>1</v>
      </c>
      <c r="BX524" s="94">
        <f t="shared" si="329"/>
        <v>0.91</v>
      </c>
      <c r="BY524" s="100">
        <f t="shared" si="330"/>
        <v>0.999</v>
      </c>
      <c r="BZ524" s="100">
        <f t="shared" si="331"/>
        <v>0.96457316581894381</v>
      </c>
      <c r="CA524" s="94">
        <f t="shared" si="332"/>
        <v>0.35</v>
      </c>
      <c r="CB524" s="99">
        <f t="shared" si="333"/>
        <v>0.8875402432146523</v>
      </c>
      <c r="CC524" s="97" t="str">
        <f t="shared" si="334"/>
        <v>Aceptable</v>
      </c>
      <c r="CD524" s="99">
        <f t="shared" si="335"/>
        <v>3.5426834181056216E-2</v>
      </c>
      <c r="CE524" s="96">
        <f t="shared" si="336"/>
        <v>0</v>
      </c>
      <c r="CF524" s="96">
        <f t="shared" si="337"/>
        <v>0</v>
      </c>
      <c r="CG524" s="99">
        <f t="shared" si="338"/>
        <v>1.1808944727018739E-2</v>
      </c>
      <c r="CH524" s="101" t="str">
        <f t="shared" si="339"/>
        <v>Ninguna</v>
      </c>
      <c r="CI524" s="96">
        <f t="shared" si="340"/>
        <v>0</v>
      </c>
      <c r="CJ524" s="96">
        <f t="shared" si="341"/>
        <v>0.30305880085936199</v>
      </c>
      <c r="CK524" s="96">
        <f t="shared" si="342"/>
        <v>0</v>
      </c>
      <c r="CL524" s="102">
        <f t="shared" si="343"/>
        <v>0.101019600286454</v>
      </c>
      <c r="CM524" s="103" t="str">
        <f t="shared" si="344"/>
        <v>Ninguna</v>
      </c>
      <c r="CN524" s="96">
        <f t="shared" si="345"/>
        <v>0</v>
      </c>
      <c r="CO524" s="96">
        <f t="shared" si="346"/>
        <v>0</v>
      </c>
      <c r="CP524" s="103" t="str">
        <f t="shared" si="347"/>
        <v>Ninguna</v>
      </c>
      <c r="CQ524" s="104">
        <f t="shared" si="348"/>
        <v>3.8724034406710421E-3</v>
      </c>
      <c r="CR524" s="104">
        <f t="shared" si="349"/>
        <v>3.8724034406710421E-3</v>
      </c>
      <c r="CS524" s="103" t="str">
        <f t="shared" si="350"/>
        <v>Ninguna</v>
      </c>
      <c r="CT524" s="105" t="str">
        <f t="shared" si="351"/>
        <v>Eutrofico</v>
      </c>
      <c r="CU524" s="83" t="s">
        <v>2790</v>
      </c>
      <c r="CV524" s="83" t="s">
        <v>2791</v>
      </c>
      <c r="CW524" s="90" t="s">
        <v>2792</v>
      </c>
      <c r="CX524" s="106">
        <f t="shared" si="352"/>
        <v>5.2784863293062321</v>
      </c>
    </row>
    <row r="525" spans="1:102" ht="30" hidden="1" customHeight="1" x14ac:dyDescent="0.2">
      <c r="A525" s="83">
        <v>2020</v>
      </c>
      <c r="B525" s="84" t="s">
        <v>1516</v>
      </c>
      <c r="C525" s="84" t="s">
        <v>1517</v>
      </c>
      <c r="D525" s="83" t="s">
        <v>1518</v>
      </c>
      <c r="E525" s="84" t="s">
        <v>1067</v>
      </c>
      <c r="F525" s="86" t="s">
        <v>107</v>
      </c>
      <c r="G525" s="86" t="s">
        <v>1507</v>
      </c>
      <c r="H525" s="87">
        <v>-75.714754999999997</v>
      </c>
      <c r="I525" s="119">
        <v>5.6712540000000002</v>
      </c>
      <c r="J525" s="88">
        <v>818604.29119999998</v>
      </c>
      <c r="K525" s="86">
        <v>1119139.0322</v>
      </c>
      <c r="L525" s="89" t="s">
        <v>2793</v>
      </c>
      <c r="M525" s="86" t="s">
        <v>2544</v>
      </c>
      <c r="N525" s="86" t="s">
        <v>79</v>
      </c>
      <c r="O525" s="86" t="s">
        <v>2545</v>
      </c>
      <c r="P525" s="86" t="s">
        <v>80</v>
      </c>
      <c r="Q525" s="84" t="s">
        <v>2571</v>
      </c>
      <c r="R525" s="84" t="s">
        <v>725</v>
      </c>
      <c r="S525" s="84" t="s">
        <v>115</v>
      </c>
      <c r="T525" s="84" t="s">
        <v>116</v>
      </c>
      <c r="U525" s="85" t="s">
        <v>468</v>
      </c>
      <c r="V525" s="84" t="s">
        <v>469</v>
      </c>
      <c r="W525" s="84" t="s">
        <v>1519</v>
      </c>
      <c r="X525" s="90" t="s">
        <v>1517</v>
      </c>
      <c r="Y525" s="90">
        <v>44111</v>
      </c>
      <c r="Z525" s="91">
        <v>26.91</v>
      </c>
      <c r="AA525" s="91">
        <v>7.6</v>
      </c>
      <c r="AB525" s="91">
        <v>56.3</v>
      </c>
      <c r="AC525" s="91">
        <v>18.399999999999999</v>
      </c>
      <c r="AD525" s="91">
        <v>19.600000000000001</v>
      </c>
      <c r="AE525" s="91">
        <v>7.62</v>
      </c>
      <c r="AF525" s="91">
        <v>99</v>
      </c>
      <c r="AG525" s="91">
        <f t="shared" si="313"/>
        <v>1.2000000000000028</v>
      </c>
      <c r="AH525" s="91">
        <v>48.1</v>
      </c>
      <c r="AI525" s="91">
        <v>2</v>
      </c>
      <c r="AJ525" s="91" t="s">
        <v>88</v>
      </c>
      <c r="AK525" s="91" t="s">
        <v>88</v>
      </c>
      <c r="AL525" s="91">
        <v>68</v>
      </c>
      <c r="AM525" s="91">
        <v>8336</v>
      </c>
      <c r="AN525" s="91">
        <v>85</v>
      </c>
      <c r="AO525" s="91">
        <v>0.5</v>
      </c>
      <c r="AP525" s="96">
        <v>0.2484863293062323</v>
      </c>
      <c r="AQ525" s="91">
        <v>0.03</v>
      </c>
      <c r="AR525" s="96">
        <v>5</v>
      </c>
      <c r="AS525" s="91">
        <v>0.63500000000000001</v>
      </c>
      <c r="AT525" s="91">
        <v>26</v>
      </c>
      <c r="AU525" s="91" t="s">
        <v>88</v>
      </c>
      <c r="AV525" s="91">
        <v>7</v>
      </c>
      <c r="AW525" s="91">
        <v>0.1</v>
      </c>
      <c r="AX525" s="96">
        <v>5</v>
      </c>
      <c r="AY525" s="91">
        <v>0.32900000000000001</v>
      </c>
      <c r="AZ525" s="91">
        <v>11.1</v>
      </c>
      <c r="BA525" s="91">
        <v>7.47</v>
      </c>
      <c r="BB525" s="91" t="s">
        <v>88</v>
      </c>
      <c r="BC525" s="91" t="s">
        <v>88</v>
      </c>
      <c r="BD525" s="91" t="s">
        <v>88</v>
      </c>
      <c r="BE525" s="93" t="s">
        <v>88</v>
      </c>
      <c r="BF525" s="91" t="s">
        <v>88</v>
      </c>
      <c r="BG525" s="91" t="s">
        <v>88</v>
      </c>
      <c r="BH525" s="91" t="s">
        <v>88</v>
      </c>
      <c r="BI525" s="94">
        <f t="shared" si="314"/>
        <v>98.637884971885015</v>
      </c>
      <c r="BJ525" s="95">
        <f t="shared" si="315"/>
        <v>45.601540032645651</v>
      </c>
      <c r="BK525" s="95">
        <f t="shared" si="316"/>
        <v>92.380194015993766</v>
      </c>
      <c r="BL525" s="95">
        <f t="shared" si="317"/>
        <v>80.14150832</v>
      </c>
      <c r="BM525" s="95">
        <f t="shared" si="318"/>
        <v>99.104004398411917</v>
      </c>
      <c r="BN525" s="95">
        <f t="shared" si="319"/>
        <v>61.608367706250007</v>
      </c>
      <c r="BO525" s="95">
        <f t="shared" si="320"/>
        <v>88.638681616077193</v>
      </c>
      <c r="BP525" s="95">
        <f t="shared" si="321"/>
        <v>96.448644038050233</v>
      </c>
      <c r="BQ525" s="95">
        <f t="shared" si="322"/>
        <v>84.296332898993597</v>
      </c>
      <c r="BR525" s="96">
        <f t="shared" si="323"/>
        <v>81.59381430545055</v>
      </c>
      <c r="BS525" s="97" t="str">
        <f t="shared" si="324"/>
        <v>BUENA</v>
      </c>
      <c r="BT525" s="98">
        <f t="shared" si="325"/>
        <v>15.19756838905775</v>
      </c>
      <c r="BU525" s="99">
        <f t="shared" si="326"/>
        <v>0.99</v>
      </c>
      <c r="BV525" s="100">
        <f t="shared" si="327"/>
        <v>0.94656574808089533</v>
      </c>
      <c r="BW525" s="95">
        <f t="shared" si="328"/>
        <v>1</v>
      </c>
      <c r="BX525" s="94">
        <f t="shared" si="329"/>
        <v>0.26</v>
      </c>
      <c r="BY525" s="100">
        <f t="shared" si="330"/>
        <v>0.999</v>
      </c>
      <c r="BZ525" s="100">
        <f t="shared" si="331"/>
        <v>0.87819047515493109</v>
      </c>
      <c r="CA525" s="94">
        <f t="shared" si="332"/>
        <v>0.8</v>
      </c>
      <c r="CB525" s="99">
        <f t="shared" si="333"/>
        <v>0.84212587125301575</v>
      </c>
      <c r="CC525" s="97" t="str">
        <f t="shared" si="334"/>
        <v>Aceptable</v>
      </c>
      <c r="CD525" s="99">
        <f t="shared" si="335"/>
        <v>0.12180952484506886</v>
      </c>
      <c r="CE525" s="96">
        <f t="shared" si="336"/>
        <v>0</v>
      </c>
      <c r="CF525" s="96">
        <f t="shared" si="337"/>
        <v>0</v>
      </c>
      <c r="CG525" s="99">
        <f t="shared" si="338"/>
        <v>4.0603174948356288E-2</v>
      </c>
      <c r="CH525" s="101" t="str">
        <f t="shared" si="339"/>
        <v>Ninguna</v>
      </c>
      <c r="CI525" s="96">
        <f t="shared" si="340"/>
        <v>0</v>
      </c>
      <c r="CJ525" s="96">
        <f t="shared" si="341"/>
        <v>0.75573631533505203</v>
      </c>
      <c r="CK525" s="96">
        <f t="shared" si="342"/>
        <v>1.0000000000000009E-2</v>
      </c>
      <c r="CL525" s="102">
        <f t="shared" si="343"/>
        <v>0.25524543844501735</v>
      </c>
      <c r="CM525" s="103" t="str">
        <f t="shared" si="344"/>
        <v>Baja</v>
      </c>
      <c r="CN525" s="96">
        <f t="shared" si="345"/>
        <v>0</v>
      </c>
      <c r="CO525" s="96">
        <f t="shared" si="346"/>
        <v>0</v>
      </c>
      <c r="CP525" s="103" t="str">
        <f t="shared" si="347"/>
        <v>Ninguna</v>
      </c>
      <c r="CQ525" s="104">
        <f t="shared" si="348"/>
        <v>7.6908758815083375E-3</v>
      </c>
      <c r="CR525" s="104">
        <f t="shared" si="349"/>
        <v>7.6908758815083375E-3</v>
      </c>
      <c r="CS525" s="103" t="str">
        <f t="shared" si="350"/>
        <v>Ninguna</v>
      </c>
      <c r="CT525" s="105" t="str">
        <f t="shared" si="351"/>
        <v>Eutrofico</v>
      </c>
      <c r="CU525" s="83" t="s">
        <v>2794</v>
      </c>
      <c r="CV525" s="83" t="s">
        <v>2795</v>
      </c>
      <c r="CW525" s="90" t="s">
        <v>2792</v>
      </c>
      <c r="CX525" s="106">
        <f t="shared" si="352"/>
        <v>5.2784863293062321</v>
      </c>
    </row>
    <row r="526" spans="1:102" ht="30" hidden="1" customHeight="1" x14ac:dyDescent="0.2">
      <c r="A526" s="83">
        <v>2020</v>
      </c>
      <c r="B526" s="84" t="s">
        <v>2796</v>
      </c>
      <c r="C526" s="84" t="s">
        <v>471</v>
      </c>
      <c r="D526" s="83" t="s">
        <v>1523</v>
      </c>
      <c r="E526" s="84" t="s">
        <v>1067</v>
      </c>
      <c r="F526" s="86" t="s">
        <v>107</v>
      </c>
      <c r="G526" s="86" t="s">
        <v>1494</v>
      </c>
      <c r="H526" s="87">
        <v>-75.663680999999997</v>
      </c>
      <c r="I526" s="119">
        <v>5.6771260000000003</v>
      </c>
      <c r="J526" s="88">
        <v>824266.16769999999</v>
      </c>
      <c r="K526" s="86">
        <v>1119772.8957</v>
      </c>
      <c r="L526" s="89" t="s">
        <v>2797</v>
      </c>
      <c r="M526" s="86" t="s">
        <v>2544</v>
      </c>
      <c r="N526" s="86" t="s">
        <v>79</v>
      </c>
      <c r="O526" s="86" t="s">
        <v>2545</v>
      </c>
      <c r="P526" s="86" t="s">
        <v>80</v>
      </c>
      <c r="Q526" s="84" t="s">
        <v>2571</v>
      </c>
      <c r="R526" s="84" t="s">
        <v>725</v>
      </c>
      <c r="S526" s="84" t="s">
        <v>115</v>
      </c>
      <c r="T526" s="84" t="s">
        <v>116</v>
      </c>
      <c r="U526" s="85" t="s">
        <v>468</v>
      </c>
      <c r="V526" s="84" t="s">
        <v>469</v>
      </c>
      <c r="W526" s="84" t="s">
        <v>470</v>
      </c>
      <c r="X526" s="90" t="s">
        <v>471</v>
      </c>
      <c r="Y526" s="90">
        <v>44081</v>
      </c>
      <c r="Z526" s="91">
        <v>1218.74</v>
      </c>
      <c r="AA526" s="91">
        <v>7.32</v>
      </c>
      <c r="AB526" s="91">
        <v>77.099999999999994</v>
      </c>
      <c r="AC526" s="91">
        <v>23.9</v>
      </c>
      <c r="AD526" s="91">
        <v>25.6</v>
      </c>
      <c r="AE526" s="91">
        <v>7.02</v>
      </c>
      <c r="AF526" s="91">
        <v>99</v>
      </c>
      <c r="AG526" s="91">
        <f t="shared" si="313"/>
        <v>1.7000000000000028</v>
      </c>
      <c r="AH526" s="91">
        <v>12</v>
      </c>
      <c r="AI526" s="91">
        <v>2</v>
      </c>
      <c r="AJ526" s="91" t="s">
        <v>88</v>
      </c>
      <c r="AK526" s="91" t="s">
        <v>88</v>
      </c>
      <c r="AL526" s="91">
        <v>9090</v>
      </c>
      <c r="AM526" s="91">
        <v>68670</v>
      </c>
      <c r="AN526" s="91">
        <v>9804</v>
      </c>
      <c r="AO526" s="91">
        <v>0.5</v>
      </c>
      <c r="AP526" s="96">
        <v>0.2484863293062323</v>
      </c>
      <c r="AQ526" s="91">
        <v>0.03</v>
      </c>
      <c r="AR526" s="96">
        <v>5</v>
      </c>
      <c r="AS526" s="91">
        <v>16</v>
      </c>
      <c r="AT526" s="91">
        <v>95</v>
      </c>
      <c r="AU526" s="91" t="s">
        <v>88</v>
      </c>
      <c r="AV526" s="91">
        <v>13</v>
      </c>
      <c r="AW526" s="91">
        <v>0.1</v>
      </c>
      <c r="AX526" s="96">
        <v>5</v>
      </c>
      <c r="AY526" s="91">
        <v>1.01</v>
      </c>
      <c r="AZ526" s="91">
        <v>21.2</v>
      </c>
      <c r="BA526" s="91">
        <v>17.100000000000001</v>
      </c>
      <c r="BB526" s="91" t="s">
        <v>88</v>
      </c>
      <c r="BC526" s="91" t="s">
        <v>88</v>
      </c>
      <c r="BD526" s="91" t="s">
        <v>88</v>
      </c>
      <c r="BE526" s="93" t="s">
        <v>88</v>
      </c>
      <c r="BF526" s="91" t="s">
        <v>88</v>
      </c>
      <c r="BG526" s="91" t="s">
        <v>88</v>
      </c>
      <c r="BH526" s="91" t="s">
        <v>88</v>
      </c>
      <c r="BI526" s="94">
        <f t="shared" si="314"/>
        <v>98.637884971885015</v>
      </c>
      <c r="BJ526" s="95">
        <f t="shared" si="315"/>
        <v>10.291926931593135</v>
      </c>
      <c r="BK526" s="95">
        <f t="shared" si="316"/>
        <v>93.300045498604248</v>
      </c>
      <c r="BL526" s="95">
        <f t="shared" si="317"/>
        <v>80.14150832</v>
      </c>
      <c r="BM526" s="95">
        <f t="shared" si="318"/>
        <v>99.104004398411917</v>
      </c>
      <c r="BN526" s="95">
        <f t="shared" si="319"/>
        <v>61.608367706250007</v>
      </c>
      <c r="BO526" s="95">
        <f t="shared" si="320"/>
        <v>87.38107286186181</v>
      </c>
      <c r="BP526" s="95">
        <f t="shared" si="321"/>
        <v>66.6963023104</v>
      </c>
      <c r="BQ526" s="95">
        <f t="shared" si="322"/>
        <v>84.577529576937508</v>
      </c>
      <c r="BR526" s="96">
        <f t="shared" si="323"/>
        <v>73.55919542619182</v>
      </c>
      <c r="BS526" s="97" t="str">
        <f t="shared" si="324"/>
        <v>BUENA</v>
      </c>
      <c r="BT526" s="98">
        <f t="shared" si="325"/>
        <v>4.9504950495049505</v>
      </c>
      <c r="BU526" s="99">
        <f t="shared" si="326"/>
        <v>0.99</v>
      </c>
      <c r="BV526" s="100">
        <f t="shared" si="327"/>
        <v>0.1</v>
      </c>
      <c r="BW526" s="95">
        <f t="shared" si="328"/>
        <v>1</v>
      </c>
      <c r="BX526" s="94">
        <f t="shared" si="329"/>
        <v>0.91</v>
      </c>
      <c r="BY526" s="100">
        <f t="shared" si="330"/>
        <v>0.98099999999999998</v>
      </c>
      <c r="BZ526" s="100">
        <f t="shared" si="331"/>
        <v>0.81436799025418316</v>
      </c>
      <c r="CA526" s="94">
        <f t="shared" si="332"/>
        <v>0.15</v>
      </c>
      <c r="CB526" s="99">
        <f t="shared" si="333"/>
        <v>0.71215151863558568</v>
      </c>
      <c r="CC526" s="97" t="str">
        <f t="shared" si="334"/>
        <v>Aceptable</v>
      </c>
      <c r="CD526" s="99">
        <f t="shared" si="335"/>
        <v>0.18563200974581678</v>
      </c>
      <c r="CE526" s="96">
        <f t="shared" si="336"/>
        <v>0</v>
      </c>
      <c r="CF526" s="96">
        <f t="shared" si="337"/>
        <v>0</v>
      </c>
      <c r="CG526" s="99">
        <f t="shared" si="338"/>
        <v>6.1877336581938926E-2</v>
      </c>
      <c r="CH526" s="101" t="str">
        <f t="shared" si="339"/>
        <v>Ninguna</v>
      </c>
      <c r="CI526" s="96">
        <f t="shared" si="340"/>
        <v>0</v>
      </c>
      <c r="CJ526" s="96">
        <f t="shared" si="341"/>
        <v>1</v>
      </c>
      <c r="CK526" s="96">
        <f t="shared" si="342"/>
        <v>1.0000000000000009E-2</v>
      </c>
      <c r="CL526" s="102">
        <f t="shared" si="343"/>
        <v>0.33666666666666667</v>
      </c>
      <c r="CM526" s="103" t="str">
        <f t="shared" si="344"/>
        <v>Baja</v>
      </c>
      <c r="CN526" s="96">
        <f t="shared" si="345"/>
        <v>1.9E-2</v>
      </c>
      <c r="CO526" s="96">
        <f t="shared" si="346"/>
        <v>1.9E-2</v>
      </c>
      <c r="CP526" s="103" t="str">
        <f t="shared" si="347"/>
        <v>Ninguna</v>
      </c>
      <c r="CQ526" s="104">
        <f t="shared" si="348"/>
        <v>2.9411767854842178E-3</v>
      </c>
      <c r="CR526" s="104">
        <f t="shared" si="349"/>
        <v>2.9411767854842178E-3</v>
      </c>
      <c r="CS526" s="103" t="str">
        <f t="shared" si="350"/>
        <v>Ninguna</v>
      </c>
      <c r="CT526" s="105" t="str">
        <f t="shared" si="351"/>
        <v>Hipereutrofico</v>
      </c>
      <c r="CU526" s="83" t="s">
        <v>2790</v>
      </c>
      <c r="CV526" s="83" t="s">
        <v>2791</v>
      </c>
      <c r="CW526" s="90" t="s">
        <v>2792</v>
      </c>
      <c r="CX526" s="106">
        <f t="shared" si="352"/>
        <v>5.2784863293062321</v>
      </c>
    </row>
    <row r="527" spans="1:102" ht="30" hidden="1" customHeight="1" x14ac:dyDescent="0.2">
      <c r="A527" s="83">
        <v>2020</v>
      </c>
      <c r="B527" s="84" t="s">
        <v>1525</v>
      </c>
      <c r="C527" s="84" t="s">
        <v>1517</v>
      </c>
      <c r="D527" s="83" t="s">
        <v>1526</v>
      </c>
      <c r="E527" s="84" t="s">
        <v>1067</v>
      </c>
      <c r="F527" s="86" t="s">
        <v>107</v>
      </c>
      <c r="G527" s="86" t="s">
        <v>1494</v>
      </c>
      <c r="H527" s="87">
        <v>-75.660948000000005</v>
      </c>
      <c r="I527" s="119">
        <v>5.6853449999999999</v>
      </c>
      <c r="J527" s="88">
        <v>824571.52410000004</v>
      </c>
      <c r="K527" s="86">
        <v>1120681.3089000001</v>
      </c>
      <c r="L527" s="89" t="s">
        <v>2798</v>
      </c>
      <c r="M527" s="86" t="s">
        <v>2544</v>
      </c>
      <c r="N527" s="86" t="s">
        <v>79</v>
      </c>
      <c r="O527" s="86" t="s">
        <v>2545</v>
      </c>
      <c r="P527" s="86" t="s">
        <v>80</v>
      </c>
      <c r="Q527" s="84" t="s">
        <v>2571</v>
      </c>
      <c r="R527" s="84" t="s">
        <v>725</v>
      </c>
      <c r="S527" s="84" t="s">
        <v>115</v>
      </c>
      <c r="T527" s="84" t="s">
        <v>116</v>
      </c>
      <c r="U527" s="85" t="s">
        <v>468</v>
      </c>
      <c r="V527" s="84" t="s">
        <v>469</v>
      </c>
      <c r="W527" s="84" t="s">
        <v>1519</v>
      </c>
      <c r="X527" s="90" t="s">
        <v>1517</v>
      </c>
      <c r="Y527" s="90">
        <v>44111</v>
      </c>
      <c r="Z527" s="91">
        <v>482.55</v>
      </c>
      <c r="AA527" s="91">
        <v>7.7</v>
      </c>
      <c r="AB527" s="91">
        <v>21.2</v>
      </c>
      <c r="AC527" s="91">
        <v>23.7</v>
      </c>
      <c r="AD527" s="91">
        <v>26.6</v>
      </c>
      <c r="AE527" s="91">
        <v>7.89</v>
      </c>
      <c r="AF527" s="91">
        <v>103.1</v>
      </c>
      <c r="AG527" s="91">
        <f t="shared" si="313"/>
        <v>2.9000000000000021</v>
      </c>
      <c r="AH527" s="91">
        <v>12</v>
      </c>
      <c r="AI527" s="91">
        <v>2</v>
      </c>
      <c r="AJ527" s="91" t="s">
        <v>88</v>
      </c>
      <c r="AK527" s="91" t="s">
        <v>88</v>
      </c>
      <c r="AL527" s="91">
        <v>1480</v>
      </c>
      <c r="AM527" s="91">
        <v>30760</v>
      </c>
      <c r="AN527" s="91">
        <v>1500</v>
      </c>
      <c r="AO527" s="91">
        <v>0.5</v>
      </c>
      <c r="AP527" s="96">
        <v>0.2484863293062323</v>
      </c>
      <c r="AQ527" s="91">
        <v>0.03</v>
      </c>
      <c r="AR527" s="96">
        <v>5</v>
      </c>
      <c r="AS527" s="91">
        <v>8.66</v>
      </c>
      <c r="AT527" s="91">
        <v>34</v>
      </c>
      <c r="AU527" s="91" t="s">
        <v>88</v>
      </c>
      <c r="AV527" s="91">
        <v>8</v>
      </c>
      <c r="AW527" s="91">
        <v>0.1</v>
      </c>
      <c r="AX527" s="96">
        <v>5</v>
      </c>
      <c r="AY527" s="91">
        <v>0.63200000000000001</v>
      </c>
      <c r="AZ527" s="91">
        <v>15.2</v>
      </c>
      <c r="BA527" s="91">
        <v>10.8</v>
      </c>
      <c r="BB527" s="91" t="s">
        <v>88</v>
      </c>
      <c r="BC527" s="91" t="s">
        <v>88</v>
      </c>
      <c r="BD527" s="91" t="s">
        <v>88</v>
      </c>
      <c r="BE527" s="93" t="s">
        <v>88</v>
      </c>
      <c r="BF527" s="91" t="s">
        <v>88</v>
      </c>
      <c r="BG527" s="91" t="s">
        <v>88</v>
      </c>
      <c r="BH527" s="91" t="s">
        <v>88</v>
      </c>
      <c r="BI527" s="94">
        <f t="shared" si="314"/>
        <v>98.744100653388372</v>
      </c>
      <c r="BJ527" s="95">
        <f t="shared" si="315"/>
        <v>20.122933763840685</v>
      </c>
      <c r="BK527" s="95">
        <f t="shared" si="316"/>
        <v>91.216302570996049</v>
      </c>
      <c r="BL527" s="95">
        <f t="shared" si="317"/>
        <v>80.14150832</v>
      </c>
      <c r="BM527" s="95">
        <f t="shared" si="318"/>
        <v>99.104004398411917</v>
      </c>
      <c r="BN527" s="95">
        <f t="shared" si="319"/>
        <v>61.608367706250007</v>
      </c>
      <c r="BO527" s="95">
        <f t="shared" si="320"/>
        <v>83.259630198889852</v>
      </c>
      <c r="BP527" s="95">
        <f t="shared" si="321"/>
        <v>78.705987558262336</v>
      </c>
      <c r="BQ527" s="95">
        <f t="shared" si="322"/>
        <v>84.970945501489609</v>
      </c>
      <c r="BR527" s="96">
        <f t="shared" si="323"/>
        <v>75.497171131420544</v>
      </c>
      <c r="BS527" s="97" t="str">
        <f t="shared" si="324"/>
        <v>BUENA</v>
      </c>
      <c r="BT527" s="98">
        <f t="shared" si="325"/>
        <v>7.9113924050632907</v>
      </c>
      <c r="BU527" s="99">
        <f t="shared" si="326"/>
        <v>0.96900000000000008</v>
      </c>
      <c r="BV527" s="100">
        <f t="shared" si="327"/>
        <v>0.23263675407104462</v>
      </c>
      <c r="BW527" s="95">
        <f t="shared" si="328"/>
        <v>1</v>
      </c>
      <c r="BX527" s="94">
        <f t="shared" si="329"/>
        <v>0.91</v>
      </c>
      <c r="BY527" s="100">
        <f t="shared" si="330"/>
        <v>0.996</v>
      </c>
      <c r="BZ527" s="100">
        <f t="shared" si="331"/>
        <v>0.96709286645743942</v>
      </c>
      <c r="CA527" s="94">
        <f t="shared" si="332"/>
        <v>0.35</v>
      </c>
      <c r="CB527" s="99">
        <f t="shared" si="333"/>
        <v>0.7788421468739879</v>
      </c>
      <c r="CC527" s="97" t="str">
        <f t="shared" si="334"/>
        <v>Aceptable</v>
      </c>
      <c r="CD527" s="99">
        <f t="shared" si="335"/>
        <v>3.2907133542560585E-2</v>
      </c>
      <c r="CE527" s="96">
        <f t="shared" si="336"/>
        <v>0</v>
      </c>
      <c r="CF527" s="96">
        <f t="shared" si="337"/>
        <v>0</v>
      </c>
      <c r="CG527" s="99">
        <f t="shared" si="338"/>
        <v>1.0969044514186862E-2</v>
      </c>
      <c r="CH527" s="101" t="str">
        <f t="shared" si="339"/>
        <v>Ninguna</v>
      </c>
      <c r="CI527" s="96">
        <f t="shared" si="340"/>
        <v>0</v>
      </c>
      <c r="CJ527" s="96">
        <f t="shared" si="341"/>
        <v>1</v>
      </c>
      <c r="CK527" s="96">
        <f t="shared" si="342"/>
        <v>0</v>
      </c>
      <c r="CL527" s="102">
        <f t="shared" si="343"/>
        <v>0.33333333333333331</v>
      </c>
      <c r="CM527" s="103" t="str">
        <f t="shared" si="344"/>
        <v>Baja</v>
      </c>
      <c r="CN527" s="96">
        <f t="shared" si="345"/>
        <v>0</v>
      </c>
      <c r="CO527" s="96">
        <f t="shared" si="346"/>
        <v>0</v>
      </c>
      <c r="CP527" s="103" t="str">
        <f t="shared" si="347"/>
        <v>Ninguna</v>
      </c>
      <c r="CQ527" s="104">
        <f t="shared" si="348"/>
        <v>1.0825139079304675E-2</v>
      </c>
      <c r="CR527" s="104">
        <f t="shared" si="349"/>
        <v>1.0825139079304675E-2</v>
      </c>
      <c r="CS527" s="103" t="str">
        <f t="shared" si="350"/>
        <v>Ninguna</v>
      </c>
      <c r="CT527" s="105" t="str">
        <f t="shared" si="351"/>
        <v>Eutrofico</v>
      </c>
      <c r="CU527" s="83" t="s">
        <v>2794</v>
      </c>
      <c r="CV527" s="83" t="s">
        <v>2795</v>
      </c>
      <c r="CW527" s="90" t="s">
        <v>2792</v>
      </c>
      <c r="CX527" s="106">
        <f t="shared" si="352"/>
        <v>5.2784863293062321</v>
      </c>
    </row>
    <row r="528" spans="1:102" ht="30" hidden="1" customHeight="1" x14ac:dyDescent="0.2">
      <c r="A528" s="83">
        <v>2020</v>
      </c>
      <c r="B528" s="84" t="s">
        <v>2799</v>
      </c>
      <c r="C528" s="84" t="s">
        <v>1529</v>
      </c>
      <c r="D528" s="83" t="s">
        <v>1530</v>
      </c>
      <c r="E528" s="84" t="s">
        <v>113</v>
      </c>
      <c r="F528" s="86" t="s">
        <v>107</v>
      </c>
      <c r="G528" s="86" t="s">
        <v>2780</v>
      </c>
      <c r="H528" s="87">
        <v>-75.606392999999997</v>
      </c>
      <c r="I528" s="119">
        <v>5.7453010000000004</v>
      </c>
      <c r="J528" s="88">
        <v>830634.71409999998</v>
      </c>
      <c r="K528" s="86">
        <v>1127297.6199</v>
      </c>
      <c r="L528" s="89" t="s">
        <v>2800</v>
      </c>
      <c r="M528" s="86" t="s">
        <v>2544</v>
      </c>
      <c r="N528" s="86" t="s">
        <v>79</v>
      </c>
      <c r="O528" s="86" t="s">
        <v>2545</v>
      </c>
      <c r="P528" s="86" t="s">
        <v>80</v>
      </c>
      <c r="Q528" s="84" t="s">
        <v>2571</v>
      </c>
      <c r="R528" s="84" t="s">
        <v>725</v>
      </c>
      <c r="S528" s="84" t="s">
        <v>82</v>
      </c>
      <c r="T528" s="84" t="s">
        <v>721</v>
      </c>
      <c r="U528" s="85" t="s">
        <v>1533</v>
      </c>
      <c r="V528" s="84" t="s">
        <v>1534</v>
      </c>
      <c r="W528" s="84" t="s">
        <v>1535</v>
      </c>
      <c r="X528" s="90" t="s">
        <v>1529</v>
      </c>
      <c r="Y528" s="90">
        <v>44097</v>
      </c>
      <c r="Z528" s="91">
        <v>521660</v>
      </c>
      <c r="AA528" s="91">
        <v>6.57</v>
      </c>
      <c r="AB528" s="91">
        <v>52.1</v>
      </c>
      <c r="AC528" s="91">
        <v>26.4</v>
      </c>
      <c r="AD528" s="91">
        <v>28</v>
      </c>
      <c r="AE528" s="91">
        <v>7.16</v>
      </c>
      <c r="AF528" s="91">
        <v>97</v>
      </c>
      <c r="AG528" s="91">
        <f t="shared" si="313"/>
        <v>1.6000000000000014</v>
      </c>
      <c r="AH528" s="91">
        <v>12</v>
      </c>
      <c r="AI528" s="91">
        <v>2</v>
      </c>
      <c r="AJ528" s="91" t="s">
        <v>88</v>
      </c>
      <c r="AK528" s="91" t="s">
        <v>88</v>
      </c>
      <c r="AL528" s="91">
        <v>4150</v>
      </c>
      <c r="AM528" s="91">
        <v>69485</v>
      </c>
      <c r="AN528" s="91">
        <v>7050</v>
      </c>
      <c r="AO528" s="91">
        <v>0.5</v>
      </c>
      <c r="AP528" s="91">
        <v>0.2484863293062323</v>
      </c>
      <c r="AQ528" s="91">
        <v>3.2000000000000001E-2</v>
      </c>
      <c r="AR528" s="91">
        <v>5</v>
      </c>
      <c r="AS528" s="91">
        <v>85.8</v>
      </c>
      <c r="AT528" s="91">
        <v>226</v>
      </c>
      <c r="AU528" s="91" t="s">
        <v>88</v>
      </c>
      <c r="AV528" s="91">
        <v>63</v>
      </c>
      <c r="AW528" s="91">
        <v>0.1</v>
      </c>
      <c r="AX528" s="91">
        <v>5</v>
      </c>
      <c r="AY528" s="91">
        <v>0.54100000000000004</v>
      </c>
      <c r="AZ528" s="91">
        <v>39.700000000000003</v>
      </c>
      <c r="BA528" s="91">
        <v>52.2</v>
      </c>
      <c r="BB528" s="91">
        <v>0.05</v>
      </c>
      <c r="BC528" s="91" t="s">
        <v>88</v>
      </c>
      <c r="BD528" s="91" t="s">
        <v>88</v>
      </c>
      <c r="BE528" s="93">
        <v>1E-3</v>
      </c>
      <c r="BF528" s="91" t="s">
        <v>88</v>
      </c>
      <c r="BG528" s="91">
        <v>0.01</v>
      </c>
      <c r="BH528" s="91" t="s">
        <v>88</v>
      </c>
      <c r="BI528" s="94">
        <f t="shared" si="314"/>
        <v>98.248378601054924</v>
      </c>
      <c r="BJ528" s="95">
        <f t="shared" si="315"/>
        <v>11.668512569763722</v>
      </c>
      <c r="BK528" s="95">
        <f t="shared" si="316"/>
        <v>76.104359614761933</v>
      </c>
      <c r="BL528" s="95">
        <f t="shared" si="317"/>
        <v>80.14150832</v>
      </c>
      <c r="BM528" s="95">
        <f t="shared" si="318"/>
        <v>99.104004398411917</v>
      </c>
      <c r="BN528" s="95">
        <f t="shared" si="319"/>
        <v>61.608367706250007</v>
      </c>
      <c r="BO528" s="95">
        <f t="shared" si="320"/>
        <v>87.655782758573665</v>
      </c>
      <c r="BP528" s="95">
        <f t="shared" si="321"/>
        <v>21.359832967913476</v>
      </c>
      <c r="BQ528" s="95">
        <f t="shared" si="322"/>
        <v>65.545829485873611</v>
      </c>
      <c r="BR528" s="96">
        <f t="shared" si="323"/>
        <v>66.890042033933142</v>
      </c>
      <c r="BS528" s="97" t="str">
        <f t="shared" si="324"/>
        <v>MEDIA</v>
      </c>
      <c r="BT528" s="98">
        <f t="shared" si="325"/>
        <v>9.2421441774491679</v>
      </c>
      <c r="BU528" s="99">
        <f t="shared" si="326"/>
        <v>0.97</v>
      </c>
      <c r="BV528" s="100">
        <f t="shared" si="327"/>
        <v>0.1</v>
      </c>
      <c r="BW528" s="95">
        <f t="shared" si="328"/>
        <v>0.80073645082609901</v>
      </c>
      <c r="BX528" s="94">
        <f t="shared" si="329"/>
        <v>0.91</v>
      </c>
      <c r="BY528" s="100">
        <f t="shared" si="330"/>
        <v>0.83099999999999996</v>
      </c>
      <c r="BZ528" s="100">
        <f t="shared" si="331"/>
        <v>0.89021005962557165</v>
      </c>
      <c r="CA528" s="94">
        <f t="shared" si="332"/>
        <v>0.35</v>
      </c>
      <c r="CB528" s="99">
        <f t="shared" si="333"/>
        <v>0.69867251146323406</v>
      </c>
      <c r="CC528" s="97" t="str">
        <f t="shared" si="334"/>
        <v>Regular</v>
      </c>
      <c r="CD528" s="99">
        <f t="shared" si="335"/>
        <v>0.10978994037442838</v>
      </c>
      <c r="CE528" s="96">
        <f t="shared" si="336"/>
        <v>2.9359605328790388E-2</v>
      </c>
      <c r="CF528" s="96">
        <f t="shared" si="337"/>
        <v>0</v>
      </c>
      <c r="CG528" s="99">
        <f t="shared" si="338"/>
        <v>4.6383181901072927E-2</v>
      </c>
      <c r="CH528" s="101" t="str">
        <f t="shared" si="339"/>
        <v>Ninguna</v>
      </c>
      <c r="CI528" s="96">
        <f t="shared" si="340"/>
        <v>0</v>
      </c>
      <c r="CJ528" s="96">
        <f t="shared" si="341"/>
        <v>1</v>
      </c>
      <c r="CK528" s="96">
        <f t="shared" si="342"/>
        <v>3.0000000000000027E-2</v>
      </c>
      <c r="CL528" s="102">
        <f t="shared" si="343"/>
        <v>0.34333333333333332</v>
      </c>
      <c r="CM528" s="103" t="str">
        <f t="shared" si="344"/>
        <v>Baja</v>
      </c>
      <c r="CN528" s="96">
        <f t="shared" si="345"/>
        <v>0.16900000000000001</v>
      </c>
      <c r="CO528" s="96">
        <f t="shared" si="346"/>
        <v>0.16900000000000001</v>
      </c>
      <c r="CP528" s="103" t="str">
        <f t="shared" si="347"/>
        <v>Ninguna</v>
      </c>
      <c r="CQ528" s="104">
        <f t="shared" si="348"/>
        <v>2.2180280703851317E-4</v>
      </c>
      <c r="CR528" s="104">
        <f t="shared" si="349"/>
        <v>2.2180280703851317E-4</v>
      </c>
      <c r="CS528" s="103" t="str">
        <f t="shared" si="350"/>
        <v>Ninguna</v>
      </c>
      <c r="CT528" s="105" t="str">
        <f t="shared" si="351"/>
        <v>Eutrofico</v>
      </c>
      <c r="CU528" s="112" t="s">
        <v>2801</v>
      </c>
      <c r="CV528" s="83" t="s">
        <v>2802</v>
      </c>
      <c r="CW528" s="90">
        <v>44152</v>
      </c>
      <c r="CX528" s="106">
        <f t="shared" si="352"/>
        <v>5.2804863293062319</v>
      </c>
    </row>
    <row r="529" spans="1:102" ht="30" hidden="1" customHeight="1" x14ac:dyDescent="0.2">
      <c r="A529" s="83">
        <v>2020</v>
      </c>
      <c r="B529" s="84" t="s">
        <v>1541</v>
      </c>
      <c r="C529" s="84" t="s">
        <v>1542</v>
      </c>
      <c r="D529" s="83" t="s">
        <v>1543</v>
      </c>
      <c r="E529" s="84" t="s">
        <v>384</v>
      </c>
      <c r="F529" s="86" t="s">
        <v>107</v>
      </c>
      <c r="G529" s="86" t="s">
        <v>2780</v>
      </c>
      <c r="H529" s="87">
        <v>-75.841800000000006</v>
      </c>
      <c r="I529" s="119">
        <v>5.9666629999999996</v>
      </c>
      <c r="J529" s="88">
        <v>804626.41299999994</v>
      </c>
      <c r="K529" s="86">
        <v>1151863.6328</v>
      </c>
      <c r="L529" s="89" t="s">
        <v>2803</v>
      </c>
      <c r="M529" s="86" t="s">
        <v>2544</v>
      </c>
      <c r="N529" s="86" t="s">
        <v>79</v>
      </c>
      <c r="O529" s="86" t="s">
        <v>2545</v>
      </c>
      <c r="P529" s="86" t="s">
        <v>80</v>
      </c>
      <c r="Q529" s="84" t="s">
        <v>2546</v>
      </c>
      <c r="R529" s="84" t="s">
        <v>667</v>
      </c>
      <c r="S529" s="84" t="s">
        <v>153</v>
      </c>
      <c r="T529" s="84" t="s">
        <v>154</v>
      </c>
      <c r="U529" s="85" t="s">
        <v>435</v>
      </c>
      <c r="V529" s="84" t="s">
        <v>436</v>
      </c>
      <c r="W529" s="84" t="s">
        <v>1544</v>
      </c>
      <c r="X529" s="90" t="s">
        <v>1542</v>
      </c>
      <c r="Y529" s="90">
        <v>44097</v>
      </c>
      <c r="Z529" s="91">
        <v>650950</v>
      </c>
      <c r="AA529" s="91">
        <v>6.38</v>
      </c>
      <c r="AB529" s="91">
        <v>48.2</v>
      </c>
      <c r="AC529" s="91">
        <v>26.9</v>
      </c>
      <c r="AD529" s="91">
        <v>28.5</v>
      </c>
      <c r="AE529" s="91">
        <v>6.85</v>
      </c>
      <c r="AF529" s="91">
        <v>94.7</v>
      </c>
      <c r="AG529" s="91">
        <f t="shared" si="313"/>
        <v>1.6000000000000014</v>
      </c>
      <c r="AH529" s="91">
        <v>12</v>
      </c>
      <c r="AI529" s="91">
        <v>2</v>
      </c>
      <c r="AJ529" s="91" t="s">
        <v>88</v>
      </c>
      <c r="AK529" s="91" t="s">
        <v>88</v>
      </c>
      <c r="AL529" s="91">
        <v>4100</v>
      </c>
      <c r="AM529" s="91">
        <v>146700</v>
      </c>
      <c r="AN529" s="91">
        <v>7620</v>
      </c>
      <c r="AO529" s="91">
        <v>0.5</v>
      </c>
      <c r="AP529" s="91">
        <v>0.2484863293062323</v>
      </c>
      <c r="AQ529" s="91">
        <v>0.03</v>
      </c>
      <c r="AR529" s="91">
        <v>5</v>
      </c>
      <c r="AS529" s="91">
        <v>121</v>
      </c>
      <c r="AT529" s="91">
        <v>250</v>
      </c>
      <c r="AU529" s="91" t="s">
        <v>88</v>
      </c>
      <c r="AV529" s="91">
        <v>136</v>
      </c>
      <c r="AW529" s="91">
        <v>0.1</v>
      </c>
      <c r="AX529" s="91">
        <v>5</v>
      </c>
      <c r="AY529" s="91">
        <v>0.39500000000000002</v>
      </c>
      <c r="AZ529" s="91">
        <v>39.799999999999997</v>
      </c>
      <c r="BA529" s="91">
        <v>54.1</v>
      </c>
      <c r="BB529" s="91">
        <v>0.05</v>
      </c>
      <c r="BC529" s="91" t="s">
        <v>88</v>
      </c>
      <c r="BD529" s="91" t="s">
        <v>88</v>
      </c>
      <c r="BE529" s="93">
        <v>1E-3</v>
      </c>
      <c r="BF529" s="91" t="s">
        <v>88</v>
      </c>
      <c r="BG529" s="91">
        <v>0.01</v>
      </c>
      <c r="BH529" s="91" t="s">
        <v>88</v>
      </c>
      <c r="BI529" s="94">
        <f t="shared" si="314"/>
        <v>97.525468286213339</v>
      </c>
      <c r="BJ529" s="95">
        <f t="shared" si="315"/>
        <v>11.331589943736004</v>
      </c>
      <c r="BK529" s="95">
        <f t="shared" si="316"/>
        <v>69.56733007007594</v>
      </c>
      <c r="BL529" s="95">
        <f t="shared" si="317"/>
        <v>80.14150832</v>
      </c>
      <c r="BM529" s="95">
        <f t="shared" si="318"/>
        <v>99.104004398411917</v>
      </c>
      <c r="BN529" s="95">
        <f t="shared" si="319"/>
        <v>61.608367706250007</v>
      </c>
      <c r="BO529" s="95">
        <f t="shared" si="320"/>
        <v>87.655782758573665</v>
      </c>
      <c r="BP529" s="95">
        <f t="shared" si="321"/>
        <v>5</v>
      </c>
      <c r="BQ529" s="95">
        <f t="shared" si="322"/>
        <v>60.952609375000009</v>
      </c>
      <c r="BR529" s="96">
        <f t="shared" si="323"/>
        <v>64.36385436513595</v>
      </c>
      <c r="BS529" s="97" t="str">
        <f t="shared" si="324"/>
        <v>MEDIA</v>
      </c>
      <c r="BT529" s="98">
        <f t="shared" si="325"/>
        <v>12.658227848101266</v>
      </c>
      <c r="BU529" s="99">
        <f t="shared" si="326"/>
        <v>0.94700000000000006</v>
      </c>
      <c r="BV529" s="100">
        <f t="shared" si="327"/>
        <v>0.1</v>
      </c>
      <c r="BW529" s="95">
        <f t="shared" si="328"/>
        <v>0.72540282245927357</v>
      </c>
      <c r="BX529" s="94">
        <f t="shared" si="329"/>
        <v>0.91</v>
      </c>
      <c r="BY529" s="100">
        <f t="shared" si="330"/>
        <v>0.61199999999999999</v>
      </c>
      <c r="BZ529" s="100">
        <f t="shared" si="331"/>
        <v>0.90108024518437935</v>
      </c>
      <c r="CA529" s="94">
        <f t="shared" si="332"/>
        <v>0.6</v>
      </c>
      <c r="CB529" s="99">
        <f t="shared" si="333"/>
        <v>0.69030762947011137</v>
      </c>
      <c r="CC529" s="97" t="str">
        <f t="shared" si="334"/>
        <v>Regular</v>
      </c>
      <c r="CD529" s="99">
        <f t="shared" si="335"/>
        <v>9.8919754815620653E-2</v>
      </c>
      <c r="CE529" s="96">
        <f t="shared" si="336"/>
        <v>3.4361171843762202E-2</v>
      </c>
      <c r="CF529" s="96">
        <f t="shared" si="337"/>
        <v>0</v>
      </c>
      <c r="CG529" s="99">
        <f t="shared" si="338"/>
        <v>4.4426975553127614E-2</v>
      </c>
      <c r="CH529" s="101" t="str">
        <f t="shared" si="339"/>
        <v>Ninguna</v>
      </c>
      <c r="CI529" s="96">
        <f t="shared" si="340"/>
        <v>0</v>
      </c>
      <c r="CJ529" s="96">
        <f t="shared" si="341"/>
        <v>1</v>
      </c>
      <c r="CK529" s="96">
        <f t="shared" si="342"/>
        <v>5.2999999999999936E-2</v>
      </c>
      <c r="CL529" s="102">
        <f t="shared" si="343"/>
        <v>0.35099999999999998</v>
      </c>
      <c r="CM529" s="103" t="str">
        <f t="shared" si="344"/>
        <v>Baja</v>
      </c>
      <c r="CN529" s="96">
        <f t="shared" si="345"/>
        <v>0.38800000000000001</v>
      </c>
      <c r="CO529" s="96">
        <f t="shared" si="346"/>
        <v>0.38800000000000001</v>
      </c>
      <c r="CP529" s="103" t="str">
        <f t="shared" si="347"/>
        <v>Baja</v>
      </c>
      <c r="CQ529" s="104">
        <f t="shared" si="348"/>
        <v>1.1516839744980898E-4</v>
      </c>
      <c r="CR529" s="104">
        <f t="shared" si="349"/>
        <v>1.1516839744980898E-4</v>
      </c>
      <c r="CS529" s="103" t="str">
        <f t="shared" si="350"/>
        <v>Ninguna</v>
      </c>
      <c r="CT529" s="105" t="str">
        <f t="shared" si="351"/>
        <v>Eutrofico</v>
      </c>
      <c r="CU529" s="112" t="s">
        <v>2801</v>
      </c>
      <c r="CV529" s="83" t="s">
        <v>2802</v>
      </c>
      <c r="CW529" s="90">
        <v>44152</v>
      </c>
      <c r="CX529" s="106">
        <f t="shared" si="352"/>
        <v>5.2784863293062321</v>
      </c>
    </row>
    <row r="530" spans="1:102" ht="30" hidden="1" customHeight="1" x14ac:dyDescent="0.2">
      <c r="A530" s="83">
        <v>2020</v>
      </c>
      <c r="B530" s="84" t="s">
        <v>1550</v>
      </c>
      <c r="C530" s="84" t="s">
        <v>2804</v>
      </c>
      <c r="D530" s="85" t="s">
        <v>1552</v>
      </c>
      <c r="E530" s="84" t="s">
        <v>496</v>
      </c>
      <c r="F530" s="86" t="s">
        <v>78</v>
      </c>
      <c r="G530" s="86" t="s">
        <v>1507</v>
      </c>
      <c r="H530" s="87">
        <v>-75.528750000000002</v>
      </c>
      <c r="I530" s="119">
        <v>6.0088330000000001</v>
      </c>
      <c r="J530" s="91">
        <v>839313.25930000003</v>
      </c>
      <c r="K530" s="91">
        <v>1156427.3997</v>
      </c>
      <c r="L530" s="120">
        <v>2031</v>
      </c>
      <c r="M530" s="83">
        <v>2</v>
      </c>
      <c r="N530" s="86" t="s">
        <v>79</v>
      </c>
      <c r="O530" s="86">
        <v>27</v>
      </c>
      <c r="P530" s="86" t="s">
        <v>685</v>
      </c>
      <c r="Q530" s="84">
        <v>2701</v>
      </c>
      <c r="R530" s="84" t="s">
        <v>703</v>
      </c>
      <c r="S530" s="84" t="s">
        <v>100</v>
      </c>
      <c r="T530" s="84" t="s">
        <v>704</v>
      </c>
      <c r="U530" s="85" t="s">
        <v>1554</v>
      </c>
      <c r="V530" s="84" t="s">
        <v>1551</v>
      </c>
      <c r="W530" s="84" t="s">
        <v>1554</v>
      </c>
      <c r="X530" s="84" t="s">
        <v>1551</v>
      </c>
      <c r="Y530" s="90">
        <v>44116</v>
      </c>
      <c r="Z530" s="91">
        <v>1580.32</v>
      </c>
      <c r="AA530" s="91">
        <v>7.8</v>
      </c>
      <c r="AB530" s="91">
        <v>17.399999999999999</v>
      </c>
      <c r="AC530" s="91">
        <v>16.7</v>
      </c>
      <c r="AD530" s="91">
        <v>22</v>
      </c>
      <c r="AE530" s="91">
        <v>7.55</v>
      </c>
      <c r="AF530" s="91">
        <v>96.9</v>
      </c>
      <c r="AG530" s="91">
        <f t="shared" si="313"/>
        <v>5.3000000000000007</v>
      </c>
      <c r="AH530" s="91">
        <v>22.6</v>
      </c>
      <c r="AI530" s="91">
        <v>2</v>
      </c>
      <c r="AJ530" s="91">
        <v>0.1</v>
      </c>
      <c r="AK530" s="91">
        <v>10</v>
      </c>
      <c r="AL530" s="91">
        <v>10</v>
      </c>
      <c r="AM530" s="91">
        <v>763</v>
      </c>
      <c r="AN530" s="91">
        <v>21</v>
      </c>
      <c r="AO530" s="91">
        <v>0.153</v>
      </c>
      <c r="AP530" s="91">
        <v>0.22589666300566569</v>
      </c>
      <c r="AQ530" s="91">
        <v>0.02</v>
      </c>
      <c r="AR530" s="91">
        <v>5</v>
      </c>
      <c r="AS530" s="91">
        <v>1.08</v>
      </c>
      <c r="AT530" s="91">
        <v>18</v>
      </c>
      <c r="AU530" s="91" t="s">
        <v>88</v>
      </c>
      <c r="AV530" s="91">
        <v>7</v>
      </c>
      <c r="AW530" s="91">
        <v>0.1</v>
      </c>
      <c r="AX530" s="91">
        <v>5</v>
      </c>
      <c r="AY530" s="91">
        <v>0.219</v>
      </c>
      <c r="AZ530" s="91">
        <v>9.7799999999999994</v>
      </c>
      <c r="BA530" s="91">
        <v>14.5</v>
      </c>
      <c r="BB530" s="91">
        <v>0.05</v>
      </c>
      <c r="BC530" s="91" t="s">
        <v>88</v>
      </c>
      <c r="BD530" s="91" t="s">
        <v>88</v>
      </c>
      <c r="BE530" s="93">
        <v>1E-3</v>
      </c>
      <c r="BF530" s="91" t="s">
        <v>88</v>
      </c>
      <c r="BG530" s="91">
        <v>0.01</v>
      </c>
      <c r="BH530" s="91">
        <v>9.81</v>
      </c>
      <c r="BI530" s="94">
        <f t="shared" si="314"/>
        <v>98.223056406176411</v>
      </c>
      <c r="BJ530" s="95">
        <f t="shared" si="315"/>
        <v>62.033631925802588</v>
      </c>
      <c r="BK530" s="95">
        <f t="shared" si="316"/>
        <v>89.555636015997152</v>
      </c>
      <c r="BL530" s="95">
        <f t="shared" si="317"/>
        <v>80.14150832</v>
      </c>
      <c r="BM530" s="95">
        <f t="shared" si="318"/>
        <v>99.269944328661239</v>
      </c>
      <c r="BN530" s="95">
        <f t="shared" si="319"/>
        <v>85.756210881875944</v>
      </c>
      <c r="BO530" s="95">
        <f t="shared" si="320"/>
        <v>71.538661137153781</v>
      </c>
      <c r="BP530" s="95">
        <f t="shared" si="321"/>
        <v>95.315992686463005</v>
      </c>
      <c r="BQ530" s="95">
        <f t="shared" si="322"/>
        <v>83.415045471793604</v>
      </c>
      <c r="BR530" s="96">
        <f t="shared" si="323"/>
        <v>84.410800806849792</v>
      </c>
      <c r="BS530" s="97" t="str">
        <f t="shared" si="324"/>
        <v>BUENA</v>
      </c>
      <c r="BT530" s="98">
        <f t="shared" si="325"/>
        <v>22.831050228310502</v>
      </c>
      <c r="BU530" s="99">
        <f t="shared" si="326"/>
        <v>0.96900000000000008</v>
      </c>
      <c r="BV530" s="100">
        <f t="shared" si="327"/>
        <v>0.98</v>
      </c>
      <c r="BW530" s="95">
        <f t="shared" si="328"/>
        <v>1</v>
      </c>
      <c r="BX530" s="94">
        <f t="shared" si="329"/>
        <v>0.71</v>
      </c>
      <c r="BY530" s="100">
        <f t="shared" si="330"/>
        <v>0.999</v>
      </c>
      <c r="BZ530" s="100">
        <f t="shared" si="331"/>
        <v>0.97474566176736466</v>
      </c>
      <c r="CA530" s="94">
        <f t="shared" si="332"/>
        <v>0.15</v>
      </c>
      <c r="CB530" s="99">
        <f t="shared" si="333"/>
        <v>0.82896439264743116</v>
      </c>
      <c r="CC530" s="97" t="str">
        <f t="shared" si="334"/>
        <v>Aceptable</v>
      </c>
      <c r="CD530" s="99">
        <f t="shared" si="335"/>
        <v>2.5254338232635374E-2</v>
      </c>
      <c r="CE530" s="96">
        <f t="shared" si="336"/>
        <v>0</v>
      </c>
      <c r="CF530" s="96">
        <f t="shared" si="337"/>
        <v>0</v>
      </c>
      <c r="CG530" s="99">
        <f t="shared" si="338"/>
        <v>8.4181127442117913E-3</v>
      </c>
      <c r="CH530" s="101" t="str">
        <f t="shared" si="339"/>
        <v>Ninguna</v>
      </c>
      <c r="CI530" s="96">
        <f t="shared" si="340"/>
        <v>0</v>
      </c>
      <c r="CJ530" s="96">
        <f t="shared" si="341"/>
        <v>0.1742137412547331</v>
      </c>
      <c r="CK530" s="96">
        <f t="shared" si="342"/>
        <v>3.0999999999999917E-2</v>
      </c>
      <c r="CL530" s="102">
        <f t="shared" si="343"/>
        <v>6.8404580418244335E-2</v>
      </c>
      <c r="CM530" s="103" t="str">
        <f t="shared" si="344"/>
        <v>Ninguna</v>
      </c>
      <c r="CN530" s="96">
        <f t="shared" si="345"/>
        <v>0</v>
      </c>
      <c r="CO530" s="96">
        <f t="shared" si="346"/>
        <v>0</v>
      </c>
      <c r="CP530" s="103" t="str">
        <f t="shared" si="347"/>
        <v>Ninguna</v>
      </c>
      <c r="CQ530" s="104">
        <f t="shared" si="348"/>
        <v>1.5217121208656325E-2</v>
      </c>
      <c r="CR530" s="104">
        <f t="shared" si="349"/>
        <v>1.5217121208656325E-2</v>
      </c>
      <c r="CS530" s="103" t="str">
        <f t="shared" si="350"/>
        <v>Ninguna</v>
      </c>
      <c r="CT530" s="105" t="str">
        <f t="shared" si="351"/>
        <v>Eutrofico</v>
      </c>
      <c r="CU530" s="113" t="s">
        <v>2805</v>
      </c>
      <c r="CV530" s="83" t="s">
        <v>2806</v>
      </c>
      <c r="CW530" s="90">
        <v>44146</v>
      </c>
      <c r="CX530" s="106">
        <f t="shared" si="352"/>
        <v>5.2458966630056656</v>
      </c>
    </row>
    <row r="531" spans="1:102" ht="30" hidden="1" customHeight="1" x14ac:dyDescent="0.2">
      <c r="A531" s="83">
        <v>2020</v>
      </c>
      <c r="B531" s="84" t="s">
        <v>1557</v>
      </c>
      <c r="C531" s="84" t="s">
        <v>2804</v>
      </c>
      <c r="D531" s="85" t="s">
        <v>1558</v>
      </c>
      <c r="E531" s="84" t="s">
        <v>496</v>
      </c>
      <c r="F531" s="86" t="s">
        <v>78</v>
      </c>
      <c r="G531" s="86" t="s">
        <v>1494</v>
      </c>
      <c r="H531" s="87">
        <v>-75.563361</v>
      </c>
      <c r="I531" s="119">
        <v>6.0507780000000002</v>
      </c>
      <c r="J531" s="91">
        <v>835492.79949999996</v>
      </c>
      <c r="K531" s="91">
        <v>1161077.7132000001</v>
      </c>
      <c r="L531" s="120">
        <v>1784</v>
      </c>
      <c r="M531" s="83">
        <v>2</v>
      </c>
      <c r="N531" s="86" t="s">
        <v>79</v>
      </c>
      <c r="O531" s="86">
        <v>27</v>
      </c>
      <c r="P531" s="86" t="s">
        <v>685</v>
      </c>
      <c r="Q531" s="84">
        <v>2701</v>
      </c>
      <c r="R531" s="84" t="s">
        <v>703</v>
      </c>
      <c r="S531" s="84" t="s">
        <v>100</v>
      </c>
      <c r="T531" s="84" t="s">
        <v>704</v>
      </c>
      <c r="U531" s="85" t="s">
        <v>102</v>
      </c>
      <c r="V531" s="84" t="s">
        <v>706</v>
      </c>
      <c r="W531" s="84" t="s">
        <v>102</v>
      </c>
      <c r="X531" s="90" t="s">
        <v>706</v>
      </c>
      <c r="Y531" s="90">
        <v>44116</v>
      </c>
      <c r="Z531" s="91">
        <v>2290.75</v>
      </c>
      <c r="AA531" s="91">
        <v>7.15</v>
      </c>
      <c r="AB531" s="91">
        <v>61.7</v>
      </c>
      <c r="AC531" s="91">
        <v>18.5</v>
      </c>
      <c r="AD531" s="91">
        <v>23</v>
      </c>
      <c r="AE531" s="91">
        <v>7.23</v>
      </c>
      <c r="AF531" s="91">
        <v>90.5</v>
      </c>
      <c r="AG531" s="91">
        <f t="shared" si="313"/>
        <v>4.5</v>
      </c>
      <c r="AH531" s="91">
        <v>29.3</v>
      </c>
      <c r="AI531" s="91">
        <v>2</v>
      </c>
      <c r="AJ531" s="91">
        <v>0.1</v>
      </c>
      <c r="AK531" s="91">
        <v>10</v>
      </c>
      <c r="AL531" s="91">
        <v>51720</v>
      </c>
      <c r="AM531" s="91">
        <v>241960</v>
      </c>
      <c r="AN531" s="91">
        <v>54750</v>
      </c>
      <c r="AO531" s="91">
        <v>0.153</v>
      </c>
      <c r="AP531" s="91">
        <v>0.46534712579167131</v>
      </c>
      <c r="AQ531" s="91">
        <v>2.3E-2</v>
      </c>
      <c r="AR531" s="91">
        <v>5</v>
      </c>
      <c r="AS531" s="91">
        <v>15.2</v>
      </c>
      <c r="AT531" s="91">
        <v>97</v>
      </c>
      <c r="AU531" s="91" t="s">
        <v>88</v>
      </c>
      <c r="AV531" s="91">
        <v>22</v>
      </c>
      <c r="AW531" s="91">
        <v>0.1</v>
      </c>
      <c r="AX531" s="91">
        <v>5</v>
      </c>
      <c r="AY531" s="91">
        <v>0.38</v>
      </c>
      <c r="AZ531" s="91">
        <v>26.7</v>
      </c>
      <c r="BA531" s="91">
        <v>23.7</v>
      </c>
      <c r="BB531" s="91">
        <v>0.05</v>
      </c>
      <c r="BC531" s="91" t="s">
        <v>88</v>
      </c>
      <c r="BD531" s="91" t="s">
        <v>88</v>
      </c>
      <c r="BE531" s="93">
        <v>1E-3</v>
      </c>
      <c r="BF531" s="91" t="s">
        <v>88</v>
      </c>
      <c r="BG531" s="91">
        <v>0.01</v>
      </c>
      <c r="BH531" s="91">
        <v>6.78</v>
      </c>
      <c r="BI531" s="94">
        <f t="shared" si="314"/>
        <v>95.457551480534846</v>
      </c>
      <c r="BJ531" s="95">
        <f t="shared" si="315"/>
        <v>5.068305775452477</v>
      </c>
      <c r="BK531" s="95">
        <f t="shared" si="316"/>
        <v>91.413281487905095</v>
      </c>
      <c r="BL531" s="95">
        <f t="shared" si="317"/>
        <v>80.14150832</v>
      </c>
      <c r="BM531" s="95">
        <f t="shared" si="318"/>
        <v>97.529835367952984</v>
      </c>
      <c r="BN531" s="95">
        <f t="shared" si="319"/>
        <v>85.756210881875944</v>
      </c>
      <c r="BO531" s="95">
        <f t="shared" si="320"/>
        <v>75.831688759029689</v>
      </c>
      <c r="BP531" s="95">
        <f t="shared" si="321"/>
        <v>67.841770968842241</v>
      </c>
      <c r="BQ531" s="95">
        <f t="shared" si="322"/>
        <v>84.430480217379099</v>
      </c>
      <c r="BR531" s="96">
        <f t="shared" si="323"/>
        <v>73.158988348242659</v>
      </c>
      <c r="BS531" s="97" t="str">
        <f t="shared" si="324"/>
        <v>BUENA</v>
      </c>
      <c r="BT531" s="98">
        <f t="shared" si="325"/>
        <v>13.157894736842104</v>
      </c>
      <c r="BU531" s="99">
        <f t="shared" si="326"/>
        <v>0.90500000000000003</v>
      </c>
      <c r="BV531" s="100">
        <f t="shared" si="327"/>
        <v>0.1</v>
      </c>
      <c r="BW531" s="95">
        <f t="shared" si="328"/>
        <v>1</v>
      </c>
      <c r="BX531" s="94">
        <f t="shared" si="329"/>
        <v>0.51</v>
      </c>
      <c r="BY531" s="100">
        <f t="shared" si="330"/>
        <v>0.95399999999999996</v>
      </c>
      <c r="BZ531" s="100">
        <f t="shared" si="331"/>
        <v>0.86228472305775206</v>
      </c>
      <c r="CA531" s="94">
        <f t="shared" si="332"/>
        <v>0.6</v>
      </c>
      <c r="CB531" s="99">
        <f t="shared" si="333"/>
        <v>0.70847986122808537</v>
      </c>
      <c r="CC531" s="97" t="str">
        <f t="shared" si="334"/>
        <v>Aceptable</v>
      </c>
      <c r="CD531" s="99">
        <f t="shared" si="335"/>
        <v>0.13771527694224794</v>
      </c>
      <c r="CE531" s="96">
        <f t="shared" si="336"/>
        <v>0</v>
      </c>
      <c r="CF531" s="96">
        <f t="shared" si="337"/>
        <v>0</v>
      </c>
      <c r="CG531" s="99">
        <f t="shared" si="338"/>
        <v>4.590509231408265E-2</v>
      </c>
      <c r="CH531" s="101" t="str">
        <f t="shared" si="339"/>
        <v>Ninguna</v>
      </c>
      <c r="CI531" s="96">
        <f t="shared" si="340"/>
        <v>0</v>
      </c>
      <c r="CJ531" s="96">
        <f t="shared" si="341"/>
        <v>1</v>
      </c>
      <c r="CK531" s="96">
        <f t="shared" si="342"/>
        <v>9.4999999999999973E-2</v>
      </c>
      <c r="CL531" s="102">
        <f t="shared" si="343"/>
        <v>0.36499999999999999</v>
      </c>
      <c r="CM531" s="103" t="str">
        <f t="shared" si="344"/>
        <v>Baja</v>
      </c>
      <c r="CN531" s="96">
        <f t="shared" si="345"/>
        <v>4.5999999999999999E-2</v>
      </c>
      <c r="CO531" s="96">
        <f t="shared" si="346"/>
        <v>4.5999999999999999E-2</v>
      </c>
      <c r="CP531" s="103" t="str">
        <f t="shared" si="347"/>
        <v>Ninguna</v>
      </c>
      <c r="CQ531" s="104">
        <f t="shared" si="348"/>
        <v>1.6382288794909573E-3</v>
      </c>
      <c r="CR531" s="104">
        <f t="shared" si="349"/>
        <v>1.6382288794909573E-3</v>
      </c>
      <c r="CS531" s="103" t="str">
        <f t="shared" si="350"/>
        <v>Ninguna</v>
      </c>
      <c r="CT531" s="105" t="str">
        <f t="shared" si="351"/>
        <v>Eutrofico</v>
      </c>
      <c r="CU531" s="113" t="s">
        <v>2805</v>
      </c>
      <c r="CV531" s="83" t="s">
        <v>2806</v>
      </c>
      <c r="CW531" s="90">
        <v>44146</v>
      </c>
      <c r="CX531" s="106">
        <f t="shared" si="352"/>
        <v>5.4883471257916714</v>
      </c>
    </row>
    <row r="532" spans="1:102" ht="30" hidden="1" customHeight="1" x14ac:dyDescent="0.2">
      <c r="A532" s="83">
        <v>2020</v>
      </c>
      <c r="B532" s="84" t="s">
        <v>2807</v>
      </c>
      <c r="C532" s="84" t="s">
        <v>1561</v>
      </c>
      <c r="D532" s="83" t="s">
        <v>1562</v>
      </c>
      <c r="E532" s="84" t="s">
        <v>306</v>
      </c>
      <c r="F532" s="86" t="s">
        <v>1412</v>
      </c>
      <c r="G532" s="86" t="s">
        <v>1531</v>
      </c>
      <c r="H532" s="87">
        <v>-74.578000000000003</v>
      </c>
      <c r="I532" s="119">
        <v>6.0830830000000002</v>
      </c>
      <c r="J532" s="88">
        <v>944596.41330000001</v>
      </c>
      <c r="K532" s="86">
        <v>1164450.9976999999</v>
      </c>
      <c r="L532" s="120">
        <v>141</v>
      </c>
      <c r="M532" s="83">
        <v>2</v>
      </c>
      <c r="N532" s="86" t="s">
        <v>79</v>
      </c>
      <c r="O532" s="86" t="s">
        <v>2741</v>
      </c>
      <c r="P532" s="86" t="s">
        <v>289</v>
      </c>
      <c r="Q532" s="84" t="s">
        <v>308</v>
      </c>
      <c r="R532" s="84" t="s">
        <v>680</v>
      </c>
      <c r="S532" s="84" t="s">
        <v>308</v>
      </c>
      <c r="T532" s="84" t="s">
        <v>681</v>
      </c>
      <c r="U532" s="85" t="s">
        <v>532</v>
      </c>
      <c r="V532" s="84" t="s">
        <v>2808</v>
      </c>
      <c r="W532" s="84" t="s">
        <v>1567</v>
      </c>
      <c r="X532" s="90" t="s">
        <v>1561</v>
      </c>
      <c r="Y532" s="90">
        <v>44153</v>
      </c>
      <c r="Z532" s="91">
        <v>2456500</v>
      </c>
      <c r="AA532" s="91">
        <v>7.72</v>
      </c>
      <c r="AB532" s="91">
        <v>150</v>
      </c>
      <c r="AC532" s="91">
        <v>25.6</v>
      </c>
      <c r="AD532" s="91">
        <v>31</v>
      </c>
      <c r="AE532" s="91">
        <v>7.23</v>
      </c>
      <c r="AF532" s="91">
        <v>102.4</v>
      </c>
      <c r="AG532" s="91">
        <f t="shared" si="313"/>
        <v>5.3999999999999986</v>
      </c>
      <c r="AH532" s="91">
        <v>45.6</v>
      </c>
      <c r="AI532" s="91">
        <v>2</v>
      </c>
      <c r="AJ532" s="91" t="s">
        <v>88</v>
      </c>
      <c r="AK532" s="91" t="s">
        <v>88</v>
      </c>
      <c r="AL532" s="91">
        <v>7780</v>
      </c>
      <c r="AM532" s="91">
        <v>130845</v>
      </c>
      <c r="AN532" s="91">
        <v>8840</v>
      </c>
      <c r="AO532" s="91">
        <v>0.5</v>
      </c>
      <c r="AP532" s="96">
        <v>0.2484863293062323</v>
      </c>
      <c r="AQ532" s="96">
        <v>0.03</v>
      </c>
      <c r="AR532" s="91">
        <v>5</v>
      </c>
      <c r="AS532" s="91">
        <v>783</v>
      </c>
      <c r="AT532" s="91">
        <v>958</v>
      </c>
      <c r="AU532" s="91" t="s">
        <v>88</v>
      </c>
      <c r="AV532" s="91">
        <v>854</v>
      </c>
      <c r="AW532" s="91">
        <v>1.5</v>
      </c>
      <c r="AX532" s="91">
        <v>5</v>
      </c>
      <c r="AY532" s="91">
        <v>0.442</v>
      </c>
      <c r="AZ532" s="91">
        <v>40.6</v>
      </c>
      <c r="BA532" s="91">
        <v>62.1</v>
      </c>
      <c r="BB532" s="91">
        <v>0.05</v>
      </c>
      <c r="BC532" s="91" t="s">
        <v>88</v>
      </c>
      <c r="BD532" s="91" t="s">
        <v>88</v>
      </c>
      <c r="BE532" s="93">
        <v>1E-3</v>
      </c>
      <c r="BF532" s="91" t="s">
        <v>88</v>
      </c>
      <c r="BG532" s="91">
        <v>3.5999999999999997E-2</v>
      </c>
      <c r="BH532" s="91" t="s">
        <v>88</v>
      </c>
      <c r="BI532" s="94">
        <f t="shared" si="314"/>
        <v>98.791122070305121</v>
      </c>
      <c r="BJ532" s="95">
        <f t="shared" si="315"/>
        <v>10.709353567075722</v>
      </c>
      <c r="BK532" s="95">
        <f t="shared" si="316"/>
        <v>90.921959185176092</v>
      </c>
      <c r="BL532" s="95">
        <f t="shared" si="317"/>
        <v>80.14150832</v>
      </c>
      <c r="BM532" s="95">
        <f t="shared" si="318"/>
        <v>99.104004398411917</v>
      </c>
      <c r="BN532" s="95">
        <f t="shared" si="319"/>
        <v>61.608367706250007</v>
      </c>
      <c r="BO532" s="95">
        <f t="shared" si="320"/>
        <v>70.983250317438035</v>
      </c>
      <c r="BP532" s="95">
        <f t="shared" si="321"/>
        <v>5</v>
      </c>
      <c r="BQ532" s="95">
        <f t="shared" si="322"/>
        <v>20</v>
      </c>
      <c r="BR532" s="96">
        <f t="shared" si="323"/>
        <v>62.29453099046335</v>
      </c>
      <c r="BS532" s="97" t="str">
        <f t="shared" si="324"/>
        <v>MEDIA</v>
      </c>
      <c r="BT532" s="98">
        <f t="shared" si="325"/>
        <v>11.312217194570136</v>
      </c>
      <c r="BU532" s="99">
        <f t="shared" si="326"/>
        <v>0.97599999999999998</v>
      </c>
      <c r="BV532" s="100">
        <f t="shared" si="327"/>
        <v>0.1</v>
      </c>
      <c r="BW532" s="95">
        <f t="shared" si="328"/>
        <v>1</v>
      </c>
      <c r="BX532" s="94">
        <f t="shared" si="329"/>
        <v>0.26</v>
      </c>
      <c r="BY532" s="100">
        <f t="shared" si="330"/>
        <v>0</v>
      </c>
      <c r="BZ532" s="100">
        <f t="shared" si="331"/>
        <v>0.54714174669297755</v>
      </c>
      <c r="CA532" s="94">
        <f t="shared" si="332"/>
        <v>0.6</v>
      </c>
      <c r="CB532" s="99">
        <f t="shared" si="333"/>
        <v>0.50715984453701679</v>
      </c>
      <c r="CC532" s="97" t="str">
        <f t="shared" si="334"/>
        <v>Regular</v>
      </c>
      <c r="CD532" s="99">
        <f t="shared" si="335"/>
        <v>0.45285825330702245</v>
      </c>
      <c r="CE532" s="96">
        <f t="shared" si="336"/>
        <v>6.3038089251895219E-2</v>
      </c>
      <c r="CF532" s="96">
        <f t="shared" si="337"/>
        <v>0</v>
      </c>
      <c r="CG532" s="99">
        <f t="shared" si="338"/>
        <v>0.17196544751963924</v>
      </c>
      <c r="CH532" s="101" t="str">
        <f t="shared" si="339"/>
        <v>Ninguna</v>
      </c>
      <c r="CI532" s="96">
        <f t="shared" si="340"/>
        <v>0</v>
      </c>
      <c r="CJ532" s="96">
        <f t="shared" si="341"/>
        <v>1</v>
      </c>
      <c r="CK532" s="96">
        <f t="shared" si="342"/>
        <v>0</v>
      </c>
      <c r="CL532" s="102">
        <f t="shared" si="343"/>
        <v>0.33333333333333331</v>
      </c>
      <c r="CM532" s="103" t="str">
        <f t="shared" si="344"/>
        <v>Baja</v>
      </c>
      <c r="CN532" s="96">
        <f t="shared" si="345"/>
        <v>1</v>
      </c>
      <c r="CO532" s="96">
        <f t="shared" si="346"/>
        <v>1</v>
      </c>
      <c r="CP532" s="103" t="str">
        <f t="shared" si="347"/>
        <v>Muy Alta</v>
      </c>
      <c r="CQ532" s="104">
        <f t="shared" si="348"/>
        <v>1.1589483750889583E-2</v>
      </c>
      <c r="CR532" s="104">
        <f t="shared" si="349"/>
        <v>1.1589483750889583E-2</v>
      </c>
      <c r="CS532" s="103" t="str">
        <f t="shared" si="350"/>
        <v>Ninguna</v>
      </c>
      <c r="CT532" s="105" t="str">
        <f t="shared" si="351"/>
        <v>Eutrofico</v>
      </c>
      <c r="CU532" s="91" t="s">
        <v>2809</v>
      </c>
      <c r="CV532" s="91" t="s">
        <v>2810</v>
      </c>
      <c r="CW532" s="90">
        <v>44175</v>
      </c>
      <c r="CX532" s="106">
        <f t="shared" si="352"/>
        <v>5.2784863293062321</v>
      </c>
    </row>
    <row r="533" spans="1:102" ht="30" hidden="1" customHeight="1" x14ac:dyDescent="0.2">
      <c r="A533" s="83">
        <v>2020</v>
      </c>
      <c r="B533" s="84" t="s">
        <v>1570</v>
      </c>
      <c r="C533" s="84" t="s">
        <v>442</v>
      </c>
      <c r="D533" s="83" t="s">
        <v>1571</v>
      </c>
      <c r="E533" s="84" t="s">
        <v>384</v>
      </c>
      <c r="F533" s="86" t="s">
        <v>135</v>
      </c>
      <c r="G533" s="86" t="s">
        <v>1507</v>
      </c>
      <c r="H533" s="87">
        <v>-75.986739999999998</v>
      </c>
      <c r="I533" s="119">
        <v>6.0774920000000003</v>
      </c>
      <c r="J533" s="88">
        <v>788613.35049999994</v>
      </c>
      <c r="K533" s="86">
        <v>1164180.0496</v>
      </c>
      <c r="L533" s="120">
        <v>1660</v>
      </c>
      <c r="M533" s="83">
        <v>2</v>
      </c>
      <c r="N533" s="86" t="s">
        <v>79</v>
      </c>
      <c r="O533" s="86" t="s">
        <v>2545</v>
      </c>
      <c r="P533" s="86" t="s">
        <v>80</v>
      </c>
      <c r="Q533" s="84" t="s">
        <v>2648</v>
      </c>
      <c r="R533" s="84" t="s">
        <v>701</v>
      </c>
      <c r="S533" s="84" t="s">
        <v>153</v>
      </c>
      <c r="T533" s="84" t="s">
        <v>154</v>
      </c>
      <c r="U533" s="85" t="s">
        <v>441</v>
      </c>
      <c r="V533" s="84" t="s">
        <v>442</v>
      </c>
      <c r="W533" s="84" t="s">
        <v>848</v>
      </c>
      <c r="X533" s="90" t="s">
        <v>442</v>
      </c>
      <c r="Y533" s="90">
        <v>44133</v>
      </c>
      <c r="Z533" s="91">
        <v>13.59</v>
      </c>
      <c r="AA533" s="91">
        <v>8.06</v>
      </c>
      <c r="AB533" s="91">
        <v>89</v>
      </c>
      <c r="AC533" s="91">
        <v>17.600000000000001</v>
      </c>
      <c r="AD533" s="91">
        <v>22.1</v>
      </c>
      <c r="AE533" s="91">
        <v>7.42</v>
      </c>
      <c r="AF533" s="91">
        <v>96.4</v>
      </c>
      <c r="AG533" s="91">
        <f t="shared" si="313"/>
        <v>4.5</v>
      </c>
      <c r="AH533" s="91">
        <v>12</v>
      </c>
      <c r="AI533" s="91">
        <v>2</v>
      </c>
      <c r="AJ533" s="91" t="s">
        <v>88</v>
      </c>
      <c r="AK533" s="91" t="s">
        <v>88</v>
      </c>
      <c r="AL533" s="91">
        <v>21</v>
      </c>
      <c r="AM533" s="91">
        <v>9208</v>
      </c>
      <c r="AN533" s="91">
        <v>30</v>
      </c>
      <c r="AO533" s="91">
        <v>0.5</v>
      </c>
      <c r="AP533" s="96">
        <v>0.2484863293062323</v>
      </c>
      <c r="AQ533" s="96">
        <v>0.03</v>
      </c>
      <c r="AR533" s="91">
        <v>5</v>
      </c>
      <c r="AS533" s="91">
        <v>17.7</v>
      </c>
      <c r="AT533" s="91">
        <v>90</v>
      </c>
      <c r="AU533" s="91" t="s">
        <v>88</v>
      </c>
      <c r="AV533" s="91">
        <v>12</v>
      </c>
      <c r="AW533" s="91">
        <v>0.1</v>
      </c>
      <c r="AX533" s="91">
        <v>5</v>
      </c>
      <c r="AY533" s="91">
        <v>0.251</v>
      </c>
      <c r="AZ533" s="91">
        <v>40.200000000000003</v>
      </c>
      <c r="BA533" s="91">
        <v>32.6</v>
      </c>
      <c r="BB533" s="91" t="s">
        <v>88</v>
      </c>
      <c r="BC533" s="91" t="s">
        <v>88</v>
      </c>
      <c r="BD533" s="91" t="s">
        <v>88</v>
      </c>
      <c r="BE533" s="93" t="s">
        <v>88</v>
      </c>
      <c r="BF533" s="91" t="s">
        <v>88</v>
      </c>
      <c r="BG533" s="91" t="s">
        <v>88</v>
      </c>
      <c r="BH533" s="91" t="s">
        <v>88</v>
      </c>
      <c r="BI533" s="94">
        <f t="shared" si="314"/>
        <v>98.0880998202841</v>
      </c>
      <c r="BJ533" s="95">
        <f t="shared" si="315"/>
        <v>57.674603838032233</v>
      </c>
      <c r="BK533" s="95">
        <f t="shared" si="316"/>
        <v>83.334438074627542</v>
      </c>
      <c r="BL533" s="95">
        <f t="shared" si="317"/>
        <v>80.14150832</v>
      </c>
      <c r="BM533" s="95">
        <f t="shared" si="318"/>
        <v>99.104004398411917</v>
      </c>
      <c r="BN533" s="95">
        <f t="shared" si="319"/>
        <v>61.608367706250007</v>
      </c>
      <c r="BO533" s="95">
        <f t="shared" si="320"/>
        <v>75.831688759029689</v>
      </c>
      <c r="BP533" s="95">
        <f t="shared" si="321"/>
        <v>64.379985422122985</v>
      </c>
      <c r="BQ533" s="95">
        <f t="shared" si="322"/>
        <v>84.914259871000013</v>
      </c>
      <c r="BR533" s="96">
        <f t="shared" si="323"/>
        <v>78.634070798051496</v>
      </c>
      <c r="BS533" s="97" t="str">
        <f t="shared" si="324"/>
        <v>BUENA</v>
      </c>
      <c r="BT533" s="98">
        <f t="shared" si="325"/>
        <v>19.920318725099602</v>
      </c>
      <c r="BU533" s="99">
        <f t="shared" si="326"/>
        <v>0.96400000000000008</v>
      </c>
      <c r="BV533" s="100">
        <f t="shared" si="327"/>
        <v>0.98</v>
      </c>
      <c r="BW533" s="95">
        <f t="shared" si="328"/>
        <v>0.96935298870154207</v>
      </c>
      <c r="BX533" s="94">
        <f t="shared" si="329"/>
        <v>0.91</v>
      </c>
      <c r="BY533" s="100">
        <f t="shared" si="330"/>
        <v>0.98399999999999999</v>
      </c>
      <c r="BZ533" s="100">
        <f t="shared" si="331"/>
        <v>0.77499995296190094</v>
      </c>
      <c r="CA533" s="94">
        <f t="shared" si="332"/>
        <v>0.8</v>
      </c>
      <c r="CB533" s="99">
        <f t="shared" si="333"/>
        <v>0.91280941183288211</v>
      </c>
      <c r="CC533" s="97" t="str">
        <f t="shared" si="334"/>
        <v>Buena</v>
      </c>
      <c r="CD533" s="99">
        <f t="shared" si="335"/>
        <v>0.22500004703809906</v>
      </c>
      <c r="CE533" s="96">
        <f t="shared" si="336"/>
        <v>3.6996227408007927E-3</v>
      </c>
      <c r="CF533" s="96">
        <f t="shared" si="337"/>
        <v>0</v>
      </c>
      <c r="CG533" s="99">
        <f t="shared" si="338"/>
        <v>7.623322325963329E-2</v>
      </c>
      <c r="CH533" s="101" t="str">
        <f t="shared" si="339"/>
        <v>Ninguna</v>
      </c>
      <c r="CI533" s="96">
        <f t="shared" si="340"/>
        <v>0</v>
      </c>
      <c r="CJ533" s="96">
        <f t="shared" si="341"/>
        <v>0.77993257394817217</v>
      </c>
      <c r="CK533" s="96">
        <f t="shared" si="342"/>
        <v>3.5999999999999921E-2</v>
      </c>
      <c r="CL533" s="102">
        <f t="shared" si="343"/>
        <v>0.27197752464939068</v>
      </c>
      <c r="CM533" s="103" t="str">
        <f t="shared" si="344"/>
        <v>Baja</v>
      </c>
      <c r="CN533" s="96">
        <f t="shared" si="345"/>
        <v>1.6000000000000004E-2</v>
      </c>
      <c r="CO533" s="96">
        <f t="shared" si="346"/>
        <v>1.6000000000000004E-2</v>
      </c>
      <c r="CP533" s="103" t="str">
        <f t="shared" si="347"/>
        <v>Ninguna</v>
      </c>
      <c r="CQ533" s="104">
        <f t="shared" si="348"/>
        <v>3.6509152711338852E-2</v>
      </c>
      <c r="CR533" s="104">
        <f t="shared" si="349"/>
        <v>3.6509152711338852E-2</v>
      </c>
      <c r="CS533" s="103" t="str">
        <f t="shared" si="350"/>
        <v>Ninguna</v>
      </c>
      <c r="CT533" s="105" t="str">
        <f t="shared" si="351"/>
        <v>Eutrofico</v>
      </c>
      <c r="CU533" s="91" t="s">
        <v>2811</v>
      </c>
      <c r="CV533" s="91" t="s">
        <v>2812</v>
      </c>
      <c r="CW533" s="90">
        <v>44152</v>
      </c>
      <c r="CX533" s="106">
        <f t="shared" si="352"/>
        <v>5.2784863293062321</v>
      </c>
    </row>
    <row r="534" spans="1:102" ht="30" hidden="1" customHeight="1" x14ac:dyDescent="0.2">
      <c r="A534" s="83">
        <v>2020</v>
      </c>
      <c r="B534" s="84" t="s">
        <v>1573</v>
      </c>
      <c r="C534" s="84" t="s">
        <v>442</v>
      </c>
      <c r="D534" s="83" t="s">
        <v>1574</v>
      </c>
      <c r="E534" s="84" t="s">
        <v>384</v>
      </c>
      <c r="F534" s="86" t="s">
        <v>135</v>
      </c>
      <c r="G534" s="86" t="s">
        <v>1494</v>
      </c>
      <c r="H534" s="87">
        <v>-75.857994000000005</v>
      </c>
      <c r="I534" s="119">
        <v>6.1038920000000001</v>
      </c>
      <c r="J534" s="88">
        <v>802882.18420000002</v>
      </c>
      <c r="K534" s="86">
        <v>1167052.3014</v>
      </c>
      <c r="L534" s="120">
        <v>552</v>
      </c>
      <c r="M534" s="83">
        <v>2</v>
      </c>
      <c r="N534" s="86" t="s">
        <v>79</v>
      </c>
      <c r="O534" s="86" t="s">
        <v>2545</v>
      </c>
      <c r="P534" s="86" t="s">
        <v>80</v>
      </c>
      <c r="Q534" s="84" t="s">
        <v>2648</v>
      </c>
      <c r="R534" s="84" t="s">
        <v>701</v>
      </c>
      <c r="S534" s="84" t="s">
        <v>153</v>
      </c>
      <c r="T534" s="84" t="s">
        <v>154</v>
      </c>
      <c r="U534" s="85" t="s">
        <v>441</v>
      </c>
      <c r="V534" s="84" t="s">
        <v>442</v>
      </c>
      <c r="W534" s="84" t="s">
        <v>848</v>
      </c>
      <c r="X534" s="90" t="s">
        <v>442</v>
      </c>
      <c r="Y534" s="90">
        <v>44132</v>
      </c>
      <c r="Z534" s="91">
        <v>2550</v>
      </c>
      <c r="AA534" s="91">
        <v>7.03</v>
      </c>
      <c r="AB534" s="91">
        <v>197</v>
      </c>
      <c r="AC534" s="91">
        <v>24.9</v>
      </c>
      <c r="AD534" s="91">
        <v>30.4</v>
      </c>
      <c r="AE534" s="91">
        <v>7.21</v>
      </c>
      <c r="AF534" s="91">
        <v>96.4</v>
      </c>
      <c r="AG534" s="91">
        <f t="shared" si="313"/>
        <v>5.5</v>
      </c>
      <c r="AH534" s="91">
        <v>19.2</v>
      </c>
      <c r="AI534" s="91">
        <v>2.11</v>
      </c>
      <c r="AJ534" s="91" t="s">
        <v>88</v>
      </c>
      <c r="AK534" s="91" t="s">
        <v>88</v>
      </c>
      <c r="AL534" s="91">
        <v>5830</v>
      </c>
      <c r="AM534" s="91">
        <v>241960</v>
      </c>
      <c r="AN534" s="91">
        <v>9900</v>
      </c>
      <c r="AO534" s="91">
        <v>0.5</v>
      </c>
      <c r="AP534" s="91">
        <v>0.27785289549696879</v>
      </c>
      <c r="AQ534" s="96">
        <v>0.03</v>
      </c>
      <c r="AR534" s="91">
        <v>5</v>
      </c>
      <c r="AS534" s="91">
        <v>789</v>
      </c>
      <c r="AT534" s="91">
        <v>1064</v>
      </c>
      <c r="AU534" s="91" t="s">
        <v>88</v>
      </c>
      <c r="AV534" s="91">
        <v>902</v>
      </c>
      <c r="AW534" s="91">
        <v>1</v>
      </c>
      <c r="AX534" s="91">
        <v>5</v>
      </c>
      <c r="AY534" s="91">
        <v>0.94799999999999995</v>
      </c>
      <c r="AZ534" s="91">
        <v>92.1</v>
      </c>
      <c r="BA534" s="91">
        <v>116</v>
      </c>
      <c r="BB534" s="91" t="s">
        <v>88</v>
      </c>
      <c r="BC534" s="91" t="s">
        <v>88</v>
      </c>
      <c r="BD534" s="91" t="s">
        <v>88</v>
      </c>
      <c r="BE534" s="93" t="s">
        <v>88</v>
      </c>
      <c r="BF534" s="91" t="s">
        <v>88</v>
      </c>
      <c r="BG534" s="91" t="s">
        <v>88</v>
      </c>
      <c r="BH534" s="91" t="s">
        <v>88</v>
      </c>
      <c r="BI534" s="94">
        <f t="shared" si="314"/>
        <v>98.0880998202841</v>
      </c>
      <c r="BJ534" s="95">
        <f t="shared" si="315"/>
        <v>10.253304568768684</v>
      </c>
      <c r="BK534" s="95">
        <f t="shared" si="316"/>
        <v>89.176901969528643</v>
      </c>
      <c r="BL534" s="95">
        <f t="shared" si="317"/>
        <v>79.161956196914957</v>
      </c>
      <c r="BM534" s="95">
        <f t="shared" si="318"/>
        <v>98.888839485134184</v>
      </c>
      <c r="BN534" s="95">
        <f t="shared" si="319"/>
        <v>61.608367706250007</v>
      </c>
      <c r="BO534" s="95">
        <f t="shared" si="320"/>
        <v>70.424406522592179</v>
      </c>
      <c r="BP534" s="95">
        <f t="shared" si="321"/>
        <v>5</v>
      </c>
      <c r="BQ534" s="95">
        <f t="shared" si="322"/>
        <v>20</v>
      </c>
      <c r="BR534" s="96">
        <f t="shared" si="323"/>
        <v>61.724941470157717</v>
      </c>
      <c r="BS534" s="97" t="str">
        <f t="shared" si="324"/>
        <v>MEDIA</v>
      </c>
      <c r="BT534" s="98">
        <f t="shared" si="325"/>
        <v>5.2742616033755274</v>
      </c>
      <c r="BU534" s="99">
        <f t="shared" si="326"/>
        <v>0.96400000000000008</v>
      </c>
      <c r="BV534" s="100">
        <f t="shared" si="327"/>
        <v>0.1</v>
      </c>
      <c r="BW534" s="95">
        <f t="shared" si="328"/>
        <v>1</v>
      </c>
      <c r="BX534" s="94">
        <f t="shared" si="329"/>
        <v>0.91</v>
      </c>
      <c r="BY534" s="100">
        <f t="shared" si="330"/>
        <v>0</v>
      </c>
      <c r="BZ534" s="100">
        <f t="shared" si="331"/>
        <v>0.3474936490994156</v>
      </c>
      <c r="CA534" s="94">
        <f t="shared" si="332"/>
        <v>0.35</v>
      </c>
      <c r="CB534" s="99">
        <f t="shared" si="333"/>
        <v>0.53328911087391828</v>
      </c>
      <c r="CC534" s="97" t="str">
        <f t="shared" si="334"/>
        <v>Regular</v>
      </c>
      <c r="CD534" s="99">
        <f t="shared" si="335"/>
        <v>0.6525063509005844</v>
      </c>
      <c r="CE534" s="96">
        <f t="shared" si="336"/>
        <v>1</v>
      </c>
      <c r="CF534" s="96">
        <f t="shared" si="337"/>
        <v>0.21049999999999996</v>
      </c>
      <c r="CG534" s="99">
        <f t="shared" si="338"/>
        <v>0.62100211696686147</v>
      </c>
      <c r="CH534" s="101" t="str">
        <f t="shared" si="339"/>
        <v>Alta</v>
      </c>
      <c r="CI534" s="96">
        <f t="shared" si="340"/>
        <v>0.17699771870838482</v>
      </c>
      <c r="CJ534" s="96">
        <f t="shared" si="341"/>
        <v>1</v>
      </c>
      <c r="CK534" s="96">
        <f t="shared" si="342"/>
        <v>3.5999999999999921E-2</v>
      </c>
      <c r="CL534" s="102">
        <f t="shared" si="343"/>
        <v>0.40433257290279495</v>
      </c>
      <c r="CM534" s="103" t="str">
        <f t="shared" si="344"/>
        <v>Media</v>
      </c>
      <c r="CN534" s="96">
        <f t="shared" si="345"/>
        <v>1</v>
      </c>
      <c r="CO534" s="96">
        <f t="shared" si="346"/>
        <v>1</v>
      </c>
      <c r="CP534" s="103" t="str">
        <f t="shared" si="347"/>
        <v>Muy Alta</v>
      </c>
      <c r="CQ534" s="104">
        <f t="shared" si="348"/>
        <v>1.0834725629248186E-3</v>
      </c>
      <c r="CR534" s="104">
        <f t="shared" si="349"/>
        <v>1.0834725629248186E-3</v>
      </c>
      <c r="CS534" s="103" t="str">
        <f t="shared" si="350"/>
        <v>Ninguna</v>
      </c>
      <c r="CT534" s="105" t="str">
        <f t="shared" si="351"/>
        <v>Eutrofico</v>
      </c>
      <c r="CU534" s="91" t="s">
        <v>2811</v>
      </c>
      <c r="CV534" s="91" t="s">
        <v>2812</v>
      </c>
      <c r="CW534" s="90">
        <v>44152</v>
      </c>
      <c r="CX534" s="106">
        <f t="shared" si="352"/>
        <v>5.3078528954969686</v>
      </c>
    </row>
    <row r="535" spans="1:102" ht="30" hidden="1" customHeight="1" x14ac:dyDescent="0.2">
      <c r="A535" s="83">
        <v>2020</v>
      </c>
      <c r="B535" s="84" t="s">
        <v>1576</v>
      </c>
      <c r="C535" s="84" t="s">
        <v>1271</v>
      </c>
      <c r="D535" s="83" t="s">
        <v>1577</v>
      </c>
      <c r="E535" s="84" t="s">
        <v>1273</v>
      </c>
      <c r="F535" s="86" t="s">
        <v>78</v>
      </c>
      <c r="G535" s="86" t="s">
        <v>1578</v>
      </c>
      <c r="H535" s="87">
        <v>-75.52364</v>
      </c>
      <c r="I535" s="119">
        <v>6.1420890000000004</v>
      </c>
      <c r="J535" s="88">
        <v>839918.56180000002</v>
      </c>
      <c r="K535" s="86">
        <v>1171166.8289000001</v>
      </c>
      <c r="L535" s="120">
        <v>2482</v>
      </c>
      <c r="M535" s="83">
        <v>2</v>
      </c>
      <c r="N535" s="86" t="s">
        <v>79</v>
      </c>
      <c r="O535" s="86" t="s">
        <v>2741</v>
      </c>
      <c r="P535" s="86" t="s">
        <v>289</v>
      </c>
      <c r="Q535" s="84" t="s">
        <v>2773</v>
      </c>
      <c r="R535" s="84" t="s">
        <v>2774</v>
      </c>
      <c r="S535" s="84" t="s">
        <v>1274</v>
      </c>
      <c r="T535" s="84" t="s">
        <v>1275</v>
      </c>
      <c r="U535" s="110" t="s">
        <v>1276</v>
      </c>
      <c r="V535" s="84" t="s">
        <v>1271</v>
      </c>
      <c r="W535" s="84" t="s">
        <v>1277</v>
      </c>
      <c r="X535" s="90" t="s">
        <v>1271</v>
      </c>
      <c r="Y535" s="90">
        <v>44105</v>
      </c>
      <c r="Z535" s="91">
        <v>705.09</v>
      </c>
      <c r="AA535" s="91">
        <v>7.38</v>
      </c>
      <c r="AB535" s="91">
        <v>203.1</v>
      </c>
      <c r="AC535" s="91">
        <v>20</v>
      </c>
      <c r="AD535" s="91">
        <v>22.3</v>
      </c>
      <c r="AE535" s="91">
        <v>6.09</v>
      </c>
      <c r="AF535" s="91">
        <v>96.7</v>
      </c>
      <c r="AG535" s="91">
        <f t="shared" si="313"/>
        <v>2.3000000000000007</v>
      </c>
      <c r="AH535" s="91">
        <v>12</v>
      </c>
      <c r="AI535" s="91">
        <v>5.0199999999999996</v>
      </c>
      <c r="AJ535" s="91" t="s">
        <v>88</v>
      </c>
      <c r="AK535" s="91" t="s">
        <v>88</v>
      </c>
      <c r="AL535" s="91">
        <v>32700</v>
      </c>
      <c r="AM535" s="91">
        <v>1119900</v>
      </c>
      <c r="AN535" s="91">
        <v>38730</v>
      </c>
      <c r="AO535" s="91">
        <v>0.5</v>
      </c>
      <c r="AP535" s="91">
        <v>0.2484863293062323</v>
      </c>
      <c r="AQ535" s="91">
        <v>3.7999999999999999E-2</v>
      </c>
      <c r="AR535" s="91">
        <v>5</v>
      </c>
      <c r="AS535" s="91">
        <v>4.5</v>
      </c>
      <c r="AT535" s="91">
        <v>98</v>
      </c>
      <c r="AU535" s="91" t="s">
        <v>88</v>
      </c>
      <c r="AV535" s="91">
        <v>7</v>
      </c>
      <c r="AW535" s="91">
        <v>0.1</v>
      </c>
      <c r="AX535" s="91">
        <v>5</v>
      </c>
      <c r="AY535" s="91">
        <v>0.23899999999999999</v>
      </c>
      <c r="AZ535" s="91">
        <v>33.299999999999997</v>
      </c>
      <c r="BA535" s="91">
        <v>29</v>
      </c>
      <c r="BB535" s="91" t="s">
        <v>88</v>
      </c>
      <c r="BC535" s="91" t="s">
        <v>88</v>
      </c>
      <c r="BD535" s="91" t="s">
        <v>88</v>
      </c>
      <c r="BE535" s="93" t="s">
        <v>88</v>
      </c>
      <c r="BF535" s="91" t="s">
        <v>88</v>
      </c>
      <c r="BG535" s="91" t="s">
        <v>88</v>
      </c>
      <c r="BH535" s="91" t="s">
        <v>88</v>
      </c>
      <c r="BI535" s="94">
        <f t="shared" si="314"/>
        <v>98.170742521467801</v>
      </c>
      <c r="BJ535" s="95">
        <f t="shared" si="315"/>
        <v>5.8873011338956589</v>
      </c>
      <c r="BK535" s="95">
        <f t="shared" si="316"/>
        <v>93.538512946156942</v>
      </c>
      <c r="BL535" s="95">
        <f t="shared" si="317"/>
        <v>57.252183407193087</v>
      </c>
      <c r="BM535" s="95">
        <f t="shared" si="318"/>
        <v>99.104004398411917</v>
      </c>
      <c r="BN535" s="95">
        <f t="shared" si="319"/>
        <v>61.608367706250007</v>
      </c>
      <c r="BO535" s="95">
        <f t="shared" si="320"/>
        <v>85.502798594525416</v>
      </c>
      <c r="BP535" s="95">
        <f t="shared" si="321"/>
        <v>87.220106469868753</v>
      </c>
      <c r="BQ535" s="95">
        <f t="shared" si="322"/>
        <v>84.354378765617611</v>
      </c>
      <c r="BR535" s="96">
        <f t="shared" si="323"/>
        <v>71.721903110042803</v>
      </c>
      <c r="BS535" s="97" t="str">
        <f t="shared" si="324"/>
        <v>BUENA</v>
      </c>
      <c r="BT535" s="98">
        <f t="shared" si="325"/>
        <v>20.92050209205021</v>
      </c>
      <c r="BU535" s="99">
        <f t="shared" si="326"/>
        <v>0.96700000000000008</v>
      </c>
      <c r="BV535" s="100">
        <f t="shared" si="327"/>
        <v>0.1</v>
      </c>
      <c r="BW535" s="95">
        <f t="shared" si="328"/>
        <v>1</v>
      </c>
      <c r="BX535" s="94">
        <f t="shared" si="329"/>
        <v>0.91</v>
      </c>
      <c r="BY535" s="100">
        <f t="shared" si="330"/>
        <v>0.999</v>
      </c>
      <c r="BZ535" s="100">
        <f t="shared" si="331"/>
        <v>0.32027804576049734</v>
      </c>
      <c r="CA535" s="94">
        <f t="shared" si="332"/>
        <v>0.15</v>
      </c>
      <c r="CB535" s="99">
        <f t="shared" si="333"/>
        <v>0.64181892640646965</v>
      </c>
      <c r="CC535" s="97" t="str">
        <f t="shared" si="334"/>
        <v>Regular</v>
      </c>
      <c r="CD535" s="99">
        <f t="shared" si="335"/>
        <v>0.67972195423950266</v>
      </c>
      <c r="CE535" s="96">
        <f t="shared" si="336"/>
        <v>0</v>
      </c>
      <c r="CF535" s="96">
        <f t="shared" si="337"/>
        <v>0</v>
      </c>
      <c r="CG535" s="99">
        <f t="shared" si="338"/>
        <v>0.22657398474650089</v>
      </c>
      <c r="CH535" s="101" t="str">
        <f t="shared" si="339"/>
        <v>Baja</v>
      </c>
      <c r="CI535" s="96">
        <f t="shared" si="340"/>
        <v>0.44049260200151352</v>
      </c>
      <c r="CJ535" s="96">
        <f t="shared" si="341"/>
        <v>1</v>
      </c>
      <c r="CK535" s="96">
        <f t="shared" si="342"/>
        <v>3.2999999999999918E-2</v>
      </c>
      <c r="CL535" s="102">
        <f t="shared" si="343"/>
        <v>0.49116420066717109</v>
      </c>
      <c r="CM535" s="103" t="str">
        <f t="shared" si="344"/>
        <v>Media</v>
      </c>
      <c r="CN535" s="96">
        <f t="shared" si="345"/>
        <v>0</v>
      </c>
      <c r="CO535" s="96">
        <f t="shared" si="346"/>
        <v>0</v>
      </c>
      <c r="CP535" s="103" t="str">
        <f t="shared" si="347"/>
        <v>Ninguna</v>
      </c>
      <c r="CQ535" s="104">
        <f t="shared" si="348"/>
        <v>3.6151508285131033E-3</v>
      </c>
      <c r="CR535" s="104">
        <f t="shared" si="349"/>
        <v>3.6151508285131033E-3</v>
      </c>
      <c r="CS535" s="103" t="str">
        <f t="shared" si="350"/>
        <v>Ninguna</v>
      </c>
      <c r="CT535" s="105" t="str">
        <f t="shared" si="351"/>
        <v>Eutrofico</v>
      </c>
      <c r="CU535" s="83" t="s">
        <v>2813</v>
      </c>
      <c r="CV535" s="83" t="s">
        <v>2814</v>
      </c>
      <c r="CW535" s="90">
        <v>44131</v>
      </c>
      <c r="CX535" s="106">
        <f t="shared" si="352"/>
        <v>5.2864863293062321</v>
      </c>
    </row>
    <row r="536" spans="1:102" ht="30" hidden="1" customHeight="1" x14ac:dyDescent="0.2">
      <c r="A536" s="83">
        <v>2020</v>
      </c>
      <c r="B536" s="84" t="s">
        <v>1580</v>
      </c>
      <c r="C536" s="84" t="s">
        <v>706</v>
      </c>
      <c r="D536" s="83" t="s">
        <v>1581</v>
      </c>
      <c r="E536" s="86" t="s">
        <v>481</v>
      </c>
      <c r="F536" s="86" t="s">
        <v>479</v>
      </c>
      <c r="G536" s="86" t="s">
        <v>1578</v>
      </c>
      <c r="H536" s="87">
        <v>-75.562472</v>
      </c>
      <c r="I536" s="119">
        <v>6.2927249999999999</v>
      </c>
      <c r="J536" s="88">
        <v>835665.8297</v>
      </c>
      <c r="K536" s="86">
        <v>1187842.5289</v>
      </c>
      <c r="L536" s="120">
        <v>1665</v>
      </c>
      <c r="M536" s="83">
        <v>2</v>
      </c>
      <c r="N536" s="86" t="s">
        <v>79</v>
      </c>
      <c r="O536" s="86" t="s">
        <v>2684</v>
      </c>
      <c r="P536" s="86" t="s">
        <v>685</v>
      </c>
      <c r="Q536" s="84" t="s">
        <v>2690</v>
      </c>
      <c r="R536" s="84" t="s">
        <v>703</v>
      </c>
      <c r="S536" s="84" t="s">
        <v>100</v>
      </c>
      <c r="T536" s="84" t="s">
        <v>704</v>
      </c>
      <c r="U536" s="85" t="s">
        <v>102</v>
      </c>
      <c r="V536" s="84" t="s">
        <v>706</v>
      </c>
      <c r="W536" s="84" t="s">
        <v>102</v>
      </c>
      <c r="X536" s="90" t="s">
        <v>706</v>
      </c>
      <c r="Y536" s="90">
        <v>44116</v>
      </c>
      <c r="Z536" s="96">
        <v>7658.94</v>
      </c>
      <c r="AA536" s="91">
        <v>6.47</v>
      </c>
      <c r="AB536" s="91">
        <v>124</v>
      </c>
      <c r="AC536" s="91">
        <v>20.7</v>
      </c>
      <c r="AD536" s="91">
        <v>23</v>
      </c>
      <c r="AE536" s="91">
        <v>6.35</v>
      </c>
      <c r="AF536" s="91">
        <v>86.3</v>
      </c>
      <c r="AG536" s="91">
        <f t="shared" si="313"/>
        <v>2.3000000000000007</v>
      </c>
      <c r="AH536" s="91">
        <v>232</v>
      </c>
      <c r="AI536" s="91">
        <v>46.3</v>
      </c>
      <c r="AJ536" s="91">
        <v>0.7</v>
      </c>
      <c r="AK536" s="91">
        <v>10</v>
      </c>
      <c r="AL536" s="91">
        <v>563000</v>
      </c>
      <c r="AM536" s="91">
        <v>15531000</v>
      </c>
      <c r="AN536" s="91">
        <v>727000</v>
      </c>
      <c r="AO536" s="91">
        <v>0.53500000000000003</v>
      </c>
      <c r="AP536" s="91">
        <v>2.5526322919640223</v>
      </c>
      <c r="AQ536" s="91">
        <v>0.02</v>
      </c>
      <c r="AR536" s="91">
        <v>5</v>
      </c>
      <c r="AS536" s="91">
        <v>127</v>
      </c>
      <c r="AT536" s="91">
        <v>264</v>
      </c>
      <c r="AU536" s="91" t="s">
        <v>88</v>
      </c>
      <c r="AV536" s="91">
        <v>186</v>
      </c>
      <c r="AW536" s="91">
        <v>4</v>
      </c>
      <c r="AX536" s="91">
        <v>5.94</v>
      </c>
      <c r="AY536" s="91">
        <v>1.55</v>
      </c>
      <c r="AZ536" s="91">
        <v>45.8</v>
      </c>
      <c r="BA536" s="91">
        <v>42.8</v>
      </c>
      <c r="BB536" s="91">
        <v>0.05</v>
      </c>
      <c r="BC536" s="91" t="s">
        <v>88</v>
      </c>
      <c r="BD536" s="91" t="s">
        <v>88</v>
      </c>
      <c r="BE536" s="93">
        <v>1E-3</v>
      </c>
      <c r="BF536" s="91" t="s">
        <v>88</v>
      </c>
      <c r="BG536" s="91">
        <v>1.6E-2</v>
      </c>
      <c r="BH536" s="91">
        <v>20.399999999999999</v>
      </c>
      <c r="BI536" s="94">
        <f t="shared" si="314"/>
        <v>92.462932363239176</v>
      </c>
      <c r="BJ536" s="95">
        <f t="shared" si="315"/>
        <v>2</v>
      </c>
      <c r="BK536" s="95">
        <f t="shared" si="316"/>
        <v>72.704207381646</v>
      </c>
      <c r="BL536" s="95">
        <f t="shared" si="317"/>
        <v>2</v>
      </c>
      <c r="BM536" s="95">
        <f t="shared" si="318"/>
        <v>84.011264548418183</v>
      </c>
      <c r="BN536" s="95">
        <f t="shared" si="319"/>
        <v>59.681721527373661</v>
      </c>
      <c r="BO536" s="95">
        <f t="shared" si="320"/>
        <v>85.502798594525416</v>
      </c>
      <c r="BP536" s="95">
        <f t="shared" si="321"/>
        <v>5</v>
      </c>
      <c r="BQ536" s="95">
        <f t="shared" si="322"/>
        <v>58.200570682777602</v>
      </c>
      <c r="BR536" s="96">
        <f t="shared" si="323"/>
        <v>51.649779728557881</v>
      </c>
      <c r="BS536" s="97" t="str">
        <f t="shared" si="324"/>
        <v>MEDIA</v>
      </c>
      <c r="BT536" s="98">
        <f t="shared" si="325"/>
        <v>3.8322580645161293</v>
      </c>
      <c r="BU536" s="99">
        <f t="shared" si="326"/>
        <v>0.86299999999999999</v>
      </c>
      <c r="BV536" s="100">
        <f t="shared" si="327"/>
        <v>0.1</v>
      </c>
      <c r="BW536" s="95">
        <f t="shared" si="328"/>
        <v>0.76016032709934422</v>
      </c>
      <c r="BX536" s="94">
        <f t="shared" si="329"/>
        <v>0.125</v>
      </c>
      <c r="BY536" s="100">
        <f t="shared" si="330"/>
        <v>0.46199999999999997</v>
      </c>
      <c r="BZ536" s="100">
        <f t="shared" si="331"/>
        <v>0.64909863459521966</v>
      </c>
      <c r="CA536" s="94">
        <f t="shared" si="332"/>
        <v>0.15</v>
      </c>
      <c r="CB536" s="99">
        <f t="shared" si="333"/>
        <v>0.45255625463723903</v>
      </c>
      <c r="CC536" s="97" t="str">
        <f t="shared" si="334"/>
        <v>Mala</v>
      </c>
      <c r="CD536" s="99">
        <f t="shared" si="335"/>
        <v>0.3509013654047804</v>
      </c>
      <c r="CE536" s="96">
        <f t="shared" si="336"/>
        <v>1.225610812357239E-2</v>
      </c>
      <c r="CF536" s="96">
        <f t="shared" si="337"/>
        <v>0</v>
      </c>
      <c r="CG536" s="99">
        <f t="shared" si="338"/>
        <v>0.1210524911761176</v>
      </c>
      <c r="CH536" s="101" t="str">
        <f t="shared" si="339"/>
        <v>Ninguna</v>
      </c>
      <c r="CI536" s="96">
        <f t="shared" si="340"/>
        <v>1</v>
      </c>
      <c r="CJ536" s="96">
        <f t="shared" si="341"/>
        <v>1</v>
      </c>
      <c r="CK536" s="96">
        <f t="shared" si="342"/>
        <v>0.13700000000000001</v>
      </c>
      <c r="CL536" s="102">
        <f t="shared" si="343"/>
        <v>0.71233333333333337</v>
      </c>
      <c r="CM536" s="103" t="str">
        <f t="shared" si="344"/>
        <v>Alta</v>
      </c>
      <c r="CN536" s="96">
        <f t="shared" si="345"/>
        <v>0.53800000000000003</v>
      </c>
      <c r="CO536" s="96">
        <f t="shared" si="346"/>
        <v>0.53800000000000003</v>
      </c>
      <c r="CP536" s="103" t="str">
        <f t="shared" si="347"/>
        <v>Media</v>
      </c>
      <c r="CQ536" s="104">
        <f t="shared" si="348"/>
        <v>1.5709542923141929E-4</v>
      </c>
      <c r="CR536" s="104">
        <f t="shared" si="349"/>
        <v>1.5709542923141929E-4</v>
      </c>
      <c r="CS536" s="103" t="str">
        <f t="shared" si="350"/>
        <v>Ninguna</v>
      </c>
      <c r="CT536" s="105" t="str">
        <f t="shared" si="351"/>
        <v>Hipereutrofico</v>
      </c>
      <c r="CU536" s="113" t="s">
        <v>2805</v>
      </c>
      <c r="CV536" s="83" t="s">
        <v>2806</v>
      </c>
      <c r="CW536" s="90">
        <v>44146</v>
      </c>
      <c r="CX536" s="106">
        <f t="shared" si="352"/>
        <v>8.5126322919640227</v>
      </c>
    </row>
    <row r="537" spans="1:102" ht="30" hidden="1" customHeight="1" x14ac:dyDescent="0.2">
      <c r="A537" s="83">
        <v>2020</v>
      </c>
      <c r="B537" s="84" t="s">
        <v>1583</v>
      </c>
      <c r="C537" s="84" t="s">
        <v>1271</v>
      </c>
      <c r="D537" s="83" t="s">
        <v>1584</v>
      </c>
      <c r="E537" s="84" t="s">
        <v>1273</v>
      </c>
      <c r="F537" s="86" t="s">
        <v>78</v>
      </c>
      <c r="G537" s="86" t="s">
        <v>1507</v>
      </c>
      <c r="H537" s="87">
        <v>-75.532482999999999</v>
      </c>
      <c r="I537" s="119">
        <v>6.161092</v>
      </c>
      <c r="J537" s="88">
        <v>838945.1899</v>
      </c>
      <c r="K537" s="86">
        <v>1173271.6335</v>
      </c>
      <c r="L537" s="120">
        <v>2542</v>
      </c>
      <c r="M537" s="83">
        <v>2</v>
      </c>
      <c r="N537" s="86" t="s">
        <v>79</v>
      </c>
      <c r="O537" s="86" t="s">
        <v>2741</v>
      </c>
      <c r="P537" s="86" t="s">
        <v>289</v>
      </c>
      <c r="Q537" s="84" t="s">
        <v>2773</v>
      </c>
      <c r="R537" s="84" t="s">
        <v>2774</v>
      </c>
      <c r="S537" s="84" t="s">
        <v>1274</v>
      </c>
      <c r="T537" s="84" t="s">
        <v>1275</v>
      </c>
      <c r="U537" s="85" t="s">
        <v>1276</v>
      </c>
      <c r="V537" s="84" t="s">
        <v>1271</v>
      </c>
      <c r="W537" s="84" t="s">
        <v>1277</v>
      </c>
      <c r="X537" s="90" t="s">
        <v>1271</v>
      </c>
      <c r="Y537" s="90">
        <v>44103</v>
      </c>
      <c r="Z537" s="91">
        <v>378.75</v>
      </c>
      <c r="AA537" s="91">
        <v>7.67</v>
      </c>
      <c r="AB537" s="91">
        <v>202.8</v>
      </c>
      <c r="AC537" s="91">
        <v>17.5</v>
      </c>
      <c r="AD537" s="91">
        <v>19.899999999999999</v>
      </c>
      <c r="AE537" s="91">
        <v>6.6</v>
      </c>
      <c r="AF537" s="91">
        <v>96.8</v>
      </c>
      <c r="AG537" s="91">
        <f t="shared" si="313"/>
        <v>2.3999999999999986</v>
      </c>
      <c r="AH537" s="91">
        <v>12</v>
      </c>
      <c r="AI537" s="91">
        <v>2</v>
      </c>
      <c r="AJ537" s="91" t="s">
        <v>88</v>
      </c>
      <c r="AK537" s="91" t="s">
        <v>88</v>
      </c>
      <c r="AL537" s="91">
        <v>11060</v>
      </c>
      <c r="AM537" s="91">
        <v>198630</v>
      </c>
      <c r="AN537" s="91">
        <v>17890</v>
      </c>
      <c r="AO537" s="91">
        <v>0.5</v>
      </c>
      <c r="AP537" s="91">
        <v>0.2484863293062323</v>
      </c>
      <c r="AQ537" s="91">
        <v>0.03</v>
      </c>
      <c r="AR537" s="91">
        <v>5</v>
      </c>
      <c r="AS537" s="91">
        <v>4.0999999999999996</v>
      </c>
      <c r="AT537" s="91">
        <v>94</v>
      </c>
      <c r="AU537" s="91" t="s">
        <v>88</v>
      </c>
      <c r="AV537" s="91">
        <v>7</v>
      </c>
      <c r="AW537" s="91">
        <v>0.1</v>
      </c>
      <c r="AX537" s="91">
        <v>5</v>
      </c>
      <c r="AY537" s="91">
        <v>0.17199999999999999</v>
      </c>
      <c r="AZ537" s="91">
        <v>37.799999999999997</v>
      </c>
      <c r="BA537" s="91">
        <v>38</v>
      </c>
      <c r="BB537" s="91" t="s">
        <v>88</v>
      </c>
      <c r="BC537" s="91" t="s">
        <v>88</v>
      </c>
      <c r="BD537" s="91" t="s">
        <v>88</v>
      </c>
      <c r="BE537" s="93" t="s">
        <v>88</v>
      </c>
      <c r="BF537" s="91" t="s">
        <v>88</v>
      </c>
      <c r="BG537" s="91" t="s">
        <v>88</v>
      </c>
      <c r="BH537" s="91" t="s">
        <v>88</v>
      </c>
      <c r="BI537" s="94">
        <f t="shared" si="314"/>
        <v>98.1971776755679</v>
      </c>
      <c r="BJ537" s="95">
        <f t="shared" si="315"/>
        <v>8.1163936831375914</v>
      </c>
      <c r="BK537" s="95">
        <f t="shared" si="316"/>
        <v>91.620422220006731</v>
      </c>
      <c r="BL537" s="95">
        <f t="shared" si="317"/>
        <v>80.14150832</v>
      </c>
      <c r="BM537" s="95">
        <f t="shared" si="318"/>
        <v>99.104004398411917</v>
      </c>
      <c r="BN537" s="95">
        <f t="shared" si="319"/>
        <v>61.608367706250007</v>
      </c>
      <c r="BO537" s="95">
        <f t="shared" si="320"/>
        <v>85.153143194855019</v>
      </c>
      <c r="BP537" s="95">
        <f t="shared" si="321"/>
        <v>88.113348225055788</v>
      </c>
      <c r="BQ537" s="95">
        <f t="shared" si="322"/>
        <v>84.648442093105601</v>
      </c>
      <c r="BR537" s="96">
        <f t="shared" si="323"/>
        <v>74.446965888022859</v>
      </c>
      <c r="BS537" s="97" t="str">
        <f t="shared" si="324"/>
        <v>BUENA</v>
      </c>
      <c r="BT537" s="98">
        <f t="shared" si="325"/>
        <v>29.069767441860467</v>
      </c>
      <c r="BU537" s="99">
        <f t="shared" si="326"/>
        <v>0.96799999999999997</v>
      </c>
      <c r="BV537" s="100">
        <f t="shared" si="327"/>
        <v>0.1</v>
      </c>
      <c r="BW537" s="95">
        <f t="shared" si="328"/>
        <v>1</v>
      </c>
      <c r="BX537" s="94">
        <f t="shared" si="329"/>
        <v>0.91</v>
      </c>
      <c r="BY537" s="100">
        <f t="shared" si="330"/>
        <v>0.999</v>
      </c>
      <c r="BZ537" s="100">
        <f t="shared" si="331"/>
        <v>0.32162309543319401</v>
      </c>
      <c r="CA537" s="94">
        <f t="shared" si="332"/>
        <v>0.15</v>
      </c>
      <c r="CB537" s="99">
        <f t="shared" si="333"/>
        <v>0.64216723336064729</v>
      </c>
      <c r="CC537" s="97" t="str">
        <f t="shared" si="334"/>
        <v>Regular</v>
      </c>
      <c r="CD537" s="99">
        <f t="shared" si="335"/>
        <v>0.67837690456680599</v>
      </c>
      <c r="CE537" s="96">
        <f t="shared" si="336"/>
        <v>7.2618592163853583E-3</v>
      </c>
      <c r="CF537" s="96">
        <f t="shared" si="337"/>
        <v>0</v>
      </c>
      <c r="CG537" s="99">
        <f t="shared" si="338"/>
        <v>0.22854625459439712</v>
      </c>
      <c r="CH537" s="101" t="str">
        <f t="shared" si="339"/>
        <v>Baja</v>
      </c>
      <c r="CI537" s="96">
        <f t="shared" si="340"/>
        <v>0</v>
      </c>
      <c r="CJ537" s="96">
        <f t="shared" si="341"/>
        <v>1</v>
      </c>
      <c r="CK537" s="96">
        <f t="shared" si="342"/>
        <v>3.2000000000000028E-2</v>
      </c>
      <c r="CL537" s="102">
        <f t="shared" si="343"/>
        <v>0.34400000000000003</v>
      </c>
      <c r="CM537" s="103" t="str">
        <f t="shared" si="344"/>
        <v>Baja</v>
      </c>
      <c r="CN537" s="96">
        <f t="shared" si="345"/>
        <v>0</v>
      </c>
      <c r="CO537" s="96">
        <f t="shared" si="346"/>
        <v>0</v>
      </c>
      <c r="CP537" s="103" t="str">
        <f t="shared" si="347"/>
        <v>Ninguna</v>
      </c>
      <c r="CQ537" s="104">
        <f t="shared" si="348"/>
        <v>9.7711684963871278E-3</v>
      </c>
      <c r="CR537" s="104">
        <f t="shared" si="349"/>
        <v>9.7711684963871278E-3</v>
      </c>
      <c r="CS537" s="103" t="str">
        <f t="shared" si="350"/>
        <v>Ninguna</v>
      </c>
      <c r="CT537" s="105" t="str">
        <f t="shared" si="351"/>
        <v>Eutrofico</v>
      </c>
      <c r="CU537" s="83" t="s">
        <v>2815</v>
      </c>
      <c r="CV537" s="83" t="s">
        <v>2816</v>
      </c>
      <c r="CW537" s="90">
        <v>44131</v>
      </c>
      <c r="CX537" s="106">
        <f t="shared" si="352"/>
        <v>5.2784863293062321</v>
      </c>
    </row>
    <row r="538" spans="1:102" ht="30" hidden="1" customHeight="1" x14ac:dyDescent="0.2">
      <c r="A538" s="83">
        <v>2020</v>
      </c>
      <c r="B538" s="84" t="s">
        <v>2817</v>
      </c>
      <c r="C538" s="84" t="s">
        <v>714</v>
      </c>
      <c r="D538" s="83" t="s">
        <v>1588</v>
      </c>
      <c r="E538" s="84" t="s">
        <v>1273</v>
      </c>
      <c r="F538" s="86" t="s">
        <v>479</v>
      </c>
      <c r="G538" s="86" t="s">
        <v>2780</v>
      </c>
      <c r="H538" s="87">
        <v>-75.582932</v>
      </c>
      <c r="I538" s="119">
        <v>6.1882739999999998</v>
      </c>
      <c r="J538" s="88">
        <v>833368.12170000002</v>
      </c>
      <c r="K538" s="86">
        <v>1176294.1237000001</v>
      </c>
      <c r="L538" s="120">
        <v>1516</v>
      </c>
      <c r="M538" s="83">
        <v>2</v>
      </c>
      <c r="N538" s="86" t="s">
        <v>79</v>
      </c>
      <c r="O538" s="86" t="s">
        <v>2684</v>
      </c>
      <c r="P538" s="86" t="s">
        <v>685</v>
      </c>
      <c r="Q538" s="84" t="s">
        <v>2690</v>
      </c>
      <c r="R538" s="84" t="s">
        <v>703</v>
      </c>
      <c r="S538" s="84" t="s">
        <v>100</v>
      </c>
      <c r="T538" s="84" t="s">
        <v>704</v>
      </c>
      <c r="U538" s="85" t="s">
        <v>715</v>
      </c>
      <c r="V538" s="84" t="s">
        <v>714</v>
      </c>
      <c r="W538" s="84" t="s">
        <v>715</v>
      </c>
      <c r="X538" s="90" t="s">
        <v>714</v>
      </c>
      <c r="Y538" s="90">
        <v>44105</v>
      </c>
      <c r="Z538" s="91">
        <v>3023.23</v>
      </c>
      <c r="AA538" s="91">
        <v>7.52</v>
      </c>
      <c r="AB538" s="91">
        <v>159.19999999999999</v>
      </c>
      <c r="AC538" s="91">
        <v>24.3</v>
      </c>
      <c r="AD538" s="91">
        <v>25.3</v>
      </c>
      <c r="AE538" s="91">
        <v>6.74</v>
      </c>
      <c r="AF538" s="91">
        <v>98.4</v>
      </c>
      <c r="AG538" s="91">
        <f t="shared" si="313"/>
        <v>1</v>
      </c>
      <c r="AH538" s="91">
        <v>12</v>
      </c>
      <c r="AI538" s="91">
        <v>4.8899999999999997</v>
      </c>
      <c r="AJ538" s="91" t="s">
        <v>88</v>
      </c>
      <c r="AK538" s="91" t="s">
        <v>88</v>
      </c>
      <c r="AL538" s="91">
        <v>35500</v>
      </c>
      <c r="AM538" s="91">
        <v>816400</v>
      </c>
      <c r="AN538" s="91">
        <v>46110</v>
      </c>
      <c r="AO538" s="91">
        <v>0.5</v>
      </c>
      <c r="AP538" s="91">
        <v>0.2484863293062323</v>
      </c>
      <c r="AQ538" s="91">
        <v>0.03</v>
      </c>
      <c r="AR538" s="91">
        <v>5</v>
      </c>
      <c r="AS538" s="91">
        <v>12.6</v>
      </c>
      <c r="AT538" s="91">
        <v>107</v>
      </c>
      <c r="AU538" s="91" t="s">
        <v>88</v>
      </c>
      <c r="AV538" s="91">
        <v>10</v>
      </c>
      <c r="AW538" s="91">
        <v>0.1</v>
      </c>
      <c r="AX538" s="91">
        <v>5</v>
      </c>
      <c r="AY538" s="91">
        <v>0.22600000000000001</v>
      </c>
      <c r="AZ538" s="91">
        <v>29.6</v>
      </c>
      <c r="BA538" s="91">
        <v>22.4</v>
      </c>
      <c r="BB538" s="91" t="s">
        <v>88</v>
      </c>
      <c r="BC538" s="91" t="s">
        <v>88</v>
      </c>
      <c r="BD538" s="91" t="s">
        <v>88</v>
      </c>
      <c r="BE538" s="93" t="s">
        <v>88</v>
      </c>
      <c r="BF538" s="91" t="s">
        <v>88</v>
      </c>
      <c r="BG538" s="91" t="s">
        <v>88</v>
      </c>
      <c r="BH538" s="91" t="s">
        <v>88</v>
      </c>
      <c r="BI538" s="94">
        <f t="shared" si="314"/>
        <v>98.544419096230385</v>
      </c>
      <c r="BJ538" s="95">
        <f t="shared" si="315"/>
        <v>5.4618100757328918</v>
      </c>
      <c r="BK538" s="95">
        <f t="shared" si="316"/>
        <v>92.911736773268785</v>
      </c>
      <c r="BL538" s="95">
        <f t="shared" si="317"/>
        <v>58.080938141142596</v>
      </c>
      <c r="BM538" s="95">
        <f t="shared" si="318"/>
        <v>99.104004398411917</v>
      </c>
      <c r="BN538" s="95">
        <f t="shared" si="319"/>
        <v>61.608367706250007</v>
      </c>
      <c r="BO538" s="95">
        <f t="shared" si="320"/>
        <v>89.058291121899998</v>
      </c>
      <c r="BP538" s="95">
        <f t="shared" si="321"/>
        <v>71.826841150620638</v>
      </c>
      <c r="BQ538" s="95">
        <f t="shared" si="322"/>
        <v>83.59528560513111</v>
      </c>
      <c r="BR538" s="96">
        <f t="shared" si="323"/>
        <v>70.8105187061267</v>
      </c>
      <c r="BS538" s="97" t="str">
        <f t="shared" si="324"/>
        <v>BUENA</v>
      </c>
      <c r="BT538" s="98">
        <f t="shared" si="325"/>
        <v>22.123893805309734</v>
      </c>
      <c r="BU538" s="99">
        <f t="shared" si="326"/>
        <v>0.9840000000000001</v>
      </c>
      <c r="BV538" s="100">
        <f t="shared" si="327"/>
        <v>0.1</v>
      </c>
      <c r="BW538" s="95">
        <f t="shared" si="328"/>
        <v>1</v>
      </c>
      <c r="BX538" s="94">
        <f t="shared" si="329"/>
        <v>0.91</v>
      </c>
      <c r="BY538" s="100">
        <f t="shared" si="330"/>
        <v>0.99</v>
      </c>
      <c r="BZ538" s="100">
        <f t="shared" si="331"/>
        <v>0.50953987446645577</v>
      </c>
      <c r="CA538" s="94">
        <f t="shared" si="332"/>
        <v>0.15</v>
      </c>
      <c r="CB538" s="99">
        <f t="shared" si="333"/>
        <v>0.66977558242530388</v>
      </c>
      <c r="CC538" s="97" t="str">
        <f t="shared" si="334"/>
        <v>Regular</v>
      </c>
      <c r="CD538" s="99">
        <f t="shared" si="335"/>
        <v>0.49046012553354423</v>
      </c>
      <c r="CE538" s="96">
        <f t="shared" si="336"/>
        <v>0</v>
      </c>
      <c r="CF538" s="96">
        <f t="shared" si="337"/>
        <v>0</v>
      </c>
      <c r="CG538" s="99">
        <f t="shared" si="338"/>
        <v>0.16348670851118141</v>
      </c>
      <c r="CH538" s="101" t="str">
        <f t="shared" si="339"/>
        <v>Ninguna</v>
      </c>
      <c r="CI538" s="96">
        <f t="shared" si="340"/>
        <v>0.43251620138653407</v>
      </c>
      <c r="CJ538" s="96">
        <f t="shared" si="341"/>
        <v>1</v>
      </c>
      <c r="CK538" s="96">
        <f t="shared" si="342"/>
        <v>1.5999999999999903E-2</v>
      </c>
      <c r="CL538" s="102">
        <f t="shared" si="343"/>
        <v>0.48283873379551129</v>
      </c>
      <c r="CM538" s="103" t="str">
        <f t="shared" si="344"/>
        <v>Media</v>
      </c>
      <c r="CN538" s="96">
        <f t="shared" si="345"/>
        <v>0</v>
      </c>
      <c r="CO538" s="96">
        <f t="shared" si="346"/>
        <v>0</v>
      </c>
      <c r="CP538" s="103" t="str">
        <f t="shared" si="347"/>
        <v>Ninguna</v>
      </c>
      <c r="CQ538" s="104">
        <f t="shared" si="348"/>
        <v>5.8467814955466156E-3</v>
      </c>
      <c r="CR538" s="104">
        <f t="shared" si="349"/>
        <v>5.8467814955466156E-3</v>
      </c>
      <c r="CS538" s="103" t="str">
        <f t="shared" si="350"/>
        <v>Ninguna</v>
      </c>
      <c r="CT538" s="105" t="str">
        <f t="shared" si="351"/>
        <v>Eutrofico</v>
      </c>
      <c r="CU538" s="83" t="s">
        <v>2813</v>
      </c>
      <c r="CV538" s="83" t="s">
        <v>2814</v>
      </c>
      <c r="CW538" s="90">
        <v>44131</v>
      </c>
      <c r="CX538" s="106">
        <f t="shared" si="352"/>
        <v>5.2784863293062321</v>
      </c>
    </row>
    <row r="539" spans="1:102" ht="30" hidden="1" customHeight="1" x14ac:dyDescent="0.2">
      <c r="A539" s="83">
        <v>2020</v>
      </c>
      <c r="B539" s="84" t="s">
        <v>1591</v>
      </c>
      <c r="C539" s="84" t="s">
        <v>296</v>
      </c>
      <c r="D539" s="83" t="s">
        <v>1593</v>
      </c>
      <c r="E539" s="84" t="s">
        <v>306</v>
      </c>
      <c r="F539" s="86" t="s">
        <v>1412</v>
      </c>
      <c r="G539" s="86" t="s">
        <v>1494</v>
      </c>
      <c r="H539" s="87">
        <v>-74.635323999999997</v>
      </c>
      <c r="I539" s="119">
        <v>6.2337550000000004</v>
      </c>
      <c r="J539" s="88">
        <v>938267.96490000002</v>
      </c>
      <c r="K539" s="86">
        <v>1181120.3581000001</v>
      </c>
      <c r="L539" s="120">
        <v>150</v>
      </c>
      <c r="M539" s="83">
        <v>2</v>
      </c>
      <c r="N539" s="86" t="s">
        <v>79</v>
      </c>
      <c r="O539" s="86" t="s">
        <v>2741</v>
      </c>
      <c r="P539" s="86" t="s">
        <v>289</v>
      </c>
      <c r="Q539" s="84" t="s">
        <v>2773</v>
      </c>
      <c r="R539" s="84" t="s">
        <v>2774</v>
      </c>
      <c r="S539" s="84" t="s">
        <v>291</v>
      </c>
      <c r="T539" s="84" t="s">
        <v>292</v>
      </c>
      <c r="U539" s="85" t="s">
        <v>293</v>
      </c>
      <c r="V539" s="84" t="s">
        <v>2775</v>
      </c>
      <c r="W539" s="84" t="s">
        <v>295</v>
      </c>
      <c r="X539" s="90" t="s">
        <v>296</v>
      </c>
      <c r="Y539" s="90">
        <v>44152</v>
      </c>
      <c r="Z539" s="91">
        <v>522860</v>
      </c>
      <c r="AA539" s="91">
        <v>7.71</v>
      </c>
      <c r="AB539" s="91">
        <v>120</v>
      </c>
      <c r="AC539" s="91">
        <v>23.3</v>
      </c>
      <c r="AD539" s="91">
        <v>25.4</v>
      </c>
      <c r="AE539" s="91">
        <v>6.45</v>
      </c>
      <c r="AF539" s="91">
        <v>92.4</v>
      </c>
      <c r="AG539" s="91">
        <f t="shared" si="313"/>
        <v>2.0999999999999979</v>
      </c>
      <c r="AH539" s="91">
        <v>12</v>
      </c>
      <c r="AI539" s="91">
        <v>2</v>
      </c>
      <c r="AJ539" s="91" t="s">
        <v>88</v>
      </c>
      <c r="AK539" s="91" t="s">
        <v>88</v>
      </c>
      <c r="AL539" s="91">
        <v>2080</v>
      </c>
      <c r="AM539" s="91">
        <v>22605</v>
      </c>
      <c r="AN539" s="91">
        <v>2374</v>
      </c>
      <c r="AO539" s="91">
        <v>0.5</v>
      </c>
      <c r="AP539" s="91">
        <v>0.2484863293062323</v>
      </c>
      <c r="AQ539" s="91">
        <v>0.03</v>
      </c>
      <c r="AR539" s="91">
        <v>5</v>
      </c>
      <c r="AS539" s="91">
        <v>47.8</v>
      </c>
      <c r="AT539" s="91">
        <v>99</v>
      </c>
      <c r="AU539" s="91" t="s">
        <v>88</v>
      </c>
      <c r="AV539" s="91">
        <v>42</v>
      </c>
      <c r="AW539" s="91">
        <v>0.1</v>
      </c>
      <c r="AX539" s="91">
        <v>5</v>
      </c>
      <c r="AY539" s="91">
        <v>0.24099999999999999</v>
      </c>
      <c r="AZ539" s="91">
        <v>12.4</v>
      </c>
      <c r="BA539" s="91">
        <v>12.3</v>
      </c>
      <c r="BB539" s="91" t="s">
        <v>88</v>
      </c>
      <c r="BC539" s="91" t="s">
        <v>88</v>
      </c>
      <c r="BD539" s="91" t="s">
        <v>88</v>
      </c>
      <c r="BE539" s="93" t="s">
        <v>88</v>
      </c>
      <c r="BF539" s="91" t="s">
        <v>88</v>
      </c>
      <c r="BG539" s="91" t="s">
        <v>88</v>
      </c>
      <c r="BH539" s="91" t="s">
        <v>88</v>
      </c>
      <c r="BI539" s="94">
        <f t="shared" si="314"/>
        <v>96.511152227214055</v>
      </c>
      <c r="BJ539" s="95">
        <f t="shared" si="315"/>
        <v>17.249484418031408</v>
      </c>
      <c r="BK539" s="95">
        <f t="shared" si="316"/>
        <v>91.071583149183425</v>
      </c>
      <c r="BL539" s="95">
        <f t="shared" si="317"/>
        <v>80.14150832</v>
      </c>
      <c r="BM539" s="95">
        <f t="shared" si="318"/>
        <v>99.104004398411917</v>
      </c>
      <c r="BN539" s="95">
        <f t="shared" si="319"/>
        <v>61.608367706250007</v>
      </c>
      <c r="BO539" s="95">
        <f t="shared" si="320"/>
        <v>86.171485041396394</v>
      </c>
      <c r="BP539" s="95">
        <f t="shared" si="321"/>
        <v>40.030013280463848</v>
      </c>
      <c r="BQ539" s="95">
        <f t="shared" si="322"/>
        <v>84.276582883131098</v>
      </c>
      <c r="BR539" s="96">
        <f t="shared" si="323"/>
        <v>71.790401025983726</v>
      </c>
      <c r="BS539" s="97" t="str">
        <f t="shared" si="324"/>
        <v>BUENA</v>
      </c>
      <c r="BT539" s="98">
        <f t="shared" si="325"/>
        <v>20.74688796680498</v>
      </c>
      <c r="BU539" s="99">
        <f t="shared" si="326"/>
        <v>0.92400000000000004</v>
      </c>
      <c r="BV539" s="100">
        <f t="shared" si="327"/>
        <v>0.1</v>
      </c>
      <c r="BW539" s="95">
        <f t="shared" si="328"/>
        <v>1</v>
      </c>
      <c r="BX539" s="94">
        <f t="shared" si="329"/>
        <v>0.91</v>
      </c>
      <c r="BY539" s="100">
        <f t="shared" si="330"/>
        <v>0.89400000000000002</v>
      </c>
      <c r="BZ539" s="100">
        <f t="shared" si="331"/>
        <v>0.66418285142941358</v>
      </c>
      <c r="CA539" s="94">
        <f t="shared" si="332"/>
        <v>0.15</v>
      </c>
      <c r="CB539" s="99">
        <f t="shared" si="333"/>
        <v>0.66838559920011797</v>
      </c>
      <c r="CC539" s="97" t="str">
        <f t="shared" si="334"/>
        <v>Regular</v>
      </c>
      <c r="CD539" s="99">
        <f t="shared" si="335"/>
        <v>0.33581714857058642</v>
      </c>
      <c r="CE539" s="96">
        <f t="shared" si="336"/>
        <v>0</v>
      </c>
      <c r="CF539" s="96">
        <f t="shared" si="337"/>
        <v>0</v>
      </c>
      <c r="CG539" s="99">
        <f t="shared" si="338"/>
        <v>0.1119390495235288</v>
      </c>
      <c r="CH539" s="101" t="str">
        <f t="shared" si="339"/>
        <v>Ninguna</v>
      </c>
      <c r="CI539" s="96">
        <f t="shared" si="340"/>
        <v>0</v>
      </c>
      <c r="CJ539" s="96">
        <f t="shared" si="341"/>
        <v>1</v>
      </c>
      <c r="CK539" s="96">
        <f t="shared" si="342"/>
        <v>7.5999999999999956E-2</v>
      </c>
      <c r="CL539" s="102">
        <f t="shared" si="343"/>
        <v>0.35866666666666669</v>
      </c>
      <c r="CM539" s="103" t="str">
        <f t="shared" si="344"/>
        <v>Baja</v>
      </c>
      <c r="CN539" s="96">
        <f t="shared" si="345"/>
        <v>0.106</v>
      </c>
      <c r="CO539" s="96">
        <f t="shared" si="346"/>
        <v>0.106</v>
      </c>
      <c r="CP539" s="103" t="str">
        <f t="shared" si="347"/>
        <v>Ninguna</v>
      </c>
      <c r="CQ539" s="104">
        <f t="shared" si="348"/>
        <v>1.1200867264296642E-2</v>
      </c>
      <c r="CR539" s="104">
        <f t="shared" si="349"/>
        <v>1.1200867264296642E-2</v>
      </c>
      <c r="CS539" s="103" t="str">
        <f t="shared" si="350"/>
        <v>Ninguna</v>
      </c>
      <c r="CT539" s="105" t="str">
        <f t="shared" si="351"/>
        <v>Eutrofico</v>
      </c>
      <c r="CU539" s="83" t="s">
        <v>2818</v>
      </c>
      <c r="CV539" s="83" t="s">
        <v>2819</v>
      </c>
      <c r="CW539" s="90">
        <v>44168</v>
      </c>
      <c r="CX539" s="106">
        <f t="shared" si="352"/>
        <v>5.2784863293062321</v>
      </c>
    </row>
    <row r="540" spans="1:102" ht="30" hidden="1" customHeight="1" x14ac:dyDescent="0.2">
      <c r="A540" s="83">
        <v>2020</v>
      </c>
      <c r="B540" s="84" t="s">
        <v>1601</v>
      </c>
      <c r="C540" s="84" t="s">
        <v>95</v>
      </c>
      <c r="D540" s="83" t="s">
        <v>1602</v>
      </c>
      <c r="E540" s="84" t="s">
        <v>91</v>
      </c>
      <c r="F540" s="86" t="s">
        <v>78</v>
      </c>
      <c r="G540" s="86" t="s">
        <v>1507</v>
      </c>
      <c r="H540" s="87">
        <v>-75.709361000000001</v>
      </c>
      <c r="I540" s="119">
        <v>6.2079240000000002</v>
      </c>
      <c r="J540" s="88">
        <v>819377.09970000002</v>
      </c>
      <c r="K540" s="86">
        <v>1178509.3504999999</v>
      </c>
      <c r="L540" s="120">
        <v>2043</v>
      </c>
      <c r="M540" s="83">
        <v>2</v>
      </c>
      <c r="N540" s="86" t="s">
        <v>79</v>
      </c>
      <c r="O540" s="86" t="s">
        <v>2545</v>
      </c>
      <c r="P540" s="86" t="s">
        <v>80</v>
      </c>
      <c r="Q540" s="84" t="s">
        <v>2546</v>
      </c>
      <c r="R540" s="84" t="s">
        <v>667</v>
      </c>
      <c r="S540" s="84" t="s">
        <v>82</v>
      </c>
      <c r="T540" s="84" t="s">
        <v>721</v>
      </c>
      <c r="U540" s="85" t="s">
        <v>92</v>
      </c>
      <c r="V540" s="84" t="s">
        <v>93</v>
      </c>
      <c r="W540" s="84" t="s">
        <v>94</v>
      </c>
      <c r="X540" s="90" t="s">
        <v>95</v>
      </c>
      <c r="Y540" s="90">
        <v>44119</v>
      </c>
      <c r="Z540" s="108">
        <v>30.27</v>
      </c>
      <c r="AA540" s="91">
        <v>7.4</v>
      </c>
      <c r="AB540" s="91">
        <v>48</v>
      </c>
      <c r="AC540" s="91">
        <v>16</v>
      </c>
      <c r="AD540" s="91">
        <v>18</v>
      </c>
      <c r="AE540" s="91">
        <v>8.4</v>
      </c>
      <c r="AF540" s="91">
        <v>96.4</v>
      </c>
      <c r="AG540" s="91">
        <f t="shared" si="313"/>
        <v>2</v>
      </c>
      <c r="AH540" s="91">
        <v>12</v>
      </c>
      <c r="AI540" s="91">
        <v>2</v>
      </c>
      <c r="AJ540" s="91" t="s">
        <v>88</v>
      </c>
      <c r="AK540" s="91" t="s">
        <v>88</v>
      </c>
      <c r="AL540" s="91">
        <v>74</v>
      </c>
      <c r="AM540" s="91">
        <v>17965</v>
      </c>
      <c r="AN540" s="91">
        <v>75</v>
      </c>
      <c r="AO540" s="91">
        <v>0.5</v>
      </c>
      <c r="AP540" s="91">
        <v>0.2484863293062323</v>
      </c>
      <c r="AQ540" s="91">
        <v>0.03</v>
      </c>
      <c r="AR540" s="91">
        <v>5</v>
      </c>
      <c r="AS540" s="91">
        <v>1.45</v>
      </c>
      <c r="AT540" s="91">
        <v>53</v>
      </c>
      <c r="AU540" s="91" t="s">
        <v>88</v>
      </c>
      <c r="AV540" s="91">
        <v>7</v>
      </c>
      <c r="AW540" s="91">
        <v>0.1</v>
      </c>
      <c r="AX540" s="91">
        <v>5</v>
      </c>
      <c r="AY540" s="91">
        <v>0.15</v>
      </c>
      <c r="AZ540" s="91">
        <v>42.4</v>
      </c>
      <c r="BA540" s="91">
        <v>35.799999999999997</v>
      </c>
      <c r="BB540" s="91" t="s">
        <v>88</v>
      </c>
      <c r="BC540" s="91" t="s">
        <v>88</v>
      </c>
      <c r="BD540" s="91" t="s">
        <v>88</v>
      </c>
      <c r="BE540" s="93" t="s">
        <v>88</v>
      </c>
      <c r="BF540" s="91" t="s">
        <v>88</v>
      </c>
      <c r="BG540" s="91" t="s">
        <v>88</v>
      </c>
      <c r="BH540" s="91" t="s">
        <v>88</v>
      </c>
      <c r="BI540" s="94">
        <f t="shared" si="314"/>
        <v>98.0880998202841</v>
      </c>
      <c r="BJ540" s="95">
        <f t="shared" si="315"/>
        <v>46.988942997041519</v>
      </c>
      <c r="BK540" s="95">
        <f t="shared" si="316"/>
        <v>93.562349984000747</v>
      </c>
      <c r="BL540" s="95">
        <f t="shared" si="317"/>
        <v>80.14150832</v>
      </c>
      <c r="BM540" s="95">
        <f t="shared" si="318"/>
        <v>99.104004398411917</v>
      </c>
      <c r="BN540" s="95">
        <f t="shared" si="319"/>
        <v>61.608367706250007</v>
      </c>
      <c r="BO540" s="95">
        <f t="shared" si="320"/>
        <v>86.490133881600002</v>
      </c>
      <c r="BP540" s="95">
        <f t="shared" si="321"/>
        <v>94.388576422699288</v>
      </c>
      <c r="BQ540" s="95">
        <f t="shared" si="322"/>
        <v>85.817909998699108</v>
      </c>
      <c r="BR540" s="96">
        <f t="shared" si="323"/>
        <v>81.5792226747661</v>
      </c>
      <c r="BS540" s="97" t="str">
        <f t="shared" si="324"/>
        <v>BUENA</v>
      </c>
      <c r="BT540" s="98">
        <f t="shared" si="325"/>
        <v>33.333333333333336</v>
      </c>
      <c r="BU540" s="99">
        <f t="shared" si="326"/>
        <v>0.96400000000000008</v>
      </c>
      <c r="BV540" s="100">
        <f t="shared" si="327"/>
        <v>0.95600026157427054</v>
      </c>
      <c r="BW540" s="95">
        <f t="shared" si="328"/>
        <v>1</v>
      </c>
      <c r="BX540" s="94">
        <f t="shared" si="329"/>
        <v>0.91</v>
      </c>
      <c r="BY540" s="100">
        <f t="shared" si="330"/>
        <v>0.999</v>
      </c>
      <c r="BZ540" s="100">
        <f t="shared" si="331"/>
        <v>0.9016298671105536</v>
      </c>
      <c r="CA540" s="94">
        <f t="shared" si="332"/>
        <v>0.15</v>
      </c>
      <c r="CB540" s="99">
        <f t="shared" si="333"/>
        <v>0.84256821801587556</v>
      </c>
      <c r="CC540" s="97" t="str">
        <f t="shared" si="334"/>
        <v>Aceptable</v>
      </c>
      <c r="CD540" s="99">
        <f t="shared" si="335"/>
        <v>9.8370132889446391E-2</v>
      </c>
      <c r="CE540" s="96">
        <f t="shared" si="336"/>
        <v>5.5857991708926852E-3</v>
      </c>
      <c r="CF540" s="96">
        <f t="shared" si="337"/>
        <v>0</v>
      </c>
      <c r="CG540" s="99">
        <f t="shared" si="338"/>
        <v>3.4651977353446363E-2</v>
      </c>
      <c r="CH540" s="101" t="str">
        <f t="shared" si="339"/>
        <v>Ninguna</v>
      </c>
      <c r="CI540" s="96">
        <f t="shared" si="340"/>
        <v>0</v>
      </c>
      <c r="CJ540" s="96">
        <f t="shared" si="341"/>
        <v>0.9424792440627745</v>
      </c>
      <c r="CK540" s="96">
        <f t="shared" si="342"/>
        <v>3.5999999999999921E-2</v>
      </c>
      <c r="CL540" s="102">
        <f t="shared" si="343"/>
        <v>0.32615974802092479</v>
      </c>
      <c r="CM540" s="103" t="str">
        <f t="shared" si="344"/>
        <v>Baja</v>
      </c>
      <c r="CN540" s="96">
        <f t="shared" si="345"/>
        <v>0</v>
      </c>
      <c r="CO540" s="96">
        <f t="shared" si="346"/>
        <v>0</v>
      </c>
      <c r="CP540" s="103" t="str">
        <f t="shared" si="347"/>
        <v>Ninguna</v>
      </c>
      <c r="CQ540" s="104">
        <f t="shared" si="348"/>
        <v>3.8724034406710421E-3</v>
      </c>
      <c r="CR540" s="104">
        <f t="shared" si="349"/>
        <v>3.8724034406710421E-3</v>
      </c>
      <c r="CS540" s="103" t="str">
        <f t="shared" si="350"/>
        <v>Ninguna</v>
      </c>
      <c r="CT540" s="105" t="str">
        <f t="shared" si="351"/>
        <v>Eutrofico</v>
      </c>
      <c r="CU540" s="116" t="s">
        <v>2820</v>
      </c>
      <c r="CV540" s="83" t="s">
        <v>2821</v>
      </c>
      <c r="CW540" s="90">
        <v>44158</v>
      </c>
      <c r="CX540" s="106">
        <f t="shared" si="352"/>
        <v>5.2784863293062321</v>
      </c>
    </row>
    <row r="541" spans="1:102" ht="30" hidden="1" customHeight="1" x14ac:dyDescent="0.2">
      <c r="A541" s="83">
        <v>2020</v>
      </c>
      <c r="B541" s="84" t="s">
        <v>1605</v>
      </c>
      <c r="C541" s="84" t="s">
        <v>296</v>
      </c>
      <c r="D541" s="83" t="s">
        <v>1606</v>
      </c>
      <c r="E541" s="84" t="s">
        <v>306</v>
      </c>
      <c r="F541" s="86" t="s">
        <v>1412</v>
      </c>
      <c r="G541" s="86" t="s">
        <v>1494</v>
      </c>
      <c r="H541" s="87">
        <v>-74.635323999999997</v>
      </c>
      <c r="I541" s="119">
        <v>6.2337550000000004</v>
      </c>
      <c r="J541" s="88">
        <v>938267.96490000002</v>
      </c>
      <c r="K541" s="86">
        <v>1181120.3581000001</v>
      </c>
      <c r="L541" s="120">
        <v>150</v>
      </c>
      <c r="M541" s="83">
        <v>2</v>
      </c>
      <c r="N541" s="86" t="s">
        <v>79</v>
      </c>
      <c r="O541" s="86" t="s">
        <v>2741</v>
      </c>
      <c r="P541" s="86" t="s">
        <v>289</v>
      </c>
      <c r="Q541" s="84" t="s">
        <v>2773</v>
      </c>
      <c r="R541" s="84" t="s">
        <v>2774</v>
      </c>
      <c r="S541" s="84" t="s">
        <v>291</v>
      </c>
      <c r="T541" s="84" t="s">
        <v>292</v>
      </c>
      <c r="U541" s="85" t="s">
        <v>293</v>
      </c>
      <c r="V541" s="84" t="s">
        <v>2775</v>
      </c>
      <c r="W541" s="84" t="s">
        <v>295</v>
      </c>
      <c r="X541" s="90" t="s">
        <v>296</v>
      </c>
      <c r="Y541" s="90">
        <v>44153</v>
      </c>
      <c r="Z541" s="91">
        <v>30030</v>
      </c>
      <c r="AA541" s="91">
        <v>7.83</v>
      </c>
      <c r="AB541" s="91">
        <v>180</v>
      </c>
      <c r="AC541" s="91">
        <v>24.1</v>
      </c>
      <c r="AD541" s="91">
        <v>27.5</v>
      </c>
      <c r="AE541" s="91">
        <v>6.72</v>
      </c>
      <c r="AF541" s="91">
        <v>98.1</v>
      </c>
      <c r="AG541" s="91">
        <f t="shared" ref="AG541:AG604" si="353">AD541-AC541</f>
        <v>3.3999999999999986</v>
      </c>
      <c r="AH541" s="91">
        <v>12</v>
      </c>
      <c r="AI541" s="91">
        <v>2</v>
      </c>
      <c r="AJ541" s="91" t="s">
        <v>88</v>
      </c>
      <c r="AK541" s="91" t="s">
        <v>88</v>
      </c>
      <c r="AL541" s="91">
        <v>4950</v>
      </c>
      <c r="AM541" s="91">
        <v>81640</v>
      </c>
      <c r="AN541" s="91">
        <v>6970</v>
      </c>
      <c r="AO541" s="91">
        <v>0.5</v>
      </c>
      <c r="AP541" s="91">
        <v>0.2484863293062323</v>
      </c>
      <c r="AQ541" s="91">
        <v>0.03</v>
      </c>
      <c r="AR541" s="91">
        <v>5</v>
      </c>
      <c r="AS541" s="91">
        <v>118</v>
      </c>
      <c r="AT541" s="91">
        <v>161</v>
      </c>
      <c r="AU541" s="91" t="s">
        <v>88</v>
      </c>
      <c r="AV541" s="91">
        <v>90</v>
      </c>
      <c r="AW541" s="91">
        <v>0.4</v>
      </c>
      <c r="AX541" s="91">
        <v>5</v>
      </c>
      <c r="AY541" s="91">
        <v>0.435</v>
      </c>
      <c r="AZ541" s="91">
        <v>25.2</v>
      </c>
      <c r="BA541" s="91">
        <v>20.2</v>
      </c>
      <c r="BB541" s="91">
        <v>0.05</v>
      </c>
      <c r="BC541" s="91" t="s">
        <v>88</v>
      </c>
      <c r="BD541" s="91" t="s">
        <v>88</v>
      </c>
      <c r="BE541" s="93">
        <v>1E-3</v>
      </c>
      <c r="BF541" s="91" t="s">
        <v>88</v>
      </c>
      <c r="BG541" s="91">
        <v>0.01</v>
      </c>
      <c r="BH541" s="91" t="s">
        <v>88</v>
      </c>
      <c r="BI541" s="94">
        <f t="shared" si="314"/>
        <v>98.490171406843587</v>
      </c>
      <c r="BJ541" s="95">
        <f t="shared" si="315"/>
        <v>11.718622804520452</v>
      </c>
      <c r="BK541" s="95">
        <f t="shared" si="316"/>
        <v>88.969574846720207</v>
      </c>
      <c r="BL541" s="95">
        <f t="shared" si="317"/>
        <v>80.14150832</v>
      </c>
      <c r="BM541" s="95">
        <f t="shared" si="318"/>
        <v>99.104004398411917</v>
      </c>
      <c r="BN541" s="95">
        <f t="shared" si="319"/>
        <v>61.608367706250007</v>
      </c>
      <c r="BO541" s="95">
        <f t="shared" si="320"/>
        <v>81.142818448590148</v>
      </c>
      <c r="BP541" s="95">
        <f t="shared" si="321"/>
        <v>5</v>
      </c>
      <c r="BQ541" s="95">
        <f t="shared" si="322"/>
        <v>76.802685430435105</v>
      </c>
      <c r="BR541" s="96">
        <f t="shared" si="323"/>
        <v>67.182234971681567</v>
      </c>
      <c r="BS541" s="97" t="str">
        <f t="shared" si="324"/>
        <v>MEDIA</v>
      </c>
      <c r="BT541" s="98">
        <f t="shared" si="325"/>
        <v>11.494252873563218</v>
      </c>
      <c r="BU541" s="99">
        <f t="shared" si="326"/>
        <v>0.98099999999999998</v>
      </c>
      <c r="BV541" s="100">
        <f t="shared" si="327"/>
        <v>0.1</v>
      </c>
      <c r="BW541" s="95">
        <f t="shared" si="328"/>
        <v>1</v>
      </c>
      <c r="BX541" s="94">
        <f t="shared" si="329"/>
        <v>0.91</v>
      </c>
      <c r="BY541" s="100">
        <f t="shared" si="330"/>
        <v>0.75</v>
      </c>
      <c r="BZ541" s="100">
        <f t="shared" si="331"/>
        <v>0.42181721482063605</v>
      </c>
      <c r="CA541" s="94">
        <f t="shared" si="332"/>
        <v>0.6</v>
      </c>
      <c r="CB541" s="99">
        <f t="shared" si="333"/>
        <v>0.68641441007488913</v>
      </c>
      <c r="CC541" s="97" t="str">
        <f t="shared" si="334"/>
        <v>Regular</v>
      </c>
      <c r="CD541" s="99">
        <f t="shared" si="335"/>
        <v>0.57818278517936395</v>
      </c>
      <c r="CE541" s="96">
        <f t="shared" si="336"/>
        <v>0</v>
      </c>
      <c r="CF541" s="96">
        <f t="shared" si="337"/>
        <v>0</v>
      </c>
      <c r="CG541" s="99">
        <f t="shared" si="338"/>
        <v>0.19272759505978798</v>
      </c>
      <c r="CH541" s="101" t="str">
        <f t="shared" si="339"/>
        <v>Ninguna</v>
      </c>
      <c r="CI541" s="96">
        <f t="shared" si="340"/>
        <v>0</v>
      </c>
      <c r="CJ541" s="96">
        <f t="shared" si="341"/>
        <v>1</v>
      </c>
      <c r="CK541" s="96">
        <f t="shared" si="342"/>
        <v>1.9000000000000017E-2</v>
      </c>
      <c r="CL541" s="102">
        <f t="shared" si="343"/>
        <v>0.33966666666666673</v>
      </c>
      <c r="CM541" s="103" t="str">
        <f t="shared" si="344"/>
        <v>Baja</v>
      </c>
      <c r="CN541" s="96">
        <f t="shared" si="345"/>
        <v>0.25</v>
      </c>
      <c r="CO541" s="96">
        <f t="shared" si="346"/>
        <v>0.25</v>
      </c>
      <c r="CP541" s="103" t="str">
        <f t="shared" si="347"/>
        <v>Baja</v>
      </c>
      <c r="CQ541" s="104">
        <f t="shared" si="348"/>
        <v>1.6848526441279984E-2</v>
      </c>
      <c r="CR541" s="104">
        <f t="shared" si="349"/>
        <v>1.6848526441279984E-2</v>
      </c>
      <c r="CS541" s="103" t="str">
        <f t="shared" si="350"/>
        <v>Ninguna</v>
      </c>
      <c r="CT541" s="105" t="str">
        <f t="shared" si="351"/>
        <v>Eutrofico</v>
      </c>
      <c r="CU541" s="115" t="s">
        <v>2822</v>
      </c>
      <c r="CV541" s="108" t="s">
        <v>2823</v>
      </c>
      <c r="CW541" s="90">
        <v>44169</v>
      </c>
      <c r="CX541" s="106">
        <f t="shared" si="352"/>
        <v>5.2784863293062321</v>
      </c>
    </row>
    <row r="542" spans="1:102" ht="30" hidden="1" customHeight="1" x14ac:dyDescent="0.2">
      <c r="A542" s="83">
        <v>2020</v>
      </c>
      <c r="B542" s="84" t="s">
        <v>2824</v>
      </c>
      <c r="C542" s="84" t="s">
        <v>2825</v>
      </c>
      <c r="D542" s="83" t="s">
        <v>1611</v>
      </c>
      <c r="E542" s="84" t="s">
        <v>306</v>
      </c>
      <c r="F542" s="86" t="s">
        <v>1412</v>
      </c>
      <c r="G542" s="86" t="s">
        <v>1531</v>
      </c>
      <c r="H542" s="87">
        <v>-74.713842</v>
      </c>
      <c r="I542" s="119">
        <v>6.2385020000000004</v>
      </c>
      <c r="J542" s="88">
        <v>929578.88870000001</v>
      </c>
      <c r="K542" s="86">
        <v>1181655.1814999999</v>
      </c>
      <c r="L542" s="120">
        <v>165</v>
      </c>
      <c r="M542" s="83">
        <v>2</v>
      </c>
      <c r="N542" s="86" t="s">
        <v>79</v>
      </c>
      <c r="O542" s="86" t="s">
        <v>2741</v>
      </c>
      <c r="P542" s="86" t="s">
        <v>289</v>
      </c>
      <c r="Q542" s="84" t="s">
        <v>2773</v>
      </c>
      <c r="R542" s="84" t="s">
        <v>2774</v>
      </c>
      <c r="S542" s="84" t="s">
        <v>1612</v>
      </c>
      <c r="T542" s="84" t="s">
        <v>2826</v>
      </c>
      <c r="U542" s="85" t="s">
        <v>1614</v>
      </c>
      <c r="V542" s="84" t="s">
        <v>2827</v>
      </c>
      <c r="W542" s="84" t="s">
        <v>1616</v>
      </c>
      <c r="X542" s="90" t="s">
        <v>2825</v>
      </c>
      <c r="Y542" s="90">
        <v>44153</v>
      </c>
      <c r="Z542" s="91">
        <v>598839</v>
      </c>
      <c r="AA542" s="91">
        <v>7.35</v>
      </c>
      <c r="AB542" s="91">
        <v>110</v>
      </c>
      <c r="AC542" s="91">
        <v>23.4</v>
      </c>
      <c r="AD542" s="91">
        <v>25.2</v>
      </c>
      <c r="AE542" s="91">
        <v>7.65</v>
      </c>
      <c r="AF542" s="91">
        <v>100.3</v>
      </c>
      <c r="AG542" s="91">
        <f t="shared" si="353"/>
        <v>1.8000000000000007</v>
      </c>
      <c r="AH542" s="91">
        <v>12</v>
      </c>
      <c r="AI542" s="91">
        <v>2</v>
      </c>
      <c r="AJ542" s="91" t="s">
        <v>88</v>
      </c>
      <c r="AK542" s="91" t="s">
        <v>88</v>
      </c>
      <c r="AL542" s="91">
        <v>4500</v>
      </c>
      <c r="AM542" s="91">
        <v>77010</v>
      </c>
      <c r="AN542" s="91">
        <v>4570</v>
      </c>
      <c r="AO542" s="91">
        <v>0.5</v>
      </c>
      <c r="AP542" s="91">
        <v>0.2484863293062323</v>
      </c>
      <c r="AQ542" s="91">
        <v>0.03</v>
      </c>
      <c r="AR542" s="91">
        <v>5</v>
      </c>
      <c r="AS542" s="91">
        <v>83.2</v>
      </c>
      <c r="AT542" s="91">
        <v>126</v>
      </c>
      <c r="AU542" s="91" t="s">
        <v>88</v>
      </c>
      <c r="AV542" s="91">
        <v>85</v>
      </c>
      <c r="AW542" s="91">
        <v>0.4</v>
      </c>
      <c r="AX542" s="91">
        <v>5</v>
      </c>
      <c r="AY542" s="91">
        <v>0.28499999999999998</v>
      </c>
      <c r="AZ542" s="91">
        <v>9.07</v>
      </c>
      <c r="BA542" s="91">
        <v>10.1</v>
      </c>
      <c r="BB542" s="91" t="s">
        <v>88</v>
      </c>
      <c r="BC542" s="91" t="s">
        <v>88</v>
      </c>
      <c r="BD542" s="91" t="s">
        <v>88</v>
      </c>
      <c r="BE542" s="93" t="s">
        <v>88</v>
      </c>
      <c r="BF542" s="91" t="s">
        <v>88</v>
      </c>
      <c r="BG542" s="91" t="s">
        <v>88</v>
      </c>
      <c r="BH542" s="91" t="s">
        <v>88</v>
      </c>
      <c r="BI542" s="94">
        <f t="shared" si="314"/>
        <v>98.771782957154969</v>
      </c>
      <c r="BJ542" s="95">
        <f t="shared" si="315"/>
        <v>13.693137266161482</v>
      </c>
      <c r="BK542" s="95">
        <f t="shared" si="316"/>
        <v>93.449873306782564</v>
      </c>
      <c r="BL542" s="95">
        <f t="shared" si="317"/>
        <v>80.14150832</v>
      </c>
      <c r="BM542" s="95">
        <f t="shared" si="318"/>
        <v>99.104004398411917</v>
      </c>
      <c r="BN542" s="95">
        <f t="shared" si="319"/>
        <v>61.608367706250007</v>
      </c>
      <c r="BO542" s="95">
        <f t="shared" si="320"/>
        <v>87.095109653907059</v>
      </c>
      <c r="BP542" s="95">
        <f t="shared" si="321"/>
        <v>22.541336326512678</v>
      </c>
      <c r="BQ542" s="95">
        <f t="shared" si="322"/>
        <v>81.596764176433595</v>
      </c>
      <c r="BR542" s="96">
        <f t="shared" si="323"/>
        <v>70.372985618576521</v>
      </c>
      <c r="BS542" s="97" t="str">
        <f t="shared" si="324"/>
        <v>BUENA</v>
      </c>
      <c r="BT542" s="98">
        <f t="shared" si="325"/>
        <v>17.543859649122808</v>
      </c>
      <c r="BU542" s="99">
        <f t="shared" si="326"/>
        <v>0.99700000000000011</v>
      </c>
      <c r="BV542" s="100">
        <f t="shared" si="327"/>
        <v>0.1</v>
      </c>
      <c r="BW542" s="95">
        <f t="shared" si="328"/>
        <v>1</v>
      </c>
      <c r="BX542" s="94">
        <f t="shared" si="329"/>
        <v>0.91</v>
      </c>
      <c r="BY542" s="100">
        <f t="shared" si="330"/>
        <v>0.76500000000000001</v>
      </c>
      <c r="BZ542" s="100">
        <f t="shared" si="331"/>
        <v>0.70114109691276916</v>
      </c>
      <c r="CA542" s="94">
        <f t="shared" si="332"/>
        <v>0.8</v>
      </c>
      <c r="CB542" s="99">
        <f t="shared" si="333"/>
        <v>0.75817975356778777</v>
      </c>
      <c r="CC542" s="97" t="str">
        <f t="shared" si="334"/>
        <v>Aceptable</v>
      </c>
      <c r="CD542" s="99">
        <f t="shared" si="335"/>
        <v>0.2988589030872309</v>
      </c>
      <c r="CE542" s="96">
        <f t="shared" si="336"/>
        <v>0</v>
      </c>
      <c r="CF542" s="96">
        <f t="shared" si="337"/>
        <v>0</v>
      </c>
      <c r="CG542" s="99">
        <f t="shared" si="338"/>
        <v>9.9619634362410295E-2</v>
      </c>
      <c r="CH542" s="101" t="str">
        <f t="shared" si="339"/>
        <v>Ninguna</v>
      </c>
      <c r="CI542" s="96">
        <f t="shared" si="340"/>
        <v>0</v>
      </c>
      <c r="CJ542" s="96">
        <f t="shared" si="341"/>
        <v>1</v>
      </c>
      <c r="CK542" s="96">
        <f t="shared" si="342"/>
        <v>0</v>
      </c>
      <c r="CL542" s="102">
        <f t="shared" si="343"/>
        <v>0.33333333333333331</v>
      </c>
      <c r="CM542" s="103" t="str">
        <f t="shared" si="344"/>
        <v>Baja</v>
      </c>
      <c r="CN542" s="96">
        <f t="shared" si="345"/>
        <v>0.23500000000000001</v>
      </c>
      <c r="CO542" s="96">
        <f t="shared" si="346"/>
        <v>0.23500000000000001</v>
      </c>
      <c r="CP542" s="103" t="str">
        <f t="shared" si="347"/>
        <v>Baja</v>
      </c>
      <c r="CQ542" s="104">
        <f t="shared" si="348"/>
        <v>3.2608539107789165E-3</v>
      </c>
      <c r="CR542" s="104">
        <f t="shared" si="349"/>
        <v>3.2608539107789165E-3</v>
      </c>
      <c r="CS542" s="103" t="str">
        <f t="shared" si="350"/>
        <v>Ninguna</v>
      </c>
      <c r="CT542" s="105" t="str">
        <f t="shared" si="351"/>
        <v>Eutrofico</v>
      </c>
      <c r="CU542" s="115" t="s">
        <v>2828</v>
      </c>
      <c r="CV542" s="108" t="s">
        <v>2829</v>
      </c>
      <c r="CW542" s="90">
        <v>44169</v>
      </c>
      <c r="CX542" s="106">
        <f t="shared" si="352"/>
        <v>5.2784863293062321</v>
      </c>
    </row>
    <row r="543" spans="1:102" ht="30" hidden="1" customHeight="1" x14ac:dyDescent="0.2">
      <c r="A543" s="83">
        <v>2020</v>
      </c>
      <c r="B543" s="84" t="s">
        <v>1619</v>
      </c>
      <c r="C543" s="84" t="s">
        <v>93</v>
      </c>
      <c r="D543" s="83" t="s">
        <v>1621</v>
      </c>
      <c r="E543" s="84" t="s">
        <v>75</v>
      </c>
      <c r="F543" s="86" t="s">
        <v>78</v>
      </c>
      <c r="G543" s="86" t="s">
        <v>1494</v>
      </c>
      <c r="H543" s="87">
        <v>-75.843278999999995</v>
      </c>
      <c r="I543" s="119">
        <v>6.2374890000000001</v>
      </c>
      <c r="J543" s="88">
        <v>804560.77419999999</v>
      </c>
      <c r="K543" s="86">
        <v>1181827.9457</v>
      </c>
      <c r="L543" s="120">
        <v>553</v>
      </c>
      <c r="M543" s="83">
        <v>2</v>
      </c>
      <c r="N543" s="86" t="s">
        <v>79</v>
      </c>
      <c r="O543" s="86" t="s">
        <v>2545</v>
      </c>
      <c r="P543" s="86" t="s">
        <v>80</v>
      </c>
      <c r="Q543" s="84" t="s">
        <v>2546</v>
      </c>
      <c r="R543" s="84" t="s">
        <v>667</v>
      </c>
      <c r="S543" s="84" t="s">
        <v>82</v>
      </c>
      <c r="T543" s="84" t="s">
        <v>721</v>
      </c>
      <c r="U543" s="85" t="s">
        <v>92</v>
      </c>
      <c r="V543" s="84" t="s">
        <v>93</v>
      </c>
      <c r="W543" s="84" t="s">
        <v>2830</v>
      </c>
      <c r="X543" s="90" t="s">
        <v>93</v>
      </c>
      <c r="Y543" s="90">
        <v>44141</v>
      </c>
      <c r="Z543" s="91">
        <v>5805.88</v>
      </c>
      <c r="AA543" s="91">
        <v>8.2899999999999991</v>
      </c>
      <c r="AB543" s="91">
        <v>260</v>
      </c>
      <c r="AC543" s="91">
        <v>22.4</v>
      </c>
      <c r="AD543" s="91">
        <v>28.5</v>
      </c>
      <c r="AE543" s="91">
        <v>7.73</v>
      </c>
      <c r="AF543" s="91">
        <v>95.9</v>
      </c>
      <c r="AG543" s="91">
        <f t="shared" si="353"/>
        <v>6.1000000000000014</v>
      </c>
      <c r="AH543" s="91">
        <v>12.5</v>
      </c>
      <c r="AI543" s="91">
        <v>2</v>
      </c>
      <c r="AJ543" s="91" t="s">
        <v>88</v>
      </c>
      <c r="AK543" s="91" t="s">
        <v>88</v>
      </c>
      <c r="AL543" s="91">
        <v>20100</v>
      </c>
      <c r="AM543" s="91">
        <v>365400</v>
      </c>
      <c r="AN543" s="91">
        <v>41250</v>
      </c>
      <c r="AO543" s="91">
        <v>0.5</v>
      </c>
      <c r="AP543" s="91">
        <v>0.2484863293062323</v>
      </c>
      <c r="AQ543" s="91">
        <v>0.03</v>
      </c>
      <c r="AR543" s="91">
        <v>5</v>
      </c>
      <c r="AS543" s="91">
        <v>267</v>
      </c>
      <c r="AT543" s="91">
        <v>581</v>
      </c>
      <c r="AU543" s="91" t="s">
        <v>88</v>
      </c>
      <c r="AV543" s="91">
        <v>406</v>
      </c>
      <c r="AW543" s="91">
        <v>0.5</v>
      </c>
      <c r="AX543" s="91">
        <v>5</v>
      </c>
      <c r="AY543" s="91">
        <v>0.46400000000000002</v>
      </c>
      <c r="AZ543" s="91">
        <v>85</v>
      </c>
      <c r="BA543" s="91">
        <v>138</v>
      </c>
      <c r="BB543" s="91" t="s">
        <v>88</v>
      </c>
      <c r="BC543" s="91" t="s">
        <v>88</v>
      </c>
      <c r="BD543" s="91" t="s">
        <v>88</v>
      </c>
      <c r="BE543" s="93" t="s">
        <v>88</v>
      </c>
      <c r="BF543" s="91" t="s">
        <v>88</v>
      </c>
      <c r="BG543" s="91" t="s">
        <v>88</v>
      </c>
      <c r="BH543" s="91" t="s">
        <v>88</v>
      </c>
      <c r="BI543" s="94">
        <f t="shared" si="314"/>
        <v>97.939247452128285</v>
      </c>
      <c r="BJ543" s="95">
        <f t="shared" si="315"/>
        <v>5.7304373146476912</v>
      </c>
      <c r="BK543" s="95">
        <f t="shared" si="316"/>
        <v>76.138910911893618</v>
      </c>
      <c r="BL543" s="95">
        <f t="shared" si="317"/>
        <v>80.14150832</v>
      </c>
      <c r="BM543" s="95">
        <f t="shared" si="318"/>
        <v>99.104004398411917</v>
      </c>
      <c r="BN543" s="95">
        <f t="shared" si="319"/>
        <v>61.608367706250007</v>
      </c>
      <c r="BO543" s="95">
        <f t="shared" si="320"/>
        <v>67.011534272022431</v>
      </c>
      <c r="BP543" s="95">
        <f t="shared" si="321"/>
        <v>5</v>
      </c>
      <c r="BQ543" s="95">
        <f t="shared" si="322"/>
        <v>20</v>
      </c>
      <c r="BR543" s="96">
        <f t="shared" si="323"/>
        <v>59.329778790382178</v>
      </c>
      <c r="BS543" s="97" t="str">
        <f t="shared" si="324"/>
        <v>MEDIA</v>
      </c>
      <c r="BT543" s="98">
        <f t="shared" si="325"/>
        <v>10.775862068965516</v>
      </c>
      <c r="BU543" s="99">
        <f t="shared" si="326"/>
        <v>0.95900000000000007</v>
      </c>
      <c r="BV543" s="100">
        <f t="shared" si="327"/>
        <v>0.1</v>
      </c>
      <c r="BW543" s="95">
        <f t="shared" si="328"/>
        <v>0.86032546126053022</v>
      </c>
      <c r="BX543" s="94">
        <f t="shared" si="329"/>
        <v>0.91</v>
      </c>
      <c r="BY543" s="100">
        <f t="shared" si="330"/>
        <v>0</v>
      </c>
      <c r="BZ543" s="100">
        <f t="shared" si="331"/>
        <v>5.3622761859388524E-2</v>
      </c>
      <c r="CA543" s="94">
        <f t="shared" si="332"/>
        <v>0.6</v>
      </c>
      <c r="CB543" s="99">
        <f t="shared" si="333"/>
        <v>0.50679275123678869</v>
      </c>
      <c r="CC543" s="97" t="str">
        <f t="shared" si="334"/>
        <v>Regular</v>
      </c>
      <c r="CD543" s="99">
        <f t="shared" si="335"/>
        <v>0.94637723814061148</v>
      </c>
      <c r="CE543" s="96">
        <f t="shared" si="336"/>
        <v>1</v>
      </c>
      <c r="CF543" s="96">
        <f t="shared" si="337"/>
        <v>0.17499999999999999</v>
      </c>
      <c r="CG543" s="99">
        <f t="shared" si="338"/>
        <v>0.70712574604687051</v>
      </c>
      <c r="CH543" s="101" t="str">
        <f t="shared" si="339"/>
        <v>Alta</v>
      </c>
      <c r="CI543" s="96">
        <f t="shared" si="340"/>
        <v>0</v>
      </c>
      <c r="CJ543" s="96">
        <f t="shared" si="341"/>
        <v>1</v>
      </c>
      <c r="CK543" s="96">
        <f t="shared" si="342"/>
        <v>4.0999999999999925E-2</v>
      </c>
      <c r="CL543" s="102">
        <f t="shared" si="343"/>
        <v>0.34699999999999998</v>
      </c>
      <c r="CM543" s="103" t="str">
        <f t="shared" si="344"/>
        <v>Baja</v>
      </c>
      <c r="CN543" s="96">
        <f t="shared" si="345"/>
        <v>1</v>
      </c>
      <c r="CO543" s="96">
        <f t="shared" si="346"/>
        <v>1</v>
      </c>
      <c r="CP543" s="103" t="str">
        <f t="shared" si="347"/>
        <v>Muy Alta</v>
      </c>
      <c r="CQ543" s="104">
        <f t="shared" si="348"/>
        <v>7.730786027721756E-2</v>
      </c>
      <c r="CR543" s="104">
        <f t="shared" si="349"/>
        <v>7.730786027721756E-2</v>
      </c>
      <c r="CS543" s="103" t="str">
        <f t="shared" si="350"/>
        <v>Ninguna</v>
      </c>
      <c r="CT543" s="105" t="str">
        <f t="shared" si="351"/>
        <v>Eutrofico</v>
      </c>
      <c r="CU543" s="116" t="s">
        <v>2820</v>
      </c>
      <c r="CV543" s="83" t="s">
        <v>2821</v>
      </c>
      <c r="CW543" s="90">
        <v>44158</v>
      </c>
      <c r="CX543" s="106">
        <f t="shared" si="352"/>
        <v>5.2784863293062321</v>
      </c>
    </row>
    <row r="544" spans="1:102" ht="30" hidden="1" customHeight="1" x14ac:dyDescent="0.2">
      <c r="A544" s="83">
        <v>2020</v>
      </c>
      <c r="B544" s="84" t="s">
        <v>1626</v>
      </c>
      <c r="C544" s="84" t="s">
        <v>158</v>
      </c>
      <c r="D544" s="83" t="s">
        <v>1627</v>
      </c>
      <c r="E544" s="84" t="s">
        <v>150</v>
      </c>
      <c r="F544" s="86" t="s">
        <v>151</v>
      </c>
      <c r="G544" s="86" t="s">
        <v>1578</v>
      </c>
      <c r="H544" s="87">
        <v>-75.848752000000005</v>
      </c>
      <c r="I544" s="119">
        <v>6.299004</v>
      </c>
      <c r="J544" s="88">
        <v>803977.8014</v>
      </c>
      <c r="K544" s="86">
        <v>1188635.9650999999</v>
      </c>
      <c r="L544" s="120">
        <v>539</v>
      </c>
      <c r="M544" s="83">
        <v>2</v>
      </c>
      <c r="N544" s="86" t="s">
        <v>79</v>
      </c>
      <c r="O544" s="86" t="s">
        <v>2545</v>
      </c>
      <c r="P544" s="86" t="s">
        <v>80</v>
      </c>
      <c r="Q544" s="84" t="s">
        <v>2648</v>
      </c>
      <c r="R544" s="84" t="s">
        <v>701</v>
      </c>
      <c r="S544" s="84" t="s">
        <v>153</v>
      </c>
      <c r="T544" s="84" t="s">
        <v>154</v>
      </c>
      <c r="U544" s="85" t="s">
        <v>155</v>
      </c>
      <c r="V544" s="84" t="s">
        <v>156</v>
      </c>
      <c r="W544" s="84" t="s">
        <v>157</v>
      </c>
      <c r="X544" s="90" t="s">
        <v>158</v>
      </c>
      <c r="Y544" s="90">
        <v>44113</v>
      </c>
      <c r="Z544" s="91">
        <v>158.15</v>
      </c>
      <c r="AA544" s="91">
        <v>8.84</v>
      </c>
      <c r="AB544" s="91">
        <v>226</v>
      </c>
      <c r="AC544" s="91">
        <v>23.6</v>
      </c>
      <c r="AD544" s="91">
        <v>24.8</v>
      </c>
      <c r="AE544" s="91">
        <v>6.98</v>
      </c>
      <c r="AF544" s="91">
        <v>87.6</v>
      </c>
      <c r="AG544" s="91">
        <f t="shared" si="353"/>
        <v>1.1999999999999993</v>
      </c>
      <c r="AH544" s="91">
        <v>49.4</v>
      </c>
      <c r="AI544" s="91">
        <v>2.2200000000000002</v>
      </c>
      <c r="AJ544" s="91" t="s">
        <v>88</v>
      </c>
      <c r="AK544" s="91" t="s">
        <v>88</v>
      </c>
      <c r="AL544" s="91">
        <v>222400</v>
      </c>
      <c r="AM544" s="91">
        <v>816400</v>
      </c>
      <c r="AN544" s="91">
        <v>235900</v>
      </c>
      <c r="AO544" s="91">
        <v>0.5</v>
      </c>
      <c r="AP544" s="91">
        <v>0.2484863293062323</v>
      </c>
      <c r="AQ544" s="91">
        <v>4.9000000000000002E-2</v>
      </c>
      <c r="AR544" s="91">
        <v>5</v>
      </c>
      <c r="AS544" s="91">
        <v>35.5</v>
      </c>
      <c r="AT544" s="91">
        <v>321</v>
      </c>
      <c r="AU544" s="91" t="s">
        <v>88</v>
      </c>
      <c r="AV544" s="91">
        <v>11</v>
      </c>
      <c r="AW544" s="91">
        <v>0.1</v>
      </c>
      <c r="AX544" s="91">
        <v>5</v>
      </c>
      <c r="AY544" s="91">
        <v>0.24199999999999999</v>
      </c>
      <c r="AZ544" s="91">
        <v>90.2</v>
      </c>
      <c r="BA544" s="91">
        <v>90</v>
      </c>
      <c r="BB544" s="91" t="s">
        <v>88</v>
      </c>
      <c r="BC544" s="91" t="s">
        <v>88</v>
      </c>
      <c r="BD544" s="91" t="s">
        <v>88</v>
      </c>
      <c r="BE544" s="93" t="s">
        <v>88</v>
      </c>
      <c r="BF544" s="91" t="s">
        <v>88</v>
      </c>
      <c r="BG544" s="91" t="s">
        <v>88</v>
      </c>
      <c r="BH544" s="91" t="s">
        <v>88</v>
      </c>
      <c r="BI544" s="94">
        <f t="shared" si="314"/>
        <v>93.485013851646912</v>
      </c>
      <c r="BJ544" s="95">
        <f t="shared" si="315"/>
        <v>2</v>
      </c>
      <c r="BK544" s="95">
        <f t="shared" si="316"/>
        <v>55.948232851216744</v>
      </c>
      <c r="BL544" s="95">
        <f t="shared" si="317"/>
        <v>78.194411591647608</v>
      </c>
      <c r="BM544" s="95">
        <f t="shared" si="318"/>
        <v>99.104004398411917</v>
      </c>
      <c r="BN544" s="95">
        <f t="shared" si="319"/>
        <v>61.608367706250007</v>
      </c>
      <c r="BO544" s="95">
        <f t="shared" si="320"/>
        <v>88.638681616077207</v>
      </c>
      <c r="BP544" s="95">
        <f t="shared" si="321"/>
        <v>47.355219462868746</v>
      </c>
      <c r="BQ544" s="95">
        <f t="shared" si="322"/>
        <v>46.424241515619109</v>
      </c>
      <c r="BR544" s="96">
        <f t="shared" si="323"/>
        <v>62.941363078691808</v>
      </c>
      <c r="BS544" s="97" t="str">
        <f t="shared" si="324"/>
        <v>MEDIA</v>
      </c>
      <c r="BT544" s="98">
        <f t="shared" si="325"/>
        <v>20.66115702479339</v>
      </c>
      <c r="BU544" s="99">
        <f t="shared" si="326"/>
        <v>0.876</v>
      </c>
      <c r="BV544" s="100">
        <f t="shared" si="327"/>
        <v>0.1</v>
      </c>
      <c r="BW544" s="95">
        <f t="shared" si="328"/>
        <v>0.64676625297738921</v>
      </c>
      <c r="BX544" s="94">
        <f t="shared" si="329"/>
        <v>0.26</v>
      </c>
      <c r="BY544" s="100">
        <f t="shared" si="330"/>
        <v>0.98699999999999999</v>
      </c>
      <c r="BZ544" s="100">
        <f t="shared" si="331"/>
        <v>0.2156582940305839</v>
      </c>
      <c r="CA544" s="94">
        <f t="shared" si="332"/>
        <v>0.15</v>
      </c>
      <c r="CB544" s="99">
        <f t="shared" si="333"/>
        <v>0.47047943658111629</v>
      </c>
      <c r="CC544" s="97" t="str">
        <f t="shared" si="334"/>
        <v>Mala</v>
      </c>
      <c r="CD544" s="99">
        <f t="shared" si="335"/>
        <v>0.7843417059694161</v>
      </c>
      <c r="CE544" s="96">
        <f t="shared" si="336"/>
        <v>0.32260198961851194</v>
      </c>
      <c r="CF544" s="96">
        <f t="shared" si="337"/>
        <v>0.20100000000000001</v>
      </c>
      <c r="CG544" s="99">
        <f t="shared" si="338"/>
        <v>0.43598123186264265</v>
      </c>
      <c r="CH544" s="101" t="str">
        <f t="shared" si="339"/>
        <v>Media</v>
      </c>
      <c r="CI544" s="96">
        <f t="shared" si="340"/>
        <v>0.19244708211544703</v>
      </c>
      <c r="CJ544" s="96">
        <f t="shared" si="341"/>
        <v>1</v>
      </c>
      <c r="CK544" s="96">
        <f t="shared" si="342"/>
        <v>0.124</v>
      </c>
      <c r="CL544" s="102">
        <f t="shared" si="343"/>
        <v>0.43881569403848236</v>
      </c>
      <c r="CM544" s="103" t="str">
        <f t="shared" si="344"/>
        <v>Media</v>
      </c>
      <c r="CN544" s="96">
        <f t="shared" si="345"/>
        <v>1.3000000000000001E-2</v>
      </c>
      <c r="CO544" s="96">
        <f t="shared" si="346"/>
        <v>1.3000000000000001E-2</v>
      </c>
      <c r="CP544" s="103" t="str">
        <f t="shared" si="347"/>
        <v>Ninguna</v>
      </c>
      <c r="CQ544" s="104">
        <f t="shared" si="348"/>
        <v>0.35847252364656879</v>
      </c>
      <c r="CR544" s="104">
        <f t="shared" si="349"/>
        <v>0.35847252364656879</v>
      </c>
      <c r="CS544" s="103" t="str">
        <f t="shared" si="350"/>
        <v>Baja</v>
      </c>
      <c r="CT544" s="105" t="str">
        <f t="shared" si="351"/>
        <v>Eutrofico</v>
      </c>
      <c r="CU544" s="83" t="s">
        <v>2831</v>
      </c>
      <c r="CV544" s="83" t="s">
        <v>2832</v>
      </c>
      <c r="CW544" s="90">
        <v>44142</v>
      </c>
      <c r="CX544" s="106">
        <f t="shared" si="352"/>
        <v>5.2974863293062322</v>
      </c>
    </row>
    <row r="545" spans="1:102" ht="30" hidden="1" customHeight="1" x14ac:dyDescent="0.2">
      <c r="A545" s="83">
        <v>2020</v>
      </c>
      <c r="B545" s="84" t="s">
        <v>1629</v>
      </c>
      <c r="C545" s="84" t="s">
        <v>158</v>
      </c>
      <c r="D545" s="83" t="s">
        <v>1630</v>
      </c>
      <c r="E545" s="84" t="s">
        <v>150</v>
      </c>
      <c r="F545" s="86" t="s">
        <v>151</v>
      </c>
      <c r="G545" s="86" t="s">
        <v>1494</v>
      </c>
      <c r="H545" s="87">
        <v>-75.860314000000002</v>
      </c>
      <c r="I545" s="119">
        <v>6.3007910000000003</v>
      </c>
      <c r="J545" s="88">
        <v>802698.51470000006</v>
      </c>
      <c r="K545" s="86">
        <v>1188838.0363</v>
      </c>
      <c r="L545" s="120">
        <v>705</v>
      </c>
      <c r="M545" s="83">
        <v>2</v>
      </c>
      <c r="N545" s="86" t="s">
        <v>79</v>
      </c>
      <c r="O545" s="86" t="s">
        <v>2545</v>
      </c>
      <c r="P545" s="86" t="s">
        <v>80</v>
      </c>
      <c r="Q545" s="84" t="s">
        <v>2648</v>
      </c>
      <c r="R545" s="84" t="s">
        <v>701</v>
      </c>
      <c r="S545" s="84" t="s">
        <v>153</v>
      </c>
      <c r="T545" s="84" t="s">
        <v>154</v>
      </c>
      <c r="U545" s="85" t="s">
        <v>155</v>
      </c>
      <c r="V545" s="84" t="s">
        <v>156</v>
      </c>
      <c r="W545" s="84" t="s">
        <v>157</v>
      </c>
      <c r="X545" s="90" t="s">
        <v>158</v>
      </c>
      <c r="Y545" s="90">
        <v>44113</v>
      </c>
      <c r="Z545" s="91">
        <v>75.19</v>
      </c>
      <c r="AA545" s="91">
        <v>7.95</v>
      </c>
      <c r="AB545" s="91">
        <v>247</v>
      </c>
      <c r="AC545" s="91">
        <v>22.9</v>
      </c>
      <c r="AD545" s="91">
        <v>24</v>
      </c>
      <c r="AE545" s="91">
        <v>7.44</v>
      </c>
      <c r="AF545" s="91">
        <v>95.7</v>
      </c>
      <c r="AG545" s="91">
        <f t="shared" si="353"/>
        <v>1.1000000000000014</v>
      </c>
      <c r="AH545" s="91">
        <v>12</v>
      </c>
      <c r="AI545" s="91">
        <v>2</v>
      </c>
      <c r="AJ545" s="91" t="s">
        <v>88</v>
      </c>
      <c r="AK545" s="91" t="s">
        <v>88</v>
      </c>
      <c r="AL545" s="91">
        <v>100</v>
      </c>
      <c r="AM545" s="91">
        <v>43520</v>
      </c>
      <c r="AN545" s="91">
        <v>1890</v>
      </c>
      <c r="AO545" s="91">
        <v>0.5</v>
      </c>
      <c r="AP545" s="91">
        <v>0.2484863293062323</v>
      </c>
      <c r="AQ545" s="91">
        <v>0.03</v>
      </c>
      <c r="AR545" s="91">
        <v>5</v>
      </c>
      <c r="AS545" s="91">
        <v>36.700000000000003</v>
      </c>
      <c r="AT545" s="91">
        <v>243</v>
      </c>
      <c r="AU545" s="91" t="s">
        <v>88</v>
      </c>
      <c r="AV545" s="91">
        <v>7</v>
      </c>
      <c r="AW545" s="91">
        <v>0.1</v>
      </c>
      <c r="AX545" s="91">
        <v>5</v>
      </c>
      <c r="AY545" s="91">
        <v>0.40100000000000002</v>
      </c>
      <c r="AZ545" s="91">
        <v>117</v>
      </c>
      <c r="BA545" s="91">
        <v>112</v>
      </c>
      <c r="BB545" s="91" t="s">
        <v>88</v>
      </c>
      <c r="BC545" s="91" t="s">
        <v>88</v>
      </c>
      <c r="BD545" s="91" t="s">
        <v>88</v>
      </c>
      <c r="BE545" s="93" t="s">
        <v>88</v>
      </c>
      <c r="BF545" s="91" t="s">
        <v>88</v>
      </c>
      <c r="BG545" s="91" t="s">
        <v>88</v>
      </c>
      <c r="BH545" s="91" t="s">
        <v>88</v>
      </c>
      <c r="BI545" s="94">
        <f t="shared" si="314"/>
        <v>97.875820907911162</v>
      </c>
      <c r="BJ545" s="95">
        <f t="shared" si="315"/>
        <v>18.636087761209563</v>
      </c>
      <c r="BK545" s="95">
        <f t="shared" si="316"/>
        <v>86.263262305688841</v>
      </c>
      <c r="BL545" s="95">
        <f t="shared" si="317"/>
        <v>80.14150832</v>
      </c>
      <c r="BM545" s="95">
        <f t="shared" si="318"/>
        <v>99.104004398411917</v>
      </c>
      <c r="BN545" s="95">
        <f t="shared" si="319"/>
        <v>61.608367706250007</v>
      </c>
      <c r="BO545" s="95">
        <f t="shared" si="320"/>
        <v>88.854603312289115</v>
      </c>
      <c r="BP545" s="95">
        <f t="shared" si="321"/>
        <v>46.541249410230179</v>
      </c>
      <c r="BQ545" s="95">
        <f t="shared" si="322"/>
        <v>62.309292216411102</v>
      </c>
      <c r="BR545" s="96">
        <f t="shared" si="323"/>
        <v>70.966836314626491</v>
      </c>
      <c r="BS545" s="97" t="str">
        <f t="shared" si="324"/>
        <v>BUENA</v>
      </c>
      <c r="BT545" s="98">
        <f t="shared" si="325"/>
        <v>12.468827930174562</v>
      </c>
      <c r="BU545" s="99">
        <f t="shared" si="326"/>
        <v>0.95700000000000007</v>
      </c>
      <c r="BV545" s="100">
        <f t="shared" si="327"/>
        <v>0.1</v>
      </c>
      <c r="BW545" s="95">
        <f t="shared" si="328"/>
        <v>1</v>
      </c>
      <c r="BX545" s="94">
        <f t="shared" si="329"/>
        <v>0.91</v>
      </c>
      <c r="BY545" s="100">
        <f t="shared" si="330"/>
        <v>0.999</v>
      </c>
      <c r="BZ545" s="100">
        <f t="shared" si="331"/>
        <v>0.11648502000391192</v>
      </c>
      <c r="CA545" s="94">
        <f t="shared" si="332"/>
        <v>0.6</v>
      </c>
      <c r="CB545" s="99">
        <f t="shared" si="333"/>
        <v>0.6746879028005478</v>
      </c>
      <c r="CC545" s="97" t="str">
        <f t="shared" si="334"/>
        <v>Regular</v>
      </c>
      <c r="CD545" s="99">
        <f t="shared" si="335"/>
        <v>0.88351497999608808</v>
      </c>
      <c r="CE545" s="96">
        <f t="shared" si="336"/>
        <v>1</v>
      </c>
      <c r="CF545" s="96">
        <f t="shared" si="337"/>
        <v>0.33499999999999996</v>
      </c>
      <c r="CG545" s="99">
        <f t="shared" si="338"/>
        <v>0.73950499333202935</v>
      </c>
      <c r="CH545" s="101" t="str">
        <f t="shared" si="339"/>
        <v>Alta</v>
      </c>
      <c r="CI545" s="96">
        <f t="shared" si="340"/>
        <v>0</v>
      </c>
      <c r="CJ545" s="96">
        <f t="shared" si="341"/>
        <v>1</v>
      </c>
      <c r="CK545" s="96">
        <f t="shared" si="342"/>
        <v>4.2999999999999927E-2</v>
      </c>
      <c r="CL545" s="102">
        <f t="shared" si="343"/>
        <v>0.34766666666666662</v>
      </c>
      <c r="CM545" s="103" t="str">
        <f t="shared" si="344"/>
        <v>Baja</v>
      </c>
      <c r="CN545" s="96">
        <f t="shared" si="345"/>
        <v>0</v>
      </c>
      <c r="CO545" s="96">
        <f t="shared" si="346"/>
        <v>0</v>
      </c>
      <c r="CP545" s="103" t="str">
        <f t="shared" si="347"/>
        <v>Ninguna</v>
      </c>
      <c r="CQ545" s="104">
        <f t="shared" si="348"/>
        <v>2.5271049028627188E-2</v>
      </c>
      <c r="CR545" s="104">
        <f t="shared" si="349"/>
        <v>2.5271049028627188E-2</v>
      </c>
      <c r="CS545" s="103" t="str">
        <f t="shared" si="350"/>
        <v>Ninguna</v>
      </c>
      <c r="CT545" s="105" t="str">
        <f t="shared" si="351"/>
        <v>Eutrofico</v>
      </c>
      <c r="CU545" s="83" t="s">
        <v>2831</v>
      </c>
      <c r="CV545" s="83" t="s">
        <v>2832</v>
      </c>
      <c r="CW545" s="90">
        <v>44142</v>
      </c>
      <c r="CX545" s="106">
        <f t="shared" si="352"/>
        <v>5.2784863293062321</v>
      </c>
    </row>
    <row r="546" spans="1:102" ht="30" hidden="1" customHeight="1" x14ac:dyDescent="0.2">
      <c r="A546" s="83">
        <v>2020</v>
      </c>
      <c r="B546" s="84" t="s">
        <v>1632</v>
      </c>
      <c r="C546" s="84" t="s">
        <v>178</v>
      </c>
      <c r="D546" s="83" t="s">
        <v>1633</v>
      </c>
      <c r="E546" s="86" t="s">
        <v>172</v>
      </c>
      <c r="F546" s="86" t="s">
        <v>151</v>
      </c>
      <c r="G546" s="86" t="s">
        <v>1507</v>
      </c>
      <c r="H546" s="87">
        <v>-75.748078000000007</v>
      </c>
      <c r="I546" s="119">
        <v>6.3228260000000001</v>
      </c>
      <c r="J546" s="88">
        <v>815130.96010000003</v>
      </c>
      <c r="K546" s="86">
        <v>1191234.7479999999</v>
      </c>
      <c r="L546" s="120">
        <v>1348</v>
      </c>
      <c r="M546" s="83">
        <v>2</v>
      </c>
      <c r="N546" s="86" t="s">
        <v>79</v>
      </c>
      <c r="O546" s="86" t="s">
        <v>2545</v>
      </c>
      <c r="P546" s="86" t="s">
        <v>80</v>
      </c>
      <c r="Q546" s="84" t="s">
        <v>2546</v>
      </c>
      <c r="R546" s="84" t="s">
        <v>667</v>
      </c>
      <c r="S546" s="84" t="s">
        <v>173</v>
      </c>
      <c r="T546" s="84" t="s">
        <v>174</v>
      </c>
      <c r="U546" s="85" t="s">
        <v>175</v>
      </c>
      <c r="V546" s="84" t="s">
        <v>176</v>
      </c>
      <c r="W546" s="84" t="s">
        <v>177</v>
      </c>
      <c r="X546" s="90" t="s">
        <v>178</v>
      </c>
      <c r="Y546" s="90">
        <v>44110</v>
      </c>
      <c r="Z546" s="91">
        <v>63.58</v>
      </c>
      <c r="AA546" s="91">
        <v>7.87</v>
      </c>
      <c r="AB546" s="91">
        <v>176.3</v>
      </c>
      <c r="AC546" s="91">
        <v>19.2</v>
      </c>
      <c r="AD546" s="91">
        <v>21.3</v>
      </c>
      <c r="AE546" s="91">
        <v>7.5</v>
      </c>
      <c r="AF546" s="91">
        <v>99.8</v>
      </c>
      <c r="AG546" s="91">
        <f t="shared" si="353"/>
        <v>2.1000000000000014</v>
      </c>
      <c r="AH546" s="91">
        <v>12</v>
      </c>
      <c r="AI546" s="91">
        <v>2</v>
      </c>
      <c r="AJ546" s="91" t="s">
        <v>88</v>
      </c>
      <c r="AK546" s="91" t="s">
        <v>88</v>
      </c>
      <c r="AL546" s="91">
        <v>8160</v>
      </c>
      <c r="AM546" s="91">
        <v>26130</v>
      </c>
      <c r="AN546" s="91">
        <v>14670</v>
      </c>
      <c r="AO546" s="91">
        <v>0.5</v>
      </c>
      <c r="AP546" s="91">
        <v>0.2484863293062323</v>
      </c>
      <c r="AQ546" s="91">
        <v>0.03</v>
      </c>
      <c r="AR546" s="91">
        <v>5</v>
      </c>
      <c r="AS546" s="91">
        <v>12.5</v>
      </c>
      <c r="AT546" s="91">
        <v>156</v>
      </c>
      <c r="AU546" s="91" t="s">
        <v>88</v>
      </c>
      <c r="AV546" s="91">
        <v>14</v>
      </c>
      <c r="AW546" s="91">
        <v>0.1</v>
      </c>
      <c r="AX546" s="91">
        <v>5</v>
      </c>
      <c r="AY546" s="91">
        <v>0.42499999999999999</v>
      </c>
      <c r="AZ546" s="91">
        <v>78.2</v>
      </c>
      <c r="BA546" s="91">
        <v>63</v>
      </c>
      <c r="BB546" s="91" t="s">
        <v>88</v>
      </c>
      <c r="BC546" s="91" t="s">
        <v>88</v>
      </c>
      <c r="BD546" s="91" t="s">
        <v>88</v>
      </c>
      <c r="BE546" s="93" t="s">
        <v>88</v>
      </c>
      <c r="BF546" s="91" t="s">
        <v>88</v>
      </c>
      <c r="BG546" s="91" t="s">
        <v>88</v>
      </c>
      <c r="BH546" s="91" t="s">
        <v>88</v>
      </c>
      <c r="BI546" s="94">
        <f t="shared" si="314"/>
        <v>98.731375908795485</v>
      </c>
      <c r="BJ546" s="95">
        <f t="shared" si="315"/>
        <v>8.7885649807459068</v>
      </c>
      <c r="BK546" s="95">
        <f t="shared" si="316"/>
        <v>88.129718104348285</v>
      </c>
      <c r="BL546" s="95">
        <f t="shared" si="317"/>
        <v>80.14150832</v>
      </c>
      <c r="BM546" s="95">
        <f t="shared" si="318"/>
        <v>99.104004398411917</v>
      </c>
      <c r="BN546" s="95">
        <f t="shared" si="319"/>
        <v>61.608367706250007</v>
      </c>
      <c r="BO546" s="95">
        <f t="shared" si="320"/>
        <v>86.17148504139638</v>
      </c>
      <c r="BP546" s="95">
        <f t="shared" si="321"/>
        <v>71.988495605468742</v>
      </c>
      <c r="BQ546" s="95">
        <f t="shared" si="322"/>
        <v>77.55958109570561</v>
      </c>
      <c r="BR546" s="96">
        <f t="shared" si="323"/>
        <v>72.57697524783562</v>
      </c>
      <c r="BS546" s="97" t="str">
        <f t="shared" si="324"/>
        <v>BUENA</v>
      </c>
      <c r="BT546" s="98">
        <f t="shared" si="325"/>
        <v>11.764705882352942</v>
      </c>
      <c r="BU546" s="99">
        <f t="shared" si="326"/>
        <v>0.998</v>
      </c>
      <c r="BV546" s="100">
        <f t="shared" si="327"/>
        <v>0.1</v>
      </c>
      <c r="BW546" s="95">
        <f t="shared" si="328"/>
        <v>1</v>
      </c>
      <c r="BX546" s="94">
        <f t="shared" si="329"/>
        <v>0.91</v>
      </c>
      <c r="BY546" s="100">
        <f t="shared" si="330"/>
        <v>0.97799999999999998</v>
      </c>
      <c r="BZ546" s="100">
        <f t="shared" si="331"/>
        <v>0.43768703303001255</v>
      </c>
      <c r="CA546" s="94">
        <f t="shared" si="332"/>
        <v>0.6</v>
      </c>
      <c r="CB546" s="99">
        <f t="shared" si="333"/>
        <v>0.72327618462420185</v>
      </c>
      <c r="CC546" s="97" t="str">
        <f t="shared" si="334"/>
        <v>Aceptable</v>
      </c>
      <c r="CD546" s="99">
        <f t="shared" si="335"/>
        <v>0.56231296696998745</v>
      </c>
      <c r="CE546" s="96">
        <f t="shared" si="336"/>
        <v>6.7158102594253699E-2</v>
      </c>
      <c r="CF546" s="96">
        <f t="shared" si="337"/>
        <v>0.14100000000000001</v>
      </c>
      <c r="CG546" s="99">
        <f t="shared" si="338"/>
        <v>0.25682368985474707</v>
      </c>
      <c r="CH546" s="101" t="str">
        <f t="shared" si="339"/>
        <v>Baja</v>
      </c>
      <c r="CI546" s="96">
        <f t="shared" si="340"/>
        <v>0</v>
      </c>
      <c r="CJ546" s="96">
        <f t="shared" si="341"/>
        <v>1</v>
      </c>
      <c r="CK546" s="96">
        <f t="shared" si="342"/>
        <v>2.0000000000000018E-3</v>
      </c>
      <c r="CL546" s="102">
        <f t="shared" si="343"/>
        <v>0.33400000000000002</v>
      </c>
      <c r="CM546" s="103" t="str">
        <f t="shared" si="344"/>
        <v>Baja</v>
      </c>
      <c r="CN546" s="96">
        <f t="shared" si="345"/>
        <v>2.2000000000000002E-2</v>
      </c>
      <c r="CO546" s="96">
        <f t="shared" si="346"/>
        <v>2.2000000000000002E-2</v>
      </c>
      <c r="CP546" s="103" t="str">
        <f t="shared" si="347"/>
        <v>Ninguna</v>
      </c>
      <c r="CQ546" s="104">
        <f t="shared" si="348"/>
        <v>1.9293594203028994E-2</v>
      </c>
      <c r="CR546" s="104">
        <f t="shared" si="349"/>
        <v>1.9293594203028994E-2</v>
      </c>
      <c r="CS546" s="103" t="str">
        <f t="shared" si="350"/>
        <v>Ninguna</v>
      </c>
      <c r="CT546" s="105" t="str">
        <f t="shared" si="351"/>
        <v>Eutrofico</v>
      </c>
      <c r="CU546" s="83" t="s">
        <v>2833</v>
      </c>
      <c r="CV546" s="83" t="s">
        <v>2834</v>
      </c>
      <c r="CW546" s="90">
        <v>44131</v>
      </c>
      <c r="CX546" s="106">
        <f t="shared" si="352"/>
        <v>5.2784863293062321</v>
      </c>
    </row>
    <row r="547" spans="1:102" ht="30" hidden="1" customHeight="1" x14ac:dyDescent="0.2">
      <c r="A547" s="83">
        <v>2020</v>
      </c>
      <c r="B547" s="84" t="s">
        <v>1635</v>
      </c>
      <c r="C547" s="84" t="s">
        <v>178</v>
      </c>
      <c r="D547" s="83" t="s">
        <v>1636</v>
      </c>
      <c r="E547" s="86" t="s">
        <v>172</v>
      </c>
      <c r="F547" s="86" t="s">
        <v>151</v>
      </c>
      <c r="G547" s="86" t="s">
        <v>1494</v>
      </c>
      <c r="H547" s="87">
        <v>-75.775745000000001</v>
      </c>
      <c r="I547" s="119">
        <v>6.3413959999999996</v>
      </c>
      <c r="J547" s="88">
        <v>812075.11210000003</v>
      </c>
      <c r="K547" s="86">
        <v>1193299.1680000001</v>
      </c>
      <c r="L547" s="120">
        <v>1039</v>
      </c>
      <c r="M547" s="83">
        <v>2</v>
      </c>
      <c r="N547" s="86" t="s">
        <v>79</v>
      </c>
      <c r="O547" s="86" t="s">
        <v>2545</v>
      </c>
      <c r="P547" s="86" t="s">
        <v>80</v>
      </c>
      <c r="Q547" s="84" t="s">
        <v>2546</v>
      </c>
      <c r="R547" s="84" t="s">
        <v>667</v>
      </c>
      <c r="S547" s="84" t="s">
        <v>173</v>
      </c>
      <c r="T547" s="84" t="s">
        <v>174</v>
      </c>
      <c r="U547" s="85" t="s">
        <v>175</v>
      </c>
      <c r="V547" s="84" t="s">
        <v>176</v>
      </c>
      <c r="W547" s="84" t="s">
        <v>177</v>
      </c>
      <c r="X547" s="90" t="s">
        <v>178</v>
      </c>
      <c r="Y547" s="90">
        <v>44110</v>
      </c>
      <c r="Z547" s="91">
        <v>618.26</v>
      </c>
      <c r="AA547" s="91">
        <v>7.77</v>
      </c>
      <c r="AB547" s="91">
        <v>167.7</v>
      </c>
      <c r="AC547" s="91">
        <v>23.8</v>
      </c>
      <c r="AD547" s="91">
        <v>27.3</v>
      </c>
      <c r="AE547" s="91">
        <v>7.3</v>
      </c>
      <c r="AF547" s="91">
        <v>101.4</v>
      </c>
      <c r="AG547" s="91">
        <f t="shared" si="353"/>
        <v>3.5</v>
      </c>
      <c r="AH547" s="91">
        <v>50.7</v>
      </c>
      <c r="AI547" s="91">
        <v>2</v>
      </c>
      <c r="AJ547" s="91" t="s">
        <v>88</v>
      </c>
      <c r="AK547" s="91" t="s">
        <v>88</v>
      </c>
      <c r="AL547" s="91">
        <v>61310</v>
      </c>
      <c r="AM547" s="91">
        <v>77010</v>
      </c>
      <c r="AN547" s="91">
        <v>68670</v>
      </c>
      <c r="AO547" s="91">
        <v>0.5</v>
      </c>
      <c r="AP547" s="91">
        <v>0.2484863293062323</v>
      </c>
      <c r="AQ547" s="91">
        <v>0.03</v>
      </c>
      <c r="AR547" s="91">
        <v>5</v>
      </c>
      <c r="AS547" s="91">
        <v>342</v>
      </c>
      <c r="AT547" s="91">
        <v>593</v>
      </c>
      <c r="AU547" s="91" t="s">
        <v>88</v>
      </c>
      <c r="AV547" s="91">
        <v>7</v>
      </c>
      <c r="AW547" s="91">
        <v>0.5</v>
      </c>
      <c r="AX547" s="91">
        <v>5</v>
      </c>
      <c r="AY547" s="91">
        <v>0.54500000000000004</v>
      </c>
      <c r="AZ547" s="91">
        <v>81.599999999999994</v>
      </c>
      <c r="BA547" s="91">
        <v>71</v>
      </c>
      <c r="BB547" s="91" t="s">
        <v>88</v>
      </c>
      <c r="BC547" s="91" t="s">
        <v>88</v>
      </c>
      <c r="BD547" s="91" t="s">
        <v>88</v>
      </c>
      <c r="BE547" s="93" t="s">
        <v>88</v>
      </c>
      <c r="BF547" s="91" t="s">
        <v>88</v>
      </c>
      <c r="BG547" s="91" t="s">
        <v>88</v>
      </c>
      <c r="BH547" s="91" t="s">
        <v>88</v>
      </c>
      <c r="BI547" s="94">
        <f t="shared" si="314"/>
        <v>98.812085372278574</v>
      </c>
      <c r="BJ547" s="95">
        <f t="shared" si="315"/>
        <v>4.5860023325746777</v>
      </c>
      <c r="BK547" s="95">
        <f t="shared" si="316"/>
        <v>90.102387603637908</v>
      </c>
      <c r="BL547" s="95">
        <f t="shared" si="317"/>
        <v>80.14150832</v>
      </c>
      <c r="BM547" s="95">
        <f t="shared" si="318"/>
        <v>99.104004398411917</v>
      </c>
      <c r="BN547" s="95">
        <f t="shared" si="319"/>
        <v>61.608367706250007</v>
      </c>
      <c r="BO547" s="95">
        <f t="shared" si="320"/>
        <v>80.69497612207968</v>
      </c>
      <c r="BP547" s="95">
        <f t="shared" si="321"/>
        <v>5</v>
      </c>
      <c r="BQ547" s="95">
        <f t="shared" si="322"/>
        <v>20</v>
      </c>
      <c r="BR547" s="96">
        <f t="shared" si="323"/>
        <v>62.199378260773635</v>
      </c>
      <c r="BS547" s="97" t="str">
        <f t="shared" si="324"/>
        <v>MEDIA</v>
      </c>
      <c r="BT547" s="98">
        <f t="shared" si="325"/>
        <v>9.1743119266055047</v>
      </c>
      <c r="BU547" s="99">
        <f t="shared" si="326"/>
        <v>0.98599999999999999</v>
      </c>
      <c r="BV547" s="100">
        <f t="shared" si="327"/>
        <v>0.1</v>
      </c>
      <c r="BW547" s="95">
        <f t="shared" si="328"/>
        <v>1</v>
      </c>
      <c r="BX547" s="94">
        <f t="shared" si="329"/>
        <v>0.26</v>
      </c>
      <c r="BY547" s="100">
        <f t="shared" si="330"/>
        <v>0.999</v>
      </c>
      <c r="BZ547" s="100">
        <f t="shared" si="331"/>
        <v>0.47413495464488564</v>
      </c>
      <c r="CA547" s="94">
        <f t="shared" si="332"/>
        <v>0.35</v>
      </c>
      <c r="CB547" s="99">
        <f t="shared" si="333"/>
        <v>0.6033988936502841</v>
      </c>
      <c r="CC547" s="97" t="str">
        <f t="shared" si="334"/>
        <v>Regular</v>
      </c>
      <c r="CD547" s="99">
        <f t="shared" si="335"/>
        <v>0.52586504535511436</v>
      </c>
      <c r="CE547" s="96">
        <f t="shared" si="336"/>
        <v>0.11364144160778068</v>
      </c>
      <c r="CF547" s="96">
        <f t="shared" si="337"/>
        <v>0.15799999999999997</v>
      </c>
      <c r="CG547" s="99">
        <f t="shared" si="338"/>
        <v>0.26583549565429831</v>
      </c>
      <c r="CH547" s="101" t="str">
        <f t="shared" si="339"/>
        <v>Baja</v>
      </c>
      <c r="CI547" s="96">
        <f t="shared" si="340"/>
        <v>0</v>
      </c>
      <c r="CJ547" s="96">
        <f t="shared" si="341"/>
        <v>1</v>
      </c>
      <c r="CK547" s="96">
        <f t="shared" si="342"/>
        <v>0</v>
      </c>
      <c r="CL547" s="102">
        <f t="shared" si="343"/>
        <v>0.33333333333333331</v>
      </c>
      <c r="CM547" s="103" t="str">
        <f t="shared" si="344"/>
        <v>Baja</v>
      </c>
      <c r="CN547" s="96">
        <f t="shared" si="345"/>
        <v>0</v>
      </c>
      <c r="CO547" s="96">
        <f t="shared" si="346"/>
        <v>0</v>
      </c>
      <c r="CP547" s="103" t="str">
        <f t="shared" si="347"/>
        <v>Ninguna</v>
      </c>
      <c r="CQ547" s="104">
        <f t="shared" si="348"/>
        <v>1.3741473429825733E-2</v>
      </c>
      <c r="CR547" s="104">
        <f t="shared" si="349"/>
        <v>1.3741473429825733E-2</v>
      </c>
      <c r="CS547" s="103" t="str">
        <f t="shared" si="350"/>
        <v>Ninguna</v>
      </c>
      <c r="CT547" s="105" t="str">
        <f t="shared" si="351"/>
        <v>Eutrofico</v>
      </c>
      <c r="CU547" s="83" t="s">
        <v>2833</v>
      </c>
      <c r="CV547" s="83" t="s">
        <v>2834</v>
      </c>
      <c r="CW547" s="90">
        <v>44131</v>
      </c>
      <c r="CX547" s="106">
        <f t="shared" si="352"/>
        <v>5.2784863293062321</v>
      </c>
    </row>
    <row r="548" spans="1:102" ht="30" hidden="1" customHeight="1" x14ac:dyDescent="0.2">
      <c r="A548" s="83">
        <v>2020</v>
      </c>
      <c r="B548" s="84" t="s">
        <v>1646</v>
      </c>
      <c r="C548" s="84" t="s">
        <v>706</v>
      </c>
      <c r="D548" s="83" t="s">
        <v>1647</v>
      </c>
      <c r="E548" s="84" t="s">
        <v>484</v>
      </c>
      <c r="F548" s="86" t="s">
        <v>479</v>
      </c>
      <c r="G548" s="86" t="s">
        <v>1648</v>
      </c>
      <c r="H548" s="87">
        <v>-75.303111000000001</v>
      </c>
      <c r="I548" s="119">
        <v>6.4581109999999997</v>
      </c>
      <c r="J548" s="88">
        <v>864416.34809999994</v>
      </c>
      <c r="K548" s="86">
        <v>1206061.9095999999</v>
      </c>
      <c r="L548" s="120">
        <v>1264</v>
      </c>
      <c r="M548" s="83">
        <v>2</v>
      </c>
      <c r="N548" s="86" t="s">
        <v>79</v>
      </c>
      <c r="O548" s="86" t="s">
        <v>2684</v>
      </c>
      <c r="P548" s="86" t="s">
        <v>685</v>
      </c>
      <c r="Q548" s="84" t="s">
        <v>2690</v>
      </c>
      <c r="R548" s="84" t="s">
        <v>703</v>
      </c>
      <c r="S548" s="84" t="s">
        <v>100</v>
      </c>
      <c r="T548" s="84" t="s">
        <v>704</v>
      </c>
      <c r="U548" s="85" t="s">
        <v>102</v>
      </c>
      <c r="V548" s="84" t="s">
        <v>706</v>
      </c>
      <c r="W548" s="84" t="s">
        <v>102</v>
      </c>
      <c r="X548" s="90" t="s">
        <v>706</v>
      </c>
      <c r="Y548" s="90">
        <v>44116</v>
      </c>
      <c r="Z548" s="91">
        <v>55100</v>
      </c>
      <c r="AA548" s="91">
        <v>8.23</v>
      </c>
      <c r="AB548" s="91">
        <v>192</v>
      </c>
      <c r="AC548" s="91">
        <v>23.4</v>
      </c>
      <c r="AD548" s="91">
        <v>25.7</v>
      </c>
      <c r="AE548" s="91">
        <v>7.08</v>
      </c>
      <c r="AF548" s="91">
        <v>95.3</v>
      </c>
      <c r="AG548" s="91">
        <f t="shared" si="353"/>
        <v>2.3000000000000007</v>
      </c>
      <c r="AH548" s="91">
        <v>68.7</v>
      </c>
      <c r="AI548" s="91">
        <v>8.25</v>
      </c>
      <c r="AJ548" s="91">
        <v>0.1</v>
      </c>
      <c r="AK548" s="91">
        <v>10</v>
      </c>
      <c r="AL548" s="91">
        <v>35500</v>
      </c>
      <c r="AM548" s="91">
        <v>249500</v>
      </c>
      <c r="AN548" s="91">
        <v>36800</v>
      </c>
      <c r="AO548" s="91">
        <v>0.83</v>
      </c>
      <c r="AP548" s="91">
        <v>1.6671173729818127</v>
      </c>
      <c r="AQ548" s="91">
        <v>0.61</v>
      </c>
      <c r="AR548" s="91">
        <v>5</v>
      </c>
      <c r="AS548" s="91">
        <v>29.8</v>
      </c>
      <c r="AT548" s="91">
        <v>227</v>
      </c>
      <c r="AU548" s="91" t="s">
        <v>88</v>
      </c>
      <c r="AV548" s="91">
        <v>75</v>
      </c>
      <c r="AW548" s="91">
        <v>1.5</v>
      </c>
      <c r="AX548" s="91">
        <v>5</v>
      </c>
      <c r="AY548" s="91">
        <v>1.2</v>
      </c>
      <c r="AZ548" s="91">
        <v>47.8</v>
      </c>
      <c r="BA548" s="91">
        <v>35</v>
      </c>
      <c r="BB548" s="91">
        <v>0.05</v>
      </c>
      <c r="BC548" s="91" t="s">
        <v>88</v>
      </c>
      <c r="BD548" s="91" t="s">
        <v>88</v>
      </c>
      <c r="BE548" s="93">
        <v>1E-3</v>
      </c>
      <c r="BF548" s="91" t="s">
        <v>88</v>
      </c>
      <c r="BG548" s="91">
        <v>0.01</v>
      </c>
      <c r="BH548" s="91">
        <v>20.6</v>
      </c>
      <c r="BI548" s="94">
        <f t="shared" si="314"/>
        <v>97.742317062514289</v>
      </c>
      <c r="BJ548" s="95">
        <f t="shared" si="315"/>
        <v>6.0171163074741818</v>
      </c>
      <c r="BK548" s="95">
        <f t="shared" si="316"/>
        <v>78.132186411799921</v>
      </c>
      <c r="BL548" s="95">
        <f t="shared" si="317"/>
        <v>40.311383145195322</v>
      </c>
      <c r="BM548" s="95">
        <f t="shared" si="318"/>
        <v>89.400086847642143</v>
      </c>
      <c r="BN548" s="95">
        <f t="shared" si="319"/>
        <v>46.423128924976965</v>
      </c>
      <c r="BO548" s="95">
        <f t="shared" si="320"/>
        <v>85.502798594525416</v>
      </c>
      <c r="BP548" s="95">
        <f t="shared" si="321"/>
        <v>51.667539630646232</v>
      </c>
      <c r="BQ548" s="95">
        <f t="shared" si="322"/>
        <v>65.357899175995101</v>
      </c>
      <c r="BR548" s="96">
        <f t="shared" si="323"/>
        <v>61.448782710578591</v>
      </c>
      <c r="BS548" s="97" t="str">
        <f t="shared" si="324"/>
        <v>MEDIA</v>
      </c>
      <c r="BT548" s="98">
        <f t="shared" si="325"/>
        <v>4.166666666666667</v>
      </c>
      <c r="BU548" s="99">
        <f t="shared" si="326"/>
        <v>0.95299999999999996</v>
      </c>
      <c r="BV548" s="100">
        <f t="shared" si="327"/>
        <v>0.1</v>
      </c>
      <c r="BW548" s="95">
        <f t="shared" si="328"/>
        <v>0.88752546418920519</v>
      </c>
      <c r="BX548" s="94">
        <f t="shared" si="329"/>
        <v>0.26</v>
      </c>
      <c r="BY548" s="100">
        <f t="shared" si="330"/>
        <v>0.79499999999999993</v>
      </c>
      <c r="BZ548" s="100">
        <f t="shared" si="331"/>
        <v>0.36958919750220987</v>
      </c>
      <c r="CA548" s="94">
        <f t="shared" si="332"/>
        <v>0.15</v>
      </c>
      <c r="CB548" s="99">
        <f t="shared" si="333"/>
        <v>0.51117605263679811</v>
      </c>
      <c r="CC548" s="97" t="str">
        <f t="shared" si="334"/>
        <v>Regular</v>
      </c>
      <c r="CD548" s="99">
        <f t="shared" si="335"/>
        <v>0.63041080249779013</v>
      </c>
      <c r="CE548" s="96">
        <f t="shared" si="336"/>
        <v>5.057075006596386E-3</v>
      </c>
      <c r="CF548" s="96">
        <f t="shared" si="337"/>
        <v>0</v>
      </c>
      <c r="CG548" s="99">
        <f t="shared" si="338"/>
        <v>0.2118226258347955</v>
      </c>
      <c r="CH548" s="101" t="str">
        <f t="shared" si="339"/>
        <v>Baja</v>
      </c>
      <c r="CI548" s="96">
        <f t="shared" si="340"/>
        <v>0.59151776398494749</v>
      </c>
      <c r="CJ548" s="96">
        <f t="shared" si="341"/>
        <v>1</v>
      </c>
      <c r="CK548" s="96">
        <f t="shared" si="342"/>
        <v>4.7000000000000042E-2</v>
      </c>
      <c r="CL548" s="102">
        <f t="shared" si="343"/>
        <v>0.54617258799498247</v>
      </c>
      <c r="CM548" s="103" t="str">
        <f t="shared" si="344"/>
        <v>Media</v>
      </c>
      <c r="CN548" s="96">
        <f t="shared" si="345"/>
        <v>0.20500000000000002</v>
      </c>
      <c r="CO548" s="96">
        <f t="shared" si="346"/>
        <v>0.20500000000000002</v>
      </c>
      <c r="CP548" s="103" t="str">
        <f t="shared" si="347"/>
        <v>Baja</v>
      </c>
      <c r="CQ548" s="104">
        <f t="shared" si="348"/>
        <v>6.3774675678863274E-2</v>
      </c>
      <c r="CR548" s="104">
        <f t="shared" si="349"/>
        <v>6.3774675678863274E-2</v>
      </c>
      <c r="CS548" s="103" t="str">
        <f t="shared" si="350"/>
        <v>Ninguna</v>
      </c>
      <c r="CT548" s="105" t="str">
        <f t="shared" si="351"/>
        <v>Hipereutrofico</v>
      </c>
      <c r="CU548" s="113" t="s">
        <v>2805</v>
      </c>
      <c r="CV548" s="83" t="s">
        <v>2806</v>
      </c>
      <c r="CW548" s="90">
        <v>44146</v>
      </c>
      <c r="CX548" s="106">
        <f t="shared" si="352"/>
        <v>7.277117372981813</v>
      </c>
    </row>
    <row r="549" spans="1:102" ht="30" hidden="1" customHeight="1" x14ac:dyDescent="0.2">
      <c r="A549" s="83">
        <v>2020</v>
      </c>
      <c r="B549" s="84" t="s">
        <v>2835</v>
      </c>
      <c r="C549" s="84" t="s">
        <v>341</v>
      </c>
      <c r="D549" s="83" t="s">
        <v>1651</v>
      </c>
      <c r="E549" s="84" t="s">
        <v>545</v>
      </c>
      <c r="F549" s="86" t="s">
        <v>1412</v>
      </c>
      <c r="G549" s="86" t="s">
        <v>1531</v>
      </c>
      <c r="H549" s="87">
        <v>-74.397499999999994</v>
      </c>
      <c r="I549" s="119">
        <v>6.4868610000000002</v>
      </c>
      <c r="J549" s="88">
        <v>964605.00699999998</v>
      </c>
      <c r="K549" s="86">
        <v>1209089.3559999999</v>
      </c>
      <c r="L549" s="120">
        <v>120</v>
      </c>
      <c r="M549" s="83">
        <v>2</v>
      </c>
      <c r="N549" s="86" t="s">
        <v>79</v>
      </c>
      <c r="O549" s="86" t="s">
        <v>2741</v>
      </c>
      <c r="P549" s="86" t="s">
        <v>289</v>
      </c>
      <c r="Q549" s="84" t="s">
        <v>324</v>
      </c>
      <c r="R549" s="84" t="s">
        <v>730</v>
      </c>
      <c r="S549" s="84" t="s">
        <v>324</v>
      </c>
      <c r="T549" s="84" t="s">
        <v>325</v>
      </c>
      <c r="U549" s="85" t="s">
        <v>546</v>
      </c>
      <c r="V549" s="84" t="s">
        <v>2768</v>
      </c>
      <c r="W549" s="84" t="s">
        <v>1465</v>
      </c>
      <c r="X549" s="90" t="s">
        <v>341</v>
      </c>
      <c r="Y549" s="90">
        <v>44151</v>
      </c>
      <c r="Z549" s="91">
        <v>2720290</v>
      </c>
      <c r="AA549" s="91">
        <v>7.92</v>
      </c>
      <c r="AB549" s="91">
        <v>110</v>
      </c>
      <c r="AC549" s="91">
        <v>25.5</v>
      </c>
      <c r="AD549" s="91">
        <v>27</v>
      </c>
      <c r="AE549" s="91">
        <v>6.97</v>
      </c>
      <c r="AF549" s="91">
        <v>95.8</v>
      </c>
      <c r="AG549" s="91">
        <f t="shared" si="353"/>
        <v>1.5</v>
      </c>
      <c r="AH549" s="91">
        <v>31.4</v>
      </c>
      <c r="AI549" s="91">
        <v>2</v>
      </c>
      <c r="AJ549" s="91" t="s">
        <v>88</v>
      </c>
      <c r="AK549" s="91" t="s">
        <v>88</v>
      </c>
      <c r="AL549" s="91">
        <v>2910</v>
      </c>
      <c r="AM549" s="91">
        <v>57940</v>
      </c>
      <c r="AN549" s="91">
        <v>5200</v>
      </c>
      <c r="AO549" s="91">
        <v>0.5</v>
      </c>
      <c r="AP549" s="96">
        <v>0.2484863293062323</v>
      </c>
      <c r="AQ549" s="96">
        <v>0.03</v>
      </c>
      <c r="AR549" s="91">
        <v>5</v>
      </c>
      <c r="AS549" s="91">
        <v>496</v>
      </c>
      <c r="AT549" s="91">
        <v>590</v>
      </c>
      <c r="AU549" s="91" t="s">
        <v>88</v>
      </c>
      <c r="AV549" s="91">
        <v>537</v>
      </c>
      <c r="AW549" s="91">
        <v>1</v>
      </c>
      <c r="AX549" s="91">
        <v>5</v>
      </c>
      <c r="AY549" s="91">
        <v>1.26</v>
      </c>
      <c r="AZ549" s="91">
        <v>38.299999999999997</v>
      </c>
      <c r="BA549" s="91">
        <v>47.1</v>
      </c>
      <c r="BB549" s="91">
        <v>0.05</v>
      </c>
      <c r="BC549" s="91" t="s">
        <v>88</v>
      </c>
      <c r="BD549" s="91" t="s">
        <v>88</v>
      </c>
      <c r="BE549" s="93">
        <v>1E-3</v>
      </c>
      <c r="BF549" s="91" t="s">
        <v>88</v>
      </c>
      <c r="BG549" s="91">
        <v>0.01</v>
      </c>
      <c r="BH549" s="91" t="s">
        <v>88</v>
      </c>
      <c r="BI549" s="94">
        <f t="shared" si="314"/>
        <v>97.907811503860614</v>
      </c>
      <c r="BJ549" s="95">
        <f t="shared" si="315"/>
        <v>13.063570448373994</v>
      </c>
      <c r="BK549" s="95">
        <f t="shared" si="316"/>
        <v>86.991101979794621</v>
      </c>
      <c r="BL549" s="95">
        <f t="shared" si="317"/>
        <v>80.14150832</v>
      </c>
      <c r="BM549" s="95">
        <f t="shared" si="318"/>
        <v>99.104004398411917</v>
      </c>
      <c r="BN549" s="95">
        <f t="shared" si="319"/>
        <v>61.608367706250007</v>
      </c>
      <c r="BO549" s="95">
        <f t="shared" si="320"/>
        <v>87.919066131017189</v>
      </c>
      <c r="BP549" s="95">
        <f t="shared" si="321"/>
        <v>5</v>
      </c>
      <c r="BQ549" s="95">
        <f t="shared" si="322"/>
        <v>20</v>
      </c>
      <c r="BR549" s="96">
        <f t="shared" si="323"/>
        <v>63.782230183941465</v>
      </c>
      <c r="BS549" s="97" t="str">
        <f t="shared" si="324"/>
        <v>MEDIA</v>
      </c>
      <c r="BT549" s="98">
        <f t="shared" si="325"/>
        <v>3.9682539682539684</v>
      </c>
      <c r="BU549" s="99">
        <f t="shared" si="326"/>
        <v>0.95799999999999996</v>
      </c>
      <c r="BV549" s="100">
        <f t="shared" si="327"/>
        <v>0.1</v>
      </c>
      <c r="BW549" s="95">
        <f t="shared" si="328"/>
        <v>1</v>
      </c>
      <c r="BX549" s="94">
        <f t="shared" si="329"/>
        <v>0.51</v>
      </c>
      <c r="BY549" s="100">
        <f t="shared" si="330"/>
        <v>0</v>
      </c>
      <c r="BZ549" s="100">
        <f t="shared" si="331"/>
        <v>0.70114109691276916</v>
      </c>
      <c r="CA549" s="94">
        <f t="shared" si="332"/>
        <v>0.15</v>
      </c>
      <c r="CB549" s="99">
        <f t="shared" si="333"/>
        <v>0.49783975356778776</v>
      </c>
      <c r="CC549" s="97" t="str">
        <f t="shared" si="334"/>
        <v>Mala</v>
      </c>
      <c r="CD549" s="99">
        <f t="shared" si="335"/>
        <v>0.2988589030872309</v>
      </c>
      <c r="CE549" s="96">
        <f t="shared" si="336"/>
        <v>1.8676349450951313E-2</v>
      </c>
      <c r="CF549" s="96">
        <f t="shared" si="337"/>
        <v>0</v>
      </c>
      <c r="CG549" s="99">
        <f t="shared" si="338"/>
        <v>0.10584508417939407</v>
      </c>
      <c r="CH549" s="101" t="str">
        <f t="shared" si="339"/>
        <v>Ninguna</v>
      </c>
      <c r="CI549" s="96">
        <f t="shared" si="340"/>
        <v>0</v>
      </c>
      <c r="CJ549" s="96">
        <f t="shared" si="341"/>
        <v>1</v>
      </c>
      <c r="CK549" s="96">
        <f t="shared" si="342"/>
        <v>4.2000000000000037E-2</v>
      </c>
      <c r="CL549" s="102">
        <f t="shared" si="343"/>
        <v>0.34733333333333333</v>
      </c>
      <c r="CM549" s="103" t="str">
        <f t="shared" si="344"/>
        <v>Baja</v>
      </c>
      <c r="CN549" s="96">
        <f t="shared" si="345"/>
        <v>1</v>
      </c>
      <c r="CO549" s="96">
        <f t="shared" si="346"/>
        <v>1</v>
      </c>
      <c r="CP549" s="103" t="str">
        <f t="shared" si="347"/>
        <v>Muy Alta</v>
      </c>
      <c r="CQ549" s="104">
        <f t="shared" si="348"/>
        <v>2.2843058268822145E-2</v>
      </c>
      <c r="CR549" s="104">
        <f t="shared" si="349"/>
        <v>2.2843058268822145E-2</v>
      </c>
      <c r="CS549" s="103" t="str">
        <f t="shared" si="350"/>
        <v>Ninguna</v>
      </c>
      <c r="CT549" s="105" t="str">
        <f t="shared" si="351"/>
        <v>Hipereutrofico</v>
      </c>
      <c r="CU549" s="91" t="s">
        <v>2809</v>
      </c>
      <c r="CV549" s="91" t="s">
        <v>2810</v>
      </c>
      <c r="CW549" s="90">
        <v>44175</v>
      </c>
      <c r="CX549" s="106">
        <f t="shared" si="352"/>
        <v>5.2784863293062321</v>
      </c>
    </row>
    <row r="550" spans="1:102" ht="30" hidden="1" customHeight="1" x14ac:dyDescent="0.2">
      <c r="A550" s="83">
        <v>2020</v>
      </c>
      <c r="B550" s="84" t="s">
        <v>1654</v>
      </c>
      <c r="C550" s="84" t="s">
        <v>823</v>
      </c>
      <c r="D550" s="83" t="s">
        <v>1655</v>
      </c>
      <c r="E550" s="84" t="s">
        <v>1262</v>
      </c>
      <c r="F550" s="86" t="s">
        <v>151</v>
      </c>
      <c r="G550" s="86" t="s">
        <v>1494</v>
      </c>
      <c r="H550" s="87">
        <v>-75.821154000000007</v>
      </c>
      <c r="I550" s="119">
        <v>6.5153990000000004</v>
      </c>
      <c r="J550" s="88">
        <v>807114.3173</v>
      </c>
      <c r="K550" s="86">
        <v>1212567.2755</v>
      </c>
      <c r="L550" s="120">
        <v>473</v>
      </c>
      <c r="M550" s="83">
        <v>2</v>
      </c>
      <c r="N550" s="86" t="s">
        <v>79</v>
      </c>
      <c r="O550" s="86" t="s">
        <v>2545</v>
      </c>
      <c r="P550" s="86" t="s">
        <v>80</v>
      </c>
      <c r="Q550" s="84" t="s">
        <v>2648</v>
      </c>
      <c r="R550" s="84" t="s">
        <v>701</v>
      </c>
      <c r="S550" s="84" t="s">
        <v>153</v>
      </c>
      <c r="T550" s="84" t="s">
        <v>154</v>
      </c>
      <c r="U550" s="85" t="s">
        <v>1263</v>
      </c>
      <c r="V550" s="84" t="s">
        <v>823</v>
      </c>
      <c r="W550" s="84" t="s">
        <v>824</v>
      </c>
      <c r="X550" s="90" t="s">
        <v>823</v>
      </c>
      <c r="Y550" s="90">
        <v>44113</v>
      </c>
      <c r="Z550" s="91">
        <v>15719.98</v>
      </c>
      <c r="AA550" s="91">
        <v>8.25</v>
      </c>
      <c r="AB550" s="91">
        <v>110</v>
      </c>
      <c r="AC550" s="91">
        <v>24.3</v>
      </c>
      <c r="AD550" s="91">
        <v>30.1</v>
      </c>
      <c r="AE550" s="91">
        <v>1.96</v>
      </c>
      <c r="AF550" s="91">
        <v>24.8</v>
      </c>
      <c r="AG550" s="91">
        <f t="shared" si="353"/>
        <v>5.8000000000000007</v>
      </c>
      <c r="AH550" s="91">
        <v>12</v>
      </c>
      <c r="AI550" s="91">
        <v>2</v>
      </c>
      <c r="AJ550" s="91" t="s">
        <v>88</v>
      </c>
      <c r="AK550" s="91" t="s">
        <v>88</v>
      </c>
      <c r="AL550" s="91">
        <v>11000</v>
      </c>
      <c r="AM550" s="91">
        <v>83000</v>
      </c>
      <c r="AN550" s="91">
        <v>11690</v>
      </c>
      <c r="AO550" s="91">
        <v>0.5</v>
      </c>
      <c r="AP550" s="91">
        <v>0.2484863293062323</v>
      </c>
      <c r="AQ550" s="91">
        <v>0.03</v>
      </c>
      <c r="AR550" s="91">
        <v>5</v>
      </c>
      <c r="AS550" s="91">
        <v>886</v>
      </c>
      <c r="AT550" s="91">
        <v>1090</v>
      </c>
      <c r="AU550" s="91" t="s">
        <v>88</v>
      </c>
      <c r="AV550" s="91">
        <v>850</v>
      </c>
      <c r="AW550" s="91">
        <v>0.5</v>
      </c>
      <c r="AX550" s="91">
        <v>5</v>
      </c>
      <c r="AY550" s="91">
        <v>0.71799999999999997</v>
      </c>
      <c r="AZ550" s="91">
        <v>91.9</v>
      </c>
      <c r="BA550" s="91">
        <v>134</v>
      </c>
      <c r="BB550" s="91" t="s">
        <v>88</v>
      </c>
      <c r="BC550" s="91" t="s">
        <v>88</v>
      </c>
      <c r="BD550" s="91" t="s">
        <v>88</v>
      </c>
      <c r="BE550" s="93" t="s">
        <v>88</v>
      </c>
      <c r="BF550" s="91" t="s">
        <v>88</v>
      </c>
      <c r="BG550" s="91" t="s">
        <v>88</v>
      </c>
      <c r="BH550" s="91" t="s">
        <v>88</v>
      </c>
      <c r="BI550" s="94">
        <f t="shared" si="314"/>
        <v>15.628667690226482</v>
      </c>
      <c r="BJ550" s="95">
        <f t="shared" si="315"/>
        <v>9.6121625795411205</v>
      </c>
      <c r="BK550" s="95">
        <f t="shared" si="316"/>
        <v>77.475668554681761</v>
      </c>
      <c r="BL550" s="95">
        <f t="shared" si="317"/>
        <v>80.14150832</v>
      </c>
      <c r="BM550" s="95">
        <f t="shared" si="318"/>
        <v>99.104004398411917</v>
      </c>
      <c r="BN550" s="95">
        <f t="shared" si="319"/>
        <v>61.608367706250007</v>
      </c>
      <c r="BO550" s="95">
        <f t="shared" si="320"/>
        <v>68.729477936746861</v>
      </c>
      <c r="BP550" s="95">
        <f t="shared" si="321"/>
        <v>5</v>
      </c>
      <c r="BQ550" s="95">
        <f t="shared" si="322"/>
        <v>20</v>
      </c>
      <c r="BR550" s="96">
        <f t="shared" si="323"/>
        <v>46.276893980420951</v>
      </c>
      <c r="BS550" s="97" t="str">
        <f t="shared" si="324"/>
        <v>MALO</v>
      </c>
      <c r="BT550" s="98">
        <f t="shared" si="325"/>
        <v>6.9637883008356551</v>
      </c>
      <c r="BU550" s="99">
        <f t="shared" si="326"/>
        <v>0.248</v>
      </c>
      <c r="BV550" s="100">
        <f t="shared" si="327"/>
        <v>0.1</v>
      </c>
      <c r="BW550" s="95">
        <f t="shared" si="328"/>
        <v>0.87836456450125366</v>
      </c>
      <c r="BX550" s="94">
        <f t="shared" si="329"/>
        <v>0.91</v>
      </c>
      <c r="BY550" s="100">
        <f t="shared" si="330"/>
        <v>0</v>
      </c>
      <c r="BZ550" s="100">
        <f t="shared" si="331"/>
        <v>0.70114109691276916</v>
      </c>
      <c r="CA550" s="94">
        <f t="shared" si="332"/>
        <v>0.35</v>
      </c>
      <c r="CB550" s="99">
        <f t="shared" si="333"/>
        <v>0.45121079259796321</v>
      </c>
      <c r="CC550" s="97" t="str">
        <f t="shared" si="334"/>
        <v>Mala</v>
      </c>
      <c r="CD550" s="99">
        <f t="shared" si="335"/>
        <v>0.2988589030872309</v>
      </c>
      <c r="CE550" s="96">
        <f t="shared" si="336"/>
        <v>1</v>
      </c>
      <c r="CF550" s="96">
        <f t="shared" si="337"/>
        <v>0.20950000000000002</v>
      </c>
      <c r="CG550" s="99">
        <f t="shared" si="338"/>
        <v>0.50278630102907695</v>
      </c>
      <c r="CH550" s="101" t="str">
        <f t="shared" si="339"/>
        <v>Media</v>
      </c>
      <c r="CI550" s="96">
        <f t="shared" si="340"/>
        <v>0</v>
      </c>
      <c r="CJ550" s="96">
        <f t="shared" si="341"/>
        <v>1</v>
      </c>
      <c r="CK550" s="96">
        <f t="shared" si="342"/>
        <v>0.752</v>
      </c>
      <c r="CL550" s="102">
        <f t="shared" si="343"/>
        <v>0.58399999999999996</v>
      </c>
      <c r="CM550" s="103" t="str">
        <f t="shared" si="344"/>
        <v>Media</v>
      </c>
      <c r="CN550" s="96">
        <f t="shared" si="345"/>
        <v>1</v>
      </c>
      <c r="CO550" s="96">
        <f t="shared" si="346"/>
        <v>1</v>
      </c>
      <c r="CP550" s="103" t="str">
        <f t="shared" si="347"/>
        <v>Muy Alta</v>
      </c>
      <c r="CQ550" s="104">
        <f t="shared" si="348"/>
        <v>6.8020607034294328E-2</v>
      </c>
      <c r="CR550" s="104">
        <f t="shared" si="349"/>
        <v>6.8020607034294328E-2</v>
      </c>
      <c r="CS550" s="103" t="str">
        <f t="shared" si="350"/>
        <v>Ninguna</v>
      </c>
      <c r="CT550" s="105" t="str">
        <f t="shared" si="351"/>
        <v>Eutrofico</v>
      </c>
      <c r="CU550" s="115" t="s">
        <v>2836</v>
      </c>
      <c r="CV550" s="108" t="s">
        <v>2837</v>
      </c>
      <c r="CW550" s="90">
        <v>44148</v>
      </c>
      <c r="CX550" s="106">
        <f t="shared" si="352"/>
        <v>5.2784863293062321</v>
      </c>
    </row>
    <row r="551" spans="1:102" ht="30" hidden="1" customHeight="1" x14ac:dyDescent="0.2">
      <c r="A551" s="83">
        <v>2020</v>
      </c>
      <c r="B551" s="84" t="s">
        <v>2838</v>
      </c>
      <c r="C551" s="84" t="s">
        <v>2739</v>
      </c>
      <c r="D551" s="83" t="s">
        <v>1660</v>
      </c>
      <c r="E551" s="84" t="s">
        <v>1411</v>
      </c>
      <c r="F551" s="86" t="s">
        <v>1412</v>
      </c>
      <c r="G551" s="86" t="s">
        <v>1507</v>
      </c>
      <c r="H551" s="87">
        <v>-74.786339999999996</v>
      </c>
      <c r="I551" s="119">
        <v>6.5609010000000003</v>
      </c>
      <c r="J551" s="88">
        <v>921604.5503</v>
      </c>
      <c r="K551" s="86">
        <v>1217321.5804999999</v>
      </c>
      <c r="L551" s="120">
        <v>966</v>
      </c>
      <c r="M551" s="83">
        <v>2</v>
      </c>
      <c r="N551" s="86" t="s">
        <v>79</v>
      </c>
      <c r="O551" s="86" t="s">
        <v>2741</v>
      </c>
      <c r="P551" s="86" t="s">
        <v>289</v>
      </c>
      <c r="Q551" s="84" t="s">
        <v>324</v>
      </c>
      <c r="R551" s="84" t="s">
        <v>730</v>
      </c>
      <c r="S551" s="84" t="s">
        <v>324</v>
      </c>
      <c r="T551" s="84" t="s">
        <v>325</v>
      </c>
      <c r="U551" s="85" t="s">
        <v>1413</v>
      </c>
      <c r="V551" s="84" t="s">
        <v>1414</v>
      </c>
      <c r="W551" s="84" t="s">
        <v>1415</v>
      </c>
      <c r="X551" s="90" t="s">
        <v>2739</v>
      </c>
      <c r="Y551" s="90">
        <v>44118</v>
      </c>
      <c r="Z551" s="91">
        <v>60.22</v>
      </c>
      <c r="AA551" s="91">
        <v>7.2</v>
      </c>
      <c r="AB551" s="91">
        <v>70.2</v>
      </c>
      <c r="AC551" s="91">
        <v>22.1</v>
      </c>
      <c r="AD551" s="91">
        <v>24.6</v>
      </c>
      <c r="AE551" s="91">
        <v>7.36</v>
      </c>
      <c r="AF551" s="91">
        <v>96.7</v>
      </c>
      <c r="AG551" s="91">
        <f t="shared" si="353"/>
        <v>2.5</v>
      </c>
      <c r="AH551" s="91">
        <v>18.399999999999999</v>
      </c>
      <c r="AI551" s="91">
        <v>2</v>
      </c>
      <c r="AJ551" s="91" t="s">
        <v>88</v>
      </c>
      <c r="AK551" s="91" t="s">
        <v>88</v>
      </c>
      <c r="AL551" s="91">
        <v>520</v>
      </c>
      <c r="AM551" s="91">
        <v>38730</v>
      </c>
      <c r="AN551" s="91">
        <v>960</v>
      </c>
      <c r="AO551" s="96">
        <v>0.5</v>
      </c>
      <c r="AP551" s="96">
        <v>0.2484863293062323</v>
      </c>
      <c r="AQ551" s="96">
        <v>0.03</v>
      </c>
      <c r="AR551" s="96">
        <v>5</v>
      </c>
      <c r="AS551" s="91">
        <v>4.8600000000000003</v>
      </c>
      <c r="AT551" s="91">
        <v>44</v>
      </c>
      <c r="AU551" s="91" t="s">
        <v>88</v>
      </c>
      <c r="AV551" s="91">
        <v>7</v>
      </c>
      <c r="AW551" s="91">
        <v>0.1</v>
      </c>
      <c r="AX551" s="96">
        <v>5</v>
      </c>
      <c r="AY551" s="91">
        <v>0.1</v>
      </c>
      <c r="AZ551" s="91">
        <v>39.1</v>
      </c>
      <c r="BA551" s="91">
        <v>36.700000000000003</v>
      </c>
      <c r="BB551" s="91">
        <v>0.05</v>
      </c>
      <c r="BC551" s="91" t="s">
        <v>88</v>
      </c>
      <c r="BD551" s="91" t="s">
        <v>88</v>
      </c>
      <c r="BE551" s="93">
        <v>1E-3</v>
      </c>
      <c r="BF551" s="91" t="s">
        <v>88</v>
      </c>
      <c r="BG551" s="91">
        <v>0.01</v>
      </c>
      <c r="BH551" s="91" t="s">
        <v>88</v>
      </c>
      <c r="BI551" s="94">
        <f t="shared" si="314"/>
        <v>98.170742521467801</v>
      </c>
      <c r="BJ551" s="95">
        <f t="shared" si="315"/>
        <v>23.231112732823771</v>
      </c>
      <c r="BK551" s="95">
        <f t="shared" si="316"/>
        <v>92.138198271999016</v>
      </c>
      <c r="BL551" s="95">
        <f t="shared" si="317"/>
        <v>80.14150832</v>
      </c>
      <c r="BM551" s="95">
        <f t="shared" si="318"/>
        <v>99.104004398411917</v>
      </c>
      <c r="BN551" s="95">
        <f t="shared" si="319"/>
        <v>61.608367706250007</v>
      </c>
      <c r="BO551" s="95">
        <f t="shared" si="320"/>
        <v>84.793539135742179</v>
      </c>
      <c r="BP551" s="95">
        <f t="shared" si="321"/>
        <v>86.427851043084814</v>
      </c>
      <c r="BQ551" s="95">
        <f t="shared" si="322"/>
        <v>85.542808057625606</v>
      </c>
      <c r="BR551" s="96">
        <f t="shared" si="323"/>
        <v>76.809587762542208</v>
      </c>
      <c r="BS551" s="97" t="str">
        <f t="shared" si="324"/>
        <v>BUENA</v>
      </c>
      <c r="BT551" s="98">
        <f t="shared" si="325"/>
        <v>50</v>
      </c>
      <c r="BU551" s="99">
        <f t="shared" si="326"/>
        <v>0.96700000000000008</v>
      </c>
      <c r="BV551" s="100">
        <f t="shared" si="327"/>
        <v>0.39743720932902044</v>
      </c>
      <c r="BW551" s="95">
        <f t="shared" si="328"/>
        <v>1</v>
      </c>
      <c r="BX551" s="94">
        <f t="shared" si="329"/>
        <v>0.91</v>
      </c>
      <c r="BY551" s="100">
        <f t="shared" si="330"/>
        <v>0.999</v>
      </c>
      <c r="BZ551" s="100">
        <f t="shared" si="331"/>
        <v>0.83628377190491809</v>
      </c>
      <c r="CA551" s="94">
        <f t="shared" si="332"/>
        <v>0.15</v>
      </c>
      <c r="CB551" s="99">
        <f t="shared" si="333"/>
        <v>0.75570093737275146</v>
      </c>
      <c r="CC551" s="97" t="str">
        <f t="shared" si="334"/>
        <v>Aceptable</v>
      </c>
      <c r="CD551" s="99">
        <f t="shared" si="335"/>
        <v>0.16371622809508188</v>
      </c>
      <c r="CE551" s="96">
        <f t="shared" si="336"/>
        <v>6.2306116486431397E-3</v>
      </c>
      <c r="CF551" s="96">
        <f t="shared" si="337"/>
        <v>0</v>
      </c>
      <c r="CG551" s="99">
        <f t="shared" si="338"/>
        <v>5.6648946581241671E-2</v>
      </c>
      <c r="CH551" s="101" t="str">
        <f t="shared" si="339"/>
        <v>Ninguna</v>
      </c>
      <c r="CI551" s="96">
        <f t="shared" si="340"/>
        <v>0</v>
      </c>
      <c r="CJ551" s="96">
        <f t="shared" si="341"/>
        <v>1</v>
      </c>
      <c r="CK551" s="96">
        <f t="shared" si="342"/>
        <v>3.2999999999999918E-2</v>
      </c>
      <c r="CL551" s="102">
        <f t="shared" si="343"/>
        <v>0.34433333333333332</v>
      </c>
      <c r="CM551" s="103" t="str">
        <f t="shared" si="344"/>
        <v>Baja</v>
      </c>
      <c r="CN551" s="96">
        <f t="shared" si="345"/>
        <v>0</v>
      </c>
      <c r="CO551" s="96">
        <f t="shared" si="346"/>
        <v>0</v>
      </c>
      <c r="CP551" s="103" t="str">
        <f t="shared" si="347"/>
        <v>Ninguna</v>
      </c>
      <c r="CQ551" s="104">
        <f t="shared" si="348"/>
        <v>1.9460609850855683E-3</v>
      </c>
      <c r="CR551" s="104">
        <f t="shared" si="349"/>
        <v>1.9460609850855683E-3</v>
      </c>
      <c r="CS551" s="103" t="str">
        <f t="shared" si="350"/>
        <v>Ninguna</v>
      </c>
      <c r="CT551" s="105" t="str">
        <f t="shared" si="351"/>
        <v>Eutrofico</v>
      </c>
      <c r="CU551" s="91" t="s">
        <v>2839</v>
      </c>
      <c r="CV551" s="91" t="s">
        <v>2840</v>
      </c>
      <c r="CW551" s="90">
        <v>44136</v>
      </c>
      <c r="CX551" s="106">
        <f t="shared" si="352"/>
        <v>5.2784863293062321</v>
      </c>
    </row>
    <row r="552" spans="1:102" ht="30" hidden="1" customHeight="1" x14ac:dyDescent="0.2">
      <c r="A552" s="83">
        <v>2020</v>
      </c>
      <c r="B552" s="84" t="s">
        <v>1663</v>
      </c>
      <c r="C552" s="84" t="s">
        <v>296</v>
      </c>
      <c r="D552" s="83" t="s">
        <v>1664</v>
      </c>
      <c r="E552" s="84" t="s">
        <v>297</v>
      </c>
      <c r="F552" s="86" t="s">
        <v>1412</v>
      </c>
      <c r="G552" s="86" t="s">
        <v>1507</v>
      </c>
      <c r="H552" s="87">
        <v>-75.099484000000004</v>
      </c>
      <c r="I552" s="119">
        <v>6.5390730000000001</v>
      </c>
      <c r="J552" s="88">
        <v>886963.47050000005</v>
      </c>
      <c r="K552" s="86">
        <v>1214967.0529</v>
      </c>
      <c r="L552" s="120">
        <v>1034</v>
      </c>
      <c r="M552" s="83">
        <v>2</v>
      </c>
      <c r="N552" s="86" t="s">
        <v>79</v>
      </c>
      <c r="O552" s="86" t="s">
        <v>2741</v>
      </c>
      <c r="P552" s="86" t="s">
        <v>289</v>
      </c>
      <c r="Q552" s="84" t="s">
        <v>2773</v>
      </c>
      <c r="R552" s="84" t="s">
        <v>2774</v>
      </c>
      <c r="S552" s="84" t="s">
        <v>291</v>
      </c>
      <c r="T552" s="84" t="s">
        <v>292</v>
      </c>
      <c r="U552" s="85" t="s">
        <v>298</v>
      </c>
      <c r="V552" s="84" t="s">
        <v>2841</v>
      </c>
      <c r="W552" s="84" t="s">
        <v>300</v>
      </c>
      <c r="X552" s="90" t="s">
        <v>296</v>
      </c>
      <c r="Y552" s="90">
        <v>44151</v>
      </c>
      <c r="Z552" s="91">
        <v>135.37</v>
      </c>
      <c r="AA552" s="91">
        <v>7.33</v>
      </c>
      <c r="AB552" s="91">
        <v>74.099999999999994</v>
      </c>
      <c r="AC552" s="91">
        <v>21.2</v>
      </c>
      <c r="AD552" s="91">
        <v>25</v>
      </c>
      <c r="AE552" s="91">
        <v>7.46</v>
      </c>
      <c r="AF552" s="91">
        <v>98.3</v>
      </c>
      <c r="AG552" s="91">
        <f t="shared" si="353"/>
        <v>3.8000000000000007</v>
      </c>
      <c r="AH552" s="91">
        <v>12</v>
      </c>
      <c r="AI552" s="91">
        <v>2</v>
      </c>
      <c r="AJ552" s="91" t="s">
        <v>88</v>
      </c>
      <c r="AK552" s="91" t="s">
        <v>88</v>
      </c>
      <c r="AL552" s="91">
        <v>80</v>
      </c>
      <c r="AM552" s="91">
        <v>2448</v>
      </c>
      <c r="AN552" s="91">
        <v>80</v>
      </c>
      <c r="AO552" s="91">
        <v>0.5</v>
      </c>
      <c r="AP552" s="91">
        <v>0.2484863293062323</v>
      </c>
      <c r="AQ552" s="91">
        <v>0.03</v>
      </c>
      <c r="AR552" s="91">
        <v>5</v>
      </c>
      <c r="AS552" s="91">
        <v>1.65</v>
      </c>
      <c r="AT552" s="91">
        <v>50</v>
      </c>
      <c r="AU552" s="91" t="s">
        <v>88</v>
      </c>
      <c r="AV552" s="91">
        <v>7</v>
      </c>
      <c r="AW552" s="91">
        <v>0.1</v>
      </c>
      <c r="AX552" s="91">
        <v>5</v>
      </c>
      <c r="AY552" s="91">
        <v>0.45700000000000002</v>
      </c>
      <c r="AZ552" s="91">
        <v>10.199999999999999</v>
      </c>
      <c r="BA552" s="91">
        <v>8.07</v>
      </c>
      <c r="BB552" s="91">
        <v>0.05</v>
      </c>
      <c r="BC552" s="91" t="s">
        <v>88</v>
      </c>
      <c r="BD552" s="91" t="s">
        <v>88</v>
      </c>
      <c r="BE552" s="93">
        <v>1E-3</v>
      </c>
      <c r="BF552" s="91" t="s">
        <v>88</v>
      </c>
      <c r="BG552" s="91">
        <v>0.01</v>
      </c>
      <c r="BH552" s="91" t="s">
        <v>88</v>
      </c>
      <c r="BI552" s="94">
        <f t="shared" si="314"/>
        <v>98.526893379394522</v>
      </c>
      <c r="BJ552" s="95">
        <f t="shared" si="315"/>
        <v>46.271109240535111</v>
      </c>
      <c r="BK552" s="95">
        <f t="shared" si="316"/>
        <v>93.356630908976484</v>
      </c>
      <c r="BL552" s="95">
        <f t="shared" si="317"/>
        <v>80.14150832</v>
      </c>
      <c r="BM552" s="95">
        <f t="shared" si="318"/>
        <v>99.104004398411917</v>
      </c>
      <c r="BN552" s="95">
        <f t="shared" si="319"/>
        <v>61.608367706250007</v>
      </c>
      <c r="BO552" s="95">
        <f t="shared" si="320"/>
        <v>79.306378458376571</v>
      </c>
      <c r="BP552" s="95">
        <f t="shared" si="321"/>
        <v>93.892634335531142</v>
      </c>
      <c r="BQ552" s="95">
        <f t="shared" si="322"/>
        <v>85.750319375000004</v>
      </c>
      <c r="BR552" s="96">
        <f t="shared" si="323"/>
        <v>80.753552827566423</v>
      </c>
      <c r="BS552" s="97" t="str">
        <f t="shared" si="324"/>
        <v>BUENA</v>
      </c>
      <c r="BT552" s="98">
        <f t="shared" si="325"/>
        <v>10.940919037199125</v>
      </c>
      <c r="BU552" s="99">
        <f t="shared" si="326"/>
        <v>0.98299999999999998</v>
      </c>
      <c r="BV552" s="100">
        <f t="shared" si="327"/>
        <v>0.95127130870355858</v>
      </c>
      <c r="BW552" s="95">
        <f t="shared" si="328"/>
        <v>1</v>
      </c>
      <c r="BX552" s="94">
        <f t="shared" si="329"/>
        <v>0.91</v>
      </c>
      <c r="BY552" s="100">
        <f t="shared" si="330"/>
        <v>0.999</v>
      </c>
      <c r="BZ552" s="100">
        <f t="shared" si="331"/>
        <v>0.82398227695172077</v>
      </c>
      <c r="CA552" s="94">
        <f t="shared" si="332"/>
        <v>0.6</v>
      </c>
      <c r="CB552" s="99">
        <f t="shared" si="333"/>
        <v>0.89707550199173913</v>
      </c>
      <c r="CC552" s="97" t="str">
        <f t="shared" si="334"/>
        <v>Aceptable</v>
      </c>
      <c r="CD552" s="99">
        <f t="shared" si="335"/>
        <v>0.17601772304827923</v>
      </c>
      <c r="CE552" s="96">
        <f t="shared" si="336"/>
        <v>0</v>
      </c>
      <c r="CF552" s="96">
        <f t="shared" si="337"/>
        <v>0</v>
      </c>
      <c r="CG552" s="99">
        <f t="shared" si="338"/>
        <v>5.867257434942641E-2</v>
      </c>
      <c r="CH552" s="101" t="str">
        <f t="shared" si="339"/>
        <v>Ninguna</v>
      </c>
      <c r="CI552" s="96">
        <f t="shared" si="340"/>
        <v>0</v>
      </c>
      <c r="CJ552" s="96">
        <f t="shared" si="341"/>
        <v>0.45773439154517326</v>
      </c>
      <c r="CK552" s="96">
        <f t="shared" si="342"/>
        <v>1.7000000000000015E-2</v>
      </c>
      <c r="CL552" s="102">
        <f t="shared" si="343"/>
        <v>0.15824479718172443</v>
      </c>
      <c r="CM552" s="103" t="str">
        <f t="shared" si="344"/>
        <v>Ninguna</v>
      </c>
      <c r="CN552" s="96">
        <f t="shared" si="345"/>
        <v>0</v>
      </c>
      <c r="CO552" s="96">
        <f t="shared" si="346"/>
        <v>0</v>
      </c>
      <c r="CP552" s="103" t="str">
        <f t="shared" si="347"/>
        <v>Ninguna</v>
      </c>
      <c r="CQ552" s="104">
        <f t="shared" si="348"/>
        <v>3.0441037793242751E-3</v>
      </c>
      <c r="CR552" s="104">
        <f t="shared" si="349"/>
        <v>3.0441037793242751E-3</v>
      </c>
      <c r="CS552" s="103" t="str">
        <f t="shared" si="350"/>
        <v>Ninguna</v>
      </c>
      <c r="CT552" s="105" t="str">
        <f t="shared" si="351"/>
        <v>Eutrofico</v>
      </c>
      <c r="CU552" s="115" t="s">
        <v>2822</v>
      </c>
      <c r="CV552" s="108" t="s">
        <v>2823</v>
      </c>
      <c r="CW552" s="90">
        <v>44169</v>
      </c>
      <c r="CX552" s="106">
        <f t="shared" si="352"/>
        <v>5.2784863293062321</v>
      </c>
    </row>
    <row r="553" spans="1:102" ht="30" hidden="1" customHeight="1" x14ac:dyDescent="0.2">
      <c r="A553" s="83">
        <v>2020</v>
      </c>
      <c r="B553" s="84" t="s">
        <v>1666</v>
      </c>
      <c r="C553" s="84" t="s">
        <v>520</v>
      </c>
      <c r="D553" s="83" t="s">
        <v>1667</v>
      </c>
      <c r="E553" s="84" t="s">
        <v>508</v>
      </c>
      <c r="F553" s="86" t="s">
        <v>241</v>
      </c>
      <c r="G553" s="86" t="s">
        <v>1668</v>
      </c>
      <c r="H553" s="87">
        <v>-75.206190000000007</v>
      </c>
      <c r="I553" s="119">
        <v>6.5593000000000004</v>
      </c>
      <c r="J553" s="88">
        <v>875164.76410000003</v>
      </c>
      <c r="K553" s="86">
        <v>1217229.588</v>
      </c>
      <c r="L553" s="120">
        <v>1043</v>
      </c>
      <c r="M553" s="83">
        <v>2</v>
      </c>
      <c r="N553" s="86" t="s">
        <v>79</v>
      </c>
      <c r="O553" s="86" t="s">
        <v>2684</v>
      </c>
      <c r="P553" s="86" t="s">
        <v>685</v>
      </c>
      <c r="Q553" s="84" t="s">
        <v>2690</v>
      </c>
      <c r="R553" s="84" t="s">
        <v>703</v>
      </c>
      <c r="S553" s="84" t="s">
        <v>262</v>
      </c>
      <c r="T553" s="84" t="s">
        <v>263</v>
      </c>
      <c r="U553" s="85" t="s">
        <v>1669</v>
      </c>
      <c r="V553" s="84" t="s">
        <v>1670</v>
      </c>
      <c r="W553" s="84" t="s">
        <v>1671</v>
      </c>
      <c r="X553" s="90" t="s">
        <v>520</v>
      </c>
      <c r="Y553" s="90">
        <v>44116</v>
      </c>
      <c r="Z553" s="91">
        <v>79600</v>
      </c>
      <c r="AA553" s="91">
        <v>7.72</v>
      </c>
      <c r="AB553" s="91">
        <v>272</v>
      </c>
      <c r="AC553" s="91">
        <v>24.2</v>
      </c>
      <c r="AD553" s="91">
        <v>25.9</v>
      </c>
      <c r="AE553" s="91">
        <v>6.5</v>
      </c>
      <c r="AF553" s="91">
        <v>90.9</v>
      </c>
      <c r="AG553" s="91">
        <f t="shared" si="353"/>
        <v>1.6999999999999993</v>
      </c>
      <c r="AH553" s="91">
        <v>73.3</v>
      </c>
      <c r="AI553" s="91">
        <v>9.1199999999999992</v>
      </c>
      <c r="AJ553" s="91">
        <v>0.16300000000000001</v>
      </c>
      <c r="AK553" s="91">
        <v>10</v>
      </c>
      <c r="AL553" s="91">
        <v>51720</v>
      </c>
      <c r="AM553" s="91">
        <v>241960</v>
      </c>
      <c r="AN553" s="91">
        <v>54750</v>
      </c>
      <c r="AO553" s="91">
        <v>1.1200000000000001</v>
      </c>
      <c r="AP553" s="91">
        <v>2.462273626761756</v>
      </c>
      <c r="AQ553" s="91">
        <v>0.86399999999999999</v>
      </c>
      <c r="AR553" s="91">
        <v>5</v>
      </c>
      <c r="AS553" s="91">
        <v>38.1</v>
      </c>
      <c r="AT553" s="91">
        <v>375</v>
      </c>
      <c r="AU553" s="91" t="s">
        <v>88</v>
      </c>
      <c r="AV553" s="91">
        <v>70</v>
      </c>
      <c r="AW553" s="91">
        <v>0.9</v>
      </c>
      <c r="AX553" s="91">
        <v>5</v>
      </c>
      <c r="AY553" s="91">
        <v>1.47</v>
      </c>
      <c r="AZ553" s="91">
        <v>65.099999999999994</v>
      </c>
      <c r="BA553" s="91">
        <v>45.6</v>
      </c>
      <c r="BB553" s="91">
        <v>0.05</v>
      </c>
      <c r="BC553" s="91" t="s">
        <v>88</v>
      </c>
      <c r="BD553" s="91" t="s">
        <v>88</v>
      </c>
      <c r="BE553" s="93">
        <v>1E-3</v>
      </c>
      <c r="BF553" s="91" t="s">
        <v>88</v>
      </c>
      <c r="BG553" s="91">
        <v>0.01</v>
      </c>
      <c r="BH553" s="91">
        <v>17.7</v>
      </c>
      <c r="BI553" s="94">
        <f t="shared" si="314"/>
        <v>95.695337399659465</v>
      </c>
      <c r="BJ553" s="95">
        <f t="shared" si="315"/>
        <v>5.068305775452477</v>
      </c>
      <c r="BK553" s="95">
        <f t="shared" si="316"/>
        <v>90.921959185176092</v>
      </c>
      <c r="BL553" s="95">
        <f t="shared" si="317"/>
        <v>36.774399438164806</v>
      </c>
      <c r="BM553" s="95">
        <f t="shared" si="318"/>
        <v>84.539135171576618</v>
      </c>
      <c r="BN553" s="95">
        <f t="shared" si="319"/>
        <v>37.600024869241452</v>
      </c>
      <c r="BO553" s="95">
        <f t="shared" si="320"/>
        <v>87.381072861861824</v>
      </c>
      <c r="BP553" s="95">
        <f t="shared" si="321"/>
        <v>45.625819436058187</v>
      </c>
      <c r="BQ553" s="95">
        <f t="shared" si="322"/>
        <v>33.889928710937511</v>
      </c>
      <c r="BR553" s="96">
        <f t="shared" si="323"/>
        <v>58.100119585500281</v>
      </c>
      <c r="BS553" s="97" t="str">
        <f t="shared" si="324"/>
        <v>MEDIA</v>
      </c>
      <c r="BT553" s="98">
        <f t="shared" si="325"/>
        <v>3.4013605442176873</v>
      </c>
      <c r="BU553" s="99">
        <f t="shared" si="326"/>
        <v>0.90900000000000003</v>
      </c>
      <c r="BV553" s="100">
        <f t="shared" si="327"/>
        <v>0.1</v>
      </c>
      <c r="BW553" s="95">
        <f t="shared" si="328"/>
        <v>1</v>
      </c>
      <c r="BX553" s="94">
        <f t="shared" si="329"/>
        <v>0.26</v>
      </c>
      <c r="BY553" s="100">
        <f t="shared" si="330"/>
        <v>0.81</v>
      </c>
      <c r="BZ553" s="100">
        <f t="shared" si="331"/>
        <v>0</v>
      </c>
      <c r="CA553" s="94">
        <f t="shared" si="332"/>
        <v>0.15</v>
      </c>
      <c r="CB553" s="99">
        <f t="shared" si="333"/>
        <v>0.47024000000000005</v>
      </c>
      <c r="CC553" s="97" t="str">
        <f t="shared" si="334"/>
        <v>Mala</v>
      </c>
      <c r="CD553" s="99">
        <f t="shared" si="335"/>
        <v>1</v>
      </c>
      <c r="CE553" s="96">
        <f t="shared" si="336"/>
        <v>1.6197400013364404E-2</v>
      </c>
      <c r="CF553" s="96">
        <f t="shared" si="337"/>
        <v>7.5499999999999956E-2</v>
      </c>
      <c r="CG553" s="99">
        <f t="shared" si="338"/>
        <v>0.36389913333778812</v>
      </c>
      <c r="CH553" s="101" t="str">
        <f t="shared" si="339"/>
        <v>Baja</v>
      </c>
      <c r="CI553" s="96">
        <f t="shared" si="340"/>
        <v>0.62199638682989122</v>
      </c>
      <c r="CJ553" s="96">
        <f t="shared" si="341"/>
        <v>1</v>
      </c>
      <c r="CK553" s="96">
        <f t="shared" si="342"/>
        <v>9.099999999999997E-2</v>
      </c>
      <c r="CL553" s="102">
        <f t="shared" si="343"/>
        <v>0.57099879560996369</v>
      </c>
      <c r="CM553" s="103" t="str">
        <f t="shared" si="344"/>
        <v>Media</v>
      </c>
      <c r="CN553" s="96">
        <f t="shared" si="345"/>
        <v>0.19</v>
      </c>
      <c r="CO553" s="96">
        <f t="shared" si="346"/>
        <v>0.19</v>
      </c>
      <c r="CP553" s="103" t="str">
        <f t="shared" si="347"/>
        <v>Ninguna</v>
      </c>
      <c r="CQ553" s="104">
        <f t="shared" si="348"/>
        <v>1.1589483750889583E-2</v>
      </c>
      <c r="CR553" s="104">
        <f t="shared" si="349"/>
        <v>1.1589483750889583E-2</v>
      </c>
      <c r="CS553" s="103" t="str">
        <f t="shared" si="350"/>
        <v>Ninguna</v>
      </c>
      <c r="CT553" s="105" t="str">
        <f t="shared" si="351"/>
        <v>Hipereutrofico</v>
      </c>
      <c r="CU553" s="113" t="s">
        <v>2805</v>
      </c>
      <c r="CV553" s="83" t="s">
        <v>2806</v>
      </c>
      <c r="CW553" s="90">
        <v>44146</v>
      </c>
      <c r="CX553" s="106">
        <f t="shared" si="352"/>
        <v>8.3262736267617559</v>
      </c>
    </row>
    <row r="554" spans="1:102" ht="30" hidden="1" customHeight="1" x14ac:dyDescent="0.2">
      <c r="A554" s="83">
        <v>2020</v>
      </c>
      <c r="B554" s="84" t="s">
        <v>2842</v>
      </c>
      <c r="C554" s="84" t="s">
        <v>2739</v>
      </c>
      <c r="D554" s="83" t="s">
        <v>1674</v>
      </c>
      <c r="E554" s="84" t="s">
        <v>1411</v>
      </c>
      <c r="F554" s="86" t="s">
        <v>1412</v>
      </c>
      <c r="G554" s="86" t="s">
        <v>1494</v>
      </c>
      <c r="H554" s="87">
        <v>-74.782780000000002</v>
      </c>
      <c r="I554" s="119">
        <v>6.5323859999999998</v>
      </c>
      <c r="J554" s="88">
        <v>921993.87280000001</v>
      </c>
      <c r="K554" s="86">
        <v>1214167.3540000001</v>
      </c>
      <c r="L554" s="120">
        <v>940</v>
      </c>
      <c r="M554" s="83">
        <v>2</v>
      </c>
      <c r="N554" s="86" t="s">
        <v>79</v>
      </c>
      <c r="O554" s="86" t="s">
        <v>2741</v>
      </c>
      <c r="P554" s="86" t="s">
        <v>289</v>
      </c>
      <c r="Q554" s="84" t="s">
        <v>324</v>
      </c>
      <c r="R554" s="84" t="s">
        <v>730</v>
      </c>
      <c r="S554" s="84" t="s">
        <v>324</v>
      </c>
      <c r="T554" s="84" t="s">
        <v>325</v>
      </c>
      <c r="U554" s="85" t="s">
        <v>1413</v>
      </c>
      <c r="V554" s="84" t="s">
        <v>1414</v>
      </c>
      <c r="W554" s="84" t="s">
        <v>1415</v>
      </c>
      <c r="X554" s="90" t="s">
        <v>2739</v>
      </c>
      <c r="Y554" s="90">
        <v>44118</v>
      </c>
      <c r="Z554" s="91">
        <v>281.43</v>
      </c>
      <c r="AA554" s="91">
        <v>6.9</v>
      </c>
      <c r="AB554" s="91">
        <v>70.2</v>
      </c>
      <c r="AC554" s="91">
        <v>21.8</v>
      </c>
      <c r="AD554" s="91">
        <v>24.1</v>
      </c>
      <c r="AE554" s="91">
        <v>6.44</v>
      </c>
      <c r="AF554" s="91">
        <v>80.2</v>
      </c>
      <c r="AG554" s="91">
        <f t="shared" si="353"/>
        <v>2.3000000000000007</v>
      </c>
      <c r="AH554" s="91">
        <v>12</v>
      </c>
      <c r="AI554" s="91">
        <v>2</v>
      </c>
      <c r="AJ554" s="91" t="s">
        <v>88</v>
      </c>
      <c r="AK554" s="91" t="s">
        <v>88</v>
      </c>
      <c r="AL554" s="91">
        <v>67000</v>
      </c>
      <c r="AM554" s="91">
        <v>307600</v>
      </c>
      <c r="AN554" s="91">
        <v>90600</v>
      </c>
      <c r="AO554" s="96">
        <v>0.5</v>
      </c>
      <c r="AP554" s="96">
        <v>0.2484863293062323</v>
      </c>
      <c r="AQ554" s="96">
        <v>0.03</v>
      </c>
      <c r="AR554" s="96">
        <v>5</v>
      </c>
      <c r="AS554" s="91">
        <v>13.9</v>
      </c>
      <c r="AT554" s="91">
        <v>81</v>
      </c>
      <c r="AU554" s="91" t="s">
        <v>88</v>
      </c>
      <c r="AV554" s="91">
        <v>13</v>
      </c>
      <c r="AW554" s="91">
        <v>0.1</v>
      </c>
      <c r="AX554" s="96">
        <v>5</v>
      </c>
      <c r="AY554" s="91">
        <v>0.16900000000000001</v>
      </c>
      <c r="AZ554" s="91">
        <v>44</v>
      </c>
      <c r="BA554" s="91">
        <v>42.2</v>
      </c>
      <c r="BB554" s="91">
        <v>0.05</v>
      </c>
      <c r="BC554" s="91" t="s">
        <v>88</v>
      </c>
      <c r="BD554" s="91" t="s">
        <v>88</v>
      </c>
      <c r="BE554" s="93">
        <v>1E-3</v>
      </c>
      <c r="BF554" s="91" t="s">
        <v>88</v>
      </c>
      <c r="BG554" s="91">
        <v>0.01</v>
      </c>
      <c r="BH554" s="91" t="s">
        <v>88</v>
      </c>
      <c r="BI554" s="94">
        <f t="shared" si="314"/>
        <v>86.618491321197254</v>
      </c>
      <c r="BJ554" s="95">
        <f t="shared" si="315"/>
        <v>4.049324270516478</v>
      </c>
      <c r="BK554" s="95">
        <f t="shared" si="316"/>
        <v>86.086601359001833</v>
      </c>
      <c r="BL554" s="95">
        <f t="shared" si="317"/>
        <v>80.14150832</v>
      </c>
      <c r="BM554" s="95">
        <f t="shared" si="318"/>
        <v>99.104004398411917</v>
      </c>
      <c r="BN554" s="95">
        <f t="shared" si="319"/>
        <v>61.608367706250007</v>
      </c>
      <c r="BO554" s="95">
        <f t="shared" si="320"/>
        <v>85.502798594525416</v>
      </c>
      <c r="BP554" s="95">
        <f t="shared" si="321"/>
        <v>69.782776423174994</v>
      </c>
      <c r="BQ554" s="95">
        <f t="shared" si="322"/>
        <v>85.403025927363103</v>
      </c>
      <c r="BR554" s="96">
        <f t="shared" si="323"/>
        <v>69.840478471264518</v>
      </c>
      <c r="BS554" s="97" t="str">
        <f t="shared" si="324"/>
        <v>MEDIA</v>
      </c>
      <c r="BT554" s="98">
        <f t="shared" si="325"/>
        <v>29.585798816568044</v>
      </c>
      <c r="BU554" s="99">
        <f t="shared" si="326"/>
        <v>0.80200000000000005</v>
      </c>
      <c r="BV554" s="100">
        <f t="shared" si="327"/>
        <v>0.1</v>
      </c>
      <c r="BW554" s="95">
        <f t="shared" si="328"/>
        <v>0.95064444497490841</v>
      </c>
      <c r="BX554" s="94">
        <f t="shared" si="329"/>
        <v>0.91</v>
      </c>
      <c r="BY554" s="100">
        <f t="shared" si="330"/>
        <v>0.98099999999999998</v>
      </c>
      <c r="BZ554" s="100">
        <f t="shared" si="331"/>
        <v>0.83628377190491809</v>
      </c>
      <c r="CA554" s="94">
        <f t="shared" si="332"/>
        <v>0.15</v>
      </c>
      <c r="CB554" s="99">
        <f t="shared" si="333"/>
        <v>0.67822995036317579</v>
      </c>
      <c r="CC554" s="97" t="str">
        <f t="shared" si="334"/>
        <v>Regular</v>
      </c>
      <c r="CD554" s="99">
        <f t="shared" si="335"/>
        <v>0.16371622809508188</v>
      </c>
      <c r="CE554" s="96">
        <f t="shared" si="336"/>
        <v>1.1517939267663101E-2</v>
      </c>
      <c r="CF554" s="96">
        <f t="shared" si="337"/>
        <v>0</v>
      </c>
      <c r="CG554" s="99">
        <f t="shared" si="338"/>
        <v>5.8411389120914987E-2</v>
      </c>
      <c r="CH554" s="101" t="str">
        <f t="shared" si="339"/>
        <v>Ninguna</v>
      </c>
      <c r="CI554" s="96">
        <f t="shared" si="340"/>
        <v>0</v>
      </c>
      <c r="CJ554" s="96">
        <f t="shared" si="341"/>
        <v>1</v>
      </c>
      <c r="CK554" s="96">
        <f t="shared" si="342"/>
        <v>0.19799999999999995</v>
      </c>
      <c r="CL554" s="102">
        <f t="shared" si="343"/>
        <v>0.39933333333333332</v>
      </c>
      <c r="CM554" s="103" t="str">
        <f t="shared" si="344"/>
        <v>Baja</v>
      </c>
      <c r="CN554" s="96">
        <f t="shared" si="345"/>
        <v>1.9E-2</v>
      </c>
      <c r="CO554" s="96">
        <f t="shared" si="346"/>
        <v>1.9E-2</v>
      </c>
      <c r="CP554" s="103" t="str">
        <f t="shared" si="347"/>
        <v>Ninguna</v>
      </c>
      <c r="CQ554" s="104">
        <f t="shared" si="348"/>
        <v>6.9216070243432234E-4</v>
      </c>
      <c r="CR554" s="104">
        <f t="shared" si="349"/>
        <v>6.9216070243432234E-4</v>
      </c>
      <c r="CS554" s="103" t="str">
        <f t="shared" si="350"/>
        <v>Ninguna</v>
      </c>
      <c r="CT554" s="105" t="str">
        <f t="shared" si="351"/>
        <v>Eutrofico</v>
      </c>
      <c r="CU554" s="91" t="s">
        <v>2839</v>
      </c>
      <c r="CV554" s="91" t="s">
        <v>2840</v>
      </c>
      <c r="CW554" s="90">
        <v>44136</v>
      </c>
      <c r="CX554" s="106">
        <f t="shared" si="352"/>
        <v>5.2784863293062321</v>
      </c>
    </row>
    <row r="555" spans="1:102" ht="30" hidden="1" customHeight="1" x14ac:dyDescent="0.2">
      <c r="A555" s="83">
        <v>2020</v>
      </c>
      <c r="B555" s="84" t="s">
        <v>1676</v>
      </c>
      <c r="C555" s="84" t="s">
        <v>2843</v>
      </c>
      <c r="D555" s="83" t="s">
        <v>1678</v>
      </c>
      <c r="E555" s="84" t="s">
        <v>1262</v>
      </c>
      <c r="F555" s="86" t="s">
        <v>151</v>
      </c>
      <c r="G555" s="86" t="s">
        <v>2780</v>
      </c>
      <c r="H555" s="87">
        <v>-75.799199000000002</v>
      </c>
      <c r="I555" s="119">
        <v>6.5779490000000003</v>
      </c>
      <c r="J555" s="88">
        <v>809567.46230000001</v>
      </c>
      <c r="K555" s="86">
        <v>1219479.3237999999</v>
      </c>
      <c r="L555" s="120">
        <v>477</v>
      </c>
      <c r="M555" s="83">
        <v>2</v>
      </c>
      <c r="N555" s="86" t="s">
        <v>79</v>
      </c>
      <c r="O555" s="86" t="s">
        <v>2545</v>
      </c>
      <c r="P555" s="86" t="s">
        <v>80</v>
      </c>
      <c r="Q555" s="84" t="s">
        <v>2648</v>
      </c>
      <c r="R555" s="84" t="s">
        <v>701</v>
      </c>
      <c r="S555" s="84" t="s">
        <v>153</v>
      </c>
      <c r="T555" s="84" t="s">
        <v>154</v>
      </c>
      <c r="U555" s="85" t="s">
        <v>644</v>
      </c>
      <c r="V555" s="84" t="s">
        <v>645</v>
      </c>
      <c r="W555" s="84" t="s">
        <v>2844</v>
      </c>
      <c r="X555" s="90" t="s">
        <v>2843</v>
      </c>
      <c r="Y555" s="90">
        <v>44097</v>
      </c>
      <c r="Z555" s="91">
        <v>713120</v>
      </c>
      <c r="AA555" s="91">
        <v>6.51</v>
      </c>
      <c r="AB555" s="91">
        <v>49.5</v>
      </c>
      <c r="AC555" s="91">
        <v>29</v>
      </c>
      <c r="AD555" s="91">
        <v>30.5</v>
      </c>
      <c r="AE555" s="91">
        <v>7.03</v>
      </c>
      <c r="AF555" s="91">
        <v>97.2</v>
      </c>
      <c r="AG555" s="91">
        <f t="shared" si="353"/>
        <v>1.5</v>
      </c>
      <c r="AH555" s="91">
        <v>12</v>
      </c>
      <c r="AI555" s="91">
        <v>2</v>
      </c>
      <c r="AJ555" s="91" t="s">
        <v>88</v>
      </c>
      <c r="AK555" s="91" t="s">
        <v>88</v>
      </c>
      <c r="AL555" s="91">
        <v>9600</v>
      </c>
      <c r="AM555" s="91">
        <v>68900</v>
      </c>
      <c r="AN555" s="91">
        <v>10120</v>
      </c>
      <c r="AO555" s="91">
        <v>0.5</v>
      </c>
      <c r="AP555" s="91">
        <v>0.2484863293062323</v>
      </c>
      <c r="AQ555" s="91">
        <v>0.03</v>
      </c>
      <c r="AR555" s="91">
        <v>5</v>
      </c>
      <c r="AS555" s="91">
        <v>164</v>
      </c>
      <c r="AT555" s="91">
        <v>302</v>
      </c>
      <c r="AU555" s="91" t="s">
        <v>88</v>
      </c>
      <c r="AV555" s="91">
        <v>156</v>
      </c>
      <c r="AW555" s="91">
        <v>0.2</v>
      </c>
      <c r="AX555" s="91">
        <v>5</v>
      </c>
      <c r="AY555" s="91">
        <v>0.48399999999999999</v>
      </c>
      <c r="AZ555" s="91">
        <v>48.5</v>
      </c>
      <c r="BA555" s="91">
        <v>54.6</v>
      </c>
      <c r="BB555" s="91">
        <v>0.05</v>
      </c>
      <c r="BC555" s="91" t="s">
        <v>88</v>
      </c>
      <c r="BD555" s="91" t="s">
        <v>88</v>
      </c>
      <c r="BE555" s="93">
        <v>1E-3</v>
      </c>
      <c r="BF555" s="91" t="s">
        <v>88</v>
      </c>
      <c r="BG555" s="91">
        <v>0.01</v>
      </c>
      <c r="BH555" s="91" t="s">
        <v>88</v>
      </c>
      <c r="BI555" s="94">
        <f t="shared" si="314"/>
        <v>98.297352994871687</v>
      </c>
      <c r="BJ555" s="95">
        <f t="shared" si="315"/>
        <v>10.166612790881548</v>
      </c>
      <c r="BK555" s="95">
        <f t="shared" si="316"/>
        <v>74.077328870720493</v>
      </c>
      <c r="BL555" s="95">
        <f t="shared" si="317"/>
        <v>80.14150832</v>
      </c>
      <c r="BM555" s="95">
        <f t="shared" si="318"/>
        <v>99.104004398411917</v>
      </c>
      <c r="BN555" s="95">
        <f t="shared" si="319"/>
        <v>61.608367706250007</v>
      </c>
      <c r="BO555" s="95">
        <f t="shared" si="320"/>
        <v>87.919066131017189</v>
      </c>
      <c r="BP555" s="95">
        <f t="shared" si="321"/>
        <v>5</v>
      </c>
      <c r="BQ555" s="95">
        <f t="shared" si="322"/>
        <v>50.466139387697609</v>
      </c>
      <c r="BR555" s="96">
        <f t="shared" si="323"/>
        <v>64.097053727355231</v>
      </c>
      <c r="BS555" s="97" t="str">
        <f t="shared" si="324"/>
        <v>MEDIA</v>
      </c>
      <c r="BT555" s="98">
        <f t="shared" si="325"/>
        <v>10.330578512396695</v>
      </c>
      <c r="BU555" s="99">
        <f t="shared" si="326"/>
        <v>0.97200000000000009</v>
      </c>
      <c r="BV555" s="100">
        <f t="shared" si="327"/>
        <v>0.1</v>
      </c>
      <c r="BW555" s="95">
        <f t="shared" si="328"/>
        <v>0.77613802197853321</v>
      </c>
      <c r="BX555" s="94">
        <f t="shared" si="329"/>
        <v>0.91</v>
      </c>
      <c r="BY555" s="100">
        <f t="shared" si="330"/>
        <v>0.55200000000000005</v>
      </c>
      <c r="BZ555" s="100">
        <f t="shared" si="331"/>
        <v>0.8974888828136629</v>
      </c>
      <c r="CA555" s="94">
        <f t="shared" si="332"/>
        <v>0.6</v>
      </c>
      <c r="CB555" s="99">
        <f t="shared" si="333"/>
        <v>0.69250776667090752</v>
      </c>
      <c r="CC555" s="97" t="str">
        <f t="shared" si="334"/>
        <v>Regular</v>
      </c>
      <c r="CD555" s="99">
        <f t="shared" si="335"/>
        <v>0.10251111718633711</v>
      </c>
      <c r="CE555" s="96">
        <f t="shared" si="336"/>
        <v>3.5780600740132416E-2</v>
      </c>
      <c r="CF555" s="96">
        <f t="shared" si="337"/>
        <v>0</v>
      </c>
      <c r="CG555" s="99">
        <f t="shared" si="338"/>
        <v>4.6097239308823174E-2</v>
      </c>
      <c r="CH555" s="101" t="str">
        <f t="shared" si="339"/>
        <v>Ninguna</v>
      </c>
      <c r="CI555" s="96">
        <f t="shared" si="340"/>
        <v>0</v>
      </c>
      <c r="CJ555" s="96">
        <f t="shared" si="341"/>
        <v>1</v>
      </c>
      <c r="CK555" s="96">
        <f t="shared" si="342"/>
        <v>2.7999999999999914E-2</v>
      </c>
      <c r="CL555" s="102">
        <f t="shared" si="343"/>
        <v>0.34266666666666667</v>
      </c>
      <c r="CM555" s="103" t="str">
        <f t="shared" si="344"/>
        <v>Baja</v>
      </c>
      <c r="CN555" s="96">
        <f t="shared" si="345"/>
        <v>0.44800000000000001</v>
      </c>
      <c r="CO555" s="96">
        <f t="shared" si="346"/>
        <v>0.44800000000000001</v>
      </c>
      <c r="CP555" s="103" t="str">
        <f t="shared" si="347"/>
        <v>Media</v>
      </c>
      <c r="CQ555" s="104">
        <f t="shared" si="348"/>
        <v>1.8033751964055474E-4</v>
      </c>
      <c r="CR555" s="104">
        <f t="shared" si="349"/>
        <v>1.8033751964055474E-4</v>
      </c>
      <c r="CS555" s="103" t="str">
        <f t="shared" si="350"/>
        <v>Ninguna</v>
      </c>
      <c r="CT555" s="105" t="str">
        <f t="shared" si="351"/>
        <v>Eutrofico</v>
      </c>
      <c r="CU555" s="112" t="s">
        <v>2801</v>
      </c>
      <c r="CV555" s="83" t="s">
        <v>2802</v>
      </c>
      <c r="CW555" s="90">
        <v>44152</v>
      </c>
      <c r="CX555" s="106">
        <f t="shared" si="352"/>
        <v>5.2784863293062321</v>
      </c>
    </row>
    <row r="556" spans="1:102" ht="30" hidden="1" customHeight="1" x14ac:dyDescent="0.2">
      <c r="A556" s="83">
        <v>2020</v>
      </c>
      <c r="B556" s="84" t="s">
        <v>1682</v>
      </c>
      <c r="C556" s="84" t="s">
        <v>334</v>
      </c>
      <c r="D556" s="83" t="s">
        <v>1683</v>
      </c>
      <c r="E556" s="86" t="s">
        <v>1684</v>
      </c>
      <c r="F556" s="86" t="s">
        <v>1412</v>
      </c>
      <c r="G556" s="86" t="s">
        <v>1507</v>
      </c>
      <c r="H556" s="87">
        <v>-75.010262999999995</v>
      </c>
      <c r="I556" s="119">
        <v>6.5902370000000001</v>
      </c>
      <c r="J556" s="88">
        <v>896843.26370000001</v>
      </c>
      <c r="K556" s="86">
        <v>1220606.7789</v>
      </c>
      <c r="L556" s="120">
        <v>1436</v>
      </c>
      <c r="M556" s="83">
        <v>2</v>
      </c>
      <c r="N556" s="86" t="s">
        <v>79</v>
      </c>
      <c r="O556" s="86" t="s">
        <v>2741</v>
      </c>
      <c r="P556" s="86" t="s">
        <v>289</v>
      </c>
      <c r="Q556" s="84" t="s">
        <v>324</v>
      </c>
      <c r="R556" s="84" t="s">
        <v>730</v>
      </c>
      <c r="S556" s="84" t="s">
        <v>324</v>
      </c>
      <c r="T556" s="84" t="s">
        <v>325</v>
      </c>
      <c r="U556" s="85" t="s">
        <v>331</v>
      </c>
      <c r="V556" s="84" t="s">
        <v>1423</v>
      </c>
      <c r="W556" s="84" t="s">
        <v>333</v>
      </c>
      <c r="X556" s="90" t="s">
        <v>334</v>
      </c>
      <c r="Y556" s="90">
        <v>44118</v>
      </c>
      <c r="Z556" s="108">
        <v>262.3</v>
      </c>
      <c r="AA556" s="91">
        <v>5.82</v>
      </c>
      <c r="AB556" s="91">
        <v>13.69</v>
      </c>
      <c r="AC556" s="91">
        <v>24.4</v>
      </c>
      <c r="AD556" s="91">
        <v>26.3</v>
      </c>
      <c r="AE556" s="91">
        <v>5.86</v>
      </c>
      <c r="AF556" s="91">
        <v>93</v>
      </c>
      <c r="AG556" s="91">
        <f t="shared" si="353"/>
        <v>1.9000000000000021</v>
      </c>
      <c r="AH556" s="91">
        <v>12</v>
      </c>
      <c r="AI556" s="91">
        <v>2</v>
      </c>
      <c r="AJ556" s="91" t="s">
        <v>88</v>
      </c>
      <c r="AK556" s="91" t="s">
        <v>88</v>
      </c>
      <c r="AL556" s="91">
        <v>9600</v>
      </c>
      <c r="AM556" s="91">
        <v>43520</v>
      </c>
      <c r="AN556" s="91">
        <v>12230</v>
      </c>
      <c r="AO556" s="91">
        <v>0.5</v>
      </c>
      <c r="AP556" s="91">
        <v>0.2484863293062323</v>
      </c>
      <c r="AQ556" s="91">
        <v>0.03</v>
      </c>
      <c r="AR556" s="91">
        <v>5</v>
      </c>
      <c r="AS556" s="91">
        <v>26.8</v>
      </c>
      <c r="AT556" s="91">
        <v>92</v>
      </c>
      <c r="AU556" s="91" t="s">
        <v>88</v>
      </c>
      <c r="AV556" s="91">
        <v>20</v>
      </c>
      <c r="AW556" s="91">
        <v>0.1</v>
      </c>
      <c r="AX556" s="91">
        <v>5</v>
      </c>
      <c r="AY556" s="91">
        <v>0.1</v>
      </c>
      <c r="AZ556" s="91">
        <v>15.1</v>
      </c>
      <c r="BA556" s="91">
        <v>13.9</v>
      </c>
      <c r="BB556" s="91">
        <v>0.05</v>
      </c>
      <c r="BC556" s="91" t="s">
        <v>88</v>
      </c>
      <c r="BD556" s="91" t="s">
        <v>88</v>
      </c>
      <c r="BE556" s="93">
        <v>1E-3</v>
      </c>
      <c r="BF556" s="91" t="s">
        <v>88</v>
      </c>
      <c r="BG556" s="91">
        <v>0.01</v>
      </c>
      <c r="BH556" s="91" t="s">
        <v>88</v>
      </c>
      <c r="BI556" s="94">
        <f t="shared" si="314"/>
        <v>96.803573050194956</v>
      </c>
      <c r="BJ556" s="95">
        <f t="shared" si="315"/>
        <v>9.4436213626815846</v>
      </c>
      <c r="BK556" s="95">
        <f t="shared" si="316"/>
        <v>50.063789226483976</v>
      </c>
      <c r="BL556" s="95">
        <f t="shared" si="317"/>
        <v>80.14150832</v>
      </c>
      <c r="BM556" s="95">
        <f t="shared" si="318"/>
        <v>99.104004398411917</v>
      </c>
      <c r="BN556" s="95">
        <f t="shared" si="319"/>
        <v>61.608367706250007</v>
      </c>
      <c r="BO556" s="95">
        <f t="shared" si="320"/>
        <v>86.798069921350319</v>
      </c>
      <c r="BP556" s="95">
        <f t="shared" si="321"/>
        <v>54.299144368944646</v>
      </c>
      <c r="BQ556" s="95">
        <f t="shared" si="322"/>
        <v>84.784953521945596</v>
      </c>
      <c r="BR556" s="96">
        <f t="shared" si="323"/>
        <v>67.320092065328424</v>
      </c>
      <c r="BS556" s="97" t="str">
        <f t="shared" si="324"/>
        <v>MEDIA</v>
      </c>
      <c r="BT556" s="98">
        <f t="shared" si="325"/>
        <v>50</v>
      </c>
      <c r="BU556" s="99">
        <f t="shared" si="326"/>
        <v>0.93</v>
      </c>
      <c r="BV556" s="100">
        <f t="shared" si="327"/>
        <v>0.1</v>
      </c>
      <c r="BW556" s="95">
        <f t="shared" si="328"/>
        <v>0.54213395358614469</v>
      </c>
      <c r="BX556" s="94">
        <f t="shared" si="329"/>
        <v>0.91</v>
      </c>
      <c r="BY556" s="100">
        <f t="shared" si="330"/>
        <v>0.96</v>
      </c>
      <c r="BZ556" s="100">
        <f t="shared" si="331"/>
        <v>0.98168610919143295</v>
      </c>
      <c r="CA556" s="94">
        <f t="shared" si="332"/>
        <v>0.15</v>
      </c>
      <c r="CB556" s="99">
        <f t="shared" si="333"/>
        <v>0.65893480878886102</v>
      </c>
      <c r="CC556" s="97" t="str">
        <f t="shared" si="334"/>
        <v>Regular</v>
      </c>
      <c r="CD556" s="99">
        <f t="shared" si="335"/>
        <v>1.8313890808567004E-2</v>
      </c>
      <c r="CE556" s="96">
        <f t="shared" si="336"/>
        <v>0</v>
      </c>
      <c r="CF556" s="96">
        <f t="shared" si="337"/>
        <v>0</v>
      </c>
      <c r="CG556" s="99">
        <f t="shared" si="338"/>
        <v>6.1046302695223348E-3</v>
      </c>
      <c r="CH556" s="101" t="str">
        <f t="shared" si="339"/>
        <v>Ninguna</v>
      </c>
      <c r="CI556" s="96">
        <f t="shared" si="340"/>
        <v>0</v>
      </c>
      <c r="CJ556" s="96">
        <f t="shared" si="341"/>
        <v>1</v>
      </c>
      <c r="CK556" s="96">
        <f t="shared" si="342"/>
        <v>6.9999999999999951E-2</v>
      </c>
      <c r="CL556" s="102">
        <f t="shared" si="343"/>
        <v>0.35666666666666663</v>
      </c>
      <c r="CM556" s="103" t="str">
        <f t="shared" si="344"/>
        <v>Baja</v>
      </c>
      <c r="CN556" s="96">
        <f t="shared" si="345"/>
        <v>3.9999999999999994E-2</v>
      </c>
      <c r="CO556" s="96">
        <f t="shared" si="346"/>
        <v>3.9999999999999994E-2</v>
      </c>
      <c r="CP556" s="103" t="str">
        <f t="shared" si="347"/>
        <v>Ninguna</v>
      </c>
      <c r="CQ556" s="104">
        <f t="shared" si="348"/>
        <v>1.6684729052694589E-5</v>
      </c>
      <c r="CR556" s="104">
        <f t="shared" si="349"/>
        <v>1.6684729052694589E-5</v>
      </c>
      <c r="CS556" s="103" t="str">
        <f t="shared" si="350"/>
        <v>Ninguna</v>
      </c>
      <c r="CT556" s="105" t="str">
        <f t="shared" si="351"/>
        <v>Eutrofico</v>
      </c>
      <c r="CU556" s="115" t="s">
        <v>2845</v>
      </c>
      <c r="CV556" s="108" t="s">
        <v>2846</v>
      </c>
      <c r="CW556" s="90">
        <v>44146</v>
      </c>
      <c r="CX556" s="106">
        <f t="shared" si="352"/>
        <v>5.2784863293062321</v>
      </c>
    </row>
    <row r="557" spans="1:102" ht="30" hidden="1" customHeight="1" x14ac:dyDescent="0.2">
      <c r="A557" s="83">
        <v>2020</v>
      </c>
      <c r="B557" s="84" t="s">
        <v>1686</v>
      </c>
      <c r="C557" s="84" t="s">
        <v>334</v>
      </c>
      <c r="D557" s="83" t="s">
        <v>1687</v>
      </c>
      <c r="E557" s="86" t="s">
        <v>1684</v>
      </c>
      <c r="F557" s="86" t="s">
        <v>1412</v>
      </c>
      <c r="G557" s="86" t="s">
        <v>1494</v>
      </c>
      <c r="H557" s="87">
        <v>-74.919757000000004</v>
      </c>
      <c r="I557" s="119">
        <v>6.6378000000000004</v>
      </c>
      <c r="J557" s="88">
        <v>906862.29969999997</v>
      </c>
      <c r="K557" s="86">
        <v>1225849.4841</v>
      </c>
      <c r="L557" s="120">
        <v>1108</v>
      </c>
      <c r="M557" s="83">
        <v>2</v>
      </c>
      <c r="N557" s="86" t="s">
        <v>79</v>
      </c>
      <c r="O557" s="86" t="s">
        <v>2741</v>
      </c>
      <c r="P557" s="86" t="s">
        <v>289</v>
      </c>
      <c r="Q557" s="84" t="s">
        <v>324</v>
      </c>
      <c r="R557" s="84" t="s">
        <v>730</v>
      </c>
      <c r="S557" s="84" t="s">
        <v>324</v>
      </c>
      <c r="T557" s="84" t="s">
        <v>325</v>
      </c>
      <c r="U557" s="85" t="s">
        <v>331</v>
      </c>
      <c r="V557" s="84" t="s">
        <v>1423</v>
      </c>
      <c r="W557" s="84" t="s">
        <v>333</v>
      </c>
      <c r="X557" s="90" t="s">
        <v>334</v>
      </c>
      <c r="Y557" s="90">
        <v>44118</v>
      </c>
      <c r="Z557" s="108">
        <v>3470.43</v>
      </c>
      <c r="AA557" s="91">
        <v>7.98</v>
      </c>
      <c r="AB557" s="91">
        <v>20.239999999999998</v>
      </c>
      <c r="AC557" s="91">
        <v>22.5</v>
      </c>
      <c r="AD557" s="91">
        <v>25</v>
      </c>
      <c r="AE557" s="91">
        <v>7.46</v>
      </c>
      <c r="AF557" s="91">
        <v>97.9</v>
      </c>
      <c r="AG557" s="91">
        <f t="shared" si="353"/>
        <v>2.5</v>
      </c>
      <c r="AH557" s="91">
        <v>12</v>
      </c>
      <c r="AI557" s="91">
        <v>2</v>
      </c>
      <c r="AJ557" s="91" t="s">
        <v>88</v>
      </c>
      <c r="AK557" s="91" t="s">
        <v>88</v>
      </c>
      <c r="AL557" s="91">
        <v>2530</v>
      </c>
      <c r="AM557" s="91">
        <v>43520</v>
      </c>
      <c r="AN557" s="91">
        <v>4650</v>
      </c>
      <c r="AO557" s="91">
        <v>0.5</v>
      </c>
      <c r="AP557" s="91">
        <v>0.2484863293062323</v>
      </c>
      <c r="AQ557" s="91">
        <v>0.03</v>
      </c>
      <c r="AR557" s="91">
        <v>5</v>
      </c>
      <c r="AS557" s="91">
        <v>133</v>
      </c>
      <c r="AT557" s="91">
        <v>266</v>
      </c>
      <c r="AU557" s="91" t="s">
        <v>88</v>
      </c>
      <c r="AV557" s="91">
        <v>160</v>
      </c>
      <c r="AW557" s="91">
        <v>0.3</v>
      </c>
      <c r="AX557" s="91">
        <v>5</v>
      </c>
      <c r="AY557" s="91">
        <v>0.22</v>
      </c>
      <c r="AZ557" s="91">
        <v>26.2</v>
      </c>
      <c r="BA557" s="91">
        <v>23.8</v>
      </c>
      <c r="BB557" s="91">
        <v>0.05</v>
      </c>
      <c r="BC557" s="91" t="s">
        <v>88</v>
      </c>
      <c r="BD557" s="91" t="s">
        <v>88</v>
      </c>
      <c r="BE557" s="93">
        <v>1E-3</v>
      </c>
      <c r="BF557" s="91" t="s">
        <v>88</v>
      </c>
      <c r="BG557" s="91">
        <v>0.01</v>
      </c>
      <c r="BH557" s="91" t="s">
        <v>88</v>
      </c>
      <c r="BI557" s="94">
        <f t="shared" si="314"/>
        <v>98.451221713929655</v>
      </c>
      <c r="BJ557" s="95">
        <f t="shared" si="315"/>
        <v>13.607206762795514</v>
      </c>
      <c r="BK557" s="95">
        <f t="shared" si="316"/>
        <v>85.503734651789273</v>
      </c>
      <c r="BL557" s="95">
        <f t="shared" si="317"/>
        <v>80.14150832</v>
      </c>
      <c r="BM557" s="95">
        <f t="shared" si="318"/>
        <v>99.104004398411917</v>
      </c>
      <c r="BN557" s="95">
        <f t="shared" si="319"/>
        <v>61.608367706250007</v>
      </c>
      <c r="BO557" s="95">
        <f t="shared" si="320"/>
        <v>84.793539135742179</v>
      </c>
      <c r="BP557" s="95">
        <f t="shared" si="321"/>
        <v>5</v>
      </c>
      <c r="BQ557" s="95">
        <f t="shared" si="322"/>
        <v>57.803300748209594</v>
      </c>
      <c r="BR557" s="96">
        <f t="shared" si="323"/>
        <v>66.131659676727224</v>
      </c>
      <c r="BS557" s="97" t="str">
        <f t="shared" si="324"/>
        <v>MEDIA</v>
      </c>
      <c r="BT557" s="98">
        <f t="shared" si="325"/>
        <v>22.727272727272727</v>
      </c>
      <c r="BU557" s="99">
        <f t="shared" si="326"/>
        <v>0.97900000000000009</v>
      </c>
      <c r="BV557" s="100">
        <f t="shared" si="327"/>
        <v>0.1</v>
      </c>
      <c r="BW557" s="95">
        <f t="shared" si="328"/>
        <v>1</v>
      </c>
      <c r="BX557" s="94">
        <f t="shared" si="329"/>
        <v>0.91</v>
      </c>
      <c r="BY557" s="100">
        <f t="shared" si="330"/>
        <v>0.54</v>
      </c>
      <c r="BZ557" s="100">
        <f t="shared" si="331"/>
        <v>0.96907411896312079</v>
      </c>
      <c r="CA557" s="94">
        <f t="shared" si="332"/>
        <v>0.15</v>
      </c>
      <c r="CB557" s="99">
        <f t="shared" si="333"/>
        <v>0.67031037665483706</v>
      </c>
      <c r="CC557" s="97" t="str">
        <f t="shared" si="334"/>
        <v>Regular</v>
      </c>
      <c r="CD557" s="99">
        <f t="shared" si="335"/>
        <v>3.0925881036879214E-2</v>
      </c>
      <c r="CE557" s="96">
        <f t="shared" si="336"/>
        <v>0</v>
      </c>
      <c r="CF557" s="96">
        <f t="shared" si="337"/>
        <v>0</v>
      </c>
      <c r="CG557" s="99">
        <f t="shared" si="338"/>
        <v>1.0308627012293072E-2</v>
      </c>
      <c r="CH557" s="101" t="str">
        <f t="shared" si="339"/>
        <v>Ninguna</v>
      </c>
      <c r="CI557" s="96">
        <f t="shared" si="340"/>
        <v>0</v>
      </c>
      <c r="CJ557" s="96">
        <f t="shared" si="341"/>
        <v>1</v>
      </c>
      <c r="CK557" s="96">
        <f t="shared" si="342"/>
        <v>2.0999999999999908E-2</v>
      </c>
      <c r="CL557" s="102">
        <f t="shared" si="343"/>
        <v>0.34033333333333332</v>
      </c>
      <c r="CM557" s="103" t="str">
        <f t="shared" si="344"/>
        <v>Baja</v>
      </c>
      <c r="CN557" s="96">
        <f t="shared" si="345"/>
        <v>0.45999999999999996</v>
      </c>
      <c r="CO557" s="96">
        <f t="shared" si="346"/>
        <v>0.45999999999999996</v>
      </c>
      <c r="CP557" s="103" t="str">
        <f t="shared" si="347"/>
        <v>Media</v>
      </c>
      <c r="CQ557" s="104">
        <f t="shared" si="348"/>
        <v>2.7949729505070377E-2</v>
      </c>
      <c r="CR557" s="104">
        <f t="shared" si="349"/>
        <v>2.7949729505070377E-2</v>
      </c>
      <c r="CS557" s="103" t="str">
        <f t="shared" si="350"/>
        <v>Ninguna</v>
      </c>
      <c r="CT557" s="105" t="str">
        <f t="shared" si="351"/>
        <v>Eutrofico</v>
      </c>
      <c r="CU557" s="115" t="s">
        <v>2845</v>
      </c>
      <c r="CV557" s="108" t="s">
        <v>2846</v>
      </c>
      <c r="CW557" s="90">
        <v>44146</v>
      </c>
      <c r="CX557" s="106">
        <f t="shared" si="352"/>
        <v>5.2784863293062321</v>
      </c>
    </row>
    <row r="558" spans="1:102" ht="30" hidden="1" customHeight="1" x14ac:dyDescent="0.2">
      <c r="A558" s="83">
        <v>2020</v>
      </c>
      <c r="B558" s="84" t="s">
        <v>1689</v>
      </c>
      <c r="C558" s="84" t="s">
        <v>823</v>
      </c>
      <c r="D558" s="83" t="s">
        <v>1690</v>
      </c>
      <c r="E558" s="84" t="s">
        <v>1262</v>
      </c>
      <c r="F558" s="86" t="s">
        <v>151</v>
      </c>
      <c r="G558" s="86" t="s">
        <v>1507</v>
      </c>
      <c r="H558" s="87">
        <v>-75.896503999999993</v>
      </c>
      <c r="I558" s="119">
        <v>6.6251110000000004</v>
      </c>
      <c r="J558" s="88">
        <v>798820.36690000002</v>
      </c>
      <c r="K558" s="86">
        <v>1224735.6169</v>
      </c>
      <c r="L558" s="120">
        <v>743</v>
      </c>
      <c r="M558" s="83">
        <v>2</v>
      </c>
      <c r="N558" s="86" t="s">
        <v>79</v>
      </c>
      <c r="O558" s="86" t="s">
        <v>2545</v>
      </c>
      <c r="P558" s="86" t="s">
        <v>80</v>
      </c>
      <c r="Q558" s="84" t="s">
        <v>2648</v>
      </c>
      <c r="R558" s="84" t="s">
        <v>701</v>
      </c>
      <c r="S558" s="84" t="s">
        <v>153</v>
      </c>
      <c r="T558" s="84" t="s">
        <v>154</v>
      </c>
      <c r="U558" s="85" t="s">
        <v>1263</v>
      </c>
      <c r="V558" s="84" t="s">
        <v>823</v>
      </c>
      <c r="W558" s="84" t="s">
        <v>824</v>
      </c>
      <c r="X558" s="90" t="s">
        <v>823</v>
      </c>
      <c r="Y558" s="90">
        <v>44113</v>
      </c>
      <c r="Z558" s="91">
        <v>4502.3999999999996</v>
      </c>
      <c r="AA558" s="91">
        <v>8.14</v>
      </c>
      <c r="AB558" s="91">
        <v>198</v>
      </c>
      <c r="AC558" s="91">
        <v>21.68</v>
      </c>
      <c r="AD558" s="91">
        <v>27.8</v>
      </c>
      <c r="AE558" s="91">
        <v>3.83</v>
      </c>
      <c r="AF558" s="91">
        <v>48.7</v>
      </c>
      <c r="AG558" s="91">
        <f t="shared" si="353"/>
        <v>6.120000000000001</v>
      </c>
      <c r="AH558" s="91">
        <v>12</v>
      </c>
      <c r="AI558" s="91">
        <v>2</v>
      </c>
      <c r="AJ558" s="91" t="s">
        <v>88</v>
      </c>
      <c r="AK558" s="91" t="s">
        <v>88</v>
      </c>
      <c r="AL558" s="91">
        <v>14800</v>
      </c>
      <c r="AM558" s="91">
        <v>93200</v>
      </c>
      <c r="AN558" s="91">
        <v>20140</v>
      </c>
      <c r="AO558" s="91">
        <v>0.5</v>
      </c>
      <c r="AP558" s="91">
        <v>0.2484863293062323</v>
      </c>
      <c r="AQ558" s="91">
        <v>0.03</v>
      </c>
      <c r="AR558" s="91">
        <v>5</v>
      </c>
      <c r="AS558" s="91">
        <v>453</v>
      </c>
      <c r="AT558" s="91">
        <v>774</v>
      </c>
      <c r="AU558" s="91" t="s">
        <v>88</v>
      </c>
      <c r="AV558" s="91">
        <v>109</v>
      </c>
      <c r="AW558" s="91">
        <v>0.5</v>
      </c>
      <c r="AX558" s="91">
        <v>5</v>
      </c>
      <c r="AY558" s="91">
        <v>0.38200000000000001</v>
      </c>
      <c r="AZ558" s="91">
        <v>86.5</v>
      </c>
      <c r="BA558" s="91">
        <v>124</v>
      </c>
      <c r="BB558" s="91" t="s">
        <v>88</v>
      </c>
      <c r="BC558" s="91" t="s">
        <v>88</v>
      </c>
      <c r="BD558" s="91" t="s">
        <v>88</v>
      </c>
      <c r="BE558" s="93" t="s">
        <v>88</v>
      </c>
      <c r="BF558" s="91" t="s">
        <v>88</v>
      </c>
      <c r="BG558" s="91" t="s">
        <v>88</v>
      </c>
      <c r="BH558" s="91" t="s">
        <v>88</v>
      </c>
      <c r="BI558" s="94">
        <f t="shared" si="314"/>
        <v>42.052889196286714</v>
      </c>
      <c r="BJ558" s="95">
        <f t="shared" si="315"/>
        <v>7.7354611962267752</v>
      </c>
      <c r="BK558" s="95">
        <f t="shared" si="316"/>
        <v>80.977024032908957</v>
      </c>
      <c r="BL558" s="95">
        <f t="shared" si="317"/>
        <v>80.14150832</v>
      </c>
      <c r="BM558" s="95">
        <f t="shared" si="318"/>
        <v>99.104004398411917</v>
      </c>
      <c r="BN558" s="95">
        <f t="shared" si="319"/>
        <v>61.608367706250007</v>
      </c>
      <c r="BO558" s="95">
        <f t="shared" si="320"/>
        <v>66.89632931514879</v>
      </c>
      <c r="BP558" s="95">
        <f t="shared" si="321"/>
        <v>5</v>
      </c>
      <c r="BQ558" s="95">
        <f t="shared" si="322"/>
        <v>20</v>
      </c>
      <c r="BR558" s="96">
        <f t="shared" si="323"/>
        <v>50.670573655566088</v>
      </c>
      <c r="BS558" s="97" t="str">
        <f t="shared" si="324"/>
        <v>MEDIA</v>
      </c>
      <c r="BT558" s="98">
        <f t="shared" si="325"/>
        <v>13.089005235602095</v>
      </c>
      <c r="BU558" s="99">
        <f t="shared" si="326"/>
        <v>0.4870000000000001</v>
      </c>
      <c r="BV558" s="100">
        <f t="shared" si="327"/>
        <v>0.1</v>
      </c>
      <c r="BW558" s="95">
        <f t="shared" si="328"/>
        <v>0.92994634504422735</v>
      </c>
      <c r="BX558" s="94">
        <f t="shared" si="329"/>
        <v>0.91</v>
      </c>
      <c r="BY558" s="100">
        <f t="shared" si="330"/>
        <v>0.69300000000000006</v>
      </c>
      <c r="BZ558" s="100">
        <f t="shared" si="331"/>
        <v>0.3430514552317242</v>
      </c>
      <c r="CA558" s="94">
        <f t="shared" si="332"/>
        <v>0.6</v>
      </c>
      <c r="CB558" s="99">
        <f t="shared" si="333"/>
        <v>0.57855969203863322</v>
      </c>
      <c r="CC558" s="97" t="str">
        <f t="shared" si="334"/>
        <v>Regular</v>
      </c>
      <c r="CD558" s="99">
        <f t="shared" si="335"/>
        <v>0.6569485447682758</v>
      </c>
      <c r="CE558" s="96">
        <f t="shared" si="336"/>
        <v>1</v>
      </c>
      <c r="CF558" s="96">
        <f t="shared" si="337"/>
        <v>0.1825</v>
      </c>
      <c r="CG558" s="99">
        <f t="shared" si="338"/>
        <v>0.6131495149227586</v>
      </c>
      <c r="CH558" s="101" t="str">
        <f t="shared" si="339"/>
        <v>Alta</v>
      </c>
      <c r="CI558" s="96">
        <f t="shared" si="340"/>
        <v>0</v>
      </c>
      <c r="CJ558" s="96">
        <f t="shared" si="341"/>
        <v>1</v>
      </c>
      <c r="CK558" s="96">
        <f t="shared" si="342"/>
        <v>0.5129999999999999</v>
      </c>
      <c r="CL558" s="102">
        <f t="shared" si="343"/>
        <v>0.5043333333333333</v>
      </c>
      <c r="CM558" s="103" t="str">
        <f t="shared" si="344"/>
        <v>Media</v>
      </c>
      <c r="CN558" s="96">
        <f t="shared" si="345"/>
        <v>0.307</v>
      </c>
      <c r="CO558" s="96">
        <f t="shared" si="346"/>
        <v>0.307</v>
      </c>
      <c r="CP558" s="103" t="str">
        <f t="shared" si="347"/>
        <v>Baja</v>
      </c>
      <c r="CQ558" s="104">
        <f t="shared" si="348"/>
        <v>4.7561587317098683E-2</v>
      </c>
      <c r="CR558" s="104">
        <f t="shared" si="349"/>
        <v>4.7561587317098683E-2</v>
      </c>
      <c r="CS558" s="103" t="str">
        <f t="shared" si="350"/>
        <v>Ninguna</v>
      </c>
      <c r="CT558" s="105" t="str">
        <f t="shared" si="351"/>
        <v>Eutrofico</v>
      </c>
      <c r="CU558" s="115" t="s">
        <v>2836</v>
      </c>
      <c r="CV558" s="108" t="s">
        <v>2837</v>
      </c>
      <c r="CW558" s="90">
        <v>44148</v>
      </c>
      <c r="CX558" s="106">
        <f t="shared" si="352"/>
        <v>5.2784863293062321</v>
      </c>
    </row>
    <row r="559" spans="1:102" ht="30" hidden="1" customHeight="1" x14ac:dyDescent="0.2">
      <c r="A559" s="83">
        <v>2020</v>
      </c>
      <c r="B559" s="84" t="s">
        <v>1692</v>
      </c>
      <c r="C559" s="84" t="s">
        <v>1423</v>
      </c>
      <c r="D559" s="83" t="s">
        <v>1693</v>
      </c>
      <c r="E559" s="86" t="s">
        <v>335</v>
      </c>
      <c r="F559" s="86" t="s">
        <v>1412</v>
      </c>
      <c r="G559" s="86" t="s">
        <v>1507</v>
      </c>
      <c r="H559" s="87">
        <v>-74.371995999999996</v>
      </c>
      <c r="I559" s="119">
        <v>6.6399319999999999</v>
      </c>
      <c r="J559" s="88">
        <v>967436.02839999995</v>
      </c>
      <c r="K559" s="86">
        <v>1226015.8021</v>
      </c>
      <c r="L559" s="120">
        <v>115</v>
      </c>
      <c r="M559" s="83">
        <v>2</v>
      </c>
      <c r="N559" s="86" t="s">
        <v>79</v>
      </c>
      <c r="O559" s="86" t="s">
        <v>2741</v>
      </c>
      <c r="P559" s="86" t="s">
        <v>289</v>
      </c>
      <c r="Q559" s="84" t="s">
        <v>324</v>
      </c>
      <c r="R559" s="84" t="s">
        <v>730</v>
      </c>
      <c r="S559" s="84" t="s">
        <v>324</v>
      </c>
      <c r="T559" s="84" t="s">
        <v>325</v>
      </c>
      <c r="U559" s="85" t="s">
        <v>331</v>
      </c>
      <c r="V559" s="84" t="s">
        <v>1423</v>
      </c>
      <c r="W559" s="84" t="s">
        <v>1694</v>
      </c>
      <c r="X559" s="90" t="s">
        <v>1423</v>
      </c>
      <c r="Y559" s="90">
        <v>44151</v>
      </c>
      <c r="Z559" s="91">
        <v>196400</v>
      </c>
      <c r="AA559" s="91">
        <v>7.62</v>
      </c>
      <c r="AB559" s="91">
        <v>50</v>
      </c>
      <c r="AC559" s="91">
        <v>24.7</v>
      </c>
      <c r="AD559" s="91">
        <v>25.2</v>
      </c>
      <c r="AE559" s="91">
        <v>6.22</v>
      </c>
      <c r="AF559" s="91">
        <v>92.4</v>
      </c>
      <c r="AG559" s="91">
        <f t="shared" si="353"/>
        <v>0.5</v>
      </c>
      <c r="AH559" s="91">
        <v>44.4</v>
      </c>
      <c r="AI559" s="91">
        <v>2</v>
      </c>
      <c r="AJ559" s="91" t="s">
        <v>88</v>
      </c>
      <c r="AK559" s="91" t="s">
        <v>88</v>
      </c>
      <c r="AL559" s="91">
        <v>10180</v>
      </c>
      <c r="AM559" s="91">
        <v>185960</v>
      </c>
      <c r="AN559" s="91">
        <v>15140</v>
      </c>
      <c r="AO559" s="91">
        <v>0.5</v>
      </c>
      <c r="AP559" s="91">
        <v>0.2484863293062323</v>
      </c>
      <c r="AQ559" s="91">
        <v>0.03</v>
      </c>
      <c r="AR559" s="91">
        <v>5</v>
      </c>
      <c r="AS559" s="91">
        <v>940</v>
      </c>
      <c r="AT559" s="91">
        <v>976</v>
      </c>
      <c r="AU559" s="91" t="s">
        <v>88</v>
      </c>
      <c r="AV559" s="91">
        <v>920</v>
      </c>
      <c r="AW559" s="91">
        <v>1.9</v>
      </c>
      <c r="AX559" s="91">
        <v>5</v>
      </c>
      <c r="AY559" s="91">
        <v>1.51</v>
      </c>
      <c r="AZ559" s="91">
        <v>14.2</v>
      </c>
      <c r="BA559" s="91">
        <v>20.399999999999999</v>
      </c>
      <c r="BB559" s="91">
        <v>0.05</v>
      </c>
      <c r="BC559" s="91" t="s">
        <v>88</v>
      </c>
      <c r="BD559" s="91" t="s">
        <v>88</v>
      </c>
      <c r="BE559" s="93">
        <v>1E-3</v>
      </c>
      <c r="BF559" s="91" t="s">
        <v>88</v>
      </c>
      <c r="BG559" s="91">
        <v>0.01</v>
      </c>
      <c r="BH559" s="91" t="s">
        <v>88</v>
      </c>
      <c r="BI559" s="94">
        <f t="shared" si="314"/>
        <v>96.511152227214055</v>
      </c>
      <c r="BJ559" s="95">
        <f t="shared" si="315"/>
        <v>8.6788314509635516</v>
      </c>
      <c r="BK559" s="95">
        <f t="shared" si="316"/>
        <v>92.190117952788569</v>
      </c>
      <c r="BL559" s="95">
        <f t="shared" si="317"/>
        <v>80.14150832</v>
      </c>
      <c r="BM559" s="95">
        <f t="shared" si="318"/>
        <v>99.104004398411917</v>
      </c>
      <c r="BN559" s="95">
        <f t="shared" si="319"/>
        <v>61.608367706250007</v>
      </c>
      <c r="BO559" s="95">
        <f t="shared" si="320"/>
        <v>89.888182341904681</v>
      </c>
      <c r="BP559" s="95">
        <f t="shared" si="321"/>
        <v>5</v>
      </c>
      <c r="BQ559" s="95">
        <f t="shared" si="322"/>
        <v>20</v>
      </c>
      <c r="BR559" s="96">
        <f t="shared" si="323"/>
        <v>63.612043245443964</v>
      </c>
      <c r="BS559" s="97" t="str">
        <f t="shared" si="324"/>
        <v>MEDIA</v>
      </c>
      <c r="BT559" s="98">
        <f t="shared" si="325"/>
        <v>3.3112582781456954</v>
      </c>
      <c r="BU559" s="99">
        <f t="shared" si="326"/>
        <v>0.92400000000000004</v>
      </c>
      <c r="BV559" s="100">
        <f t="shared" si="327"/>
        <v>0.1</v>
      </c>
      <c r="BW559" s="95">
        <f t="shared" si="328"/>
        <v>1</v>
      </c>
      <c r="BX559" s="94">
        <f t="shared" si="329"/>
        <v>0.26</v>
      </c>
      <c r="BY559" s="100">
        <f t="shared" si="330"/>
        <v>0</v>
      </c>
      <c r="BZ559" s="100">
        <f t="shared" si="331"/>
        <v>0.89609898125653598</v>
      </c>
      <c r="CA559" s="94">
        <f t="shared" si="332"/>
        <v>0.15</v>
      </c>
      <c r="CB559" s="99">
        <f t="shared" si="333"/>
        <v>0.48469385737591508</v>
      </c>
      <c r="CC559" s="97" t="str">
        <f t="shared" si="334"/>
        <v>Mala</v>
      </c>
      <c r="CD559" s="99">
        <f t="shared" si="335"/>
        <v>0.103901018743464</v>
      </c>
      <c r="CE559" s="96">
        <f t="shared" si="336"/>
        <v>0</v>
      </c>
      <c r="CF559" s="96">
        <f t="shared" si="337"/>
        <v>0</v>
      </c>
      <c r="CG559" s="99">
        <f t="shared" si="338"/>
        <v>3.4633672914487997E-2</v>
      </c>
      <c r="CH559" s="101" t="str">
        <f t="shared" si="339"/>
        <v>Ninguna</v>
      </c>
      <c r="CI559" s="96">
        <f t="shared" si="340"/>
        <v>0</v>
      </c>
      <c r="CJ559" s="96">
        <f t="shared" si="341"/>
        <v>1</v>
      </c>
      <c r="CK559" s="96">
        <f t="shared" si="342"/>
        <v>7.5999999999999956E-2</v>
      </c>
      <c r="CL559" s="102">
        <f t="shared" si="343"/>
        <v>0.35866666666666669</v>
      </c>
      <c r="CM559" s="103" t="str">
        <f t="shared" si="344"/>
        <v>Baja</v>
      </c>
      <c r="CN559" s="96">
        <f t="shared" si="345"/>
        <v>1</v>
      </c>
      <c r="CO559" s="96">
        <f t="shared" si="346"/>
        <v>1</v>
      </c>
      <c r="CP559" s="103" t="str">
        <f t="shared" si="347"/>
        <v>Muy Alta</v>
      </c>
      <c r="CQ559" s="104">
        <f t="shared" si="348"/>
        <v>8.2357581162061204E-3</v>
      </c>
      <c r="CR559" s="104">
        <f t="shared" si="349"/>
        <v>8.2357581162061204E-3</v>
      </c>
      <c r="CS559" s="103" t="str">
        <f t="shared" si="350"/>
        <v>Ninguna</v>
      </c>
      <c r="CT559" s="105" t="str">
        <f t="shared" si="351"/>
        <v>Hipereutrofico</v>
      </c>
      <c r="CU559" s="115" t="s">
        <v>2847</v>
      </c>
      <c r="CV559" s="108" t="s">
        <v>2848</v>
      </c>
      <c r="CW559" s="90">
        <v>44168</v>
      </c>
      <c r="CX559" s="106">
        <f t="shared" si="352"/>
        <v>5.2784863293062321</v>
      </c>
    </row>
    <row r="560" spans="1:102" ht="30" hidden="1" customHeight="1" x14ac:dyDescent="0.2">
      <c r="A560" s="83">
        <v>2020</v>
      </c>
      <c r="B560" s="84" t="s">
        <v>1697</v>
      </c>
      <c r="C560" s="84" t="s">
        <v>1423</v>
      </c>
      <c r="D560" s="85" t="s">
        <v>1698</v>
      </c>
      <c r="E560" s="86" t="s">
        <v>555</v>
      </c>
      <c r="F560" s="86" t="s">
        <v>1412</v>
      </c>
      <c r="G560" s="86" t="s">
        <v>1494</v>
      </c>
      <c r="H560" s="87">
        <v>-74.835316000000006</v>
      </c>
      <c r="I560" s="119">
        <v>6.6504709999999996</v>
      </c>
      <c r="J560" s="88">
        <v>916202.67350000003</v>
      </c>
      <c r="K560" s="86">
        <v>1227235.8060000001</v>
      </c>
      <c r="L560" s="120">
        <v>965</v>
      </c>
      <c r="M560" s="83">
        <v>2</v>
      </c>
      <c r="N560" s="86" t="s">
        <v>79</v>
      </c>
      <c r="O560" s="86" t="s">
        <v>2741</v>
      </c>
      <c r="P560" s="86" t="s">
        <v>289</v>
      </c>
      <c r="Q560" s="84" t="s">
        <v>324</v>
      </c>
      <c r="R560" s="84" t="s">
        <v>730</v>
      </c>
      <c r="S560" s="84" t="s">
        <v>324</v>
      </c>
      <c r="T560" s="84" t="s">
        <v>325</v>
      </c>
      <c r="U560" s="85" t="s">
        <v>331</v>
      </c>
      <c r="V560" s="84" t="s">
        <v>1423</v>
      </c>
      <c r="W560" s="84" t="s">
        <v>1431</v>
      </c>
      <c r="X560" s="90" t="s">
        <v>1423</v>
      </c>
      <c r="Y560" s="90">
        <v>44118</v>
      </c>
      <c r="Z560" s="91">
        <v>594.14</v>
      </c>
      <c r="AA560" s="91">
        <v>7</v>
      </c>
      <c r="AB560" s="91">
        <v>80.2</v>
      </c>
      <c r="AC560" s="91">
        <v>22.8</v>
      </c>
      <c r="AD560" s="91">
        <v>24.5</v>
      </c>
      <c r="AE560" s="91">
        <v>7.02</v>
      </c>
      <c r="AF560" s="91">
        <v>92.5</v>
      </c>
      <c r="AG560" s="91">
        <f t="shared" si="353"/>
        <v>1.6999999999999993</v>
      </c>
      <c r="AH560" s="91">
        <v>15</v>
      </c>
      <c r="AI560" s="91">
        <v>2</v>
      </c>
      <c r="AJ560" s="91" t="s">
        <v>88</v>
      </c>
      <c r="AK560" s="91" t="s">
        <v>88</v>
      </c>
      <c r="AL560" s="91">
        <v>5505</v>
      </c>
      <c r="AM560" s="91">
        <v>100415</v>
      </c>
      <c r="AN560" s="91">
        <v>6350</v>
      </c>
      <c r="AO560" s="91">
        <v>0.5</v>
      </c>
      <c r="AP560" s="91">
        <v>0.2484863293062323</v>
      </c>
      <c r="AQ560" s="91">
        <v>0.03</v>
      </c>
      <c r="AR560" s="91">
        <v>5</v>
      </c>
      <c r="AS560" s="91">
        <v>187</v>
      </c>
      <c r="AT560" s="91">
        <v>254</v>
      </c>
      <c r="AU560" s="91" t="s">
        <v>88</v>
      </c>
      <c r="AV560" s="91">
        <v>122</v>
      </c>
      <c r="AW560" s="91">
        <v>0.5</v>
      </c>
      <c r="AX560" s="91">
        <v>5</v>
      </c>
      <c r="AY560" s="91">
        <v>0.314</v>
      </c>
      <c r="AZ560" s="91">
        <v>42.8</v>
      </c>
      <c r="BA560" s="91">
        <v>34.299999999999997</v>
      </c>
      <c r="BB560" s="91">
        <v>0.05</v>
      </c>
      <c r="BC560" s="91" t="s">
        <v>88</v>
      </c>
      <c r="BD560" s="91" t="s">
        <v>88</v>
      </c>
      <c r="BE560" s="93">
        <v>1E-3</v>
      </c>
      <c r="BF560" s="91" t="s">
        <v>88</v>
      </c>
      <c r="BG560" s="91">
        <v>1.0999999999999999E-2</v>
      </c>
      <c r="BH560" s="91" t="s">
        <v>88</v>
      </c>
      <c r="BI560" s="94">
        <f t="shared" si="314"/>
        <v>96.561242866699203</v>
      </c>
      <c r="BJ560" s="95">
        <f t="shared" si="315"/>
        <v>12.134011734539769</v>
      </c>
      <c r="BK560" s="95">
        <f t="shared" si="316"/>
        <v>88.519899999999524</v>
      </c>
      <c r="BL560" s="95">
        <f t="shared" si="317"/>
        <v>80.14150832</v>
      </c>
      <c r="BM560" s="95">
        <f t="shared" si="318"/>
        <v>99.104004398411917</v>
      </c>
      <c r="BN560" s="95">
        <f t="shared" si="319"/>
        <v>61.608367706250007</v>
      </c>
      <c r="BO560" s="95">
        <f t="shared" si="320"/>
        <v>87.381072861861824</v>
      </c>
      <c r="BP560" s="95">
        <f t="shared" si="321"/>
        <v>5</v>
      </c>
      <c r="BQ560" s="95">
        <f t="shared" si="322"/>
        <v>60.17149839160161</v>
      </c>
      <c r="BR560" s="96">
        <f t="shared" si="323"/>
        <v>66.330957464129668</v>
      </c>
      <c r="BS560" s="97" t="str">
        <f t="shared" si="324"/>
        <v>MEDIA</v>
      </c>
      <c r="BT560" s="98">
        <f t="shared" si="325"/>
        <v>15.923566878980891</v>
      </c>
      <c r="BU560" s="99">
        <f t="shared" si="326"/>
        <v>0.92500000000000004</v>
      </c>
      <c r="BV560" s="100">
        <f t="shared" si="327"/>
        <v>0.1</v>
      </c>
      <c r="BW560" s="95">
        <f t="shared" si="328"/>
        <v>1.0013883015592742</v>
      </c>
      <c r="BX560" s="94">
        <f t="shared" si="329"/>
        <v>0.91</v>
      </c>
      <c r="BY560" s="100">
        <f t="shared" si="330"/>
        <v>0.65400000000000003</v>
      </c>
      <c r="BZ560" s="100">
        <f t="shared" si="331"/>
        <v>0.80429872572492522</v>
      </c>
      <c r="CA560" s="94">
        <f t="shared" si="332"/>
        <v>0.8</v>
      </c>
      <c r="CB560" s="99">
        <f t="shared" si="333"/>
        <v>0.74575618381978803</v>
      </c>
      <c r="CC560" s="97" t="str">
        <f t="shared" si="334"/>
        <v>Aceptable</v>
      </c>
      <c r="CD560" s="99">
        <f t="shared" si="335"/>
        <v>0.1957012742750748</v>
      </c>
      <c r="CE560" s="96">
        <f t="shared" si="336"/>
        <v>4.6269427740701034E-3</v>
      </c>
      <c r="CF560" s="96">
        <f t="shared" si="337"/>
        <v>0</v>
      </c>
      <c r="CG560" s="99">
        <f t="shared" si="338"/>
        <v>6.6776072349714971E-2</v>
      </c>
      <c r="CH560" s="101" t="str">
        <f t="shared" si="339"/>
        <v>Ninguna</v>
      </c>
      <c r="CI560" s="96">
        <f t="shared" si="340"/>
        <v>0</v>
      </c>
      <c r="CJ560" s="96">
        <f t="shared" si="341"/>
        <v>1</v>
      </c>
      <c r="CK560" s="96">
        <f t="shared" si="342"/>
        <v>7.4999999999999956E-2</v>
      </c>
      <c r="CL560" s="102">
        <f t="shared" si="343"/>
        <v>0.35833333333333334</v>
      </c>
      <c r="CM560" s="103" t="str">
        <f t="shared" si="344"/>
        <v>Baja</v>
      </c>
      <c r="CN560" s="96">
        <f t="shared" si="345"/>
        <v>0.34599999999999997</v>
      </c>
      <c r="CO560" s="96">
        <f t="shared" si="346"/>
        <v>0.34599999999999997</v>
      </c>
      <c r="CP560" s="103" t="str">
        <f t="shared" si="347"/>
        <v>Baja</v>
      </c>
      <c r="CQ560" s="104">
        <f t="shared" si="348"/>
        <v>9.7704531722668866E-4</v>
      </c>
      <c r="CR560" s="104">
        <f t="shared" si="349"/>
        <v>9.7704531722668866E-4</v>
      </c>
      <c r="CS560" s="103" t="str">
        <f t="shared" si="350"/>
        <v>Ninguna</v>
      </c>
      <c r="CT560" s="105" t="str">
        <f t="shared" si="351"/>
        <v>Eutrofico</v>
      </c>
      <c r="CU560" s="115" t="s">
        <v>2849</v>
      </c>
      <c r="CV560" s="108" t="s">
        <v>2850</v>
      </c>
      <c r="CW560" s="90">
        <v>44146</v>
      </c>
      <c r="CX560" s="106">
        <f t="shared" si="352"/>
        <v>5.2784863293062321</v>
      </c>
    </row>
    <row r="561" spans="1:102" ht="30" hidden="1" customHeight="1" x14ac:dyDescent="0.2">
      <c r="A561" s="83">
        <v>2020</v>
      </c>
      <c r="B561" s="84" t="s">
        <v>1701</v>
      </c>
      <c r="C561" s="84" t="s">
        <v>766</v>
      </c>
      <c r="D561" s="83" t="s">
        <v>1702</v>
      </c>
      <c r="E561" s="84" t="s">
        <v>180</v>
      </c>
      <c r="F561" s="86" t="s">
        <v>151</v>
      </c>
      <c r="G561" s="86" t="s">
        <v>1494</v>
      </c>
      <c r="H561" s="87">
        <v>-75.826684999999998</v>
      </c>
      <c r="I561" s="119">
        <v>6.6551239999999998</v>
      </c>
      <c r="J561" s="88">
        <v>806556.4216</v>
      </c>
      <c r="K561" s="86">
        <v>1228028.4856</v>
      </c>
      <c r="L561" s="120">
        <v>459</v>
      </c>
      <c r="M561" s="83">
        <v>2</v>
      </c>
      <c r="N561" s="86" t="s">
        <v>79</v>
      </c>
      <c r="O561" s="86" t="s">
        <v>2545</v>
      </c>
      <c r="P561" s="86" t="s">
        <v>80</v>
      </c>
      <c r="Q561" s="84" t="s">
        <v>2546</v>
      </c>
      <c r="R561" s="84" t="s">
        <v>667</v>
      </c>
      <c r="S561" s="84" t="s">
        <v>181</v>
      </c>
      <c r="T561" s="84" t="s">
        <v>668</v>
      </c>
      <c r="U561" s="85" t="s">
        <v>183</v>
      </c>
      <c r="V561" s="84" t="s">
        <v>766</v>
      </c>
      <c r="W561" s="84" t="s">
        <v>185</v>
      </c>
      <c r="X561" s="90" t="s">
        <v>766</v>
      </c>
      <c r="Y561" s="90">
        <v>44116</v>
      </c>
      <c r="Z561" s="91">
        <v>1914.2</v>
      </c>
      <c r="AA561" s="91">
        <v>7.89</v>
      </c>
      <c r="AB561" s="91">
        <v>110</v>
      </c>
      <c r="AC561" s="91">
        <v>23.8</v>
      </c>
      <c r="AD561" s="91">
        <v>28.6</v>
      </c>
      <c r="AE561" s="91">
        <v>8.8000000000000007</v>
      </c>
      <c r="AF561" s="91">
        <v>110</v>
      </c>
      <c r="AG561" s="91">
        <f t="shared" si="353"/>
        <v>4.8000000000000007</v>
      </c>
      <c r="AH561" s="91">
        <v>24.7</v>
      </c>
      <c r="AI561" s="91">
        <v>2</v>
      </c>
      <c r="AJ561" s="91" t="s">
        <v>88</v>
      </c>
      <c r="AK561" s="91" t="s">
        <v>88</v>
      </c>
      <c r="AL561" s="91">
        <v>19965</v>
      </c>
      <c r="AM561" s="91">
        <v>122990</v>
      </c>
      <c r="AN561" s="91">
        <v>20235</v>
      </c>
      <c r="AO561" s="91">
        <v>0.5</v>
      </c>
      <c r="AP561" s="91">
        <v>0.2484863293062323</v>
      </c>
      <c r="AQ561" s="91">
        <v>0.03</v>
      </c>
      <c r="AR561" s="91">
        <v>5</v>
      </c>
      <c r="AS561" s="91">
        <v>19.5</v>
      </c>
      <c r="AT561" s="91">
        <v>171</v>
      </c>
      <c r="AU561" s="91" t="s">
        <v>88</v>
      </c>
      <c r="AV561" s="91">
        <v>40</v>
      </c>
      <c r="AW561" s="91">
        <v>0.1</v>
      </c>
      <c r="AX561" s="91">
        <v>5</v>
      </c>
      <c r="AY561" s="91">
        <v>0.253</v>
      </c>
      <c r="AZ561" s="91">
        <v>46.5</v>
      </c>
      <c r="BA561" s="91">
        <v>71.400000000000006</v>
      </c>
      <c r="BB561" s="91" t="s">
        <v>88</v>
      </c>
      <c r="BC561" s="91" t="s">
        <v>88</v>
      </c>
      <c r="BD561" s="91" t="s">
        <v>88</v>
      </c>
      <c r="BE561" s="93" t="s">
        <v>88</v>
      </c>
      <c r="BF561" s="91" t="s">
        <v>88</v>
      </c>
      <c r="BG561" s="91" t="s">
        <v>88</v>
      </c>
      <c r="BH561" s="91" t="s">
        <v>88</v>
      </c>
      <c r="BI561" s="94">
        <f t="shared" si="314"/>
        <v>96.921396500000213</v>
      </c>
      <c r="BJ561" s="95">
        <f t="shared" si="315"/>
        <v>7.7206360627868555</v>
      </c>
      <c r="BK561" s="95">
        <f t="shared" si="316"/>
        <v>87.685772677355999</v>
      </c>
      <c r="BL561" s="95">
        <f t="shared" si="317"/>
        <v>80.14150832</v>
      </c>
      <c r="BM561" s="95">
        <f t="shared" si="318"/>
        <v>99.104004398411917</v>
      </c>
      <c r="BN561" s="95">
        <f t="shared" si="319"/>
        <v>61.608367706250007</v>
      </c>
      <c r="BO561" s="95">
        <f t="shared" si="320"/>
        <v>74.256454167796107</v>
      </c>
      <c r="BP561" s="95">
        <f t="shared" si="321"/>
        <v>62.092021746868753</v>
      </c>
      <c r="BQ561" s="95">
        <f t="shared" si="322"/>
        <v>75.229898750859093</v>
      </c>
      <c r="BR561" s="96">
        <f t="shared" si="323"/>
        <v>69.90327736431054</v>
      </c>
      <c r="BS561" s="97" t="str">
        <f t="shared" si="324"/>
        <v>MEDIA</v>
      </c>
      <c r="BT561" s="98">
        <f t="shared" si="325"/>
        <v>19.762845849802371</v>
      </c>
      <c r="BU561" s="99">
        <f t="shared" si="326"/>
        <v>0.89999999999999991</v>
      </c>
      <c r="BV561" s="100">
        <f t="shared" si="327"/>
        <v>0.1</v>
      </c>
      <c r="BW561" s="95">
        <f t="shared" si="328"/>
        <v>1</v>
      </c>
      <c r="BX561" s="94">
        <f t="shared" si="329"/>
        <v>0.71</v>
      </c>
      <c r="BY561" s="100">
        <f t="shared" si="330"/>
        <v>0.9</v>
      </c>
      <c r="BZ561" s="100">
        <f t="shared" si="331"/>
        <v>0.70114109691276916</v>
      </c>
      <c r="CA561" s="94">
        <f t="shared" si="332"/>
        <v>0.8</v>
      </c>
      <c r="CB561" s="99">
        <f t="shared" si="333"/>
        <v>0.7335597535677878</v>
      </c>
      <c r="CC561" s="97" t="str">
        <f t="shared" si="334"/>
        <v>Aceptable</v>
      </c>
      <c r="CD561" s="99">
        <f t="shared" si="335"/>
        <v>0.2988589030872309</v>
      </c>
      <c r="CE561" s="96">
        <f t="shared" si="336"/>
        <v>0.11648557071212706</v>
      </c>
      <c r="CF561" s="96">
        <f t="shared" si="337"/>
        <v>0</v>
      </c>
      <c r="CG561" s="99">
        <f t="shared" si="338"/>
        <v>0.13844815793311932</v>
      </c>
      <c r="CH561" s="101" t="str">
        <f t="shared" si="339"/>
        <v>Ninguna</v>
      </c>
      <c r="CI561" s="96">
        <f t="shared" si="340"/>
        <v>0</v>
      </c>
      <c r="CJ561" s="96">
        <f t="shared" si="341"/>
        <v>1</v>
      </c>
      <c r="CK561" s="96">
        <f t="shared" si="342"/>
        <v>0</v>
      </c>
      <c r="CL561" s="102">
        <f t="shared" si="343"/>
        <v>0.33333333333333331</v>
      </c>
      <c r="CM561" s="103" t="str">
        <f t="shared" si="344"/>
        <v>Baja</v>
      </c>
      <c r="CN561" s="96">
        <f t="shared" si="345"/>
        <v>9.9999999999999992E-2</v>
      </c>
      <c r="CO561" s="96">
        <f t="shared" si="346"/>
        <v>9.9999999999999992E-2</v>
      </c>
      <c r="CP561" s="103" t="str">
        <f t="shared" si="347"/>
        <v>Ninguna</v>
      </c>
      <c r="CQ561" s="104">
        <f t="shared" si="348"/>
        <v>2.0643403431120835E-2</v>
      </c>
      <c r="CR561" s="104">
        <f t="shared" si="349"/>
        <v>2.0643403431120835E-2</v>
      </c>
      <c r="CS561" s="103" t="str">
        <f t="shared" si="350"/>
        <v>Ninguna</v>
      </c>
      <c r="CT561" s="105" t="str">
        <f t="shared" si="351"/>
        <v>Eutrofico</v>
      </c>
      <c r="CU561" s="83" t="s">
        <v>2851</v>
      </c>
      <c r="CV561" s="83" t="s">
        <v>2852</v>
      </c>
      <c r="CW561" s="90">
        <v>44144</v>
      </c>
      <c r="CX561" s="106">
        <f t="shared" si="352"/>
        <v>5.2784863293062321</v>
      </c>
    </row>
    <row r="562" spans="1:102" ht="30" hidden="1" customHeight="1" x14ac:dyDescent="0.2">
      <c r="A562" s="83">
        <v>2020</v>
      </c>
      <c r="B562" s="84" t="s">
        <v>1708</v>
      </c>
      <c r="C562" s="84" t="s">
        <v>557</v>
      </c>
      <c r="D562" s="85" t="s">
        <v>1709</v>
      </c>
      <c r="E562" s="86" t="s">
        <v>555</v>
      </c>
      <c r="F562" s="86" t="s">
        <v>1412</v>
      </c>
      <c r="G562" s="86" t="s">
        <v>1494</v>
      </c>
      <c r="H562" s="87">
        <v>-74.813892999999993</v>
      </c>
      <c r="I562" s="119">
        <v>6.6972670000000001</v>
      </c>
      <c r="J562" s="88">
        <v>918579.45869999996</v>
      </c>
      <c r="K562" s="86">
        <v>1232407.7826</v>
      </c>
      <c r="L562" s="120">
        <v>1012</v>
      </c>
      <c r="M562" s="83">
        <v>2</v>
      </c>
      <c r="N562" s="86" t="s">
        <v>79</v>
      </c>
      <c r="O562" s="86" t="s">
        <v>2741</v>
      </c>
      <c r="P562" s="86" t="s">
        <v>289</v>
      </c>
      <c r="Q562" s="84" t="s">
        <v>324</v>
      </c>
      <c r="R562" s="84" t="s">
        <v>730</v>
      </c>
      <c r="S562" s="84" t="s">
        <v>324</v>
      </c>
      <c r="T562" s="84" t="s">
        <v>325</v>
      </c>
      <c r="U562" s="85" t="s">
        <v>331</v>
      </c>
      <c r="V562" s="84" t="s">
        <v>1423</v>
      </c>
      <c r="W562" s="84" t="s">
        <v>556</v>
      </c>
      <c r="X562" s="90" t="s">
        <v>557</v>
      </c>
      <c r="Y562" s="90">
        <v>44118</v>
      </c>
      <c r="Z562" s="108">
        <v>327.55</v>
      </c>
      <c r="AA562" s="91">
        <v>7.19</v>
      </c>
      <c r="AB562" s="91">
        <v>20.69</v>
      </c>
      <c r="AC562" s="91">
        <v>22.7</v>
      </c>
      <c r="AD562" s="91">
        <v>25</v>
      </c>
      <c r="AE562" s="91">
        <v>6.71</v>
      </c>
      <c r="AF562" s="91">
        <v>97.9</v>
      </c>
      <c r="AG562" s="91">
        <f t="shared" si="353"/>
        <v>2.3000000000000007</v>
      </c>
      <c r="AH562" s="91">
        <v>15.4</v>
      </c>
      <c r="AI562" s="91">
        <v>2</v>
      </c>
      <c r="AJ562" s="91" t="s">
        <v>88</v>
      </c>
      <c r="AK562" s="91" t="s">
        <v>88</v>
      </c>
      <c r="AL562" s="91">
        <v>2000</v>
      </c>
      <c r="AM562" s="91">
        <v>52000</v>
      </c>
      <c r="AN562" s="91">
        <v>5940</v>
      </c>
      <c r="AO562" s="91">
        <v>0.5</v>
      </c>
      <c r="AP562" s="91">
        <v>0.2484863293062323</v>
      </c>
      <c r="AQ562" s="91">
        <v>0.03</v>
      </c>
      <c r="AR562" s="91">
        <v>5</v>
      </c>
      <c r="AS562" s="91">
        <v>167</v>
      </c>
      <c r="AT562" s="91">
        <v>266</v>
      </c>
      <c r="AU562" s="91" t="s">
        <v>88</v>
      </c>
      <c r="AV562" s="91">
        <v>147</v>
      </c>
      <c r="AW562" s="91">
        <v>0.3</v>
      </c>
      <c r="AX562" s="91">
        <v>5</v>
      </c>
      <c r="AY562" s="91">
        <v>0.215</v>
      </c>
      <c r="AZ562" s="91">
        <v>25.8</v>
      </c>
      <c r="BA562" s="91">
        <v>24.5</v>
      </c>
      <c r="BB562" s="91">
        <v>0.05</v>
      </c>
      <c r="BC562" s="91" t="s">
        <v>88</v>
      </c>
      <c r="BD562" s="91" t="s">
        <v>88</v>
      </c>
      <c r="BE562" s="93">
        <v>1E-3</v>
      </c>
      <c r="BF562" s="91" t="s">
        <v>88</v>
      </c>
      <c r="BG562" s="91">
        <v>0.01</v>
      </c>
      <c r="BH562" s="91" t="s">
        <v>88</v>
      </c>
      <c r="BI562" s="94">
        <f t="shared" si="314"/>
        <v>98.451221713929655</v>
      </c>
      <c r="BJ562" s="95">
        <f t="shared" si="315"/>
        <v>12.438626832857668</v>
      </c>
      <c r="BK562" s="95">
        <f t="shared" si="316"/>
        <v>92.003810213746618</v>
      </c>
      <c r="BL562" s="95">
        <f t="shared" si="317"/>
        <v>80.14150832</v>
      </c>
      <c r="BM562" s="95">
        <f t="shared" si="318"/>
        <v>99.104004398411917</v>
      </c>
      <c r="BN562" s="95">
        <f t="shared" si="319"/>
        <v>61.608367706250007</v>
      </c>
      <c r="BO562" s="95">
        <f t="shared" si="320"/>
        <v>85.502798594525416</v>
      </c>
      <c r="BP562" s="95">
        <f t="shared" si="321"/>
        <v>5</v>
      </c>
      <c r="BQ562" s="95">
        <f t="shared" si="322"/>
        <v>57.803300748209594</v>
      </c>
      <c r="BR562" s="96">
        <f t="shared" si="323"/>
        <v>66.730621145630806</v>
      </c>
      <c r="BS562" s="97" t="str">
        <f t="shared" si="324"/>
        <v>MEDIA</v>
      </c>
      <c r="BT562" s="98">
        <f t="shared" si="325"/>
        <v>23.255813953488371</v>
      </c>
      <c r="BU562" s="99">
        <f t="shared" si="326"/>
        <v>0.97900000000000009</v>
      </c>
      <c r="BV562" s="100">
        <f t="shared" si="327"/>
        <v>0.1</v>
      </c>
      <c r="BW562" s="95">
        <f t="shared" si="328"/>
        <v>1</v>
      </c>
      <c r="BX562" s="94">
        <f t="shared" si="329"/>
        <v>0.91</v>
      </c>
      <c r="BY562" s="100">
        <f t="shared" si="330"/>
        <v>0.57899999999999996</v>
      </c>
      <c r="BZ562" s="100">
        <f t="shared" si="331"/>
        <v>0.96814929442683106</v>
      </c>
      <c r="CA562" s="94">
        <f t="shared" si="332"/>
        <v>0.15</v>
      </c>
      <c r="CB562" s="99">
        <f t="shared" si="333"/>
        <v>0.6756409012197564</v>
      </c>
      <c r="CC562" s="97" t="str">
        <f t="shared" si="334"/>
        <v>Regular</v>
      </c>
      <c r="CD562" s="99">
        <f t="shared" si="335"/>
        <v>3.1850705573168971E-2</v>
      </c>
      <c r="CE562" s="96">
        <f t="shared" si="336"/>
        <v>0</v>
      </c>
      <c r="CF562" s="96">
        <f t="shared" si="337"/>
        <v>0</v>
      </c>
      <c r="CG562" s="99">
        <f t="shared" si="338"/>
        <v>1.061690185772299E-2</v>
      </c>
      <c r="CH562" s="101" t="str">
        <f t="shared" si="339"/>
        <v>Ninguna</v>
      </c>
      <c r="CI562" s="96">
        <f t="shared" si="340"/>
        <v>0</v>
      </c>
      <c r="CJ562" s="96">
        <f t="shared" si="341"/>
        <v>1</v>
      </c>
      <c r="CK562" s="96">
        <f t="shared" si="342"/>
        <v>2.0999999999999908E-2</v>
      </c>
      <c r="CL562" s="102">
        <f t="shared" si="343"/>
        <v>0.34033333333333332</v>
      </c>
      <c r="CM562" s="103" t="str">
        <f t="shared" si="344"/>
        <v>Baja</v>
      </c>
      <c r="CN562" s="96">
        <f t="shared" si="345"/>
        <v>0.42099999999999999</v>
      </c>
      <c r="CO562" s="96">
        <f t="shared" si="346"/>
        <v>0.42099999999999999</v>
      </c>
      <c r="CP562" s="103" t="str">
        <f t="shared" si="347"/>
        <v>Media</v>
      </c>
      <c r="CQ562" s="104">
        <f t="shared" si="348"/>
        <v>1.8801909076278233E-3</v>
      </c>
      <c r="CR562" s="104">
        <f t="shared" si="349"/>
        <v>1.8801909076278233E-3</v>
      </c>
      <c r="CS562" s="103" t="str">
        <f t="shared" si="350"/>
        <v>Ninguna</v>
      </c>
      <c r="CT562" s="105" t="str">
        <f t="shared" si="351"/>
        <v>Eutrofico</v>
      </c>
      <c r="CU562" s="83" t="s">
        <v>2853</v>
      </c>
      <c r="CV562" s="83" t="s">
        <v>2854</v>
      </c>
      <c r="CW562" s="90">
        <v>44146</v>
      </c>
      <c r="CX562" s="106">
        <f t="shared" si="352"/>
        <v>5.2784863293062321</v>
      </c>
    </row>
    <row r="563" spans="1:102" ht="30" hidden="1" customHeight="1" x14ac:dyDescent="0.2">
      <c r="A563" s="83">
        <v>2020</v>
      </c>
      <c r="B563" s="84" t="s">
        <v>1711</v>
      </c>
      <c r="C563" s="84" t="s">
        <v>557</v>
      </c>
      <c r="D563" s="85" t="s">
        <v>1712</v>
      </c>
      <c r="E563" s="86" t="s">
        <v>555</v>
      </c>
      <c r="F563" s="86" t="s">
        <v>1412</v>
      </c>
      <c r="G563" s="86" t="s">
        <v>1507</v>
      </c>
      <c r="H563" s="87">
        <v>-74.827824000000007</v>
      </c>
      <c r="I563" s="119">
        <v>6.6977719999999996</v>
      </c>
      <c r="J563" s="88">
        <v>917039.13729999994</v>
      </c>
      <c r="K563" s="86">
        <v>1232465.9657999999</v>
      </c>
      <c r="L563" s="120">
        <v>1017</v>
      </c>
      <c r="M563" s="83">
        <v>2</v>
      </c>
      <c r="N563" s="86" t="s">
        <v>79</v>
      </c>
      <c r="O563" s="86" t="s">
        <v>2741</v>
      </c>
      <c r="P563" s="86" t="s">
        <v>289</v>
      </c>
      <c r="Q563" s="84" t="s">
        <v>324</v>
      </c>
      <c r="R563" s="84" t="s">
        <v>730</v>
      </c>
      <c r="S563" s="84" t="s">
        <v>324</v>
      </c>
      <c r="T563" s="84" t="s">
        <v>325</v>
      </c>
      <c r="U563" s="85" t="s">
        <v>331</v>
      </c>
      <c r="V563" s="84" t="s">
        <v>1423</v>
      </c>
      <c r="W563" s="84" t="s">
        <v>556</v>
      </c>
      <c r="X563" s="90" t="s">
        <v>557</v>
      </c>
      <c r="Y563" s="90">
        <v>44118</v>
      </c>
      <c r="Z563" s="108">
        <v>2468.35</v>
      </c>
      <c r="AA563" s="91">
        <v>7.4</v>
      </c>
      <c r="AB563" s="91">
        <v>20.59</v>
      </c>
      <c r="AC563" s="91">
        <v>22.8</v>
      </c>
      <c r="AD563" s="91">
        <v>25</v>
      </c>
      <c r="AE563" s="91">
        <v>7.2</v>
      </c>
      <c r="AF563" s="91">
        <v>92</v>
      </c>
      <c r="AG563" s="91">
        <f t="shared" si="353"/>
        <v>2.1999999999999993</v>
      </c>
      <c r="AH563" s="91">
        <v>15</v>
      </c>
      <c r="AI563" s="91">
        <v>2</v>
      </c>
      <c r="AJ563" s="91" t="s">
        <v>88</v>
      </c>
      <c r="AK563" s="91" t="s">
        <v>88</v>
      </c>
      <c r="AL563" s="91">
        <v>6440</v>
      </c>
      <c r="AM563" s="91">
        <v>120330</v>
      </c>
      <c r="AN563" s="91">
        <v>7430</v>
      </c>
      <c r="AO563" s="91">
        <v>0.5</v>
      </c>
      <c r="AP563" s="91">
        <v>0.2484863293062323</v>
      </c>
      <c r="AQ563" s="91">
        <v>0.03</v>
      </c>
      <c r="AR563" s="91">
        <v>5</v>
      </c>
      <c r="AS563" s="91">
        <v>284</v>
      </c>
      <c r="AT563" s="91">
        <v>394</v>
      </c>
      <c r="AU563" s="91" t="s">
        <v>88</v>
      </c>
      <c r="AV563" s="91">
        <v>262</v>
      </c>
      <c r="AW563" s="91">
        <v>0.4</v>
      </c>
      <c r="AX563" s="91">
        <v>5</v>
      </c>
      <c r="AY563" s="91">
        <v>0.26100000000000001</v>
      </c>
      <c r="AZ563" s="91">
        <v>25</v>
      </c>
      <c r="BA563" s="91">
        <v>23.4</v>
      </c>
      <c r="BB563" s="91">
        <v>0.05</v>
      </c>
      <c r="BC563" s="91" t="s">
        <v>88</v>
      </c>
      <c r="BD563" s="91" t="s">
        <v>88</v>
      </c>
      <c r="BE563" s="93">
        <v>1E-3</v>
      </c>
      <c r="BF563" s="91" t="s">
        <v>88</v>
      </c>
      <c r="BG563" s="91">
        <v>0.01</v>
      </c>
      <c r="BH563" s="91" t="s">
        <v>88</v>
      </c>
      <c r="BI563" s="94">
        <f t="shared" si="314"/>
        <v>96.305394375679967</v>
      </c>
      <c r="BJ563" s="95">
        <f t="shared" si="315"/>
        <v>11.440162487858544</v>
      </c>
      <c r="BK563" s="95">
        <f t="shared" si="316"/>
        <v>93.562349984000747</v>
      </c>
      <c r="BL563" s="95">
        <f t="shared" si="317"/>
        <v>80.14150832</v>
      </c>
      <c r="BM563" s="95">
        <f t="shared" si="318"/>
        <v>99.104004398411917</v>
      </c>
      <c r="BN563" s="95">
        <f t="shared" si="319"/>
        <v>61.608367706250007</v>
      </c>
      <c r="BO563" s="95">
        <f t="shared" si="320"/>
        <v>85.842310056788861</v>
      </c>
      <c r="BP563" s="95">
        <f t="shared" si="321"/>
        <v>5</v>
      </c>
      <c r="BQ563" s="95">
        <f t="shared" si="322"/>
        <v>28.918060503985615</v>
      </c>
      <c r="BR563" s="96">
        <f t="shared" si="323"/>
        <v>64.389499906787123</v>
      </c>
      <c r="BS563" s="97" t="str">
        <f t="shared" si="324"/>
        <v>MEDIA</v>
      </c>
      <c r="BT563" s="98">
        <f t="shared" si="325"/>
        <v>19.157088122605362</v>
      </c>
      <c r="BU563" s="99">
        <f t="shared" si="326"/>
        <v>0.92</v>
      </c>
      <c r="BV563" s="100">
        <f t="shared" si="327"/>
        <v>0.1</v>
      </c>
      <c r="BW563" s="95">
        <f t="shared" si="328"/>
        <v>1</v>
      </c>
      <c r="BX563" s="94">
        <f t="shared" si="329"/>
        <v>0.91</v>
      </c>
      <c r="BY563" s="100">
        <f t="shared" si="330"/>
        <v>0.23399999999999999</v>
      </c>
      <c r="BZ563" s="100">
        <f t="shared" si="331"/>
        <v>0.96835540771827877</v>
      </c>
      <c r="CA563" s="94">
        <f t="shared" si="332"/>
        <v>0.8</v>
      </c>
      <c r="CB563" s="99">
        <f t="shared" si="333"/>
        <v>0.70892975708055905</v>
      </c>
      <c r="CC563" s="97" t="str">
        <f t="shared" si="334"/>
        <v>Aceptable</v>
      </c>
      <c r="CD563" s="99">
        <f t="shared" si="335"/>
        <v>3.1644592281721215E-2</v>
      </c>
      <c r="CE563" s="96">
        <f t="shared" si="336"/>
        <v>0</v>
      </c>
      <c r="CF563" s="96">
        <f t="shared" si="337"/>
        <v>0</v>
      </c>
      <c r="CG563" s="99">
        <f t="shared" si="338"/>
        <v>1.0548197427240405E-2</v>
      </c>
      <c r="CH563" s="101" t="str">
        <f t="shared" si="339"/>
        <v>Ninguna</v>
      </c>
      <c r="CI563" s="96">
        <f t="shared" si="340"/>
        <v>0</v>
      </c>
      <c r="CJ563" s="96">
        <f t="shared" si="341"/>
        <v>1</v>
      </c>
      <c r="CK563" s="96">
        <f t="shared" si="342"/>
        <v>7.999999999999996E-2</v>
      </c>
      <c r="CL563" s="102">
        <f t="shared" si="343"/>
        <v>0.36000000000000004</v>
      </c>
      <c r="CM563" s="103" t="str">
        <f t="shared" si="344"/>
        <v>Baja</v>
      </c>
      <c r="CN563" s="96">
        <f t="shared" si="345"/>
        <v>0.76600000000000001</v>
      </c>
      <c r="CO563" s="96">
        <f t="shared" si="346"/>
        <v>0.76600000000000001</v>
      </c>
      <c r="CP563" s="103" t="str">
        <f t="shared" si="347"/>
        <v>Alta</v>
      </c>
      <c r="CQ563" s="104">
        <f t="shared" si="348"/>
        <v>3.8724034406710421E-3</v>
      </c>
      <c r="CR563" s="104">
        <f t="shared" si="349"/>
        <v>3.8724034406710421E-3</v>
      </c>
      <c r="CS563" s="103" t="str">
        <f t="shared" si="350"/>
        <v>Ninguna</v>
      </c>
      <c r="CT563" s="105" t="str">
        <f t="shared" si="351"/>
        <v>Eutrofico</v>
      </c>
      <c r="CU563" s="83" t="s">
        <v>2853</v>
      </c>
      <c r="CV563" s="83" t="s">
        <v>2854</v>
      </c>
      <c r="CW563" s="90">
        <v>44146</v>
      </c>
      <c r="CX563" s="106">
        <f t="shared" si="352"/>
        <v>5.2784863293062321</v>
      </c>
    </row>
    <row r="564" spans="1:102" ht="30" hidden="1" customHeight="1" x14ac:dyDescent="0.2">
      <c r="A564" s="83">
        <v>2020</v>
      </c>
      <c r="B564" s="84" t="s">
        <v>1714</v>
      </c>
      <c r="C564" s="84" t="s">
        <v>650</v>
      </c>
      <c r="D564" s="83" t="s">
        <v>1715</v>
      </c>
      <c r="E564" s="84" t="s">
        <v>160</v>
      </c>
      <c r="F564" s="86" t="s">
        <v>151</v>
      </c>
      <c r="G564" s="86" t="s">
        <v>1494</v>
      </c>
      <c r="H564" s="87">
        <v>-75.868058000000005</v>
      </c>
      <c r="I564" s="119">
        <v>6.72044</v>
      </c>
      <c r="J564" s="88">
        <v>802005.79940000002</v>
      </c>
      <c r="K564" s="86">
        <v>1235271.5851</v>
      </c>
      <c r="L564" s="120">
        <v>536</v>
      </c>
      <c r="M564" s="83">
        <v>2</v>
      </c>
      <c r="N564" s="86" t="s">
        <v>79</v>
      </c>
      <c r="O564" s="86" t="s">
        <v>2545</v>
      </c>
      <c r="P564" s="86" t="s">
        <v>80</v>
      </c>
      <c r="Q564" s="84" t="s">
        <v>2648</v>
      </c>
      <c r="R564" s="84" t="s">
        <v>701</v>
      </c>
      <c r="S564" s="84" t="s">
        <v>153</v>
      </c>
      <c r="T564" s="84" t="s">
        <v>154</v>
      </c>
      <c r="U564" s="85" t="s">
        <v>644</v>
      </c>
      <c r="V564" s="84" t="s">
        <v>645</v>
      </c>
      <c r="W564" s="84" t="s">
        <v>649</v>
      </c>
      <c r="X564" s="90" t="s">
        <v>650</v>
      </c>
      <c r="Y564" s="90">
        <v>44154</v>
      </c>
      <c r="Z564" s="91">
        <v>274.76</v>
      </c>
      <c r="AA564" s="91">
        <v>7.14</v>
      </c>
      <c r="AB564" s="91">
        <v>1164</v>
      </c>
      <c r="AC564" s="91">
        <v>26.4</v>
      </c>
      <c r="AD564" s="91">
        <v>29.5</v>
      </c>
      <c r="AE564" s="91">
        <v>7.49</v>
      </c>
      <c r="AF564" s="91">
        <v>100.1</v>
      </c>
      <c r="AG564" s="91">
        <f t="shared" si="353"/>
        <v>3.1000000000000014</v>
      </c>
      <c r="AH564" s="91">
        <v>12</v>
      </c>
      <c r="AI564" s="91">
        <v>2</v>
      </c>
      <c r="AJ564" s="91" t="s">
        <v>88</v>
      </c>
      <c r="AK564" s="91" t="s">
        <v>88</v>
      </c>
      <c r="AL564" s="91">
        <v>300</v>
      </c>
      <c r="AM564" s="91">
        <v>27550</v>
      </c>
      <c r="AN564" s="91">
        <v>1320</v>
      </c>
      <c r="AO564" s="91">
        <v>0.5</v>
      </c>
      <c r="AP564" s="91">
        <v>0.2484863293062323</v>
      </c>
      <c r="AQ564" s="91">
        <v>0.03</v>
      </c>
      <c r="AR564" s="91">
        <v>5</v>
      </c>
      <c r="AS564" s="91">
        <v>7.17</v>
      </c>
      <c r="AT564" s="91">
        <v>930</v>
      </c>
      <c r="AU564" s="91" t="s">
        <v>88</v>
      </c>
      <c r="AV564" s="91">
        <v>7</v>
      </c>
      <c r="AW564" s="91">
        <v>0.1</v>
      </c>
      <c r="AX564" s="91">
        <v>5</v>
      </c>
      <c r="AY564" s="91">
        <v>0.15</v>
      </c>
      <c r="AZ564" s="91">
        <v>117</v>
      </c>
      <c r="BA564" s="91">
        <v>554</v>
      </c>
      <c r="BB564" s="91">
        <v>0.05</v>
      </c>
      <c r="BC564" s="91" t="s">
        <v>88</v>
      </c>
      <c r="BD564" s="91" t="s">
        <v>88</v>
      </c>
      <c r="BE564" s="93">
        <v>1E-3</v>
      </c>
      <c r="BF564" s="91" t="s">
        <v>88</v>
      </c>
      <c r="BG564" s="91">
        <v>0.01</v>
      </c>
      <c r="BH564" s="91" t="s">
        <v>88</v>
      </c>
      <c r="BI564" s="94">
        <f t="shared" si="314"/>
        <v>98.757281118050571</v>
      </c>
      <c r="BJ564" s="95">
        <f t="shared" si="315"/>
        <v>20.981070038921082</v>
      </c>
      <c r="BK564" s="95">
        <f t="shared" si="316"/>
        <v>91.252816146602271</v>
      </c>
      <c r="BL564" s="95">
        <f t="shared" si="317"/>
        <v>80.14150832</v>
      </c>
      <c r="BM564" s="95">
        <f t="shared" si="318"/>
        <v>99.104004398411917</v>
      </c>
      <c r="BN564" s="95">
        <f t="shared" si="319"/>
        <v>61.608367706250007</v>
      </c>
      <c r="BO564" s="95">
        <f t="shared" si="320"/>
        <v>82.438239885695339</v>
      </c>
      <c r="BP564" s="95">
        <f t="shared" si="321"/>
        <v>81.598392573712545</v>
      </c>
      <c r="BQ564" s="95">
        <f t="shared" si="322"/>
        <v>20</v>
      </c>
      <c r="BR564" s="96">
        <f t="shared" si="323"/>
        <v>71.242017292554962</v>
      </c>
      <c r="BS564" s="97" t="str">
        <f t="shared" si="324"/>
        <v>BUENA</v>
      </c>
      <c r="BT564" s="98">
        <f t="shared" si="325"/>
        <v>33.333333333333336</v>
      </c>
      <c r="BU564" s="99">
        <f t="shared" si="326"/>
        <v>0.99900000000000011</v>
      </c>
      <c r="BV564" s="100">
        <f t="shared" si="327"/>
        <v>0.27810474231974258</v>
      </c>
      <c r="BW564" s="95">
        <f t="shared" si="328"/>
        <v>1</v>
      </c>
      <c r="BX564" s="94">
        <f t="shared" si="329"/>
        <v>0.91</v>
      </c>
      <c r="BY564" s="100">
        <f t="shared" si="330"/>
        <v>0.999</v>
      </c>
      <c r="BZ564" s="100">
        <f t="shared" si="331"/>
        <v>0</v>
      </c>
      <c r="CA564" s="94">
        <f t="shared" si="332"/>
        <v>0.15</v>
      </c>
      <c r="CB564" s="99">
        <f t="shared" si="333"/>
        <v>0.62703466392476404</v>
      </c>
      <c r="CC564" s="97" t="str">
        <f t="shared" si="334"/>
        <v>Regular</v>
      </c>
      <c r="CD564" s="99">
        <f t="shared" si="335"/>
        <v>1</v>
      </c>
      <c r="CE564" s="96">
        <f t="shared" si="336"/>
        <v>1</v>
      </c>
      <c r="CF564" s="96">
        <f t="shared" si="337"/>
        <v>0.33499999999999996</v>
      </c>
      <c r="CG564" s="99">
        <f t="shared" si="338"/>
        <v>0.77833333333333332</v>
      </c>
      <c r="CH564" s="101" t="str">
        <f t="shared" si="339"/>
        <v>Alta</v>
      </c>
      <c r="CI564" s="96">
        <f t="shared" si="340"/>
        <v>0</v>
      </c>
      <c r="CJ564" s="96">
        <f t="shared" si="341"/>
        <v>1</v>
      </c>
      <c r="CK564" s="96">
        <f t="shared" si="342"/>
        <v>0</v>
      </c>
      <c r="CL564" s="102">
        <f t="shared" si="343"/>
        <v>0.33333333333333331</v>
      </c>
      <c r="CM564" s="103" t="str">
        <f t="shared" si="344"/>
        <v>Baja</v>
      </c>
      <c r="CN564" s="96">
        <f t="shared" si="345"/>
        <v>0</v>
      </c>
      <c r="CO564" s="96">
        <f t="shared" si="346"/>
        <v>0</v>
      </c>
      <c r="CP564" s="103" t="str">
        <f t="shared" si="347"/>
        <v>Ninguna</v>
      </c>
      <c r="CQ564" s="104">
        <f t="shared" si="348"/>
        <v>1.5827617486398053E-3</v>
      </c>
      <c r="CR564" s="104">
        <f t="shared" si="349"/>
        <v>1.5827617486398053E-3</v>
      </c>
      <c r="CS564" s="103" t="str">
        <f t="shared" si="350"/>
        <v>Ninguna</v>
      </c>
      <c r="CT564" s="105" t="str">
        <f t="shared" si="351"/>
        <v>Eutrofico</v>
      </c>
      <c r="CU564" s="83" t="s">
        <v>2855</v>
      </c>
      <c r="CV564" s="83" t="s">
        <v>2856</v>
      </c>
      <c r="CW564" s="90">
        <v>44175</v>
      </c>
      <c r="CX564" s="106">
        <f t="shared" si="352"/>
        <v>5.2784863293062321</v>
      </c>
    </row>
    <row r="565" spans="1:102" ht="30" hidden="1" customHeight="1" x14ac:dyDescent="0.2">
      <c r="A565" s="83">
        <v>2020</v>
      </c>
      <c r="B565" s="84" t="s">
        <v>1717</v>
      </c>
      <c r="C565" s="84" t="s">
        <v>164</v>
      </c>
      <c r="D565" s="83" t="s">
        <v>1718</v>
      </c>
      <c r="E565" s="84" t="s">
        <v>160</v>
      </c>
      <c r="F565" s="86" t="s">
        <v>151</v>
      </c>
      <c r="G565" s="86" t="s">
        <v>1507</v>
      </c>
      <c r="H565" s="87">
        <v>-75.908497999999994</v>
      </c>
      <c r="I565" s="119">
        <v>6.726235</v>
      </c>
      <c r="J565" s="88">
        <v>797534.97840000002</v>
      </c>
      <c r="K565" s="86">
        <v>1235929.3214</v>
      </c>
      <c r="L565" s="120">
        <v>1510</v>
      </c>
      <c r="M565" s="83">
        <v>2</v>
      </c>
      <c r="N565" s="86" t="s">
        <v>79</v>
      </c>
      <c r="O565" s="86" t="s">
        <v>2545</v>
      </c>
      <c r="P565" s="86" t="s">
        <v>80</v>
      </c>
      <c r="Q565" s="84" t="s">
        <v>2648</v>
      </c>
      <c r="R565" s="84" t="s">
        <v>701</v>
      </c>
      <c r="S565" s="84" t="s">
        <v>153</v>
      </c>
      <c r="T565" s="84" t="s">
        <v>154</v>
      </c>
      <c r="U565" s="85" t="s">
        <v>161</v>
      </c>
      <c r="V565" s="84" t="s">
        <v>162</v>
      </c>
      <c r="W565" s="84" t="s">
        <v>163</v>
      </c>
      <c r="X565" s="90" t="s">
        <v>164</v>
      </c>
      <c r="Y565" s="90">
        <v>44116</v>
      </c>
      <c r="Z565" s="91">
        <v>22.48</v>
      </c>
      <c r="AA565" s="91">
        <v>8.3000000000000007</v>
      </c>
      <c r="AB565" s="91">
        <v>453</v>
      </c>
      <c r="AC565" s="91">
        <v>19.3</v>
      </c>
      <c r="AD565" s="91">
        <v>21.1</v>
      </c>
      <c r="AE565" s="91">
        <v>6.26</v>
      </c>
      <c r="AF565" s="91">
        <v>81.099999999999994</v>
      </c>
      <c r="AG565" s="91">
        <f t="shared" si="353"/>
        <v>1.8000000000000007</v>
      </c>
      <c r="AH565" s="91">
        <v>23.4</v>
      </c>
      <c r="AI565" s="91">
        <v>2</v>
      </c>
      <c r="AJ565" s="91" t="s">
        <v>88</v>
      </c>
      <c r="AK565" s="91" t="s">
        <v>88</v>
      </c>
      <c r="AL565" s="91">
        <v>2310</v>
      </c>
      <c r="AM565" s="91">
        <v>34410</v>
      </c>
      <c r="AN565" s="91">
        <v>2481</v>
      </c>
      <c r="AO565" s="91">
        <v>0.745</v>
      </c>
      <c r="AP565" s="91">
        <v>0.46308815916161467</v>
      </c>
      <c r="AQ565" s="91">
        <v>0.03</v>
      </c>
      <c r="AR565" s="91">
        <v>5</v>
      </c>
      <c r="AS565" s="91">
        <v>12.2</v>
      </c>
      <c r="AT565" s="91">
        <v>331</v>
      </c>
      <c r="AU565" s="91" t="s">
        <v>88</v>
      </c>
      <c r="AV565" s="91">
        <v>21</v>
      </c>
      <c r="AW565" s="91">
        <v>0.1</v>
      </c>
      <c r="AX565" s="91">
        <v>5</v>
      </c>
      <c r="AY565" s="91">
        <v>0.32100000000000001</v>
      </c>
      <c r="AZ565" s="91">
        <v>131</v>
      </c>
      <c r="BA565" s="91">
        <v>180</v>
      </c>
      <c r="BB565" s="91">
        <v>0.05</v>
      </c>
      <c r="BC565" s="91" t="s">
        <v>88</v>
      </c>
      <c r="BD565" s="91" t="s">
        <v>88</v>
      </c>
      <c r="BE565" s="93">
        <v>1E-3</v>
      </c>
      <c r="BF565" s="91" t="s">
        <v>88</v>
      </c>
      <c r="BG565" s="91">
        <v>0.01</v>
      </c>
      <c r="BH565" s="91" t="s">
        <v>88</v>
      </c>
      <c r="BI565" s="94">
        <f t="shared" si="314"/>
        <v>87.582633809918477</v>
      </c>
      <c r="BJ565" s="95">
        <f t="shared" si="315"/>
        <v>16.990425555778423</v>
      </c>
      <c r="BK565" s="95">
        <f t="shared" si="316"/>
        <v>75.800047530989104</v>
      </c>
      <c r="BL565" s="95">
        <f t="shared" si="317"/>
        <v>80.14150832</v>
      </c>
      <c r="BM565" s="95">
        <f t="shared" si="318"/>
        <v>97.546058147607496</v>
      </c>
      <c r="BN565" s="95">
        <f t="shared" si="319"/>
        <v>49.740500601950231</v>
      </c>
      <c r="BO565" s="95">
        <f t="shared" si="320"/>
        <v>87.095109653907059</v>
      </c>
      <c r="BP565" s="95">
        <f t="shared" si="321"/>
        <v>72.477328533071841</v>
      </c>
      <c r="BQ565" s="95">
        <f t="shared" si="322"/>
        <v>44.23568766996312</v>
      </c>
      <c r="BR565" s="96">
        <f t="shared" si="323"/>
        <v>67.093938240109139</v>
      </c>
      <c r="BS565" s="97" t="str">
        <f t="shared" si="324"/>
        <v>MEDIA</v>
      </c>
      <c r="BT565" s="98">
        <f t="shared" si="325"/>
        <v>15.57632398753894</v>
      </c>
      <c r="BU565" s="99">
        <f t="shared" si="326"/>
        <v>0.81099999999999994</v>
      </c>
      <c r="BV565" s="100">
        <f t="shared" si="327"/>
        <v>0.1</v>
      </c>
      <c r="BW565" s="95">
        <f t="shared" si="328"/>
        <v>0.85587387156456995</v>
      </c>
      <c r="BX565" s="94">
        <f t="shared" si="329"/>
        <v>0.71</v>
      </c>
      <c r="BY565" s="100">
        <f t="shared" si="330"/>
        <v>0.95699999999999996</v>
      </c>
      <c r="BZ565" s="100">
        <f t="shared" si="331"/>
        <v>0</v>
      </c>
      <c r="CA565" s="94">
        <f t="shared" si="332"/>
        <v>0.8</v>
      </c>
      <c r="CB565" s="99">
        <f t="shared" si="333"/>
        <v>0.60896234201903976</v>
      </c>
      <c r="CC565" s="97" t="str">
        <f t="shared" si="334"/>
        <v>Regular</v>
      </c>
      <c r="CD565" s="99">
        <f t="shared" si="335"/>
        <v>1</v>
      </c>
      <c r="CE565" s="96">
        <f t="shared" si="336"/>
        <v>1</v>
      </c>
      <c r="CF565" s="96">
        <f t="shared" si="337"/>
        <v>0.40500000000000003</v>
      </c>
      <c r="CG565" s="99">
        <f t="shared" si="338"/>
        <v>0.80166666666666675</v>
      </c>
      <c r="CH565" s="101" t="str">
        <f t="shared" si="339"/>
        <v>Muy Alta</v>
      </c>
      <c r="CI565" s="96">
        <f t="shared" si="340"/>
        <v>0</v>
      </c>
      <c r="CJ565" s="96">
        <f t="shared" si="341"/>
        <v>1</v>
      </c>
      <c r="CK565" s="96">
        <f t="shared" si="342"/>
        <v>0.18900000000000006</v>
      </c>
      <c r="CL565" s="102">
        <f t="shared" si="343"/>
        <v>0.39633333333333337</v>
      </c>
      <c r="CM565" s="103" t="str">
        <f t="shared" si="344"/>
        <v>Baja</v>
      </c>
      <c r="CN565" s="96">
        <f t="shared" si="345"/>
        <v>4.2999999999999997E-2</v>
      </c>
      <c r="CO565" s="96">
        <f t="shared" si="346"/>
        <v>4.2999999999999997E-2</v>
      </c>
      <c r="CP565" s="103" t="str">
        <f t="shared" si="347"/>
        <v>Ninguna</v>
      </c>
      <c r="CQ565" s="104">
        <f t="shared" si="348"/>
        <v>7.9804959240787954E-2</v>
      </c>
      <c r="CR565" s="104">
        <f t="shared" si="349"/>
        <v>7.9804959240787954E-2</v>
      </c>
      <c r="CS565" s="103" t="str">
        <f t="shared" si="350"/>
        <v>Ninguna</v>
      </c>
      <c r="CT565" s="105" t="str">
        <f t="shared" si="351"/>
        <v>Eutrofico</v>
      </c>
      <c r="CU565" s="83" t="s">
        <v>2857</v>
      </c>
      <c r="CV565" s="83" t="s">
        <v>2858</v>
      </c>
      <c r="CW565" s="90">
        <v>44144</v>
      </c>
      <c r="CX565" s="106">
        <f t="shared" si="352"/>
        <v>5.4930881591616147</v>
      </c>
    </row>
    <row r="566" spans="1:102" ht="30" hidden="1" customHeight="1" x14ac:dyDescent="0.2">
      <c r="A566" s="83">
        <v>2020</v>
      </c>
      <c r="B566" s="84" t="s">
        <v>1720</v>
      </c>
      <c r="C566" s="84" t="s">
        <v>650</v>
      </c>
      <c r="D566" s="85" t="s">
        <v>1721</v>
      </c>
      <c r="E566" s="84" t="s">
        <v>160</v>
      </c>
      <c r="F566" s="86" t="s">
        <v>151</v>
      </c>
      <c r="G566" s="86" t="s">
        <v>1507</v>
      </c>
      <c r="H566" s="87">
        <v>-75.896917000000002</v>
      </c>
      <c r="I566" s="119">
        <v>6.7281380000000004</v>
      </c>
      <c r="J566" s="88">
        <v>798816.77480000001</v>
      </c>
      <c r="K566" s="86">
        <v>1236135.0959000001</v>
      </c>
      <c r="L566" s="120">
        <v>781</v>
      </c>
      <c r="M566" s="83">
        <v>2</v>
      </c>
      <c r="N566" s="86" t="s">
        <v>79</v>
      </c>
      <c r="O566" s="86" t="s">
        <v>2545</v>
      </c>
      <c r="P566" s="86" t="s">
        <v>80</v>
      </c>
      <c r="Q566" s="84" t="s">
        <v>2648</v>
      </c>
      <c r="R566" s="84" t="s">
        <v>701</v>
      </c>
      <c r="S566" s="84" t="s">
        <v>153</v>
      </c>
      <c r="T566" s="84" t="s">
        <v>154</v>
      </c>
      <c r="U566" s="85" t="s">
        <v>644</v>
      </c>
      <c r="V566" s="84" t="s">
        <v>645</v>
      </c>
      <c r="W566" s="84" t="s">
        <v>649</v>
      </c>
      <c r="X566" s="90" t="s">
        <v>650</v>
      </c>
      <c r="Y566" s="90">
        <v>44154</v>
      </c>
      <c r="Z566" s="91">
        <v>110.81</v>
      </c>
      <c r="AA566" s="91">
        <v>7.29</v>
      </c>
      <c r="AB566" s="91">
        <v>1405</v>
      </c>
      <c r="AC566" s="91">
        <v>24.1</v>
      </c>
      <c r="AD566" s="91">
        <v>26.2</v>
      </c>
      <c r="AE566" s="91">
        <v>7.23</v>
      </c>
      <c r="AF566" s="91">
        <v>94.5</v>
      </c>
      <c r="AG566" s="91">
        <f t="shared" si="353"/>
        <v>2.0999999999999979</v>
      </c>
      <c r="AH566" s="91">
        <v>12</v>
      </c>
      <c r="AI566" s="91">
        <v>2</v>
      </c>
      <c r="AJ566" s="91" t="s">
        <v>88</v>
      </c>
      <c r="AK566" s="91" t="s">
        <v>88</v>
      </c>
      <c r="AL566" s="91">
        <v>36</v>
      </c>
      <c r="AM566" s="91">
        <v>22030</v>
      </c>
      <c r="AN566" s="91">
        <v>146</v>
      </c>
      <c r="AO566" s="91">
        <v>0.68500000000000005</v>
      </c>
      <c r="AP566" s="91">
        <v>0.35465776091889517</v>
      </c>
      <c r="AQ566" s="91">
        <v>0.03</v>
      </c>
      <c r="AR566" s="91">
        <v>5</v>
      </c>
      <c r="AS566" s="91">
        <v>1.96</v>
      </c>
      <c r="AT566" s="91">
        <v>1227</v>
      </c>
      <c r="AU566" s="91" t="s">
        <v>88</v>
      </c>
      <c r="AV566" s="91">
        <v>7</v>
      </c>
      <c r="AW566" s="91">
        <v>0.1</v>
      </c>
      <c r="AX566" s="91">
        <v>5</v>
      </c>
      <c r="AY566" s="91">
        <v>0.1</v>
      </c>
      <c r="AZ566" s="91">
        <v>185</v>
      </c>
      <c r="BA566" s="91">
        <v>727</v>
      </c>
      <c r="BB566" s="91">
        <v>0.05</v>
      </c>
      <c r="BC566" s="91" t="s">
        <v>88</v>
      </c>
      <c r="BD566" s="91" t="s">
        <v>88</v>
      </c>
      <c r="BE566" s="93">
        <v>1E-3</v>
      </c>
      <c r="BF566" s="91" t="s">
        <v>88</v>
      </c>
      <c r="BG566" s="91">
        <v>0.01</v>
      </c>
      <c r="BH566" s="91" t="s">
        <v>88</v>
      </c>
      <c r="BI566" s="94">
        <f t="shared" si="314"/>
        <v>97.448770870613458</v>
      </c>
      <c r="BJ566" s="95">
        <f t="shared" si="315"/>
        <v>39.842346326568119</v>
      </c>
      <c r="BK566" s="95">
        <f t="shared" si="316"/>
        <v>93.091536811021314</v>
      </c>
      <c r="BL566" s="95">
        <f t="shared" si="317"/>
        <v>80.14150832</v>
      </c>
      <c r="BM566" s="95">
        <f t="shared" si="318"/>
        <v>98.329066296600502</v>
      </c>
      <c r="BN566" s="95">
        <f t="shared" si="319"/>
        <v>52.31469860034931</v>
      </c>
      <c r="BO566" s="95">
        <f t="shared" si="320"/>
        <v>86.171485041396394</v>
      </c>
      <c r="BP566" s="95">
        <f t="shared" si="321"/>
        <v>93.131295257899808</v>
      </c>
      <c r="BQ566" s="95">
        <f t="shared" si="322"/>
        <v>20</v>
      </c>
      <c r="BR566" s="96">
        <f t="shared" si="323"/>
        <v>74.528730039134132</v>
      </c>
      <c r="BS566" s="97" t="str">
        <f t="shared" si="324"/>
        <v>BUENA</v>
      </c>
      <c r="BT566" s="98">
        <f t="shared" si="325"/>
        <v>50</v>
      </c>
      <c r="BU566" s="99">
        <f t="shared" si="326"/>
        <v>0.94500000000000006</v>
      </c>
      <c r="BV566" s="100">
        <f t="shared" si="327"/>
        <v>0.89099795586462793</v>
      </c>
      <c r="BW566" s="95">
        <f t="shared" si="328"/>
        <v>1</v>
      </c>
      <c r="BX566" s="94">
        <f t="shared" si="329"/>
        <v>0.91</v>
      </c>
      <c r="BY566" s="100">
        <f t="shared" si="330"/>
        <v>0.999</v>
      </c>
      <c r="BZ566" s="100">
        <f t="shared" si="331"/>
        <v>0</v>
      </c>
      <c r="CA566" s="94">
        <f t="shared" si="332"/>
        <v>0.15</v>
      </c>
      <c r="CB566" s="99">
        <f t="shared" si="333"/>
        <v>0.70419971382104796</v>
      </c>
      <c r="CC566" s="97" t="str">
        <f t="shared" si="334"/>
        <v>Aceptable</v>
      </c>
      <c r="CD566" s="99">
        <f t="shared" si="335"/>
        <v>1</v>
      </c>
      <c r="CE566" s="96">
        <f t="shared" si="336"/>
        <v>1</v>
      </c>
      <c r="CF566" s="96">
        <f t="shared" si="337"/>
        <v>0.67500000000000004</v>
      </c>
      <c r="CG566" s="99">
        <f t="shared" si="338"/>
        <v>0.89166666666666661</v>
      </c>
      <c r="CH566" s="101" t="str">
        <f t="shared" si="339"/>
        <v>Muy Alta</v>
      </c>
      <c r="CI566" s="96">
        <f t="shared" si="340"/>
        <v>0</v>
      </c>
      <c r="CJ566" s="96">
        <f t="shared" si="341"/>
        <v>1</v>
      </c>
      <c r="CK566" s="96">
        <f t="shared" si="342"/>
        <v>5.4999999999999938E-2</v>
      </c>
      <c r="CL566" s="102">
        <f t="shared" si="343"/>
        <v>0.35166666666666663</v>
      </c>
      <c r="CM566" s="103" t="str">
        <f t="shared" si="344"/>
        <v>Baja</v>
      </c>
      <c r="CN566" s="96">
        <f t="shared" si="345"/>
        <v>0</v>
      </c>
      <c r="CO566" s="96">
        <f t="shared" si="346"/>
        <v>0</v>
      </c>
      <c r="CP566" s="103" t="str">
        <f t="shared" si="347"/>
        <v>Ninguna</v>
      </c>
      <c r="CQ566" s="104">
        <f t="shared" si="348"/>
        <v>2.6527557317695184E-3</v>
      </c>
      <c r="CR566" s="104">
        <f t="shared" si="349"/>
        <v>2.6527557317695184E-3</v>
      </c>
      <c r="CS566" s="103" t="str">
        <f t="shared" si="350"/>
        <v>Ninguna</v>
      </c>
      <c r="CT566" s="105" t="str">
        <f t="shared" si="351"/>
        <v>Eutrofico</v>
      </c>
      <c r="CU566" s="83" t="s">
        <v>2855</v>
      </c>
      <c r="CV566" s="83" t="s">
        <v>2856</v>
      </c>
      <c r="CW566" s="90">
        <v>44175</v>
      </c>
      <c r="CX566" s="106">
        <f t="shared" si="352"/>
        <v>5.3846577609188948</v>
      </c>
    </row>
    <row r="567" spans="1:102" ht="30" hidden="1" customHeight="1" x14ac:dyDescent="0.2">
      <c r="A567" s="83">
        <v>2020</v>
      </c>
      <c r="B567" s="84" t="s">
        <v>1724</v>
      </c>
      <c r="C567" s="84" t="s">
        <v>164</v>
      </c>
      <c r="D567" s="85" t="s">
        <v>1725</v>
      </c>
      <c r="E567" s="84" t="s">
        <v>160</v>
      </c>
      <c r="F567" s="86" t="s">
        <v>151</v>
      </c>
      <c r="G567" s="86" t="s">
        <v>1494</v>
      </c>
      <c r="H567" s="87">
        <v>-75.915471999999994</v>
      </c>
      <c r="I567" s="119">
        <v>6.7604030000000002</v>
      </c>
      <c r="J567" s="88">
        <v>796777.80240000004</v>
      </c>
      <c r="K567" s="86">
        <v>1239712.7444</v>
      </c>
      <c r="L567" s="120">
        <v>848</v>
      </c>
      <c r="M567" s="83">
        <v>2</v>
      </c>
      <c r="N567" s="86" t="s">
        <v>79</v>
      </c>
      <c r="O567" s="86" t="s">
        <v>2545</v>
      </c>
      <c r="P567" s="86" t="s">
        <v>80</v>
      </c>
      <c r="Q567" s="84" t="s">
        <v>2648</v>
      </c>
      <c r="R567" s="84" t="s">
        <v>701</v>
      </c>
      <c r="S567" s="84" t="s">
        <v>153</v>
      </c>
      <c r="T567" s="84" t="s">
        <v>154</v>
      </c>
      <c r="U567" s="85" t="s">
        <v>161</v>
      </c>
      <c r="V567" s="84" t="s">
        <v>162</v>
      </c>
      <c r="W567" s="84" t="s">
        <v>163</v>
      </c>
      <c r="X567" s="90" t="s">
        <v>164</v>
      </c>
      <c r="Y567" s="90">
        <v>44116</v>
      </c>
      <c r="Z567" s="91">
        <v>155</v>
      </c>
      <c r="AA567" s="91">
        <v>8.3800000000000008</v>
      </c>
      <c r="AB567" s="91">
        <v>387</v>
      </c>
      <c r="AC567" s="91">
        <v>26.4</v>
      </c>
      <c r="AD567" s="91">
        <v>28</v>
      </c>
      <c r="AE567" s="91">
        <v>7.59</v>
      </c>
      <c r="AF567" s="91">
        <v>103.5</v>
      </c>
      <c r="AG567" s="91">
        <f t="shared" si="353"/>
        <v>1.6000000000000014</v>
      </c>
      <c r="AH567" s="91">
        <v>27.2</v>
      </c>
      <c r="AI567" s="91">
        <v>2</v>
      </c>
      <c r="AJ567" s="91" t="s">
        <v>88</v>
      </c>
      <c r="AK567" s="91" t="s">
        <v>88</v>
      </c>
      <c r="AL567" s="91">
        <v>21600</v>
      </c>
      <c r="AM567" s="91">
        <v>101700</v>
      </c>
      <c r="AN567" s="91">
        <v>22800</v>
      </c>
      <c r="AO567" s="91">
        <v>0.5</v>
      </c>
      <c r="AP567" s="91">
        <v>0.2484863293062323</v>
      </c>
      <c r="AQ567" s="91">
        <v>8.4000000000000005E-2</v>
      </c>
      <c r="AR567" s="91">
        <v>5</v>
      </c>
      <c r="AS567" s="91">
        <v>190</v>
      </c>
      <c r="AT567" s="91">
        <v>445</v>
      </c>
      <c r="AU567" s="91" t="s">
        <v>88</v>
      </c>
      <c r="AV567" s="91">
        <v>169</v>
      </c>
      <c r="AW567" s="91">
        <v>0.2</v>
      </c>
      <c r="AX567" s="91">
        <v>5</v>
      </c>
      <c r="AY567" s="91">
        <v>0.28299999999999997</v>
      </c>
      <c r="AZ567" s="91">
        <v>117</v>
      </c>
      <c r="BA567" s="91">
        <v>176</v>
      </c>
      <c r="BB567" s="91">
        <v>0.05</v>
      </c>
      <c r="BC567" s="91" t="s">
        <v>88</v>
      </c>
      <c r="BD567" s="91" t="s">
        <v>88</v>
      </c>
      <c r="BE567" s="93">
        <v>1E-3</v>
      </c>
      <c r="BF567" s="91" t="s">
        <v>88</v>
      </c>
      <c r="BG567" s="91">
        <v>3.5000000000000003E-2</v>
      </c>
      <c r="BH567" s="91" t="s">
        <v>88</v>
      </c>
      <c r="BI567" s="94">
        <f t="shared" si="314"/>
        <v>98.705369786259482</v>
      </c>
      <c r="BJ567" s="95">
        <f t="shared" si="315"/>
        <v>7.3523504611742121</v>
      </c>
      <c r="BK567" s="95">
        <f t="shared" si="316"/>
        <v>73.028848579338955</v>
      </c>
      <c r="BL567" s="95">
        <f t="shared" si="317"/>
        <v>80.14150832</v>
      </c>
      <c r="BM567" s="95">
        <f t="shared" si="318"/>
        <v>99.104004398411917</v>
      </c>
      <c r="BN567" s="95">
        <f t="shared" si="319"/>
        <v>61.608367706250007</v>
      </c>
      <c r="BO567" s="95">
        <f t="shared" si="320"/>
        <v>87.655782758573665</v>
      </c>
      <c r="BP567" s="95">
        <f t="shared" si="321"/>
        <v>5</v>
      </c>
      <c r="BQ567" s="95">
        <f t="shared" si="322"/>
        <v>13.17585927193754</v>
      </c>
      <c r="BR567" s="96">
        <f t="shared" si="323"/>
        <v>60.964153831738457</v>
      </c>
      <c r="BS567" s="97" t="str">
        <f t="shared" si="324"/>
        <v>MEDIA</v>
      </c>
      <c r="BT567" s="98">
        <f t="shared" si="325"/>
        <v>17.667844522968199</v>
      </c>
      <c r="BU567" s="99">
        <f t="shared" si="326"/>
        <v>0.96500000000000008</v>
      </c>
      <c r="BV567" s="100">
        <f t="shared" si="327"/>
        <v>0.1</v>
      </c>
      <c r="BW567" s="95">
        <f t="shared" si="328"/>
        <v>0.82108044020833182</v>
      </c>
      <c r="BX567" s="94">
        <f t="shared" si="329"/>
        <v>0.51</v>
      </c>
      <c r="BY567" s="100">
        <f t="shared" si="330"/>
        <v>0.51300000000000001</v>
      </c>
      <c r="BZ567" s="100">
        <f t="shared" si="331"/>
        <v>0</v>
      </c>
      <c r="CA567" s="94">
        <f t="shared" si="332"/>
        <v>0.8</v>
      </c>
      <c r="CB567" s="99">
        <f t="shared" si="333"/>
        <v>0.53857126162916646</v>
      </c>
      <c r="CC567" s="97" t="str">
        <f t="shared" si="334"/>
        <v>Regular</v>
      </c>
      <c r="CD567" s="99">
        <f t="shared" si="335"/>
        <v>1</v>
      </c>
      <c r="CE567" s="96">
        <f t="shared" si="336"/>
        <v>1</v>
      </c>
      <c r="CF567" s="96">
        <f t="shared" si="337"/>
        <v>0.33499999999999996</v>
      </c>
      <c r="CG567" s="99">
        <f t="shared" si="338"/>
        <v>0.77833333333333332</v>
      </c>
      <c r="CH567" s="101" t="str">
        <f t="shared" si="339"/>
        <v>Alta</v>
      </c>
      <c r="CI567" s="96">
        <f t="shared" si="340"/>
        <v>0</v>
      </c>
      <c r="CJ567" s="96">
        <f t="shared" si="341"/>
        <v>1</v>
      </c>
      <c r="CK567" s="96">
        <f t="shared" si="342"/>
        <v>0</v>
      </c>
      <c r="CL567" s="102">
        <f t="shared" si="343"/>
        <v>0.33333333333333331</v>
      </c>
      <c r="CM567" s="103" t="str">
        <f t="shared" si="344"/>
        <v>Baja</v>
      </c>
      <c r="CN567" s="96">
        <f t="shared" si="345"/>
        <v>0.48699999999999999</v>
      </c>
      <c r="CO567" s="96">
        <f t="shared" si="346"/>
        <v>0.48699999999999999</v>
      </c>
      <c r="CP567" s="103" t="str">
        <f t="shared" si="347"/>
        <v>Media</v>
      </c>
      <c r="CQ567" s="104">
        <f t="shared" si="348"/>
        <v>0.10256904550439806</v>
      </c>
      <c r="CR567" s="104">
        <f t="shared" si="349"/>
        <v>0.10256904550439806</v>
      </c>
      <c r="CS567" s="103" t="str">
        <f t="shared" si="350"/>
        <v>Ninguna</v>
      </c>
      <c r="CT567" s="105" t="str">
        <f t="shared" si="351"/>
        <v>Eutrofico</v>
      </c>
      <c r="CU567" s="83" t="s">
        <v>2857</v>
      </c>
      <c r="CV567" s="83" t="s">
        <v>2858</v>
      </c>
      <c r="CW567" s="90">
        <v>44144</v>
      </c>
      <c r="CX567" s="106">
        <f t="shared" si="352"/>
        <v>5.3324863293062323</v>
      </c>
    </row>
    <row r="568" spans="1:102" ht="30" hidden="1" customHeight="1" x14ac:dyDescent="0.2">
      <c r="A568" s="83">
        <v>2020</v>
      </c>
      <c r="B568" s="84" t="s">
        <v>2859</v>
      </c>
      <c r="C568" s="84" t="s">
        <v>2762</v>
      </c>
      <c r="D568" s="83" t="s">
        <v>1728</v>
      </c>
      <c r="E568" s="86" t="s">
        <v>322</v>
      </c>
      <c r="F568" s="86" t="s">
        <v>1412</v>
      </c>
      <c r="G568" s="86" t="s">
        <v>1494</v>
      </c>
      <c r="H568" s="87">
        <v>-74.796368999999999</v>
      </c>
      <c r="I568" s="119">
        <v>6.7688740000000003</v>
      </c>
      <c r="J568" s="88">
        <v>920528.8014</v>
      </c>
      <c r="K568" s="86">
        <v>1240324.5082</v>
      </c>
      <c r="L568" s="120">
        <v>977</v>
      </c>
      <c r="M568" s="83">
        <v>2</v>
      </c>
      <c r="N568" s="86" t="s">
        <v>79</v>
      </c>
      <c r="O568" s="86" t="s">
        <v>2741</v>
      </c>
      <c r="P568" s="86" t="s">
        <v>289</v>
      </c>
      <c r="Q568" s="84" t="s">
        <v>324</v>
      </c>
      <c r="R568" s="84" t="s">
        <v>730</v>
      </c>
      <c r="S568" s="84" t="s">
        <v>324</v>
      </c>
      <c r="T568" s="84" t="s">
        <v>325</v>
      </c>
      <c r="U568" s="85" t="s">
        <v>326</v>
      </c>
      <c r="V568" s="84" t="s">
        <v>2762</v>
      </c>
      <c r="W568" s="84" t="s">
        <v>373</v>
      </c>
      <c r="X568" s="90" t="s">
        <v>2762</v>
      </c>
      <c r="Y568" s="90">
        <v>44145</v>
      </c>
      <c r="Z568" s="91">
        <v>4892.33</v>
      </c>
      <c r="AA568" s="91">
        <v>7.7</v>
      </c>
      <c r="AB568" s="91">
        <v>50</v>
      </c>
      <c r="AC568" s="91">
        <v>23.2</v>
      </c>
      <c r="AD568" s="91">
        <v>26.4</v>
      </c>
      <c r="AE568" s="91">
        <v>8</v>
      </c>
      <c r="AF568" s="91">
        <v>102.3</v>
      </c>
      <c r="AG568" s="91">
        <f t="shared" si="353"/>
        <v>3.1999999999999993</v>
      </c>
      <c r="AH568" s="91">
        <v>12</v>
      </c>
      <c r="AI568" s="91">
        <v>2</v>
      </c>
      <c r="AJ568" s="91" t="s">
        <v>88</v>
      </c>
      <c r="AK568" s="91" t="s">
        <v>88</v>
      </c>
      <c r="AL568" s="91">
        <v>64880</v>
      </c>
      <c r="AM568" s="91">
        <v>241960</v>
      </c>
      <c r="AN568" s="91">
        <v>92080</v>
      </c>
      <c r="AO568" s="91">
        <v>0.5</v>
      </c>
      <c r="AP568" s="91">
        <v>0.2484863293062323</v>
      </c>
      <c r="AQ568" s="91">
        <v>0.03</v>
      </c>
      <c r="AR568" s="91">
        <v>5</v>
      </c>
      <c r="AS568" s="91">
        <v>87.6</v>
      </c>
      <c r="AT568" s="91">
        <v>154</v>
      </c>
      <c r="AU568" s="91" t="s">
        <v>88</v>
      </c>
      <c r="AV568" s="91">
        <v>91</v>
      </c>
      <c r="AW568" s="91">
        <v>0.3</v>
      </c>
      <c r="AX568" s="91">
        <v>5</v>
      </c>
      <c r="AY568" s="91">
        <v>0.60199999999999998</v>
      </c>
      <c r="AZ568" s="91">
        <v>29.5</v>
      </c>
      <c r="BA568" s="91">
        <v>24.4</v>
      </c>
      <c r="BB568" s="91">
        <v>0.05</v>
      </c>
      <c r="BC568" s="91" t="s">
        <v>88</v>
      </c>
      <c r="BD568" s="91" t="s">
        <v>88</v>
      </c>
      <c r="BE568" s="93">
        <v>1E-3</v>
      </c>
      <c r="BF568" s="91" t="s">
        <v>88</v>
      </c>
      <c r="BG568" s="139">
        <v>0.01</v>
      </c>
      <c r="BH568" s="91" t="s">
        <v>88</v>
      </c>
      <c r="BI568" s="94">
        <f t="shared" si="314"/>
        <v>98.79567200784426</v>
      </c>
      <c r="BJ568" s="95">
        <f t="shared" si="315"/>
        <v>4.0196751458636921</v>
      </c>
      <c r="BK568" s="95">
        <f t="shared" si="316"/>
        <v>91.216302570996049</v>
      </c>
      <c r="BL568" s="95">
        <f t="shared" si="317"/>
        <v>80.14150832</v>
      </c>
      <c r="BM568" s="95">
        <f t="shared" si="318"/>
        <v>99.104004398411917</v>
      </c>
      <c r="BN568" s="95">
        <f t="shared" si="319"/>
        <v>61.608367706250007</v>
      </c>
      <c r="BO568" s="95">
        <f t="shared" si="320"/>
        <v>82.0146650993197</v>
      </c>
      <c r="BP568" s="95">
        <f t="shared" si="321"/>
        <v>20.574421685040605</v>
      </c>
      <c r="BQ568" s="95">
        <f t="shared" si="322"/>
        <v>77.856403147441597</v>
      </c>
      <c r="BR568" s="96">
        <f t="shared" si="323"/>
        <v>67.656377138203609</v>
      </c>
      <c r="BS568" s="97" t="str">
        <f t="shared" si="324"/>
        <v>MEDIA</v>
      </c>
      <c r="BT568" s="98">
        <f t="shared" si="325"/>
        <v>8.3056478405315612</v>
      </c>
      <c r="BU568" s="99">
        <f t="shared" si="326"/>
        <v>0.97700000000000009</v>
      </c>
      <c r="BV568" s="100">
        <f t="shared" si="327"/>
        <v>0.1</v>
      </c>
      <c r="BW568" s="95">
        <f t="shared" si="328"/>
        <v>1</v>
      </c>
      <c r="BX568" s="94">
        <f t="shared" si="329"/>
        <v>0.91</v>
      </c>
      <c r="BY568" s="100">
        <f t="shared" si="330"/>
        <v>0.747</v>
      </c>
      <c r="BZ568" s="100">
        <f t="shared" si="331"/>
        <v>0.89609898125653598</v>
      </c>
      <c r="CA568" s="94">
        <f t="shared" si="332"/>
        <v>0.35</v>
      </c>
      <c r="CB568" s="99">
        <f t="shared" si="333"/>
        <v>0.71675385737591513</v>
      </c>
      <c r="CC568" s="97" t="str">
        <f t="shared" si="334"/>
        <v>Aceptable</v>
      </c>
      <c r="CD568" s="99">
        <f t="shared" si="335"/>
        <v>0.103901018743464</v>
      </c>
      <c r="CE568" s="96">
        <f t="shared" si="336"/>
        <v>0</v>
      </c>
      <c r="CF568" s="96">
        <f t="shared" si="337"/>
        <v>0</v>
      </c>
      <c r="CG568" s="99">
        <f t="shared" si="338"/>
        <v>3.4633672914487997E-2</v>
      </c>
      <c r="CH568" s="101" t="str">
        <f t="shared" si="339"/>
        <v>Ninguna</v>
      </c>
      <c r="CI568" s="96">
        <f t="shared" si="340"/>
        <v>0</v>
      </c>
      <c r="CJ568" s="96">
        <f t="shared" si="341"/>
        <v>1</v>
      </c>
      <c r="CK568" s="96">
        <f t="shared" si="342"/>
        <v>0</v>
      </c>
      <c r="CL568" s="102">
        <f t="shared" si="343"/>
        <v>0.33333333333333331</v>
      </c>
      <c r="CM568" s="103" t="str">
        <f t="shared" si="344"/>
        <v>Baja</v>
      </c>
      <c r="CN568" s="96">
        <f t="shared" si="345"/>
        <v>0.253</v>
      </c>
      <c r="CO568" s="96">
        <f t="shared" si="346"/>
        <v>0.253</v>
      </c>
      <c r="CP568" s="103" t="str">
        <f t="shared" si="347"/>
        <v>Baja</v>
      </c>
      <c r="CQ568" s="104">
        <f t="shared" si="348"/>
        <v>1.0825139079304675E-2</v>
      </c>
      <c r="CR568" s="104">
        <f t="shared" si="349"/>
        <v>1.0825139079304675E-2</v>
      </c>
      <c r="CS568" s="103" t="str">
        <f t="shared" si="350"/>
        <v>Ninguna</v>
      </c>
      <c r="CT568" s="105" t="str">
        <f t="shared" si="351"/>
        <v>Eutrofico</v>
      </c>
      <c r="CU568" s="83" t="s">
        <v>2860</v>
      </c>
      <c r="CV568" s="83" t="s">
        <v>2861</v>
      </c>
      <c r="CW568" s="90">
        <v>44159</v>
      </c>
      <c r="CX568" s="106">
        <f t="shared" si="352"/>
        <v>5.2784863293062321</v>
      </c>
    </row>
    <row r="569" spans="1:102" ht="30" hidden="1" customHeight="1" x14ac:dyDescent="0.2">
      <c r="A569" s="83">
        <v>2020</v>
      </c>
      <c r="B569" s="84" t="s">
        <v>1730</v>
      </c>
      <c r="C569" s="84" t="s">
        <v>2762</v>
      </c>
      <c r="D569" s="83" t="s">
        <v>1731</v>
      </c>
      <c r="E569" s="86" t="s">
        <v>322</v>
      </c>
      <c r="F569" s="86" t="s">
        <v>1412</v>
      </c>
      <c r="G569" s="86" t="s">
        <v>1494</v>
      </c>
      <c r="H569" s="87">
        <v>-74.798717999999994</v>
      </c>
      <c r="I569" s="119">
        <v>6.7726259999999998</v>
      </c>
      <c r="J569" s="88">
        <v>920269.71829999995</v>
      </c>
      <c r="K569" s="86">
        <v>1240739.8576</v>
      </c>
      <c r="L569" s="120">
        <v>983</v>
      </c>
      <c r="M569" s="83">
        <v>2</v>
      </c>
      <c r="N569" s="86" t="s">
        <v>79</v>
      </c>
      <c r="O569" s="86" t="s">
        <v>2741</v>
      </c>
      <c r="P569" s="86" t="s">
        <v>289</v>
      </c>
      <c r="Q569" s="84" t="s">
        <v>324</v>
      </c>
      <c r="R569" s="84" t="s">
        <v>730</v>
      </c>
      <c r="S569" s="84" t="s">
        <v>324</v>
      </c>
      <c r="T569" s="84" t="s">
        <v>325</v>
      </c>
      <c r="U569" s="85" t="s">
        <v>326</v>
      </c>
      <c r="V569" s="84" t="s">
        <v>2762</v>
      </c>
      <c r="W569" s="84" t="s">
        <v>373</v>
      </c>
      <c r="X569" s="90" t="s">
        <v>2762</v>
      </c>
      <c r="Y569" s="90">
        <v>44146</v>
      </c>
      <c r="Z569" s="91">
        <v>4226.9799999999996</v>
      </c>
      <c r="AA569" s="91">
        <v>7.5</v>
      </c>
      <c r="AB569" s="91">
        <v>70</v>
      </c>
      <c r="AC569" s="91">
        <v>22.1</v>
      </c>
      <c r="AD569" s="91">
        <v>26</v>
      </c>
      <c r="AE569" s="91">
        <v>8</v>
      </c>
      <c r="AF569" s="91">
        <v>99.4</v>
      </c>
      <c r="AG569" s="91">
        <f t="shared" si="353"/>
        <v>3.8999999999999986</v>
      </c>
      <c r="AH569" s="91">
        <v>12</v>
      </c>
      <c r="AI569" s="91">
        <v>2.7</v>
      </c>
      <c r="AJ569" s="91" t="s">
        <v>88</v>
      </c>
      <c r="AK569" s="91" t="s">
        <v>88</v>
      </c>
      <c r="AL569" s="91">
        <v>14670</v>
      </c>
      <c r="AM569" s="91">
        <v>81640</v>
      </c>
      <c r="AN569" s="91">
        <v>20460</v>
      </c>
      <c r="AO569" s="91">
        <v>0.5</v>
      </c>
      <c r="AP569" s="91">
        <v>0.2484863293062323</v>
      </c>
      <c r="AQ569" s="91">
        <v>0.03</v>
      </c>
      <c r="AR569" s="91">
        <v>5</v>
      </c>
      <c r="AS569" s="91">
        <v>82.2</v>
      </c>
      <c r="AT569" s="91">
        <v>175</v>
      </c>
      <c r="AU569" s="91" t="s">
        <v>88</v>
      </c>
      <c r="AV569" s="91">
        <v>83</v>
      </c>
      <c r="AW569" s="91">
        <v>0.2</v>
      </c>
      <c r="AX569" s="91">
        <v>5</v>
      </c>
      <c r="AY569" s="91">
        <v>0.58599999999999997</v>
      </c>
      <c r="AZ569" s="91">
        <v>29.7</v>
      </c>
      <c r="BA569" s="91">
        <v>26</v>
      </c>
      <c r="BB569" s="91">
        <v>0.05</v>
      </c>
      <c r="BC569" s="91" t="s">
        <v>88</v>
      </c>
      <c r="BD569" s="91" t="s">
        <v>88</v>
      </c>
      <c r="BE569" s="93">
        <v>1E-3</v>
      </c>
      <c r="BF569" s="91" t="s">
        <v>88</v>
      </c>
      <c r="BG569" s="139">
        <v>0.01</v>
      </c>
      <c r="BH569" s="91" t="s">
        <v>88</v>
      </c>
      <c r="BI569" s="94">
        <f t="shared" si="314"/>
        <v>98.689072970795294</v>
      </c>
      <c r="BJ569" s="95">
        <f t="shared" si="315"/>
        <v>7.6858910771836184</v>
      </c>
      <c r="BK569" s="95">
        <f t="shared" si="316"/>
        <v>93.229140624999872</v>
      </c>
      <c r="BL569" s="95">
        <f t="shared" si="317"/>
        <v>74.109957078557002</v>
      </c>
      <c r="BM569" s="95">
        <f t="shared" si="318"/>
        <v>99.104004398411917</v>
      </c>
      <c r="BN569" s="95">
        <f t="shared" si="319"/>
        <v>61.608367706250007</v>
      </c>
      <c r="BO569" s="95">
        <f t="shared" si="320"/>
        <v>78.829219408181103</v>
      </c>
      <c r="BP569" s="95">
        <f t="shared" si="321"/>
        <v>23.007792307087797</v>
      </c>
      <c r="BQ569" s="95">
        <f t="shared" si="322"/>
        <v>74.580582460937507</v>
      </c>
      <c r="BR569" s="96">
        <f t="shared" si="323"/>
        <v>67.429609032892785</v>
      </c>
      <c r="BS569" s="97" t="str">
        <f t="shared" si="324"/>
        <v>MEDIA</v>
      </c>
      <c r="BT569" s="98">
        <f t="shared" si="325"/>
        <v>8.5324232081911262</v>
      </c>
      <c r="BU569" s="99">
        <f t="shared" si="326"/>
        <v>0.99400000000000011</v>
      </c>
      <c r="BV569" s="100">
        <f t="shared" si="327"/>
        <v>0.1</v>
      </c>
      <c r="BW569" s="95">
        <f t="shared" si="328"/>
        <v>1</v>
      </c>
      <c r="BX569" s="94">
        <f t="shared" si="329"/>
        <v>0.91</v>
      </c>
      <c r="BY569" s="100">
        <f t="shared" si="330"/>
        <v>0.77100000000000002</v>
      </c>
      <c r="BZ569" s="100">
        <f t="shared" si="331"/>
        <v>0.83690848252222061</v>
      </c>
      <c r="CA569" s="94">
        <f t="shared" si="332"/>
        <v>0.35</v>
      </c>
      <c r="CB569" s="99">
        <f t="shared" si="333"/>
        <v>0.71454718755311097</v>
      </c>
      <c r="CC569" s="97" t="str">
        <f t="shared" si="334"/>
        <v>Aceptable</v>
      </c>
      <c r="CD569" s="99">
        <f t="shared" si="335"/>
        <v>0.16309151747777934</v>
      </c>
      <c r="CE569" s="96">
        <f t="shared" si="336"/>
        <v>0</v>
      </c>
      <c r="CF569" s="96">
        <f t="shared" si="337"/>
        <v>0</v>
      </c>
      <c r="CG569" s="99">
        <f t="shared" si="338"/>
        <v>5.4363839159259776E-2</v>
      </c>
      <c r="CH569" s="101" t="str">
        <f t="shared" si="339"/>
        <v>Ninguna</v>
      </c>
      <c r="CI569" s="96">
        <f t="shared" si="340"/>
        <v>0.25195463491129116</v>
      </c>
      <c r="CJ569" s="96">
        <f t="shared" si="341"/>
        <v>1</v>
      </c>
      <c r="CK569" s="96">
        <f t="shared" si="342"/>
        <v>5.9999999999998943E-3</v>
      </c>
      <c r="CL569" s="102">
        <f t="shared" si="343"/>
        <v>0.41931821163709698</v>
      </c>
      <c r="CM569" s="103" t="str">
        <f t="shared" si="344"/>
        <v>Media</v>
      </c>
      <c r="CN569" s="96">
        <f t="shared" si="345"/>
        <v>0.22900000000000001</v>
      </c>
      <c r="CO569" s="96">
        <f t="shared" si="346"/>
        <v>0.22900000000000001</v>
      </c>
      <c r="CP569" s="103" t="str">
        <f t="shared" si="347"/>
        <v>Baja</v>
      </c>
      <c r="CQ569" s="104">
        <f t="shared" si="348"/>
        <v>5.4590852466471608E-3</v>
      </c>
      <c r="CR569" s="104">
        <f t="shared" si="349"/>
        <v>5.4590852466471608E-3</v>
      </c>
      <c r="CS569" s="103" t="str">
        <f t="shared" si="350"/>
        <v>Ninguna</v>
      </c>
      <c r="CT569" s="105" t="str">
        <f t="shared" si="351"/>
        <v>Eutrofico</v>
      </c>
      <c r="CU569" s="83" t="s">
        <v>2862</v>
      </c>
      <c r="CV569" s="83" t="s">
        <v>2863</v>
      </c>
      <c r="CW569" s="90">
        <v>44165</v>
      </c>
      <c r="CX569" s="106">
        <f t="shared" si="352"/>
        <v>5.2784863293062321</v>
      </c>
    </row>
    <row r="570" spans="1:102" ht="30" hidden="1" customHeight="1" x14ac:dyDescent="0.2">
      <c r="A570" s="83">
        <v>2020</v>
      </c>
      <c r="B570" s="84" t="s">
        <v>1733</v>
      </c>
      <c r="C570" s="84" t="s">
        <v>766</v>
      </c>
      <c r="D570" s="83" t="s">
        <v>1734</v>
      </c>
      <c r="E570" s="84" t="s">
        <v>180</v>
      </c>
      <c r="F570" s="86" t="s">
        <v>151</v>
      </c>
      <c r="G570" s="86" t="s">
        <v>1507</v>
      </c>
      <c r="H570" s="87">
        <v>-75.743286999999995</v>
      </c>
      <c r="I570" s="119">
        <v>6.785628</v>
      </c>
      <c r="J570" s="88">
        <v>815831.25349999999</v>
      </c>
      <c r="K570" s="86">
        <v>1242434.9574</v>
      </c>
      <c r="L570" s="120">
        <v>743</v>
      </c>
      <c r="M570" s="83">
        <v>2</v>
      </c>
      <c r="N570" s="86" t="s">
        <v>79</v>
      </c>
      <c r="O570" s="86" t="s">
        <v>2545</v>
      </c>
      <c r="P570" s="86" t="s">
        <v>80</v>
      </c>
      <c r="Q570" s="84" t="s">
        <v>2546</v>
      </c>
      <c r="R570" s="84" t="s">
        <v>667</v>
      </c>
      <c r="S570" s="84" t="s">
        <v>181</v>
      </c>
      <c r="T570" s="84" t="s">
        <v>668</v>
      </c>
      <c r="U570" s="85" t="s">
        <v>183</v>
      </c>
      <c r="V570" s="84" t="s">
        <v>766</v>
      </c>
      <c r="W570" s="84" t="s">
        <v>185</v>
      </c>
      <c r="X570" s="90" t="s">
        <v>766</v>
      </c>
      <c r="Y570" s="90">
        <v>44116</v>
      </c>
      <c r="Z570" s="91">
        <v>155.06</v>
      </c>
      <c r="AA570" s="91">
        <v>7.75</v>
      </c>
      <c r="AB570" s="91">
        <v>67</v>
      </c>
      <c r="AC570" s="91">
        <v>15</v>
      </c>
      <c r="AD570" s="91">
        <v>20.100000000000001</v>
      </c>
      <c r="AE570" s="91">
        <v>7.99</v>
      </c>
      <c r="AF570" s="91">
        <v>100.2</v>
      </c>
      <c r="AG570" s="91">
        <f t="shared" si="353"/>
        <v>5.1000000000000014</v>
      </c>
      <c r="AH570" s="91">
        <v>25.9</v>
      </c>
      <c r="AI570" s="91">
        <v>2</v>
      </c>
      <c r="AJ570" s="91" t="s">
        <v>88</v>
      </c>
      <c r="AK570" s="91" t="s">
        <v>88</v>
      </c>
      <c r="AL570" s="91">
        <v>10</v>
      </c>
      <c r="AM570" s="91">
        <v>1616</v>
      </c>
      <c r="AN570" s="91">
        <v>20</v>
      </c>
      <c r="AO570" s="91">
        <v>0.5</v>
      </c>
      <c r="AP570" s="91">
        <v>0.2484863293062323</v>
      </c>
      <c r="AQ570" s="91">
        <v>0.03</v>
      </c>
      <c r="AR570" s="91">
        <v>5</v>
      </c>
      <c r="AS570" s="91">
        <v>1.85</v>
      </c>
      <c r="AT570" s="91">
        <v>96</v>
      </c>
      <c r="AU570" s="91" t="s">
        <v>88</v>
      </c>
      <c r="AV570" s="91">
        <v>7</v>
      </c>
      <c r="AW570" s="91">
        <v>0.1</v>
      </c>
      <c r="AX570" s="91">
        <v>5</v>
      </c>
      <c r="AY570" s="91">
        <v>0.26</v>
      </c>
      <c r="AZ570" s="91">
        <v>35.6</v>
      </c>
      <c r="BA570" s="91">
        <v>38</v>
      </c>
      <c r="BB570" s="91" t="s">
        <v>88</v>
      </c>
      <c r="BC570" s="91" t="s">
        <v>88</v>
      </c>
      <c r="BD570" s="91" t="s">
        <v>88</v>
      </c>
      <c r="BE570" s="93" t="s">
        <v>88</v>
      </c>
      <c r="BF570" s="91" t="s">
        <v>88</v>
      </c>
      <c r="BG570" s="91" t="s">
        <v>88</v>
      </c>
      <c r="BH570" s="91" t="s">
        <v>88</v>
      </c>
      <c r="BI570" s="94">
        <f t="shared" si="314"/>
        <v>98.764808668815647</v>
      </c>
      <c r="BJ570" s="95">
        <f t="shared" si="315"/>
        <v>62.636150730261463</v>
      </c>
      <c r="BK570" s="95">
        <f t="shared" si="316"/>
        <v>90.444266054684704</v>
      </c>
      <c r="BL570" s="95">
        <f t="shared" si="317"/>
        <v>80.14150832</v>
      </c>
      <c r="BM570" s="95">
        <f t="shared" si="318"/>
        <v>99.104004398411917</v>
      </c>
      <c r="BN570" s="95">
        <f t="shared" si="319"/>
        <v>61.608367706250007</v>
      </c>
      <c r="BO570" s="95">
        <f t="shared" si="320"/>
        <v>72.638298069620362</v>
      </c>
      <c r="BP570" s="95">
        <f t="shared" si="321"/>
        <v>93.40042639905198</v>
      </c>
      <c r="BQ570" s="95">
        <f t="shared" si="322"/>
        <v>84.504869702041603</v>
      </c>
      <c r="BR570" s="96">
        <f t="shared" si="323"/>
        <v>82.298678780251123</v>
      </c>
      <c r="BS570" s="97" t="str">
        <f t="shared" si="324"/>
        <v>BUENA</v>
      </c>
      <c r="BT570" s="98">
        <f t="shared" si="325"/>
        <v>19.23076923076923</v>
      </c>
      <c r="BU570" s="99">
        <f t="shared" si="326"/>
        <v>0.998</v>
      </c>
      <c r="BV570" s="100">
        <f t="shared" si="327"/>
        <v>0.98</v>
      </c>
      <c r="BW570" s="95">
        <f t="shared" si="328"/>
        <v>1</v>
      </c>
      <c r="BX570" s="94">
        <f t="shared" si="329"/>
        <v>0.51</v>
      </c>
      <c r="BY570" s="100">
        <f t="shared" si="330"/>
        <v>0.999</v>
      </c>
      <c r="BZ570" s="100">
        <f t="shared" si="331"/>
        <v>0.84620570145504548</v>
      </c>
      <c r="CA570" s="94">
        <f t="shared" si="332"/>
        <v>0.8</v>
      </c>
      <c r="CB570" s="99">
        <f t="shared" si="333"/>
        <v>0.87860879820370641</v>
      </c>
      <c r="CC570" s="97" t="str">
        <f t="shared" si="334"/>
        <v>Aceptable</v>
      </c>
      <c r="CD570" s="99">
        <f t="shared" si="335"/>
        <v>0.15379429854495447</v>
      </c>
      <c r="CE570" s="96">
        <f t="shared" si="336"/>
        <v>7.2618592163853583E-3</v>
      </c>
      <c r="CF570" s="96">
        <f t="shared" si="337"/>
        <v>0</v>
      </c>
      <c r="CG570" s="99">
        <f t="shared" si="338"/>
        <v>5.368538592044661E-2</v>
      </c>
      <c r="CH570" s="101" t="str">
        <f t="shared" si="339"/>
        <v>Ninguna</v>
      </c>
      <c r="CI570" s="96">
        <f t="shared" si="340"/>
        <v>0</v>
      </c>
      <c r="CJ570" s="96">
        <f t="shared" si="341"/>
        <v>0.35672715960559787</v>
      </c>
      <c r="CK570" s="96">
        <f t="shared" si="342"/>
        <v>0</v>
      </c>
      <c r="CL570" s="102">
        <f t="shared" si="343"/>
        <v>0.11890905320186596</v>
      </c>
      <c r="CM570" s="103" t="str">
        <f t="shared" si="344"/>
        <v>Ninguna</v>
      </c>
      <c r="CN570" s="96">
        <f t="shared" si="345"/>
        <v>0</v>
      </c>
      <c r="CO570" s="96">
        <f t="shared" si="346"/>
        <v>0</v>
      </c>
      <c r="CP570" s="103" t="str">
        <f t="shared" si="347"/>
        <v>Ninguna</v>
      </c>
      <c r="CQ570" s="104">
        <f t="shared" si="348"/>
        <v>1.2837044943409528E-2</v>
      </c>
      <c r="CR570" s="104">
        <f t="shared" si="349"/>
        <v>1.2837044943409528E-2</v>
      </c>
      <c r="CS570" s="103" t="str">
        <f t="shared" si="350"/>
        <v>Ninguna</v>
      </c>
      <c r="CT570" s="105" t="str">
        <f t="shared" si="351"/>
        <v>Eutrofico</v>
      </c>
      <c r="CU570" s="83" t="s">
        <v>2851</v>
      </c>
      <c r="CV570" s="83" t="s">
        <v>2852</v>
      </c>
      <c r="CW570" s="90">
        <v>44144</v>
      </c>
      <c r="CX570" s="106">
        <f t="shared" si="352"/>
        <v>5.2784863293062321</v>
      </c>
    </row>
    <row r="571" spans="1:102" ht="30" hidden="1" customHeight="1" x14ac:dyDescent="0.2">
      <c r="A571" s="83">
        <v>2020</v>
      </c>
      <c r="B571" s="84" t="s">
        <v>2864</v>
      </c>
      <c r="C571" s="84" t="s">
        <v>2762</v>
      </c>
      <c r="D571" s="85" t="s">
        <v>1737</v>
      </c>
      <c r="E571" s="86" t="s">
        <v>322</v>
      </c>
      <c r="F571" s="86" t="s">
        <v>1412</v>
      </c>
      <c r="G571" s="86" t="s">
        <v>1507</v>
      </c>
      <c r="H571" s="87">
        <v>-74.877026000000001</v>
      </c>
      <c r="I571" s="119">
        <v>6.8011889999999999</v>
      </c>
      <c r="J571" s="88">
        <v>911617.4007</v>
      </c>
      <c r="K571" s="86">
        <v>1243912.4846999999</v>
      </c>
      <c r="L571" s="120">
        <v>985</v>
      </c>
      <c r="M571" s="83">
        <v>2</v>
      </c>
      <c r="N571" s="86" t="s">
        <v>79</v>
      </c>
      <c r="O571" s="86" t="s">
        <v>2741</v>
      </c>
      <c r="P571" s="86" t="s">
        <v>289</v>
      </c>
      <c r="Q571" s="84" t="s">
        <v>324</v>
      </c>
      <c r="R571" s="84" t="s">
        <v>730</v>
      </c>
      <c r="S571" s="84" t="s">
        <v>324</v>
      </c>
      <c r="T571" s="84" t="s">
        <v>325</v>
      </c>
      <c r="U571" s="85" t="s">
        <v>326</v>
      </c>
      <c r="V571" s="84" t="s">
        <v>2762</v>
      </c>
      <c r="W571" s="84" t="s">
        <v>328</v>
      </c>
      <c r="X571" s="90" t="s">
        <v>2762</v>
      </c>
      <c r="Y571" s="90">
        <v>44145</v>
      </c>
      <c r="Z571" s="91">
        <v>891.97</v>
      </c>
      <c r="AA571" s="91">
        <v>7.6</v>
      </c>
      <c r="AB571" s="91">
        <v>40</v>
      </c>
      <c r="AC571" s="91">
        <v>20.9</v>
      </c>
      <c r="AD571" s="91">
        <v>23.6</v>
      </c>
      <c r="AE571" s="91">
        <v>7.2</v>
      </c>
      <c r="AF571" s="91">
        <v>92.4</v>
      </c>
      <c r="AG571" s="91">
        <f t="shared" si="353"/>
        <v>2.7000000000000028</v>
      </c>
      <c r="AH571" s="91">
        <v>12</v>
      </c>
      <c r="AI571" s="91">
        <v>2</v>
      </c>
      <c r="AJ571" s="91" t="s">
        <v>88</v>
      </c>
      <c r="AK571" s="91" t="s">
        <v>88</v>
      </c>
      <c r="AL571" s="91">
        <v>1105</v>
      </c>
      <c r="AM571" s="91">
        <v>29225</v>
      </c>
      <c r="AN571" s="91">
        <v>1710</v>
      </c>
      <c r="AO571" s="91">
        <v>0.5</v>
      </c>
      <c r="AP571" s="91">
        <v>0.2484863293062323</v>
      </c>
      <c r="AQ571" s="91">
        <v>0.03</v>
      </c>
      <c r="AR571" s="91">
        <v>5</v>
      </c>
      <c r="AS571" s="91">
        <v>67.599999999999994</v>
      </c>
      <c r="AT571" s="91">
        <v>108</v>
      </c>
      <c r="AU571" s="91" t="s">
        <v>88</v>
      </c>
      <c r="AV571" s="91">
        <v>45</v>
      </c>
      <c r="AW571" s="91">
        <v>0.1</v>
      </c>
      <c r="AX571" s="91">
        <v>5</v>
      </c>
      <c r="AY571" s="91">
        <v>0.40400000000000003</v>
      </c>
      <c r="AZ571" s="91">
        <v>16.5</v>
      </c>
      <c r="BA571" s="91">
        <v>27.1</v>
      </c>
      <c r="BB571" s="91">
        <v>0.05</v>
      </c>
      <c r="BC571" s="91" t="s">
        <v>88</v>
      </c>
      <c r="BD571" s="91" t="s">
        <v>88</v>
      </c>
      <c r="BE571" s="93">
        <v>1E-3</v>
      </c>
      <c r="BF571" s="91" t="s">
        <v>88</v>
      </c>
      <c r="BG571" s="139">
        <v>0.01</v>
      </c>
      <c r="BH571" s="91" t="s">
        <v>88</v>
      </c>
      <c r="BI571" s="94">
        <f t="shared" si="314"/>
        <v>96.511152227214055</v>
      </c>
      <c r="BJ571" s="95">
        <f t="shared" si="315"/>
        <v>19.269825592029655</v>
      </c>
      <c r="BK571" s="95">
        <f t="shared" si="316"/>
        <v>92.380194015993766</v>
      </c>
      <c r="BL571" s="95">
        <f t="shared" si="317"/>
        <v>80.14150832</v>
      </c>
      <c r="BM571" s="95">
        <f t="shared" si="318"/>
        <v>99.104004398411917</v>
      </c>
      <c r="BN571" s="95">
        <f t="shared" si="319"/>
        <v>61.608367706250007</v>
      </c>
      <c r="BO571" s="95">
        <f t="shared" si="320"/>
        <v>84.045279034802547</v>
      </c>
      <c r="BP571" s="95">
        <f t="shared" si="321"/>
        <v>30.146672590128659</v>
      </c>
      <c r="BQ571" s="95">
        <f t="shared" si="322"/>
        <v>83.503011444505603</v>
      </c>
      <c r="BR571" s="96">
        <f t="shared" si="323"/>
        <v>71.200164952582583</v>
      </c>
      <c r="BS571" s="97" t="str">
        <f t="shared" si="324"/>
        <v>BUENA</v>
      </c>
      <c r="BT571" s="98">
        <f t="shared" si="325"/>
        <v>12.376237623762375</v>
      </c>
      <c r="BU571" s="99">
        <f t="shared" si="326"/>
        <v>0.92400000000000004</v>
      </c>
      <c r="BV571" s="100">
        <f t="shared" si="327"/>
        <v>0.1</v>
      </c>
      <c r="BW571" s="95">
        <f t="shared" si="328"/>
        <v>1</v>
      </c>
      <c r="BX571" s="94">
        <f t="shared" si="329"/>
        <v>0.91</v>
      </c>
      <c r="BY571" s="100">
        <f t="shared" si="330"/>
        <v>0.88500000000000001</v>
      </c>
      <c r="BZ571" s="100">
        <f t="shared" si="331"/>
        <v>0.92295217412245378</v>
      </c>
      <c r="CA571" s="94">
        <f t="shared" si="332"/>
        <v>0.6</v>
      </c>
      <c r="CB571" s="99">
        <f t="shared" si="333"/>
        <v>0.76635330437714344</v>
      </c>
      <c r="CC571" s="97" t="str">
        <f t="shared" si="334"/>
        <v>Aceptable</v>
      </c>
      <c r="CD571" s="99">
        <f t="shared" si="335"/>
        <v>7.7047825877546161E-2</v>
      </c>
      <c r="CE571" s="96">
        <f t="shared" si="336"/>
        <v>0</v>
      </c>
      <c r="CF571" s="96">
        <f t="shared" si="337"/>
        <v>0</v>
      </c>
      <c r="CG571" s="99">
        <f t="shared" si="338"/>
        <v>2.5682608625848719E-2</v>
      </c>
      <c r="CH571" s="101" t="str">
        <f t="shared" si="339"/>
        <v>Ninguna</v>
      </c>
      <c r="CI571" s="96">
        <f t="shared" si="340"/>
        <v>0</v>
      </c>
      <c r="CJ571" s="96">
        <f t="shared" si="341"/>
        <v>1</v>
      </c>
      <c r="CK571" s="96">
        <f t="shared" si="342"/>
        <v>7.5999999999999956E-2</v>
      </c>
      <c r="CL571" s="102">
        <f t="shared" si="343"/>
        <v>0.35866666666666669</v>
      </c>
      <c r="CM571" s="103" t="str">
        <f t="shared" si="344"/>
        <v>Baja</v>
      </c>
      <c r="CN571" s="96">
        <f t="shared" si="345"/>
        <v>0.115</v>
      </c>
      <c r="CO571" s="96">
        <f t="shared" si="346"/>
        <v>0.115</v>
      </c>
      <c r="CP571" s="103" t="str">
        <f t="shared" si="347"/>
        <v>Ninguna</v>
      </c>
      <c r="CQ571" s="104">
        <f t="shared" si="348"/>
        <v>7.6908758815083375E-3</v>
      </c>
      <c r="CR571" s="104">
        <f t="shared" si="349"/>
        <v>7.6908758815083375E-3</v>
      </c>
      <c r="CS571" s="103" t="str">
        <f t="shared" si="350"/>
        <v>Ninguna</v>
      </c>
      <c r="CT571" s="105" t="str">
        <f t="shared" si="351"/>
        <v>Eutrofico</v>
      </c>
      <c r="CU571" s="83" t="s">
        <v>2860</v>
      </c>
      <c r="CV571" s="83" t="s">
        <v>2861</v>
      </c>
      <c r="CW571" s="90">
        <v>44159</v>
      </c>
      <c r="CX571" s="106">
        <f t="shared" si="352"/>
        <v>5.2784863293062321</v>
      </c>
    </row>
    <row r="572" spans="1:102" ht="30" hidden="1" customHeight="1" x14ac:dyDescent="0.2">
      <c r="A572" s="83">
        <v>2020</v>
      </c>
      <c r="B572" s="84" t="s">
        <v>2865</v>
      </c>
      <c r="C572" s="84" t="s">
        <v>2866</v>
      </c>
      <c r="D572" s="83" t="s">
        <v>1741</v>
      </c>
      <c r="E572" s="84" t="s">
        <v>282</v>
      </c>
      <c r="F572" s="86" t="s">
        <v>241</v>
      </c>
      <c r="G572" s="86" t="s">
        <v>1507</v>
      </c>
      <c r="H572" s="87">
        <v>-75.528926999999996</v>
      </c>
      <c r="I572" s="119">
        <v>6.8313230000000003</v>
      </c>
      <c r="J572" s="88">
        <v>839551.43500000006</v>
      </c>
      <c r="K572" s="86">
        <v>1247413.7386</v>
      </c>
      <c r="L572" s="120">
        <v>2752</v>
      </c>
      <c r="M572" s="83">
        <v>2</v>
      </c>
      <c r="N572" s="86" t="s">
        <v>79</v>
      </c>
      <c r="O572" s="86" t="s">
        <v>2684</v>
      </c>
      <c r="P572" s="86" t="s">
        <v>685</v>
      </c>
      <c r="Q572" s="84" t="s">
        <v>243</v>
      </c>
      <c r="R572" s="84" t="s">
        <v>2694</v>
      </c>
      <c r="S572" s="84" t="s">
        <v>507</v>
      </c>
      <c r="T572" s="84" t="s">
        <v>2695</v>
      </c>
      <c r="U572" s="85" t="s">
        <v>2867</v>
      </c>
      <c r="V572" s="84" t="s">
        <v>2868</v>
      </c>
      <c r="W572" s="84" t="s">
        <v>2869</v>
      </c>
      <c r="X572" s="90" t="s">
        <v>2866</v>
      </c>
      <c r="Y572" s="90">
        <v>44122</v>
      </c>
      <c r="Z572" s="91">
        <v>128.31</v>
      </c>
      <c r="AA572" s="91">
        <v>7.92</v>
      </c>
      <c r="AB572" s="91">
        <v>34</v>
      </c>
      <c r="AC572" s="91">
        <v>12.9</v>
      </c>
      <c r="AD572" s="91">
        <v>17</v>
      </c>
      <c r="AE572" s="91">
        <v>5.8</v>
      </c>
      <c r="AF572" s="91">
        <v>73.900000000000006</v>
      </c>
      <c r="AG572" s="91">
        <f t="shared" si="353"/>
        <v>4.0999999999999996</v>
      </c>
      <c r="AH572" s="91">
        <v>12</v>
      </c>
      <c r="AI572" s="91">
        <v>2</v>
      </c>
      <c r="AJ572" s="91" t="s">
        <v>88</v>
      </c>
      <c r="AK572" s="91" t="s">
        <v>88</v>
      </c>
      <c r="AL572" s="91">
        <v>111</v>
      </c>
      <c r="AM572" s="91">
        <v>2339</v>
      </c>
      <c r="AN572" s="91">
        <v>300</v>
      </c>
      <c r="AO572" s="91">
        <v>0.5</v>
      </c>
      <c r="AP572" s="91">
        <v>0.2484863293062323</v>
      </c>
      <c r="AQ572" s="91">
        <v>0.03</v>
      </c>
      <c r="AR572" s="91">
        <v>5</v>
      </c>
      <c r="AS572" s="91">
        <v>19.399999999999999</v>
      </c>
      <c r="AT572" s="91">
        <v>15</v>
      </c>
      <c r="AU572" s="91" t="s">
        <v>88</v>
      </c>
      <c r="AV572" s="91">
        <v>10</v>
      </c>
      <c r="AW572" s="91">
        <v>0.1</v>
      </c>
      <c r="AX572" s="91">
        <v>5</v>
      </c>
      <c r="AY572" s="91">
        <v>0.11</v>
      </c>
      <c r="AZ572" s="91">
        <v>10.9</v>
      </c>
      <c r="BA572" s="91">
        <v>17.899999999999999</v>
      </c>
      <c r="BB572" s="91">
        <v>0.05</v>
      </c>
      <c r="BC572" s="91" t="s">
        <v>88</v>
      </c>
      <c r="BD572" s="91" t="s">
        <v>88</v>
      </c>
      <c r="BE572" s="93">
        <v>1E-3</v>
      </c>
      <c r="BF572" s="91" t="s">
        <v>88</v>
      </c>
      <c r="BG572" s="91">
        <v>0.01</v>
      </c>
      <c r="BH572" s="91" t="s">
        <v>88</v>
      </c>
      <c r="BI572" s="94">
        <f t="shared" si="314"/>
        <v>79.02945725876161</v>
      </c>
      <c r="BJ572" s="95">
        <f t="shared" si="315"/>
        <v>32.831364008267933</v>
      </c>
      <c r="BK572" s="95">
        <f t="shared" si="316"/>
        <v>86.991101979794621</v>
      </c>
      <c r="BL572" s="95">
        <f t="shared" si="317"/>
        <v>80.14150832</v>
      </c>
      <c r="BM572" s="95">
        <f t="shared" si="318"/>
        <v>99.104004398411917</v>
      </c>
      <c r="BN572" s="95">
        <f t="shared" si="319"/>
        <v>61.608367706250007</v>
      </c>
      <c r="BO572" s="95">
        <f t="shared" si="320"/>
        <v>77.85478614831402</v>
      </c>
      <c r="BP572" s="95">
        <f t="shared" si="321"/>
        <v>62.214898251177445</v>
      </c>
      <c r="BQ572" s="95">
        <f t="shared" si="322"/>
        <v>83.028622036937506</v>
      </c>
      <c r="BR572" s="96">
        <f t="shared" si="323"/>
        <v>71.71852433626718</v>
      </c>
      <c r="BS572" s="97" t="str">
        <f t="shared" si="324"/>
        <v>BUENA</v>
      </c>
      <c r="BT572" s="98">
        <f t="shared" si="325"/>
        <v>45.454545454545453</v>
      </c>
      <c r="BU572" s="99">
        <f t="shared" si="326"/>
        <v>0.7390000000000001</v>
      </c>
      <c r="BV572" s="100">
        <f t="shared" si="327"/>
        <v>0.76479568648465979</v>
      </c>
      <c r="BW572" s="95">
        <f t="shared" si="328"/>
        <v>1</v>
      </c>
      <c r="BX572" s="94">
        <f t="shared" si="329"/>
        <v>0.91</v>
      </c>
      <c r="BY572" s="100">
        <f t="shared" si="330"/>
        <v>0.99</v>
      </c>
      <c r="BZ572" s="100">
        <f t="shared" si="331"/>
        <v>0.93802996394378679</v>
      </c>
      <c r="CA572" s="94">
        <f t="shared" si="332"/>
        <v>0.15</v>
      </c>
      <c r="CB572" s="99">
        <f t="shared" si="333"/>
        <v>0.78363559105998271</v>
      </c>
      <c r="CC572" s="97" t="str">
        <f t="shared" si="334"/>
        <v>Aceptable</v>
      </c>
      <c r="CD572" s="99">
        <f t="shared" si="335"/>
        <v>6.19700360562132E-2</v>
      </c>
      <c r="CE572" s="96">
        <f t="shared" si="336"/>
        <v>0</v>
      </c>
      <c r="CF572" s="96">
        <f t="shared" si="337"/>
        <v>0</v>
      </c>
      <c r="CG572" s="99">
        <f t="shared" si="338"/>
        <v>2.0656678685404401E-2</v>
      </c>
      <c r="CH572" s="101" t="str">
        <f t="shared" si="339"/>
        <v>Ninguna</v>
      </c>
      <c r="CI572" s="96">
        <f t="shared" si="340"/>
        <v>0</v>
      </c>
      <c r="CJ572" s="96">
        <f t="shared" si="341"/>
        <v>0.44665692421312597</v>
      </c>
      <c r="CK572" s="96">
        <f t="shared" si="342"/>
        <v>0.2609999999999999</v>
      </c>
      <c r="CL572" s="102">
        <f t="shared" si="343"/>
        <v>0.23588564140437529</v>
      </c>
      <c r="CM572" s="103" t="str">
        <f t="shared" si="344"/>
        <v>Baja</v>
      </c>
      <c r="CN572" s="96">
        <f t="shared" si="345"/>
        <v>0</v>
      </c>
      <c r="CO572" s="96">
        <f t="shared" si="346"/>
        <v>0</v>
      </c>
      <c r="CP572" s="103" t="str">
        <f t="shared" si="347"/>
        <v>Ninguna</v>
      </c>
      <c r="CQ572" s="104">
        <f t="shared" si="348"/>
        <v>2.2843058268822145E-2</v>
      </c>
      <c r="CR572" s="104">
        <f t="shared" si="349"/>
        <v>2.2843058268822145E-2</v>
      </c>
      <c r="CS572" s="103" t="str">
        <f t="shared" si="350"/>
        <v>Ninguna</v>
      </c>
      <c r="CT572" s="105" t="str">
        <f t="shared" si="351"/>
        <v>Eutrofico</v>
      </c>
      <c r="CU572" s="83" t="s">
        <v>2870</v>
      </c>
      <c r="CV572" s="83" t="s">
        <v>2871</v>
      </c>
      <c r="CW572" s="90">
        <v>44152</v>
      </c>
      <c r="CX572" s="106">
        <f t="shared" si="352"/>
        <v>5.2784863293062321</v>
      </c>
    </row>
    <row r="573" spans="1:102" ht="30" hidden="1" customHeight="1" x14ac:dyDescent="0.2">
      <c r="A573" s="83">
        <v>2020</v>
      </c>
      <c r="B573" s="84" t="s">
        <v>2872</v>
      </c>
      <c r="C573" s="84" t="s">
        <v>520</v>
      </c>
      <c r="D573" s="83" t="s">
        <v>1746</v>
      </c>
      <c r="E573" s="84" t="s">
        <v>1450</v>
      </c>
      <c r="F573" s="86" t="s">
        <v>1412</v>
      </c>
      <c r="G573" s="86" t="s">
        <v>1531</v>
      </c>
      <c r="H573" s="87">
        <v>-75.177751000000001</v>
      </c>
      <c r="I573" s="119">
        <v>6.8580030000000001</v>
      </c>
      <c r="J573" s="88">
        <v>878384.70319999999</v>
      </c>
      <c r="K573" s="86">
        <v>1250261.9578</v>
      </c>
      <c r="L573" s="120">
        <v>681</v>
      </c>
      <c r="M573" s="83">
        <v>2</v>
      </c>
      <c r="N573" s="86" t="s">
        <v>79</v>
      </c>
      <c r="O573" s="86" t="s">
        <v>2684</v>
      </c>
      <c r="P573" s="86" t="s">
        <v>685</v>
      </c>
      <c r="Q573" s="84" t="s">
        <v>2690</v>
      </c>
      <c r="R573" s="84" t="s">
        <v>703</v>
      </c>
      <c r="S573" s="84" t="s">
        <v>515</v>
      </c>
      <c r="T573" s="84" t="s">
        <v>516</v>
      </c>
      <c r="U573" s="85" t="s">
        <v>517</v>
      </c>
      <c r="V573" s="84" t="s">
        <v>518</v>
      </c>
      <c r="W573" s="84" t="s">
        <v>519</v>
      </c>
      <c r="X573" s="90" t="s">
        <v>520</v>
      </c>
      <c r="Y573" s="90">
        <v>44116</v>
      </c>
      <c r="Z573" s="91">
        <v>157360</v>
      </c>
      <c r="AA573" s="91">
        <v>7.49</v>
      </c>
      <c r="AB573" s="91">
        <v>108</v>
      </c>
      <c r="AC573" s="91">
        <v>22.9</v>
      </c>
      <c r="AD573" s="91">
        <v>24.1</v>
      </c>
      <c r="AE573" s="91">
        <v>5.07</v>
      </c>
      <c r="AF573" s="91">
        <v>64.5</v>
      </c>
      <c r="AG573" s="91">
        <f t="shared" si="353"/>
        <v>1.2000000000000028</v>
      </c>
      <c r="AH573" s="91">
        <v>33.9</v>
      </c>
      <c r="AI573" s="91">
        <v>2.77</v>
      </c>
      <c r="AJ573" s="91">
        <v>0.1</v>
      </c>
      <c r="AK573" s="91">
        <v>10</v>
      </c>
      <c r="AL573" s="91">
        <v>840</v>
      </c>
      <c r="AM573" s="91">
        <v>8160</v>
      </c>
      <c r="AN573" s="91">
        <v>860</v>
      </c>
      <c r="AO573" s="91">
        <v>0.30399999999999999</v>
      </c>
      <c r="AP573" s="91">
        <v>0.68672585553722365</v>
      </c>
      <c r="AQ573" s="91">
        <v>0.02</v>
      </c>
      <c r="AR573" s="91">
        <v>5</v>
      </c>
      <c r="AS573" s="91">
        <v>25.4</v>
      </c>
      <c r="AT573" s="91">
        <v>91</v>
      </c>
      <c r="AU573" s="91" t="s">
        <v>88</v>
      </c>
      <c r="AV573" s="91">
        <v>21</v>
      </c>
      <c r="AW573" s="91">
        <v>0.1</v>
      </c>
      <c r="AX573" s="91">
        <v>5</v>
      </c>
      <c r="AY573" s="91">
        <v>0.43099999999999999</v>
      </c>
      <c r="AZ573" s="91">
        <v>27</v>
      </c>
      <c r="BA573" s="91">
        <v>26</v>
      </c>
      <c r="BB573" s="91">
        <v>0.05</v>
      </c>
      <c r="BC573" s="91" t="s">
        <v>88</v>
      </c>
      <c r="BD573" s="91" t="s">
        <v>88</v>
      </c>
      <c r="BE573" s="93">
        <v>1E-3</v>
      </c>
      <c r="BF573" s="91" t="s">
        <v>88</v>
      </c>
      <c r="BG573" s="91">
        <v>0.01</v>
      </c>
      <c r="BH573" s="91">
        <v>18.399999999999999</v>
      </c>
      <c r="BI573" s="94">
        <f t="shared" si="314"/>
        <v>65.71521211984799</v>
      </c>
      <c r="BJ573" s="95">
        <f t="shared" si="315"/>
        <v>24.045907849045587</v>
      </c>
      <c r="BK573" s="95">
        <f t="shared" si="316"/>
        <v>93.298043323112751</v>
      </c>
      <c r="BL573" s="95">
        <f t="shared" si="317"/>
        <v>73.532632331078958</v>
      </c>
      <c r="BM573" s="95">
        <f t="shared" si="318"/>
        <v>95.957630618915317</v>
      </c>
      <c r="BN573" s="95">
        <f t="shared" si="319"/>
        <v>74.039361754726912</v>
      </c>
      <c r="BO573" s="95">
        <f t="shared" si="320"/>
        <v>88.638681616077193</v>
      </c>
      <c r="BP573" s="95">
        <f t="shared" si="321"/>
        <v>55.629882074063843</v>
      </c>
      <c r="BQ573" s="95">
        <f t="shared" si="322"/>
        <v>84.850516405227111</v>
      </c>
      <c r="BR573" s="96">
        <f t="shared" si="323"/>
        <v>69.623799751445489</v>
      </c>
      <c r="BS573" s="97" t="str">
        <f t="shared" si="324"/>
        <v>MEDIA</v>
      </c>
      <c r="BT573" s="98">
        <f t="shared" si="325"/>
        <v>11.600928074245941</v>
      </c>
      <c r="BU573" s="99">
        <f t="shared" si="326"/>
        <v>0.64500000000000002</v>
      </c>
      <c r="BV573" s="100">
        <f t="shared" si="327"/>
        <v>0.43887493995138044</v>
      </c>
      <c r="BW573" s="95">
        <f t="shared" si="328"/>
        <v>1</v>
      </c>
      <c r="BX573" s="94">
        <f t="shared" si="329"/>
        <v>0.51</v>
      </c>
      <c r="BY573" s="100">
        <f t="shared" si="330"/>
        <v>0.95699999999999996</v>
      </c>
      <c r="BZ573" s="100">
        <f t="shared" si="331"/>
        <v>0.70839979003815545</v>
      </c>
      <c r="CA573" s="94">
        <f t="shared" si="332"/>
        <v>0.6</v>
      </c>
      <c r="CB573" s="99">
        <f t="shared" si="333"/>
        <v>0.69319846219853509</v>
      </c>
      <c r="CC573" s="97" t="str">
        <f t="shared" si="334"/>
        <v>Regular</v>
      </c>
      <c r="CD573" s="99">
        <f t="shared" si="335"/>
        <v>0.29160020996184455</v>
      </c>
      <c r="CE573" s="96">
        <f t="shared" si="336"/>
        <v>0</v>
      </c>
      <c r="CF573" s="96">
        <f t="shared" si="337"/>
        <v>0</v>
      </c>
      <c r="CG573" s="99">
        <f t="shared" si="338"/>
        <v>9.720006998728152E-2</v>
      </c>
      <c r="CH573" s="101" t="str">
        <f t="shared" si="339"/>
        <v>Ninguna</v>
      </c>
      <c r="CI573" s="96">
        <f t="shared" si="340"/>
        <v>0.25973583834511399</v>
      </c>
      <c r="CJ573" s="96">
        <f t="shared" si="341"/>
        <v>0.75054648890216269</v>
      </c>
      <c r="CK573" s="96">
        <f t="shared" si="342"/>
        <v>0.35499999999999998</v>
      </c>
      <c r="CL573" s="102">
        <f t="shared" si="343"/>
        <v>0.45509410908242559</v>
      </c>
      <c r="CM573" s="103" t="str">
        <f t="shared" si="344"/>
        <v>Media</v>
      </c>
      <c r="CN573" s="96">
        <f t="shared" si="345"/>
        <v>4.2999999999999997E-2</v>
      </c>
      <c r="CO573" s="96">
        <f t="shared" si="346"/>
        <v>4.2999999999999997E-2</v>
      </c>
      <c r="CP573" s="103" t="str">
        <f t="shared" si="347"/>
        <v>Ninguna</v>
      </c>
      <c r="CQ573" s="104">
        <f t="shared" si="348"/>
        <v>5.2749351331815852E-3</v>
      </c>
      <c r="CR573" s="104">
        <f t="shared" si="349"/>
        <v>5.2749351331815852E-3</v>
      </c>
      <c r="CS573" s="103" t="str">
        <f t="shared" si="350"/>
        <v>Ninguna</v>
      </c>
      <c r="CT573" s="105" t="str">
        <f t="shared" si="351"/>
        <v>Eutrofico</v>
      </c>
      <c r="CU573" s="83" t="s">
        <v>2873</v>
      </c>
      <c r="CV573" s="83" t="s">
        <v>2874</v>
      </c>
      <c r="CW573" s="90">
        <v>44152</v>
      </c>
      <c r="CX573" s="106">
        <f t="shared" si="352"/>
        <v>5.7067258555372238</v>
      </c>
    </row>
    <row r="574" spans="1:102" ht="30" hidden="1" customHeight="1" x14ac:dyDescent="0.2">
      <c r="A574" s="83">
        <v>2020</v>
      </c>
      <c r="B574" s="84" t="s">
        <v>1748</v>
      </c>
      <c r="C574" s="84" t="s">
        <v>191</v>
      </c>
      <c r="D574" s="83" t="s">
        <v>1749</v>
      </c>
      <c r="E574" s="84" t="s">
        <v>187</v>
      </c>
      <c r="F574" s="86" t="s">
        <v>151</v>
      </c>
      <c r="G574" s="86" t="s">
        <v>1494</v>
      </c>
      <c r="H574" s="87">
        <v>-75.838999999999999</v>
      </c>
      <c r="I574" s="119">
        <v>6.8684570000000003</v>
      </c>
      <c r="J574" s="88">
        <v>805279.53960000002</v>
      </c>
      <c r="K574" s="86">
        <v>1251636.6683</v>
      </c>
      <c r="L574" s="120">
        <v>435</v>
      </c>
      <c r="M574" s="83">
        <v>2</v>
      </c>
      <c r="N574" s="86" t="s">
        <v>79</v>
      </c>
      <c r="O574" s="86" t="s">
        <v>2545</v>
      </c>
      <c r="P574" s="86" t="s">
        <v>80</v>
      </c>
      <c r="Q574" s="84" t="s">
        <v>2546</v>
      </c>
      <c r="R574" s="84" t="s">
        <v>667</v>
      </c>
      <c r="S574" s="84" t="s">
        <v>181</v>
      </c>
      <c r="T574" s="84" t="s">
        <v>668</v>
      </c>
      <c r="U574" s="85" t="s">
        <v>188</v>
      </c>
      <c r="V574" s="84" t="s">
        <v>189</v>
      </c>
      <c r="W574" s="84" t="s">
        <v>190</v>
      </c>
      <c r="X574" s="90" t="s">
        <v>191</v>
      </c>
      <c r="Y574" s="90">
        <v>44145</v>
      </c>
      <c r="Z574" s="91">
        <v>298.02999999999997</v>
      </c>
      <c r="AA574" s="91">
        <v>7.68</v>
      </c>
      <c r="AB574" s="91">
        <v>61.5</v>
      </c>
      <c r="AC574" s="91">
        <v>17.3</v>
      </c>
      <c r="AD574" s="91">
        <v>23</v>
      </c>
      <c r="AE574" s="91">
        <v>7.39</v>
      </c>
      <c r="AF574" s="91">
        <v>99</v>
      </c>
      <c r="AG574" s="91">
        <f t="shared" si="353"/>
        <v>5.6999999999999993</v>
      </c>
      <c r="AH574" s="91">
        <v>12</v>
      </c>
      <c r="AI574" s="91">
        <v>2</v>
      </c>
      <c r="AJ574" s="91" t="s">
        <v>88</v>
      </c>
      <c r="AK574" s="91" t="s">
        <v>88</v>
      </c>
      <c r="AL574" s="91">
        <v>86</v>
      </c>
      <c r="AM574" s="91">
        <v>8664</v>
      </c>
      <c r="AN574" s="91">
        <v>132</v>
      </c>
      <c r="AO574" s="91">
        <v>0.5</v>
      </c>
      <c r="AP574" s="91">
        <v>0.2484863293062323</v>
      </c>
      <c r="AQ574" s="91">
        <v>0.03</v>
      </c>
      <c r="AR574" s="91">
        <v>5</v>
      </c>
      <c r="AS574" s="91">
        <v>1.45</v>
      </c>
      <c r="AT574" s="91">
        <v>73</v>
      </c>
      <c r="AU574" s="91" t="s">
        <v>88</v>
      </c>
      <c r="AV574" s="91">
        <v>7</v>
      </c>
      <c r="AW574" s="91">
        <v>0.1</v>
      </c>
      <c r="AX574" s="91">
        <v>5</v>
      </c>
      <c r="AY574" s="91">
        <v>0.41199999999999998</v>
      </c>
      <c r="AZ574" s="91">
        <v>26.1</v>
      </c>
      <c r="BA574" s="91">
        <v>28.4</v>
      </c>
      <c r="BB574" s="91" t="s">
        <v>88</v>
      </c>
      <c r="BC574" s="91" t="s">
        <v>88</v>
      </c>
      <c r="BD574" s="91" t="s">
        <v>88</v>
      </c>
      <c r="BE574" s="93" t="s">
        <v>88</v>
      </c>
      <c r="BF574" s="91" t="s">
        <v>88</v>
      </c>
      <c r="BG574" s="91" t="s">
        <v>88</v>
      </c>
      <c r="BH574" s="91" t="s">
        <v>88</v>
      </c>
      <c r="BI574" s="94">
        <f t="shared" si="314"/>
        <v>98.637884971885015</v>
      </c>
      <c r="BJ574" s="95">
        <f t="shared" si="315"/>
        <v>40.885009725066219</v>
      </c>
      <c r="BK574" s="95">
        <f t="shared" si="316"/>
        <v>91.490783510165784</v>
      </c>
      <c r="BL574" s="95">
        <f t="shared" si="317"/>
        <v>80.14150832</v>
      </c>
      <c r="BM574" s="95">
        <f t="shared" si="318"/>
        <v>99.104004398411917</v>
      </c>
      <c r="BN574" s="95">
        <f t="shared" si="319"/>
        <v>61.608367706250007</v>
      </c>
      <c r="BO574" s="95">
        <f t="shared" si="320"/>
        <v>69.297301164543015</v>
      </c>
      <c r="BP574" s="95">
        <f t="shared" si="321"/>
        <v>94.388576422699288</v>
      </c>
      <c r="BQ574" s="95">
        <f t="shared" si="322"/>
        <v>85.70140218043511</v>
      </c>
      <c r="BR574" s="96">
        <f t="shared" si="323"/>
        <v>78.740745695916161</v>
      </c>
      <c r="BS574" s="97" t="str">
        <f t="shared" si="324"/>
        <v>BUENA</v>
      </c>
      <c r="BT574" s="98">
        <f t="shared" si="325"/>
        <v>12.135922330097088</v>
      </c>
      <c r="BU574" s="99">
        <f t="shared" si="326"/>
        <v>0.99</v>
      </c>
      <c r="BV574" s="100">
        <f t="shared" si="327"/>
        <v>0.90345562011501901</v>
      </c>
      <c r="BW574" s="95">
        <f t="shared" si="328"/>
        <v>1</v>
      </c>
      <c r="BX574" s="94">
        <f t="shared" si="329"/>
        <v>0.91</v>
      </c>
      <c r="BY574" s="100">
        <f t="shared" si="330"/>
        <v>0.999</v>
      </c>
      <c r="BZ574" s="100">
        <f t="shared" si="331"/>
        <v>0.86288257300238391</v>
      </c>
      <c r="CA574" s="94">
        <f t="shared" si="332"/>
        <v>0.6</v>
      </c>
      <c r="CB574" s="99">
        <f t="shared" si="333"/>
        <v>0.89694734703643653</v>
      </c>
      <c r="CC574" s="97" t="str">
        <f t="shared" si="334"/>
        <v>Aceptable</v>
      </c>
      <c r="CD574" s="99">
        <f t="shared" si="335"/>
        <v>0.13711742699761603</v>
      </c>
      <c r="CE574" s="96">
        <f t="shared" si="336"/>
        <v>0</v>
      </c>
      <c r="CF574" s="96">
        <f t="shared" si="337"/>
        <v>0</v>
      </c>
      <c r="CG574" s="99">
        <f t="shared" si="338"/>
        <v>4.5705808999205344E-2</v>
      </c>
      <c r="CH574" s="101" t="str">
        <f t="shared" si="339"/>
        <v>Ninguna</v>
      </c>
      <c r="CI574" s="96">
        <f t="shared" si="340"/>
        <v>0</v>
      </c>
      <c r="CJ574" s="96">
        <f t="shared" si="341"/>
        <v>0.7651223284256683</v>
      </c>
      <c r="CK574" s="96">
        <f t="shared" si="342"/>
        <v>1.0000000000000009E-2</v>
      </c>
      <c r="CL574" s="102">
        <f t="shared" si="343"/>
        <v>0.25837410947522277</v>
      </c>
      <c r="CM574" s="103" t="str">
        <f t="shared" si="344"/>
        <v>Baja</v>
      </c>
      <c r="CN574" s="96">
        <f t="shared" si="345"/>
        <v>0</v>
      </c>
      <c r="CO574" s="96">
        <f t="shared" si="346"/>
        <v>0</v>
      </c>
      <c r="CP574" s="103" t="str">
        <f t="shared" si="347"/>
        <v>Ninguna</v>
      </c>
      <c r="CQ574" s="104">
        <f t="shared" si="348"/>
        <v>1.0110688487072389E-2</v>
      </c>
      <c r="CR574" s="104">
        <f t="shared" si="349"/>
        <v>1.0110688487072389E-2</v>
      </c>
      <c r="CS574" s="103" t="str">
        <f t="shared" si="350"/>
        <v>Ninguna</v>
      </c>
      <c r="CT574" s="105" t="str">
        <f t="shared" si="351"/>
        <v>Eutrofico</v>
      </c>
      <c r="CU574" s="115" t="s">
        <v>2875</v>
      </c>
      <c r="CV574" s="108" t="s">
        <v>2876</v>
      </c>
      <c r="CW574" s="90">
        <v>44160</v>
      </c>
      <c r="CX574" s="106">
        <f t="shared" si="352"/>
        <v>5.2784863293062321</v>
      </c>
    </row>
    <row r="575" spans="1:102" ht="30" hidden="1" customHeight="1" x14ac:dyDescent="0.2">
      <c r="A575" s="83">
        <v>2020</v>
      </c>
      <c r="B575" s="84" t="s">
        <v>1752</v>
      </c>
      <c r="C575" s="84" t="s">
        <v>1303</v>
      </c>
      <c r="D575" s="83" t="s">
        <v>1753</v>
      </c>
      <c r="E575" s="84" t="s">
        <v>1305</v>
      </c>
      <c r="F575" s="86" t="s">
        <v>241</v>
      </c>
      <c r="G575" s="86" t="s">
        <v>1507</v>
      </c>
      <c r="H575" s="87">
        <v>-75.334253000000004</v>
      </c>
      <c r="I575" s="119">
        <v>6.8697160000000004</v>
      </c>
      <c r="J575" s="88">
        <v>861086.61710000003</v>
      </c>
      <c r="K575" s="86">
        <v>1251600.1048000001</v>
      </c>
      <c r="L575" s="120">
        <v>1847</v>
      </c>
      <c r="M575" s="83">
        <v>2</v>
      </c>
      <c r="N575" s="86" t="s">
        <v>79</v>
      </c>
      <c r="O575" s="86" t="s">
        <v>2684</v>
      </c>
      <c r="P575" s="86" t="s">
        <v>685</v>
      </c>
      <c r="Q575" s="84" t="s">
        <v>243</v>
      </c>
      <c r="R575" s="84" t="s">
        <v>2694</v>
      </c>
      <c r="S575" s="84" t="s">
        <v>507</v>
      </c>
      <c r="T575" s="84" t="s">
        <v>2695</v>
      </c>
      <c r="U575" s="85" t="s">
        <v>1306</v>
      </c>
      <c r="V575" s="84" t="s">
        <v>1307</v>
      </c>
      <c r="W575" s="84" t="s">
        <v>1308</v>
      </c>
      <c r="X575" s="90" t="s">
        <v>1303</v>
      </c>
      <c r="Y575" s="90">
        <v>44148</v>
      </c>
      <c r="Z575" s="91">
        <v>99.39</v>
      </c>
      <c r="AA575" s="91">
        <v>7.57</v>
      </c>
      <c r="AB575" s="91">
        <v>40</v>
      </c>
      <c r="AC575" s="91">
        <v>17.7</v>
      </c>
      <c r="AD575" s="91">
        <v>17.899999999999999</v>
      </c>
      <c r="AE575" s="91">
        <v>7.7</v>
      </c>
      <c r="AF575" s="91">
        <v>99.8</v>
      </c>
      <c r="AG575" s="91">
        <f t="shared" si="353"/>
        <v>0.19999999999999929</v>
      </c>
      <c r="AH575" s="91">
        <v>12</v>
      </c>
      <c r="AI575" s="91">
        <v>2</v>
      </c>
      <c r="AJ575" s="91" t="s">
        <v>88</v>
      </c>
      <c r="AK575" s="91" t="s">
        <v>88</v>
      </c>
      <c r="AL575" s="91">
        <v>52</v>
      </c>
      <c r="AM575" s="91">
        <v>5172</v>
      </c>
      <c r="AN575" s="91">
        <v>52</v>
      </c>
      <c r="AO575" s="91">
        <v>0.5</v>
      </c>
      <c r="AP575" s="91">
        <v>0.2484863293062323</v>
      </c>
      <c r="AQ575" s="91">
        <v>0.03</v>
      </c>
      <c r="AR575" s="91">
        <v>5</v>
      </c>
      <c r="AS575" s="91">
        <v>2.44</v>
      </c>
      <c r="AT575" s="91">
        <v>52</v>
      </c>
      <c r="AU575" s="91" t="s">
        <v>88</v>
      </c>
      <c r="AV575" s="91">
        <v>7</v>
      </c>
      <c r="AW575" s="91">
        <v>0.1</v>
      </c>
      <c r="AX575" s="91">
        <v>5</v>
      </c>
      <c r="AY575" s="91">
        <v>0.20599999999999999</v>
      </c>
      <c r="AZ575" s="91">
        <v>17.3</v>
      </c>
      <c r="BA575" s="91">
        <v>9.52</v>
      </c>
      <c r="BB575" s="91" t="s">
        <v>88</v>
      </c>
      <c r="BC575" s="91" t="s">
        <v>88</v>
      </c>
      <c r="BD575" s="91" t="s">
        <v>88</v>
      </c>
      <c r="BE575" s="93" t="s">
        <v>88</v>
      </c>
      <c r="BF575" s="91" t="s">
        <v>88</v>
      </c>
      <c r="BG575" s="91" t="s">
        <v>88</v>
      </c>
      <c r="BH575" s="91" t="s">
        <v>88</v>
      </c>
      <c r="BI575" s="94">
        <f t="shared" si="314"/>
        <v>98.731375908795485</v>
      </c>
      <c r="BJ575" s="95">
        <f t="shared" si="315"/>
        <v>51.15577675082065</v>
      </c>
      <c r="BK575" s="95">
        <f t="shared" si="316"/>
        <v>92.623220484652848</v>
      </c>
      <c r="BL575" s="95">
        <f t="shared" si="317"/>
        <v>80.14150832</v>
      </c>
      <c r="BM575" s="95">
        <f t="shared" si="318"/>
        <v>99.104004398411917</v>
      </c>
      <c r="BN575" s="95">
        <f t="shared" si="319"/>
        <v>61.608367706250007</v>
      </c>
      <c r="BO575" s="95">
        <f t="shared" si="320"/>
        <v>90.230538484720753</v>
      </c>
      <c r="BP575" s="95">
        <f t="shared" si="321"/>
        <v>91.969945088288696</v>
      </c>
      <c r="BQ575" s="95">
        <f t="shared" si="322"/>
        <v>85.797998383897607</v>
      </c>
      <c r="BR575" s="96">
        <f t="shared" si="323"/>
        <v>82.431124906012542</v>
      </c>
      <c r="BS575" s="97" t="str">
        <f t="shared" si="324"/>
        <v>BUENA</v>
      </c>
      <c r="BT575" s="98">
        <f t="shared" si="325"/>
        <v>24.271844660194176</v>
      </c>
      <c r="BU575" s="99">
        <f t="shared" si="326"/>
        <v>0.998</v>
      </c>
      <c r="BV575" s="100">
        <f t="shared" si="327"/>
        <v>0.97805804683409148</v>
      </c>
      <c r="BW575" s="95">
        <f t="shared" si="328"/>
        <v>1</v>
      </c>
      <c r="BX575" s="94">
        <f t="shared" si="329"/>
        <v>0.91</v>
      </c>
      <c r="BY575" s="100">
        <f t="shared" si="330"/>
        <v>0.999</v>
      </c>
      <c r="BZ575" s="100">
        <f t="shared" si="331"/>
        <v>0.92295217412245378</v>
      </c>
      <c r="CA575" s="94">
        <f t="shared" si="332"/>
        <v>0.15</v>
      </c>
      <c r="CB575" s="99">
        <f t="shared" si="333"/>
        <v>0.85408143093391642</v>
      </c>
      <c r="CC575" s="97" t="str">
        <f t="shared" si="334"/>
        <v>Aceptable</v>
      </c>
      <c r="CD575" s="99">
        <f t="shared" si="335"/>
        <v>7.7047825877546161E-2</v>
      </c>
      <c r="CE575" s="96">
        <f t="shared" si="336"/>
        <v>0</v>
      </c>
      <c r="CF575" s="96">
        <f t="shared" si="337"/>
        <v>0</v>
      </c>
      <c r="CG575" s="99">
        <f t="shared" si="338"/>
        <v>2.5682608625848719E-2</v>
      </c>
      <c r="CH575" s="101" t="str">
        <f t="shared" si="339"/>
        <v>Ninguna</v>
      </c>
      <c r="CI575" s="96">
        <f t="shared" si="340"/>
        <v>0</v>
      </c>
      <c r="CJ575" s="96">
        <f t="shared" si="341"/>
        <v>0.63964876907667989</v>
      </c>
      <c r="CK575" s="96">
        <f t="shared" si="342"/>
        <v>2.0000000000000018E-3</v>
      </c>
      <c r="CL575" s="102">
        <f t="shared" si="343"/>
        <v>0.21388292302555997</v>
      </c>
      <c r="CM575" s="103" t="str">
        <f t="shared" si="344"/>
        <v>Baja</v>
      </c>
      <c r="CN575" s="96">
        <f t="shared" si="345"/>
        <v>0</v>
      </c>
      <c r="CO575" s="96">
        <f t="shared" si="346"/>
        <v>0</v>
      </c>
      <c r="CP575" s="103" t="str">
        <f t="shared" si="347"/>
        <v>Ninguna</v>
      </c>
      <c r="CQ575" s="104">
        <f t="shared" si="348"/>
        <v>6.939926331218137E-3</v>
      </c>
      <c r="CR575" s="104">
        <f t="shared" si="349"/>
        <v>6.939926331218137E-3</v>
      </c>
      <c r="CS575" s="103" t="str">
        <f t="shared" si="350"/>
        <v>Ninguna</v>
      </c>
      <c r="CT575" s="105" t="str">
        <f t="shared" si="351"/>
        <v>Eutrofico</v>
      </c>
      <c r="CU575" s="108" t="s">
        <v>2877</v>
      </c>
      <c r="CV575" s="83" t="s">
        <v>2878</v>
      </c>
      <c r="CW575" s="90">
        <v>44168</v>
      </c>
      <c r="CX575" s="106">
        <f t="shared" si="352"/>
        <v>5.2784863293062321</v>
      </c>
    </row>
    <row r="576" spans="1:102" ht="30" hidden="1" customHeight="1" x14ac:dyDescent="0.2">
      <c r="A576" s="83">
        <v>2020</v>
      </c>
      <c r="B576" s="84" t="s">
        <v>1756</v>
      </c>
      <c r="C576" s="84" t="s">
        <v>191</v>
      </c>
      <c r="D576" s="83" t="s">
        <v>1757</v>
      </c>
      <c r="E576" s="84" t="s">
        <v>187</v>
      </c>
      <c r="F576" s="86" t="s">
        <v>151</v>
      </c>
      <c r="G576" s="86" t="s">
        <v>1507</v>
      </c>
      <c r="H576" s="87">
        <v>-75.775728999999998</v>
      </c>
      <c r="I576" s="119">
        <v>6.8903679999999996</v>
      </c>
      <c r="J576" s="88">
        <v>812284.34990000003</v>
      </c>
      <c r="K576" s="86">
        <v>1254035.5829</v>
      </c>
      <c r="L576" s="120">
        <v>1872</v>
      </c>
      <c r="M576" s="83">
        <v>2</v>
      </c>
      <c r="N576" s="86" t="s">
        <v>79</v>
      </c>
      <c r="O576" s="86" t="s">
        <v>2545</v>
      </c>
      <c r="P576" s="86" t="s">
        <v>80</v>
      </c>
      <c r="Q576" s="84" t="s">
        <v>2546</v>
      </c>
      <c r="R576" s="84" t="s">
        <v>667</v>
      </c>
      <c r="S576" s="84" t="s">
        <v>181</v>
      </c>
      <c r="T576" s="84" t="s">
        <v>668</v>
      </c>
      <c r="U576" s="85" t="s">
        <v>188</v>
      </c>
      <c r="V576" s="84" t="s">
        <v>189</v>
      </c>
      <c r="W576" s="84" t="s">
        <v>190</v>
      </c>
      <c r="X576" s="90" t="s">
        <v>191</v>
      </c>
      <c r="Y576" s="90">
        <v>44145</v>
      </c>
      <c r="Z576" s="91">
        <v>7.94</v>
      </c>
      <c r="AA576" s="91">
        <v>7.26</v>
      </c>
      <c r="AB576" s="91">
        <v>172.1</v>
      </c>
      <c r="AC576" s="91">
        <v>21.7</v>
      </c>
      <c r="AD576" s="91">
        <v>26</v>
      </c>
      <c r="AE576" s="91">
        <v>8.26</v>
      </c>
      <c r="AF576" s="91">
        <v>101.1</v>
      </c>
      <c r="AG576" s="91">
        <f t="shared" si="353"/>
        <v>4.3000000000000007</v>
      </c>
      <c r="AH576" s="91">
        <v>12</v>
      </c>
      <c r="AI576" s="91">
        <v>2</v>
      </c>
      <c r="AJ576" s="91" t="s">
        <v>88</v>
      </c>
      <c r="AK576" s="91" t="s">
        <v>88</v>
      </c>
      <c r="AL576" s="91">
        <v>27550</v>
      </c>
      <c r="AM576" s="91">
        <v>72700</v>
      </c>
      <c r="AN576" s="91">
        <v>29090</v>
      </c>
      <c r="AO576" s="91">
        <v>0.5</v>
      </c>
      <c r="AP576" s="91">
        <v>0.2484863293062323</v>
      </c>
      <c r="AQ576" s="91">
        <v>7.1999999999999995E-2</v>
      </c>
      <c r="AR576" s="91">
        <v>5</v>
      </c>
      <c r="AS576" s="91">
        <v>7.61</v>
      </c>
      <c r="AT576" s="91">
        <v>135</v>
      </c>
      <c r="AU576" s="91" t="s">
        <v>88</v>
      </c>
      <c r="AV576" s="91">
        <v>15</v>
      </c>
      <c r="AW576" s="91">
        <v>0.1</v>
      </c>
      <c r="AX576" s="91">
        <v>5</v>
      </c>
      <c r="AY576" s="91">
        <v>0.61599999999999999</v>
      </c>
      <c r="AZ576" s="91">
        <v>65</v>
      </c>
      <c r="BA576" s="91">
        <v>66.3</v>
      </c>
      <c r="BB576" s="91" t="s">
        <v>88</v>
      </c>
      <c r="BC576" s="91" t="s">
        <v>88</v>
      </c>
      <c r="BD576" s="91" t="s">
        <v>88</v>
      </c>
      <c r="BE576" s="93" t="s">
        <v>88</v>
      </c>
      <c r="BF576" s="91" t="s">
        <v>88</v>
      </c>
      <c r="BG576" s="91" t="s">
        <v>88</v>
      </c>
      <c r="BH576" s="91" t="s">
        <v>88</v>
      </c>
      <c r="BI576" s="94">
        <f t="shared" si="314"/>
        <v>98.807700801090647</v>
      </c>
      <c r="BJ576" s="95">
        <f t="shared" si="315"/>
        <v>6.6452291373595163</v>
      </c>
      <c r="BK576" s="95">
        <f t="shared" si="316"/>
        <v>92.826800985175822</v>
      </c>
      <c r="BL576" s="95">
        <f t="shared" si="317"/>
        <v>80.14150832</v>
      </c>
      <c r="BM576" s="95">
        <f t="shared" si="318"/>
        <v>99.104004398411917</v>
      </c>
      <c r="BN576" s="95">
        <f t="shared" si="319"/>
        <v>61.608367706250007</v>
      </c>
      <c r="BO576" s="95">
        <f t="shared" si="320"/>
        <v>76.855014241440628</v>
      </c>
      <c r="BP576" s="95">
        <f t="shared" si="321"/>
        <v>80.726654382998063</v>
      </c>
      <c r="BQ576" s="95">
        <f t="shared" si="322"/>
        <v>80.486634346937507</v>
      </c>
      <c r="BR576" s="96">
        <f t="shared" si="323"/>
        <v>72.735995211268005</v>
      </c>
      <c r="BS576" s="97" t="str">
        <f t="shared" si="324"/>
        <v>BUENA</v>
      </c>
      <c r="BT576" s="98">
        <f t="shared" si="325"/>
        <v>8.1168831168831161</v>
      </c>
      <c r="BU576" s="99">
        <f t="shared" si="326"/>
        <v>0.9890000000000001</v>
      </c>
      <c r="BV576" s="100">
        <f t="shared" si="327"/>
        <v>0.1</v>
      </c>
      <c r="BW576" s="95">
        <f t="shared" si="328"/>
        <v>1</v>
      </c>
      <c r="BX576" s="94">
        <f t="shared" si="329"/>
        <v>0.91</v>
      </c>
      <c r="BY576" s="100">
        <f t="shared" si="330"/>
        <v>0.97499999999999998</v>
      </c>
      <c r="BZ576" s="100">
        <f t="shared" si="331"/>
        <v>0.45556458706782144</v>
      </c>
      <c r="CA576" s="94">
        <f t="shared" si="332"/>
        <v>0.35</v>
      </c>
      <c r="CB576" s="99">
        <f t="shared" si="333"/>
        <v>0.68891904218949518</v>
      </c>
      <c r="CC576" s="97" t="str">
        <f t="shared" si="334"/>
        <v>Regular</v>
      </c>
      <c r="CD576" s="99">
        <f t="shared" si="335"/>
        <v>0.54443541293217856</v>
      </c>
      <c r="CE576" s="96">
        <f t="shared" si="336"/>
        <v>8.4073576932019625E-2</v>
      </c>
      <c r="CF576" s="96">
        <f t="shared" si="337"/>
        <v>7.5000000000000011E-2</v>
      </c>
      <c r="CG576" s="99">
        <f t="shared" si="338"/>
        <v>0.2345029966213994</v>
      </c>
      <c r="CH576" s="101" t="str">
        <f t="shared" si="339"/>
        <v>Baja</v>
      </c>
      <c r="CI576" s="96">
        <f t="shared" si="340"/>
        <v>0</v>
      </c>
      <c r="CJ576" s="96">
        <f t="shared" si="341"/>
        <v>1</v>
      </c>
      <c r="CK576" s="96">
        <f t="shared" si="342"/>
        <v>0</v>
      </c>
      <c r="CL576" s="102">
        <f t="shared" si="343"/>
        <v>0.33333333333333331</v>
      </c>
      <c r="CM576" s="103" t="str">
        <f t="shared" si="344"/>
        <v>Baja</v>
      </c>
      <c r="CN576" s="96">
        <f t="shared" si="345"/>
        <v>2.4999999999999998E-2</v>
      </c>
      <c r="CO576" s="96">
        <f t="shared" si="346"/>
        <v>2.4999999999999998E-2</v>
      </c>
      <c r="CP576" s="103" t="str">
        <f t="shared" si="347"/>
        <v>Ninguna</v>
      </c>
      <c r="CQ576" s="104">
        <f t="shared" si="348"/>
        <v>2.3925502852084378E-3</v>
      </c>
      <c r="CR576" s="104">
        <f t="shared" si="349"/>
        <v>2.3925502852084378E-3</v>
      </c>
      <c r="CS576" s="103" t="str">
        <f t="shared" si="350"/>
        <v>Ninguna</v>
      </c>
      <c r="CT576" s="105" t="str">
        <f t="shared" si="351"/>
        <v>Eutrofico</v>
      </c>
      <c r="CU576" s="115" t="s">
        <v>2875</v>
      </c>
      <c r="CV576" s="108" t="s">
        <v>2876</v>
      </c>
      <c r="CW576" s="90">
        <v>44160</v>
      </c>
      <c r="CX576" s="106">
        <f t="shared" si="352"/>
        <v>5.3204863293062319</v>
      </c>
    </row>
    <row r="577" spans="1:102" ht="30" hidden="1" customHeight="1" x14ac:dyDescent="0.2">
      <c r="A577" s="83">
        <v>2020</v>
      </c>
      <c r="B577" s="84" t="s">
        <v>1765</v>
      </c>
      <c r="C577" s="84" t="s">
        <v>1303</v>
      </c>
      <c r="D577" s="83" t="s">
        <v>1766</v>
      </c>
      <c r="E577" s="84" t="s">
        <v>1305</v>
      </c>
      <c r="F577" s="86" t="s">
        <v>241</v>
      </c>
      <c r="G577" s="86" t="s">
        <v>1494</v>
      </c>
      <c r="H577" s="87">
        <v>-75.314374000000001</v>
      </c>
      <c r="I577" s="119">
        <v>6.9017330000000001</v>
      </c>
      <c r="J577" s="88">
        <v>863293.43149999995</v>
      </c>
      <c r="K577" s="86">
        <v>1255135.9582</v>
      </c>
      <c r="L577" s="120">
        <v>1508</v>
      </c>
      <c r="M577" s="83">
        <v>2</v>
      </c>
      <c r="N577" s="86" t="s">
        <v>79</v>
      </c>
      <c r="O577" s="86" t="s">
        <v>2684</v>
      </c>
      <c r="P577" s="86" t="s">
        <v>685</v>
      </c>
      <c r="Q577" s="84" t="s">
        <v>243</v>
      </c>
      <c r="R577" s="84" t="s">
        <v>2694</v>
      </c>
      <c r="S577" s="84" t="s">
        <v>507</v>
      </c>
      <c r="T577" s="84" t="s">
        <v>2695</v>
      </c>
      <c r="U577" s="85" t="s">
        <v>1306</v>
      </c>
      <c r="V577" s="84" t="s">
        <v>1307</v>
      </c>
      <c r="W577" s="84" t="s">
        <v>1308</v>
      </c>
      <c r="X577" s="90" t="s">
        <v>1303</v>
      </c>
      <c r="Y577" s="90">
        <v>44148</v>
      </c>
      <c r="Z577" s="91">
        <v>359.2</v>
      </c>
      <c r="AA577" s="91">
        <v>6.96</v>
      </c>
      <c r="AB577" s="91">
        <v>80</v>
      </c>
      <c r="AC577" s="91">
        <v>19.5</v>
      </c>
      <c r="AD577" s="91">
        <v>20.3</v>
      </c>
      <c r="AE577" s="91">
        <v>7.3</v>
      </c>
      <c r="AF577" s="91">
        <v>95.2</v>
      </c>
      <c r="AG577" s="91">
        <f t="shared" si="353"/>
        <v>0.80000000000000071</v>
      </c>
      <c r="AH577" s="91">
        <v>12</v>
      </c>
      <c r="AI577" s="91">
        <v>2</v>
      </c>
      <c r="AJ577" s="91" t="s">
        <v>88</v>
      </c>
      <c r="AK577" s="91" t="s">
        <v>88</v>
      </c>
      <c r="AL577" s="91">
        <v>66890</v>
      </c>
      <c r="AM577" s="91">
        <v>149595</v>
      </c>
      <c r="AN577" s="91">
        <v>87800</v>
      </c>
      <c r="AO577" s="91">
        <v>0.5</v>
      </c>
      <c r="AP577" s="91">
        <v>0.2484863293062323</v>
      </c>
      <c r="AQ577" s="91">
        <v>0.03</v>
      </c>
      <c r="AR577" s="91">
        <v>5</v>
      </c>
      <c r="AS577" s="91">
        <v>14.9</v>
      </c>
      <c r="AT577" s="91">
        <v>80</v>
      </c>
      <c r="AU577" s="91" t="s">
        <v>88</v>
      </c>
      <c r="AV577" s="91">
        <v>8</v>
      </c>
      <c r="AW577" s="91">
        <v>0.1</v>
      </c>
      <c r="AX577" s="91">
        <v>5</v>
      </c>
      <c r="AY577" s="91">
        <v>0.82099999999999995</v>
      </c>
      <c r="AZ577" s="91">
        <v>13</v>
      </c>
      <c r="BA577" s="91">
        <v>20.8</v>
      </c>
      <c r="BB577" s="91" t="s">
        <v>88</v>
      </c>
      <c r="BC577" s="91" t="s">
        <v>88</v>
      </c>
      <c r="BD577" s="91" t="s">
        <v>88</v>
      </c>
      <c r="BE577" s="93" t="s">
        <v>88</v>
      </c>
      <c r="BF577" s="91" t="s">
        <v>88</v>
      </c>
      <c r="BG577" s="91" t="s">
        <v>88</v>
      </c>
      <c r="BH577" s="91" t="s">
        <v>88</v>
      </c>
      <c r="BI577" s="94">
        <f t="shared" si="314"/>
        <v>97.7075570904709</v>
      </c>
      <c r="BJ577" s="95">
        <f t="shared" si="315"/>
        <v>4.1072968244652355</v>
      </c>
      <c r="BK577" s="95">
        <f t="shared" si="316"/>
        <v>87.589530557071811</v>
      </c>
      <c r="BL577" s="95">
        <f t="shared" si="317"/>
        <v>80.14150832</v>
      </c>
      <c r="BM577" s="95">
        <f t="shared" si="318"/>
        <v>99.104004398411917</v>
      </c>
      <c r="BN577" s="95">
        <f t="shared" si="319"/>
        <v>61.608367706250007</v>
      </c>
      <c r="BO577" s="95">
        <f t="shared" si="320"/>
        <v>89.428374924745114</v>
      </c>
      <c r="BP577" s="95">
        <f t="shared" si="321"/>
        <v>68.280818667125388</v>
      </c>
      <c r="BQ577" s="95">
        <f t="shared" si="322"/>
        <v>85.447552256000009</v>
      </c>
      <c r="BR577" s="96">
        <f t="shared" si="323"/>
        <v>72.175735328003128</v>
      </c>
      <c r="BS577" s="97" t="str">
        <f t="shared" si="324"/>
        <v>BUENA</v>
      </c>
      <c r="BT577" s="98">
        <f t="shared" si="325"/>
        <v>6.0901339829476253</v>
      </c>
      <c r="BU577" s="99">
        <f t="shared" si="326"/>
        <v>0.95200000000000007</v>
      </c>
      <c r="BV577" s="100">
        <f t="shared" si="327"/>
        <v>0.1</v>
      </c>
      <c r="BW577" s="95">
        <f t="shared" si="328"/>
        <v>0.98077357030681434</v>
      </c>
      <c r="BX577" s="94">
        <f t="shared" si="329"/>
        <v>0.91</v>
      </c>
      <c r="BY577" s="100">
        <f t="shared" si="330"/>
        <v>0.996</v>
      </c>
      <c r="BZ577" s="100">
        <f t="shared" si="331"/>
        <v>0.80495241268884388</v>
      </c>
      <c r="CA577" s="94">
        <f t="shared" si="332"/>
        <v>0.35</v>
      </c>
      <c r="CB577" s="99">
        <f t="shared" si="333"/>
        <v>0.73216163761939224</v>
      </c>
      <c r="CC577" s="97" t="str">
        <f t="shared" si="334"/>
        <v>Aceptable</v>
      </c>
      <c r="CD577" s="99">
        <f t="shared" si="335"/>
        <v>0.1950475873111561</v>
      </c>
      <c r="CE577" s="96">
        <f t="shared" si="336"/>
        <v>0</v>
      </c>
      <c r="CF577" s="96">
        <f t="shared" si="337"/>
        <v>0</v>
      </c>
      <c r="CG577" s="99">
        <f t="shared" si="338"/>
        <v>6.5015862437052027E-2</v>
      </c>
      <c r="CH577" s="101" t="str">
        <f t="shared" si="339"/>
        <v>Ninguna</v>
      </c>
      <c r="CI577" s="96">
        <f t="shared" si="340"/>
        <v>0</v>
      </c>
      <c r="CJ577" s="96">
        <f t="shared" si="341"/>
        <v>1</v>
      </c>
      <c r="CK577" s="96">
        <f t="shared" si="342"/>
        <v>4.7999999999999932E-2</v>
      </c>
      <c r="CL577" s="102">
        <f t="shared" si="343"/>
        <v>0.34933333333333333</v>
      </c>
      <c r="CM577" s="103" t="str">
        <f t="shared" si="344"/>
        <v>Baja</v>
      </c>
      <c r="CN577" s="96">
        <f t="shared" si="345"/>
        <v>0</v>
      </c>
      <c r="CO577" s="96">
        <f t="shared" si="346"/>
        <v>0</v>
      </c>
      <c r="CP577" s="103" t="str">
        <f t="shared" si="347"/>
        <v>Ninguna</v>
      </c>
      <c r="CQ577" s="104">
        <f t="shared" si="348"/>
        <v>8.5121010107225465E-4</v>
      </c>
      <c r="CR577" s="104">
        <f t="shared" si="349"/>
        <v>8.5121010107225465E-4</v>
      </c>
      <c r="CS577" s="103" t="str">
        <f t="shared" si="350"/>
        <v>Ninguna</v>
      </c>
      <c r="CT577" s="105" t="str">
        <f t="shared" si="351"/>
        <v>Eutrofico</v>
      </c>
      <c r="CU577" s="108" t="s">
        <v>2877</v>
      </c>
      <c r="CV577" s="83" t="s">
        <v>2878</v>
      </c>
      <c r="CW577" s="90">
        <v>44168</v>
      </c>
      <c r="CX577" s="106">
        <f t="shared" si="352"/>
        <v>5.2784863293062321</v>
      </c>
    </row>
    <row r="578" spans="1:102" ht="30" hidden="1" customHeight="1" x14ac:dyDescent="0.2">
      <c r="A578" s="83">
        <v>2020</v>
      </c>
      <c r="B578" s="84" t="s">
        <v>1774</v>
      </c>
      <c r="C578" s="84" t="s">
        <v>281</v>
      </c>
      <c r="D578" s="83" t="s">
        <v>1775</v>
      </c>
      <c r="E578" s="84" t="s">
        <v>279</v>
      </c>
      <c r="F578" s="86" t="s">
        <v>241</v>
      </c>
      <c r="G578" s="86" t="s">
        <v>1507</v>
      </c>
      <c r="H578" s="87">
        <v>-75.698893999999996</v>
      </c>
      <c r="I578" s="119">
        <v>6.9475660000000001</v>
      </c>
      <c r="J578" s="88">
        <v>820801.28040000005</v>
      </c>
      <c r="K578" s="86">
        <v>1260334.0755</v>
      </c>
      <c r="L578" s="120">
        <v>2312</v>
      </c>
      <c r="M578" s="83">
        <v>2</v>
      </c>
      <c r="N578" s="86" t="s">
        <v>79</v>
      </c>
      <c r="O578" s="86" t="s">
        <v>2545</v>
      </c>
      <c r="P578" s="86" t="s">
        <v>80</v>
      </c>
      <c r="Q578" s="84" t="s">
        <v>2546</v>
      </c>
      <c r="R578" s="84" t="s">
        <v>667</v>
      </c>
      <c r="S578" s="84" t="s">
        <v>181</v>
      </c>
      <c r="T578" s="84" t="s">
        <v>668</v>
      </c>
      <c r="U578" s="85" t="s">
        <v>276</v>
      </c>
      <c r="V578" s="84" t="s">
        <v>277</v>
      </c>
      <c r="W578" s="84" t="s">
        <v>280</v>
      </c>
      <c r="X578" s="90" t="s">
        <v>281</v>
      </c>
      <c r="Y578" s="90">
        <v>44148</v>
      </c>
      <c r="Z578" s="91">
        <v>19.77</v>
      </c>
      <c r="AA578" s="91">
        <v>7.08</v>
      </c>
      <c r="AB578" s="91">
        <v>61.3</v>
      </c>
      <c r="AC578" s="91">
        <v>15.4</v>
      </c>
      <c r="AD578" s="91">
        <v>18</v>
      </c>
      <c r="AE578" s="91">
        <v>7.57</v>
      </c>
      <c r="AF578" s="91">
        <v>99.2</v>
      </c>
      <c r="AG578" s="91">
        <f t="shared" si="353"/>
        <v>2.5999999999999996</v>
      </c>
      <c r="AH578" s="91">
        <v>18.399999999999999</v>
      </c>
      <c r="AI578" s="91">
        <v>2</v>
      </c>
      <c r="AJ578" s="91" t="s">
        <v>88</v>
      </c>
      <c r="AK578" s="91" t="s">
        <v>88</v>
      </c>
      <c r="AL578" s="91">
        <v>3100</v>
      </c>
      <c r="AM578" s="91">
        <v>9800</v>
      </c>
      <c r="AN578" s="91">
        <v>3100</v>
      </c>
      <c r="AO578" s="91">
        <v>0.5</v>
      </c>
      <c r="AP578" s="91">
        <v>0.2484863293062323</v>
      </c>
      <c r="AQ578" s="91">
        <v>0.03</v>
      </c>
      <c r="AR578" s="91">
        <v>5</v>
      </c>
      <c r="AS578" s="91">
        <v>35.6</v>
      </c>
      <c r="AT578" s="91">
        <v>123</v>
      </c>
      <c r="AU578" s="91" t="s">
        <v>88</v>
      </c>
      <c r="AV578" s="91">
        <v>96</v>
      </c>
      <c r="AW578" s="91">
        <v>0.4</v>
      </c>
      <c r="AX578" s="91">
        <v>5</v>
      </c>
      <c r="AY578" s="91">
        <v>0.51100000000000001</v>
      </c>
      <c r="AZ578" s="91">
        <v>24</v>
      </c>
      <c r="BA578" s="91">
        <v>24</v>
      </c>
      <c r="BB578" s="91" t="s">
        <v>88</v>
      </c>
      <c r="BC578" s="91" t="s">
        <v>88</v>
      </c>
      <c r="BD578" s="91" t="s">
        <v>88</v>
      </c>
      <c r="BE578" s="93" t="s">
        <v>88</v>
      </c>
      <c r="BF578" s="91" t="s">
        <v>88</v>
      </c>
      <c r="BG578" s="91" t="s">
        <v>88</v>
      </c>
      <c r="BH578" s="91" t="s">
        <v>88</v>
      </c>
      <c r="BI578" s="94">
        <f t="shared" ref="BI578:BI641" si="354">IF(AF578&gt;140,50,0.000000031615*(AF578)^5 - 0.000010304*(AF578)^4 + 0.0010076*(AF578)^3 - 0.027883*(AF578)^2 + 0.84068*(AF578) + 0.1612)</f>
        <v>98.664590403874016</v>
      </c>
      <c r="BJ578" s="95">
        <f t="shared" ref="BJ578:BJ641" si="355">IF(AN578&gt;100000,2,(EXP(-0.0152*(LN(AN578))^2-0.1063*LN(AN578)+4.5922)))</f>
        <v>15.725619314028283</v>
      </c>
      <c r="BK578" s="95">
        <f t="shared" ref="BK578:BK641" si="356">IF(AA578&lt;2,0,IF(AA578&gt;12,0,(IF(AA578&lt;=7.5,-0.1789*AA578^5+3.7932*AA578^4-30.517*AA578^3+119.75*AA578^2-224.58*AA578+159.46,-1.11429*AA578^4+44.50952*AA578^3-656.6*AA578^2+4215.34762*AA578-9840.14286))))</f>
        <v>90.188410011413424</v>
      </c>
      <c r="BL578" s="95">
        <f t="shared" ref="BL578:BL641" si="357">+IF(AI578&gt;30,2,0.00018677*AI578^4 - 0.016615*AI578^3 + 0.59636*AI578 ^2- 11.152*AI578+100.19)</f>
        <v>80.14150832</v>
      </c>
      <c r="BM578" s="95">
        <f t="shared" ref="BM578:BM641" si="358">IF(AP578&gt;100,1, 0.0000000035603*AP578^6 - 0.0000012183*AP578^5 + 0.00016238*AP578^4 - 0.010693*AP578^3 + 0.37304*AP578^2 - 7.521*AP578+100.95)</f>
        <v>99.104004398411917</v>
      </c>
      <c r="BN578" s="95">
        <f t="shared" ref="BN578:BN641" si="359">IF(AO578&gt;10,2,0.0046732*AO578^6 - 0.16167*AO578^5 + 2.20595*AO578^4 - 15.0504*AO578^3 + 53.8893*AO578^2 - 99.8933*AO578 + 99.8311)</f>
        <v>61.608367706250007</v>
      </c>
      <c r="BO578" s="95">
        <f t="shared" ref="BO578:BO641" si="360">0.0000019619*AG578^6 - 0.00013964*AG578^5 + 0.0025908*AG578^4 + 0.015398*AG578^3 - 0.67952*AG578^2 - 0.67204*AG578 + 90.392</f>
        <v>84.424184298494538</v>
      </c>
      <c r="BP578" s="95">
        <f t="shared" ref="BP578:BP641" si="361">IF(AS578&gt;100,5,(0.0000018939*AS578^4 - 0.00049942*AS578^3 + 0.049118*AS578^2 - 2.6284*AS578 + 98.098))</f>
        <v>47.286293703165434</v>
      </c>
      <c r="BQ578" s="95">
        <f t="shared" ref="BQ578:BQ641" si="362">IF(AT578&gt;500,20,(-0.0000000044289*AT578^4 + 0.00000465*AT578^3 - 0.0019591*AT578^2 + 0.18973*AT578 + 80.608))</f>
        <v>81.944881605675107</v>
      </c>
      <c r="BR578" s="96">
        <f t="shared" ref="BR578:BR641" si="363">+BI578*0.17+BJ578*0.16+BK578*0.11+BL578*0.11+BM578*0.1+BN578*0.1+BO578*0.1+BP578*0.08+BQ578*0.07</f>
        <v>72.058071324324729</v>
      </c>
      <c r="BS578" s="97" t="str">
        <f t="shared" ref="BS578:BS641" si="364">IF(BR578&lt;=25,"MUY MALA",IF(BR578&lt;=50,"MALO",IF(BR578&lt;=70,"MEDIA",IF(BR578&lt;=90,"BUENA","EXCELENTE"))))</f>
        <v>BUENA</v>
      </c>
      <c r="BT578" s="98">
        <f t="shared" ref="BT578:BT641" si="365">+AX578/AY578</f>
        <v>9.7847358121330714</v>
      </c>
      <c r="BU578" s="99">
        <f t="shared" ref="BU578:BU641" si="366">IF(AF578="No Calcular","No calcular",IFERROR(IF(AF578&lt;=100,((1-(1-0.01*AF578))),((1-(0.01*AF578-1)))),""))</f>
        <v>0.9920000000000001</v>
      </c>
      <c r="BV578" s="100">
        <f t="shared" ref="BV578:BV641" si="367">IF(AN578="","",IF(AN578&lt;50,0.98,IF(AND(AN578&gt;=50,AN578&lt;1600),0.98*EXP((AN578-50)*-0.0009917754),0.1)))</f>
        <v>0.1</v>
      </c>
      <c r="BW578" s="95">
        <f t="shared" ref="BW578:BW641" si="368">IF(AA578="ND","No Calcular",IF(AA578="","",IF(AA578&lt;4,0.1,IF(AND(AA578&gt;4,AA578&lt;=7),(0.02628419*EXP(AA578*0.520025)),IF(AND(AA578&gt;7,AA578&lt;=8),(1),IF(AND(AA578&gt;8,AA578&lt;=11),(1*EXP((AA578-8)*-0.5187742)),0.1))))))</f>
        <v>1</v>
      </c>
      <c r="BX578" s="94">
        <f t="shared" ref="BX578:BX641" si="369">IF(AH578="ND","No Calcular",IF(AH578="","",IF(AH578&lt;=20,0.91,IF(AND(AH578&gt;20,AH578&lt;=25),0.71,IF(AND(AH578&gt;25,AH578&lt;=40),0.51,IF(AND(AH578&gt;40,AH578&lt;=80),0.26,0.125))))))</f>
        <v>0.91</v>
      </c>
      <c r="BY578" s="100">
        <f t="shared" ref="BY578:BY641" si="370">IF(AV578="ND","No Calcular",IF(AV578="","",IF(AV578&lt;=4.5,1,IF(AND(AV578&gt;4.5,AV578&lt;=320),(1-(-0.02+0.003*AV578)),0))))</f>
        <v>0.73199999999999998</v>
      </c>
      <c r="BZ578" s="100">
        <f t="shared" ref="BZ578:BZ641" si="371">IF(AB578="ND","No Calcular",IFERROR(IF((1-10^(-3.26+1.34*LOG10(AB578)))&lt;0,0,1-10^(-3.26+1.34*LOG10(AB578))),""))</f>
        <v>0.86347976227402978</v>
      </c>
      <c r="CA578" s="94">
        <f t="shared" ref="CA578:CA641" si="372">IF(BT578="No Calcular","No Calcular",IF(BT578="","",IF(BT578&lt;=5,0.15,IF(AND(BT578&gt;5,BT578&lt;=10),0.35,IF(AND(BT578&gt;10,BT578&lt;=15),0.6,IF(AND(BT578&gt;15,BT578&lt;20),0.8,0.15))))))</f>
        <v>0.35</v>
      </c>
      <c r="CB578" s="99">
        <f t="shared" ref="CB578:CB641" si="373">+BU578*0.16+BV578*0.14+BW578*0.14+BX578*0.14+BY578*0.14+BZ578*0.14+CA578*0.14</f>
        <v>0.71248716671836432</v>
      </c>
      <c r="CC578" s="97" t="str">
        <f t="shared" ref="CC578:CC641" si="374">IF(AND(CB578&gt;=0,CB578&lt;0.25),"Muy mala",IF(AND(CB578&gt;=0.25,CB578&lt;0.5),"Mala",IF(AND(CB578&gt;=0.5,CB578&lt;0.7),"Regular",IF(AND(CB578&gt;=0.7,CB578&lt;0.9),"Aceptable",IF(AND(CB578&gt;=0.9,CB578&lt;=1),"Buena","No se conoce")))))</f>
        <v>Aceptable</v>
      </c>
      <c r="CD578" s="99">
        <f t="shared" ref="CD578:CD641" si="375">IF(AB578&gt;=270,1,(IF(AB578&lt;270,10^(-3.26+(1.34*LOG(AB578))))))</f>
        <v>0.13652023772597024</v>
      </c>
      <c r="CE578" s="96">
        <f t="shared" ref="CE578:CE641" si="376">IF(BA578&lt;=30,0,IF(BA578&lt;110,(10^(-9.09+(4.4*LOG(BA578)))),1))</f>
        <v>0</v>
      </c>
      <c r="CF578" s="96">
        <f t="shared" ref="CF578:CF641" si="377">IF(AZ578&lt;=50,0,IF(AZ578&lt;=250,(-0.25+(0.005*AZ578)),1))</f>
        <v>0</v>
      </c>
      <c r="CG578" s="99">
        <f t="shared" ref="CG578:CG641" si="378">+(CD578+CE578+CF578)/3</f>
        <v>4.5506745908656748E-2</v>
      </c>
      <c r="CH578" s="101" t="str">
        <f t="shared" ref="CH578:CH641" si="379">IF(CG578&lt;0.2,"Ninguna",IF(CG578&lt;0.4,"Baja",IF(CG578&lt;0.6,"Media",IF(CG578&lt;0.8,"Alta","Muy Alta"))))</f>
        <v>Ninguna</v>
      </c>
      <c r="CI578" s="96">
        <f t="shared" ref="CI578:CI641" si="380">IF(AI578&lt;=2,0,IF(AI578&lt;30,(-0.05+(0.7*(LOG10(AI578)))),1))</f>
        <v>0</v>
      </c>
      <c r="CJ578" s="96">
        <f t="shared" ref="CJ578:CJ641" si="381">IF(AM578&lt;=500,0,IF(AM578&lt;=20000,(-1.44+(0.56*(LOG10(AM578)))),1))</f>
        <v>0.79508660238779738</v>
      </c>
      <c r="CK578" s="96">
        <f t="shared" ref="CK578:CK641" si="382">IF(AF578&gt;=100,0,(IF(AF578&lt;100,1-(0.01*AF578))))</f>
        <v>7.9999999999998961E-3</v>
      </c>
      <c r="CL578" s="102">
        <f t="shared" ref="CL578:CL641" si="383">+(CI578+CJ578+CK578)/3</f>
        <v>0.26769553412926578</v>
      </c>
      <c r="CM578" s="103" t="str">
        <f t="shared" ref="CM578:CM641" si="384">IF(CL578&lt;0.2,"Ninguna",IF(CL578&lt;0.4,"Baja",IF(CL578&lt;0.6,"Media",IF(CL578&lt;0.8,"Alta","Muy Alta"))))</f>
        <v>Baja</v>
      </c>
      <c r="CN578" s="96">
        <f t="shared" ref="CN578:CN641" si="385">IF(AV578&lt;=10,0,IF(AV578&lt;=340,(-0.02+(0.003*AV578)),1))</f>
        <v>0.26800000000000002</v>
      </c>
      <c r="CO578" s="96">
        <f t="shared" ref="CO578:CO641" si="386">+CN578</f>
        <v>0.26800000000000002</v>
      </c>
      <c r="CP578" s="103" t="str">
        <f t="shared" ref="CP578:CP641" si="387">IF(CO578&lt;0.2,"Ninguna",IF(CO578&lt;0.4,"Baja",IF(CO578&lt;0.6,"Media",IF(CO578&lt;0.8,"Alta","Muy Alta"))))</f>
        <v>Baja</v>
      </c>
      <c r="CQ578" s="104">
        <f t="shared" ref="CQ578:CQ641" si="388">((EXP(-31.08+(3.45*(AA578))))/(1+EXP(-31.08+(3.45*(AA578)))))</f>
        <v>1.2871973429555599E-3</v>
      </c>
      <c r="CR578" s="104">
        <f t="shared" ref="CR578:CR641" si="389">+CQ578</f>
        <v>1.2871973429555599E-3</v>
      </c>
      <c r="CS578" s="103" t="str">
        <f t="shared" ref="CS578:CS641" si="390">IF(CR578&lt;0.2,"Ninguna",IF(CR578&lt;0.4,"Baja",IF(CR578&lt;0.6,"Media",IF(CR578&lt;0.8,"Alta","Muy Alta"))))</f>
        <v>Ninguna</v>
      </c>
      <c r="CT578" s="105" t="str">
        <f t="shared" ref="CT578:CT641" si="391">IF(AY578&lt;0.01,"Oligotrofico",IF(AY578&lt;=0.02,"Mesotrofico",IF(AY578&lt;=1,"Eutrofico","Hipereutrofico")))</f>
        <v>Eutrofico</v>
      </c>
      <c r="CU578" s="112" t="s">
        <v>2879</v>
      </c>
      <c r="CV578" s="83" t="s">
        <v>2880</v>
      </c>
      <c r="CW578" s="90">
        <v>44168</v>
      </c>
      <c r="CX578" s="106">
        <f t="shared" si="352"/>
        <v>5.2784863293062321</v>
      </c>
    </row>
    <row r="579" spans="1:102" ht="30" hidden="1" customHeight="1" x14ac:dyDescent="0.2">
      <c r="A579" s="83">
        <v>2020</v>
      </c>
      <c r="B579" s="84" t="s">
        <v>1785</v>
      </c>
      <c r="C579" s="84" t="s">
        <v>1315</v>
      </c>
      <c r="D579" s="85" t="s">
        <v>1786</v>
      </c>
      <c r="E579" s="84" t="s">
        <v>1317</v>
      </c>
      <c r="F579" s="86" t="s">
        <v>241</v>
      </c>
      <c r="G579" s="86" t="s">
        <v>1494</v>
      </c>
      <c r="H579" s="87">
        <v>-75.290259000000006</v>
      </c>
      <c r="I579" s="119">
        <v>6.9864230000000003</v>
      </c>
      <c r="J579" s="88">
        <v>865983.1496</v>
      </c>
      <c r="K579" s="86">
        <v>1264497.0703</v>
      </c>
      <c r="L579" s="120">
        <v>1515</v>
      </c>
      <c r="M579" s="83">
        <v>2</v>
      </c>
      <c r="N579" s="86" t="s">
        <v>79</v>
      </c>
      <c r="O579" s="86" t="s">
        <v>2684</v>
      </c>
      <c r="P579" s="86" t="s">
        <v>685</v>
      </c>
      <c r="Q579" s="84" t="s">
        <v>243</v>
      </c>
      <c r="R579" s="84" t="s">
        <v>2694</v>
      </c>
      <c r="S579" s="84" t="s">
        <v>1318</v>
      </c>
      <c r="T579" s="84" t="s">
        <v>2695</v>
      </c>
      <c r="U579" s="85" t="s">
        <v>283</v>
      </c>
      <c r="V579" s="84" t="s">
        <v>2699</v>
      </c>
      <c r="W579" s="84" t="s">
        <v>1319</v>
      </c>
      <c r="X579" s="90" t="s">
        <v>1315</v>
      </c>
      <c r="Y579" s="90">
        <v>44148</v>
      </c>
      <c r="Z579" s="91">
        <v>400.69</v>
      </c>
      <c r="AA579" s="91">
        <v>6.95</v>
      </c>
      <c r="AB579" s="91">
        <v>60</v>
      </c>
      <c r="AC579" s="91">
        <v>20.3</v>
      </c>
      <c r="AD579" s="91">
        <v>21.5</v>
      </c>
      <c r="AE579" s="91">
        <v>7.42</v>
      </c>
      <c r="AF579" s="91">
        <v>100.4</v>
      </c>
      <c r="AG579" s="91">
        <f t="shared" si="353"/>
        <v>1.1999999999999993</v>
      </c>
      <c r="AH579" s="91">
        <v>12</v>
      </c>
      <c r="AI579" s="91">
        <v>2</v>
      </c>
      <c r="AJ579" s="91" t="s">
        <v>88</v>
      </c>
      <c r="AK579" s="91" t="s">
        <v>88</v>
      </c>
      <c r="AL579" s="91">
        <v>2620</v>
      </c>
      <c r="AM579" s="91">
        <v>26130</v>
      </c>
      <c r="AN579" s="91">
        <v>6488</v>
      </c>
      <c r="AO579" s="91">
        <v>0.5</v>
      </c>
      <c r="AP579" s="91">
        <v>0.2484863293062323</v>
      </c>
      <c r="AQ579" s="91">
        <v>0.03</v>
      </c>
      <c r="AR579" s="91">
        <v>5</v>
      </c>
      <c r="AS579" s="91">
        <v>3.4</v>
      </c>
      <c r="AT579" s="91">
        <v>54</v>
      </c>
      <c r="AU579" s="91" t="s">
        <v>88</v>
      </c>
      <c r="AV579" s="91">
        <v>7</v>
      </c>
      <c r="AW579" s="91">
        <v>0.1</v>
      </c>
      <c r="AX579" s="91">
        <v>5</v>
      </c>
      <c r="AY579" s="91">
        <v>0.36499999999999999</v>
      </c>
      <c r="AZ579" s="91">
        <v>21.3</v>
      </c>
      <c r="BA579" s="91">
        <v>12</v>
      </c>
      <c r="BB579" s="91" t="s">
        <v>88</v>
      </c>
      <c r="BC579" s="91" t="s">
        <v>88</v>
      </c>
      <c r="BD579" s="91" t="s">
        <v>88</v>
      </c>
      <c r="BE579" s="93" t="s">
        <v>88</v>
      </c>
      <c r="BF579" s="91" t="s">
        <v>88</v>
      </c>
      <c r="BG579" s="91" t="s">
        <v>88</v>
      </c>
      <c r="BH579" s="91" t="s">
        <v>88</v>
      </c>
      <c r="BI579" s="94">
        <f t="shared" si="354"/>
        <v>98.778204301213293</v>
      </c>
      <c r="BJ579" s="95">
        <f t="shared" si="355"/>
        <v>12.03714212408142</v>
      </c>
      <c r="BK579" s="95">
        <f t="shared" si="356"/>
        <v>87.347702679031471</v>
      </c>
      <c r="BL579" s="95">
        <f t="shared" si="357"/>
        <v>80.14150832</v>
      </c>
      <c r="BM579" s="95">
        <f t="shared" si="358"/>
        <v>99.104004398411917</v>
      </c>
      <c r="BN579" s="95">
        <f t="shared" si="359"/>
        <v>61.608367706250007</v>
      </c>
      <c r="BO579" s="95">
        <f t="shared" si="360"/>
        <v>88.638681616077207</v>
      </c>
      <c r="BP579" s="95">
        <f t="shared" si="361"/>
        <v>89.709867964995041</v>
      </c>
      <c r="BQ579" s="95">
        <f t="shared" si="362"/>
        <v>85.8352328152816</v>
      </c>
      <c r="BR579" s="96">
        <f t="shared" si="363"/>
        <v>75.262411787295989</v>
      </c>
      <c r="BS579" s="97" t="str">
        <f t="shared" si="364"/>
        <v>BUENA</v>
      </c>
      <c r="BT579" s="98">
        <f t="shared" si="365"/>
        <v>13.698630136986301</v>
      </c>
      <c r="BU579" s="99">
        <f t="shared" si="366"/>
        <v>0.996</v>
      </c>
      <c r="BV579" s="100">
        <f t="shared" si="367"/>
        <v>0.1</v>
      </c>
      <c r="BW579" s="95">
        <f t="shared" si="368"/>
        <v>0.97568654092397056</v>
      </c>
      <c r="BX579" s="94">
        <f t="shared" si="369"/>
        <v>0.91</v>
      </c>
      <c r="BY579" s="100">
        <f t="shared" si="370"/>
        <v>0.999</v>
      </c>
      <c r="BZ579" s="100">
        <f t="shared" si="371"/>
        <v>0.86734528969853752</v>
      </c>
      <c r="CA579" s="94">
        <f t="shared" si="372"/>
        <v>0.6</v>
      </c>
      <c r="CB579" s="99">
        <f t="shared" si="373"/>
        <v>0.78264445628715118</v>
      </c>
      <c r="CC579" s="97" t="str">
        <f t="shared" si="374"/>
        <v>Aceptable</v>
      </c>
      <c r="CD579" s="99">
        <f t="shared" si="375"/>
        <v>0.13265471030146248</v>
      </c>
      <c r="CE579" s="96">
        <f t="shared" si="376"/>
        <v>0</v>
      </c>
      <c r="CF579" s="96">
        <f t="shared" si="377"/>
        <v>0</v>
      </c>
      <c r="CG579" s="99">
        <f t="shared" si="378"/>
        <v>4.4218236767154161E-2</v>
      </c>
      <c r="CH579" s="101" t="str">
        <f t="shared" si="379"/>
        <v>Ninguna</v>
      </c>
      <c r="CI579" s="96">
        <f t="shared" si="380"/>
        <v>0</v>
      </c>
      <c r="CJ579" s="96">
        <f t="shared" si="381"/>
        <v>1</v>
      </c>
      <c r="CK579" s="96">
        <f t="shared" si="382"/>
        <v>0</v>
      </c>
      <c r="CL579" s="102">
        <f t="shared" si="383"/>
        <v>0.33333333333333331</v>
      </c>
      <c r="CM579" s="103" t="str">
        <f t="shared" si="384"/>
        <v>Baja</v>
      </c>
      <c r="CN579" s="96">
        <f t="shared" si="385"/>
        <v>0</v>
      </c>
      <c r="CO579" s="96">
        <f t="shared" si="386"/>
        <v>0</v>
      </c>
      <c r="CP579" s="103" t="str">
        <f t="shared" si="387"/>
        <v>Ninguna</v>
      </c>
      <c r="CQ579" s="104">
        <f t="shared" si="388"/>
        <v>8.2236789169790362E-4</v>
      </c>
      <c r="CR579" s="104">
        <f t="shared" si="389"/>
        <v>8.2236789169790362E-4</v>
      </c>
      <c r="CS579" s="103" t="str">
        <f t="shared" si="390"/>
        <v>Ninguna</v>
      </c>
      <c r="CT579" s="105" t="str">
        <f t="shared" si="391"/>
        <v>Eutrofico</v>
      </c>
      <c r="CU579" s="112" t="s">
        <v>2881</v>
      </c>
      <c r="CV579" s="108" t="s">
        <v>2882</v>
      </c>
      <c r="CW579" s="90">
        <v>44168</v>
      </c>
      <c r="CX579" s="106">
        <f t="shared" ref="CX579:CX642" si="392">+AP579+AQ579+AX579</f>
        <v>5.2784863293062321</v>
      </c>
    </row>
    <row r="580" spans="1:102" ht="30" hidden="1" customHeight="1" x14ac:dyDescent="0.2">
      <c r="A580" s="83">
        <v>2020</v>
      </c>
      <c r="B580" s="84" t="s">
        <v>1789</v>
      </c>
      <c r="C580" s="84" t="s">
        <v>1315</v>
      </c>
      <c r="D580" s="85" t="s">
        <v>1790</v>
      </c>
      <c r="E580" s="84" t="s">
        <v>1317</v>
      </c>
      <c r="F580" s="86" t="s">
        <v>241</v>
      </c>
      <c r="G580" s="86" t="s">
        <v>1507</v>
      </c>
      <c r="H580" s="87">
        <v>-75.297765999999996</v>
      </c>
      <c r="I580" s="119">
        <v>6.9871549999999996</v>
      </c>
      <c r="J580" s="88">
        <v>865153.66509999998</v>
      </c>
      <c r="K580" s="86">
        <v>1264580.1836999999</v>
      </c>
      <c r="L580" s="120">
        <v>1638</v>
      </c>
      <c r="M580" s="83">
        <v>2</v>
      </c>
      <c r="N580" s="86" t="s">
        <v>79</v>
      </c>
      <c r="O580" s="86" t="s">
        <v>2684</v>
      </c>
      <c r="P580" s="86" t="s">
        <v>685</v>
      </c>
      <c r="Q580" s="84" t="s">
        <v>243</v>
      </c>
      <c r="R580" s="84" t="s">
        <v>2694</v>
      </c>
      <c r="S580" s="84" t="s">
        <v>1318</v>
      </c>
      <c r="T580" s="84" t="s">
        <v>2695</v>
      </c>
      <c r="U580" s="85" t="s">
        <v>283</v>
      </c>
      <c r="V580" s="84" t="s">
        <v>2699</v>
      </c>
      <c r="W580" s="84" t="s">
        <v>1319</v>
      </c>
      <c r="X580" s="90" t="s">
        <v>1315</v>
      </c>
      <c r="Y580" s="90">
        <v>44148</v>
      </c>
      <c r="Z580" s="91">
        <v>234.54</v>
      </c>
      <c r="AA580" s="91">
        <v>7.53</v>
      </c>
      <c r="AB580" s="91">
        <v>50</v>
      </c>
      <c r="AC580" s="91">
        <v>19.600000000000001</v>
      </c>
      <c r="AD580" s="91">
        <v>21.4</v>
      </c>
      <c r="AE580" s="91">
        <v>7.61</v>
      </c>
      <c r="AF580" s="91">
        <v>101.6</v>
      </c>
      <c r="AG580" s="91">
        <f t="shared" si="353"/>
        <v>1.7999999999999972</v>
      </c>
      <c r="AH580" s="91">
        <v>15.9</v>
      </c>
      <c r="AI580" s="91">
        <v>2</v>
      </c>
      <c r="AJ580" s="91" t="s">
        <v>88</v>
      </c>
      <c r="AK580" s="91" t="s">
        <v>88</v>
      </c>
      <c r="AL580" s="91">
        <v>249</v>
      </c>
      <c r="AM580" s="91">
        <v>7701</v>
      </c>
      <c r="AN580" s="91">
        <v>420</v>
      </c>
      <c r="AO580" s="91">
        <v>0.5</v>
      </c>
      <c r="AP580" s="91">
        <v>0.2484863293062323</v>
      </c>
      <c r="AQ580" s="91">
        <v>0.03</v>
      </c>
      <c r="AR580" s="91">
        <v>5</v>
      </c>
      <c r="AS580" s="91">
        <v>2.2799999999999998</v>
      </c>
      <c r="AT580" s="91">
        <v>57</v>
      </c>
      <c r="AU580" s="91" t="s">
        <v>88</v>
      </c>
      <c r="AV580" s="91">
        <v>7</v>
      </c>
      <c r="AW580" s="91">
        <v>0.1</v>
      </c>
      <c r="AX580" s="91">
        <v>5</v>
      </c>
      <c r="AY580" s="91">
        <v>0.47</v>
      </c>
      <c r="AZ580" s="91">
        <v>21.3</v>
      </c>
      <c r="BA580" s="91">
        <v>15.9</v>
      </c>
      <c r="BB580" s="91" t="s">
        <v>88</v>
      </c>
      <c r="BC580" s="91" t="s">
        <v>88</v>
      </c>
      <c r="BD580" s="91" t="s">
        <v>88</v>
      </c>
      <c r="BE580" s="93" t="s">
        <v>88</v>
      </c>
      <c r="BF580" s="91" t="s">
        <v>88</v>
      </c>
      <c r="BG580" s="91" t="s">
        <v>88</v>
      </c>
      <c r="BH580" s="91" t="s">
        <v>88</v>
      </c>
      <c r="BI580" s="94">
        <f t="shared" si="354"/>
        <v>98.81226487924495</v>
      </c>
      <c r="BJ580" s="95">
        <f t="shared" si="355"/>
        <v>29.831170421281737</v>
      </c>
      <c r="BK580" s="95">
        <f t="shared" si="356"/>
        <v>92.865989697063924</v>
      </c>
      <c r="BL580" s="95">
        <f t="shared" si="357"/>
        <v>80.14150832</v>
      </c>
      <c r="BM580" s="95">
        <f t="shared" si="358"/>
        <v>99.104004398411917</v>
      </c>
      <c r="BN580" s="95">
        <f t="shared" si="359"/>
        <v>61.608367706250007</v>
      </c>
      <c r="BO580" s="95">
        <f t="shared" si="360"/>
        <v>87.095109653907073</v>
      </c>
      <c r="BP580" s="95">
        <f t="shared" si="361"/>
        <v>92.354714889110511</v>
      </c>
      <c r="BQ580" s="95">
        <f t="shared" si="362"/>
        <v>85.871890077171102</v>
      </c>
      <c r="BR580" s="96">
        <f t="shared" si="363"/>
        <v>78.782054751141473</v>
      </c>
      <c r="BS580" s="97" t="str">
        <f t="shared" si="364"/>
        <v>BUENA</v>
      </c>
      <c r="BT580" s="98">
        <f t="shared" si="365"/>
        <v>10.638297872340425</v>
      </c>
      <c r="BU580" s="99">
        <f t="shared" si="366"/>
        <v>0.98399999999999999</v>
      </c>
      <c r="BV580" s="100">
        <f t="shared" si="367"/>
        <v>0.67898271702588109</v>
      </c>
      <c r="BW580" s="95">
        <f t="shared" si="368"/>
        <v>1</v>
      </c>
      <c r="BX580" s="94">
        <f t="shared" si="369"/>
        <v>0.91</v>
      </c>
      <c r="BY580" s="100">
        <f t="shared" si="370"/>
        <v>0.999</v>
      </c>
      <c r="BZ580" s="100">
        <f t="shared" si="371"/>
        <v>0.89609898125653598</v>
      </c>
      <c r="CA580" s="94">
        <f t="shared" si="372"/>
        <v>0.6</v>
      </c>
      <c r="CB580" s="99">
        <f t="shared" si="373"/>
        <v>0.86921143775953846</v>
      </c>
      <c r="CC580" s="97" t="str">
        <f t="shared" si="374"/>
        <v>Aceptable</v>
      </c>
      <c r="CD580" s="99">
        <f t="shared" si="375"/>
        <v>0.103901018743464</v>
      </c>
      <c r="CE580" s="96">
        <f t="shared" si="376"/>
        <v>0</v>
      </c>
      <c r="CF580" s="96">
        <f t="shared" si="377"/>
        <v>0</v>
      </c>
      <c r="CG580" s="99">
        <f t="shared" si="378"/>
        <v>3.4633672914487997E-2</v>
      </c>
      <c r="CH580" s="101" t="str">
        <f t="shared" si="379"/>
        <v>Ninguna</v>
      </c>
      <c r="CI580" s="96">
        <f t="shared" si="380"/>
        <v>0</v>
      </c>
      <c r="CJ580" s="96">
        <f t="shared" si="381"/>
        <v>0.73646638909901974</v>
      </c>
      <c r="CK580" s="96">
        <f t="shared" si="382"/>
        <v>0</v>
      </c>
      <c r="CL580" s="102">
        <f t="shared" si="383"/>
        <v>0.24548879636633991</v>
      </c>
      <c r="CM580" s="103" t="str">
        <f t="shared" si="384"/>
        <v>Baja</v>
      </c>
      <c r="CN580" s="96">
        <f t="shared" si="385"/>
        <v>0</v>
      </c>
      <c r="CO580" s="96">
        <f t="shared" si="386"/>
        <v>0</v>
      </c>
      <c r="CP580" s="103" t="str">
        <f t="shared" si="387"/>
        <v>Ninguna</v>
      </c>
      <c r="CQ580" s="104">
        <f t="shared" si="388"/>
        <v>6.0507735617168906E-3</v>
      </c>
      <c r="CR580" s="104">
        <f t="shared" si="389"/>
        <v>6.0507735617168906E-3</v>
      </c>
      <c r="CS580" s="103" t="str">
        <f t="shared" si="390"/>
        <v>Ninguna</v>
      </c>
      <c r="CT580" s="105" t="str">
        <f t="shared" si="391"/>
        <v>Eutrofico</v>
      </c>
      <c r="CU580" s="112" t="s">
        <v>2881</v>
      </c>
      <c r="CV580" s="108" t="s">
        <v>2882</v>
      </c>
      <c r="CW580" s="90">
        <v>44168</v>
      </c>
      <c r="CX580" s="106">
        <f t="shared" si="392"/>
        <v>5.2784863293062321</v>
      </c>
    </row>
    <row r="581" spans="1:102" ht="30" hidden="1" customHeight="1" x14ac:dyDescent="0.2">
      <c r="A581" s="83">
        <v>2020</v>
      </c>
      <c r="B581" s="84" t="s">
        <v>1792</v>
      </c>
      <c r="C581" s="84" t="s">
        <v>281</v>
      </c>
      <c r="D581" s="85" t="s">
        <v>1793</v>
      </c>
      <c r="E581" s="84" t="s">
        <v>279</v>
      </c>
      <c r="F581" s="86" t="s">
        <v>241</v>
      </c>
      <c r="G581" s="86" t="s">
        <v>1494</v>
      </c>
      <c r="H581" s="87">
        <v>-75.661497999999995</v>
      </c>
      <c r="I581" s="119">
        <v>7.0243549999999999</v>
      </c>
      <c r="J581" s="88">
        <v>824963.97250000003</v>
      </c>
      <c r="K581" s="86">
        <v>1268815.4047000001</v>
      </c>
      <c r="L581" s="120">
        <v>735</v>
      </c>
      <c r="M581" s="83">
        <v>2</v>
      </c>
      <c r="N581" s="86" t="s">
        <v>79</v>
      </c>
      <c r="O581" s="86" t="s">
        <v>2545</v>
      </c>
      <c r="P581" s="86" t="s">
        <v>80</v>
      </c>
      <c r="Q581" s="84" t="s">
        <v>2546</v>
      </c>
      <c r="R581" s="84" t="s">
        <v>667</v>
      </c>
      <c r="S581" s="84" t="s">
        <v>181</v>
      </c>
      <c r="T581" s="84" t="s">
        <v>668</v>
      </c>
      <c r="U581" s="85" t="s">
        <v>276</v>
      </c>
      <c r="V581" s="84" t="s">
        <v>277</v>
      </c>
      <c r="W581" s="84" t="s">
        <v>280</v>
      </c>
      <c r="X581" s="90" t="s">
        <v>281</v>
      </c>
      <c r="Y581" s="90">
        <v>44148</v>
      </c>
      <c r="Z581" s="91">
        <v>1779.44</v>
      </c>
      <c r="AA581" s="91">
        <v>7.16</v>
      </c>
      <c r="AB581" s="91">
        <v>159</v>
      </c>
      <c r="AC581" s="91">
        <v>23.6</v>
      </c>
      <c r="AD581" s="91">
        <v>28</v>
      </c>
      <c r="AE581" s="91">
        <v>7.83</v>
      </c>
      <c r="AF581" s="91">
        <v>98.9</v>
      </c>
      <c r="AG581" s="91">
        <f t="shared" si="353"/>
        <v>4.3999999999999986</v>
      </c>
      <c r="AH581" s="91">
        <v>16.7</v>
      </c>
      <c r="AI581" s="91">
        <v>2</v>
      </c>
      <c r="AJ581" s="91" t="s">
        <v>88</v>
      </c>
      <c r="AK581" s="91" t="s">
        <v>88</v>
      </c>
      <c r="AL581" s="91">
        <v>14775</v>
      </c>
      <c r="AM581" s="91">
        <v>111945</v>
      </c>
      <c r="AN581" s="91">
        <v>19180</v>
      </c>
      <c r="AO581" s="91">
        <v>0.5</v>
      </c>
      <c r="AP581" s="91">
        <v>0.2484863293062323</v>
      </c>
      <c r="AQ581" s="91">
        <v>0.03</v>
      </c>
      <c r="AR581" s="91">
        <v>5</v>
      </c>
      <c r="AS581" s="91">
        <v>3380</v>
      </c>
      <c r="AT581" s="91">
        <v>3972</v>
      </c>
      <c r="AU581" s="91" t="s">
        <v>88</v>
      </c>
      <c r="AV581" s="91">
        <v>3526</v>
      </c>
      <c r="AW581" s="91">
        <v>4</v>
      </c>
      <c r="AX581" s="91">
        <v>5</v>
      </c>
      <c r="AY581" s="91">
        <v>2.67</v>
      </c>
      <c r="AZ581" s="91">
        <v>52.1</v>
      </c>
      <c r="BA581" s="91">
        <v>80.8</v>
      </c>
      <c r="BB581" s="91" t="s">
        <v>88</v>
      </c>
      <c r="BC581" s="91" t="s">
        <v>88</v>
      </c>
      <c r="BD581" s="91" t="s">
        <v>88</v>
      </c>
      <c r="BE581" s="93" t="s">
        <v>88</v>
      </c>
      <c r="BF581" s="91" t="s">
        <v>88</v>
      </c>
      <c r="BG581" s="91" t="s">
        <v>88</v>
      </c>
      <c r="BH581" s="91" t="s">
        <v>88</v>
      </c>
      <c r="BI581" s="94">
        <f t="shared" si="354"/>
        <v>98.623698254258073</v>
      </c>
      <c r="BJ581" s="95">
        <f t="shared" si="355"/>
        <v>7.8907003016623101</v>
      </c>
      <c r="BK581" s="95">
        <f t="shared" si="356"/>
        <v>91.568695129488987</v>
      </c>
      <c r="BL581" s="95">
        <f t="shared" si="357"/>
        <v>80.14150832</v>
      </c>
      <c r="BM581" s="95">
        <f t="shared" si="358"/>
        <v>99.104004398411917</v>
      </c>
      <c r="BN581" s="95">
        <f t="shared" si="359"/>
        <v>61.608367706250007</v>
      </c>
      <c r="BO581" s="95">
        <f t="shared" si="360"/>
        <v>76.346183890640489</v>
      </c>
      <c r="BP581" s="95">
        <f t="shared" si="361"/>
        <v>5</v>
      </c>
      <c r="BQ581" s="95">
        <f t="shared" si="362"/>
        <v>20</v>
      </c>
      <c r="BR581" s="96">
        <f t="shared" si="363"/>
        <v>62.422518730463871</v>
      </c>
      <c r="BS581" s="97" t="str">
        <f t="shared" si="364"/>
        <v>MEDIA</v>
      </c>
      <c r="BT581" s="98">
        <f t="shared" si="365"/>
        <v>1.8726591760299627</v>
      </c>
      <c r="BU581" s="99">
        <f t="shared" si="366"/>
        <v>0.9890000000000001</v>
      </c>
      <c r="BV581" s="100">
        <f t="shared" si="367"/>
        <v>0.1</v>
      </c>
      <c r="BW581" s="95">
        <f t="shared" si="368"/>
        <v>1</v>
      </c>
      <c r="BX581" s="94">
        <f t="shared" si="369"/>
        <v>0.91</v>
      </c>
      <c r="BY581" s="100">
        <f t="shared" si="370"/>
        <v>0</v>
      </c>
      <c r="BZ581" s="100">
        <f t="shared" si="371"/>
        <v>0.51036534704067593</v>
      </c>
      <c r="CA581" s="94">
        <f t="shared" si="372"/>
        <v>0.15</v>
      </c>
      <c r="CB581" s="99">
        <f t="shared" si="373"/>
        <v>0.53209114858569473</v>
      </c>
      <c r="CC581" s="97" t="str">
        <f t="shared" si="374"/>
        <v>Regular</v>
      </c>
      <c r="CD581" s="99">
        <f t="shared" si="375"/>
        <v>0.48963465295932407</v>
      </c>
      <c r="CE581" s="96">
        <f t="shared" si="376"/>
        <v>0.20072893824597907</v>
      </c>
      <c r="CF581" s="96">
        <f t="shared" si="377"/>
        <v>1.0500000000000009E-2</v>
      </c>
      <c r="CG581" s="99">
        <f t="shared" si="378"/>
        <v>0.2336211970684344</v>
      </c>
      <c r="CH581" s="101" t="str">
        <f t="shared" si="379"/>
        <v>Baja</v>
      </c>
      <c r="CI581" s="96">
        <f t="shared" si="380"/>
        <v>0</v>
      </c>
      <c r="CJ581" s="96">
        <f t="shared" si="381"/>
        <v>1</v>
      </c>
      <c r="CK581" s="96">
        <f t="shared" si="382"/>
        <v>1.0999999999999899E-2</v>
      </c>
      <c r="CL581" s="102">
        <f t="shared" si="383"/>
        <v>0.33699999999999997</v>
      </c>
      <c r="CM581" s="103" t="str">
        <f t="shared" si="384"/>
        <v>Baja</v>
      </c>
      <c r="CN581" s="96">
        <f t="shared" si="385"/>
        <v>1</v>
      </c>
      <c r="CO581" s="96">
        <f t="shared" si="386"/>
        <v>1</v>
      </c>
      <c r="CP581" s="103" t="str">
        <f t="shared" si="387"/>
        <v>Muy Alta</v>
      </c>
      <c r="CQ581" s="104">
        <f t="shared" si="388"/>
        <v>1.6956365282612964E-3</v>
      </c>
      <c r="CR581" s="104">
        <f t="shared" si="389"/>
        <v>1.6956365282612964E-3</v>
      </c>
      <c r="CS581" s="103" t="str">
        <f t="shared" si="390"/>
        <v>Ninguna</v>
      </c>
      <c r="CT581" s="105" t="str">
        <f t="shared" si="391"/>
        <v>Hipereutrofico</v>
      </c>
      <c r="CU581" s="112" t="s">
        <v>2879</v>
      </c>
      <c r="CV581" s="83" t="s">
        <v>2880</v>
      </c>
      <c r="CW581" s="90">
        <v>44168</v>
      </c>
      <c r="CX581" s="106">
        <f t="shared" si="392"/>
        <v>5.2784863293062321</v>
      </c>
    </row>
    <row r="582" spans="1:102" ht="30" hidden="1" customHeight="1" x14ac:dyDescent="0.2">
      <c r="A582" s="83">
        <v>2020</v>
      </c>
      <c r="B582" s="84" t="s">
        <v>2883</v>
      </c>
      <c r="C582" s="84" t="s">
        <v>248</v>
      </c>
      <c r="D582" s="83" t="s">
        <v>1797</v>
      </c>
      <c r="E582" s="86" t="s">
        <v>240</v>
      </c>
      <c r="F582" s="86" t="s">
        <v>241</v>
      </c>
      <c r="G582" s="86" t="s">
        <v>1507</v>
      </c>
      <c r="H582" s="87">
        <v>-75.149338</v>
      </c>
      <c r="I582" s="119">
        <v>7.0691309999999996</v>
      </c>
      <c r="J582" s="88">
        <v>881578.66570000001</v>
      </c>
      <c r="K582" s="86">
        <v>1273607.6124</v>
      </c>
      <c r="L582" s="120">
        <v>1594</v>
      </c>
      <c r="M582" s="83">
        <v>2</v>
      </c>
      <c r="N582" s="86" t="s">
        <v>79</v>
      </c>
      <c r="O582" s="86" t="s">
        <v>2684</v>
      </c>
      <c r="P582" s="86" t="s">
        <v>685</v>
      </c>
      <c r="Q582" s="84" t="s">
        <v>243</v>
      </c>
      <c r="R582" s="84" t="s">
        <v>2694</v>
      </c>
      <c r="S582" s="84" t="s">
        <v>507</v>
      </c>
      <c r="T582" s="84" t="s">
        <v>2695</v>
      </c>
      <c r="U582" s="85" t="s">
        <v>245</v>
      </c>
      <c r="V582" s="84" t="s">
        <v>2884</v>
      </c>
      <c r="W582" s="84" t="s">
        <v>247</v>
      </c>
      <c r="X582" s="90" t="s">
        <v>248</v>
      </c>
      <c r="Y582" s="90">
        <v>44123</v>
      </c>
      <c r="Z582" s="91">
        <v>47.42</v>
      </c>
      <c r="AA582" s="91">
        <v>6.31</v>
      </c>
      <c r="AB582" s="91">
        <v>3.08</v>
      </c>
      <c r="AC582" s="91">
        <v>17</v>
      </c>
      <c r="AD582" s="91">
        <v>19.600000000000001</v>
      </c>
      <c r="AE582" s="91">
        <v>7.3</v>
      </c>
      <c r="AF582" s="91">
        <v>95.6</v>
      </c>
      <c r="AG582" s="91">
        <f t="shared" si="353"/>
        <v>2.6000000000000014</v>
      </c>
      <c r="AH582" s="91">
        <v>19.600000000000001</v>
      </c>
      <c r="AI582" s="91">
        <v>2</v>
      </c>
      <c r="AJ582" s="91" t="s">
        <v>88</v>
      </c>
      <c r="AK582" s="91" t="s">
        <v>88</v>
      </c>
      <c r="AL582" s="91">
        <v>2780</v>
      </c>
      <c r="AM582" s="91">
        <v>183015</v>
      </c>
      <c r="AN582" s="91">
        <v>3395</v>
      </c>
      <c r="AO582" s="91">
        <v>0.5</v>
      </c>
      <c r="AP582" s="91">
        <v>0.2484863293062323</v>
      </c>
      <c r="AQ582" s="91">
        <v>0.03</v>
      </c>
      <c r="AR582" s="91">
        <v>5</v>
      </c>
      <c r="AS582" s="91">
        <v>64.5</v>
      </c>
      <c r="AT582" s="91">
        <v>48</v>
      </c>
      <c r="AU582" s="91" t="s">
        <v>88</v>
      </c>
      <c r="AV582" s="91">
        <v>35</v>
      </c>
      <c r="AW582" s="91">
        <v>0.1</v>
      </c>
      <c r="AX582" s="91">
        <v>5</v>
      </c>
      <c r="AY582" s="91">
        <v>0.29399999999999998</v>
      </c>
      <c r="AZ582" s="91">
        <v>5</v>
      </c>
      <c r="BA582" s="91">
        <v>4.46</v>
      </c>
      <c r="BB582" s="91">
        <v>0.05</v>
      </c>
      <c r="BC582" s="91" t="s">
        <v>88</v>
      </c>
      <c r="BD582" s="91" t="s">
        <v>88</v>
      </c>
      <c r="BE582" s="93">
        <v>1E-3</v>
      </c>
      <c r="BF582" s="91" t="s">
        <v>88</v>
      </c>
      <c r="BG582" s="91">
        <v>0.01</v>
      </c>
      <c r="BH582" s="91" t="s">
        <v>88</v>
      </c>
      <c r="BI582" s="94">
        <f t="shared" si="354"/>
        <v>97.843275906369485</v>
      </c>
      <c r="BJ582" s="95">
        <f t="shared" si="355"/>
        <v>15.230305901222609</v>
      </c>
      <c r="BK582" s="95">
        <f t="shared" si="356"/>
        <v>67.09749756879134</v>
      </c>
      <c r="BL582" s="95">
        <f t="shared" si="357"/>
        <v>80.14150832</v>
      </c>
      <c r="BM582" s="95">
        <f t="shared" si="358"/>
        <v>99.104004398411917</v>
      </c>
      <c r="BN582" s="95">
        <f t="shared" si="359"/>
        <v>61.608367706250007</v>
      </c>
      <c r="BO582" s="95">
        <f t="shared" si="360"/>
        <v>84.424184298494524</v>
      </c>
      <c r="BP582" s="95">
        <f t="shared" si="361"/>
        <v>31.675947222868771</v>
      </c>
      <c r="BQ582" s="95">
        <f t="shared" si="362"/>
        <v>85.692015956377602</v>
      </c>
      <c r="BR582" s="96">
        <f t="shared" si="363"/>
        <v>68.312669031137062</v>
      </c>
      <c r="BS582" s="97" t="str">
        <f t="shared" si="364"/>
        <v>MEDIA</v>
      </c>
      <c r="BT582" s="98">
        <f t="shared" si="365"/>
        <v>17.006802721088437</v>
      </c>
      <c r="BU582" s="99">
        <f t="shared" si="366"/>
        <v>0.95599999999999996</v>
      </c>
      <c r="BV582" s="100">
        <f t="shared" si="367"/>
        <v>0.1</v>
      </c>
      <c r="BW582" s="95">
        <f t="shared" si="368"/>
        <v>0.69947172233015409</v>
      </c>
      <c r="BX582" s="94">
        <f t="shared" si="369"/>
        <v>0.91</v>
      </c>
      <c r="BY582" s="100">
        <f t="shared" si="370"/>
        <v>0.91500000000000004</v>
      </c>
      <c r="BZ582" s="100">
        <f t="shared" si="371"/>
        <v>0.9975188217807085</v>
      </c>
      <c r="CA582" s="94">
        <f t="shared" si="372"/>
        <v>0.8</v>
      </c>
      <c r="CB582" s="99">
        <f t="shared" si="373"/>
        <v>0.7720386761755208</v>
      </c>
      <c r="CC582" s="97" t="str">
        <f t="shared" si="374"/>
        <v>Aceptable</v>
      </c>
      <c r="CD582" s="99">
        <f t="shared" si="375"/>
        <v>2.4811782192914666E-3</v>
      </c>
      <c r="CE582" s="96">
        <f t="shared" si="376"/>
        <v>0</v>
      </c>
      <c r="CF582" s="96">
        <f t="shared" si="377"/>
        <v>0</v>
      </c>
      <c r="CG582" s="99">
        <f t="shared" si="378"/>
        <v>8.2705940643048887E-4</v>
      </c>
      <c r="CH582" s="101" t="str">
        <f t="shared" si="379"/>
        <v>Ninguna</v>
      </c>
      <c r="CI582" s="96">
        <f t="shared" si="380"/>
        <v>0</v>
      </c>
      <c r="CJ582" s="96">
        <f t="shared" si="381"/>
        <v>1</v>
      </c>
      <c r="CK582" s="96">
        <f t="shared" si="382"/>
        <v>4.4000000000000039E-2</v>
      </c>
      <c r="CL582" s="102">
        <f t="shared" si="383"/>
        <v>0.34800000000000003</v>
      </c>
      <c r="CM582" s="103" t="str">
        <f t="shared" si="384"/>
        <v>Baja</v>
      </c>
      <c r="CN582" s="96">
        <f t="shared" si="385"/>
        <v>8.4999999999999992E-2</v>
      </c>
      <c r="CO582" s="96">
        <f t="shared" si="386"/>
        <v>8.4999999999999992E-2</v>
      </c>
      <c r="CP582" s="103" t="str">
        <f t="shared" si="387"/>
        <v>Ninguna</v>
      </c>
      <c r="CQ582" s="104">
        <f t="shared" si="388"/>
        <v>9.0461115261752074E-5</v>
      </c>
      <c r="CR582" s="104">
        <f t="shared" si="389"/>
        <v>9.0461115261752074E-5</v>
      </c>
      <c r="CS582" s="103" t="str">
        <f t="shared" si="390"/>
        <v>Ninguna</v>
      </c>
      <c r="CT582" s="105" t="str">
        <f t="shared" si="391"/>
        <v>Eutrofico</v>
      </c>
      <c r="CU582" s="112" t="s">
        <v>2885</v>
      </c>
      <c r="CV582" s="83" t="s">
        <v>2886</v>
      </c>
      <c r="CW582" s="90">
        <v>44152</v>
      </c>
      <c r="CX582" s="106">
        <f t="shared" si="392"/>
        <v>5.2784863293062321</v>
      </c>
    </row>
    <row r="583" spans="1:102" ht="30" hidden="1" customHeight="1" x14ac:dyDescent="0.2">
      <c r="A583" s="83">
        <v>2020</v>
      </c>
      <c r="B583" s="84" t="s">
        <v>2887</v>
      </c>
      <c r="C583" s="84" t="s">
        <v>248</v>
      </c>
      <c r="D583" s="83" t="s">
        <v>1800</v>
      </c>
      <c r="E583" s="86" t="s">
        <v>240</v>
      </c>
      <c r="F583" s="86" t="s">
        <v>241</v>
      </c>
      <c r="G583" s="86" t="s">
        <v>1494</v>
      </c>
      <c r="H583" s="87">
        <v>-75.139740000000003</v>
      </c>
      <c r="I583" s="119">
        <v>7.0767959999999999</v>
      </c>
      <c r="J583" s="88">
        <v>882641.15720000002</v>
      </c>
      <c r="K583" s="86">
        <v>1274453.0045</v>
      </c>
      <c r="L583" s="120">
        <v>1506</v>
      </c>
      <c r="M583" s="83">
        <v>2</v>
      </c>
      <c r="N583" s="86" t="s">
        <v>79</v>
      </c>
      <c r="O583" s="86" t="s">
        <v>2684</v>
      </c>
      <c r="P583" s="86" t="s">
        <v>685</v>
      </c>
      <c r="Q583" s="84" t="s">
        <v>243</v>
      </c>
      <c r="R583" s="84" t="s">
        <v>2694</v>
      </c>
      <c r="S583" s="84" t="s">
        <v>507</v>
      </c>
      <c r="T583" s="84" t="s">
        <v>2695</v>
      </c>
      <c r="U583" s="85" t="s">
        <v>245</v>
      </c>
      <c r="V583" s="84" t="s">
        <v>2884</v>
      </c>
      <c r="W583" s="84" t="s">
        <v>247</v>
      </c>
      <c r="X583" s="90" t="s">
        <v>248</v>
      </c>
      <c r="Y583" s="90">
        <v>44123</v>
      </c>
      <c r="Z583" s="91">
        <v>893.12</v>
      </c>
      <c r="AA583" s="91">
        <v>6.39</v>
      </c>
      <c r="AB583" s="91">
        <v>40.98</v>
      </c>
      <c r="AC583" s="91">
        <v>17</v>
      </c>
      <c r="AD583" s="91">
        <v>20</v>
      </c>
      <c r="AE583" s="91">
        <v>7.03</v>
      </c>
      <c r="AF583" s="91">
        <v>92.6</v>
      </c>
      <c r="AG583" s="91">
        <f t="shared" si="353"/>
        <v>3</v>
      </c>
      <c r="AH583" s="91">
        <v>36.799999999999997</v>
      </c>
      <c r="AI583" s="91">
        <v>4.18</v>
      </c>
      <c r="AJ583" s="91" t="s">
        <v>88</v>
      </c>
      <c r="AK583" s="91" t="s">
        <v>88</v>
      </c>
      <c r="AL583" s="91">
        <v>140100</v>
      </c>
      <c r="AM583" s="91">
        <v>387300</v>
      </c>
      <c r="AN583" s="91">
        <v>155310</v>
      </c>
      <c r="AO583" s="91">
        <v>0.5</v>
      </c>
      <c r="AP583" s="91">
        <v>0.2484863293062323</v>
      </c>
      <c r="AQ583" s="91">
        <v>0.03</v>
      </c>
      <c r="AR583" s="91">
        <v>5</v>
      </c>
      <c r="AS583" s="91">
        <v>59.9</v>
      </c>
      <c r="AT583" s="91">
        <v>66</v>
      </c>
      <c r="AU583" s="91" t="s">
        <v>88</v>
      </c>
      <c r="AV583" s="91">
        <v>35</v>
      </c>
      <c r="AW583" s="91">
        <v>0.3</v>
      </c>
      <c r="AX583" s="91">
        <v>5</v>
      </c>
      <c r="AY583" s="91">
        <v>0.53400000000000003</v>
      </c>
      <c r="AZ583" s="91">
        <v>5.65</v>
      </c>
      <c r="BA583" s="91">
        <v>5.42</v>
      </c>
      <c r="BB583" s="91">
        <v>0.05</v>
      </c>
      <c r="BC583" s="91" t="s">
        <v>88</v>
      </c>
      <c r="BD583" s="91" t="s">
        <v>88</v>
      </c>
      <c r="BE583" s="93">
        <v>1E-3</v>
      </c>
      <c r="BF583" s="91" t="s">
        <v>88</v>
      </c>
      <c r="BG583" s="91">
        <v>0.01</v>
      </c>
      <c r="BH583" s="91" t="s">
        <v>88</v>
      </c>
      <c r="BI583" s="94">
        <f t="shared" si="354"/>
        <v>96.610792753157483</v>
      </c>
      <c r="BJ583" s="95">
        <f t="shared" si="355"/>
        <v>2</v>
      </c>
      <c r="BK583" s="95">
        <f t="shared" si="356"/>
        <v>69.91843961482229</v>
      </c>
      <c r="BL583" s="95">
        <f t="shared" si="357"/>
        <v>62.838028088273916</v>
      </c>
      <c r="BM583" s="95">
        <f t="shared" si="358"/>
        <v>99.104004398411917</v>
      </c>
      <c r="BN583" s="95">
        <f t="shared" si="359"/>
        <v>61.608367706250007</v>
      </c>
      <c r="BO583" s="95">
        <f t="shared" si="360"/>
        <v>82.8532985051</v>
      </c>
      <c r="BP583" s="95">
        <f t="shared" si="361"/>
        <v>33.938189991473408</v>
      </c>
      <c r="BQ583" s="95">
        <f t="shared" si="362"/>
        <v>85.849159591729602</v>
      </c>
      <c r="BR583" s="96">
        <f t="shared" si="363"/>
        <v>64.428109647092498</v>
      </c>
      <c r="BS583" s="97" t="str">
        <f t="shared" si="364"/>
        <v>MEDIA</v>
      </c>
      <c r="BT583" s="98">
        <f t="shared" si="365"/>
        <v>9.3632958801498116</v>
      </c>
      <c r="BU583" s="99">
        <f t="shared" si="366"/>
        <v>0.92599999999999993</v>
      </c>
      <c r="BV583" s="100">
        <f t="shared" si="367"/>
        <v>0.1</v>
      </c>
      <c r="BW583" s="95">
        <f t="shared" si="368"/>
        <v>0.72918492390012524</v>
      </c>
      <c r="BX583" s="94">
        <f t="shared" si="369"/>
        <v>0.51</v>
      </c>
      <c r="BY583" s="100">
        <f t="shared" si="370"/>
        <v>0.91500000000000004</v>
      </c>
      <c r="BZ583" s="100">
        <f t="shared" si="371"/>
        <v>0.92041221492941527</v>
      </c>
      <c r="CA583" s="94">
        <f t="shared" si="372"/>
        <v>0.35</v>
      </c>
      <c r="CB583" s="99">
        <f t="shared" si="373"/>
        <v>0.64160359943613576</v>
      </c>
      <c r="CC583" s="97" t="str">
        <f t="shared" si="374"/>
        <v>Regular</v>
      </c>
      <c r="CD583" s="99">
        <f t="shared" si="375"/>
        <v>7.9587785070584727E-2</v>
      </c>
      <c r="CE583" s="96">
        <f t="shared" si="376"/>
        <v>0</v>
      </c>
      <c r="CF583" s="96">
        <f t="shared" si="377"/>
        <v>0</v>
      </c>
      <c r="CG583" s="99">
        <f t="shared" si="378"/>
        <v>2.652926169019491E-2</v>
      </c>
      <c r="CH583" s="101" t="str">
        <f t="shared" si="379"/>
        <v>Ninguna</v>
      </c>
      <c r="CI583" s="96">
        <f t="shared" si="380"/>
        <v>0.38482339724252457</v>
      </c>
      <c r="CJ583" s="96">
        <f t="shared" si="381"/>
        <v>1</v>
      </c>
      <c r="CK583" s="96">
        <f t="shared" si="382"/>
        <v>7.4000000000000066E-2</v>
      </c>
      <c r="CL583" s="102">
        <f t="shared" si="383"/>
        <v>0.48627446574750821</v>
      </c>
      <c r="CM583" s="103" t="str">
        <f t="shared" si="384"/>
        <v>Media</v>
      </c>
      <c r="CN583" s="96">
        <f t="shared" si="385"/>
        <v>8.4999999999999992E-2</v>
      </c>
      <c r="CO583" s="96">
        <f t="shared" si="386"/>
        <v>8.4999999999999992E-2</v>
      </c>
      <c r="CP583" s="103" t="str">
        <f t="shared" si="387"/>
        <v>Ninguna</v>
      </c>
      <c r="CQ583" s="104">
        <f t="shared" si="388"/>
        <v>1.1921055987922697E-4</v>
      </c>
      <c r="CR583" s="104">
        <f t="shared" si="389"/>
        <v>1.1921055987922697E-4</v>
      </c>
      <c r="CS583" s="103" t="str">
        <f t="shared" si="390"/>
        <v>Ninguna</v>
      </c>
      <c r="CT583" s="105" t="str">
        <f t="shared" si="391"/>
        <v>Eutrofico</v>
      </c>
      <c r="CU583" s="112" t="s">
        <v>2885</v>
      </c>
      <c r="CV583" s="83" t="s">
        <v>2886</v>
      </c>
      <c r="CW583" s="90">
        <v>44152</v>
      </c>
      <c r="CX583" s="106">
        <f t="shared" si="392"/>
        <v>5.2784863293062321</v>
      </c>
    </row>
    <row r="584" spans="1:102" ht="30" hidden="1" customHeight="1" x14ac:dyDescent="0.2">
      <c r="A584" s="83">
        <v>2020</v>
      </c>
      <c r="B584" s="84" t="s">
        <v>1802</v>
      </c>
      <c r="C584" s="84" t="s">
        <v>1803</v>
      </c>
      <c r="D584" s="83" t="s">
        <v>1804</v>
      </c>
      <c r="E584" s="84" t="s">
        <v>219</v>
      </c>
      <c r="F584" s="86" t="s">
        <v>1285</v>
      </c>
      <c r="G584" s="86" t="s">
        <v>1507</v>
      </c>
      <c r="H584" s="87">
        <v>-75.455754999999996</v>
      </c>
      <c r="I584" s="119">
        <v>7.0964939999999999</v>
      </c>
      <c r="J584" s="88">
        <v>847727.44270000001</v>
      </c>
      <c r="K584" s="86">
        <v>1276723.6832000001</v>
      </c>
      <c r="L584" s="120">
        <v>1935</v>
      </c>
      <c r="M584" s="83">
        <v>2</v>
      </c>
      <c r="N584" s="86" t="s">
        <v>79</v>
      </c>
      <c r="O584" s="86" t="s">
        <v>2545</v>
      </c>
      <c r="P584" s="86" t="s">
        <v>80</v>
      </c>
      <c r="Q584" s="84" t="s">
        <v>205</v>
      </c>
      <c r="R584" s="84" t="s">
        <v>2888</v>
      </c>
      <c r="S584" s="84" t="s">
        <v>205</v>
      </c>
      <c r="T584" s="84" t="s">
        <v>2889</v>
      </c>
      <c r="U584" s="85" t="s">
        <v>207</v>
      </c>
      <c r="V584" s="84" t="s">
        <v>208</v>
      </c>
      <c r="W584" s="84" t="s">
        <v>1805</v>
      </c>
      <c r="X584" s="90" t="s">
        <v>1803</v>
      </c>
      <c r="Y584" s="90">
        <v>44132</v>
      </c>
      <c r="Z584" s="91">
        <v>8.1</v>
      </c>
      <c r="AA584" s="91">
        <v>7.86</v>
      </c>
      <c r="AB584" s="91">
        <v>80</v>
      </c>
      <c r="AC584" s="91">
        <v>17.5</v>
      </c>
      <c r="AD584" s="91">
        <v>18.600000000000001</v>
      </c>
      <c r="AE584" s="91">
        <v>7.03</v>
      </c>
      <c r="AF584" s="91">
        <v>93.8</v>
      </c>
      <c r="AG584" s="91">
        <f t="shared" si="353"/>
        <v>1.1000000000000014</v>
      </c>
      <c r="AH584" s="91">
        <v>12</v>
      </c>
      <c r="AI584" s="91">
        <v>2</v>
      </c>
      <c r="AJ584" s="91" t="s">
        <v>88</v>
      </c>
      <c r="AK584" s="91" t="s">
        <v>88</v>
      </c>
      <c r="AL584" s="91">
        <v>1</v>
      </c>
      <c r="AM584" s="91">
        <v>1</v>
      </c>
      <c r="AN584" s="91">
        <v>1</v>
      </c>
      <c r="AO584" s="91">
        <v>0.5</v>
      </c>
      <c r="AP584" s="91">
        <v>0.2484863293062323</v>
      </c>
      <c r="AQ584" s="91">
        <v>0.03</v>
      </c>
      <c r="AR584" s="91">
        <v>5</v>
      </c>
      <c r="AS584" s="91">
        <v>3.49</v>
      </c>
      <c r="AT584" s="91">
        <v>57</v>
      </c>
      <c r="AU584" s="91" t="s">
        <v>88</v>
      </c>
      <c r="AV584" s="91">
        <v>7</v>
      </c>
      <c r="AW584" s="91">
        <v>0.1</v>
      </c>
      <c r="AX584" s="91">
        <v>5</v>
      </c>
      <c r="AY584" s="91">
        <v>0.17</v>
      </c>
      <c r="AZ584" s="91">
        <v>34.200000000000003</v>
      </c>
      <c r="BA584" s="91">
        <v>47.9</v>
      </c>
      <c r="BB584" s="91" t="s">
        <v>88</v>
      </c>
      <c r="BC584" s="91" t="s">
        <v>88</v>
      </c>
      <c r="BD584" s="91" t="s">
        <v>88</v>
      </c>
      <c r="BE584" s="93" t="s">
        <v>88</v>
      </c>
      <c r="BF584" s="91" t="s">
        <v>88</v>
      </c>
      <c r="BG584" s="91" t="s">
        <v>88</v>
      </c>
      <c r="BH584" s="91" t="s">
        <v>88</v>
      </c>
      <c r="BI584" s="94">
        <f t="shared" si="354"/>
        <v>97.163007021122795</v>
      </c>
      <c r="BJ584" s="95">
        <f t="shared" si="355"/>
        <v>98.711356439714564</v>
      </c>
      <c r="BK584" s="95">
        <f t="shared" si="356"/>
        <v>88.345771739786869</v>
      </c>
      <c r="BL584" s="95">
        <f t="shared" si="357"/>
        <v>80.14150832</v>
      </c>
      <c r="BM584" s="95">
        <f t="shared" si="358"/>
        <v>99.104004398411917</v>
      </c>
      <c r="BN584" s="95">
        <f t="shared" si="359"/>
        <v>61.608367706250007</v>
      </c>
      <c r="BO584" s="95">
        <f t="shared" si="360"/>
        <v>88.854603312289115</v>
      </c>
      <c r="BP584" s="95">
        <f t="shared" si="361"/>
        <v>89.502197501482343</v>
      </c>
      <c r="BQ584" s="95">
        <f t="shared" si="362"/>
        <v>85.871890077171102</v>
      </c>
      <c r="BR584" s="96">
        <f t="shared" si="363"/>
        <v>88.973034677737445</v>
      </c>
      <c r="BS584" s="97" t="str">
        <f t="shared" si="364"/>
        <v>BUENA</v>
      </c>
      <c r="BT584" s="98">
        <f t="shared" si="365"/>
        <v>29.411764705882351</v>
      </c>
      <c r="BU584" s="99">
        <f t="shared" si="366"/>
        <v>0.93799999999999994</v>
      </c>
      <c r="BV584" s="100">
        <f t="shared" si="367"/>
        <v>0.98</v>
      </c>
      <c r="BW584" s="95">
        <f t="shared" si="368"/>
        <v>1</v>
      </c>
      <c r="BX584" s="94">
        <f t="shared" si="369"/>
        <v>0.91</v>
      </c>
      <c r="BY584" s="100">
        <f t="shared" si="370"/>
        <v>0.999</v>
      </c>
      <c r="BZ584" s="100">
        <f t="shared" si="371"/>
        <v>0.80495241268884388</v>
      </c>
      <c r="CA584" s="94">
        <f t="shared" si="372"/>
        <v>0.15</v>
      </c>
      <c r="CB584" s="99">
        <f t="shared" si="373"/>
        <v>0.82823333777643826</v>
      </c>
      <c r="CC584" s="97" t="str">
        <f t="shared" si="374"/>
        <v>Aceptable</v>
      </c>
      <c r="CD584" s="99">
        <f t="shared" si="375"/>
        <v>0.1950475873111561</v>
      </c>
      <c r="CE584" s="96">
        <f t="shared" si="376"/>
        <v>2.0112972463901962E-2</v>
      </c>
      <c r="CF584" s="96">
        <f t="shared" si="377"/>
        <v>0</v>
      </c>
      <c r="CG584" s="99">
        <f t="shared" si="378"/>
        <v>7.1720186591686011E-2</v>
      </c>
      <c r="CH584" s="101" t="str">
        <f t="shared" si="379"/>
        <v>Ninguna</v>
      </c>
      <c r="CI584" s="96">
        <f t="shared" si="380"/>
        <v>0</v>
      </c>
      <c r="CJ584" s="96">
        <f t="shared" si="381"/>
        <v>0</v>
      </c>
      <c r="CK584" s="96">
        <f t="shared" si="382"/>
        <v>6.2000000000000055E-2</v>
      </c>
      <c r="CL584" s="102">
        <f t="shared" si="383"/>
        <v>2.0666666666666684E-2</v>
      </c>
      <c r="CM584" s="103" t="str">
        <f t="shared" si="384"/>
        <v>Ninguna</v>
      </c>
      <c r="CN584" s="96">
        <f t="shared" si="385"/>
        <v>0</v>
      </c>
      <c r="CO584" s="96">
        <f t="shared" si="386"/>
        <v>0</v>
      </c>
      <c r="CP584" s="103" t="str">
        <f t="shared" si="387"/>
        <v>Ninguna</v>
      </c>
      <c r="CQ584" s="104">
        <f t="shared" si="388"/>
        <v>1.8651519665682178E-2</v>
      </c>
      <c r="CR584" s="104">
        <f t="shared" si="389"/>
        <v>1.8651519665682178E-2</v>
      </c>
      <c r="CS584" s="103" t="str">
        <f t="shared" si="390"/>
        <v>Ninguna</v>
      </c>
      <c r="CT584" s="105" t="str">
        <f t="shared" si="391"/>
        <v>Eutrofico</v>
      </c>
      <c r="CU584" s="83" t="s">
        <v>2890</v>
      </c>
      <c r="CV584" s="83" t="s">
        <v>2891</v>
      </c>
      <c r="CW584" s="90">
        <v>44152</v>
      </c>
      <c r="CX584" s="106">
        <f t="shared" si="392"/>
        <v>5.2784863293062321</v>
      </c>
    </row>
    <row r="585" spans="1:102" ht="30" hidden="1" customHeight="1" x14ac:dyDescent="0.2">
      <c r="A585" s="83">
        <v>2020</v>
      </c>
      <c r="B585" s="84" t="s">
        <v>1808</v>
      </c>
      <c r="C585" s="84" t="s">
        <v>223</v>
      </c>
      <c r="D585" s="83" t="s">
        <v>1809</v>
      </c>
      <c r="E585" s="84" t="s">
        <v>219</v>
      </c>
      <c r="F585" s="86" t="s">
        <v>1285</v>
      </c>
      <c r="G585" s="86" t="s">
        <v>1507</v>
      </c>
      <c r="H585" s="87">
        <v>-75.494896999999995</v>
      </c>
      <c r="I585" s="119">
        <v>7.1185369999999999</v>
      </c>
      <c r="J585" s="88">
        <v>843409.54229999997</v>
      </c>
      <c r="K585" s="86">
        <v>1279175.2139999999</v>
      </c>
      <c r="L585" s="120">
        <v>1067</v>
      </c>
      <c r="M585" s="83">
        <v>2</v>
      </c>
      <c r="N585" s="86" t="s">
        <v>79</v>
      </c>
      <c r="O585" s="86" t="s">
        <v>2545</v>
      </c>
      <c r="P585" s="86" t="s">
        <v>80</v>
      </c>
      <c r="Q585" s="84" t="s">
        <v>2546</v>
      </c>
      <c r="R585" s="84" t="s">
        <v>667</v>
      </c>
      <c r="S585" s="84" t="s">
        <v>181</v>
      </c>
      <c r="T585" s="84" t="s">
        <v>668</v>
      </c>
      <c r="U585" s="85" t="s">
        <v>220</v>
      </c>
      <c r="V585" s="84" t="s">
        <v>221</v>
      </c>
      <c r="W585" s="84" t="s">
        <v>222</v>
      </c>
      <c r="X585" s="90" t="s">
        <v>223</v>
      </c>
      <c r="Y585" s="90">
        <v>44133</v>
      </c>
      <c r="Z585" s="91">
        <v>1534.75</v>
      </c>
      <c r="AA585" s="91">
        <v>7.95</v>
      </c>
      <c r="AB585" s="91">
        <v>20</v>
      </c>
      <c r="AC585" s="91">
        <v>17.8</v>
      </c>
      <c r="AD585" s="91">
        <v>18.3</v>
      </c>
      <c r="AE585" s="91">
        <v>7.63</v>
      </c>
      <c r="AF585" s="91">
        <v>97.3</v>
      </c>
      <c r="AG585" s="91">
        <f t="shared" si="353"/>
        <v>0.5</v>
      </c>
      <c r="AH585" s="91">
        <v>12</v>
      </c>
      <c r="AI585" s="91">
        <v>2</v>
      </c>
      <c r="AJ585" s="91" t="s">
        <v>88</v>
      </c>
      <c r="AK585" s="91" t="s">
        <v>88</v>
      </c>
      <c r="AL585" s="91">
        <v>121</v>
      </c>
      <c r="AM585" s="91">
        <v>15531</v>
      </c>
      <c r="AN585" s="91">
        <v>4106</v>
      </c>
      <c r="AO585" s="91">
        <v>0.5</v>
      </c>
      <c r="AP585" s="91">
        <v>0.2484863293062323</v>
      </c>
      <c r="AQ585" s="91">
        <v>0.03</v>
      </c>
      <c r="AR585" s="91">
        <v>5</v>
      </c>
      <c r="AS585" s="91">
        <v>3.43</v>
      </c>
      <c r="AT585" s="91">
        <v>31</v>
      </c>
      <c r="AU585" s="91" t="s">
        <v>88</v>
      </c>
      <c r="AV585" s="91">
        <v>7</v>
      </c>
      <c r="AW585" s="91">
        <v>0.1</v>
      </c>
      <c r="AX585" s="91">
        <v>5</v>
      </c>
      <c r="AY585" s="91">
        <v>0.191</v>
      </c>
      <c r="AZ585" s="91">
        <v>12.6</v>
      </c>
      <c r="BA585" s="91">
        <v>19.3</v>
      </c>
      <c r="BB585" s="91" t="s">
        <v>88</v>
      </c>
      <c r="BC585" s="91" t="s">
        <v>88</v>
      </c>
      <c r="BD585" s="91" t="s">
        <v>88</v>
      </c>
      <c r="BE585" s="93" t="s">
        <v>88</v>
      </c>
      <c r="BF585" s="91" t="s">
        <v>88</v>
      </c>
      <c r="BG585" s="91" t="s">
        <v>88</v>
      </c>
      <c r="BH585" s="91" t="s">
        <v>88</v>
      </c>
      <c r="BI585" s="94">
        <f t="shared" si="354"/>
        <v>98.321005029647381</v>
      </c>
      <c r="BJ585" s="95">
        <f t="shared" si="355"/>
        <v>14.232527615938046</v>
      </c>
      <c r="BK585" s="95">
        <f t="shared" si="356"/>
        <v>86.263262305688841</v>
      </c>
      <c r="BL585" s="95">
        <f t="shared" si="357"/>
        <v>80.14150832</v>
      </c>
      <c r="BM585" s="95">
        <f t="shared" si="358"/>
        <v>99.104004398411917</v>
      </c>
      <c r="BN585" s="95">
        <f t="shared" si="359"/>
        <v>61.608367706250007</v>
      </c>
      <c r="BO585" s="95">
        <f t="shared" si="360"/>
        <v>89.888182341904681</v>
      </c>
      <c r="BP585" s="95">
        <f t="shared" si="361"/>
        <v>89.640565099930356</v>
      </c>
      <c r="BQ585" s="95">
        <f t="shared" si="362"/>
        <v>84.741372867843097</v>
      </c>
      <c r="BR585" s="96">
        <f t="shared" si="363"/>
        <v>75.459496795816023</v>
      </c>
      <c r="BS585" s="97" t="str">
        <f t="shared" si="364"/>
        <v>BUENA</v>
      </c>
      <c r="BT585" s="98">
        <f t="shared" si="365"/>
        <v>26.178010471204189</v>
      </c>
      <c r="BU585" s="99">
        <f t="shared" si="366"/>
        <v>0.97299999999999998</v>
      </c>
      <c r="BV585" s="100">
        <f t="shared" si="367"/>
        <v>0.1</v>
      </c>
      <c r="BW585" s="95">
        <f t="shared" si="368"/>
        <v>1</v>
      </c>
      <c r="BX585" s="94">
        <f t="shared" si="369"/>
        <v>0.91</v>
      </c>
      <c r="BY585" s="100">
        <f t="shared" si="370"/>
        <v>0.999</v>
      </c>
      <c r="BZ585" s="100">
        <f t="shared" si="371"/>
        <v>0.96956451728374116</v>
      </c>
      <c r="CA585" s="94">
        <f t="shared" si="372"/>
        <v>0.15</v>
      </c>
      <c r="CB585" s="99">
        <f t="shared" si="373"/>
        <v>0.73367903241972388</v>
      </c>
      <c r="CC585" s="97" t="str">
        <f t="shared" si="374"/>
        <v>Aceptable</v>
      </c>
      <c r="CD585" s="99">
        <f t="shared" si="375"/>
        <v>3.0435482716258833E-2</v>
      </c>
      <c r="CE585" s="96">
        <f t="shared" si="376"/>
        <v>0</v>
      </c>
      <c r="CF585" s="96">
        <f t="shared" si="377"/>
        <v>0</v>
      </c>
      <c r="CG585" s="99">
        <f t="shared" si="378"/>
        <v>1.0145160905419611E-2</v>
      </c>
      <c r="CH585" s="101" t="str">
        <f t="shared" si="379"/>
        <v>Ninguna</v>
      </c>
      <c r="CI585" s="96">
        <f t="shared" si="380"/>
        <v>0</v>
      </c>
      <c r="CJ585" s="96">
        <f t="shared" si="381"/>
        <v>0.90707167503285024</v>
      </c>
      <c r="CK585" s="96">
        <f t="shared" si="382"/>
        <v>2.7000000000000024E-2</v>
      </c>
      <c r="CL585" s="102">
        <f t="shared" si="383"/>
        <v>0.31135722501095009</v>
      </c>
      <c r="CM585" s="103" t="str">
        <f t="shared" si="384"/>
        <v>Baja</v>
      </c>
      <c r="CN585" s="96">
        <f t="shared" si="385"/>
        <v>0</v>
      </c>
      <c r="CO585" s="96">
        <f t="shared" si="386"/>
        <v>0</v>
      </c>
      <c r="CP585" s="103" t="str">
        <f t="shared" si="387"/>
        <v>Ninguna</v>
      </c>
      <c r="CQ585" s="104">
        <f t="shared" si="388"/>
        <v>2.5271049028627188E-2</v>
      </c>
      <c r="CR585" s="104">
        <f t="shared" si="389"/>
        <v>2.5271049028627188E-2</v>
      </c>
      <c r="CS585" s="103" t="str">
        <f t="shared" si="390"/>
        <v>Ninguna</v>
      </c>
      <c r="CT585" s="105" t="str">
        <f t="shared" si="391"/>
        <v>Eutrofico</v>
      </c>
      <c r="CU585" s="115" t="s">
        <v>2892</v>
      </c>
      <c r="CV585" s="108" t="s">
        <v>2893</v>
      </c>
      <c r="CW585" s="90">
        <v>44153</v>
      </c>
      <c r="CX585" s="106">
        <f t="shared" si="392"/>
        <v>5.2784863293062321</v>
      </c>
    </row>
    <row r="586" spans="1:102" ht="30" hidden="1" customHeight="1" x14ac:dyDescent="0.2">
      <c r="A586" s="83">
        <v>2020</v>
      </c>
      <c r="B586" s="84" t="s">
        <v>1812</v>
      </c>
      <c r="C586" s="84" t="s">
        <v>257</v>
      </c>
      <c r="D586" s="85" t="s">
        <v>1813</v>
      </c>
      <c r="E586" s="84" t="s">
        <v>1814</v>
      </c>
      <c r="F586" s="86" t="s">
        <v>241</v>
      </c>
      <c r="G586" s="86" t="s">
        <v>1507</v>
      </c>
      <c r="H586" s="87">
        <v>-75.560745999999995</v>
      </c>
      <c r="I586" s="119">
        <v>7.1109109999999998</v>
      </c>
      <c r="J586" s="88">
        <v>836130.41310000001</v>
      </c>
      <c r="K586" s="86">
        <v>1278354.3987</v>
      </c>
      <c r="L586" s="120">
        <v>1384</v>
      </c>
      <c r="M586" s="83">
        <v>2</v>
      </c>
      <c r="N586" s="86" t="s">
        <v>79</v>
      </c>
      <c r="O586" s="86" t="s">
        <v>2545</v>
      </c>
      <c r="P586" s="86" t="s">
        <v>80</v>
      </c>
      <c r="Q586" s="84" t="s">
        <v>2546</v>
      </c>
      <c r="R586" s="84" t="s">
        <v>667</v>
      </c>
      <c r="S586" s="84" t="s">
        <v>181</v>
      </c>
      <c r="T586" s="84" t="s">
        <v>668</v>
      </c>
      <c r="U586" s="85" t="s">
        <v>220</v>
      </c>
      <c r="V586" s="84" t="s">
        <v>221</v>
      </c>
      <c r="W586" s="84" t="s">
        <v>256</v>
      </c>
      <c r="X586" s="90" t="s">
        <v>257</v>
      </c>
      <c r="Y586" s="90">
        <v>44152</v>
      </c>
      <c r="Z586" s="91">
        <v>202.93</v>
      </c>
      <c r="AA586" s="91">
        <v>6.85</v>
      </c>
      <c r="AB586" s="91">
        <v>48.6</v>
      </c>
      <c r="AC586" s="91">
        <v>20.399999999999999</v>
      </c>
      <c r="AD586" s="91">
        <v>28</v>
      </c>
      <c r="AE586" s="91">
        <v>7.83</v>
      </c>
      <c r="AF586" s="91">
        <v>100.5</v>
      </c>
      <c r="AG586" s="91">
        <f t="shared" si="353"/>
        <v>7.6000000000000014</v>
      </c>
      <c r="AH586" s="91">
        <v>12</v>
      </c>
      <c r="AI586" s="91">
        <v>2</v>
      </c>
      <c r="AJ586" s="91" t="s">
        <v>88</v>
      </c>
      <c r="AK586" s="91" t="s">
        <v>88</v>
      </c>
      <c r="AL586" s="91">
        <v>75</v>
      </c>
      <c r="AM586" s="91">
        <v>3255</v>
      </c>
      <c r="AN586" s="91">
        <v>97</v>
      </c>
      <c r="AO586" s="91">
        <v>0.5</v>
      </c>
      <c r="AP586" s="91">
        <v>0.2484863293062323</v>
      </c>
      <c r="AQ586" s="91">
        <v>0.03</v>
      </c>
      <c r="AR586" s="91">
        <v>5</v>
      </c>
      <c r="AS586" s="91">
        <v>1.65</v>
      </c>
      <c r="AT586" s="91">
        <v>48</v>
      </c>
      <c r="AU586" s="91" t="s">
        <v>88</v>
      </c>
      <c r="AV586" s="91">
        <v>7</v>
      </c>
      <c r="AW586" s="91">
        <v>0.1</v>
      </c>
      <c r="AX586" s="91">
        <v>5</v>
      </c>
      <c r="AY586" s="91">
        <v>0.186</v>
      </c>
      <c r="AZ586" s="91">
        <v>14</v>
      </c>
      <c r="BA586" s="91">
        <v>11.9</v>
      </c>
      <c r="BB586" s="91" t="s">
        <v>88</v>
      </c>
      <c r="BC586" s="91" t="s">
        <v>88</v>
      </c>
      <c r="BD586" s="91" t="s">
        <v>88</v>
      </c>
      <c r="BE586" s="93" t="s">
        <v>88</v>
      </c>
      <c r="BF586" s="91" t="s">
        <v>88</v>
      </c>
      <c r="BG586" s="91" t="s">
        <v>88</v>
      </c>
      <c r="BH586" s="91" t="s">
        <v>88</v>
      </c>
      <c r="BI586" s="94">
        <f t="shared" si="354"/>
        <v>98.78407303245659</v>
      </c>
      <c r="BJ586" s="95">
        <f t="shared" si="355"/>
        <v>44.159272110372818</v>
      </c>
      <c r="BK586" s="95">
        <f t="shared" si="356"/>
        <v>84.745025358343327</v>
      </c>
      <c r="BL586" s="95">
        <f t="shared" si="357"/>
        <v>80.14150832</v>
      </c>
      <c r="BM586" s="95">
        <f t="shared" si="358"/>
        <v>99.104004398411917</v>
      </c>
      <c r="BN586" s="95">
        <f t="shared" si="359"/>
        <v>61.608367706250007</v>
      </c>
      <c r="BO586" s="95">
        <f t="shared" si="360"/>
        <v>58.27569616090684</v>
      </c>
      <c r="BP586" s="95">
        <f t="shared" si="361"/>
        <v>93.892634335531142</v>
      </c>
      <c r="BQ586" s="95">
        <f t="shared" si="362"/>
        <v>85.692015956377602</v>
      </c>
      <c r="BR586" s="96">
        <f t="shared" si="363"/>
        <v>77.40495334814085</v>
      </c>
      <c r="BS586" s="97" t="str">
        <f t="shared" si="364"/>
        <v>BUENA</v>
      </c>
      <c r="BT586" s="98">
        <f t="shared" si="365"/>
        <v>26.881720430107528</v>
      </c>
      <c r="BU586" s="99">
        <f t="shared" si="366"/>
        <v>0.99499999999999988</v>
      </c>
      <c r="BV586" s="100">
        <f t="shared" si="367"/>
        <v>0.93536715173540352</v>
      </c>
      <c r="BW586" s="95">
        <f t="shared" si="368"/>
        <v>0.92624508267360994</v>
      </c>
      <c r="BX586" s="94">
        <f t="shared" si="369"/>
        <v>0.91</v>
      </c>
      <c r="BY586" s="100">
        <f t="shared" si="370"/>
        <v>0.999</v>
      </c>
      <c r="BZ586" s="100">
        <f t="shared" si="371"/>
        <v>0.89997867560186362</v>
      </c>
      <c r="CA586" s="94">
        <f t="shared" si="372"/>
        <v>0.15</v>
      </c>
      <c r="CB586" s="99">
        <f t="shared" si="373"/>
        <v>0.83408272740152289</v>
      </c>
      <c r="CC586" s="97" t="str">
        <f t="shared" si="374"/>
        <v>Aceptable</v>
      </c>
      <c r="CD586" s="99">
        <f t="shared" si="375"/>
        <v>0.10002132439813639</v>
      </c>
      <c r="CE586" s="96">
        <f t="shared" si="376"/>
        <v>0</v>
      </c>
      <c r="CF586" s="96">
        <f t="shared" si="377"/>
        <v>0</v>
      </c>
      <c r="CG586" s="99">
        <f t="shared" si="378"/>
        <v>3.3340441466045465E-2</v>
      </c>
      <c r="CH586" s="101" t="str">
        <f t="shared" si="379"/>
        <v>Ninguna</v>
      </c>
      <c r="CI586" s="96">
        <f t="shared" si="380"/>
        <v>0</v>
      </c>
      <c r="CJ586" s="96">
        <f t="shared" si="381"/>
        <v>0.52702855602635834</v>
      </c>
      <c r="CK586" s="96">
        <f t="shared" si="382"/>
        <v>0</v>
      </c>
      <c r="CL586" s="102">
        <f t="shared" si="383"/>
        <v>0.17567618534211946</v>
      </c>
      <c r="CM586" s="103" t="str">
        <f t="shared" si="384"/>
        <v>Ninguna</v>
      </c>
      <c r="CN586" s="96">
        <f t="shared" si="385"/>
        <v>0</v>
      </c>
      <c r="CO586" s="96">
        <f t="shared" si="386"/>
        <v>0</v>
      </c>
      <c r="CP586" s="103" t="str">
        <f t="shared" si="387"/>
        <v>Ninguna</v>
      </c>
      <c r="CQ586" s="104">
        <f t="shared" si="388"/>
        <v>5.8255746372622293E-4</v>
      </c>
      <c r="CR586" s="104">
        <f t="shared" si="389"/>
        <v>5.8255746372622293E-4</v>
      </c>
      <c r="CS586" s="103" t="str">
        <f t="shared" si="390"/>
        <v>Ninguna</v>
      </c>
      <c r="CT586" s="105" t="str">
        <f t="shared" si="391"/>
        <v>Eutrofico</v>
      </c>
      <c r="CU586" s="83" t="s">
        <v>2894</v>
      </c>
      <c r="CV586" s="108" t="s">
        <v>2895</v>
      </c>
      <c r="CW586" s="90">
        <v>44169</v>
      </c>
      <c r="CX586" s="106">
        <f t="shared" si="392"/>
        <v>5.2784863293062321</v>
      </c>
    </row>
    <row r="587" spans="1:102" ht="30" hidden="1" customHeight="1" x14ac:dyDescent="0.2">
      <c r="A587" s="83">
        <v>2020</v>
      </c>
      <c r="B587" s="84" t="s">
        <v>1817</v>
      </c>
      <c r="C587" s="84" t="s">
        <v>257</v>
      </c>
      <c r="D587" s="85" t="s">
        <v>1818</v>
      </c>
      <c r="E587" s="84" t="s">
        <v>1814</v>
      </c>
      <c r="F587" s="86" t="s">
        <v>241</v>
      </c>
      <c r="G587" s="86" t="s">
        <v>1578</v>
      </c>
      <c r="H587" s="87">
        <v>-75.525388000000007</v>
      </c>
      <c r="I587" s="119">
        <v>7.1418929999999996</v>
      </c>
      <c r="J587" s="88">
        <v>840048.36820000003</v>
      </c>
      <c r="K587" s="86">
        <v>1281769.4335</v>
      </c>
      <c r="L587" s="120">
        <v>606</v>
      </c>
      <c r="M587" s="83">
        <v>2</v>
      </c>
      <c r="N587" s="86" t="s">
        <v>79</v>
      </c>
      <c r="O587" s="86" t="s">
        <v>2545</v>
      </c>
      <c r="P587" s="86" t="s">
        <v>80</v>
      </c>
      <c r="Q587" s="84" t="s">
        <v>2546</v>
      </c>
      <c r="R587" s="84" t="s">
        <v>667</v>
      </c>
      <c r="S587" s="84" t="s">
        <v>181</v>
      </c>
      <c r="T587" s="84" t="s">
        <v>668</v>
      </c>
      <c r="U587" s="85" t="s">
        <v>220</v>
      </c>
      <c r="V587" s="84" t="s">
        <v>221</v>
      </c>
      <c r="W587" s="84" t="s">
        <v>256</v>
      </c>
      <c r="X587" s="90" t="s">
        <v>257</v>
      </c>
      <c r="Y587" s="90">
        <v>44152</v>
      </c>
      <c r="Z587" s="91">
        <v>2009.25</v>
      </c>
      <c r="AA587" s="91">
        <v>6.76</v>
      </c>
      <c r="AB587" s="91">
        <v>60.5</v>
      </c>
      <c r="AC587" s="91">
        <v>23.9</v>
      </c>
      <c r="AD587" s="91">
        <v>28</v>
      </c>
      <c r="AE587" s="91">
        <v>7.92</v>
      </c>
      <c r="AF587" s="91">
        <v>100.2</v>
      </c>
      <c r="AG587" s="91">
        <f t="shared" si="353"/>
        <v>4.1000000000000014</v>
      </c>
      <c r="AH587" s="91">
        <v>12</v>
      </c>
      <c r="AI587" s="91">
        <v>2</v>
      </c>
      <c r="AJ587" s="91" t="s">
        <v>88</v>
      </c>
      <c r="AK587" s="91" t="s">
        <v>88</v>
      </c>
      <c r="AL587" s="91">
        <v>4140</v>
      </c>
      <c r="AM587" s="91">
        <v>29090</v>
      </c>
      <c r="AN587" s="91">
        <v>8164</v>
      </c>
      <c r="AO587" s="91">
        <v>0.5</v>
      </c>
      <c r="AP587" s="91">
        <v>0.2484863293062323</v>
      </c>
      <c r="AQ587" s="139">
        <v>0.03</v>
      </c>
      <c r="AR587" s="91">
        <v>5</v>
      </c>
      <c r="AS587" s="91">
        <v>14.3</v>
      </c>
      <c r="AT587" s="91">
        <v>54</v>
      </c>
      <c r="AU587" s="91" t="s">
        <v>88</v>
      </c>
      <c r="AV587" s="91">
        <v>9</v>
      </c>
      <c r="AW587" s="91">
        <v>0.1</v>
      </c>
      <c r="AX587" s="91">
        <v>5</v>
      </c>
      <c r="AY587" s="91">
        <v>0.23300000000000001</v>
      </c>
      <c r="AZ587" s="91">
        <v>24</v>
      </c>
      <c r="BA587" s="91">
        <v>20.8</v>
      </c>
      <c r="BB587" s="91" t="s">
        <v>88</v>
      </c>
      <c r="BC587" s="91" t="s">
        <v>88</v>
      </c>
      <c r="BD587" s="91" t="s">
        <v>88</v>
      </c>
      <c r="BE587" s="93" t="s">
        <v>88</v>
      </c>
      <c r="BF587" s="91" t="s">
        <v>88</v>
      </c>
      <c r="BG587" s="91" t="s">
        <v>88</v>
      </c>
      <c r="BH587" s="91" t="s">
        <v>88</v>
      </c>
      <c r="BI587" s="94">
        <f t="shared" si="354"/>
        <v>98.764808668815647</v>
      </c>
      <c r="BJ587" s="95">
        <f t="shared" si="355"/>
        <v>11.03921438177715</v>
      </c>
      <c r="BK587" s="95">
        <f t="shared" si="356"/>
        <v>82.152936065935563</v>
      </c>
      <c r="BL587" s="95">
        <f t="shared" si="357"/>
        <v>80.14150832</v>
      </c>
      <c r="BM587" s="95">
        <f t="shared" si="358"/>
        <v>99.104004398411917</v>
      </c>
      <c r="BN587" s="95">
        <f t="shared" si="359"/>
        <v>61.608367706250007</v>
      </c>
      <c r="BO587" s="95">
        <f t="shared" si="360"/>
        <v>77.854786148314005</v>
      </c>
      <c r="BP587" s="95">
        <f t="shared" si="361"/>
        <v>69.174807985673397</v>
      </c>
      <c r="BQ587" s="95">
        <f t="shared" si="362"/>
        <v>85.8352328152816</v>
      </c>
      <c r="BR587" s="96">
        <f t="shared" si="363"/>
        <v>71.807847418457101</v>
      </c>
      <c r="BS587" s="97" t="str">
        <f t="shared" si="364"/>
        <v>BUENA</v>
      </c>
      <c r="BT587" s="98">
        <f t="shared" si="365"/>
        <v>21.459227467811157</v>
      </c>
      <c r="BU587" s="99">
        <f t="shared" si="366"/>
        <v>0.998</v>
      </c>
      <c r="BV587" s="100">
        <f t="shared" si="367"/>
        <v>0.1</v>
      </c>
      <c r="BW587" s="95">
        <f t="shared" si="368"/>
        <v>0.88389353312390129</v>
      </c>
      <c r="BX587" s="94">
        <f t="shared" si="369"/>
        <v>0.91</v>
      </c>
      <c r="BY587" s="100">
        <f t="shared" si="370"/>
        <v>0.99299999999999999</v>
      </c>
      <c r="BZ587" s="100">
        <f t="shared" si="371"/>
        <v>0.8658618840770651</v>
      </c>
      <c r="CA587" s="94">
        <f t="shared" si="372"/>
        <v>0.15</v>
      </c>
      <c r="CB587" s="99">
        <f t="shared" si="373"/>
        <v>0.70606575840813535</v>
      </c>
      <c r="CC587" s="97" t="str">
        <f t="shared" si="374"/>
        <v>Aceptable</v>
      </c>
      <c r="CD587" s="99">
        <f t="shared" si="375"/>
        <v>0.13413811592293484</v>
      </c>
      <c r="CE587" s="96">
        <f t="shared" si="376"/>
        <v>0</v>
      </c>
      <c r="CF587" s="96">
        <f t="shared" si="377"/>
        <v>0</v>
      </c>
      <c r="CG587" s="99">
        <f t="shared" si="378"/>
        <v>4.471270530764495E-2</v>
      </c>
      <c r="CH587" s="101" t="str">
        <f t="shared" si="379"/>
        <v>Ninguna</v>
      </c>
      <c r="CI587" s="96">
        <f t="shared" si="380"/>
        <v>0</v>
      </c>
      <c r="CJ587" s="96">
        <f t="shared" si="381"/>
        <v>1</v>
      </c>
      <c r="CK587" s="96">
        <f t="shared" si="382"/>
        <v>0</v>
      </c>
      <c r="CL587" s="102">
        <f t="shared" si="383"/>
        <v>0.33333333333333331</v>
      </c>
      <c r="CM587" s="103" t="str">
        <f t="shared" si="384"/>
        <v>Baja</v>
      </c>
      <c r="CN587" s="96">
        <f t="shared" si="385"/>
        <v>0</v>
      </c>
      <c r="CO587" s="96">
        <f t="shared" si="386"/>
        <v>0</v>
      </c>
      <c r="CP587" s="103" t="str">
        <f t="shared" si="387"/>
        <v>Ninguna</v>
      </c>
      <c r="CQ587" s="104">
        <f t="shared" si="388"/>
        <v>4.2712783118718144E-4</v>
      </c>
      <c r="CR587" s="104">
        <f t="shared" si="389"/>
        <v>4.2712783118718144E-4</v>
      </c>
      <c r="CS587" s="103" t="str">
        <f t="shared" si="390"/>
        <v>Ninguna</v>
      </c>
      <c r="CT587" s="105" t="str">
        <f t="shared" si="391"/>
        <v>Eutrofico</v>
      </c>
      <c r="CU587" s="83" t="s">
        <v>2894</v>
      </c>
      <c r="CV587" s="108" t="s">
        <v>2895</v>
      </c>
      <c r="CW587" s="90">
        <v>44169</v>
      </c>
      <c r="CX587" s="106">
        <f t="shared" si="392"/>
        <v>5.2784863293062321</v>
      </c>
    </row>
    <row r="588" spans="1:102" ht="30" hidden="1" customHeight="1" x14ac:dyDescent="0.2">
      <c r="A588" s="83">
        <v>2020</v>
      </c>
      <c r="B588" s="84" t="s">
        <v>1820</v>
      </c>
      <c r="C588" s="84" t="s">
        <v>272</v>
      </c>
      <c r="D588" s="85" t="s">
        <v>1821</v>
      </c>
      <c r="E588" s="84" t="s">
        <v>268</v>
      </c>
      <c r="F588" s="86" t="s">
        <v>241</v>
      </c>
      <c r="G588" s="86" t="s">
        <v>1507</v>
      </c>
      <c r="H588" s="87">
        <v>-75.845554000000007</v>
      </c>
      <c r="I588" s="119">
        <v>7.192501</v>
      </c>
      <c r="J588" s="88">
        <v>804690.27599999995</v>
      </c>
      <c r="K588" s="86">
        <v>1287492.3299</v>
      </c>
      <c r="L588" s="120">
        <v>1170</v>
      </c>
      <c r="M588" s="83">
        <v>2</v>
      </c>
      <c r="N588" s="86" t="s">
        <v>79</v>
      </c>
      <c r="O588" s="86" t="s">
        <v>2545</v>
      </c>
      <c r="P588" s="86" t="s">
        <v>80</v>
      </c>
      <c r="Q588" s="84" t="s">
        <v>2648</v>
      </c>
      <c r="R588" s="84" t="s">
        <v>701</v>
      </c>
      <c r="S588" s="84" t="s">
        <v>269</v>
      </c>
      <c r="T588" s="84" t="s">
        <v>270</v>
      </c>
      <c r="U588" s="85" t="s">
        <v>271</v>
      </c>
      <c r="V588" s="84" t="s">
        <v>272</v>
      </c>
      <c r="W588" s="84" t="s">
        <v>1822</v>
      </c>
      <c r="X588" s="90" t="s">
        <v>272</v>
      </c>
      <c r="Y588" s="90">
        <v>44150</v>
      </c>
      <c r="Z588" s="91">
        <v>6538.2</v>
      </c>
      <c r="AA588" s="91">
        <v>7.07</v>
      </c>
      <c r="AB588" s="91">
        <v>143.9</v>
      </c>
      <c r="AC588" s="91">
        <v>18.8</v>
      </c>
      <c r="AD588" s="91">
        <v>30</v>
      </c>
      <c r="AE588" s="91">
        <v>8.0399999999999991</v>
      </c>
      <c r="AF588" s="91">
        <v>100.1</v>
      </c>
      <c r="AG588" s="91">
        <f t="shared" si="353"/>
        <v>11.2</v>
      </c>
      <c r="AH588" s="91">
        <v>12</v>
      </c>
      <c r="AI588" s="91">
        <v>2</v>
      </c>
      <c r="AJ588" s="91" t="s">
        <v>88</v>
      </c>
      <c r="AK588" s="91" t="s">
        <v>88</v>
      </c>
      <c r="AL588" s="91">
        <v>200</v>
      </c>
      <c r="AM588" s="91">
        <v>4385</v>
      </c>
      <c r="AN588" s="91">
        <v>200</v>
      </c>
      <c r="AO588" s="91">
        <v>0.5</v>
      </c>
      <c r="AP588" s="91">
        <v>0.2484863293062323</v>
      </c>
      <c r="AQ588" s="91">
        <v>0.03</v>
      </c>
      <c r="AR588" s="91">
        <v>5</v>
      </c>
      <c r="AS588" s="91">
        <v>48.9</v>
      </c>
      <c r="AT588" s="91">
        <v>187</v>
      </c>
      <c r="AU588" s="91" t="s">
        <v>88</v>
      </c>
      <c r="AV588" s="91">
        <v>75</v>
      </c>
      <c r="AW588" s="91">
        <v>0.1</v>
      </c>
      <c r="AX588" s="91">
        <v>5</v>
      </c>
      <c r="AY588" s="91">
        <v>0.51900000000000002</v>
      </c>
      <c r="AZ588" s="91">
        <v>63</v>
      </c>
      <c r="BA588" s="91">
        <v>68.400000000000006</v>
      </c>
      <c r="BB588" s="91" t="s">
        <v>88</v>
      </c>
      <c r="BC588" s="91" t="s">
        <v>88</v>
      </c>
      <c r="BD588" s="91" t="s">
        <v>88</v>
      </c>
      <c r="BE588" s="93" t="s">
        <v>88</v>
      </c>
      <c r="BF588" s="91" t="s">
        <v>88</v>
      </c>
      <c r="BG588" s="91" t="s">
        <v>88</v>
      </c>
      <c r="BH588" s="91" t="s">
        <v>88</v>
      </c>
      <c r="BI588" s="94">
        <f t="shared" si="354"/>
        <v>98.757281118050571</v>
      </c>
      <c r="BJ588" s="95">
        <f t="shared" si="355"/>
        <v>36.682211115561131</v>
      </c>
      <c r="BK588" s="95">
        <f t="shared" si="356"/>
        <v>89.994805594241342</v>
      </c>
      <c r="BL588" s="95">
        <f t="shared" si="357"/>
        <v>80.14150832</v>
      </c>
      <c r="BM588" s="95">
        <f t="shared" si="358"/>
        <v>99.104004398411917</v>
      </c>
      <c r="BN588" s="95">
        <f t="shared" si="359"/>
        <v>61.608367706250007</v>
      </c>
      <c r="BO588" s="95">
        <f t="shared" si="360"/>
        <v>39.289087584737679</v>
      </c>
      <c r="BP588" s="95">
        <f t="shared" si="361"/>
        <v>39.452530679698995</v>
      </c>
      <c r="BQ588" s="95">
        <f t="shared" si="362"/>
        <v>72.571240006827111</v>
      </c>
      <c r="BR588" s="96">
        <f t="shared" si="363"/>
        <v>69.6092213229187</v>
      </c>
      <c r="BS588" s="97" t="str">
        <f t="shared" si="364"/>
        <v>MEDIA</v>
      </c>
      <c r="BT588" s="98">
        <f t="shared" si="365"/>
        <v>9.6339113680154131</v>
      </c>
      <c r="BU588" s="99">
        <f t="shared" si="366"/>
        <v>0.99900000000000011</v>
      </c>
      <c r="BV588" s="100">
        <f t="shared" si="367"/>
        <v>0.84453506894257735</v>
      </c>
      <c r="BW588" s="95">
        <f t="shared" si="368"/>
        <v>1</v>
      </c>
      <c r="BX588" s="94">
        <f t="shared" si="369"/>
        <v>0.91</v>
      </c>
      <c r="BY588" s="100">
        <f t="shared" si="370"/>
        <v>0.79499999999999993</v>
      </c>
      <c r="BZ588" s="100">
        <f t="shared" si="371"/>
        <v>0.57164734420953844</v>
      </c>
      <c r="CA588" s="94">
        <f t="shared" si="372"/>
        <v>0.35</v>
      </c>
      <c r="CB588" s="99">
        <f t="shared" si="373"/>
        <v>0.78580553784129625</v>
      </c>
      <c r="CC588" s="97" t="str">
        <f t="shared" si="374"/>
        <v>Aceptable</v>
      </c>
      <c r="CD588" s="99">
        <f t="shared" si="375"/>
        <v>0.42835265579046161</v>
      </c>
      <c r="CE588" s="96">
        <f t="shared" si="376"/>
        <v>9.6437700774241075E-2</v>
      </c>
      <c r="CF588" s="96">
        <f t="shared" si="377"/>
        <v>6.5000000000000002E-2</v>
      </c>
      <c r="CG588" s="99">
        <f t="shared" si="378"/>
        <v>0.19659678552156756</v>
      </c>
      <c r="CH588" s="101" t="str">
        <f t="shared" si="379"/>
        <v>Ninguna</v>
      </c>
      <c r="CI588" s="96">
        <f t="shared" si="380"/>
        <v>0</v>
      </c>
      <c r="CJ588" s="96">
        <f t="shared" si="381"/>
        <v>0.5995029747131535</v>
      </c>
      <c r="CK588" s="96">
        <f t="shared" si="382"/>
        <v>0</v>
      </c>
      <c r="CL588" s="102">
        <f t="shared" si="383"/>
        <v>0.19983432490438449</v>
      </c>
      <c r="CM588" s="103" t="str">
        <f t="shared" si="384"/>
        <v>Ninguna</v>
      </c>
      <c r="CN588" s="96">
        <f t="shared" si="385"/>
        <v>0.20500000000000002</v>
      </c>
      <c r="CO588" s="96">
        <f t="shared" si="386"/>
        <v>0.20500000000000002</v>
      </c>
      <c r="CP588" s="103" t="str">
        <f t="shared" si="387"/>
        <v>Baja</v>
      </c>
      <c r="CQ588" s="104">
        <f t="shared" si="388"/>
        <v>1.2436006283146445E-3</v>
      </c>
      <c r="CR588" s="104">
        <f t="shared" si="389"/>
        <v>1.2436006283146445E-3</v>
      </c>
      <c r="CS588" s="103" t="str">
        <f t="shared" si="390"/>
        <v>Ninguna</v>
      </c>
      <c r="CT588" s="105" t="str">
        <f t="shared" si="391"/>
        <v>Eutrofico</v>
      </c>
      <c r="CU588" s="83" t="s">
        <v>2896</v>
      </c>
      <c r="CV588" s="83" t="s">
        <v>2897</v>
      </c>
      <c r="CW588" s="90">
        <v>44168</v>
      </c>
      <c r="CX588" s="106">
        <f t="shared" si="392"/>
        <v>5.2784863293062321</v>
      </c>
    </row>
    <row r="589" spans="1:102" ht="30" hidden="1" customHeight="1" x14ac:dyDescent="0.2">
      <c r="A589" s="83">
        <v>2020</v>
      </c>
      <c r="B589" s="84" t="s">
        <v>1824</v>
      </c>
      <c r="C589" s="84" t="s">
        <v>1803</v>
      </c>
      <c r="D589" s="83" t="s">
        <v>1825</v>
      </c>
      <c r="E589" s="84" t="s">
        <v>219</v>
      </c>
      <c r="F589" s="86" t="s">
        <v>1285</v>
      </c>
      <c r="G589" s="86" t="s">
        <v>1494</v>
      </c>
      <c r="H589" s="87">
        <v>-75.392283000000006</v>
      </c>
      <c r="I589" s="119">
        <v>7.2874129999999999</v>
      </c>
      <c r="J589" s="88">
        <v>854801.91949999996</v>
      </c>
      <c r="K589" s="86">
        <v>1297822.7915000001</v>
      </c>
      <c r="L589" s="120">
        <v>142</v>
      </c>
      <c r="M589" s="83">
        <v>2</v>
      </c>
      <c r="N589" s="86" t="s">
        <v>79</v>
      </c>
      <c r="O589" s="86" t="s">
        <v>2545</v>
      </c>
      <c r="P589" s="86" t="s">
        <v>80</v>
      </c>
      <c r="Q589" s="84" t="s">
        <v>205</v>
      </c>
      <c r="R589" s="84" t="s">
        <v>2888</v>
      </c>
      <c r="S589" s="84" t="s">
        <v>205</v>
      </c>
      <c r="T589" s="84" t="s">
        <v>2889</v>
      </c>
      <c r="U589" s="85" t="s">
        <v>207</v>
      </c>
      <c r="V589" s="84" t="s">
        <v>208</v>
      </c>
      <c r="W589" s="84" t="s">
        <v>1805</v>
      </c>
      <c r="X589" s="90" t="s">
        <v>1803</v>
      </c>
      <c r="Y589" s="90">
        <v>44134</v>
      </c>
      <c r="Z589" s="91">
        <v>4118.95</v>
      </c>
      <c r="AA589" s="91">
        <v>8.16</v>
      </c>
      <c r="AB589" s="91">
        <v>50</v>
      </c>
      <c r="AC589" s="91">
        <v>21.3</v>
      </c>
      <c r="AD589" s="91">
        <v>21.7</v>
      </c>
      <c r="AE589" s="91">
        <v>8.17</v>
      </c>
      <c r="AF589" s="91">
        <v>97.7</v>
      </c>
      <c r="AG589" s="91">
        <f t="shared" si="353"/>
        <v>0.39999999999999858</v>
      </c>
      <c r="AH589" s="91">
        <v>12</v>
      </c>
      <c r="AI589" s="91">
        <v>2</v>
      </c>
      <c r="AJ589" s="91" t="s">
        <v>88</v>
      </c>
      <c r="AK589" s="91" t="s">
        <v>88</v>
      </c>
      <c r="AL589" s="91">
        <v>174</v>
      </c>
      <c r="AM589" s="91">
        <v>9311</v>
      </c>
      <c r="AN589" s="91">
        <v>361</v>
      </c>
      <c r="AO589" s="91">
        <v>0.5</v>
      </c>
      <c r="AP589" s="91">
        <v>0.2484863293062323</v>
      </c>
      <c r="AQ589" s="91">
        <v>0.03</v>
      </c>
      <c r="AR589" s="91">
        <v>5</v>
      </c>
      <c r="AS589" s="91">
        <v>44.7</v>
      </c>
      <c r="AT589" s="91">
        <v>147</v>
      </c>
      <c r="AU589" s="91" t="s">
        <v>88</v>
      </c>
      <c r="AV589" s="91">
        <v>82</v>
      </c>
      <c r="AW589" s="91">
        <v>0.1</v>
      </c>
      <c r="AX589" s="91">
        <v>5</v>
      </c>
      <c r="AY589" s="91">
        <v>0.20300000000000001</v>
      </c>
      <c r="AZ589" s="91">
        <v>24</v>
      </c>
      <c r="BA589" s="91">
        <v>26.9</v>
      </c>
      <c r="BB589" s="91" t="s">
        <v>88</v>
      </c>
      <c r="BC589" s="91" t="s">
        <v>88</v>
      </c>
      <c r="BD589" s="91" t="s">
        <v>88</v>
      </c>
      <c r="BE589" s="93" t="s">
        <v>88</v>
      </c>
      <c r="BF589" s="91" t="s">
        <v>88</v>
      </c>
      <c r="BG589" s="91" t="s">
        <v>88</v>
      </c>
      <c r="BH589" s="91" t="s">
        <v>88</v>
      </c>
      <c r="BI589" s="94">
        <f t="shared" si="354"/>
        <v>98.410044073144363</v>
      </c>
      <c r="BJ589" s="95">
        <f t="shared" si="355"/>
        <v>31.158691967515967</v>
      </c>
      <c r="BK589" s="95">
        <f t="shared" si="356"/>
        <v>80.361327585938852</v>
      </c>
      <c r="BL589" s="95">
        <f t="shared" si="357"/>
        <v>80.14150832</v>
      </c>
      <c r="BM589" s="95">
        <f t="shared" si="358"/>
        <v>99.104004398411917</v>
      </c>
      <c r="BN589" s="95">
        <f t="shared" si="359"/>
        <v>61.608367706250007</v>
      </c>
      <c r="BO589" s="95">
        <f t="shared" si="360"/>
        <v>90.015511174602338</v>
      </c>
      <c r="BP589" s="95">
        <f t="shared" si="361"/>
        <v>41.706333114476585</v>
      </c>
      <c r="BQ589" s="95">
        <f t="shared" si="362"/>
        <v>78.86688015093911</v>
      </c>
      <c r="BR589" s="96">
        <f t="shared" si="363"/>
        <v>73.300386744540674</v>
      </c>
      <c r="BS589" s="97" t="str">
        <f t="shared" si="364"/>
        <v>BUENA</v>
      </c>
      <c r="BT589" s="98">
        <f t="shared" si="365"/>
        <v>24.630541871921181</v>
      </c>
      <c r="BU589" s="99">
        <f t="shared" si="366"/>
        <v>0.97700000000000009</v>
      </c>
      <c r="BV589" s="100">
        <f t="shared" si="367"/>
        <v>0.71989863851874802</v>
      </c>
      <c r="BW589" s="95">
        <f t="shared" si="368"/>
        <v>0.92034758362738178</v>
      </c>
      <c r="BX589" s="94">
        <f t="shared" si="369"/>
        <v>0.91</v>
      </c>
      <c r="BY589" s="100">
        <f t="shared" si="370"/>
        <v>0.77400000000000002</v>
      </c>
      <c r="BZ589" s="100">
        <f t="shared" si="371"/>
        <v>0.89609898125653598</v>
      </c>
      <c r="CA589" s="94">
        <f t="shared" si="372"/>
        <v>0.15</v>
      </c>
      <c r="CB589" s="99">
        <f t="shared" si="373"/>
        <v>0.7681683284763734</v>
      </c>
      <c r="CC589" s="97" t="str">
        <f t="shared" si="374"/>
        <v>Aceptable</v>
      </c>
      <c r="CD589" s="99">
        <f t="shared" si="375"/>
        <v>0.103901018743464</v>
      </c>
      <c r="CE589" s="96">
        <f t="shared" si="376"/>
        <v>0</v>
      </c>
      <c r="CF589" s="96">
        <f t="shared" si="377"/>
        <v>0</v>
      </c>
      <c r="CG589" s="99">
        <f t="shared" si="378"/>
        <v>3.4633672914487997E-2</v>
      </c>
      <c r="CH589" s="101" t="str">
        <f t="shared" si="379"/>
        <v>Ninguna</v>
      </c>
      <c r="CI589" s="96">
        <f t="shared" si="380"/>
        <v>0</v>
      </c>
      <c r="CJ589" s="96">
        <f t="shared" si="381"/>
        <v>0.782637942923055</v>
      </c>
      <c r="CK589" s="96">
        <f t="shared" si="382"/>
        <v>2.2999999999999909E-2</v>
      </c>
      <c r="CL589" s="102">
        <f t="shared" si="383"/>
        <v>0.26854598097435162</v>
      </c>
      <c r="CM589" s="103" t="str">
        <f t="shared" si="384"/>
        <v>Baja</v>
      </c>
      <c r="CN589" s="96">
        <f t="shared" si="385"/>
        <v>0.22600000000000001</v>
      </c>
      <c r="CO589" s="96">
        <f t="shared" si="386"/>
        <v>0.22600000000000001</v>
      </c>
      <c r="CP589" s="103" t="str">
        <f t="shared" si="387"/>
        <v>Baja</v>
      </c>
      <c r="CQ589" s="104">
        <f t="shared" si="388"/>
        <v>5.0786653093270996E-2</v>
      </c>
      <c r="CR589" s="104">
        <f t="shared" si="389"/>
        <v>5.0786653093270996E-2</v>
      </c>
      <c r="CS589" s="103" t="str">
        <f t="shared" si="390"/>
        <v>Ninguna</v>
      </c>
      <c r="CT589" s="105" t="str">
        <f t="shared" si="391"/>
        <v>Eutrofico</v>
      </c>
      <c r="CU589" s="115" t="s">
        <v>2892</v>
      </c>
      <c r="CV589" s="108" t="s">
        <v>2893</v>
      </c>
      <c r="CW589" s="90">
        <v>44153</v>
      </c>
      <c r="CX589" s="106">
        <f t="shared" si="392"/>
        <v>5.2784863293062321</v>
      </c>
    </row>
    <row r="590" spans="1:102" ht="30" hidden="1" customHeight="1" x14ac:dyDescent="0.2">
      <c r="A590" s="83">
        <v>2020</v>
      </c>
      <c r="B590" s="84" t="s">
        <v>1828</v>
      </c>
      <c r="C590" s="84" t="s">
        <v>272</v>
      </c>
      <c r="D590" s="83" t="s">
        <v>1829</v>
      </c>
      <c r="E590" s="84" t="s">
        <v>268</v>
      </c>
      <c r="F590" s="86" t="s">
        <v>241</v>
      </c>
      <c r="G590" s="86" t="s">
        <v>1494</v>
      </c>
      <c r="H590" s="87">
        <v>-75.741652999999999</v>
      </c>
      <c r="I590" s="119">
        <v>7.2022589999999997</v>
      </c>
      <c r="J590" s="88">
        <v>816175.02390000003</v>
      </c>
      <c r="K590" s="86">
        <v>1288528.8611999999</v>
      </c>
      <c r="L590" s="120">
        <v>805</v>
      </c>
      <c r="M590" s="83">
        <v>2</v>
      </c>
      <c r="N590" s="86" t="s">
        <v>79</v>
      </c>
      <c r="O590" s="86" t="s">
        <v>2545</v>
      </c>
      <c r="P590" s="86" t="s">
        <v>80</v>
      </c>
      <c r="Q590" s="84" t="s">
        <v>2648</v>
      </c>
      <c r="R590" s="84" t="s">
        <v>701</v>
      </c>
      <c r="S590" s="84" t="s">
        <v>269</v>
      </c>
      <c r="T590" s="84" t="s">
        <v>270</v>
      </c>
      <c r="U590" s="85" t="s">
        <v>271</v>
      </c>
      <c r="V590" s="84" t="s">
        <v>272</v>
      </c>
      <c r="W590" s="84" t="s">
        <v>1822</v>
      </c>
      <c r="X590" s="90" t="s">
        <v>272</v>
      </c>
      <c r="Y590" s="90">
        <v>44150</v>
      </c>
      <c r="Z590" s="91">
        <v>7350</v>
      </c>
      <c r="AA590" s="91">
        <v>7.11</v>
      </c>
      <c r="AB590" s="91">
        <v>169.4</v>
      </c>
      <c r="AC590" s="91">
        <v>20.9</v>
      </c>
      <c r="AD590" s="91">
        <v>30</v>
      </c>
      <c r="AE590" s="91">
        <v>8.1</v>
      </c>
      <c r="AF590" s="91">
        <v>99.8</v>
      </c>
      <c r="AG590" s="91">
        <f t="shared" si="353"/>
        <v>9.1000000000000014</v>
      </c>
      <c r="AH590" s="91">
        <v>12</v>
      </c>
      <c r="AI590" s="91">
        <v>2</v>
      </c>
      <c r="AJ590" s="91" t="s">
        <v>88</v>
      </c>
      <c r="AK590" s="91" t="s">
        <v>88</v>
      </c>
      <c r="AL590" s="91">
        <v>310</v>
      </c>
      <c r="AM590" s="91">
        <v>10430</v>
      </c>
      <c r="AN590" s="91">
        <v>310</v>
      </c>
      <c r="AO590" s="91">
        <v>0.5</v>
      </c>
      <c r="AP590" s="91">
        <v>0.2484863293062323</v>
      </c>
      <c r="AQ590" s="91">
        <v>0.03</v>
      </c>
      <c r="AR590" s="91">
        <v>5</v>
      </c>
      <c r="AS590" s="91">
        <v>91.2</v>
      </c>
      <c r="AT590" s="91">
        <v>242</v>
      </c>
      <c r="AU590" s="91" t="s">
        <v>88</v>
      </c>
      <c r="AV590" s="91">
        <v>136</v>
      </c>
      <c r="AW590" s="91">
        <v>0.2</v>
      </c>
      <c r="AX590" s="91">
        <v>5</v>
      </c>
      <c r="AY590" s="91">
        <v>0.64900000000000002</v>
      </c>
      <c r="AZ590" s="91">
        <v>70.2</v>
      </c>
      <c r="BA590" s="91">
        <v>83.7</v>
      </c>
      <c r="BB590" s="91" t="s">
        <v>88</v>
      </c>
      <c r="BC590" s="91" t="s">
        <v>88</v>
      </c>
      <c r="BD590" s="91" t="s">
        <v>88</v>
      </c>
      <c r="BE590" s="93" t="s">
        <v>88</v>
      </c>
      <c r="BF590" s="91" t="s">
        <v>88</v>
      </c>
      <c r="BG590" s="91" t="s">
        <v>88</v>
      </c>
      <c r="BH590" s="91" t="s">
        <v>88</v>
      </c>
      <c r="BI590" s="94">
        <f t="shared" si="354"/>
        <v>98.731375908795485</v>
      </c>
      <c r="BJ590" s="95">
        <f t="shared" si="355"/>
        <v>32.531107537991304</v>
      </c>
      <c r="BK590" s="95">
        <f t="shared" si="356"/>
        <v>90.741913074594294</v>
      </c>
      <c r="BL590" s="95">
        <f t="shared" si="357"/>
        <v>80.14150832</v>
      </c>
      <c r="BM590" s="95">
        <f t="shared" si="358"/>
        <v>99.104004398411917</v>
      </c>
      <c r="BN590" s="95">
        <f t="shared" si="359"/>
        <v>61.608367706250007</v>
      </c>
      <c r="BO590" s="95">
        <f t="shared" si="360"/>
        <v>49.775389765282817</v>
      </c>
      <c r="BP590" s="95">
        <f t="shared" si="361"/>
        <v>19.108271888343111</v>
      </c>
      <c r="BQ590" s="95">
        <f t="shared" si="362"/>
        <v>62.502012031025608</v>
      </c>
      <c r="BR590" s="96">
        <f t="shared" si="363"/>
        <v>67.739066244212921</v>
      </c>
      <c r="BS590" s="97" t="str">
        <f t="shared" si="364"/>
        <v>MEDIA</v>
      </c>
      <c r="BT590" s="98">
        <f t="shared" si="365"/>
        <v>7.704160246533128</v>
      </c>
      <c r="BU590" s="99">
        <f t="shared" si="366"/>
        <v>0.998</v>
      </c>
      <c r="BV590" s="100">
        <f t="shared" si="367"/>
        <v>0.75724812032402633</v>
      </c>
      <c r="BW590" s="95">
        <f t="shared" si="368"/>
        <v>1</v>
      </c>
      <c r="BX590" s="94">
        <f t="shared" si="369"/>
        <v>0.91</v>
      </c>
      <c r="BY590" s="100">
        <f t="shared" si="370"/>
        <v>0.61199999999999999</v>
      </c>
      <c r="BZ590" s="100">
        <f t="shared" si="371"/>
        <v>0.46697943655513807</v>
      </c>
      <c r="CA590" s="94">
        <f t="shared" si="372"/>
        <v>0.35</v>
      </c>
      <c r="CB590" s="99">
        <f t="shared" si="373"/>
        <v>0.73315185796308313</v>
      </c>
      <c r="CC590" s="97" t="str">
        <f t="shared" si="374"/>
        <v>Aceptable</v>
      </c>
      <c r="CD590" s="99">
        <f t="shared" si="375"/>
        <v>0.53302056344486193</v>
      </c>
      <c r="CE590" s="96">
        <f t="shared" si="376"/>
        <v>0.23441857153118181</v>
      </c>
      <c r="CF590" s="96">
        <f t="shared" si="377"/>
        <v>0.10100000000000003</v>
      </c>
      <c r="CG590" s="99">
        <f t="shared" si="378"/>
        <v>0.2894797116586813</v>
      </c>
      <c r="CH590" s="101" t="str">
        <f t="shared" si="379"/>
        <v>Baja</v>
      </c>
      <c r="CI590" s="96">
        <f t="shared" si="380"/>
        <v>0</v>
      </c>
      <c r="CJ590" s="96">
        <f t="shared" si="381"/>
        <v>0.81023921271885779</v>
      </c>
      <c r="CK590" s="96">
        <f t="shared" si="382"/>
        <v>2.0000000000000018E-3</v>
      </c>
      <c r="CL590" s="102">
        <f t="shared" si="383"/>
        <v>0.27074640423961926</v>
      </c>
      <c r="CM590" s="103" t="str">
        <f t="shared" si="384"/>
        <v>Baja</v>
      </c>
      <c r="CN590" s="96">
        <f t="shared" si="385"/>
        <v>0.38800000000000001</v>
      </c>
      <c r="CO590" s="96">
        <f t="shared" si="386"/>
        <v>0.38800000000000001</v>
      </c>
      <c r="CP590" s="103" t="str">
        <f t="shared" si="387"/>
        <v>Baja</v>
      </c>
      <c r="CQ590" s="104">
        <f t="shared" si="388"/>
        <v>1.4273604491906924E-3</v>
      </c>
      <c r="CR590" s="104">
        <f t="shared" si="389"/>
        <v>1.4273604491906924E-3</v>
      </c>
      <c r="CS590" s="103" t="str">
        <f t="shared" si="390"/>
        <v>Ninguna</v>
      </c>
      <c r="CT590" s="105" t="str">
        <f t="shared" si="391"/>
        <v>Eutrofico</v>
      </c>
      <c r="CU590" s="83" t="s">
        <v>2896</v>
      </c>
      <c r="CV590" s="83" t="s">
        <v>2897</v>
      </c>
      <c r="CW590" s="90">
        <v>44168</v>
      </c>
      <c r="CX590" s="106">
        <f t="shared" si="392"/>
        <v>5.2784863293062321</v>
      </c>
    </row>
    <row r="591" spans="1:102" ht="30" hidden="1" customHeight="1" x14ac:dyDescent="0.2">
      <c r="A591" s="83">
        <v>2020</v>
      </c>
      <c r="B591" s="84" t="s">
        <v>1831</v>
      </c>
      <c r="C591" s="84" t="s">
        <v>341</v>
      </c>
      <c r="D591" s="83" t="s">
        <v>1832</v>
      </c>
      <c r="E591" s="86" t="s">
        <v>335</v>
      </c>
      <c r="F591" s="86" t="s">
        <v>1412</v>
      </c>
      <c r="G591" s="86" t="s">
        <v>1531</v>
      </c>
      <c r="H591" s="87">
        <v>-73.922416999999996</v>
      </c>
      <c r="I591" s="119">
        <v>7.2219720000000001</v>
      </c>
      <c r="J591" s="88">
        <v>1017128.6004999999</v>
      </c>
      <c r="K591" s="86">
        <v>1290377.1087</v>
      </c>
      <c r="L591" s="120">
        <v>73</v>
      </c>
      <c r="M591" s="83">
        <v>2</v>
      </c>
      <c r="N591" s="86" t="s">
        <v>79</v>
      </c>
      <c r="O591" s="86" t="s">
        <v>2741</v>
      </c>
      <c r="P591" s="86" t="s">
        <v>289</v>
      </c>
      <c r="Q591" s="84" t="s">
        <v>2898</v>
      </c>
      <c r="R591" s="84" t="s">
        <v>740</v>
      </c>
      <c r="S591" s="84" t="s">
        <v>336</v>
      </c>
      <c r="T591" s="84" t="s">
        <v>337</v>
      </c>
      <c r="U591" s="85" t="s">
        <v>532</v>
      </c>
      <c r="V591" s="84" t="s">
        <v>339</v>
      </c>
      <c r="W591" s="84" t="s">
        <v>340</v>
      </c>
      <c r="X591" s="90" t="s">
        <v>341</v>
      </c>
      <c r="Y591" s="90">
        <v>44155</v>
      </c>
      <c r="Z591" s="91">
        <v>4789990</v>
      </c>
      <c r="AA591" s="91">
        <v>7.75</v>
      </c>
      <c r="AB591" s="91">
        <v>280</v>
      </c>
      <c r="AC591" s="91">
        <v>27.6</v>
      </c>
      <c r="AD591" s="91">
        <v>32</v>
      </c>
      <c r="AE591" s="91">
        <v>7.31</v>
      </c>
      <c r="AF591" s="91">
        <v>99.8</v>
      </c>
      <c r="AG591" s="91">
        <f t="shared" si="353"/>
        <v>4.3999999999999986</v>
      </c>
      <c r="AH591" s="91">
        <v>21.3</v>
      </c>
      <c r="AI591" s="91">
        <v>2.92</v>
      </c>
      <c r="AJ591" s="91" t="s">
        <v>88</v>
      </c>
      <c r="AK591" s="91" t="s">
        <v>88</v>
      </c>
      <c r="AL591" s="91">
        <v>2800</v>
      </c>
      <c r="AM591" s="91">
        <v>43585</v>
      </c>
      <c r="AN591" s="91">
        <v>2988</v>
      </c>
      <c r="AO591" s="91">
        <v>0.5</v>
      </c>
      <c r="AP591" s="96">
        <v>0.2484863293062323</v>
      </c>
      <c r="AQ591" s="96">
        <v>0.03</v>
      </c>
      <c r="AR591" s="91">
        <v>5</v>
      </c>
      <c r="AS591" s="91">
        <v>812</v>
      </c>
      <c r="AT591" s="91">
        <v>900</v>
      </c>
      <c r="AU591" s="91" t="s">
        <v>88</v>
      </c>
      <c r="AV591" s="91">
        <v>742</v>
      </c>
      <c r="AW591" s="91">
        <v>0.9</v>
      </c>
      <c r="AX591" s="91">
        <v>5</v>
      </c>
      <c r="AY591" s="91">
        <v>0.29399999999999998</v>
      </c>
      <c r="AZ591" s="91">
        <v>57.4</v>
      </c>
      <c r="BA591" s="91">
        <v>102</v>
      </c>
      <c r="BB591" s="91">
        <v>0.05</v>
      </c>
      <c r="BC591" s="91" t="s">
        <v>88</v>
      </c>
      <c r="BD591" s="91" t="s">
        <v>88</v>
      </c>
      <c r="BE591" s="93">
        <v>1E-3</v>
      </c>
      <c r="BF591" s="91" t="s">
        <v>88</v>
      </c>
      <c r="BG591" s="91">
        <v>4.2999999999999997E-2</v>
      </c>
      <c r="BH591" s="91" t="s">
        <v>88</v>
      </c>
      <c r="BI591" s="94">
        <f t="shared" si="354"/>
        <v>98.731375908795485</v>
      </c>
      <c r="BJ591" s="95">
        <f t="shared" si="355"/>
        <v>15.929540108133583</v>
      </c>
      <c r="BK591" s="95">
        <f t="shared" si="356"/>
        <v>90.444266054684704</v>
      </c>
      <c r="BL591" s="95">
        <f t="shared" si="357"/>
        <v>72.310876871927221</v>
      </c>
      <c r="BM591" s="95">
        <f t="shared" si="358"/>
        <v>99.104004398411917</v>
      </c>
      <c r="BN591" s="95">
        <f t="shared" si="359"/>
        <v>61.608367706250007</v>
      </c>
      <c r="BO591" s="95">
        <f t="shared" si="360"/>
        <v>76.346183890640489</v>
      </c>
      <c r="BP591" s="95">
        <f t="shared" si="361"/>
        <v>5</v>
      </c>
      <c r="BQ591" s="95">
        <f t="shared" si="362"/>
        <v>20</v>
      </c>
      <c r="BR591" s="96">
        <f t="shared" si="363"/>
        <v>62.741981643254157</v>
      </c>
      <c r="BS591" s="97" t="str">
        <f t="shared" si="364"/>
        <v>MEDIA</v>
      </c>
      <c r="BT591" s="98">
        <f t="shared" si="365"/>
        <v>17.006802721088437</v>
      </c>
      <c r="BU591" s="99">
        <f t="shared" si="366"/>
        <v>0.998</v>
      </c>
      <c r="BV591" s="100">
        <f t="shared" si="367"/>
        <v>0.1</v>
      </c>
      <c r="BW591" s="95">
        <f t="shared" si="368"/>
        <v>1</v>
      </c>
      <c r="BX591" s="94">
        <f t="shared" si="369"/>
        <v>0.71</v>
      </c>
      <c r="BY591" s="100">
        <f t="shared" si="370"/>
        <v>0</v>
      </c>
      <c r="BZ591" s="100">
        <f t="shared" si="371"/>
        <v>0</v>
      </c>
      <c r="CA591" s="94">
        <f t="shared" si="372"/>
        <v>0.8</v>
      </c>
      <c r="CB591" s="99">
        <f t="shared" si="373"/>
        <v>0.5250800000000001</v>
      </c>
      <c r="CC591" s="97" t="str">
        <f t="shared" si="374"/>
        <v>Regular</v>
      </c>
      <c r="CD591" s="99">
        <f t="shared" si="375"/>
        <v>1</v>
      </c>
      <c r="CE591" s="96">
        <f t="shared" si="376"/>
        <v>0.55955239088001585</v>
      </c>
      <c r="CF591" s="96">
        <f t="shared" si="377"/>
        <v>3.6999999999999977E-2</v>
      </c>
      <c r="CG591" s="99">
        <f t="shared" si="378"/>
        <v>0.53218413029333866</v>
      </c>
      <c r="CH591" s="101" t="str">
        <f t="shared" si="379"/>
        <v>Media</v>
      </c>
      <c r="CI591" s="96">
        <f t="shared" si="380"/>
        <v>0.27576799601389279</v>
      </c>
      <c r="CJ591" s="96">
        <f t="shared" si="381"/>
        <v>1</v>
      </c>
      <c r="CK591" s="96">
        <f t="shared" si="382"/>
        <v>2.0000000000000018E-3</v>
      </c>
      <c r="CL591" s="102">
        <f t="shared" si="383"/>
        <v>0.42592266533796425</v>
      </c>
      <c r="CM591" s="103" t="str">
        <f t="shared" si="384"/>
        <v>Media</v>
      </c>
      <c r="CN591" s="96">
        <f t="shared" si="385"/>
        <v>1</v>
      </c>
      <c r="CO591" s="96">
        <f t="shared" si="386"/>
        <v>1</v>
      </c>
      <c r="CP591" s="103" t="str">
        <f t="shared" si="387"/>
        <v>Muy Alta</v>
      </c>
      <c r="CQ591" s="104">
        <f t="shared" si="388"/>
        <v>1.2837044943409528E-2</v>
      </c>
      <c r="CR591" s="104">
        <f t="shared" si="389"/>
        <v>1.2837044943409528E-2</v>
      </c>
      <c r="CS591" s="103" t="str">
        <f t="shared" si="390"/>
        <v>Ninguna</v>
      </c>
      <c r="CT591" s="105" t="str">
        <f t="shared" si="391"/>
        <v>Eutrofico</v>
      </c>
      <c r="CU591" s="91" t="s">
        <v>2809</v>
      </c>
      <c r="CV591" s="91" t="s">
        <v>2810</v>
      </c>
      <c r="CW591" s="90">
        <v>44175</v>
      </c>
      <c r="CX591" s="106">
        <f t="shared" si="392"/>
        <v>5.2784863293062321</v>
      </c>
    </row>
    <row r="592" spans="1:102" ht="30" hidden="1" customHeight="1" x14ac:dyDescent="0.2">
      <c r="A592" s="83">
        <v>2020</v>
      </c>
      <c r="B592" s="84" t="s">
        <v>1844</v>
      </c>
      <c r="C592" s="84" t="s">
        <v>1803</v>
      </c>
      <c r="D592" s="83" t="s">
        <v>1845</v>
      </c>
      <c r="E592" s="84" t="s">
        <v>219</v>
      </c>
      <c r="F592" s="86" t="s">
        <v>1285</v>
      </c>
      <c r="G592" s="86" t="s">
        <v>1494</v>
      </c>
      <c r="H592" s="87">
        <v>-75.392283000000006</v>
      </c>
      <c r="I592" s="119">
        <v>7.2874129999999999</v>
      </c>
      <c r="J592" s="88">
        <v>854801.91949999996</v>
      </c>
      <c r="K592" s="86">
        <v>1297822.7915000001</v>
      </c>
      <c r="L592" s="120">
        <v>142</v>
      </c>
      <c r="M592" s="83">
        <v>2</v>
      </c>
      <c r="N592" s="86" t="s">
        <v>79</v>
      </c>
      <c r="O592" s="86" t="s">
        <v>2545</v>
      </c>
      <c r="P592" s="86" t="s">
        <v>80</v>
      </c>
      <c r="Q592" s="84" t="s">
        <v>205</v>
      </c>
      <c r="R592" s="84" t="s">
        <v>2888</v>
      </c>
      <c r="S592" s="84" t="s">
        <v>205</v>
      </c>
      <c r="T592" s="84" t="s">
        <v>2889</v>
      </c>
      <c r="U592" s="85" t="s">
        <v>207</v>
      </c>
      <c r="V592" s="84" t="s">
        <v>208</v>
      </c>
      <c r="W592" s="84" t="s">
        <v>1805</v>
      </c>
      <c r="X592" s="90" t="s">
        <v>1803</v>
      </c>
      <c r="Y592" s="90">
        <v>44132</v>
      </c>
      <c r="Z592" s="91">
        <v>7055.87</v>
      </c>
      <c r="AA592" s="91">
        <v>8.4499999999999993</v>
      </c>
      <c r="AB592" s="91">
        <v>90</v>
      </c>
      <c r="AC592" s="91">
        <v>25.9</v>
      </c>
      <c r="AD592" s="91">
        <v>26.3</v>
      </c>
      <c r="AE592" s="91">
        <v>7.55</v>
      </c>
      <c r="AF592" s="91">
        <v>93.2</v>
      </c>
      <c r="AG592" s="91">
        <f t="shared" si="353"/>
        <v>0.40000000000000213</v>
      </c>
      <c r="AH592" s="91">
        <v>12</v>
      </c>
      <c r="AI592" s="91">
        <v>2</v>
      </c>
      <c r="AJ592" s="91" t="s">
        <v>88</v>
      </c>
      <c r="AK592" s="91" t="s">
        <v>88</v>
      </c>
      <c r="AL592" s="91">
        <v>504</v>
      </c>
      <c r="AM592" s="91">
        <v>37700</v>
      </c>
      <c r="AN592" s="91">
        <v>605</v>
      </c>
      <c r="AO592" s="91">
        <v>0.5</v>
      </c>
      <c r="AP592" s="91">
        <v>0.2484863293062323</v>
      </c>
      <c r="AQ592" s="91">
        <v>0.03</v>
      </c>
      <c r="AR592" s="91">
        <v>5</v>
      </c>
      <c r="AS592" s="91">
        <v>153</v>
      </c>
      <c r="AT592" s="91">
        <v>396</v>
      </c>
      <c r="AU592" s="91" t="s">
        <v>88</v>
      </c>
      <c r="AV592" s="91">
        <v>299</v>
      </c>
      <c r="AW592" s="91">
        <v>0.4</v>
      </c>
      <c r="AX592" s="91">
        <v>5</v>
      </c>
      <c r="AY592" s="91">
        <v>0.35099999999999998</v>
      </c>
      <c r="AZ592" s="91">
        <v>43.5</v>
      </c>
      <c r="BA592" s="91">
        <v>49.5</v>
      </c>
      <c r="BB592" s="91" t="s">
        <v>88</v>
      </c>
      <c r="BC592" s="91" t="s">
        <v>88</v>
      </c>
      <c r="BD592" s="91" t="s">
        <v>88</v>
      </c>
      <c r="BE592" s="93" t="s">
        <v>88</v>
      </c>
      <c r="BF592" s="91" t="s">
        <v>88</v>
      </c>
      <c r="BG592" s="91" t="s">
        <v>88</v>
      </c>
      <c r="BH592" s="91" t="s">
        <v>88</v>
      </c>
      <c r="BI592" s="94">
        <f t="shared" si="354"/>
        <v>96.896703739184204</v>
      </c>
      <c r="BJ592" s="95">
        <f t="shared" si="355"/>
        <v>26.781585699711975</v>
      </c>
      <c r="BK592" s="95">
        <f t="shared" si="356"/>
        <v>70.528337315681711</v>
      </c>
      <c r="BL592" s="95">
        <f t="shared" si="357"/>
        <v>80.14150832</v>
      </c>
      <c r="BM592" s="95">
        <f t="shared" si="358"/>
        <v>99.104004398411917</v>
      </c>
      <c r="BN592" s="95">
        <f t="shared" si="359"/>
        <v>61.608367706250007</v>
      </c>
      <c r="BO592" s="95">
        <f t="shared" si="360"/>
        <v>90.015511174602338</v>
      </c>
      <c r="BP592" s="95">
        <f t="shared" si="361"/>
        <v>5</v>
      </c>
      <c r="BQ592" s="95">
        <f t="shared" si="362"/>
        <v>28.371614881561641</v>
      </c>
      <c r="BR592" s="96">
        <f t="shared" si="363"/>
        <v>64.789977737175974</v>
      </c>
      <c r="BS592" s="97" t="str">
        <f t="shared" si="364"/>
        <v>MEDIA</v>
      </c>
      <c r="BT592" s="98">
        <f t="shared" si="365"/>
        <v>14.245014245014247</v>
      </c>
      <c r="BU592" s="99">
        <f t="shared" si="366"/>
        <v>0.93200000000000005</v>
      </c>
      <c r="BV592" s="100">
        <f t="shared" si="367"/>
        <v>0.56516471784369537</v>
      </c>
      <c r="BW592" s="95">
        <f t="shared" si="368"/>
        <v>0.79179845940424165</v>
      </c>
      <c r="BX592" s="94">
        <f t="shared" si="369"/>
        <v>0.91</v>
      </c>
      <c r="BY592" s="100">
        <f t="shared" si="370"/>
        <v>0.123</v>
      </c>
      <c r="BZ592" s="100">
        <f t="shared" si="371"/>
        <v>0.77160585695003703</v>
      </c>
      <c r="CA592" s="94">
        <f t="shared" si="372"/>
        <v>0.6</v>
      </c>
      <c r="CB592" s="99">
        <f t="shared" si="373"/>
        <v>0.67573966478771641</v>
      </c>
      <c r="CC592" s="97" t="str">
        <f t="shared" si="374"/>
        <v>Regular</v>
      </c>
      <c r="CD592" s="99">
        <f t="shared" si="375"/>
        <v>0.22839414304996292</v>
      </c>
      <c r="CE592" s="96">
        <f t="shared" si="376"/>
        <v>2.3241431577217919E-2</v>
      </c>
      <c r="CF592" s="96">
        <f t="shared" si="377"/>
        <v>0</v>
      </c>
      <c r="CG592" s="99">
        <f t="shared" si="378"/>
        <v>8.3878524875726945E-2</v>
      </c>
      <c r="CH592" s="101" t="str">
        <f t="shared" si="379"/>
        <v>Ninguna</v>
      </c>
      <c r="CI592" s="96">
        <f t="shared" si="380"/>
        <v>0</v>
      </c>
      <c r="CJ592" s="96">
        <f t="shared" si="381"/>
        <v>1</v>
      </c>
      <c r="CK592" s="96">
        <f t="shared" si="382"/>
        <v>6.7999999999999949E-2</v>
      </c>
      <c r="CL592" s="102">
        <f t="shared" si="383"/>
        <v>0.35600000000000004</v>
      </c>
      <c r="CM592" s="103" t="str">
        <f t="shared" si="384"/>
        <v>Baja</v>
      </c>
      <c r="CN592" s="96">
        <f t="shared" si="385"/>
        <v>0.877</v>
      </c>
      <c r="CO592" s="96">
        <f t="shared" si="386"/>
        <v>0.877</v>
      </c>
      <c r="CP592" s="103" t="str">
        <f t="shared" si="387"/>
        <v>Muy Alta</v>
      </c>
      <c r="CQ592" s="104">
        <f t="shared" si="388"/>
        <v>0.12702755060196494</v>
      </c>
      <c r="CR592" s="104">
        <f t="shared" si="389"/>
        <v>0.12702755060196494</v>
      </c>
      <c r="CS592" s="103" t="str">
        <f t="shared" si="390"/>
        <v>Ninguna</v>
      </c>
      <c r="CT592" s="105" t="str">
        <f t="shared" si="391"/>
        <v>Eutrofico</v>
      </c>
      <c r="CU592" s="83" t="s">
        <v>2890</v>
      </c>
      <c r="CV592" s="83" t="s">
        <v>2891</v>
      </c>
      <c r="CW592" s="90">
        <v>44152</v>
      </c>
      <c r="CX592" s="106">
        <f t="shared" si="392"/>
        <v>5.2784863293062321</v>
      </c>
    </row>
    <row r="593" spans="1:102" ht="30" hidden="1" customHeight="1" x14ac:dyDescent="0.2">
      <c r="A593" s="83">
        <v>2020</v>
      </c>
      <c r="B593" s="84" t="s">
        <v>1858</v>
      </c>
      <c r="C593" s="84" t="s">
        <v>520</v>
      </c>
      <c r="D593" s="83" t="s">
        <v>1859</v>
      </c>
      <c r="E593" s="86" t="s">
        <v>240</v>
      </c>
      <c r="F593" s="86" t="s">
        <v>1285</v>
      </c>
      <c r="G593" s="86" t="s">
        <v>1531</v>
      </c>
      <c r="H593" s="87">
        <v>-74.909769999999995</v>
      </c>
      <c r="I593" s="119">
        <v>7.4465750000000002</v>
      </c>
      <c r="J593" s="88">
        <v>908126.07189999998</v>
      </c>
      <c r="K593" s="86">
        <v>1315300.0569</v>
      </c>
      <c r="L593" s="120">
        <v>72</v>
      </c>
      <c r="M593" s="83">
        <v>2</v>
      </c>
      <c r="N593" s="86" t="s">
        <v>79</v>
      </c>
      <c r="O593" s="86" t="s">
        <v>2684</v>
      </c>
      <c r="P593" s="86" t="s">
        <v>685</v>
      </c>
      <c r="Q593" s="84" t="s">
        <v>243</v>
      </c>
      <c r="R593" s="84" t="s">
        <v>2694</v>
      </c>
      <c r="S593" s="84" t="s">
        <v>515</v>
      </c>
      <c r="T593" s="84" t="s">
        <v>516</v>
      </c>
      <c r="U593" s="85" t="s">
        <v>517</v>
      </c>
      <c r="V593" s="84" t="s">
        <v>518</v>
      </c>
      <c r="W593" s="84" t="s">
        <v>1860</v>
      </c>
      <c r="X593" s="90" t="s">
        <v>520</v>
      </c>
      <c r="Y593" s="90">
        <v>44127</v>
      </c>
      <c r="Z593" s="91">
        <v>303210</v>
      </c>
      <c r="AA593" s="91">
        <v>6.36</v>
      </c>
      <c r="AB593" s="91">
        <v>88.4</v>
      </c>
      <c r="AC593" s="91">
        <v>27.2</v>
      </c>
      <c r="AD593" s="91">
        <v>29.1</v>
      </c>
      <c r="AE593" s="91">
        <v>7.63</v>
      </c>
      <c r="AF593" s="91">
        <v>100</v>
      </c>
      <c r="AG593" s="91">
        <f t="shared" si="353"/>
        <v>1.9000000000000021</v>
      </c>
      <c r="AH593" s="91">
        <v>25.5</v>
      </c>
      <c r="AI593" s="91">
        <v>2</v>
      </c>
      <c r="AJ593" s="91">
        <v>0.1</v>
      </c>
      <c r="AK593" s="91">
        <v>10</v>
      </c>
      <c r="AL593" s="91">
        <v>850</v>
      </c>
      <c r="AM593" s="91">
        <v>98040</v>
      </c>
      <c r="AN593" s="91">
        <v>5460</v>
      </c>
      <c r="AO593" s="91">
        <v>0.153</v>
      </c>
      <c r="AP593" s="91">
        <v>0.94198908473362586</v>
      </c>
      <c r="AQ593" s="91">
        <v>0.02</v>
      </c>
      <c r="AR593" s="91">
        <v>5</v>
      </c>
      <c r="AS593" s="91">
        <v>160</v>
      </c>
      <c r="AT593" s="91">
        <v>260</v>
      </c>
      <c r="AU593" s="91" t="s">
        <v>88</v>
      </c>
      <c r="AV593" s="91">
        <v>160</v>
      </c>
      <c r="AW593" s="91">
        <v>0.4</v>
      </c>
      <c r="AX593" s="91">
        <v>5</v>
      </c>
      <c r="AY593" s="91">
        <v>0.185</v>
      </c>
      <c r="AZ593" s="91">
        <v>16.600000000000001</v>
      </c>
      <c r="BA593" s="91">
        <v>25.5</v>
      </c>
      <c r="BB593" s="91">
        <v>0.05</v>
      </c>
      <c r="BC593" s="91" t="s">
        <v>88</v>
      </c>
      <c r="BD593" s="91" t="s">
        <v>88</v>
      </c>
      <c r="BE593" s="93">
        <v>1E-3</v>
      </c>
      <c r="BF593" s="91" t="s">
        <v>88</v>
      </c>
      <c r="BG593" s="91">
        <v>0.01</v>
      </c>
      <c r="BH593" s="91">
        <v>10.4</v>
      </c>
      <c r="BI593" s="94">
        <f t="shared" si="354"/>
        <v>98.749199999999973</v>
      </c>
      <c r="BJ593" s="95">
        <f t="shared" si="355"/>
        <v>12.831638052705488</v>
      </c>
      <c r="BK593" s="95">
        <f t="shared" si="356"/>
        <v>68.863626748302494</v>
      </c>
      <c r="BL593" s="95">
        <f t="shared" si="357"/>
        <v>80.14150832</v>
      </c>
      <c r="BM593" s="95">
        <f t="shared" si="358"/>
        <v>94.18750370764991</v>
      </c>
      <c r="BN593" s="95">
        <f t="shared" si="359"/>
        <v>85.756210881875944</v>
      </c>
      <c r="BO593" s="95">
        <f t="shared" si="360"/>
        <v>86.798069921350319</v>
      </c>
      <c r="BP593" s="95">
        <f t="shared" si="361"/>
        <v>5</v>
      </c>
      <c r="BQ593" s="95">
        <f t="shared" si="362"/>
        <v>58.992029936000023</v>
      </c>
      <c r="BR593" s="96">
        <f t="shared" si="363"/>
        <v>66.434611492553771</v>
      </c>
      <c r="BS593" s="97" t="str">
        <f t="shared" si="364"/>
        <v>MEDIA</v>
      </c>
      <c r="BT593" s="98">
        <f t="shared" si="365"/>
        <v>27.027027027027028</v>
      </c>
      <c r="BU593" s="99">
        <f t="shared" si="366"/>
        <v>1</v>
      </c>
      <c r="BV593" s="100">
        <f t="shared" si="367"/>
        <v>0.1</v>
      </c>
      <c r="BW593" s="95">
        <f t="shared" si="368"/>
        <v>0.71789736829783213</v>
      </c>
      <c r="BX593" s="94">
        <f t="shared" si="369"/>
        <v>0.51</v>
      </c>
      <c r="BY593" s="100">
        <f t="shared" si="370"/>
        <v>0.54</v>
      </c>
      <c r="BZ593" s="100">
        <f t="shared" si="371"/>
        <v>0.77703020471274553</v>
      </c>
      <c r="CA593" s="94">
        <f t="shared" si="372"/>
        <v>0.15</v>
      </c>
      <c r="CB593" s="99">
        <f t="shared" si="373"/>
        <v>0.55128986022148097</v>
      </c>
      <c r="CC593" s="97" t="str">
        <f t="shared" si="374"/>
        <v>Regular</v>
      </c>
      <c r="CD593" s="99">
        <f t="shared" si="375"/>
        <v>0.2229697952872545</v>
      </c>
      <c r="CE593" s="96">
        <f t="shared" si="376"/>
        <v>0</v>
      </c>
      <c r="CF593" s="96">
        <f t="shared" si="377"/>
        <v>0</v>
      </c>
      <c r="CG593" s="99">
        <f t="shared" si="378"/>
        <v>7.4323265095751503E-2</v>
      </c>
      <c r="CH593" s="101" t="str">
        <f t="shared" si="379"/>
        <v>Ninguna</v>
      </c>
      <c r="CI593" s="96">
        <f t="shared" si="380"/>
        <v>0</v>
      </c>
      <c r="CJ593" s="96">
        <f t="shared" si="381"/>
        <v>1</v>
      </c>
      <c r="CK593" s="96">
        <f t="shared" si="382"/>
        <v>0</v>
      </c>
      <c r="CL593" s="102">
        <f t="shared" si="383"/>
        <v>0.33333333333333331</v>
      </c>
      <c r="CM593" s="103" t="str">
        <f t="shared" si="384"/>
        <v>Baja</v>
      </c>
      <c r="CN593" s="96">
        <f t="shared" si="385"/>
        <v>0.45999999999999996</v>
      </c>
      <c r="CO593" s="96">
        <f t="shared" si="386"/>
        <v>0.45999999999999996</v>
      </c>
      <c r="CP593" s="103" t="str">
        <f t="shared" si="387"/>
        <v>Media</v>
      </c>
      <c r="CQ593" s="104">
        <f t="shared" si="388"/>
        <v>1.0749056342518368E-4</v>
      </c>
      <c r="CR593" s="104">
        <f t="shared" si="389"/>
        <v>1.0749056342518368E-4</v>
      </c>
      <c r="CS593" s="103" t="str">
        <f t="shared" si="390"/>
        <v>Ninguna</v>
      </c>
      <c r="CT593" s="105" t="str">
        <f t="shared" si="391"/>
        <v>Eutrofico</v>
      </c>
      <c r="CU593" s="83" t="s">
        <v>2873</v>
      </c>
      <c r="CV593" s="83" t="s">
        <v>2874</v>
      </c>
      <c r="CW593" s="90">
        <v>44152</v>
      </c>
      <c r="CX593" s="106">
        <f t="shared" si="392"/>
        <v>5.9619890847336254</v>
      </c>
    </row>
    <row r="594" spans="1:102" ht="30" hidden="1" customHeight="1" x14ac:dyDescent="0.2">
      <c r="A594" s="83">
        <v>2020</v>
      </c>
      <c r="B594" s="84" t="s">
        <v>2899</v>
      </c>
      <c r="C594" s="84" t="s">
        <v>2900</v>
      </c>
      <c r="D594" s="83" t="s">
        <v>1865</v>
      </c>
      <c r="E594" s="84" t="s">
        <v>352</v>
      </c>
      <c r="F594" s="86" t="s">
        <v>1285</v>
      </c>
      <c r="G594" s="86" t="s">
        <v>1494</v>
      </c>
      <c r="H594" s="87">
        <v>-74.796569000000005</v>
      </c>
      <c r="I594" s="119">
        <v>7.7625849999999996</v>
      </c>
      <c r="J594" s="88">
        <v>920681.1398</v>
      </c>
      <c r="K594" s="86">
        <v>1350229.5266</v>
      </c>
      <c r="L594" s="120">
        <v>55</v>
      </c>
      <c r="M594" s="83">
        <v>2</v>
      </c>
      <c r="N594" s="86" t="s">
        <v>79</v>
      </c>
      <c r="O594" s="86" t="s">
        <v>2684</v>
      </c>
      <c r="P594" s="86" t="s">
        <v>685</v>
      </c>
      <c r="Q594" s="84" t="s">
        <v>2901</v>
      </c>
      <c r="R594" s="84" t="s">
        <v>2902</v>
      </c>
      <c r="S594" s="84" t="s">
        <v>535</v>
      </c>
      <c r="T594" s="84" t="s">
        <v>2903</v>
      </c>
      <c r="U594" s="85" t="s">
        <v>2904</v>
      </c>
      <c r="V594" s="84" t="s">
        <v>2905</v>
      </c>
      <c r="W594" s="84" t="s">
        <v>2906</v>
      </c>
      <c r="X594" s="90" t="s">
        <v>2900</v>
      </c>
      <c r="Y594" s="90">
        <v>44127</v>
      </c>
      <c r="Z594" s="91">
        <v>758910</v>
      </c>
      <c r="AA594" s="91">
        <v>6.47</v>
      </c>
      <c r="AB594" s="91">
        <v>60.7</v>
      </c>
      <c r="AC594" s="91">
        <v>28.1</v>
      </c>
      <c r="AD594" s="91">
        <v>29</v>
      </c>
      <c r="AE594" s="91">
        <v>7.66</v>
      </c>
      <c r="AF594" s="91">
        <v>98.5</v>
      </c>
      <c r="AG594" s="91">
        <f t="shared" si="353"/>
        <v>0.89999999999999858</v>
      </c>
      <c r="AH594" s="91">
        <v>23.4</v>
      </c>
      <c r="AI594" s="91">
        <v>2</v>
      </c>
      <c r="AJ594" s="91" t="s">
        <v>88</v>
      </c>
      <c r="AK594" s="91" t="s">
        <v>88</v>
      </c>
      <c r="AL594" s="91">
        <v>7710</v>
      </c>
      <c r="AM594" s="91">
        <v>120330</v>
      </c>
      <c r="AN594" s="91">
        <v>22820</v>
      </c>
      <c r="AO594" s="91">
        <v>0.5</v>
      </c>
      <c r="AP594" s="91">
        <v>0.2484863293062323</v>
      </c>
      <c r="AQ594" s="91">
        <v>0.03</v>
      </c>
      <c r="AR594" s="91">
        <v>5</v>
      </c>
      <c r="AS594" s="91">
        <v>368</v>
      </c>
      <c r="AT594" s="91">
        <v>364</v>
      </c>
      <c r="AU594" s="91" t="s">
        <v>88</v>
      </c>
      <c r="AV594" s="91">
        <v>300</v>
      </c>
      <c r="AW594" s="91">
        <v>0.4</v>
      </c>
      <c r="AX594" s="91">
        <v>5</v>
      </c>
      <c r="AY594" s="91">
        <v>0.52900000000000003</v>
      </c>
      <c r="AZ594" s="91">
        <v>16.600000000000001</v>
      </c>
      <c r="BA594" s="91">
        <v>21</v>
      </c>
      <c r="BB594" s="91">
        <v>0.05</v>
      </c>
      <c r="BC594" s="91" t="s">
        <v>88</v>
      </c>
      <c r="BD594" s="91" t="s">
        <v>88</v>
      </c>
      <c r="BE594" s="93">
        <v>1E-3</v>
      </c>
      <c r="BF594" s="91" t="s">
        <v>88</v>
      </c>
      <c r="BG594" s="91">
        <v>0.01</v>
      </c>
      <c r="BH594" s="91" t="s">
        <v>88</v>
      </c>
      <c r="BI594" s="94">
        <f t="shared" si="354"/>
        <v>98.561388058892391</v>
      </c>
      <c r="BJ594" s="95">
        <f t="shared" si="355"/>
        <v>7.3496990478665616</v>
      </c>
      <c r="BK594" s="95">
        <f t="shared" si="356"/>
        <v>72.704207381646</v>
      </c>
      <c r="BL594" s="95">
        <f t="shared" si="357"/>
        <v>80.14150832</v>
      </c>
      <c r="BM594" s="95">
        <f t="shared" si="358"/>
        <v>99.104004398411917</v>
      </c>
      <c r="BN594" s="95">
        <f t="shared" si="359"/>
        <v>61.608367706250007</v>
      </c>
      <c r="BO594" s="95">
        <f t="shared" si="360"/>
        <v>89.249596352490499</v>
      </c>
      <c r="BP594" s="95">
        <f t="shared" si="361"/>
        <v>5</v>
      </c>
      <c r="BQ594" s="95">
        <f t="shared" si="362"/>
        <v>36.60935493813767</v>
      </c>
      <c r="BR594" s="96">
        <f t="shared" si="363"/>
        <v>62.703268236236298</v>
      </c>
      <c r="BS594" s="97" t="str">
        <f t="shared" si="364"/>
        <v>MEDIA</v>
      </c>
      <c r="BT594" s="98">
        <f t="shared" si="365"/>
        <v>9.4517958412098295</v>
      </c>
      <c r="BU594" s="99">
        <f t="shared" si="366"/>
        <v>0.98499999999999999</v>
      </c>
      <c r="BV594" s="100">
        <f t="shared" si="367"/>
        <v>0.1</v>
      </c>
      <c r="BW594" s="95">
        <f t="shared" si="368"/>
        <v>0.76016032709934422</v>
      </c>
      <c r="BX594" s="94">
        <f t="shared" si="369"/>
        <v>0.71</v>
      </c>
      <c r="BY594" s="100">
        <f t="shared" si="370"/>
        <v>0.12</v>
      </c>
      <c r="BZ594" s="100">
        <f t="shared" si="371"/>
        <v>0.86526735179364644</v>
      </c>
      <c r="CA594" s="94">
        <f t="shared" si="372"/>
        <v>0.35</v>
      </c>
      <c r="CB594" s="99">
        <f t="shared" si="373"/>
        <v>0.56435987504501872</v>
      </c>
      <c r="CC594" s="97" t="str">
        <f t="shared" si="374"/>
        <v>Regular</v>
      </c>
      <c r="CD594" s="99">
        <f t="shared" si="375"/>
        <v>0.13473264820635356</v>
      </c>
      <c r="CE594" s="96">
        <f t="shared" si="376"/>
        <v>0</v>
      </c>
      <c r="CF594" s="96">
        <f t="shared" si="377"/>
        <v>0</v>
      </c>
      <c r="CG594" s="99">
        <f t="shared" si="378"/>
        <v>4.4910882735451185E-2</v>
      </c>
      <c r="CH594" s="101" t="str">
        <f t="shared" si="379"/>
        <v>Ninguna</v>
      </c>
      <c r="CI594" s="96">
        <f t="shared" si="380"/>
        <v>0</v>
      </c>
      <c r="CJ594" s="96">
        <f t="shared" si="381"/>
        <v>1</v>
      </c>
      <c r="CK594" s="96">
        <f t="shared" si="382"/>
        <v>1.5000000000000013E-2</v>
      </c>
      <c r="CL594" s="102">
        <f t="shared" si="383"/>
        <v>0.33833333333333337</v>
      </c>
      <c r="CM594" s="103" t="str">
        <f t="shared" si="384"/>
        <v>Baja</v>
      </c>
      <c r="CN594" s="96">
        <f t="shared" si="385"/>
        <v>0.88</v>
      </c>
      <c r="CO594" s="96">
        <f t="shared" si="386"/>
        <v>0.88</v>
      </c>
      <c r="CP594" s="103" t="str">
        <f t="shared" si="387"/>
        <v>Muy Alta</v>
      </c>
      <c r="CQ594" s="104">
        <f t="shared" si="388"/>
        <v>1.5709542923141929E-4</v>
      </c>
      <c r="CR594" s="104">
        <f t="shared" si="389"/>
        <v>1.5709542923141929E-4</v>
      </c>
      <c r="CS594" s="103" t="str">
        <f t="shared" si="390"/>
        <v>Ninguna</v>
      </c>
      <c r="CT594" s="105" t="str">
        <f t="shared" si="391"/>
        <v>Eutrofico</v>
      </c>
      <c r="CU594" s="83" t="s">
        <v>2870</v>
      </c>
      <c r="CV594" s="83" t="s">
        <v>2871</v>
      </c>
      <c r="CW594" s="90">
        <v>44152</v>
      </c>
      <c r="CX594" s="106">
        <f t="shared" si="392"/>
        <v>5.2784863293062321</v>
      </c>
    </row>
    <row r="595" spans="1:102" ht="30" customHeight="1" x14ac:dyDescent="0.2">
      <c r="A595" s="83">
        <v>2020</v>
      </c>
      <c r="B595" s="84" t="s">
        <v>1871</v>
      </c>
      <c r="C595" s="84" t="s">
        <v>614</v>
      </c>
      <c r="D595" s="83" t="s">
        <v>1872</v>
      </c>
      <c r="E595" s="84" t="s">
        <v>233</v>
      </c>
      <c r="F595" s="86" t="s">
        <v>1285</v>
      </c>
      <c r="G595" s="86" t="s">
        <v>1507</v>
      </c>
      <c r="H595" s="87">
        <v>-74.861245999999994</v>
      </c>
      <c r="I595" s="119">
        <v>7.4471319999999999</v>
      </c>
      <c r="J595" s="88">
        <v>913483.11080000002</v>
      </c>
      <c r="K595" s="86">
        <v>1315351.8714000001</v>
      </c>
      <c r="L595" s="120">
        <v>97</v>
      </c>
      <c r="M595" s="83">
        <v>2</v>
      </c>
      <c r="N595" s="86" t="s">
        <v>79</v>
      </c>
      <c r="O595" s="86" t="s">
        <v>2684</v>
      </c>
      <c r="P595" s="86" t="s">
        <v>685</v>
      </c>
      <c r="Q595" s="84" t="s">
        <v>2685</v>
      </c>
      <c r="R595" s="84" t="s">
        <v>686</v>
      </c>
      <c r="S595" s="84" t="s">
        <v>234</v>
      </c>
      <c r="T595" s="84" t="s">
        <v>235</v>
      </c>
      <c r="U595" s="85" t="s">
        <v>236</v>
      </c>
      <c r="V595" s="84" t="s">
        <v>747</v>
      </c>
      <c r="W595" s="84" t="s">
        <v>613</v>
      </c>
      <c r="X595" s="90" t="s">
        <v>614</v>
      </c>
      <c r="Y595" s="90">
        <v>44120</v>
      </c>
      <c r="Z595" s="91">
        <v>46.11</v>
      </c>
      <c r="AA595" s="91">
        <v>6.51</v>
      </c>
      <c r="AB595" s="91">
        <v>136</v>
      </c>
      <c r="AC595" s="91">
        <v>31.8</v>
      </c>
      <c r="AD595" s="91">
        <v>37</v>
      </c>
      <c r="AE595" s="91">
        <v>6.81</v>
      </c>
      <c r="AF595" s="91">
        <v>95.4</v>
      </c>
      <c r="AG595" s="91">
        <f t="shared" si="353"/>
        <v>5.1999999999999993</v>
      </c>
      <c r="AH595" s="91">
        <v>12</v>
      </c>
      <c r="AI595" s="91">
        <v>2</v>
      </c>
      <c r="AJ595" s="91" t="s">
        <v>88</v>
      </c>
      <c r="AK595" s="91" t="s">
        <v>88</v>
      </c>
      <c r="AL595" s="91">
        <v>5710</v>
      </c>
      <c r="AM595" s="91">
        <v>28555</v>
      </c>
      <c r="AN595" s="91">
        <v>9465</v>
      </c>
      <c r="AO595" s="91">
        <v>0.5</v>
      </c>
      <c r="AP595" s="91">
        <v>0.2484863293062323</v>
      </c>
      <c r="AQ595" s="91">
        <v>0.03</v>
      </c>
      <c r="AR595" s="91">
        <v>5</v>
      </c>
      <c r="AS595" s="91">
        <v>45.1</v>
      </c>
      <c r="AT595" s="91">
        <v>162</v>
      </c>
      <c r="AU595" s="91" t="s">
        <v>88</v>
      </c>
      <c r="AV595" s="91">
        <v>44</v>
      </c>
      <c r="AW595" s="91">
        <v>0.1</v>
      </c>
      <c r="AX595" s="91">
        <v>5</v>
      </c>
      <c r="AY595" s="91">
        <v>0.18</v>
      </c>
      <c r="AZ595" s="91">
        <v>40.700000000000003</v>
      </c>
      <c r="BA595" s="91">
        <v>57.9</v>
      </c>
      <c r="BB595" s="91">
        <v>0.05</v>
      </c>
      <c r="BC595" s="91" t="s">
        <v>88</v>
      </c>
      <c r="BD595" s="91" t="s">
        <v>88</v>
      </c>
      <c r="BE595" s="93">
        <v>1E-3</v>
      </c>
      <c r="BF595" s="91" t="s">
        <v>88</v>
      </c>
      <c r="BG595" s="91">
        <v>0.01</v>
      </c>
      <c r="BH595" s="91" t="s">
        <v>88</v>
      </c>
      <c r="BI595" s="94">
        <f t="shared" si="354"/>
        <v>97.776523712714649</v>
      </c>
      <c r="BJ595" s="95">
        <f t="shared" si="355"/>
        <v>10.432368950254913</v>
      </c>
      <c r="BK595" s="95">
        <f t="shared" si="356"/>
        <v>74.077328870720493</v>
      </c>
      <c r="BL595" s="95">
        <f t="shared" si="357"/>
        <v>80.14150832</v>
      </c>
      <c r="BM595" s="95">
        <f t="shared" si="358"/>
        <v>99.104004398411917</v>
      </c>
      <c r="BN595" s="95">
        <f t="shared" si="359"/>
        <v>61.608367706250007</v>
      </c>
      <c r="BO595" s="95">
        <f t="shared" si="360"/>
        <v>72.090417706094996</v>
      </c>
      <c r="BP595" s="95">
        <f t="shared" si="361"/>
        <v>41.485380106021402</v>
      </c>
      <c r="BQ595" s="95">
        <f t="shared" si="362"/>
        <v>76.648850837809604</v>
      </c>
      <c r="BR595" s="96">
        <f t="shared" si="363"/>
        <v>67.219789102385619</v>
      </c>
      <c r="BS595" s="97" t="str">
        <f t="shared" si="364"/>
        <v>MEDIA</v>
      </c>
      <c r="BT595" s="98">
        <f t="shared" si="365"/>
        <v>27.777777777777779</v>
      </c>
      <c r="BU595" s="99">
        <f t="shared" si="366"/>
        <v>0.95400000000000007</v>
      </c>
      <c r="BV595" s="100">
        <f t="shared" si="367"/>
        <v>0.1</v>
      </c>
      <c r="BW595" s="95">
        <f t="shared" si="368"/>
        <v>0.77613802197853321</v>
      </c>
      <c r="BX595" s="94">
        <f t="shared" si="369"/>
        <v>0.91</v>
      </c>
      <c r="BY595" s="100">
        <f t="shared" si="370"/>
        <v>0.88800000000000001</v>
      </c>
      <c r="BZ595" s="100">
        <f t="shared" si="371"/>
        <v>0.60286136641779842</v>
      </c>
      <c r="CA595" s="94">
        <f t="shared" si="372"/>
        <v>0.15</v>
      </c>
      <c r="CB595" s="99">
        <f t="shared" si="373"/>
        <v>0.6324199143754865</v>
      </c>
      <c r="CC595" s="97" t="str">
        <f t="shared" si="374"/>
        <v>Regular</v>
      </c>
      <c r="CD595" s="99">
        <f t="shared" si="375"/>
        <v>0.39713863358220153</v>
      </c>
      <c r="CE595" s="96">
        <f t="shared" si="376"/>
        <v>4.6321827014895969E-2</v>
      </c>
      <c r="CF595" s="96">
        <f t="shared" si="377"/>
        <v>0</v>
      </c>
      <c r="CG595" s="99">
        <f t="shared" si="378"/>
        <v>0.14782015353236583</v>
      </c>
      <c r="CH595" s="101" t="str">
        <f t="shared" si="379"/>
        <v>Ninguna</v>
      </c>
      <c r="CI595" s="96">
        <f t="shared" si="380"/>
        <v>0</v>
      </c>
      <c r="CJ595" s="96">
        <f t="shared" si="381"/>
        <v>1</v>
      </c>
      <c r="CK595" s="96">
        <f t="shared" si="382"/>
        <v>4.599999999999993E-2</v>
      </c>
      <c r="CL595" s="102">
        <f t="shared" si="383"/>
        <v>0.34866666666666662</v>
      </c>
      <c r="CM595" s="103" t="str">
        <f t="shared" si="384"/>
        <v>Baja</v>
      </c>
      <c r="CN595" s="96">
        <f t="shared" si="385"/>
        <v>0.112</v>
      </c>
      <c r="CO595" s="96">
        <f t="shared" si="386"/>
        <v>0.112</v>
      </c>
      <c r="CP595" s="103" t="str">
        <f t="shared" si="387"/>
        <v>Ninguna</v>
      </c>
      <c r="CQ595" s="104">
        <f t="shared" si="388"/>
        <v>1.8033751964055474E-4</v>
      </c>
      <c r="CR595" s="104">
        <f t="shared" si="389"/>
        <v>1.8033751964055474E-4</v>
      </c>
      <c r="CS595" s="103" t="str">
        <f t="shared" si="390"/>
        <v>Ninguna</v>
      </c>
      <c r="CT595" s="105" t="str">
        <f t="shared" si="391"/>
        <v>Eutrofico</v>
      </c>
      <c r="CU595" s="83" t="s">
        <v>2907</v>
      </c>
      <c r="CV595" s="83" t="s">
        <v>2908</v>
      </c>
      <c r="CW595" s="90">
        <v>44152</v>
      </c>
      <c r="CX595" s="106">
        <f t="shared" si="392"/>
        <v>5.2784863293062321</v>
      </c>
    </row>
    <row r="596" spans="1:102" ht="30" customHeight="1" x14ac:dyDescent="0.2">
      <c r="A596" s="83">
        <v>2020</v>
      </c>
      <c r="B596" s="84" t="s">
        <v>1875</v>
      </c>
      <c r="C596" s="84" t="s">
        <v>239</v>
      </c>
      <c r="D596" s="83" t="s">
        <v>1876</v>
      </c>
      <c r="E596" s="84" t="s">
        <v>233</v>
      </c>
      <c r="F596" s="86" t="s">
        <v>1285</v>
      </c>
      <c r="G596" s="86" t="s">
        <v>1507</v>
      </c>
      <c r="H596" s="87">
        <v>-74.864592999999999</v>
      </c>
      <c r="I596" s="119">
        <v>7.4739310000000003</v>
      </c>
      <c r="J596" s="88">
        <v>913118.9</v>
      </c>
      <c r="K596" s="86">
        <v>1318316.5818</v>
      </c>
      <c r="L596" s="120">
        <v>79</v>
      </c>
      <c r="M596" s="83">
        <v>2</v>
      </c>
      <c r="N596" s="86" t="s">
        <v>79</v>
      </c>
      <c r="O596" s="86" t="s">
        <v>2684</v>
      </c>
      <c r="P596" s="86" t="s">
        <v>685</v>
      </c>
      <c r="Q596" s="84" t="s">
        <v>2685</v>
      </c>
      <c r="R596" s="84" t="s">
        <v>686</v>
      </c>
      <c r="S596" s="84" t="s">
        <v>234</v>
      </c>
      <c r="T596" s="84" t="s">
        <v>235</v>
      </c>
      <c r="U596" s="85" t="s">
        <v>236</v>
      </c>
      <c r="V596" s="84" t="s">
        <v>747</v>
      </c>
      <c r="W596" s="84" t="s">
        <v>238</v>
      </c>
      <c r="X596" s="90" t="s">
        <v>239</v>
      </c>
      <c r="Y596" s="90">
        <v>44123</v>
      </c>
      <c r="Z596" s="91">
        <v>2367.21</v>
      </c>
      <c r="AA596" s="91">
        <v>6</v>
      </c>
      <c r="AB596" s="91">
        <v>54.2</v>
      </c>
      <c r="AC596" s="91">
        <v>28.9</v>
      </c>
      <c r="AD596" s="91">
        <v>30</v>
      </c>
      <c r="AE596" s="91">
        <v>5.67</v>
      </c>
      <c r="AF596" s="91">
        <v>76.5</v>
      </c>
      <c r="AG596" s="91">
        <f t="shared" si="353"/>
        <v>1.1000000000000014</v>
      </c>
      <c r="AH596" s="91">
        <v>13.8</v>
      </c>
      <c r="AI596" s="91">
        <v>2</v>
      </c>
      <c r="AJ596" s="91" t="s">
        <v>88</v>
      </c>
      <c r="AK596" s="91" t="s">
        <v>88</v>
      </c>
      <c r="AL596" s="91">
        <v>3275</v>
      </c>
      <c r="AM596" s="91">
        <v>29390</v>
      </c>
      <c r="AN596" s="91">
        <v>4810</v>
      </c>
      <c r="AO596" s="91">
        <v>0.5</v>
      </c>
      <c r="AP596" s="91">
        <v>0.2484863293062323</v>
      </c>
      <c r="AQ596" s="91">
        <v>0.03</v>
      </c>
      <c r="AR596" s="91">
        <v>5</v>
      </c>
      <c r="AS596" s="91">
        <v>200</v>
      </c>
      <c r="AT596" s="91">
        <v>270</v>
      </c>
      <c r="AU596" s="91" t="s">
        <v>88</v>
      </c>
      <c r="AV596" s="91">
        <v>256</v>
      </c>
      <c r="AW596" s="91">
        <v>0.3</v>
      </c>
      <c r="AX596" s="91">
        <v>5</v>
      </c>
      <c r="AY596" s="91">
        <v>0.313</v>
      </c>
      <c r="AZ596" s="91">
        <v>12</v>
      </c>
      <c r="BA596" s="91">
        <v>30.9</v>
      </c>
      <c r="BB596" s="91">
        <v>0.05</v>
      </c>
      <c r="BC596" s="91" t="s">
        <v>88</v>
      </c>
      <c r="BD596" s="91" t="s">
        <v>88</v>
      </c>
      <c r="BE596" s="93">
        <v>1E-3</v>
      </c>
      <c r="BF596" s="91" t="s">
        <v>88</v>
      </c>
      <c r="BG596" s="91">
        <v>0.01</v>
      </c>
      <c r="BH596" s="91" t="s">
        <v>88</v>
      </c>
      <c r="BI596" s="94">
        <f t="shared" si="354"/>
        <v>82.327033761584232</v>
      </c>
      <c r="BJ596" s="95">
        <f t="shared" si="355"/>
        <v>13.440887482076569</v>
      </c>
      <c r="BK596" s="95">
        <f t="shared" si="356"/>
        <v>56.1688000000008</v>
      </c>
      <c r="BL596" s="95">
        <f t="shared" si="357"/>
        <v>80.14150832</v>
      </c>
      <c r="BM596" s="95">
        <f t="shared" si="358"/>
        <v>99.104004398411917</v>
      </c>
      <c r="BN596" s="95">
        <f t="shared" si="359"/>
        <v>61.608367706250007</v>
      </c>
      <c r="BO596" s="95">
        <f t="shared" si="360"/>
        <v>88.854603312289115</v>
      </c>
      <c r="BP596" s="95">
        <f t="shared" si="361"/>
        <v>5</v>
      </c>
      <c r="BQ596" s="95">
        <f t="shared" si="362"/>
        <v>57.005669551000018</v>
      </c>
      <c r="BR596" s="96">
        <f t="shared" si="363"/>
        <v>60.487366062066769</v>
      </c>
      <c r="BS596" s="97" t="str">
        <f t="shared" si="364"/>
        <v>MEDIA</v>
      </c>
      <c r="BT596" s="98">
        <f t="shared" si="365"/>
        <v>15.974440894568691</v>
      </c>
      <c r="BU596" s="99">
        <f t="shared" si="366"/>
        <v>0.76500000000000001</v>
      </c>
      <c r="BV596" s="100">
        <f t="shared" si="367"/>
        <v>0.1</v>
      </c>
      <c r="BW596" s="95">
        <f t="shared" si="368"/>
        <v>0.59533103831196166</v>
      </c>
      <c r="BX596" s="94">
        <f t="shared" si="369"/>
        <v>0.91</v>
      </c>
      <c r="BY596" s="100">
        <f t="shared" si="370"/>
        <v>0.252</v>
      </c>
      <c r="BZ596" s="100">
        <f t="shared" si="371"/>
        <v>0.88423985983592157</v>
      </c>
      <c r="CA596" s="94">
        <f t="shared" si="372"/>
        <v>0.8</v>
      </c>
      <c r="CB596" s="99">
        <f t="shared" si="373"/>
        <v>0.61821992574070372</v>
      </c>
      <c r="CC596" s="97" t="str">
        <f t="shared" si="374"/>
        <v>Regular</v>
      </c>
      <c r="CD596" s="99">
        <f t="shared" si="375"/>
        <v>0.11576014016407839</v>
      </c>
      <c r="CE596" s="96">
        <f t="shared" si="376"/>
        <v>2.9229225611491706E-3</v>
      </c>
      <c r="CF596" s="96">
        <f t="shared" si="377"/>
        <v>0</v>
      </c>
      <c r="CG596" s="99">
        <f t="shared" si="378"/>
        <v>3.956102090840919E-2</v>
      </c>
      <c r="CH596" s="101" t="str">
        <f t="shared" si="379"/>
        <v>Ninguna</v>
      </c>
      <c r="CI596" s="96">
        <f t="shared" si="380"/>
        <v>0</v>
      </c>
      <c r="CJ596" s="96">
        <f t="shared" si="381"/>
        <v>1</v>
      </c>
      <c r="CK596" s="96">
        <f t="shared" si="382"/>
        <v>0.23499999999999999</v>
      </c>
      <c r="CL596" s="102">
        <f t="shared" si="383"/>
        <v>0.41166666666666663</v>
      </c>
      <c r="CM596" s="103" t="str">
        <f t="shared" si="384"/>
        <v>Media</v>
      </c>
      <c r="CN596" s="96">
        <f t="shared" si="385"/>
        <v>0.748</v>
      </c>
      <c r="CO596" s="96">
        <f t="shared" si="386"/>
        <v>0.748</v>
      </c>
      <c r="CP596" s="103" t="str">
        <f t="shared" si="387"/>
        <v>Alta</v>
      </c>
      <c r="CQ596" s="104">
        <f t="shared" si="388"/>
        <v>3.1046296043091416E-5</v>
      </c>
      <c r="CR596" s="104">
        <f t="shared" si="389"/>
        <v>3.1046296043091416E-5</v>
      </c>
      <c r="CS596" s="103" t="str">
        <f t="shared" si="390"/>
        <v>Ninguna</v>
      </c>
      <c r="CT596" s="105" t="str">
        <f t="shared" si="391"/>
        <v>Eutrofico</v>
      </c>
      <c r="CU596" s="83" t="s">
        <v>2909</v>
      </c>
      <c r="CV596" s="83" t="s">
        <v>2910</v>
      </c>
      <c r="CW596" s="90">
        <v>44152</v>
      </c>
      <c r="CX596" s="106">
        <f t="shared" si="392"/>
        <v>5.2784863293062321</v>
      </c>
    </row>
    <row r="597" spans="1:102" ht="30" customHeight="1" x14ac:dyDescent="0.2">
      <c r="A597" s="83">
        <v>2020</v>
      </c>
      <c r="B597" s="84" t="s">
        <v>1879</v>
      </c>
      <c r="C597" s="84" t="s">
        <v>2911</v>
      </c>
      <c r="D597" s="83" t="s">
        <v>1880</v>
      </c>
      <c r="E597" s="84" t="s">
        <v>233</v>
      </c>
      <c r="F597" s="86" t="s">
        <v>1285</v>
      </c>
      <c r="G597" s="86" t="s">
        <v>1494</v>
      </c>
      <c r="H597" s="87">
        <v>-74.886004999999997</v>
      </c>
      <c r="I597" s="119">
        <v>7.4836679999999998</v>
      </c>
      <c r="J597" s="88">
        <v>910757.19889999996</v>
      </c>
      <c r="K597" s="86">
        <v>1319397.8123000001</v>
      </c>
      <c r="L597" s="120">
        <v>63</v>
      </c>
      <c r="M597" s="83">
        <v>2</v>
      </c>
      <c r="N597" s="86" t="s">
        <v>79</v>
      </c>
      <c r="O597" s="86" t="s">
        <v>2684</v>
      </c>
      <c r="P597" s="86" t="s">
        <v>685</v>
      </c>
      <c r="Q597" s="84" t="s">
        <v>2685</v>
      </c>
      <c r="R597" s="84" t="s">
        <v>686</v>
      </c>
      <c r="S597" s="84" t="s">
        <v>226</v>
      </c>
      <c r="T597" s="84" t="s">
        <v>2686</v>
      </c>
      <c r="U597" s="85" t="s">
        <v>228</v>
      </c>
      <c r="V597" s="84" t="s">
        <v>229</v>
      </c>
      <c r="W597" s="84" t="s">
        <v>2912</v>
      </c>
      <c r="X597" s="90" t="s">
        <v>2911</v>
      </c>
      <c r="Y597" s="90">
        <v>44120</v>
      </c>
      <c r="Z597" s="91">
        <v>566.05999999999995</v>
      </c>
      <c r="AA597" s="91">
        <v>6.46</v>
      </c>
      <c r="AB597" s="91">
        <v>60.6</v>
      </c>
      <c r="AC597" s="91">
        <v>36.799999999999997</v>
      </c>
      <c r="AD597" s="91">
        <v>41</v>
      </c>
      <c r="AE597" s="91">
        <v>6.92</v>
      </c>
      <c r="AF597" s="91">
        <v>97</v>
      </c>
      <c r="AG597" s="91">
        <f t="shared" si="353"/>
        <v>4.2000000000000028</v>
      </c>
      <c r="AH597" s="91">
        <v>43.9</v>
      </c>
      <c r="AI597" s="91">
        <v>2</v>
      </c>
      <c r="AJ597" s="91" t="s">
        <v>88</v>
      </c>
      <c r="AK597" s="91" t="s">
        <v>88</v>
      </c>
      <c r="AL597" s="91">
        <v>31300</v>
      </c>
      <c r="AM597" s="91">
        <v>145000</v>
      </c>
      <c r="AN597" s="91">
        <v>83900</v>
      </c>
      <c r="AO597" s="91">
        <v>0.5</v>
      </c>
      <c r="AP597" s="91">
        <v>0.2484863293062323</v>
      </c>
      <c r="AQ597" s="91">
        <v>0.03</v>
      </c>
      <c r="AR597" s="91">
        <v>5</v>
      </c>
      <c r="AS597" s="91">
        <v>1390</v>
      </c>
      <c r="AT597" s="91">
        <v>1070</v>
      </c>
      <c r="AU597" s="91" t="s">
        <v>88</v>
      </c>
      <c r="AV597" s="91">
        <v>928</v>
      </c>
      <c r="AW597" s="91">
        <v>1</v>
      </c>
      <c r="AX597" s="91">
        <v>5</v>
      </c>
      <c r="AY597" s="91">
        <v>1.25</v>
      </c>
      <c r="AZ597" s="91">
        <v>13.4</v>
      </c>
      <c r="BA597" s="91">
        <v>25.1</v>
      </c>
      <c r="BB597" s="91">
        <v>0.05</v>
      </c>
      <c r="BC597" s="91" t="s">
        <v>88</v>
      </c>
      <c r="BD597" s="91" t="s">
        <v>88</v>
      </c>
      <c r="BE597" s="93">
        <v>1E-3</v>
      </c>
      <c r="BF597" s="91" t="s">
        <v>88</v>
      </c>
      <c r="BG597" s="91">
        <v>0.01</v>
      </c>
      <c r="BH597" s="91" t="s">
        <v>88</v>
      </c>
      <c r="BI597" s="94">
        <f t="shared" si="354"/>
        <v>98.248378601054924</v>
      </c>
      <c r="BJ597" s="95">
        <f t="shared" si="355"/>
        <v>4.1924533495049729</v>
      </c>
      <c r="BK597" s="95">
        <f t="shared" si="356"/>
        <v>72.358618548629892</v>
      </c>
      <c r="BL597" s="95">
        <f t="shared" si="357"/>
        <v>80.14150832</v>
      </c>
      <c r="BM597" s="95">
        <f t="shared" si="358"/>
        <v>99.104004398411917</v>
      </c>
      <c r="BN597" s="95">
        <f t="shared" si="359"/>
        <v>61.608367706250007</v>
      </c>
      <c r="BO597" s="95">
        <f t="shared" si="360"/>
        <v>77.357956118693735</v>
      </c>
      <c r="BP597" s="95">
        <f t="shared" si="361"/>
        <v>5</v>
      </c>
      <c r="BQ597" s="95">
        <f t="shared" si="362"/>
        <v>20</v>
      </c>
      <c r="BR597" s="96">
        <f t="shared" si="363"/>
        <v>59.755063675984985</v>
      </c>
      <c r="BS597" s="97" t="str">
        <f t="shared" si="364"/>
        <v>MEDIA</v>
      </c>
      <c r="BT597" s="98">
        <f t="shared" si="365"/>
        <v>4</v>
      </c>
      <c r="BU597" s="99">
        <f t="shared" si="366"/>
        <v>0.97</v>
      </c>
      <c r="BV597" s="100">
        <f t="shared" si="367"/>
        <v>0.1</v>
      </c>
      <c r="BW597" s="95">
        <f t="shared" si="368"/>
        <v>0.75621756392066597</v>
      </c>
      <c r="BX597" s="94">
        <f t="shared" si="369"/>
        <v>0.26</v>
      </c>
      <c r="BY597" s="100">
        <f t="shared" si="370"/>
        <v>0</v>
      </c>
      <c r="BZ597" s="100">
        <f t="shared" si="371"/>
        <v>0.86556470132687691</v>
      </c>
      <c r="CA597" s="94">
        <f t="shared" si="372"/>
        <v>0.15</v>
      </c>
      <c r="CB597" s="99">
        <f t="shared" si="373"/>
        <v>0.45364951713465607</v>
      </c>
      <c r="CC597" s="97" t="str">
        <f t="shared" si="374"/>
        <v>Mala</v>
      </c>
      <c r="CD597" s="99">
        <f t="shared" si="375"/>
        <v>0.13443529867312307</v>
      </c>
      <c r="CE597" s="96">
        <f t="shared" si="376"/>
        <v>0</v>
      </c>
      <c r="CF597" s="96">
        <f t="shared" si="377"/>
        <v>0</v>
      </c>
      <c r="CG597" s="99">
        <f t="shared" si="378"/>
        <v>4.4811766224374355E-2</v>
      </c>
      <c r="CH597" s="101" t="str">
        <f t="shared" si="379"/>
        <v>Ninguna</v>
      </c>
      <c r="CI597" s="96">
        <f t="shared" si="380"/>
        <v>0</v>
      </c>
      <c r="CJ597" s="96">
        <f t="shared" si="381"/>
        <v>1</v>
      </c>
      <c r="CK597" s="96">
        <f t="shared" si="382"/>
        <v>3.0000000000000027E-2</v>
      </c>
      <c r="CL597" s="102">
        <f t="shared" si="383"/>
        <v>0.34333333333333332</v>
      </c>
      <c r="CM597" s="103" t="str">
        <f t="shared" si="384"/>
        <v>Baja</v>
      </c>
      <c r="CN597" s="96">
        <f t="shared" si="385"/>
        <v>1</v>
      </c>
      <c r="CO597" s="96">
        <f t="shared" si="386"/>
        <v>1</v>
      </c>
      <c r="CP597" s="103" t="str">
        <f t="shared" si="387"/>
        <v>Muy Alta</v>
      </c>
      <c r="CQ597" s="104">
        <f t="shared" si="388"/>
        <v>1.517688709269682E-4</v>
      </c>
      <c r="CR597" s="104">
        <f t="shared" si="389"/>
        <v>1.517688709269682E-4</v>
      </c>
      <c r="CS597" s="103" t="str">
        <f t="shared" si="390"/>
        <v>Ninguna</v>
      </c>
      <c r="CT597" s="105" t="str">
        <f t="shared" si="391"/>
        <v>Hipereutrofico</v>
      </c>
      <c r="CU597" s="83" t="s">
        <v>2907</v>
      </c>
      <c r="CV597" s="83" t="s">
        <v>2908</v>
      </c>
      <c r="CW597" s="90">
        <v>44152</v>
      </c>
      <c r="CX597" s="106">
        <f t="shared" si="392"/>
        <v>5.2784863293062321</v>
      </c>
    </row>
    <row r="598" spans="1:102" ht="30" customHeight="1" x14ac:dyDescent="0.2">
      <c r="A598" s="83">
        <v>2020</v>
      </c>
      <c r="B598" s="84" t="s">
        <v>1881</v>
      </c>
      <c r="C598" s="84" t="s">
        <v>239</v>
      </c>
      <c r="D598" s="83" t="s">
        <v>1882</v>
      </c>
      <c r="E598" s="84" t="s">
        <v>233</v>
      </c>
      <c r="F598" s="86" t="s">
        <v>1285</v>
      </c>
      <c r="G598" s="86" t="s">
        <v>1494</v>
      </c>
      <c r="H598" s="87">
        <v>-74.868297999999996</v>
      </c>
      <c r="I598" s="119">
        <v>7.4896989999999999</v>
      </c>
      <c r="J598" s="88">
        <v>912713.03879999998</v>
      </c>
      <c r="K598" s="86">
        <v>1320061.308</v>
      </c>
      <c r="L598" s="120">
        <v>79</v>
      </c>
      <c r="M598" s="83">
        <v>2</v>
      </c>
      <c r="N598" s="86" t="s">
        <v>79</v>
      </c>
      <c r="O598" s="86" t="s">
        <v>2684</v>
      </c>
      <c r="P598" s="86" t="s">
        <v>685</v>
      </c>
      <c r="Q598" s="84" t="s">
        <v>2685</v>
      </c>
      <c r="R598" s="84" t="s">
        <v>686</v>
      </c>
      <c r="S598" s="84" t="s">
        <v>234</v>
      </c>
      <c r="T598" s="84" t="s">
        <v>235</v>
      </c>
      <c r="U598" s="85" t="s">
        <v>236</v>
      </c>
      <c r="V598" s="84" t="s">
        <v>747</v>
      </c>
      <c r="W598" s="84" t="s">
        <v>238</v>
      </c>
      <c r="X598" s="90" t="s">
        <v>239</v>
      </c>
      <c r="Y598" s="90">
        <v>44123</v>
      </c>
      <c r="Z598" s="91">
        <v>3195.61</v>
      </c>
      <c r="AA598" s="91">
        <v>6.69</v>
      </c>
      <c r="AB598" s="91">
        <v>71.900000000000006</v>
      </c>
      <c r="AC598" s="91">
        <v>30.9</v>
      </c>
      <c r="AD598" s="91">
        <v>31.8</v>
      </c>
      <c r="AE598" s="91">
        <v>7.1</v>
      </c>
      <c r="AF598" s="91">
        <v>97.1</v>
      </c>
      <c r="AG598" s="91">
        <f t="shared" si="353"/>
        <v>0.90000000000000213</v>
      </c>
      <c r="AH598" s="91">
        <v>15</v>
      </c>
      <c r="AI598" s="91">
        <v>2</v>
      </c>
      <c r="AJ598" s="91" t="s">
        <v>88</v>
      </c>
      <c r="AK598" s="91" t="s">
        <v>88</v>
      </c>
      <c r="AL598" s="91">
        <v>10900</v>
      </c>
      <c r="AM598" s="91">
        <v>62000</v>
      </c>
      <c r="AN598" s="91">
        <v>30500</v>
      </c>
      <c r="AO598" s="91">
        <v>0.5</v>
      </c>
      <c r="AP598" s="91">
        <v>0.2484863293062323</v>
      </c>
      <c r="AQ598" s="91">
        <v>0.03</v>
      </c>
      <c r="AR598" s="91">
        <v>5</v>
      </c>
      <c r="AS598" s="91">
        <v>186</v>
      </c>
      <c r="AT598" s="91">
        <v>294</v>
      </c>
      <c r="AU598" s="91" t="s">
        <v>88</v>
      </c>
      <c r="AV598" s="91">
        <v>241</v>
      </c>
      <c r="AW598" s="91">
        <v>0.5</v>
      </c>
      <c r="AX598" s="91">
        <v>5</v>
      </c>
      <c r="AY598" s="91">
        <v>0.65600000000000003</v>
      </c>
      <c r="AZ598" s="91">
        <v>12.4</v>
      </c>
      <c r="BA598" s="91">
        <v>31.2</v>
      </c>
      <c r="BB598" s="91">
        <v>0.05</v>
      </c>
      <c r="BC598" s="91" t="s">
        <v>88</v>
      </c>
      <c r="BD598" s="91" t="s">
        <v>88</v>
      </c>
      <c r="BE598" s="93">
        <v>1E-3</v>
      </c>
      <c r="BF598" s="91" t="s">
        <v>88</v>
      </c>
      <c r="BG598" s="91">
        <v>0.01</v>
      </c>
      <c r="BH598" s="91" t="s">
        <v>88</v>
      </c>
      <c r="BI598" s="94">
        <f t="shared" si="354"/>
        <v>98.273144159998594</v>
      </c>
      <c r="BJ598" s="95">
        <f t="shared" si="355"/>
        <v>6.5145913584576549</v>
      </c>
      <c r="BK598" s="95">
        <f t="shared" si="356"/>
        <v>80.002987991068693</v>
      </c>
      <c r="BL598" s="95">
        <f t="shared" si="357"/>
        <v>80.14150832</v>
      </c>
      <c r="BM598" s="95">
        <f t="shared" si="358"/>
        <v>99.104004398411917</v>
      </c>
      <c r="BN598" s="95">
        <f t="shared" si="359"/>
        <v>61.608367706250007</v>
      </c>
      <c r="BO598" s="95">
        <f t="shared" si="360"/>
        <v>89.249596352490485</v>
      </c>
      <c r="BP598" s="95">
        <f t="shared" si="361"/>
        <v>5</v>
      </c>
      <c r="BQ598" s="95">
        <f t="shared" si="362"/>
        <v>52.129389615025623</v>
      </c>
      <c r="BR598" s="96">
        <f t="shared" si="363"/>
        <v>64.409917837537577</v>
      </c>
      <c r="BS598" s="97" t="str">
        <f t="shared" si="364"/>
        <v>MEDIA</v>
      </c>
      <c r="BT598" s="98">
        <f t="shared" si="365"/>
        <v>7.6219512195121952</v>
      </c>
      <c r="BU598" s="99">
        <f t="shared" si="366"/>
        <v>0.97099999999999997</v>
      </c>
      <c r="BV598" s="100">
        <f t="shared" si="367"/>
        <v>0.1</v>
      </c>
      <c r="BW598" s="95">
        <f t="shared" si="368"/>
        <v>0.852296838154874</v>
      </c>
      <c r="BX598" s="94">
        <f t="shared" si="369"/>
        <v>0.91</v>
      </c>
      <c r="BY598" s="100">
        <f t="shared" si="370"/>
        <v>0.29700000000000004</v>
      </c>
      <c r="BZ598" s="100">
        <f t="shared" si="371"/>
        <v>0.83094940132495965</v>
      </c>
      <c r="CA598" s="94">
        <f t="shared" si="372"/>
        <v>0.35</v>
      </c>
      <c r="CB598" s="99">
        <f t="shared" si="373"/>
        <v>0.62299447352717685</v>
      </c>
      <c r="CC598" s="97" t="str">
        <f t="shared" si="374"/>
        <v>Regular</v>
      </c>
      <c r="CD598" s="99">
        <f t="shared" si="375"/>
        <v>0.1690505986750403</v>
      </c>
      <c r="CE598" s="96">
        <f t="shared" si="376"/>
        <v>3.0498621743305161E-3</v>
      </c>
      <c r="CF598" s="96">
        <f t="shared" si="377"/>
        <v>0</v>
      </c>
      <c r="CG598" s="99">
        <f t="shared" si="378"/>
        <v>5.73668202831236E-2</v>
      </c>
      <c r="CH598" s="101" t="str">
        <f t="shared" si="379"/>
        <v>Ninguna</v>
      </c>
      <c r="CI598" s="96">
        <f t="shared" si="380"/>
        <v>0</v>
      </c>
      <c r="CJ598" s="96">
        <f t="shared" si="381"/>
        <v>1</v>
      </c>
      <c r="CK598" s="96">
        <f t="shared" si="382"/>
        <v>2.9000000000000026E-2</v>
      </c>
      <c r="CL598" s="102">
        <f t="shared" si="383"/>
        <v>0.34299999999999997</v>
      </c>
      <c r="CM598" s="103" t="str">
        <f t="shared" si="384"/>
        <v>Baja</v>
      </c>
      <c r="CN598" s="96">
        <f t="shared" si="385"/>
        <v>0.70299999999999996</v>
      </c>
      <c r="CO598" s="96">
        <f t="shared" si="386"/>
        <v>0.70299999999999996</v>
      </c>
      <c r="CP598" s="103" t="str">
        <f t="shared" si="387"/>
        <v>Alta</v>
      </c>
      <c r="CQ598" s="104">
        <f t="shared" si="388"/>
        <v>3.3551779118543262E-4</v>
      </c>
      <c r="CR598" s="104">
        <f t="shared" si="389"/>
        <v>3.3551779118543262E-4</v>
      </c>
      <c r="CS598" s="103" t="str">
        <f t="shared" si="390"/>
        <v>Ninguna</v>
      </c>
      <c r="CT598" s="105" t="str">
        <f t="shared" si="391"/>
        <v>Eutrofico</v>
      </c>
      <c r="CU598" s="83" t="s">
        <v>2909</v>
      </c>
      <c r="CV598" s="83" t="s">
        <v>2910</v>
      </c>
      <c r="CW598" s="90">
        <v>44152</v>
      </c>
      <c r="CX598" s="106">
        <f t="shared" si="392"/>
        <v>5.2784863293062321</v>
      </c>
    </row>
    <row r="599" spans="1:102" ht="30" customHeight="1" x14ac:dyDescent="0.2">
      <c r="A599" s="83">
        <v>2020</v>
      </c>
      <c r="B599" s="84" t="s">
        <v>2913</v>
      </c>
      <c r="C599" s="84" t="s">
        <v>543</v>
      </c>
      <c r="D599" s="83" t="s">
        <v>1885</v>
      </c>
      <c r="E599" s="84" t="s">
        <v>233</v>
      </c>
      <c r="F599" s="86" t="s">
        <v>1285</v>
      </c>
      <c r="G599" s="86" t="s">
        <v>1531</v>
      </c>
      <c r="H599" s="87">
        <v>-74.828742000000005</v>
      </c>
      <c r="I599" s="119">
        <v>7.5927259999999999</v>
      </c>
      <c r="J599" s="88">
        <v>917099.06660000002</v>
      </c>
      <c r="K599" s="86">
        <v>1331448.7072000001</v>
      </c>
      <c r="L599" s="120">
        <v>56</v>
      </c>
      <c r="M599" s="83">
        <v>2</v>
      </c>
      <c r="N599" s="86" t="s">
        <v>79</v>
      </c>
      <c r="O599" s="86" t="s">
        <v>2684</v>
      </c>
      <c r="P599" s="86" t="s">
        <v>685</v>
      </c>
      <c r="Q599" s="84" t="s">
        <v>2685</v>
      </c>
      <c r="R599" s="84" t="s">
        <v>686</v>
      </c>
      <c r="S599" s="84" t="s">
        <v>234</v>
      </c>
      <c r="T599" s="84" t="s">
        <v>235</v>
      </c>
      <c r="U599" s="85" t="s">
        <v>542</v>
      </c>
      <c r="V599" s="84" t="s">
        <v>543</v>
      </c>
      <c r="W599" s="84" t="s">
        <v>544</v>
      </c>
      <c r="X599" s="90" t="s">
        <v>543</v>
      </c>
      <c r="Y599" s="90">
        <v>44127</v>
      </c>
      <c r="Z599" s="91">
        <v>151800</v>
      </c>
      <c r="AA599" s="91">
        <v>7.07</v>
      </c>
      <c r="AB599" s="91">
        <v>48.8</v>
      </c>
      <c r="AC599" s="91">
        <v>27</v>
      </c>
      <c r="AD599" s="91">
        <v>27.1</v>
      </c>
      <c r="AE599" s="91">
        <v>7.41</v>
      </c>
      <c r="AF599" s="91">
        <v>106.6</v>
      </c>
      <c r="AG599" s="91">
        <f t="shared" si="353"/>
        <v>0.10000000000000142</v>
      </c>
      <c r="AH599" s="91">
        <v>22.1</v>
      </c>
      <c r="AI599" s="91">
        <v>2</v>
      </c>
      <c r="AJ599" s="91" t="s">
        <v>88</v>
      </c>
      <c r="AK599" s="91" t="s">
        <v>88</v>
      </c>
      <c r="AL599" s="91">
        <v>3890</v>
      </c>
      <c r="AM599" s="91">
        <v>72700</v>
      </c>
      <c r="AN599" s="91">
        <v>9320</v>
      </c>
      <c r="AO599" s="91">
        <v>0.5</v>
      </c>
      <c r="AP599" s="91">
        <v>0.2484863293062323</v>
      </c>
      <c r="AQ599" s="91">
        <v>0.03</v>
      </c>
      <c r="AR599" s="91">
        <v>5</v>
      </c>
      <c r="AS599" s="91">
        <v>359</v>
      </c>
      <c r="AT599" s="91">
        <v>310</v>
      </c>
      <c r="AU599" s="91" t="s">
        <v>88</v>
      </c>
      <c r="AV599" s="91">
        <v>300</v>
      </c>
      <c r="AW599" s="91">
        <v>0.4</v>
      </c>
      <c r="AX599" s="91">
        <v>5</v>
      </c>
      <c r="AY599" s="91">
        <v>0.34499999999999997</v>
      </c>
      <c r="AZ599" s="91">
        <v>23.4</v>
      </c>
      <c r="BA599" s="91">
        <v>20.399999999999999</v>
      </c>
      <c r="BB599" s="91">
        <v>0.05</v>
      </c>
      <c r="BC599" s="91" t="s">
        <v>88</v>
      </c>
      <c r="BD599" s="91" t="s">
        <v>88</v>
      </c>
      <c r="BE599" s="93">
        <v>1E-3</v>
      </c>
      <c r="BF599" s="91" t="s">
        <v>88</v>
      </c>
      <c r="BG599" s="91">
        <v>5.6000000000000001E-2</v>
      </c>
      <c r="BH599" s="91" t="s">
        <v>88</v>
      </c>
      <c r="BI599" s="94">
        <f t="shared" si="354"/>
        <v>98.119015650901275</v>
      </c>
      <c r="BJ599" s="95">
        <f t="shared" si="355"/>
        <v>10.494461230780233</v>
      </c>
      <c r="BK599" s="95">
        <f t="shared" si="356"/>
        <v>89.994805594241342</v>
      </c>
      <c r="BL599" s="95">
        <f t="shared" si="357"/>
        <v>80.14150832</v>
      </c>
      <c r="BM599" s="95">
        <f t="shared" si="358"/>
        <v>99.104004398411917</v>
      </c>
      <c r="BN599" s="95">
        <f t="shared" si="359"/>
        <v>61.608367706250007</v>
      </c>
      <c r="BO599" s="95">
        <f>0.0000019619*AG599^6 - 0.00013964*AG599^5 + 0.0025908*AG599^4 + 0.015398*AG599^3 - 0.67952*AG599^2 - 0.67204*AG599 + 90.392</f>
        <v>90.318016455685552</v>
      </c>
      <c r="BP599" s="95">
        <f t="shared" si="361"/>
        <v>5</v>
      </c>
      <c r="BQ599" s="95">
        <f t="shared" si="362"/>
        <v>48.781118431000031</v>
      </c>
      <c r="BR599" s="96">
        <f>+BI599*0.17+BJ599*0.16+BK599*0.11+BL599*0.11+BM599*0.1+BN599*0.1+BO599*0.1+BP599*0.08+BQ599*0.07</f>
        <v>65.99205813434935</v>
      </c>
      <c r="BS599" s="97" t="str">
        <f t="shared" si="364"/>
        <v>MEDIA</v>
      </c>
      <c r="BT599" s="98">
        <f t="shared" si="365"/>
        <v>14.492753623188406</v>
      </c>
      <c r="BU599" s="99">
        <f t="shared" si="366"/>
        <v>0.93399999999999994</v>
      </c>
      <c r="BV599" s="100">
        <f t="shared" si="367"/>
        <v>0.1</v>
      </c>
      <c r="BW599" s="95">
        <f t="shared" si="368"/>
        <v>1</v>
      </c>
      <c r="BX599" s="94">
        <f t="shared" si="369"/>
        <v>0.71</v>
      </c>
      <c r="BY599" s="100">
        <f t="shared" si="370"/>
        <v>0.12</v>
      </c>
      <c r="BZ599" s="100">
        <f t="shared" si="371"/>
        <v>0.8994267321664946</v>
      </c>
      <c r="CA599" s="94">
        <f t="shared" si="372"/>
        <v>0.6</v>
      </c>
      <c r="CB599" s="99">
        <f t="shared" si="373"/>
        <v>0.62955974250330926</v>
      </c>
      <c r="CC599" s="97" t="str">
        <f t="shared" si="374"/>
        <v>Regular</v>
      </c>
      <c r="CD599" s="99">
        <f t="shared" si="375"/>
        <v>0.10057326783350538</v>
      </c>
      <c r="CE599" s="96">
        <f t="shared" si="376"/>
        <v>0</v>
      </c>
      <c r="CF599" s="96">
        <f t="shared" si="377"/>
        <v>0</v>
      </c>
      <c r="CG599" s="99">
        <f t="shared" si="378"/>
        <v>3.3524422611168461E-2</v>
      </c>
      <c r="CH599" s="101" t="str">
        <f t="shared" si="379"/>
        <v>Ninguna</v>
      </c>
      <c r="CI599" s="96">
        <f t="shared" si="380"/>
        <v>0</v>
      </c>
      <c r="CJ599" s="96">
        <f t="shared" si="381"/>
        <v>1</v>
      </c>
      <c r="CK599" s="96">
        <f t="shared" si="382"/>
        <v>0</v>
      </c>
      <c r="CL599" s="102">
        <f t="shared" si="383"/>
        <v>0.33333333333333331</v>
      </c>
      <c r="CM599" s="103" t="str">
        <f t="shared" si="384"/>
        <v>Baja</v>
      </c>
      <c r="CN599" s="96">
        <f t="shared" si="385"/>
        <v>0.88</v>
      </c>
      <c r="CO599" s="96">
        <f t="shared" si="386"/>
        <v>0.88</v>
      </c>
      <c r="CP599" s="103" t="str">
        <f t="shared" si="387"/>
        <v>Muy Alta</v>
      </c>
      <c r="CQ599" s="104">
        <f t="shared" si="388"/>
        <v>1.2436006283146445E-3</v>
      </c>
      <c r="CR599" s="104">
        <f t="shared" si="389"/>
        <v>1.2436006283146445E-3</v>
      </c>
      <c r="CS599" s="103" t="str">
        <f t="shared" si="390"/>
        <v>Ninguna</v>
      </c>
      <c r="CT599" s="105" t="str">
        <f t="shared" si="391"/>
        <v>Eutrofico</v>
      </c>
      <c r="CU599" s="83" t="s">
        <v>2914</v>
      </c>
      <c r="CV599" s="83" t="s">
        <v>2915</v>
      </c>
      <c r="CW599" s="90">
        <v>44152</v>
      </c>
      <c r="CX599" s="106">
        <f t="shared" si="392"/>
        <v>5.2784863293062321</v>
      </c>
    </row>
    <row r="600" spans="1:102" ht="30" hidden="1" customHeight="1" x14ac:dyDescent="0.2">
      <c r="A600" s="83">
        <v>2020</v>
      </c>
      <c r="B600" s="84" t="s">
        <v>2916</v>
      </c>
      <c r="C600" s="84" t="s">
        <v>1888</v>
      </c>
      <c r="D600" s="83" t="s">
        <v>1889</v>
      </c>
      <c r="E600" s="86" t="s">
        <v>1890</v>
      </c>
      <c r="F600" s="86" t="s">
        <v>1285</v>
      </c>
      <c r="G600" s="86" t="s">
        <v>2780</v>
      </c>
      <c r="H600" s="87">
        <v>-75.34769</v>
      </c>
      <c r="I600" s="119">
        <v>7.5830890000000002</v>
      </c>
      <c r="J600" s="88">
        <v>859821.22380000004</v>
      </c>
      <c r="K600" s="86">
        <v>1330516.1740999999</v>
      </c>
      <c r="L600" s="120">
        <v>100</v>
      </c>
      <c r="M600" s="83">
        <v>2</v>
      </c>
      <c r="N600" s="86" t="s">
        <v>79</v>
      </c>
      <c r="O600" s="86" t="s">
        <v>2545</v>
      </c>
      <c r="P600" s="86" t="s">
        <v>80</v>
      </c>
      <c r="Q600" s="84" t="s">
        <v>205</v>
      </c>
      <c r="R600" s="84" t="s">
        <v>2888</v>
      </c>
      <c r="S600" s="84" t="s">
        <v>213</v>
      </c>
      <c r="T600" s="84" t="s">
        <v>214</v>
      </c>
      <c r="U600" s="85" t="s">
        <v>1891</v>
      </c>
      <c r="V600" s="84" t="s">
        <v>1888</v>
      </c>
      <c r="W600" s="84" t="s">
        <v>1892</v>
      </c>
      <c r="X600" s="90" t="s">
        <v>1888</v>
      </c>
      <c r="Y600" s="90">
        <v>44168</v>
      </c>
      <c r="Z600" s="91">
        <v>1731630</v>
      </c>
      <c r="AA600" s="91">
        <v>7.35</v>
      </c>
      <c r="AB600" s="91">
        <v>142</v>
      </c>
      <c r="AC600" s="91">
        <v>26</v>
      </c>
      <c r="AD600" s="91">
        <v>30</v>
      </c>
      <c r="AE600" s="91">
        <v>7.93</v>
      </c>
      <c r="AF600" s="91">
        <v>101.7</v>
      </c>
      <c r="AG600" s="91">
        <f t="shared" si="353"/>
        <v>4</v>
      </c>
      <c r="AH600" s="91">
        <v>12</v>
      </c>
      <c r="AI600" s="91">
        <v>2</v>
      </c>
      <c r="AJ600" s="91" t="s">
        <v>88</v>
      </c>
      <c r="AK600" s="91" t="s">
        <v>88</v>
      </c>
      <c r="AL600" s="91" t="s">
        <v>88</v>
      </c>
      <c r="AM600" s="91" t="s">
        <v>88</v>
      </c>
      <c r="AN600" s="91" t="s">
        <v>88</v>
      </c>
      <c r="AO600" s="91">
        <v>0.5</v>
      </c>
      <c r="AP600" s="91">
        <v>0.2484863293062323</v>
      </c>
      <c r="AQ600" s="91">
        <v>0.03</v>
      </c>
      <c r="AR600" s="91">
        <v>5</v>
      </c>
      <c r="AS600" s="91">
        <v>296</v>
      </c>
      <c r="AT600" s="91">
        <v>405</v>
      </c>
      <c r="AU600" s="91" t="s">
        <v>88</v>
      </c>
      <c r="AV600" s="91">
        <v>289</v>
      </c>
      <c r="AW600" s="91">
        <v>0.4</v>
      </c>
      <c r="AX600" s="91">
        <v>5</v>
      </c>
      <c r="AY600" s="91">
        <v>0.52200000000000002</v>
      </c>
      <c r="AZ600" s="91">
        <v>48.1</v>
      </c>
      <c r="BA600" s="91">
        <v>61.7</v>
      </c>
      <c r="BB600" s="91">
        <v>0.05</v>
      </c>
      <c r="BC600" s="91" t="s">
        <v>88</v>
      </c>
      <c r="BD600" s="91" t="s">
        <v>88</v>
      </c>
      <c r="BE600" s="93">
        <v>1E-3</v>
      </c>
      <c r="BF600" s="91" t="s">
        <v>88</v>
      </c>
      <c r="BG600" s="91">
        <v>1.2999999999999999E-2</v>
      </c>
      <c r="BH600" s="91" t="s">
        <v>88</v>
      </c>
      <c r="BI600" s="94">
        <f t="shared" si="354"/>
        <v>98.811533012170031</v>
      </c>
      <c r="BJ600" s="95">
        <f t="shared" si="355"/>
        <v>2</v>
      </c>
      <c r="BK600" s="95">
        <f t="shared" si="356"/>
        <v>93.449873306782564</v>
      </c>
      <c r="BL600" s="95">
        <f t="shared" si="357"/>
        <v>80.14150832</v>
      </c>
      <c r="BM600" s="95">
        <f t="shared" si="358"/>
        <v>99.104004398411917</v>
      </c>
      <c r="BN600" s="95">
        <f t="shared" si="359"/>
        <v>61.608367706250007</v>
      </c>
      <c r="BO600" s="95">
        <f t="shared" si="360"/>
        <v>78.345281382400003</v>
      </c>
      <c r="BP600" s="95">
        <f t="shared" si="361"/>
        <v>5</v>
      </c>
      <c r="BQ600" s="95">
        <f t="shared" si="362"/>
        <v>25.851339601937525</v>
      </c>
      <c r="BR600" s="96">
        <f t="shared" si="363"/>
        <v>62.328371711856811</v>
      </c>
      <c r="BS600" s="97" t="str">
        <f t="shared" si="364"/>
        <v>MEDIA</v>
      </c>
      <c r="BT600" s="98">
        <f t="shared" si="365"/>
        <v>9.5785440613026811</v>
      </c>
      <c r="BU600" s="99">
        <f t="shared" si="366"/>
        <v>0.98299999999999987</v>
      </c>
      <c r="BV600" s="100">
        <f t="shared" si="367"/>
        <v>0.1</v>
      </c>
      <c r="BW600" s="95">
        <f t="shared" si="368"/>
        <v>1</v>
      </c>
      <c r="BX600" s="94">
        <f t="shared" si="369"/>
        <v>0.91</v>
      </c>
      <c r="BY600" s="100">
        <f t="shared" si="370"/>
        <v>0.15300000000000002</v>
      </c>
      <c r="BZ600" s="100">
        <f t="shared" si="371"/>
        <v>0.57920905906004938</v>
      </c>
      <c r="CA600" s="94">
        <f t="shared" si="372"/>
        <v>0.35</v>
      </c>
      <c r="CB600" s="99">
        <f t="shared" si="373"/>
        <v>0.59018926826840701</v>
      </c>
      <c r="CC600" s="97" t="str">
        <f t="shared" si="374"/>
        <v>Regular</v>
      </c>
      <c r="CD600" s="99">
        <f t="shared" si="375"/>
        <v>0.42079094093995056</v>
      </c>
      <c r="CE600" s="96">
        <f t="shared" si="376"/>
        <v>6.127096519015067E-2</v>
      </c>
      <c r="CF600" s="96">
        <f t="shared" si="377"/>
        <v>0</v>
      </c>
      <c r="CG600" s="99">
        <f t="shared" si="378"/>
        <v>0.16068730204336709</v>
      </c>
      <c r="CH600" s="101" t="str">
        <f t="shared" si="379"/>
        <v>Ninguna</v>
      </c>
      <c r="CI600" s="96">
        <f t="shared" si="380"/>
        <v>0</v>
      </c>
      <c r="CJ600" s="96">
        <f t="shared" si="381"/>
        <v>1</v>
      </c>
      <c r="CK600" s="96">
        <f t="shared" si="382"/>
        <v>0</v>
      </c>
      <c r="CL600" s="102">
        <f t="shared" si="383"/>
        <v>0.33333333333333331</v>
      </c>
      <c r="CM600" s="103" t="str">
        <f t="shared" si="384"/>
        <v>Baja</v>
      </c>
      <c r="CN600" s="96">
        <f t="shared" si="385"/>
        <v>0.84699999999999998</v>
      </c>
      <c r="CO600" s="96">
        <f t="shared" si="386"/>
        <v>0.84699999999999998</v>
      </c>
      <c r="CP600" s="103" t="str">
        <f t="shared" si="387"/>
        <v>Muy Alta</v>
      </c>
      <c r="CQ600" s="104">
        <f t="shared" si="388"/>
        <v>3.2608539107789165E-3</v>
      </c>
      <c r="CR600" s="104">
        <f t="shared" si="389"/>
        <v>3.2608539107789165E-3</v>
      </c>
      <c r="CS600" s="103" t="str">
        <f t="shared" si="390"/>
        <v>Ninguna</v>
      </c>
      <c r="CT600" s="105" t="str">
        <f t="shared" si="391"/>
        <v>Eutrofico</v>
      </c>
      <c r="CU600" s="112" t="s">
        <v>2917</v>
      </c>
      <c r="CV600" s="83" t="s">
        <v>2918</v>
      </c>
      <c r="CW600" s="90">
        <v>44187</v>
      </c>
      <c r="CX600" s="106">
        <f t="shared" si="392"/>
        <v>5.2784863293062321</v>
      </c>
    </row>
    <row r="601" spans="1:102" ht="30" hidden="1" customHeight="1" x14ac:dyDescent="0.2">
      <c r="A601" s="83">
        <v>2020</v>
      </c>
      <c r="B601" s="84" t="s">
        <v>2919</v>
      </c>
      <c r="C601" s="84" t="s">
        <v>2920</v>
      </c>
      <c r="D601" s="83" t="s">
        <v>1896</v>
      </c>
      <c r="E601" s="84" t="s">
        <v>352</v>
      </c>
      <c r="F601" s="86" t="s">
        <v>1285</v>
      </c>
      <c r="G601" s="86" t="s">
        <v>1531</v>
      </c>
      <c r="H601" s="87">
        <v>-74.930893999999995</v>
      </c>
      <c r="I601" s="119">
        <v>7.8076249999999998</v>
      </c>
      <c r="J601" s="88">
        <v>905872.96499999997</v>
      </c>
      <c r="K601" s="86">
        <v>1355238.7120000001</v>
      </c>
      <c r="L601" s="120">
        <v>63</v>
      </c>
      <c r="M601" s="83">
        <v>2</v>
      </c>
      <c r="N601" s="86" t="s">
        <v>79</v>
      </c>
      <c r="O601" s="86" t="s">
        <v>2684</v>
      </c>
      <c r="P601" s="86" t="s">
        <v>685</v>
      </c>
      <c r="Q601" s="84" t="s">
        <v>2901</v>
      </c>
      <c r="R601" s="84" t="s">
        <v>2902</v>
      </c>
      <c r="S601" s="84" t="s">
        <v>1897</v>
      </c>
      <c r="T601" s="84" t="s">
        <v>2921</v>
      </c>
      <c r="U601" s="85" t="s">
        <v>2922</v>
      </c>
      <c r="V601" s="84" t="s">
        <v>2920</v>
      </c>
      <c r="W601" s="84" t="s">
        <v>2923</v>
      </c>
      <c r="X601" s="90" t="s">
        <v>2920</v>
      </c>
      <c r="Y601" s="90">
        <v>44168</v>
      </c>
      <c r="Z601" s="91">
        <v>66480</v>
      </c>
      <c r="AA601" s="91">
        <v>7.45</v>
      </c>
      <c r="AB601" s="91">
        <v>50</v>
      </c>
      <c r="AC601" s="91">
        <v>28.9</v>
      </c>
      <c r="AD601" s="91">
        <v>30</v>
      </c>
      <c r="AE601" s="91">
        <v>7.7</v>
      </c>
      <c r="AF601" s="91">
        <v>95.1</v>
      </c>
      <c r="AG601" s="91">
        <f t="shared" si="353"/>
        <v>1.1000000000000014</v>
      </c>
      <c r="AH601" s="91">
        <v>12</v>
      </c>
      <c r="AI601" s="91">
        <v>2</v>
      </c>
      <c r="AJ601" s="91" t="s">
        <v>88</v>
      </c>
      <c r="AK601" s="91" t="s">
        <v>88</v>
      </c>
      <c r="AL601" s="91" t="s">
        <v>88</v>
      </c>
      <c r="AM601" s="91" t="s">
        <v>88</v>
      </c>
      <c r="AN601" s="91" t="s">
        <v>88</v>
      </c>
      <c r="AO601" s="91">
        <v>0.5</v>
      </c>
      <c r="AP601" s="91">
        <v>0.2484863293062323</v>
      </c>
      <c r="AQ601" s="91">
        <v>0.03</v>
      </c>
      <c r="AR601" s="91">
        <v>5</v>
      </c>
      <c r="AS601" s="91">
        <v>212</v>
      </c>
      <c r="AT601" s="91">
        <v>197</v>
      </c>
      <c r="AU601" s="91" t="s">
        <v>88</v>
      </c>
      <c r="AV601" s="91">
        <v>155</v>
      </c>
      <c r="AW601" s="91">
        <v>0.4</v>
      </c>
      <c r="AX601" s="91">
        <v>5</v>
      </c>
      <c r="AY601" s="91">
        <v>0.26800000000000002</v>
      </c>
      <c r="AZ601" s="91">
        <v>9.58</v>
      </c>
      <c r="BA601" s="91">
        <v>10.3</v>
      </c>
      <c r="BB601" s="91">
        <v>0.05</v>
      </c>
      <c r="BC601" s="91" t="s">
        <v>88</v>
      </c>
      <c r="BD601" s="91" t="s">
        <v>88</v>
      </c>
      <c r="BE601" s="93">
        <v>1E-3</v>
      </c>
      <c r="BF601" s="91" t="s">
        <v>88</v>
      </c>
      <c r="BG601" s="91">
        <v>0.01</v>
      </c>
      <c r="BH601" s="91" t="s">
        <v>88</v>
      </c>
      <c r="BI601" s="94">
        <f t="shared" si="354"/>
        <v>97.672244096180393</v>
      </c>
      <c r="BJ601" s="95">
        <f t="shared" si="355"/>
        <v>2</v>
      </c>
      <c r="BK601" s="95">
        <f t="shared" si="356"/>
        <v>93.492894614970254</v>
      </c>
      <c r="BL601" s="95">
        <f t="shared" si="357"/>
        <v>80.14150832</v>
      </c>
      <c r="BM601" s="95">
        <f t="shared" si="358"/>
        <v>99.104004398411917</v>
      </c>
      <c r="BN601" s="95">
        <f t="shared" si="359"/>
        <v>61.608367706250007</v>
      </c>
      <c r="BO601" s="95">
        <f t="shared" si="360"/>
        <v>88.854603312289115</v>
      </c>
      <c r="BP601" s="95">
        <f t="shared" si="361"/>
        <v>5</v>
      </c>
      <c r="BQ601" s="95">
        <f t="shared" si="362"/>
        <v>70.834545831499099</v>
      </c>
      <c r="BR601" s="96">
        <f t="shared" si="363"/>
        <v>66.339181569097448</v>
      </c>
      <c r="BS601" s="97" t="str">
        <f t="shared" si="364"/>
        <v>MEDIA</v>
      </c>
      <c r="BT601" s="98">
        <f t="shared" si="365"/>
        <v>18.656716417910445</v>
      </c>
      <c r="BU601" s="99">
        <f t="shared" si="366"/>
        <v>0.95099999999999996</v>
      </c>
      <c r="BV601" s="100">
        <f t="shared" si="367"/>
        <v>0.1</v>
      </c>
      <c r="BW601" s="95">
        <f t="shared" si="368"/>
        <v>1</v>
      </c>
      <c r="BX601" s="94">
        <f t="shared" si="369"/>
        <v>0.91</v>
      </c>
      <c r="BY601" s="100">
        <f t="shared" si="370"/>
        <v>0.55499999999999994</v>
      </c>
      <c r="BZ601" s="100">
        <f t="shared" si="371"/>
        <v>0.89609898125653598</v>
      </c>
      <c r="CA601" s="94">
        <f t="shared" si="372"/>
        <v>0.8</v>
      </c>
      <c r="CB601" s="99">
        <f t="shared" si="373"/>
        <v>0.74871385737591511</v>
      </c>
      <c r="CC601" s="97" t="str">
        <f t="shared" si="374"/>
        <v>Aceptable</v>
      </c>
      <c r="CD601" s="99">
        <f t="shared" si="375"/>
        <v>0.103901018743464</v>
      </c>
      <c r="CE601" s="96">
        <f t="shared" si="376"/>
        <v>0</v>
      </c>
      <c r="CF601" s="96">
        <f t="shared" si="377"/>
        <v>0</v>
      </c>
      <c r="CG601" s="99">
        <f t="shared" si="378"/>
        <v>3.4633672914487997E-2</v>
      </c>
      <c r="CH601" s="101" t="str">
        <f t="shared" si="379"/>
        <v>Ninguna</v>
      </c>
      <c r="CI601" s="96">
        <f t="shared" si="380"/>
        <v>0</v>
      </c>
      <c r="CJ601" s="96">
        <f t="shared" si="381"/>
        <v>1</v>
      </c>
      <c r="CK601" s="96">
        <f t="shared" si="382"/>
        <v>4.9000000000000044E-2</v>
      </c>
      <c r="CL601" s="102">
        <f t="shared" si="383"/>
        <v>0.34966666666666663</v>
      </c>
      <c r="CM601" s="103" t="str">
        <f t="shared" si="384"/>
        <v>Baja</v>
      </c>
      <c r="CN601" s="96">
        <f t="shared" si="385"/>
        <v>0.44500000000000001</v>
      </c>
      <c r="CO601" s="96">
        <f t="shared" si="386"/>
        <v>0.44500000000000001</v>
      </c>
      <c r="CP601" s="103" t="str">
        <f t="shared" si="387"/>
        <v>Media</v>
      </c>
      <c r="CQ601" s="104">
        <f t="shared" si="388"/>
        <v>4.5981155640259083E-3</v>
      </c>
      <c r="CR601" s="104">
        <f t="shared" si="389"/>
        <v>4.5981155640259083E-3</v>
      </c>
      <c r="CS601" s="103" t="str">
        <f t="shared" si="390"/>
        <v>Ninguna</v>
      </c>
      <c r="CT601" s="105" t="str">
        <f t="shared" si="391"/>
        <v>Eutrofico</v>
      </c>
      <c r="CU601" s="112" t="s">
        <v>2924</v>
      </c>
      <c r="CV601" s="83" t="s">
        <v>2925</v>
      </c>
      <c r="CW601" s="90">
        <v>44187</v>
      </c>
      <c r="CX601" s="106">
        <f t="shared" si="392"/>
        <v>5.2784863293062321</v>
      </c>
    </row>
    <row r="602" spans="1:102" ht="30" hidden="1" customHeight="1" x14ac:dyDescent="0.2">
      <c r="A602" s="83">
        <v>2020</v>
      </c>
      <c r="B602" s="84" t="s">
        <v>1904</v>
      </c>
      <c r="C602" s="84" t="s">
        <v>2926</v>
      </c>
      <c r="D602" s="83" t="s">
        <v>1906</v>
      </c>
      <c r="E602" s="84" t="s">
        <v>352</v>
      </c>
      <c r="F602" s="86" t="s">
        <v>1285</v>
      </c>
      <c r="G602" s="86" t="s">
        <v>1507</v>
      </c>
      <c r="H602" s="87">
        <v>-75.230812999999998</v>
      </c>
      <c r="I602" s="119">
        <v>7.9462159999999997</v>
      </c>
      <c r="J602" s="88">
        <v>872830.93610000005</v>
      </c>
      <c r="K602" s="86">
        <v>1370647.9247999999</v>
      </c>
      <c r="L602" s="120">
        <v>48</v>
      </c>
      <c r="M602" s="83">
        <v>2</v>
      </c>
      <c r="N602" s="86" t="s">
        <v>79</v>
      </c>
      <c r="O602" s="86" t="s">
        <v>2545</v>
      </c>
      <c r="P602" s="86" t="s">
        <v>80</v>
      </c>
      <c r="Q602" s="84" t="s">
        <v>2927</v>
      </c>
      <c r="R602" s="84" t="s">
        <v>2928</v>
      </c>
      <c r="S602" s="84" t="s">
        <v>1907</v>
      </c>
      <c r="T602" s="84" t="s">
        <v>1908</v>
      </c>
      <c r="U602" s="85" t="s">
        <v>2929</v>
      </c>
      <c r="V602" s="84" t="s">
        <v>2930</v>
      </c>
      <c r="W602" s="84" t="s">
        <v>2931</v>
      </c>
      <c r="X602" s="90" t="s">
        <v>2926</v>
      </c>
      <c r="Y602" s="90">
        <v>44168</v>
      </c>
      <c r="Z602" s="91">
        <v>18250</v>
      </c>
      <c r="AA602" s="91">
        <v>6.66</v>
      </c>
      <c r="AB602" s="91">
        <v>45.1</v>
      </c>
      <c r="AC602" s="91">
        <v>28.2</v>
      </c>
      <c r="AD602" s="91">
        <v>31</v>
      </c>
      <c r="AE602" s="91">
        <v>4.8499999999999996</v>
      </c>
      <c r="AF602" s="91">
        <v>63.1</v>
      </c>
      <c r="AG602" s="91">
        <f t="shared" si="353"/>
        <v>2.8000000000000007</v>
      </c>
      <c r="AH602" s="91">
        <v>12</v>
      </c>
      <c r="AI602" s="91">
        <v>2.2599999999999998</v>
      </c>
      <c r="AJ602" s="91" t="s">
        <v>88</v>
      </c>
      <c r="AK602" s="91" t="s">
        <v>88</v>
      </c>
      <c r="AL602" s="91" t="s">
        <v>88</v>
      </c>
      <c r="AM602" s="91" t="s">
        <v>88</v>
      </c>
      <c r="AN602" s="91" t="s">
        <v>88</v>
      </c>
      <c r="AO602" s="91">
        <v>0.5</v>
      </c>
      <c r="AP602" s="91">
        <v>0.2484863293062323</v>
      </c>
      <c r="AQ602" s="91">
        <v>0.03</v>
      </c>
      <c r="AR602" s="91">
        <v>5</v>
      </c>
      <c r="AS602" s="91">
        <v>196</v>
      </c>
      <c r="AT602" s="91">
        <v>230</v>
      </c>
      <c r="AU602" s="91" t="s">
        <v>88</v>
      </c>
      <c r="AV602" s="91">
        <v>141</v>
      </c>
      <c r="AW602" s="91">
        <v>0.1</v>
      </c>
      <c r="AX602" s="91">
        <v>5</v>
      </c>
      <c r="AY602" s="91">
        <v>0.41199999999999998</v>
      </c>
      <c r="AZ602" s="91">
        <v>18.2</v>
      </c>
      <c r="BA602" s="91">
        <v>12</v>
      </c>
      <c r="BB602" s="91">
        <v>0.05</v>
      </c>
      <c r="BC602" s="91" t="s">
        <v>88</v>
      </c>
      <c r="BD602" s="91" t="s">
        <v>88</v>
      </c>
      <c r="BE602" s="93">
        <v>1E-3</v>
      </c>
      <c r="BF602" s="91" t="s">
        <v>88</v>
      </c>
      <c r="BG602" s="91">
        <v>0.01</v>
      </c>
      <c r="BH602" s="91" t="s">
        <v>88</v>
      </c>
      <c r="BI602" s="94">
        <f t="shared" si="354"/>
        <v>63.612016027540157</v>
      </c>
      <c r="BJ602" s="95">
        <f t="shared" si="355"/>
        <v>2</v>
      </c>
      <c r="BK602" s="95">
        <f t="shared" si="356"/>
        <v>79.051150131848743</v>
      </c>
      <c r="BL602" s="95">
        <f t="shared" si="357"/>
        <v>77.845530843658238</v>
      </c>
      <c r="BM602" s="95">
        <f t="shared" si="358"/>
        <v>99.104004398411917</v>
      </c>
      <c r="BN602" s="95">
        <f t="shared" si="359"/>
        <v>61.608367706250007</v>
      </c>
      <c r="BO602" s="95">
        <f t="shared" si="360"/>
        <v>83.657026035192217</v>
      </c>
      <c r="BP602" s="95">
        <f t="shared" si="361"/>
        <v>5</v>
      </c>
      <c r="BQ602" s="95">
        <f t="shared" si="362"/>
        <v>64.792181951000003</v>
      </c>
      <c r="BR602" s="96">
        <f t="shared" si="363"/>
        <v>57.765070182543013</v>
      </c>
      <c r="BS602" s="97" t="str">
        <f t="shared" si="364"/>
        <v>MEDIA</v>
      </c>
      <c r="BT602" s="98">
        <f t="shared" si="365"/>
        <v>12.135922330097088</v>
      </c>
      <c r="BU602" s="99">
        <f t="shared" si="366"/>
        <v>0.63100000000000001</v>
      </c>
      <c r="BV602" s="100">
        <f t="shared" si="367"/>
        <v>0.1</v>
      </c>
      <c r="BW602" s="95">
        <f t="shared" si="368"/>
        <v>0.8391035484487781</v>
      </c>
      <c r="BX602" s="94">
        <f t="shared" si="369"/>
        <v>0.91</v>
      </c>
      <c r="BY602" s="100">
        <f t="shared" si="370"/>
        <v>0.59699999999999998</v>
      </c>
      <c r="BZ602" s="100">
        <f t="shared" si="371"/>
        <v>0.90951083804391031</v>
      </c>
      <c r="CA602" s="94">
        <f t="shared" si="372"/>
        <v>0.6</v>
      </c>
      <c r="CB602" s="99">
        <f t="shared" si="373"/>
        <v>0.65474601410897637</v>
      </c>
      <c r="CC602" s="97" t="str">
        <f t="shared" si="374"/>
        <v>Regular</v>
      </c>
      <c r="CD602" s="99">
        <f t="shared" si="375"/>
        <v>9.048916195608965E-2</v>
      </c>
      <c r="CE602" s="96">
        <f t="shared" si="376"/>
        <v>0</v>
      </c>
      <c r="CF602" s="96">
        <f t="shared" si="377"/>
        <v>0</v>
      </c>
      <c r="CG602" s="99">
        <f t="shared" si="378"/>
        <v>3.0163053985363217E-2</v>
      </c>
      <c r="CH602" s="101" t="str">
        <f t="shared" si="379"/>
        <v>Ninguna</v>
      </c>
      <c r="CI602" s="96">
        <f t="shared" si="380"/>
        <v>0.19787590740318056</v>
      </c>
      <c r="CJ602" s="96">
        <f t="shared" si="381"/>
        <v>1</v>
      </c>
      <c r="CK602" s="96">
        <f t="shared" si="382"/>
        <v>0.36899999999999999</v>
      </c>
      <c r="CL602" s="102">
        <f t="shared" si="383"/>
        <v>0.52229196913439357</v>
      </c>
      <c r="CM602" s="103" t="str">
        <f t="shared" si="384"/>
        <v>Media</v>
      </c>
      <c r="CN602" s="96">
        <f t="shared" si="385"/>
        <v>0.40299999999999997</v>
      </c>
      <c r="CO602" s="96">
        <f t="shared" si="386"/>
        <v>0.40299999999999997</v>
      </c>
      <c r="CP602" s="103" t="str">
        <f t="shared" si="387"/>
        <v>Media</v>
      </c>
      <c r="CQ602" s="104">
        <f t="shared" si="388"/>
        <v>3.0253832808634453E-4</v>
      </c>
      <c r="CR602" s="104">
        <f t="shared" si="389"/>
        <v>3.0253832808634453E-4</v>
      </c>
      <c r="CS602" s="103" t="str">
        <f t="shared" si="390"/>
        <v>Ninguna</v>
      </c>
      <c r="CT602" s="105" t="str">
        <f t="shared" si="391"/>
        <v>Eutrofico</v>
      </c>
      <c r="CU602" s="112" t="s">
        <v>2932</v>
      </c>
      <c r="CV602" s="83" t="s">
        <v>2933</v>
      </c>
      <c r="CW602" s="90">
        <v>44187</v>
      </c>
      <c r="CX602" s="106">
        <f t="shared" si="392"/>
        <v>5.2784863293062321</v>
      </c>
    </row>
    <row r="603" spans="1:102" ht="30" hidden="1" customHeight="1" x14ac:dyDescent="0.2">
      <c r="A603" s="83">
        <v>2020</v>
      </c>
      <c r="B603" s="84" t="s">
        <v>1914</v>
      </c>
      <c r="C603" s="84" t="s">
        <v>360</v>
      </c>
      <c r="D603" s="83" t="s">
        <v>1915</v>
      </c>
      <c r="E603" s="84" t="s">
        <v>352</v>
      </c>
      <c r="F603" s="86" t="s">
        <v>1285</v>
      </c>
      <c r="G603" s="86" t="s">
        <v>1507</v>
      </c>
      <c r="H603" s="87">
        <v>-75.192285999999996</v>
      </c>
      <c r="I603" s="119">
        <v>7.9813650000000003</v>
      </c>
      <c r="J603" s="88">
        <v>877090.12190000003</v>
      </c>
      <c r="K603" s="86">
        <v>1374524.3347</v>
      </c>
      <c r="L603" s="120">
        <v>56</v>
      </c>
      <c r="M603" s="83">
        <v>2</v>
      </c>
      <c r="N603" s="86" t="s">
        <v>79</v>
      </c>
      <c r="O603" s="86" t="s">
        <v>2934</v>
      </c>
      <c r="P603" s="86" t="s">
        <v>353</v>
      </c>
      <c r="Q603" s="84" t="s">
        <v>2935</v>
      </c>
      <c r="R603" s="84" t="s">
        <v>354</v>
      </c>
      <c r="S603" s="84" t="s">
        <v>355</v>
      </c>
      <c r="T603" s="84" t="s">
        <v>356</v>
      </c>
      <c r="U603" s="85" t="s">
        <v>357</v>
      </c>
      <c r="V603" s="84" t="s">
        <v>358</v>
      </c>
      <c r="W603" s="84" t="s">
        <v>359</v>
      </c>
      <c r="X603" s="90" t="s">
        <v>360</v>
      </c>
      <c r="Y603" s="90">
        <v>44119</v>
      </c>
      <c r="Z603" s="108">
        <v>204.9</v>
      </c>
      <c r="AA603" s="91">
        <v>7.11</v>
      </c>
      <c r="AB603" s="91">
        <v>117.4</v>
      </c>
      <c r="AC603" s="91">
        <v>28.1</v>
      </c>
      <c r="AD603" s="91">
        <v>29</v>
      </c>
      <c r="AE603" s="91">
        <v>1.19</v>
      </c>
      <c r="AF603" s="91">
        <v>15.7</v>
      </c>
      <c r="AG603" s="91">
        <f t="shared" si="353"/>
        <v>0.89999999999999858</v>
      </c>
      <c r="AH603" s="91">
        <v>87.5</v>
      </c>
      <c r="AI603" s="91">
        <v>32.5</v>
      </c>
      <c r="AJ603" s="91" t="s">
        <v>88</v>
      </c>
      <c r="AK603" s="91" t="s">
        <v>88</v>
      </c>
      <c r="AL603" s="91">
        <v>3654000</v>
      </c>
      <c r="AM603" s="91">
        <v>7270000</v>
      </c>
      <c r="AN603" s="91">
        <v>4106000</v>
      </c>
      <c r="AO603" s="91">
        <v>0.5</v>
      </c>
      <c r="AP603" s="91">
        <v>0.2484863293062323</v>
      </c>
      <c r="AQ603" s="91">
        <v>0.03</v>
      </c>
      <c r="AR603" s="91">
        <v>5</v>
      </c>
      <c r="AS603" s="91">
        <v>25.1</v>
      </c>
      <c r="AT603" s="91">
        <v>160</v>
      </c>
      <c r="AU603" s="91" t="s">
        <v>88</v>
      </c>
      <c r="AV603" s="91">
        <v>30</v>
      </c>
      <c r="AW603" s="91">
        <v>0.2</v>
      </c>
      <c r="AX603" s="91">
        <v>7.3</v>
      </c>
      <c r="AY603" s="91">
        <v>1.2</v>
      </c>
      <c r="AZ603" s="91">
        <v>123</v>
      </c>
      <c r="BA603" s="91">
        <v>36.9</v>
      </c>
      <c r="BB603" s="91" t="s">
        <v>88</v>
      </c>
      <c r="BC603" s="91" t="s">
        <v>88</v>
      </c>
      <c r="BD603" s="91" t="s">
        <v>88</v>
      </c>
      <c r="BE603" s="93" t="s">
        <v>88</v>
      </c>
      <c r="BF603" s="91" t="s">
        <v>88</v>
      </c>
      <c r="BG603" s="91" t="s">
        <v>88</v>
      </c>
      <c r="BH603" s="91" t="s">
        <v>88</v>
      </c>
      <c r="BI603" s="94">
        <f t="shared" si="354"/>
        <v>9.7904133204864934</v>
      </c>
      <c r="BJ603" s="95">
        <f t="shared" si="355"/>
        <v>2</v>
      </c>
      <c r="BK603" s="95">
        <f t="shared" si="356"/>
        <v>90.741913074594294</v>
      </c>
      <c r="BL603" s="95">
        <f t="shared" si="357"/>
        <v>2</v>
      </c>
      <c r="BM603" s="95">
        <f t="shared" si="358"/>
        <v>99.104004398411917</v>
      </c>
      <c r="BN603" s="95">
        <f t="shared" si="359"/>
        <v>61.608367706250007</v>
      </c>
      <c r="BO603" s="95">
        <f t="shared" si="360"/>
        <v>89.249596352490499</v>
      </c>
      <c r="BP603" s="95">
        <f t="shared" si="361"/>
        <v>55.924250138909386</v>
      </c>
      <c r="BQ603" s="95">
        <f t="shared" si="362"/>
        <v>76.955716096000003</v>
      </c>
      <c r="BR603" s="96">
        <f t="shared" si="363"/>
        <v>47.04301768623607</v>
      </c>
      <c r="BS603" s="97" t="str">
        <f t="shared" si="364"/>
        <v>MALO</v>
      </c>
      <c r="BT603" s="98">
        <f t="shared" si="365"/>
        <v>6.083333333333333</v>
      </c>
      <c r="BU603" s="99">
        <f t="shared" si="366"/>
        <v>0.15700000000000003</v>
      </c>
      <c r="BV603" s="100">
        <f t="shared" si="367"/>
        <v>0.1</v>
      </c>
      <c r="BW603" s="95">
        <f t="shared" si="368"/>
        <v>1</v>
      </c>
      <c r="BX603" s="94">
        <f t="shared" si="369"/>
        <v>0.125</v>
      </c>
      <c r="BY603" s="100">
        <f t="shared" si="370"/>
        <v>0.93</v>
      </c>
      <c r="BZ603" s="100">
        <f t="shared" si="371"/>
        <v>0.67389665780542041</v>
      </c>
      <c r="CA603" s="94">
        <f t="shared" si="372"/>
        <v>0.35</v>
      </c>
      <c r="CB603" s="99">
        <f t="shared" si="373"/>
        <v>0.47016553209275885</v>
      </c>
      <c r="CC603" s="97" t="str">
        <f t="shared" si="374"/>
        <v>Mala</v>
      </c>
      <c r="CD603" s="99">
        <f t="shared" si="375"/>
        <v>0.32610334219457959</v>
      </c>
      <c r="CE603" s="96">
        <f t="shared" si="376"/>
        <v>6.3814006333533773E-3</v>
      </c>
      <c r="CF603" s="96">
        <f t="shared" si="377"/>
        <v>0.36499999999999999</v>
      </c>
      <c r="CG603" s="99">
        <f t="shared" si="378"/>
        <v>0.23249491427597765</v>
      </c>
      <c r="CH603" s="101" t="str">
        <f t="shared" si="379"/>
        <v>Baja</v>
      </c>
      <c r="CI603" s="96">
        <f t="shared" si="380"/>
        <v>1</v>
      </c>
      <c r="CJ603" s="96">
        <f t="shared" si="381"/>
        <v>1</v>
      </c>
      <c r="CK603" s="96">
        <f t="shared" si="382"/>
        <v>0.84299999999999997</v>
      </c>
      <c r="CL603" s="102">
        <f t="shared" si="383"/>
        <v>0.94766666666666666</v>
      </c>
      <c r="CM603" s="103" t="str">
        <f t="shared" si="384"/>
        <v>Muy Alta</v>
      </c>
      <c r="CN603" s="96">
        <f t="shared" si="385"/>
        <v>6.9999999999999993E-2</v>
      </c>
      <c r="CO603" s="96">
        <f t="shared" si="386"/>
        <v>6.9999999999999993E-2</v>
      </c>
      <c r="CP603" s="103" t="str">
        <f t="shared" si="387"/>
        <v>Ninguna</v>
      </c>
      <c r="CQ603" s="104">
        <f t="shared" si="388"/>
        <v>1.4273604491906924E-3</v>
      </c>
      <c r="CR603" s="104">
        <f t="shared" si="389"/>
        <v>1.4273604491906924E-3</v>
      </c>
      <c r="CS603" s="103" t="str">
        <f t="shared" si="390"/>
        <v>Ninguna</v>
      </c>
      <c r="CT603" s="105" t="str">
        <f t="shared" si="391"/>
        <v>Hipereutrofico</v>
      </c>
      <c r="CU603" s="112" t="s">
        <v>2936</v>
      </c>
      <c r="CV603" s="83" t="s">
        <v>2937</v>
      </c>
      <c r="CW603" s="90">
        <v>44146</v>
      </c>
      <c r="CX603" s="106">
        <f t="shared" si="392"/>
        <v>7.5784863293062319</v>
      </c>
    </row>
    <row r="604" spans="1:102" ht="30" hidden="1" customHeight="1" x14ac:dyDescent="0.2">
      <c r="A604" s="83">
        <v>2020</v>
      </c>
      <c r="B604" s="84" t="s">
        <v>1918</v>
      </c>
      <c r="C604" s="84" t="s">
        <v>360</v>
      </c>
      <c r="D604" s="83" t="s">
        <v>1919</v>
      </c>
      <c r="E604" s="84" t="s">
        <v>352</v>
      </c>
      <c r="F604" s="86" t="s">
        <v>1285</v>
      </c>
      <c r="G604" s="86" t="s">
        <v>1507</v>
      </c>
      <c r="H604" s="87">
        <v>-75.197141000000002</v>
      </c>
      <c r="I604" s="119">
        <v>7.9863939999999998</v>
      </c>
      <c r="J604" s="88">
        <v>876556.2781</v>
      </c>
      <c r="K604" s="86">
        <v>1375082.0729</v>
      </c>
      <c r="L604" s="120">
        <v>58</v>
      </c>
      <c r="M604" s="83">
        <v>2</v>
      </c>
      <c r="N604" s="86" t="s">
        <v>79</v>
      </c>
      <c r="O604" s="86" t="s">
        <v>2934</v>
      </c>
      <c r="P604" s="86" t="s">
        <v>353</v>
      </c>
      <c r="Q604" s="84" t="s">
        <v>2935</v>
      </c>
      <c r="R604" s="84" t="s">
        <v>354</v>
      </c>
      <c r="S604" s="84" t="s">
        <v>355</v>
      </c>
      <c r="T604" s="84" t="s">
        <v>356</v>
      </c>
      <c r="U604" s="85" t="s">
        <v>357</v>
      </c>
      <c r="V604" s="84" t="s">
        <v>358</v>
      </c>
      <c r="W604" s="84" t="s">
        <v>359</v>
      </c>
      <c r="X604" s="90" t="s">
        <v>360</v>
      </c>
      <c r="Y604" s="90">
        <v>44118</v>
      </c>
      <c r="Z604" s="108">
        <v>291.97000000000003</v>
      </c>
      <c r="AA604" s="91">
        <v>7.07</v>
      </c>
      <c r="AB604" s="91">
        <v>264</v>
      </c>
      <c r="AC604" s="91">
        <v>29.4</v>
      </c>
      <c r="AD604" s="91">
        <v>32.299999999999997</v>
      </c>
      <c r="AE604" s="91">
        <v>2.2599999999999998</v>
      </c>
      <c r="AF604" s="91">
        <v>30.2</v>
      </c>
      <c r="AG604" s="91">
        <f t="shared" si="353"/>
        <v>2.8999999999999986</v>
      </c>
      <c r="AH604" s="91">
        <v>46.9</v>
      </c>
      <c r="AI604" s="91">
        <v>10.9</v>
      </c>
      <c r="AJ604" s="91" t="s">
        <v>88</v>
      </c>
      <c r="AK604" s="91" t="s">
        <v>88</v>
      </c>
      <c r="AL604" s="91">
        <v>1865000</v>
      </c>
      <c r="AM604" s="91">
        <v>5385000</v>
      </c>
      <c r="AN604" s="91">
        <v>2037000</v>
      </c>
      <c r="AO604" s="91">
        <v>0.5</v>
      </c>
      <c r="AP604" s="91">
        <v>0.2484863293062323</v>
      </c>
      <c r="AQ604" s="91">
        <v>0.03</v>
      </c>
      <c r="AR604" s="91">
        <v>5</v>
      </c>
      <c r="AS604" s="91">
        <v>130</v>
      </c>
      <c r="AT604" s="91">
        <v>322</v>
      </c>
      <c r="AU604" s="91" t="s">
        <v>88</v>
      </c>
      <c r="AV604" s="91">
        <v>155</v>
      </c>
      <c r="AW604" s="91">
        <v>1</v>
      </c>
      <c r="AX604" s="91">
        <v>6.3</v>
      </c>
      <c r="AY604" s="91">
        <v>1.1399999999999999</v>
      </c>
      <c r="AZ604" s="91">
        <v>84.2</v>
      </c>
      <c r="BA604" s="91">
        <v>68.599999999999994</v>
      </c>
      <c r="BB604" s="91" t="s">
        <v>88</v>
      </c>
      <c r="BC604" s="91" t="s">
        <v>88</v>
      </c>
      <c r="BD604" s="91" t="s">
        <v>88</v>
      </c>
      <c r="BE604" s="93" t="s">
        <v>88</v>
      </c>
      <c r="BF604" s="91" t="s">
        <v>88</v>
      </c>
      <c r="BG604" s="91" t="s">
        <v>88</v>
      </c>
      <c r="BH604" s="91" t="s">
        <v>88</v>
      </c>
      <c r="BI604" s="94">
        <f t="shared" si="354"/>
        <v>20.095418504351311</v>
      </c>
      <c r="BJ604" s="95">
        <f t="shared" si="355"/>
        <v>2</v>
      </c>
      <c r="BK604" s="95">
        <f t="shared" si="356"/>
        <v>89.994805594241342</v>
      </c>
      <c r="BL604" s="95">
        <f t="shared" si="357"/>
        <v>30.606235737996997</v>
      </c>
      <c r="BM604" s="95">
        <f t="shared" si="358"/>
        <v>99.104004398411917</v>
      </c>
      <c r="BN604" s="95">
        <f t="shared" si="359"/>
        <v>61.608367706250007</v>
      </c>
      <c r="BO604" s="95">
        <f t="shared" si="360"/>
        <v>83.259630198889866</v>
      </c>
      <c r="BP604" s="95">
        <f t="shared" si="361"/>
        <v>5</v>
      </c>
      <c r="BQ604" s="95">
        <f t="shared" si="362"/>
        <v>46.207466886961591</v>
      </c>
      <c r="BR604" s="96">
        <f t="shared" si="363"/>
        <v>45.034058604728429</v>
      </c>
      <c r="BS604" s="97" t="str">
        <f t="shared" si="364"/>
        <v>MALO</v>
      </c>
      <c r="BT604" s="98">
        <f t="shared" si="365"/>
        <v>5.526315789473685</v>
      </c>
      <c r="BU604" s="99">
        <f t="shared" si="366"/>
        <v>0.30200000000000005</v>
      </c>
      <c r="BV604" s="100">
        <f t="shared" si="367"/>
        <v>0.1</v>
      </c>
      <c r="BW604" s="95">
        <f t="shared" si="368"/>
        <v>1</v>
      </c>
      <c r="BX604" s="94">
        <f t="shared" si="369"/>
        <v>0.26</v>
      </c>
      <c r="BY604" s="100">
        <f t="shared" si="370"/>
        <v>0.55499999999999994</v>
      </c>
      <c r="BZ604" s="100">
        <f t="shared" si="371"/>
        <v>3.4061976740717093E-2</v>
      </c>
      <c r="CA604" s="94">
        <f t="shared" si="372"/>
        <v>0.35</v>
      </c>
      <c r="CB604" s="99">
        <f t="shared" si="373"/>
        <v>0.37018867674370043</v>
      </c>
      <c r="CC604" s="97" t="str">
        <f t="shared" si="374"/>
        <v>Mala</v>
      </c>
      <c r="CD604" s="99">
        <f t="shared" si="375"/>
        <v>0.96593802325928291</v>
      </c>
      <c r="CE604" s="96">
        <f t="shared" si="376"/>
        <v>9.7684601489263459E-2</v>
      </c>
      <c r="CF604" s="96">
        <f t="shared" si="377"/>
        <v>0.17100000000000004</v>
      </c>
      <c r="CG604" s="99">
        <f t="shared" si="378"/>
        <v>0.41154087491618213</v>
      </c>
      <c r="CH604" s="101" t="str">
        <f t="shared" si="379"/>
        <v>Media</v>
      </c>
      <c r="CI604" s="96">
        <f t="shared" si="380"/>
        <v>0.67619854855843642</v>
      </c>
      <c r="CJ604" s="96">
        <f t="shared" si="381"/>
        <v>1</v>
      </c>
      <c r="CK604" s="96">
        <f t="shared" si="382"/>
        <v>0.69799999999999995</v>
      </c>
      <c r="CL604" s="102">
        <f t="shared" si="383"/>
        <v>0.79139951618614546</v>
      </c>
      <c r="CM604" s="103" t="str">
        <f t="shared" si="384"/>
        <v>Alta</v>
      </c>
      <c r="CN604" s="96">
        <f t="shared" si="385"/>
        <v>0.44500000000000001</v>
      </c>
      <c r="CO604" s="96">
        <f t="shared" si="386"/>
        <v>0.44500000000000001</v>
      </c>
      <c r="CP604" s="103" t="str">
        <f t="shared" si="387"/>
        <v>Media</v>
      </c>
      <c r="CQ604" s="104">
        <f t="shared" si="388"/>
        <v>1.2436006283146445E-3</v>
      </c>
      <c r="CR604" s="104">
        <f t="shared" si="389"/>
        <v>1.2436006283146445E-3</v>
      </c>
      <c r="CS604" s="103" t="str">
        <f t="shared" si="390"/>
        <v>Ninguna</v>
      </c>
      <c r="CT604" s="105" t="str">
        <f t="shared" si="391"/>
        <v>Hipereutrofico</v>
      </c>
      <c r="CU604" s="112" t="s">
        <v>2938</v>
      </c>
      <c r="CV604" s="83" t="s">
        <v>2939</v>
      </c>
      <c r="CW604" s="90">
        <v>44146</v>
      </c>
      <c r="CX604" s="106">
        <f t="shared" si="392"/>
        <v>6.5784863293062319</v>
      </c>
    </row>
    <row r="605" spans="1:102" ht="30" hidden="1" customHeight="1" x14ac:dyDescent="0.2">
      <c r="A605" s="83">
        <v>2020</v>
      </c>
      <c r="B605" s="84" t="s">
        <v>2940</v>
      </c>
      <c r="C605" s="84" t="s">
        <v>2941</v>
      </c>
      <c r="D605" s="83" t="s">
        <v>1924</v>
      </c>
      <c r="E605" s="86" t="s">
        <v>98</v>
      </c>
      <c r="F605" s="86" t="s">
        <v>1285</v>
      </c>
      <c r="G605" s="86" t="s">
        <v>1578</v>
      </c>
      <c r="H605" s="87">
        <v>-74.760688999999999</v>
      </c>
      <c r="I605" s="119">
        <v>8.0985610000000001</v>
      </c>
      <c r="J605" s="88">
        <v>924700.34790000005</v>
      </c>
      <c r="K605" s="86">
        <v>1387382.949</v>
      </c>
      <c r="L605" s="120">
        <v>46</v>
      </c>
      <c r="M605" s="83">
        <v>2</v>
      </c>
      <c r="N605" s="86" t="s">
        <v>79</v>
      </c>
      <c r="O605" s="86" t="s">
        <v>2684</v>
      </c>
      <c r="P605" s="86" t="s">
        <v>685</v>
      </c>
      <c r="Q605" s="84" t="s">
        <v>2685</v>
      </c>
      <c r="R605" s="84" t="s">
        <v>748</v>
      </c>
      <c r="S605" s="84" t="s">
        <v>636</v>
      </c>
      <c r="T605" s="84" t="s">
        <v>749</v>
      </c>
      <c r="U605" s="85" t="s">
        <v>2942</v>
      </c>
      <c r="V605" s="84" t="s">
        <v>2943</v>
      </c>
      <c r="W605" s="84" t="s">
        <v>2944</v>
      </c>
      <c r="X605" s="90" t="s">
        <v>2941</v>
      </c>
      <c r="Y605" s="90">
        <v>44168</v>
      </c>
      <c r="Z605" s="91">
        <v>1263400</v>
      </c>
      <c r="AA605" s="91">
        <v>6.69</v>
      </c>
      <c r="AB605" s="91">
        <v>60</v>
      </c>
      <c r="AC605" s="91">
        <v>27.3</v>
      </c>
      <c r="AD605" s="91">
        <v>31</v>
      </c>
      <c r="AE605" s="91">
        <v>7.79</v>
      </c>
      <c r="AF605" s="91">
        <v>95.8</v>
      </c>
      <c r="AG605" s="91">
        <f t="shared" ref="AG605:AG668" si="393">AD605-AC605</f>
        <v>3.6999999999999993</v>
      </c>
      <c r="AH605" s="91">
        <v>12</v>
      </c>
      <c r="AI605" s="91">
        <v>2</v>
      </c>
      <c r="AJ605" s="91" t="s">
        <v>88</v>
      </c>
      <c r="AK605" s="91" t="s">
        <v>88</v>
      </c>
      <c r="AL605" s="91" t="s">
        <v>88</v>
      </c>
      <c r="AM605" s="91" t="s">
        <v>88</v>
      </c>
      <c r="AN605" s="91" t="s">
        <v>88</v>
      </c>
      <c r="AO605" s="91">
        <v>0.5</v>
      </c>
      <c r="AP605" s="91">
        <v>0.2484863293062323</v>
      </c>
      <c r="AQ605" s="91">
        <v>0.03</v>
      </c>
      <c r="AR605" s="91">
        <v>5</v>
      </c>
      <c r="AS605" s="91">
        <v>212</v>
      </c>
      <c r="AT605" s="91">
        <v>251</v>
      </c>
      <c r="AU605" s="91" t="s">
        <v>88</v>
      </c>
      <c r="AV605" s="91">
        <v>163</v>
      </c>
      <c r="AW605" s="91">
        <v>0.3</v>
      </c>
      <c r="AX605" s="91">
        <v>5</v>
      </c>
      <c r="AY605" s="91">
        <v>0.1</v>
      </c>
      <c r="AZ605" s="91">
        <v>16.100000000000001</v>
      </c>
      <c r="BA605" s="91">
        <v>12</v>
      </c>
      <c r="BB605" s="91">
        <v>0.05</v>
      </c>
      <c r="BC605" s="91" t="s">
        <v>88</v>
      </c>
      <c r="BD605" s="91" t="s">
        <v>88</v>
      </c>
      <c r="BE605" s="93">
        <v>1E-3</v>
      </c>
      <c r="BF605" s="91" t="s">
        <v>88</v>
      </c>
      <c r="BG605" s="91">
        <v>1.4E-2</v>
      </c>
      <c r="BH605" s="91" t="s">
        <v>88</v>
      </c>
      <c r="BI605" s="94">
        <f t="shared" si="354"/>
        <v>97.907811503860614</v>
      </c>
      <c r="BJ605" s="95">
        <f t="shared" si="355"/>
        <v>2</v>
      </c>
      <c r="BK605" s="95">
        <f t="shared" si="356"/>
        <v>80.002987991068693</v>
      </c>
      <c r="BL605" s="95">
        <f t="shared" si="357"/>
        <v>80.14150832</v>
      </c>
      <c r="BM605" s="95">
        <f t="shared" si="358"/>
        <v>99.104004398411917</v>
      </c>
      <c r="BN605" s="95">
        <f t="shared" si="359"/>
        <v>61.608367706250007</v>
      </c>
      <c r="BO605" s="95">
        <f t="shared" si="360"/>
        <v>79.776537522967018</v>
      </c>
      <c r="BP605" s="95">
        <f t="shared" si="361"/>
        <v>5</v>
      </c>
      <c r="BQ605" s="95">
        <f t="shared" si="362"/>
        <v>60.75772590417111</v>
      </c>
      <c r="BR605" s="96">
        <f t="shared" si="363"/>
        <v>63.282154325928744</v>
      </c>
      <c r="BS605" s="97" t="str">
        <f t="shared" si="364"/>
        <v>MEDIA</v>
      </c>
      <c r="BT605" s="98">
        <f t="shared" si="365"/>
        <v>50</v>
      </c>
      <c r="BU605" s="99">
        <f t="shared" si="366"/>
        <v>0.95799999999999996</v>
      </c>
      <c r="BV605" s="100">
        <f t="shared" si="367"/>
        <v>0.1</v>
      </c>
      <c r="BW605" s="95">
        <f t="shared" si="368"/>
        <v>0.852296838154874</v>
      </c>
      <c r="BX605" s="94">
        <f t="shared" si="369"/>
        <v>0.91</v>
      </c>
      <c r="BY605" s="100">
        <f t="shared" si="370"/>
        <v>0.53100000000000003</v>
      </c>
      <c r="BZ605" s="100">
        <f t="shared" si="371"/>
        <v>0.86734528969853752</v>
      </c>
      <c r="CA605" s="94">
        <f t="shared" si="372"/>
        <v>0.15</v>
      </c>
      <c r="CB605" s="99">
        <f t="shared" si="373"/>
        <v>0.63076989789947768</v>
      </c>
      <c r="CC605" s="97" t="str">
        <f t="shared" si="374"/>
        <v>Regular</v>
      </c>
      <c r="CD605" s="99">
        <f t="shared" si="375"/>
        <v>0.13265471030146248</v>
      </c>
      <c r="CE605" s="96">
        <f t="shared" si="376"/>
        <v>0</v>
      </c>
      <c r="CF605" s="96">
        <f t="shared" si="377"/>
        <v>0</v>
      </c>
      <c r="CG605" s="99">
        <f t="shared" si="378"/>
        <v>4.4218236767154161E-2</v>
      </c>
      <c r="CH605" s="101" t="str">
        <f t="shared" si="379"/>
        <v>Ninguna</v>
      </c>
      <c r="CI605" s="96">
        <f t="shared" si="380"/>
        <v>0</v>
      </c>
      <c r="CJ605" s="96">
        <f t="shared" si="381"/>
        <v>1</v>
      </c>
      <c r="CK605" s="96">
        <f t="shared" si="382"/>
        <v>4.2000000000000037E-2</v>
      </c>
      <c r="CL605" s="102">
        <f t="shared" si="383"/>
        <v>0.34733333333333333</v>
      </c>
      <c r="CM605" s="103" t="str">
        <f t="shared" si="384"/>
        <v>Baja</v>
      </c>
      <c r="CN605" s="96">
        <f t="shared" si="385"/>
        <v>0.46899999999999997</v>
      </c>
      <c r="CO605" s="96">
        <f t="shared" si="386"/>
        <v>0.46899999999999997</v>
      </c>
      <c r="CP605" s="103" t="str">
        <f t="shared" si="387"/>
        <v>Media</v>
      </c>
      <c r="CQ605" s="104">
        <f t="shared" si="388"/>
        <v>3.3551779118543262E-4</v>
      </c>
      <c r="CR605" s="104">
        <f t="shared" si="389"/>
        <v>3.3551779118543262E-4</v>
      </c>
      <c r="CS605" s="103" t="str">
        <f t="shared" si="390"/>
        <v>Ninguna</v>
      </c>
      <c r="CT605" s="105" t="str">
        <f t="shared" si="391"/>
        <v>Eutrofico</v>
      </c>
      <c r="CU605" s="83" t="s">
        <v>2945</v>
      </c>
      <c r="CV605" s="83" t="s">
        <v>2946</v>
      </c>
      <c r="CW605" s="90">
        <v>44187</v>
      </c>
      <c r="CX605" s="106">
        <f t="shared" si="392"/>
        <v>5.2784863293062321</v>
      </c>
    </row>
    <row r="606" spans="1:102" ht="30" hidden="1" customHeight="1" x14ac:dyDescent="0.2">
      <c r="A606" s="83">
        <v>2020</v>
      </c>
      <c r="B606" s="84" t="s">
        <v>2947</v>
      </c>
      <c r="C606" s="84" t="s">
        <v>2948</v>
      </c>
      <c r="D606" s="83" t="s">
        <v>1932</v>
      </c>
      <c r="E606" s="86" t="s">
        <v>98</v>
      </c>
      <c r="F606" s="86" t="s">
        <v>1285</v>
      </c>
      <c r="G606" s="86" t="s">
        <v>2780</v>
      </c>
      <c r="H606" s="87">
        <v>-74.787988999999996</v>
      </c>
      <c r="I606" s="119">
        <v>8.1278039999999994</v>
      </c>
      <c r="J606" s="88">
        <v>921696.87890000001</v>
      </c>
      <c r="K606" s="86">
        <v>1390622.5157000001</v>
      </c>
      <c r="L606" s="120">
        <v>42</v>
      </c>
      <c r="M606" s="83">
        <v>2</v>
      </c>
      <c r="N606" s="86" t="s">
        <v>79</v>
      </c>
      <c r="O606" s="86" t="s">
        <v>2934</v>
      </c>
      <c r="P606" s="86" t="s">
        <v>353</v>
      </c>
      <c r="Q606" s="84" t="s">
        <v>2935</v>
      </c>
      <c r="R606" s="84" t="s">
        <v>354</v>
      </c>
      <c r="S606" s="84" t="s">
        <v>355</v>
      </c>
      <c r="T606" s="84" t="s">
        <v>356</v>
      </c>
      <c r="U606" s="85" t="s">
        <v>1933</v>
      </c>
      <c r="V606" s="84" t="s">
        <v>2949</v>
      </c>
      <c r="W606" s="84" t="s">
        <v>1935</v>
      </c>
      <c r="X606" s="90" t="s">
        <v>2948</v>
      </c>
      <c r="Y606" s="90">
        <v>44168</v>
      </c>
      <c r="Z606" s="91">
        <v>2710850</v>
      </c>
      <c r="AA606" s="91">
        <v>7.85</v>
      </c>
      <c r="AB606" s="91">
        <v>80</v>
      </c>
      <c r="AC606" s="91">
        <v>27.4</v>
      </c>
      <c r="AD606" s="91">
        <v>31</v>
      </c>
      <c r="AE606" s="91">
        <v>7.35</v>
      </c>
      <c r="AF606" s="91">
        <v>96.8</v>
      </c>
      <c r="AG606" s="91">
        <f t="shared" si="393"/>
        <v>3.6000000000000014</v>
      </c>
      <c r="AH606" s="91">
        <v>12</v>
      </c>
      <c r="AI606" s="91">
        <v>2</v>
      </c>
      <c r="AJ606" s="91" t="s">
        <v>88</v>
      </c>
      <c r="AK606" s="91" t="s">
        <v>88</v>
      </c>
      <c r="AL606" s="91" t="s">
        <v>88</v>
      </c>
      <c r="AM606" s="91" t="s">
        <v>88</v>
      </c>
      <c r="AN606" s="91" t="s">
        <v>88</v>
      </c>
      <c r="AO606" s="91">
        <v>0.5</v>
      </c>
      <c r="AP606" s="91">
        <v>0.2484863293062323</v>
      </c>
      <c r="AQ606" s="91">
        <v>0.03</v>
      </c>
      <c r="AR606" s="91">
        <v>5</v>
      </c>
      <c r="AS606" s="91">
        <v>205</v>
      </c>
      <c r="AT606" s="91">
        <v>277</v>
      </c>
      <c r="AU606" s="91" t="s">
        <v>88</v>
      </c>
      <c r="AV606" s="91">
        <v>191</v>
      </c>
      <c r="AW606" s="91">
        <v>0.4</v>
      </c>
      <c r="AX606" s="91">
        <v>5</v>
      </c>
      <c r="AY606" s="91">
        <v>0.111</v>
      </c>
      <c r="AZ606" s="91">
        <v>26.4</v>
      </c>
      <c r="BA606" s="91">
        <v>30.5</v>
      </c>
      <c r="BB606" s="91">
        <v>0.05</v>
      </c>
      <c r="BC606" s="91" t="s">
        <v>88</v>
      </c>
      <c r="BD606" s="91" t="s">
        <v>88</v>
      </c>
      <c r="BE606" s="93">
        <v>1E-3</v>
      </c>
      <c r="BF606" s="91" t="s">
        <v>88</v>
      </c>
      <c r="BG606" s="91">
        <v>1.4999999999999999E-2</v>
      </c>
      <c r="BH606" s="91" t="s">
        <v>88</v>
      </c>
      <c r="BI606" s="94">
        <f t="shared" si="354"/>
        <v>98.1971776755679</v>
      </c>
      <c r="BJ606" s="95">
        <f t="shared" si="355"/>
        <v>2</v>
      </c>
      <c r="BK606" s="95">
        <f t="shared" si="356"/>
        <v>88.55780378068448</v>
      </c>
      <c r="BL606" s="95">
        <f t="shared" si="357"/>
        <v>80.14150832</v>
      </c>
      <c r="BM606" s="95">
        <f t="shared" si="358"/>
        <v>99.104004398411917</v>
      </c>
      <c r="BN606" s="95">
        <f t="shared" si="359"/>
        <v>61.608367706250007</v>
      </c>
      <c r="BO606" s="95">
        <f t="shared" si="360"/>
        <v>80.23947646237859</v>
      </c>
      <c r="BP606" s="95">
        <f t="shared" si="361"/>
        <v>5</v>
      </c>
      <c r="BQ606" s="95">
        <f t="shared" si="362"/>
        <v>55.599776899755113</v>
      </c>
      <c r="BR606" s="96">
        <f t="shared" si="363"/>
        <v>63.957613775608742</v>
      </c>
      <c r="BS606" s="97" t="str">
        <f t="shared" si="364"/>
        <v>MEDIA</v>
      </c>
      <c r="BT606" s="98">
        <f t="shared" si="365"/>
        <v>45.045045045045043</v>
      </c>
      <c r="BU606" s="99">
        <f t="shared" si="366"/>
        <v>0.96799999999999997</v>
      </c>
      <c r="BV606" s="100">
        <f t="shared" si="367"/>
        <v>0.1</v>
      </c>
      <c r="BW606" s="95">
        <f t="shared" si="368"/>
        <v>1</v>
      </c>
      <c r="BX606" s="94">
        <f t="shared" si="369"/>
        <v>0.91</v>
      </c>
      <c r="BY606" s="100">
        <f t="shared" si="370"/>
        <v>0.44699999999999995</v>
      </c>
      <c r="BZ606" s="100">
        <f t="shared" si="371"/>
        <v>0.80495241268884388</v>
      </c>
      <c r="CA606" s="94">
        <f t="shared" si="372"/>
        <v>0.15</v>
      </c>
      <c r="CB606" s="99">
        <f t="shared" si="373"/>
        <v>0.6325533377764383</v>
      </c>
      <c r="CC606" s="97" t="str">
        <f t="shared" si="374"/>
        <v>Regular</v>
      </c>
      <c r="CD606" s="99">
        <f t="shared" si="375"/>
        <v>0.1950475873111561</v>
      </c>
      <c r="CE606" s="96">
        <f t="shared" si="376"/>
        <v>2.7600648934302807E-3</v>
      </c>
      <c r="CF606" s="96">
        <f t="shared" si="377"/>
        <v>0</v>
      </c>
      <c r="CG606" s="99">
        <f t="shared" si="378"/>
        <v>6.5935884068195463E-2</v>
      </c>
      <c r="CH606" s="101" t="str">
        <f t="shared" si="379"/>
        <v>Ninguna</v>
      </c>
      <c r="CI606" s="96">
        <f t="shared" si="380"/>
        <v>0</v>
      </c>
      <c r="CJ606" s="96">
        <f t="shared" si="381"/>
        <v>1</v>
      </c>
      <c r="CK606" s="96">
        <f t="shared" si="382"/>
        <v>3.2000000000000028E-2</v>
      </c>
      <c r="CL606" s="102">
        <f t="shared" si="383"/>
        <v>0.34400000000000003</v>
      </c>
      <c r="CM606" s="103" t="str">
        <f t="shared" si="384"/>
        <v>Baja</v>
      </c>
      <c r="CN606" s="96">
        <f t="shared" si="385"/>
        <v>0.55300000000000005</v>
      </c>
      <c r="CO606" s="96">
        <f t="shared" si="386"/>
        <v>0.55300000000000005</v>
      </c>
      <c r="CP606" s="103" t="str">
        <f t="shared" si="387"/>
        <v>Media</v>
      </c>
      <c r="CQ606" s="104">
        <f t="shared" si="388"/>
        <v>1.803041997919351E-2</v>
      </c>
      <c r="CR606" s="104">
        <f t="shared" si="389"/>
        <v>1.803041997919351E-2</v>
      </c>
      <c r="CS606" s="103" t="str">
        <f t="shared" si="390"/>
        <v>Ninguna</v>
      </c>
      <c r="CT606" s="105" t="str">
        <f t="shared" si="391"/>
        <v>Eutrofico</v>
      </c>
      <c r="CU606" s="112" t="s">
        <v>2950</v>
      </c>
      <c r="CV606" s="83" t="s">
        <v>2918</v>
      </c>
      <c r="CW606" s="90">
        <v>44187</v>
      </c>
      <c r="CX606" s="106">
        <f t="shared" si="392"/>
        <v>5.2784863293062321</v>
      </c>
    </row>
    <row r="607" spans="1:102" ht="30" hidden="1" customHeight="1" x14ac:dyDescent="0.2">
      <c r="A607" s="83">
        <v>2020</v>
      </c>
      <c r="B607" s="84" t="s">
        <v>1938</v>
      </c>
      <c r="C607" s="84" t="s">
        <v>386</v>
      </c>
      <c r="D607" s="83" t="s">
        <v>1939</v>
      </c>
      <c r="E607" s="84" t="s">
        <v>384</v>
      </c>
      <c r="F607" s="86" t="s">
        <v>135</v>
      </c>
      <c r="G607" s="86" t="s">
        <v>1494</v>
      </c>
      <c r="H607" s="87">
        <v>-75.856178999999997</v>
      </c>
      <c r="I607" s="119">
        <v>5.956467</v>
      </c>
      <c r="J607" s="88">
        <v>803029.97580000001</v>
      </c>
      <c r="K607" s="86">
        <v>1150740.6808</v>
      </c>
      <c r="L607" s="120">
        <v>590</v>
      </c>
      <c r="M607" s="83">
        <v>2</v>
      </c>
      <c r="N607" s="86" t="s">
        <v>79</v>
      </c>
      <c r="O607" s="86" t="s">
        <v>2545</v>
      </c>
      <c r="P607" s="86" t="s">
        <v>80</v>
      </c>
      <c r="Q607" s="84" t="s">
        <v>2648</v>
      </c>
      <c r="R607" s="84" t="s">
        <v>701</v>
      </c>
      <c r="S607" s="84" t="s">
        <v>153</v>
      </c>
      <c r="T607" s="84" t="s">
        <v>154</v>
      </c>
      <c r="U607" s="85" t="s">
        <v>385</v>
      </c>
      <c r="V607" s="84" t="s">
        <v>386</v>
      </c>
      <c r="W607" s="84" t="s">
        <v>434</v>
      </c>
      <c r="X607" s="90" t="s">
        <v>386</v>
      </c>
      <c r="Y607" s="90">
        <v>44132</v>
      </c>
      <c r="Z607" s="91">
        <v>1748</v>
      </c>
      <c r="AA607" s="91">
        <v>6.8</v>
      </c>
      <c r="AB607" s="91">
        <v>151</v>
      </c>
      <c r="AC607" s="91">
        <v>20.6</v>
      </c>
      <c r="AD607" s="91">
        <v>28</v>
      </c>
      <c r="AE607" s="91">
        <v>8.1</v>
      </c>
      <c r="AF607" s="91">
        <v>98.3</v>
      </c>
      <c r="AG607" s="91">
        <f t="shared" si="393"/>
        <v>7.3999999999999986</v>
      </c>
      <c r="AH607" s="91">
        <v>21.7</v>
      </c>
      <c r="AI607" s="91">
        <v>2</v>
      </c>
      <c r="AJ607" s="91" t="s">
        <v>88</v>
      </c>
      <c r="AK607" s="91" t="s">
        <v>88</v>
      </c>
      <c r="AL607" s="91" t="s">
        <v>88</v>
      </c>
      <c r="AM607" s="91" t="s">
        <v>88</v>
      </c>
      <c r="AN607" s="91">
        <v>36540</v>
      </c>
      <c r="AO607" s="91" t="s">
        <v>88</v>
      </c>
      <c r="AP607" s="91" t="e">
        <v>#VALUE!</v>
      </c>
      <c r="AQ607" s="91" t="s">
        <v>88</v>
      </c>
      <c r="AR607" s="91" t="s">
        <v>88</v>
      </c>
      <c r="AS607" s="91" t="s">
        <v>88</v>
      </c>
      <c r="AT607" s="91" t="s">
        <v>88</v>
      </c>
      <c r="AU607" s="91" t="s">
        <v>88</v>
      </c>
      <c r="AV607" s="91">
        <v>323</v>
      </c>
      <c r="AW607" s="91" t="s">
        <v>88</v>
      </c>
      <c r="AX607" s="91">
        <v>5</v>
      </c>
      <c r="AY607" s="91">
        <v>0.55400000000000005</v>
      </c>
      <c r="AZ607" s="91" t="s">
        <v>88</v>
      </c>
      <c r="BA607" s="91" t="s">
        <v>88</v>
      </c>
      <c r="BB607" s="91" t="s">
        <v>88</v>
      </c>
      <c r="BC607" s="91" t="s">
        <v>88</v>
      </c>
      <c r="BD607" s="91" t="s">
        <v>88</v>
      </c>
      <c r="BE607" s="93" t="s">
        <v>88</v>
      </c>
      <c r="BF607" s="91" t="s">
        <v>88</v>
      </c>
      <c r="BG607" s="91" t="s">
        <v>88</v>
      </c>
      <c r="BH607" s="91" t="s">
        <v>88</v>
      </c>
      <c r="BI607" s="94">
        <f t="shared" si="354"/>
        <v>98.526893379394522</v>
      </c>
      <c r="BJ607" s="95">
        <f t="shared" si="355"/>
        <v>6.0353095069442295</v>
      </c>
      <c r="BK607" s="95">
        <f t="shared" si="356"/>
        <v>83.331047168000822</v>
      </c>
      <c r="BL607" s="95">
        <f t="shared" si="357"/>
        <v>80.14150832</v>
      </c>
      <c r="BM607" s="95" t="e">
        <f t="shared" si="358"/>
        <v>#VALUE!</v>
      </c>
      <c r="BN607" s="95">
        <f t="shared" si="359"/>
        <v>2</v>
      </c>
      <c r="BO607" s="95">
        <f t="shared" si="360"/>
        <v>59.440485925402697</v>
      </c>
      <c r="BP607" s="95">
        <f t="shared" si="361"/>
        <v>5</v>
      </c>
      <c r="BQ607" s="95">
        <f t="shared" si="362"/>
        <v>20</v>
      </c>
      <c r="BR607" s="96" t="e">
        <f t="shared" si="363"/>
        <v>#VALUE!</v>
      </c>
      <c r="BS607" s="97" t="e">
        <f t="shared" si="364"/>
        <v>#VALUE!</v>
      </c>
      <c r="BT607" s="98">
        <f t="shared" si="365"/>
        <v>9.0252707581227423</v>
      </c>
      <c r="BU607" s="99">
        <f t="shared" si="366"/>
        <v>0.98299999999999998</v>
      </c>
      <c r="BV607" s="100">
        <f t="shared" si="367"/>
        <v>0.1</v>
      </c>
      <c r="BW607" s="95">
        <f t="shared" si="368"/>
        <v>0.90247195753580356</v>
      </c>
      <c r="BX607" s="94">
        <f t="shared" si="369"/>
        <v>0.71</v>
      </c>
      <c r="BY607" s="100">
        <f t="shared" si="370"/>
        <v>0</v>
      </c>
      <c r="BZ607" s="100">
        <f t="shared" si="371"/>
        <v>0.543091634731246</v>
      </c>
      <c r="CA607" s="94">
        <f t="shared" si="372"/>
        <v>0.35</v>
      </c>
      <c r="CB607" s="99">
        <f t="shared" si="373"/>
        <v>0.52205890291738699</v>
      </c>
      <c r="CC607" s="97" t="str">
        <f t="shared" si="374"/>
        <v>Regular</v>
      </c>
      <c r="CD607" s="99">
        <f t="shared" si="375"/>
        <v>0.45690836526875406</v>
      </c>
      <c r="CE607" s="96">
        <f t="shared" si="376"/>
        <v>1</v>
      </c>
      <c r="CF607" s="96">
        <f t="shared" si="377"/>
        <v>1</v>
      </c>
      <c r="CG607" s="99">
        <f t="shared" si="378"/>
        <v>0.81896945508958474</v>
      </c>
      <c r="CH607" s="101" t="str">
        <f t="shared" si="379"/>
        <v>Muy Alta</v>
      </c>
      <c r="CI607" s="96">
        <f t="shared" si="380"/>
        <v>0</v>
      </c>
      <c r="CJ607" s="96">
        <f t="shared" si="381"/>
        <v>1</v>
      </c>
      <c r="CK607" s="96">
        <f t="shared" si="382"/>
        <v>1.7000000000000015E-2</v>
      </c>
      <c r="CL607" s="102">
        <f t="shared" si="383"/>
        <v>0.33899999999999997</v>
      </c>
      <c r="CM607" s="103" t="str">
        <f t="shared" si="384"/>
        <v>Baja</v>
      </c>
      <c r="CN607" s="96">
        <f t="shared" si="385"/>
        <v>0.94899999999999995</v>
      </c>
      <c r="CO607" s="96">
        <f t="shared" si="386"/>
        <v>0.94899999999999995</v>
      </c>
      <c r="CP607" s="103" t="str">
        <f t="shared" si="387"/>
        <v>Muy Alta</v>
      </c>
      <c r="CQ607" s="104">
        <f t="shared" si="388"/>
        <v>4.9030131780671785E-4</v>
      </c>
      <c r="CR607" s="104">
        <f t="shared" si="389"/>
        <v>4.9030131780671785E-4</v>
      </c>
      <c r="CS607" s="103" t="str">
        <f t="shared" si="390"/>
        <v>Ninguna</v>
      </c>
      <c r="CT607" s="105" t="str">
        <f t="shared" si="391"/>
        <v>Eutrofico</v>
      </c>
      <c r="CU607" s="112" t="s">
        <v>2951</v>
      </c>
      <c r="CV607" s="83" t="s">
        <v>2952</v>
      </c>
      <c r="CW607" s="90">
        <v>44152</v>
      </c>
      <c r="CX607" s="106" t="e">
        <f t="shared" si="392"/>
        <v>#VALUE!</v>
      </c>
    </row>
    <row r="608" spans="1:102" ht="30" hidden="1" customHeight="1" x14ac:dyDescent="0.2">
      <c r="A608" s="83">
        <v>2020</v>
      </c>
      <c r="B608" s="84" t="s">
        <v>1942</v>
      </c>
      <c r="C608" s="84" t="s">
        <v>386</v>
      </c>
      <c r="D608" s="83" t="s">
        <v>1943</v>
      </c>
      <c r="E608" s="84" t="s">
        <v>384</v>
      </c>
      <c r="F608" s="86" t="s">
        <v>135</v>
      </c>
      <c r="G608" s="86" t="s">
        <v>1494</v>
      </c>
      <c r="H608" s="87">
        <v>-75.890033000000003</v>
      </c>
      <c r="I608" s="119">
        <v>5.993468</v>
      </c>
      <c r="J608" s="88">
        <v>799293.24860000005</v>
      </c>
      <c r="K608" s="86">
        <v>1154846.7024999999</v>
      </c>
      <c r="L608" s="120">
        <v>1464</v>
      </c>
      <c r="M608" s="83">
        <v>2</v>
      </c>
      <c r="N608" s="86" t="s">
        <v>79</v>
      </c>
      <c r="O608" s="86" t="s">
        <v>2545</v>
      </c>
      <c r="P608" s="86" t="s">
        <v>80</v>
      </c>
      <c r="Q608" s="84" t="s">
        <v>2648</v>
      </c>
      <c r="R608" s="84" t="s">
        <v>701</v>
      </c>
      <c r="S608" s="84" t="s">
        <v>153</v>
      </c>
      <c r="T608" s="84" t="s">
        <v>154</v>
      </c>
      <c r="U608" s="85" t="s">
        <v>385</v>
      </c>
      <c r="V608" s="84" t="s">
        <v>386</v>
      </c>
      <c r="W608" s="84" t="s">
        <v>434</v>
      </c>
      <c r="X608" s="90" t="s">
        <v>386</v>
      </c>
      <c r="Y608" s="90">
        <v>44132</v>
      </c>
      <c r="Z608" s="91">
        <v>652.25</v>
      </c>
      <c r="AA608" s="91">
        <v>8.17</v>
      </c>
      <c r="AB608" s="91">
        <v>115</v>
      </c>
      <c r="AC608" s="91">
        <v>19.010000000000002</v>
      </c>
      <c r="AD608" s="91">
        <v>22</v>
      </c>
      <c r="AE608" s="91">
        <v>7.35</v>
      </c>
      <c r="AF608" s="91">
        <v>93.7</v>
      </c>
      <c r="AG608" s="91">
        <f t="shared" si="393"/>
        <v>2.9899999999999984</v>
      </c>
      <c r="AH608" s="91">
        <v>29.3</v>
      </c>
      <c r="AI608" s="91">
        <v>10.3</v>
      </c>
      <c r="AJ608" s="91" t="s">
        <v>88</v>
      </c>
      <c r="AK608" s="91" t="s">
        <v>88</v>
      </c>
      <c r="AL608" s="91" t="s">
        <v>88</v>
      </c>
      <c r="AM608" s="91" t="s">
        <v>88</v>
      </c>
      <c r="AN608" s="91">
        <v>69100</v>
      </c>
      <c r="AO608" s="91" t="s">
        <v>88</v>
      </c>
      <c r="AP608" s="91" t="e">
        <v>#VALUE!</v>
      </c>
      <c r="AQ608" s="91" t="s">
        <v>88</v>
      </c>
      <c r="AR608" s="91" t="s">
        <v>88</v>
      </c>
      <c r="AS608" s="91" t="s">
        <v>88</v>
      </c>
      <c r="AT608" s="91" t="s">
        <v>88</v>
      </c>
      <c r="AU608" s="91" t="s">
        <v>88</v>
      </c>
      <c r="AV608" s="91">
        <v>17</v>
      </c>
      <c r="AW608" s="91" t="s">
        <v>88</v>
      </c>
      <c r="AX608" s="91">
        <v>5</v>
      </c>
      <c r="AY608" s="91">
        <v>0.28899999999999998</v>
      </c>
      <c r="AZ608" s="91" t="s">
        <v>88</v>
      </c>
      <c r="BA608" s="91" t="s">
        <v>88</v>
      </c>
      <c r="BB608" s="91" t="s">
        <v>88</v>
      </c>
      <c r="BC608" s="91" t="s">
        <v>88</v>
      </c>
      <c r="BD608" s="91" t="s">
        <v>88</v>
      </c>
      <c r="BE608" s="93" t="s">
        <v>88</v>
      </c>
      <c r="BF608" s="91" t="s">
        <v>88</v>
      </c>
      <c r="BG608" s="91" t="s">
        <v>88</v>
      </c>
      <c r="BH608" s="91" t="s">
        <v>88</v>
      </c>
      <c r="BI608" s="94">
        <f t="shared" si="354"/>
        <v>97.119989480773185</v>
      </c>
      <c r="BJ608" s="95">
        <f t="shared" si="355"/>
        <v>4.5732819802826361</v>
      </c>
      <c r="BK608" s="95">
        <f t="shared" si="356"/>
        <v>80.049800556975242</v>
      </c>
      <c r="BL608" s="95">
        <f t="shared" si="357"/>
        <v>32.538686099437001</v>
      </c>
      <c r="BM608" s="95" t="e">
        <f t="shared" si="358"/>
        <v>#VALUE!</v>
      </c>
      <c r="BN608" s="95">
        <f t="shared" si="359"/>
        <v>2</v>
      </c>
      <c r="BO608" s="95">
        <f t="shared" si="360"/>
        <v>82.894327848237054</v>
      </c>
      <c r="BP608" s="95">
        <f t="shared" si="361"/>
        <v>5</v>
      </c>
      <c r="BQ608" s="95">
        <f t="shared" si="362"/>
        <v>20</v>
      </c>
      <c r="BR608" s="96" t="e">
        <f t="shared" si="363"/>
        <v>#VALUE!</v>
      </c>
      <c r="BS608" s="97" t="e">
        <f t="shared" si="364"/>
        <v>#VALUE!</v>
      </c>
      <c r="BT608" s="98">
        <f t="shared" si="365"/>
        <v>17.301038062283737</v>
      </c>
      <c r="BU608" s="99">
        <f t="shared" si="366"/>
        <v>0.93700000000000006</v>
      </c>
      <c r="BV608" s="100">
        <f t="shared" si="367"/>
        <v>0.1</v>
      </c>
      <c r="BW608" s="95">
        <f t="shared" si="368"/>
        <v>0.91558542092912332</v>
      </c>
      <c r="BX608" s="94">
        <f t="shared" si="369"/>
        <v>0.51</v>
      </c>
      <c r="BY608" s="100">
        <f t="shared" si="370"/>
        <v>0.96899999999999997</v>
      </c>
      <c r="BZ608" s="100">
        <f t="shared" si="371"/>
        <v>0.68279859224182993</v>
      </c>
      <c r="CA608" s="94">
        <f t="shared" si="372"/>
        <v>0.8</v>
      </c>
      <c r="CB608" s="99">
        <f t="shared" si="373"/>
        <v>0.70675376184393346</v>
      </c>
      <c r="CC608" s="97" t="str">
        <f t="shared" si="374"/>
        <v>Aceptable</v>
      </c>
      <c r="CD608" s="99">
        <f t="shared" si="375"/>
        <v>0.31720140775817007</v>
      </c>
      <c r="CE608" s="96">
        <f t="shared" si="376"/>
        <v>1</v>
      </c>
      <c r="CF608" s="96">
        <f t="shared" si="377"/>
        <v>1</v>
      </c>
      <c r="CG608" s="99">
        <f t="shared" si="378"/>
        <v>0.77240046925272343</v>
      </c>
      <c r="CH608" s="101" t="str">
        <f t="shared" si="379"/>
        <v>Alta</v>
      </c>
      <c r="CI608" s="96">
        <f t="shared" si="380"/>
        <v>0.65898605729362048</v>
      </c>
      <c r="CJ608" s="96">
        <f t="shared" si="381"/>
        <v>1</v>
      </c>
      <c r="CK608" s="96">
        <f t="shared" si="382"/>
        <v>6.2999999999999945E-2</v>
      </c>
      <c r="CL608" s="102">
        <f t="shared" si="383"/>
        <v>0.57399535243120681</v>
      </c>
      <c r="CM608" s="103" t="str">
        <f t="shared" si="384"/>
        <v>Media</v>
      </c>
      <c r="CN608" s="96">
        <f t="shared" si="385"/>
        <v>3.1000000000000003E-2</v>
      </c>
      <c r="CO608" s="96">
        <f t="shared" si="386"/>
        <v>3.1000000000000003E-2</v>
      </c>
      <c r="CP608" s="103" t="str">
        <f t="shared" si="387"/>
        <v>Ninguna</v>
      </c>
      <c r="CQ608" s="104">
        <f t="shared" si="388"/>
        <v>5.2475818227231387E-2</v>
      </c>
      <c r="CR608" s="104">
        <f t="shared" si="389"/>
        <v>5.2475818227231387E-2</v>
      </c>
      <c r="CS608" s="103" t="str">
        <f t="shared" si="390"/>
        <v>Ninguna</v>
      </c>
      <c r="CT608" s="105" t="str">
        <f t="shared" si="391"/>
        <v>Eutrofico</v>
      </c>
      <c r="CU608" s="112" t="s">
        <v>2951</v>
      </c>
      <c r="CV608" s="83" t="s">
        <v>2952</v>
      </c>
      <c r="CW608" s="90">
        <v>44152</v>
      </c>
      <c r="CX608" s="106" t="e">
        <f t="shared" si="392"/>
        <v>#VALUE!</v>
      </c>
    </row>
    <row r="609" spans="1:102" ht="30" hidden="1" customHeight="1" x14ac:dyDescent="0.2">
      <c r="A609" s="83">
        <v>2020</v>
      </c>
      <c r="B609" s="84" t="s">
        <v>1945</v>
      </c>
      <c r="C609" s="84" t="s">
        <v>388</v>
      </c>
      <c r="D609" s="83" t="s">
        <v>1946</v>
      </c>
      <c r="E609" s="84" t="s">
        <v>384</v>
      </c>
      <c r="F609" s="86" t="s">
        <v>135</v>
      </c>
      <c r="G609" s="86" t="s">
        <v>1507</v>
      </c>
      <c r="H609" s="87">
        <v>-75.899681999999999</v>
      </c>
      <c r="I609" s="119">
        <v>6.0066139999999999</v>
      </c>
      <c r="J609" s="88">
        <v>798229.26670000004</v>
      </c>
      <c r="K609" s="86">
        <v>1156304.7367</v>
      </c>
      <c r="L609" s="120">
        <v>1532</v>
      </c>
      <c r="M609" s="83">
        <v>2</v>
      </c>
      <c r="N609" s="86" t="s">
        <v>79</v>
      </c>
      <c r="O609" s="86" t="s">
        <v>2545</v>
      </c>
      <c r="P609" s="86" t="s">
        <v>80</v>
      </c>
      <c r="Q609" s="84" t="s">
        <v>2648</v>
      </c>
      <c r="R609" s="84" t="s">
        <v>701</v>
      </c>
      <c r="S609" s="84" t="s">
        <v>153</v>
      </c>
      <c r="T609" s="84" t="s">
        <v>154</v>
      </c>
      <c r="U609" s="85" t="s">
        <v>385</v>
      </c>
      <c r="V609" s="84" t="s">
        <v>386</v>
      </c>
      <c r="W609" s="84" t="s">
        <v>387</v>
      </c>
      <c r="X609" s="90" t="s">
        <v>388</v>
      </c>
      <c r="Y609" s="90">
        <v>44132</v>
      </c>
      <c r="Z609" s="91">
        <v>0.75</v>
      </c>
      <c r="AA609" s="91">
        <v>8.0299999999999994</v>
      </c>
      <c r="AB609" s="91">
        <v>110</v>
      </c>
      <c r="AC609" s="91">
        <v>19.39</v>
      </c>
      <c r="AD609" s="91">
        <v>24.5</v>
      </c>
      <c r="AE609" s="91">
        <v>7.03</v>
      </c>
      <c r="AF609" s="91">
        <v>94.9</v>
      </c>
      <c r="AG609" s="91">
        <f t="shared" si="393"/>
        <v>5.1099999999999994</v>
      </c>
      <c r="AH609" s="91">
        <v>15.4</v>
      </c>
      <c r="AI609" s="91">
        <v>2.46</v>
      </c>
      <c r="AJ609" s="91" t="s">
        <v>88</v>
      </c>
      <c r="AK609" s="91" t="s">
        <v>88</v>
      </c>
      <c r="AL609" s="91" t="s">
        <v>88</v>
      </c>
      <c r="AM609" s="91" t="s">
        <v>88</v>
      </c>
      <c r="AN609" s="91">
        <v>7270</v>
      </c>
      <c r="AO609" s="91" t="s">
        <v>88</v>
      </c>
      <c r="AP609" s="91" t="e">
        <v>#VALUE!</v>
      </c>
      <c r="AQ609" s="91" t="s">
        <v>88</v>
      </c>
      <c r="AR609" s="91" t="s">
        <v>88</v>
      </c>
      <c r="AS609" s="91" t="s">
        <v>88</v>
      </c>
      <c r="AT609" s="91" t="s">
        <v>88</v>
      </c>
      <c r="AU609" s="91" t="s">
        <v>88</v>
      </c>
      <c r="AV609" s="91">
        <v>9</v>
      </c>
      <c r="AW609" s="91" t="s">
        <v>88</v>
      </c>
      <c r="AX609" s="91">
        <v>5</v>
      </c>
      <c r="AY609" s="91">
        <v>0.33800000000000002</v>
      </c>
      <c r="AZ609" s="91" t="s">
        <v>88</v>
      </c>
      <c r="BA609" s="91" t="s">
        <v>88</v>
      </c>
      <c r="BB609" s="91" t="s">
        <v>88</v>
      </c>
      <c r="BC609" s="91" t="s">
        <v>88</v>
      </c>
      <c r="BD609" s="91" t="s">
        <v>88</v>
      </c>
      <c r="BE609" s="93" t="s">
        <v>88</v>
      </c>
      <c r="BF609" s="91" t="s">
        <v>88</v>
      </c>
      <c r="BG609" s="91" t="s">
        <v>88</v>
      </c>
      <c r="BH609" s="91" t="s">
        <v>88</v>
      </c>
      <c r="BI609" s="94">
        <f t="shared" si="354"/>
        <v>97.599960296137169</v>
      </c>
      <c r="BJ609" s="95">
        <f t="shared" si="355"/>
        <v>11.53442283410442</v>
      </c>
      <c r="BK609" s="95">
        <f t="shared" si="356"/>
        <v>84.171391315896471</v>
      </c>
      <c r="BL609" s="95">
        <f t="shared" si="357"/>
        <v>76.124505599630339</v>
      </c>
      <c r="BM609" s="95" t="e">
        <f t="shared" si="358"/>
        <v>#VALUE!</v>
      </c>
      <c r="BN609" s="95">
        <f t="shared" si="359"/>
        <v>2</v>
      </c>
      <c r="BO609" s="95">
        <f t="shared" si="360"/>
        <v>72.583690800747348</v>
      </c>
      <c r="BP609" s="95">
        <f t="shared" si="361"/>
        <v>5</v>
      </c>
      <c r="BQ609" s="95">
        <f t="shared" si="362"/>
        <v>20</v>
      </c>
      <c r="BR609" s="96" t="e">
        <f t="shared" si="363"/>
        <v>#VALUE!</v>
      </c>
      <c r="BS609" s="97" t="e">
        <f t="shared" si="364"/>
        <v>#VALUE!</v>
      </c>
      <c r="BT609" s="98">
        <f t="shared" si="365"/>
        <v>14.792899408284022</v>
      </c>
      <c r="BU609" s="99">
        <f t="shared" si="366"/>
        <v>0.94900000000000007</v>
      </c>
      <c r="BV609" s="100">
        <f t="shared" si="367"/>
        <v>0.1</v>
      </c>
      <c r="BW609" s="95">
        <f t="shared" si="368"/>
        <v>0.9845572551667795</v>
      </c>
      <c r="BX609" s="94">
        <f t="shared" si="369"/>
        <v>0.91</v>
      </c>
      <c r="BY609" s="100">
        <f t="shared" si="370"/>
        <v>0.99299999999999999</v>
      </c>
      <c r="BZ609" s="100">
        <f t="shared" si="371"/>
        <v>0.70114109691276916</v>
      </c>
      <c r="CA609" s="94">
        <f t="shared" si="372"/>
        <v>0.6</v>
      </c>
      <c r="CB609" s="99">
        <f t="shared" si="373"/>
        <v>0.75225776929113686</v>
      </c>
      <c r="CC609" s="97" t="str">
        <f t="shared" si="374"/>
        <v>Aceptable</v>
      </c>
      <c r="CD609" s="99">
        <f t="shared" si="375"/>
        <v>0.2988589030872309</v>
      </c>
      <c r="CE609" s="96">
        <f t="shared" si="376"/>
        <v>1</v>
      </c>
      <c r="CF609" s="96">
        <f t="shared" si="377"/>
        <v>1</v>
      </c>
      <c r="CG609" s="99">
        <f t="shared" si="378"/>
        <v>0.76628630102907691</v>
      </c>
      <c r="CH609" s="101" t="str">
        <f t="shared" si="379"/>
        <v>Alta</v>
      </c>
      <c r="CI609" s="96">
        <f t="shared" si="380"/>
        <v>0.22365457497236541</v>
      </c>
      <c r="CJ609" s="96">
        <f t="shared" si="381"/>
        <v>1</v>
      </c>
      <c r="CK609" s="96">
        <f t="shared" si="382"/>
        <v>5.0999999999999934E-2</v>
      </c>
      <c r="CL609" s="102">
        <f t="shared" si="383"/>
        <v>0.42488485832412182</v>
      </c>
      <c r="CM609" s="103" t="str">
        <f t="shared" si="384"/>
        <v>Media</v>
      </c>
      <c r="CN609" s="96">
        <f t="shared" si="385"/>
        <v>0</v>
      </c>
      <c r="CO609" s="96">
        <f t="shared" si="386"/>
        <v>0</v>
      </c>
      <c r="CP609" s="103" t="str">
        <f t="shared" si="387"/>
        <v>Ninguna</v>
      </c>
      <c r="CQ609" s="104">
        <f t="shared" si="388"/>
        <v>3.3038025038198832E-2</v>
      </c>
      <c r="CR609" s="104">
        <f t="shared" si="389"/>
        <v>3.3038025038198832E-2</v>
      </c>
      <c r="CS609" s="103" t="str">
        <f t="shared" si="390"/>
        <v>Ninguna</v>
      </c>
      <c r="CT609" s="105" t="str">
        <f t="shared" si="391"/>
        <v>Eutrofico</v>
      </c>
      <c r="CU609" s="112" t="s">
        <v>2951</v>
      </c>
      <c r="CV609" s="83" t="s">
        <v>2952</v>
      </c>
      <c r="CW609" s="90">
        <v>44152</v>
      </c>
      <c r="CX609" s="106" t="e">
        <f t="shared" si="392"/>
        <v>#VALUE!</v>
      </c>
    </row>
    <row r="610" spans="1:102" ht="30" hidden="1" customHeight="1" x14ac:dyDescent="0.2">
      <c r="A610" s="83">
        <v>2020</v>
      </c>
      <c r="B610" s="84" t="s">
        <v>1948</v>
      </c>
      <c r="C610" s="84" t="s">
        <v>1949</v>
      </c>
      <c r="D610" s="83" t="s">
        <v>1950</v>
      </c>
      <c r="E610" s="84" t="s">
        <v>144</v>
      </c>
      <c r="F610" s="86" t="s">
        <v>135</v>
      </c>
      <c r="G610" s="86" t="s">
        <v>1494</v>
      </c>
      <c r="H610" s="87">
        <v>-75.852559999999997</v>
      </c>
      <c r="I610" s="119">
        <v>5.9559240000000004</v>
      </c>
      <c r="J610" s="88">
        <v>803430.67709999997</v>
      </c>
      <c r="K610" s="86">
        <v>1150679.3134999999</v>
      </c>
      <c r="L610" s="120">
        <v>561</v>
      </c>
      <c r="M610" s="83">
        <v>2</v>
      </c>
      <c r="N610" s="86" t="s">
        <v>79</v>
      </c>
      <c r="O610" s="86" t="s">
        <v>2545</v>
      </c>
      <c r="P610" s="86" t="s">
        <v>80</v>
      </c>
      <c r="Q610" s="84" t="s">
        <v>2648</v>
      </c>
      <c r="R610" s="84" t="s">
        <v>701</v>
      </c>
      <c r="S610" s="84" t="s">
        <v>153</v>
      </c>
      <c r="T610" s="84" t="s">
        <v>154</v>
      </c>
      <c r="U610" s="85" t="s">
        <v>385</v>
      </c>
      <c r="V610" s="84" t="s">
        <v>386</v>
      </c>
      <c r="W610" s="84" t="s">
        <v>1952</v>
      </c>
      <c r="X610" s="90" t="s">
        <v>1949</v>
      </c>
      <c r="Y610" s="90">
        <v>44132</v>
      </c>
      <c r="Z610" s="91">
        <v>3020</v>
      </c>
      <c r="AA610" s="91">
        <v>8.1</v>
      </c>
      <c r="AB610" s="91">
        <v>110</v>
      </c>
      <c r="AC610" s="91">
        <v>19.8</v>
      </c>
      <c r="AD610" s="91">
        <v>26.2</v>
      </c>
      <c r="AE610" s="91">
        <v>7.1</v>
      </c>
      <c r="AF610" s="91">
        <v>88.7</v>
      </c>
      <c r="AG610" s="91">
        <f t="shared" si="393"/>
        <v>6.3999999999999986</v>
      </c>
      <c r="AH610" s="91">
        <v>21.3</v>
      </c>
      <c r="AI610" s="91">
        <v>2.15</v>
      </c>
      <c r="AJ610" s="91" t="s">
        <v>88</v>
      </c>
      <c r="AK610" s="91" t="s">
        <v>88</v>
      </c>
      <c r="AL610" s="91" t="s">
        <v>88</v>
      </c>
      <c r="AM610" s="91" t="s">
        <v>88</v>
      </c>
      <c r="AN610" s="91">
        <v>38730</v>
      </c>
      <c r="AO610" s="91" t="s">
        <v>88</v>
      </c>
      <c r="AP610" s="91" t="e">
        <v>#VALUE!</v>
      </c>
      <c r="AQ610" s="91" t="s">
        <v>88</v>
      </c>
      <c r="AR610" s="91" t="s">
        <v>88</v>
      </c>
      <c r="AS610" s="91" t="s">
        <v>88</v>
      </c>
      <c r="AT610" s="91" t="s">
        <v>88</v>
      </c>
      <c r="AU610" s="91" t="s">
        <v>88</v>
      </c>
      <c r="AV610" s="91">
        <v>60</v>
      </c>
      <c r="AW610" s="91" t="s">
        <v>88</v>
      </c>
      <c r="AX610" s="91">
        <v>5</v>
      </c>
      <c r="AY610" s="91">
        <v>0.55900000000000005</v>
      </c>
      <c r="AZ610" s="91" t="s">
        <v>88</v>
      </c>
      <c r="BA610" s="91" t="s">
        <v>88</v>
      </c>
      <c r="BB610" s="91" t="s">
        <v>88</v>
      </c>
      <c r="BC610" s="91" t="s">
        <v>88</v>
      </c>
      <c r="BD610" s="91" t="s">
        <v>88</v>
      </c>
      <c r="BE610" s="93" t="s">
        <v>88</v>
      </c>
      <c r="BF610" s="91" t="s">
        <v>88</v>
      </c>
      <c r="BG610" s="91" t="s">
        <v>88</v>
      </c>
      <c r="BH610" s="91" t="s">
        <v>88</v>
      </c>
      <c r="BI610" s="94">
        <f t="shared" si="354"/>
        <v>94.283997478807123</v>
      </c>
      <c r="BJ610" s="95">
        <f t="shared" si="355"/>
        <v>5.8873011338956589</v>
      </c>
      <c r="BK610" s="95">
        <f t="shared" si="356"/>
        <v>82.17760601099144</v>
      </c>
      <c r="BL610" s="95">
        <f t="shared" si="357"/>
        <v>78.808738808517319</v>
      </c>
      <c r="BM610" s="95" t="e">
        <f t="shared" si="358"/>
        <v>#VALUE!</v>
      </c>
      <c r="BN610" s="95">
        <f t="shared" si="359"/>
        <v>2</v>
      </c>
      <c r="BO610" s="95">
        <f t="shared" si="360"/>
        <v>65.276386891654766</v>
      </c>
      <c r="BP610" s="95">
        <f t="shared" si="361"/>
        <v>5</v>
      </c>
      <c r="BQ610" s="95">
        <f t="shared" si="362"/>
        <v>20</v>
      </c>
      <c r="BR610" s="96" t="e">
        <f t="shared" si="363"/>
        <v>#VALUE!</v>
      </c>
      <c r="BS610" s="97" t="e">
        <f t="shared" si="364"/>
        <v>#VALUE!</v>
      </c>
      <c r="BT610" s="98">
        <f t="shared" si="365"/>
        <v>8.9445438282647576</v>
      </c>
      <c r="BU610" s="99">
        <f t="shared" si="366"/>
        <v>0.88700000000000001</v>
      </c>
      <c r="BV610" s="100">
        <f t="shared" si="367"/>
        <v>0.1</v>
      </c>
      <c r="BW610" s="95">
        <f t="shared" si="368"/>
        <v>0.94944524270791841</v>
      </c>
      <c r="BX610" s="94">
        <f t="shared" si="369"/>
        <v>0.71</v>
      </c>
      <c r="BY610" s="100">
        <f t="shared" si="370"/>
        <v>0.84</v>
      </c>
      <c r="BZ610" s="100">
        <f t="shared" si="371"/>
        <v>0.70114109691276916</v>
      </c>
      <c r="CA610" s="94">
        <f t="shared" si="372"/>
        <v>0.35</v>
      </c>
      <c r="CB610" s="99">
        <f t="shared" si="373"/>
        <v>0.65300208754689637</v>
      </c>
      <c r="CC610" s="97" t="str">
        <f t="shared" si="374"/>
        <v>Regular</v>
      </c>
      <c r="CD610" s="99">
        <f t="shared" si="375"/>
        <v>0.2988589030872309</v>
      </c>
      <c r="CE610" s="96">
        <f t="shared" si="376"/>
        <v>1</v>
      </c>
      <c r="CF610" s="96">
        <f t="shared" si="377"/>
        <v>1</v>
      </c>
      <c r="CG610" s="99">
        <f t="shared" si="378"/>
        <v>0.76628630102907691</v>
      </c>
      <c r="CH610" s="101" t="str">
        <f t="shared" si="379"/>
        <v>Alta</v>
      </c>
      <c r="CI610" s="96">
        <f t="shared" si="380"/>
        <v>0.18270692194092369</v>
      </c>
      <c r="CJ610" s="96">
        <f t="shared" si="381"/>
        <v>1</v>
      </c>
      <c r="CK610" s="96">
        <f t="shared" si="382"/>
        <v>0.11299999999999999</v>
      </c>
      <c r="CL610" s="102">
        <f t="shared" si="383"/>
        <v>0.43190230731364121</v>
      </c>
      <c r="CM610" s="103" t="str">
        <f t="shared" si="384"/>
        <v>Media</v>
      </c>
      <c r="CN610" s="96">
        <f t="shared" si="385"/>
        <v>0.16</v>
      </c>
      <c r="CO610" s="96">
        <f t="shared" si="386"/>
        <v>0.16</v>
      </c>
      <c r="CP610" s="103" t="str">
        <f t="shared" si="387"/>
        <v>Ninguna</v>
      </c>
      <c r="CQ610" s="104">
        <f t="shared" si="388"/>
        <v>4.1686405454024265E-2</v>
      </c>
      <c r="CR610" s="104">
        <f t="shared" si="389"/>
        <v>4.1686405454024265E-2</v>
      </c>
      <c r="CS610" s="103" t="str">
        <f t="shared" si="390"/>
        <v>Ninguna</v>
      </c>
      <c r="CT610" s="105" t="str">
        <f t="shared" si="391"/>
        <v>Eutrofico</v>
      </c>
      <c r="CU610" s="112" t="s">
        <v>2951</v>
      </c>
      <c r="CV610" s="83" t="s">
        <v>2952</v>
      </c>
      <c r="CW610" s="90">
        <v>44152</v>
      </c>
      <c r="CX610" s="106" t="e">
        <f t="shared" si="392"/>
        <v>#VALUE!</v>
      </c>
    </row>
    <row r="611" spans="1:102" ht="30" hidden="1" customHeight="1" x14ac:dyDescent="0.2">
      <c r="A611" s="83">
        <v>2020</v>
      </c>
      <c r="B611" s="84" t="s">
        <v>1954</v>
      </c>
      <c r="C611" s="84" t="s">
        <v>195</v>
      </c>
      <c r="D611" s="83" t="s">
        <v>1955</v>
      </c>
      <c r="E611" s="84" t="s">
        <v>485</v>
      </c>
      <c r="F611" s="86" t="s">
        <v>151</v>
      </c>
      <c r="G611" s="86" t="s">
        <v>1494</v>
      </c>
      <c r="H611" s="87">
        <v>-75.645061999999996</v>
      </c>
      <c r="I611" s="119">
        <v>6.3879520000000003</v>
      </c>
      <c r="J611" s="88">
        <v>826555.65410000004</v>
      </c>
      <c r="K611" s="86">
        <v>1198404.0464000001</v>
      </c>
      <c r="L611" s="120">
        <v>2558</v>
      </c>
      <c r="M611" s="83">
        <v>2</v>
      </c>
      <c r="N611" s="86" t="s">
        <v>79</v>
      </c>
      <c r="O611" s="86" t="s">
        <v>2545</v>
      </c>
      <c r="P611" s="86" t="s">
        <v>80</v>
      </c>
      <c r="Q611" s="84" t="s">
        <v>2546</v>
      </c>
      <c r="R611" s="84" t="s">
        <v>667</v>
      </c>
      <c r="S611" s="84" t="s">
        <v>173</v>
      </c>
      <c r="T611" s="84" t="s">
        <v>174</v>
      </c>
      <c r="U611" s="85" t="s">
        <v>194</v>
      </c>
      <c r="V611" s="84" t="s">
        <v>195</v>
      </c>
      <c r="W611" s="84" t="s">
        <v>196</v>
      </c>
      <c r="X611" s="90" t="s">
        <v>195</v>
      </c>
      <c r="Y611" s="90">
        <v>44109</v>
      </c>
      <c r="Z611" s="91">
        <v>68.959999999999994</v>
      </c>
      <c r="AA611" s="91">
        <v>7.44</v>
      </c>
      <c r="AB611" s="91">
        <v>45.6</v>
      </c>
      <c r="AC611" s="91">
        <v>17</v>
      </c>
      <c r="AD611" s="91">
        <v>29.7</v>
      </c>
      <c r="AE611" s="91">
        <v>7.3</v>
      </c>
      <c r="AF611" s="91">
        <v>97.8</v>
      </c>
      <c r="AG611" s="91">
        <f t="shared" si="393"/>
        <v>12.7</v>
      </c>
      <c r="AH611" s="91">
        <v>28.4</v>
      </c>
      <c r="AI611" s="91">
        <v>2</v>
      </c>
      <c r="AJ611" s="91" t="s">
        <v>88</v>
      </c>
      <c r="AK611" s="91" t="s">
        <v>88</v>
      </c>
      <c r="AL611" s="91">
        <v>1924</v>
      </c>
      <c r="AM611" s="91">
        <v>17127</v>
      </c>
      <c r="AN611" s="91" t="s">
        <v>88</v>
      </c>
      <c r="AO611" s="91" t="s">
        <v>88</v>
      </c>
      <c r="AP611" s="91" t="e">
        <v>#VALUE!</v>
      </c>
      <c r="AQ611" s="91" t="s">
        <v>88</v>
      </c>
      <c r="AR611" s="91" t="s">
        <v>88</v>
      </c>
      <c r="AS611" s="91" t="s">
        <v>88</v>
      </c>
      <c r="AT611" s="91" t="s">
        <v>88</v>
      </c>
      <c r="AU611" s="91">
        <v>69</v>
      </c>
      <c r="AV611" s="91">
        <v>7</v>
      </c>
      <c r="AW611" s="91" t="s">
        <v>88</v>
      </c>
      <c r="AX611" s="91">
        <v>5</v>
      </c>
      <c r="AY611" s="91">
        <v>0.85899999999999999</v>
      </c>
      <c r="AZ611" s="91" t="s">
        <v>88</v>
      </c>
      <c r="BA611" s="91" t="s">
        <v>88</v>
      </c>
      <c r="BB611" s="91" t="s">
        <v>88</v>
      </c>
      <c r="BC611" s="91" t="s">
        <v>88</v>
      </c>
      <c r="BD611" s="91" t="s">
        <v>88</v>
      </c>
      <c r="BE611" s="93" t="s">
        <v>88</v>
      </c>
      <c r="BF611" s="91" t="s">
        <v>88</v>
      </c>
      <c r="BG611" s="91" t="s">
        <v>88</v>
      </c>
      <c r="BH611" s="91" t="s">
        <v>88</v>
      </c>
      <c r="BI611" s="94">
        <f t="shared" si="354"/>
        <v>98.430911393468691</v>
      </c>
      <c r="BJ611" s="95">
        <f t="shared" si="355"/>
        <v>2</v>
      </c>
      <c r="BK611" s="95">
        <f t="shared" si="356"/>
        <v>93.521927689586136</v>
      </c>
      <c r="BL611" s="95">
        <f t="shared" si="357"/>
        <v>80.14150832</v>
      </c>
      <c r="BM611" s="95" t="e">
        <f t="shared" si="358"/>
        <v>#VALUE!</v>
      </c>
      <c r="BN611" s="95">
        <f t="shared" si="359"/>
        <v>2</v>
      </c>
      <c r="BO611" s="95">
        <f t="shared" si="360"/>
        <v>33.293690255673539</v>
      </c>
      <c r="BP611" s="95">
        <f t="shared" si="361"/>
        <v>5</v>
      </c>
      <c r="BQ611" s="95">
        <f t="shared" si="362"/>
        <v>20</v>
      </c>
      <c r="BR611" s="96" t="e">
        <f t="shared" si="363"/>
        <v>#VALUE!</v>
      </c>
      <c r="BS611" s="97" t="e">
        <f t="shared" si="364"/>
        <v>#VALUE!</v>
      </c>
      <c r="BT611" s="98">
        <f t="shared" si="365"/>
        <v>5.8207217694994178</v>
      </c>
      <c r="BU611" s="99">
        <f t="shared" si="366"/>
        <v>0.97799999999999998</v>
      </c>
      <c r="BV611" s="100">
        <f t="shared" si="367"/>
        <v>0.1</v>
      </c>
      <c r="BW611" s="95">
        <f t="shared" si="368"/>
        <v>1</v>
      </c>
      <c r="BX611" s="94">
        <f t="shared" si="369"/>
        <v>0.51</v>
      </c>
      <c r="BY611" s="100">
        <f t="shared" si="370"/>
        <v>0.999</v>
      </c>
      <c r="BZ611" s="100">
        <f t="shared" si="371"/>
        <v>0.90816401484592923</v>
      </c>
      <c r="CA611" s="94">
        <f t="shared" si="372"/>
        <v>0.35</v>
      </c>
      <c r="CB611" s="99">
        <f t="shared" si="373"/>
        <v>0.69788296207843026</v>
      </c>
      <c r="CC611" s="97" t="str">
        <f t="shared" si="374"/>
        <v>Regular</v>
      </c>
      <c r="CD611" s="99">
        <f t="shared" si="375"/>
        <v>9.1835985154070807E-2</v>
      </c>
      <c r="CE611" s="96">
        <f t="shared" si="376"/>
        <v>1</v>
      </c>
      <c r="CF611" s="96">
        <f t="shared" si="377"/>
        <v>1</v>
      </c>
      <c r="CG611" s="99">
        <f t="shared" si="378"/>
        <v>0.69727866171802366</v>
      </c>
      <c r="CH611" s="101" t="str">
        <f t="shared" si="379"/>
        <v>Alta</v>
      </c>
      <c r="CI611" s="96">
        <f t="shared" si="380"/>
        <v>0</v>
      </c>
      <c r="CJ611" s="96">
        <f t="shared" si="381"/>
        <v>0.93086152672675393</v>
      </c>
      <c r="CK611" s="96">
        <f t="shared" si="382"/>
        <v>2.200000000000002E-2</v>
      </c>
      <c r="CL611" s="102">
        <f t="shared" si="383"/>
        <v>0.31762050890891796</v>
      </c>
      <c r="CM611" s="103" t="str">
        <f t="shared" si="384"/>
        <v>Baja</v>
      </c>
      <c r="CN611" s="96">
        <f t="shared" si="385"/>
        <v>0</v>
      </c>
      <c r="CO611" s="96">
        <f t="shared" si="386"/>
        <v>0</v>
      </c>
      <c r="CP611" s="103" t="str">
        <f t="shared" si="387"/>
        <v>Ninguna</v>
      </c>
      <c r="CQ611" s="104">
        <f t="shared" si="388"/>
        <v>4.4428786078118815E-3</v>
      </c>
      <c r="CR611" s="104">
        <f t="shared" si="389"/>
        <v>4.4428786078118815E-3</v>
      </c>
      <c r="CS611" s="103" t="str">
        <f t="shared" si="390"/>
        <v>Ninguna</v>
      </c>
      <c r="CT611" s="105" t="str">
        <f t="shared" si="391"/>
        <v>Eutrofico</v>
      </c>
      <c r="CU611" s="112" t="s">
        <v>2953</v>
      </c>
      <c r="CV611" s="83" t="s">
        <v>2954</v>
      </c>
      <c r="CW611" s="90">
        <v>44140</v>
      </c>
      <c r="CX611" s="106" t="e">
        <f t="shared" si="392"/>
        <v>#VALUE!</v>
      </c>
    </row>
    <row r="612" spans="1:102" ht="30" hidden="1" customHeight="1" x14ac:dyDescent="0.2">
      <c r="A612" s="83">
        <v>2020</v>
      </c>
      <c r="B612" s="84" t="s">
        <v>2955</v>
      </c>
      <c r="C612" s="84" t="s">
        <v>195</v>
      </c>
      <c r="D612" s="83" t="s">
        <v>1959</v>
      </c>
      <c r="E612" s="84" t="s">
        <v>600</v>
      </c>
      <c r="F612" s="86" t="s">
        <v>151</v>
      </c>
      <c r="G612" s="86" t="s">
        <v>1951</v>
      </c>
      <c r="H612" s="87">
        <v>-75.657366999999994</v>
      </c>
      <c r="I612" s="119">
        <v>6.4314390000000001</v>
      </c>
      <c r="J612" s="88">
        <v>825208.62470000004</v>
      </c>
      <c r="K612" s="86">
        <v>1203219.1497</v>
      </c>
      <c r="L612" s="120">
        <v>2410</v>
      </c>
      <c r="M612" s="83">
        <v>2</v>
      </c>
      <c r="N612" s="86" t="s">
        <v>79</v>
      </c>
      <c r="O612" s="86" t="s">
        <v>2545</v>
      </c>
      <c r="P612" s="86" t="s">
        <v>80</v>
      </c>
      <c r="Q612" s="84" t="s">
        <v>2546</v>
      </c>
      <c r="R612" s="84" t="s">
        <v>667</v>
      </c>
      <c r="S612" s="84" t="s">
        <v>173</v>
      </c>
      <c r="T612" s="84" t="s">
        <v>174</v>
      </c>
      <c r="U612" s="85" t="s">
        <v>194</v>
      </c>
      <c r="V612" s="84" t="s">
        <v>195</v>
      </c>
      <c r="W612" s="84" t="s">
        <v>196</v>
      </c>
      <c r="X612" s="90" t="s">
        <v>195</v>
      </c>
      <c r="Y612" s="90">
        <v>44109</v>
      </c>
      <c r="Z612" s="91">
        <v>668.06</v>
      </c>
      <c r="AA612" s="91">
        <v>7.14</v>
      </c>
      <c r="AB612" s="91">
        <v>95.2</v>
      </c>
      <c r="AC612" s="91">
        <v>15.8</v>
      </c>
      <c r="AD612" s="91">
        <v>25.9</v>
      </c>
      <c r="AE612" s="91">
        <v>7.37</v>
      </c>
      <c r="AF612" s="91">
        <v>98.1</v>
      </c>
      <c r="AG612" s="91">
        <f t="shared" si="393"/>
        <v>10.099999999999998</v>
      </c>
      <c r="AH612" s="91">
        <v>102</v>
      </c>
      <c r="AI612" s="91">
        <v>34.299999999999997</v>
      </c>
      <c r="AJ612" s="91" t="s">
        <v>88</v>
      </c>
      <c r="AK612" s="91" t="s">
        <v>88</v>
      </c>
      <c r="AL612" s="91">
        <v>10170</v>
      </c>
      <c r="AM612" s="91">
        <v>22470</v>
      </c>
      <c r="AN612" s="91" t="s">
        <v>88</v>
      </c>
      <c r="AO612" s="91" t="s">
        <v>88</v>
      </c>
      <c r="AP612" s="91" t="e">
        <v>#VALUE!</v>
      </c>
      <c r="AQ612" s="91" t="s">
        <v>88</v>
      </c>
      <c r="AR612" s="91" t="s">
        <v>88</v>
      </c>
      <c r="AS612" s="91" t="s">
        <v>88</v>
      </c>
      <c r="AT612" s="91" t="s">
        <v>88</v>
      </c>
      <c r="AU612" s="91">
        <v>89</v>
      </c>
      <c r="AV612" s="91">
        <v>157</v>
      </c>
      <c r="AW612" s="91" t="s">
        <v>88</v>
      </c>
      <c r="AX612" s="91">
        <v>5</v>
      </c>
      <c r="AY612" s="91">
        <v>1.82</v>
      </c>
      <c r="AZ612" s="91" t="s">
        <v>88</v>
      </c>
      <c r="BA612" s="91" t="s">
        <v>88</v>
      </c>
      <c r="BB612" s="91" t="s">
        <v>88</v>
      </c>
      <c r="BC612" s="91" t="s">
        <v>88</v>
      </c>
      <c r="BD612" s="91" t="s">
        <v>88</v>
      </c>
      <c r="BE612" s="93" t="s">
        <v>88</v>
      </c>
      <c r="BF612" s="91" t="s">
        <v>88</v>
      </c>
      <c r="BG612" s="91" t="s">
        <v>88</v>
      </c>
      <c r="BH612" s="91" t="s">
        <v>88</v>
      </c>
      <c r="BI612" s="94">
        <f t="shared" si="354"/>
        <v>98.490171406843587</v>
      </c>
      <c r="BJ612" s="95">
        <f t="shared" si="355"/>
        <v>2</v>
      </c>
      <c r="BK612" s="95">
        <f t="shared" si="356"/>
        <v>91.252816146602271</v>
      </c>
      <c r="BL612" s="95">
        <f t="shared" si="357"/>
        <v>2</v>
      </c>
      <c r="BM612" s="95" t="e">
        <f t="shared" si="358"/>
        <v>#VALUE!</v>
      </c>
      <c r="BN612" s="95">
        <f t="shared" si="359"/>
        <v>2</v>
      </c>
      <c r="BO612" s="95">
        <f t="shared" si="360"/>
        <v>44.517396332947698</v>
      </c>
      <c r="BP612" s="95">
        <f t="shared" si="361"/>
        <v>5</v>
      </c>
      <c r="BQ612" s="95">
        <f t="shared" si="362"/>
        <v>20</v>
      </c>
      <c r="BR612" s="96" t="e">
        <f t="shared" si="363"/>
        <v>#VALUE!</v>
      </c>
      <c r="BS612" s="97" t="e">
        <f t="shared" si="364"/>
        <v>#VALUE!</v>
      </c>
      <c r="BT612" s="98">
        <f t="shared" si="365"/>
        <v>2.7472527472527473</v>
      </c>
      <c r="BU612" s="99">
        <f t="shared" si="366"/>
        <v>0.98099999999999998</v>
      </c>
      <c r="BV612" s="100">
        <f t="shared" si="367"/>
        <v>0.1</v>
      </c>
      <c r="BW612" s="95">
        <f t="shared" si="368"/>
        <v>1</v>
      </c>
      <c r="BX612" s="94">
        <f t="shared" si="369"/>
        <v>0.125</v>
      </c>
      <c r="BY612" s="100">
        <f t="shared" si="370"/>
        <v>0.54899999999999993</v>
      </c>
      <c r="BZ612" s="100">
        <f t="shared" si="371"/>
        <v>0.75375154699236757</v>
      </c>
      <c r="CA612" s="94">
        <f t="shared" si="372"/>
        <v>0.15</v>
      </c>
      <c r="CB612" s="99">
        <f t="shared" si="373"/>
        <v>0.53184521657893147</v>
      </c>
      <c r="CC612" s="97" t="str">
        <f t="shared" si="374"/>
        <v>Regular</v>
      </c>
      <c r="CD612" s="99">
        <f t="shared" si="375"/>
        <v>0.24624845300763246</v>
      </c>
      <c r="CE612" s="96">
        <f t="shared" si="376"/>
        <v>1</v>
      </c>
      <c r="CF612" s="96">
        <f t="shared" si="377"/>
        <v>1</v>
      </c>
      <c r="CG612" s="99">
        <f t="shared" si="378"/>
        <v>0.74874948433587762</v>
      </c>
      <c r="CH612" s="101" t="str">
        <f t="shared" si="379"/>
        <v>Alta</v>
      </c>
      <c r="CI612" s="96">
        <f t="shared" si="380"/>
        <v>1</v>
      </c>
      <c r="CJ612" s="96">
        <f t="shared" si="381"/>
        <v>1</v>
      </c>
      <c r="CK612" s="96">
        <f t="shared" si="382"/>
        <v>1.9000000000000017E-2</v>
      </c>
      <c r="CL612" s="102">
        <f t="shared" si="383"/>
        <v>0.67300000000000004</v>
      </c>
      <c r="CM612" s="103" t="str">
        <f t="shared" si="384"/>
        <v>Alta</v>
      </c>
      <c r="CN612" s="96">
        <f t="shared" si="385"/>
        <v>0.45100000000000001</v>
      </c>
      <c r="CO612" s="96">
        <f t="shared" si="386"/>
        <v>0.45100000000000001</v>
      </c>
      <c r="CP612" s="103" t="str">
        <f t="shared" si="387"/>
        <v>Media</v>
      </c>
      <c r="CQ612" s="104">
        <f t="shared" si="388"/>
        <v>1.5827617486398053E-3</v>
      </c>
      <c r="CR612" s="104">
        <f t="shared" si="389"/>
        <v>1.5827617486398053E-3</v>
      </c>
      <c r="CS612" s="103" t="str">
        <f t="shared" si="390"/>
        <v>Ninguna</v>
      </c>
      <c r="CT612" s="105" t="str">
        <f t="shared" si="391"/>
        <v>Hipereutrofico</v>
      </c>
      <c r="CU612" s="112" t="s">
        <v>2953</v>
      </c>
      <c r="CV612" s="83" t="s">
        <v>2954</v>
      </c>
      <c r="CW612" s="90">
        <v>44140</v>
      </c>
      <c r="CX612" s="106" t="e">
        <f t="shared" si="392"/>
        <v>#VALUE!</v>
      </c>
    </row>
    <row r="613" spans="1:102" ht="30" hidden="1" customHeight="1" x14ac:dyDescent="0.2">
      <c r="A613" s="83">
        <v>2020</v>
      </c>
      <c r="B613" s="84" t="s">
        <v>2956</v>
      </c>
      <c r="C613" s="84" t="s">
        <v>195</v>
      </c>
      <c r="D613" s="83" t="s">
        <v>1962</v>
      </c>
      <c r="E613" s="86" t="s">
        <v>1963</v>
      </c>
      <c r="F613" s="86" t="s">
        <v>151</v>
      </c>
      <c r="G613" s="86" t="s">
        <v>1668</v>
      </c>
      <c r="H613" s="87">
        <v>-75.763366000000005</v>
      </c>
      <c r="I613" s="119">
        <v>6.4665119999999998</v>
      </c>
      <c r="J613" s="88">
        <v>813490.78879999998</v>
      </c>
      <c r="K613" s="86">
        <v>1207136.9186</v>
      </c>
      <c r="L613" s="120">
        <v>548</v>
      </c>
      <c r="M613" s="83">
        <v>2</v>
      </c>
      <c r="N613" s="86" t="s">
        <v>79</v>
      </c>
      <c r="O613" s="86" t="s">
        <v>2545</v>
      </c>
      <c r="P613" s="86" t="s">
        <v>80</v>
      </c>
      <c r="Q613" s="84" t="s">
        <v>2546</v>
      </c>
      <c r="R613" s="84" t="s">
        <v>667</v>
      </c>
      <c r="S613" s="84" t="s">
        <v>173</v>
      </c>
      <c r="T613" s="84" t="s">
        <v>174</v>
      </c>
      <c r="U613" s="85" t="s">
        <v>194</v>
      </c>
      <c r="V613" s="84" t="s">
        <v>195</v>
      </c>
      <c r="W613" s="84" t="s">
        <v>196</v>
      </c>
      <c r="X613" s="90" t="s">
        <v>195</v>
      </c>
      <c r="Y613" s="90">
        <v>44109</v>
      </c>
      <c r="Z613" s="91">
        <v>5360.14</v>
      </c>
      <c r="AA613" s="91">
        <v>7.21</v>
      </c>
      <c r="AB613" s="91">
        <v>120.2</v>
      </c>
      <c r="AC613" s="91">
        <v>24.5</v>
      </c>
      <c r="AD613" s="91">
        <v>31</v>
      </c>
      <c r="AE613" s="91">
        <v>7.61</v>
      </c>
      <c r="AF613" s="91">
        <v>97.9</v>
      </c>
      <c r="AG613" s="91">
        <f t="shared" si="393"/>
        <v>6.5</v>
      </c>
      <c r="AH613" s="91">
        <v>49.8</v>
      </c>
      <c r="AI613" s="91">
        <v>12.2</v>
      </c>
      <c r="AJ613" s="91" t="s">
        <v>88</v>
      </c>
      <c r="AK613" s="91" t="s">
        <v>88</v>
      </c>
      <c r="AL613" s="91">
        <v>30500</v>
      </c>
      <c r="AM613" s="91">
        <v>146700</v>
      </c>
      <c r="AN613" s="91" t="s">
        <v>88</v>
      </c>
      <c r="AO613" s="91" t="s">
        <v>88</v>
      </c>
      <c r="AP613" s="91" t="e">
        <v>#VALUE!</v>
      </c>
      <c r="AQ613" s="91" t="s">
        <v>88</v>
      </c>
      <c r="AR613" s="91" t="s">
        <v>88</v>
      </c>
      <c r="AS613" s="91" t="s">
        <v>88</v>
      </c>
      <c r="AT613" s="91" t="s">
        <v>88</v>
      </c>
      <c r="AU613" s="91">
        <v>124</v>
      </c>
      <c r="AV613" s="91">
        <v>155</v>
      </c>
      <c r="AW613" s="91" t="s">
        <v>88</v>
      </c>
      <c r="AX613" s="91">
        <v>5</v>
      </c>
      <c r="AY613" s="91">
        <v>1.1100000000000001</v>
      </c>
      <c r="AZ613" s="91" t="s">
        <v>88</v>
      </c>
      <c r="BA613" s="91" t="s">
        <v>88</v>
      </c>
      <c r="BB613" s="91" t="s">
        <v>88</v>
      </c>
      <c r="BC613" s="91" t="s">
        <v>88</v>
      </c>
      <c r="BD613" s="91" t="s">
        <v>88</v>
      </c>
      <c r="BE613" s="93" t="s">
        <v>88</v>
      </c>
      <c r="BF613" s="91" t="s">
        <v>88</v>
      </c>
      <c r="BG613" s="91" t="s">
        <v>88</v>
      </c>
      <c r="BH613" s="91" t="s">
        <v>88</v>
      </c>
      <c r="BI613" s="94">
        <f t="shared" si="354"/>
        <v>98.451221713929655</v>
      </c>
      <c r="BJ613" s="95">
        <f t="shared" si="355"/>
        <v>2</v>
      </c>
      <c r="BK613" s="95">
        <f t="shared" si="356"/>
        <v>92.267122088509694</v>
      </c>
      <c r="BL613" s="95">
        <f t="shared" si="357"/>
        <v>26.865088237712001</v>
      </c>
      <c r="BM613" s="95" t="e">
        <f t="shared" si="358"/>
        <v>#VALUE!</v>
      </c>
      <c r="BN613" s="95">
        <f t="shared" si="359"/>
        <v>2</v>
      </c>
      <c r="BO613" s="95">
        <f t="shared" si="360"/>
        <v>64.695170167767188</v>
      </c>
      <c r="BP613" s="95">
        <f t="shared" si="361"/>
        <v>5</v>
      </c>
      <c r="BQ613" s="95">
        <f t="shared" si="362"/>
        <v>20</v>
      </c>
      <c r="BR613" s="96" t="e">
        <f t="shared" si="363"/>
        <v>#VALUE!</v>
      </c>
      <c r="BS613" s="97" t="e">
        <f t="shared" si="364"/>
        <v>#VALUE!</v>
      </c>
      <c r="BT613" s="98">
        <f t="shared" si="365"/>
        <v>4.5045045045045038</v>
      </c>
      <c r="BU613" s="99">
        <f t="shared" si="366"/>
        <v>0.97900000000000009</v>
      </c>
      <c r="BV613" s="100">
        <f t="shared" si="367"/>
        <v>0.1</v>
      </c>
      <c r="BW613" s="95">
        <f t="shared" si="368"/>
        <v>1</v>
      </c>
      <c r="BX613" s="94">
        <f t="shared" si="369"/>
        <v>0.26</v>
      </c>
      <c r="BY613" s="100">
        <f t="shared" si="370"/>
        <v>0.55499999999999994</v>
      </c>
      <c r="BZ613" s="100">
        <f t="shared" si="371"/>
        <v>0.66343264737783847</v>
      </c>
      <c r="CA613" s="94">
        <f t="shared" si="372"/>
        <v>0.15</v>
      </c>
      <c r="CB613" s="99">
        <f t="shared" si="373"/>
        <v>0.53862057063289737</v>
      </c>
      <c r="CC613" s="97" t="str">
        <f t="shared" si="374"/>
        <v>Regular</v>
      </c>
      <c r="CD613" s="99">
        <f t="shared" si="375"/>
        <v>0.33656735262216159</v>
      </c>
      <c r="CE613" s="96">
        <f t="shared" si="376"/>
        <v>1</v>
      </c>
      <c r="CF613" s="96">
        <f t="shared" si="377"/>
        <v>1</v>
      </c>
      <c r="CG613" s="99">
        <f t="shared" si="378"/>
        <v>0.7788557842073871</v>
      </c>
      <c r="CH613" s="101" t="str">
        <f t="shared" si="379"/>
        <v>Alta</v>
      </c>
      <c r="CI613" s="96">
        <f t="shared" si="380"/>
        <v>0.71045188147232363</v>
      </c>
      <c r="CJ613" s="96">
        <f t="shared" si="381"/>
        <v>1</v>
      </c>
      <c r="CK613" s="96">
        <f t="shared" si="382"/>
        <v>2.0999999999999908E-2</v>
      </c>
      <c r="CL613" s="102">
        <f t="shared" si="383"/>
        <v>0.57715062715744114</v>
      </c>
      <c r="CM613" s="103" t="str">
        <f t="shared" si="384"/>
        <v>Media</v>
      </c>
      <c r="CN613" s="96">
        <f t="shared" si="385"/>
        <v>0.44500000000000001</v>
      </c>
      <c r="CO613" s="96">
        <f t="shared" si="386"/>
        <v>0.44500000000000001</v>
      </c>
      <c r="CP613" s="103" t="str">
        <f t="shared" si="387"/>
        <v>Media</v>
      </c>
      <c r="CQ613" s="104">
        <f t="shared" si="388"/>
        <v>2.0142340792900981E-3</v>
      </c>
      <c r="CR613" s="104">
        <f t="shared" si="389"/>
        <v>2.0142340792900981E-3</v>
      </c>
      <c r="CS613" s="103" t="str">
        <f t="shared" si="390"/>
        <v>Ninguna</v>
      </c>
      <c r="CT613" s="105" t="str">
        <f t="shared" si="391"/>
        <v>Hipereutrofico</v>
      </c>
      <c r="CU613" s="112" t="s">
        <v>2953</v>
      </c>
      <c r="CV613" s="83" t="s">
        <v>2954</v>
      </c>
      <c r="CW613" s="90">
        <v>44140</v>
      </c>
      <c r="CX613" s="106" t="e">
        <f t="shared" si="392"/>
        <v>#VALUE!</v>
      </c>
    </row>
    <row r="614" spans="1:102" ht="30" hidden="1" customHeight="1" x14ac:dyDescent="0.2">
      <c r="A614" s="83">
        <v>2020</v>
      </c>
      <c r="B614" s="84" t="s">
        <v>1965</v>
      </c>
      <c r="C614" s="84" t="s">
        <v>195</v>
      </c>
      <c r="D614" s="83" t="s">
        <v>1966</v>
      </c>
      <c r="E614" s="84" t="s">
        <v>2194</v>
      </c>
      <c r="F614" s="86" t="s">
        <v>151</v>
      </c>
      <c r="G614" s="86" t="s">
        <v>1967</v>
      </c>
      <c r="H614" s="87">
        <v>-75.802381999999994</v>
      </c>
      <c r="I614" s="119">
        <v>6.5171729999999997</v>
      </c>
      <c r="J614" s="88">
        <v>809192.20380000002</v>
      </c>
      <c r="K614" s="86">
        <v>1212756.4103000001</v>
      </c>
      <c r="L614" s="120">
        <v>466</v>
      </c>
      <c r="M614" s="83">
        <v>2</v>
      </c>
      <c r="N614" s="86" t="s">
        <v>79</v>
      </c>
      <c r="O614" s="86" t="s">
        <v>2545</v>
      </c>
      <c r="P614" s="86" t="s">
        <v>80</v>
      </c>
      <c r="Q614" s="84" t="s">
        <v>2546</v>
      </c>
      <c r="R614" s="84" t="s">
        <v>667</v>
      </c>
      <c r="S614" s="84" t="s">
        <v>173</v>
      </c>
      <c r="T614" s="84" t="s">
        <v>174</v>
      </c>
      <c r="U614" s="85" t="s">
        <v>194</v>
      </c>
      <c r="V614" s="84" t="s">
        <v>195</v>
      </c>
      <c r="W614" s="84" t="s">
        <v>196</v>
      </c>
      <c r="X614" s="90" t="s">
        <v>195</v>
      </c>
      <c r="Y614" s="90">
        <v>44109</v>
      </c>
      <c r="Z614" s="91">
        <v>6660</v>
      </c>
      <c r="AA614" s="91">
        <v>6.8</v>
      </c>
      <c r="AB614" s="91">
        <v>132.19999999999999</v>
      </c>
      <c r="AC614" s="91">
        <v>26.2</v>
      </c>
      <c r="AD614" s="91">
        <v>33</v>
      </c>
      <c r="AE614" s="91">
        <v>7.31</v>
      </c>
      <c r="AF614" s="91">
        <v>95.9</v>
      </c>
      <c r="AG614" s="91">
        <f t="shared" si="393"/>
        <v>6.8000000000000007</v>
      </c>
      <c r="AH614" s="91">
        <v>65.599999999999994</v>
      </c>
      <c r="AI614" s="91">
        <v>34.5</v>
      </c>
      <c r="AJ614" s="91" t="s">
        <v>88</v>
      </c>
      <c r="AK614" s="91" t="s">
        <v>88</v>
      </c>
      <c r="AL614" s="91">
        <v>43750</v>
      </c>
      <c r="AM614" s="91">
        <v>312250</v>
      </c>
      <c r="AN614" s="91" t="s">
        <v>88</v>
      </c>
      <c r="AO614" s="91" t="s">
        <v>88</v>
      </c>
      <c r="AP614" s="91" t="e">
        <v>#VALUE!</v>
      </c>
      <c r="AQ614" s="91" t="s">
        <v>88</v>
      </c>
      <c r="AR614" s="91" t="s">
        <v>88</v>
      </c>
      <c r="AS614" s="91" t="s">
        <v>88</v>
      </c>
      <c r="AT614" s="91" t="s">
        <v>88</v>
      </c>
      <c r="AU614" s="91">
        <v>170</v>
      </c>
      <c r="AV614" s="91">
        <v>271</v>
      </c>
      <c r="AW614" s="91" t="s">
        <v>88</v>
      </c>
      <c r="AX614" s="91">
        <v>5</v>
      </c>
      <c r="AY614" s="91">
        <v>1.37</v>
      </c>
      <c r="AZ614" s="91" t="s">
        <v>88</v>
      </c>
      <c r="BA614" s="91" t="s">
        <v>88</v>
      </c>
      <c r="BB614" s="91" t="s">
        <v>88</v>
      </c>
      <c r="BC614" s="91" t="s">
        <v>88</v>
      </c>
      <c r="BD614" s="91" t="s">
        <v>88</v>
      </c>
      <c r="BE614" s="93" t="s">
        <v>88</v>
      </c>
      <c r="BF614" s="91" t="s">
        <v>88</v>
      </c>
      <c r="BG614" s="91" t="s">
        <v>88</v>
      </c>
      <c r="BH614" s="91" t="s">
        <v>88</v>
      </c>
      <c r="BI614" s="94">
        <f t="shared" si="354"/>
        <v>97.939247452128285</v>
      </c>
      <c r="BJ614" s="95">
        <f t="shared" si="355"/>
        <v>2</v>
      </c>
      <c r="BK614" s="95">
        <f t="shared" si="356"/>
        <v>83.331047168000822</v>
      </c>
      <c r="BL614" s="95">
        <f t="shared" si="357"/>
        <v>2</v>
      </c>
      <c r="BM614" s="95" t="e">
        <f t="shared" si="358"/>
        <v>#VALUE!</v>
      </c>
      <c r="BN614" s="95">
        <f t="shared" si="359"/>
        <v>2</v>
      </c>
      <c r="BO614" s="95">
        <f t="shared" si="360"/>
        <v>62.945929309884818</v>
      </c>
      <c r="BP614" s="95">
        <f t="shared" si="361"/>
        <v>5</v>
      </c>
      <c r="BQ614" s="95">
        <f t="shared" si="362"/>
        <v>20</v>
      </c>
      <c r="BR614" s="96" t="e">
        <f t="shared" si="363"/>
        <v>#VALUE!</v>
      </c>
      <c r="BS614" s="97" t="e">
        <f t="shared" si="364"/>
        <v>#VALUE!</v>
      </c>
      <c r="BT614" s="98">
        <f t="shared" si="365"/>
        <v>3.6496350364963499</v>
      </c>
      <c r="BU614" s="99">
        <f t="shared" si="366"/>
        <v>0.95900000000000007</v>
      </c>
      <c r="BV614" s="100">
        <f t="shared" si="367"/>
        <v>0.1</v>
      </c>
      <c r="BW614" s="95">
        <f t="shared" si="368"/>
        <v>0.90247195753580356</v>
      </c>
      <c r="BX614" s="94">
        <f t="shared" si="369"/>
        <v>0.26</v>
      </c>
      <c r="BY614" s="100">
        <f t="shared" si="370"/>
        <v>0.20699999999999996</v>
      </c>
      <c r="BZ614" s="100">
        <f t="shared" si="371"/>
        <v>0.61765963545383751</v>
      </c>
      <c r="CA614" s="94">
        <f t="shared" si="372"/>
        <v>0.15</v>
      </c>
      <c r="CB614" s="99">
        <f t="shared" si="373"/>
        <v>0.46663842301854985</v>
      </c>
      <c r="CC614" s="97" t="str">
        <f t="shared" si="374"/>
        <v>Mala</v>
      </c>
      <c r="CD614" s="99">
        <f t="shared" si="375"/>
        <v>0.38234036454616255</v>
      </c>
      <c r="CE614" s="96">
        <f t="shared" si="376"/>
        <v>1</v>
      </c>
      <c r="CF614" s="96">
        <f t="shared" si="377"/>
        <v>1</v>
      </c>
      <c r="CG614" s="99">
        <f t="shared" si="378"/>
        <v>0.79411345484872076</v>
      </c>
      <c r="CH614" s="101" t="str">
        <f t="shared" si="379"/>
        <v>Alta</v>
      </c>
      <c r="CI614" s="96">
        <f t="shared" si="380"/>
        <v>1</v>
      </c>
      <c r="CJ614" s="96">
        <f t="shared" si="381"/>
        <v>1</v>
      </c>
      <c r="CK614" s="96">
        <f t="shared" si="382"/>
        <v>4.0999999999999925E-2</v>
      </c>
      <c r="CL614" s="102">
        <f t="shared" si="383"/>
        <v>0.68033333333333335</v>
      </c>
      <c r="CM614" s="103" t="str">
        <f t="shared" si="384"/>
        <v>Alta</v>
      </c>
      <c r="CN614" s="96">
        <f t="shared" si="385"/>
        <v>0.79300000000000004</v>
      </c>
      <c r="CO614" s="96">
        <f t="shared" si="386"/>
        <v>0.79300000000000004</v>
      </c>
      <c r="CP614" s="103" t="str">
        <f t="shared" si="387"/>
        <v>Alta</v>
      </c>
      <c r="CQ614" s="104">
        <f t="shared" si="388"/>
        <v>4.9030131780671785E-4</v>
      </c>
      <c r="CR614" s="104">
        <f t="shared" si="389"/>
        <v>4.9030131780671785E-4</v>
      </c>
      <c r="CS614" s="103" t="str">
        <f t="shared" si="390"/>
        <v>Ninguna</v>
      </c>
      <c r="CT614" s="105" t="str">
        <f t="shared" si="391"/>
        <v>Hipereutrofico</v>
      </c>
      <c r="CU614" s="112" t="s">
        <v>2953</v>
      </c>
      <c r="CV614" s="83" t="s">
        <v>2954</v>
      </c>
      <c r="CW614" s="90">
        <v>44140</v>
      </c>
      <c r="CX614" s="106" t="e">
        <f t="shared" si="392"/>
        <v>#VALUE!</v>
      </c>
    </row>
    <row r="615" spans="1:102" ht="30" hidden="1" customHeight="1" x14ac:dyDescent="0.2">
      <c r="A615" s="83">
        <v>2020</v>
      </c>
      <c r="B615" s="84" t="s">
        <v>2957</v>
      </c>
      <c r="C615" s="84" t="s">
        <v>723</v>
      </c>
      <c r="D615" s="83" t="s">
        <v>1970</v>
      </c>
      <c r="E615" s="84" t="s">
        <v>1000</v>
      </c>
      <c r="F615" s="86" t="s">
        <v>107</v>
      </c>
      <c r="G615" s="86" t="s">
        <v>1972</v>
      </c>
      <c r="H615" s="87">
        <v>-75.832220000000007</v>
      </c>
      <c r="I615" s="119">
        <v>6.0121099999999998</v>
      </c>
      <c r="J615" s="88">
        <v>805703.68050000002</v>
      </c>
      <c r="K615" s="86">
        <v>1156888.3848000001</v>
      </c>
      <c r="L615" s="120">
        <v>563</v>
      </c>
      <c r="M615" s="83">
        <v>2</v>
      </c>
      <c r="N615" s="86" t="s">
        <v>79</v>
      </c>
      <c r="O615" s="86" t="s">
        <v>2545</v>
      </c>
      <c r="P615" s="86" t="s">
        <v>80</v>
      </c>
      <c r="Q615" s="84" t="s">
        <v>2546</v>
      </c>
      <c r="R615" s="84" t="s">
        <v>667</v>
      </c>
      <c r="S615" s="84" t="s">
        <v>82</v>
      </c>
      <c r="T615" s="84" t="s">
        <v>721</v>
      </c>
      <c r="U615" s="85" t="s">
        <v>463</v>
      </c>
      <c r="V615" s="84" t="s">
        <v>723</v>
      </c>
      <c r="W615" s="84" t="s">
        <v>1973</v>
      </c>
      <c r="X615" s="90" t="s">
        <v>723</v>
      </c>
      <c r="Y615" s="90">
        <v>44103</v>
      </c>
      <c r="Z615" s="91">
        <v>5860</v>
      </c>
      <c r="AA615" s="91">
        <v>6.99</v>
      </c>
      <c r="AB615" s="91">
        <v>72.900000000000006</v>
      </c>
      <c r="AC615" s="91">
        <v>25.8</v>
      </c>
      <c r="AD615" s="91">
        <v>27.3</v>
      </c>
      <c r="AE615" s="91">
        <v>7.59</v>
      </c>
      <c r="AF615" s="91">
        <v>98.7</v>
      </c>
      <c r="AG615" s="91">
        <f t="shared" si="393"/>
        <v>1.5</v>
      </c>
      <c r="AH615" s="91">
        <v>33.5</v>
      </c>
      <c r="AI615" s="91">
        <v>2</v>
      </c>
      <c r="AJ615" s="91" t="s">
        <v>88</v>
      </c>
      <c r="AK615" s="91" t="s">
        <v>88</v>
      </c>
      <c r="AL615" s="91" t="s">
        <v>88</v>
      </c>
      <c r="AM615" s="91" t="s">
        <v>88</v>
      </c>
      <c r="AN615" s="91">
        <v>4710</v>
      </c>
      <c r="AO615" s="91" t="s">
        <v>88</v>
      </c>
      <c r="AP615" s="91" t="e">
        <v>#VALUE!</v>
      </c>
      <c r="AQ615" s="91" t="s">
        <v>88</v>
      </c>
      <c r="AR615" s="91" t="s">
        <v>88</v>
      </c>
      <c r="AS615" s="91" t="s">
        <v>88</v>
      </c>
      <c r="AT615" s="91" t="s">
        <v>88</v>
      </c>
      <c r="AU615" s="91" t="s">
        <v>88</v>
      </c>
      <c r="AV615" s="91">
        <v>501</v>
      </c>
      <c r="AW615" s="91" t="s">
        <v>88</v>
      </c>
      <c r="AX615" s="91">
        <v>5</v>
      </c>
      <c r="AY615" s="91">
        <v>1.36</v>
      </c>
      <c r="AZ615" s="91" t="s">
        <v>88</v>
      </c>
      <c r="BA615" s="91" t="s">
        <v>88</v>
      </c>
      <c r="BB615" s="91" t="s">
        <v>88</v>
      </c>
      <c r="BC615" s="91" t="s">
        <v>88</v>
      </c>
      <c r="BD615" s="91" t="s">
        <v>88</v>
      </c>
      <c r="BE615" s="93" t="s">
        <v>88</v>
      </c>
      <c r="BF615" s="91" t="s">
        <v>88</v>
      </c>
      <c r="BG615" s="91" t="s">
        <v>88</v>
      </c>
      <c r="BH615" s="91" t="s">
        <v>88</v>
      </c>
      <c r="BI615" s="94">
        <f t="shared" si="354"/>
        <v>98.593656073661833</v>
      </c>
      <c r="BJ615" s="95">
        <f t="shared" si="355"/>
        <v>13.543990470648193</v>
      </c>
      <c r="BK615" s="95">
        <f t="shared" si="356"/>
        <v>88.292989623735338</v>
      </c>
      <c r="BL615" s="95">
        <f t="shared" si="357"/>
        <v>80.14150832</v>
      </c>
      <c r="BM615" s="95" t="e">
        <f t="shared" si="358"/>
        <v>#VALUE!</v>
      </c>
      <c r="BN615" s="95">
        <f t="shared" si="359"/>
        <v>2</v>
      </c>
      <c r="BO615" s="95">
        <f t="shared" si="360"/>
        <v>87.919066131017189</v>
      </c>
      <c r="BP615" s="95">
        <f t="shared" si="361"/>
        <v>5</v>
      </c>
      <c r="BQ615" s="95">
        <f t="shared" si="362"/>
        <v>20</v>
      </c>
      <c r="BR615" s="96" t="e">
        <f t="shared" si="363"/>
        <v>#VALUE!</v>
      </c>
      <c r="BS615" s="97" t="e">
        <f t="shared" si="364"/>
        <v>#VALUE!</v>
      </c>
      <c r="BT615" s="98">
        <f t="shared" si="365"/>
        <v>3.6764705882352939</v>
      </c>
      <c r="BU615" s="99">
        <f t="shared" si="366"/>
        <v>0.9870000000000001</v>
      </c>
      <c r="BV615" s="100">
        <f t="shared" si="367"/>
        <v>0.1</v>
      </c>
      <c r="BW615" s="95">
        <f t="shared" si="368"/>
        <v>0.99619434867565959</v>
      </c>
      <c r="BX615" s="94">
        <f t="shared" si="369"/>
        <v>0.51</v>
      </c>
      <c r="BY615" s="100">
        <f t="shared" si="370"/>
        <v>0</v>
      </c>
      <c r="BZ615" s="100">
        <f t="shared" si="371"/>
        <v>0.82779137943371706</v>
      </c>
      <c r="CA615" s="94">
        <f t="shared" si="372"/>
        <v>0.15</v>
      </c>
      <c r="CB615" s="99">
        <f t="shared" si="373"/>
        <v>0.51967800193531277</v>
      </c>
      <c r="CC615" s="97" t="str">
        <f t="shared" si="374"/>
        <v>Regular</v>
      </c>
      <c r="CD615" s="99">
        <f t="shared" si="375"/>
        <v>0.17220862056628292</v>
      </c>
      <c r="CE615" s="96">
        <f t="shared" si="376"/>
        <v>1</v>
      </c>
      <c r="CF615" s="96">
        <f t="shared" si="377"/>
        <v>1</v>
      </c>
      <c r="CG615" s="99">
        <f t="shared" si="378"/>
        <v>0.72406954018876102</v>
      </c>
      <c r="CH615" s="101" t="str">
        <f t="shared" si="379"/>
        <v>Alta</v>
      </c>
      <c r="CI615" s="96">
        <f t="shared" si="380"/>
        <v>0</v>
      </c>
      <c r="CJ615" s="96">
        <f t="shared" si="381"/>
        <v>1</v>
      </c>
      <c r="CK615" s="96">
        <f t="shared" si="382"/>
        <v>1.2999999999999901E-2</v>
      </c>
      <c r="CL615" s="102">
        <f t="shared" si="383"/>
        <v>0.33766666666666662</v>
      </c>
      <c r="CM615" s="103" t="str">
        <f t="shared" si="384"/>
        <v>Baja</v>
      </c>
      <c r="CN615" s="96">
        <f t="shared" si="385"/>
        <v>1</v>
      </c>
      <c r="CO615" s="96">
        <f t="shared" si="386"/>
        <v>1</v>
      </c>
      <c r="CP615" s="103" t="str">
        <f t="shared" si="387"/>
        <v>Muy Alta</v>
      </c>
      <c r="CQ615" s="104">
        <f t="shared" si="388"/>
        <v>9.4394336420955513E-4</v>
      </c>
      <c r="CR615" s="104">
        <f t="shared" si="389"/>
        <v>9.4394336420955513E-4</v>
      </c>
      <c r="CS615" s="103" t="str">
        <f t="shared" si="390"/>
        <v>Ninguna</v>
      </c>
      <c r="CT615" s="105" t="str">
        <f t="shared" si="391"/>
        <v>Hipereutrofico</v>
      </c>
      <c r="CU615" s="113" t="s">
        <v>2958</v>
      </c>
      <c r="CV615" s="83" t="s">
        <v>2959</v>
      </c>
      <c r="CW615" s="90">
        <v>44125</v>
      </c>
      <c r="CX615" s="106" t="e">
        <f t="shared" si="392"/>
        <v>#VALUE!</v>
      </c>
    </row>
    <row r="616" spans="1:102" ht="30" hidden="1" customHeight="1" x14ac:dyDescent="0.2">
      <c r="A616" s="83">
        <v>2020</v>
      </c>
      <c r="B616" s="84" t="s">
        <v>2960</v>
      </c>
      <c r="C616" s="84" t="s">
        <v>723</v>
      </c>
      <c r="D616" s="83" t="s">
        <v>1983</v>
      </c>
      <c r="E616" s="84" t="s">
        <v>106</v>
      </c>
      <c r="F616" s="86" t="s">
        <v>107</v>
      </c>
      <c r="G616" s="86" t="s">
        <v>1507</v>
      </c>
      <c r="H616" s="87">
        <v>-75.38194</v>
      </c>
      <c r="I616" s="119">
        <v>5.5940799999999999</v>
      </c>
      <c r="J616" s="91">
        <v>855465.91619999998</v>
      </c>
      <c r="K616" s="91">
        <v>1110508.9820000001</v>
      </c>
      <c r="L616" s="120">
        <v>1438</v>
      </c>
      <c r="M616" s="83">
        <v>2</v>
      </c>
      <c r="N616" s="86" t="s">
        <v>79</v>
      </c>
      <c r="O616" s="86">
        <v>26</v>
      </c>
      <c r="P616" s="86" t="s">
        <v>80</v>
      </c>
      <c r="Q616" s="84">
        <v>2620</v>
      </c>
      <c r="R616" s="84" t="s">
        <v>667</v>
      </c>
      <c r="S616" s="84" t="s">
        <v>82</v>
      </c>
      <c r="T616" s="84" t="s">
        <v>721</v>
      </c>
      <c r="U616" s="110" t="s">
        <v>463</v>
      </c>
      <c r="V616" s="84" t="s">
        <v>723</v>
      </c>
      <c r="W616" s="84" t="s">
        <v>1973</v>
      </c>
      <c r="X616" s="90" t="s">
        <v>723</v>
      </c>
      <c r="Y616" s="90">
        <v>44102</v>
      </c>
      <c r="Z616" s="91">
        <v>195.53</v>
      </c>
      <c r="AA616" s="91">
        <v>6.88</v>
      </c>
      <c r="AB616" s="91">
        <v>23.8</v>
      </c>
      <c r="AC616" s="91">
        <v>17.5</v>
      </c>
      <c r="AD616" s="91">
        <v>20.100000000000001</v>
      </c>
      <c r="AE616" s="91">
        <v>7.59</v>
      </c>
      <c r="AF616" s="91">
        <v>97.4</v>
      </c>
      <c r="AG616" s="91">
        <f t="shared" si="393"/>
        <v>2.6000000000000014</v>
      </c>
      <c r="AH616" s="91">
        <v>12</v>
      </c>
      <c r="AI616" s="91">
        <v>2</v>
      </c>
      <c r="AJ616" s="91" t="s">
        <v>88</v>
      </c>
      <c r="AK616" s="91" t="s">
        <v>88</v>
      </c>
      <c r="AL616" s="91" t="s">
        <v>88</v>
      </c>
      <c r="AM616" s="91" t="s">
        <v>88</v>
      </c>
      <c r="AN616" s="91">
        <v>38</v>
      </c>
      <c r="AO616" s="91" t="s">
        <v>88</v>
      </c>
      <c r="AP616" s="91" t="e">
        <v>#VALUE!</v>
      </c>
      <c r="AQ616" s="91" t="s">
        <v>88</v>
      </c>
      <c r="AR616" s="91" t="s">
        <v>88</v>
      </c>
      <c r="AS616" s="91" t="s">
        <v>88</v>
      </c>
      <c r="AT616" s="91" t="s">
        <v>88</v>
      </c>
      <c r="AU616" s="91" t="s">
        <v>88</v>
      </c>
      <c r="AV616" s="91">
        <v>7</v>
      </c>
      <c r="AW616" s="91" t="s">
        <v>88</v>
      </c>
      <c r="AX616" s="91">
        <v>5</v>
      </c>
      <c r="AY616" s="91">
        <v>0.216</v>
      </c>
      <c r="AZ616" s="91" t="s">
        <v>88</v>
      </c>
      <c r="BA616" s="91" t="s">
        <v>88</v>
      </c>
      <c r="BB616" s="91" t="s">
        <v>88</v>
      </c>
      <c r="BC616" s="91" t="s">
        <v>88</v>
      </c>
      <c r="BD616" s="91" t="s">
        <v>88</v>
      </c>
      <c r="BE616" s="93" t="s">
        <v>88</v>
      </c>
      <c r="BF616" s="91" t="s">
        <v>88</v>
      </c>
      <c r="BG616" s="91" t="s">
        <v>88</v>
      </c>
      <c r="BH616" s="91" t="s">
        <v>88</v>
      </c>
      <c r="BI616" s="94">
        <f t="shared" si="354"/>
        <v>98.344100200444757</v>
      </c>
      <c r="BJ616" s="95">
        <f t="shared" si="355"/>
        <v>54.838784422990386</v>
      </c>
      <c r="BK616" s="95">
        <f t="shared" si="356"/>
        <v>85.55916794011452</v>
      </c>
      <c r="BL616" s="95">
        <f t="shared" si="357"/>
        <v>80.14150832</v>
      </c>
      <c r="BM616" s="95" t="e">
        <f t="shared" si="358"/>
        <v>#VALUE!</v>
      </c>
      <c r="BN616" s="95">
        <f t="shared" si="359"/>
        <v>2</v>
      </c>
      <c r="BO616" s="95">
        <f t="shared" si="360"/>
        <v>84.424184298494524</v>
      </c>
      <c r="BP616" s="95">
        <f t="shared" si="361"/>
        <v>5</v>
      </c>
      <c r="BQ616" s="95">
        <f t="shared" si="362"/>
        <v>20</v>
      </c>
      <c r="BR616" s="96" t="e">
        <f t="shared" si="363"/>
        <v>#VALUE!</v>
      </c>
      <c r="BS616" s="97" t="e">
        <f t="shared" si="364"/>
        <v>#VALUE!</v>
      </c>
      <c r="BT616" s="98">
        <f t="shared" si="365"/>
        <v>23.148148148148149</v>
      </c>
      <c r="BU616" s="99">
        <f t="shared" si="366"/>
        <v>0.97400000000000009</v>
      </c>
      <c r="BV616" s="100">
        <f t="shared" si="367"/>
        <v>0.98</v>
      </c>
      <c r="BW616" s="95">
        <f t="shared" si="368"/>
        <v>0.94080850543251848</v>
      </c>
      <c r="BX616" s="94">
        <f t="shared" si="369"/>
        <v>0.91</v>
      </c>
      <c r="BY616" s="100">
        <f t="shared" si="370"/>
        <v>0.999</v>
      </c>
      <c r="BZ616" s="100">
        <f t="shared" si="371"/>
        <v>0.96157506668635118</v>
      </c>
      <c r="CA616" s="94">
        <f t="shared" si="372"/>
        <v>0.15</v>
      </c>
      <c r="CB616" s="99">
        <f t="shared" si="373"/>
        <v>0.84763370009664174</v>
      </c>
      <c r="CC616" s="97" t="str">
        <f t="shared" si="374"/>
        <v>Aceptable</v>
      </c>
      <c r="CD616" s="99">
        <f t="shared" si="375"/>
        <v>3.8424933313648817E-2</v>
      </c>
      <c r="CE616" s="96">
        <f t="shared" si="376"/>
        <v>1</v>
      </c>
      <c r="CF616" s="96">
        <f t="shared" si="377"/>
        <v>1</v>
      </c>
      <c r="CG616" s="99">
        <f t="shared" si="378"/>
        <v>0.67947497777121624</v>
      </c>
      <c r="CH616" s="101" t="str">
        <f t="shared" si="379"/>
        <v>Alta</v>
      </c>
      <c r="CI616" s="96">
        <f t="shared" si="380"/>
        <v>0</v>
      </c>
      <c r="CJ616" s="96">
        <f t="shared" si="381"/>
        <v>1</v>
      </c>
      <c r="CK616" s="96">
        <f t="shared" si="382"/>
        <v>2.5999999999999912E-2</v>
      </c>
      <c r="CL616" s="102">
        <f t="shared" si="383"/>
        <v>0.34199999999999992</v>
      </c>
      <c r="CM616" s="103" t="str">
        <f t="shared" si="384"/>
        <v>Baja</v>
      </c>
      <c r="CN616" s="96">
        <f t="shared" si="385"/>
        <v>0</v>
      </c>
      <c r="CO616" s="96">
        <f t="shared" si="386"/>
        <v>0</v>
      </c>
      <c r="CP616" s="103" t="str">
        <f t="shared" si="387"/>
        <v>Ninguna</v>
      </c>
      <c r="CQ616" s="104">
        <f t="shared" si="388"/>
        <v>6.4604186444476846E-4</v>
      </c>
      <c r="CR616" s="104">
        <f t="shared" si="389"/>
        <v>6.4604186444476846E-4</v>
      </c>
      <c r="CS616" s="103" t="str">
        <f t="shared" si="390"/>
        <v>Ninguna</v>
      </c>
      <c r="CT616" s="105" t="str">
        <f t="shared" si="391"/>
        <v>Eutrofico</v>
      </c>
      <c r="CU616" s="113" t="s">
        <v>2958</v>
      </c>
      <c r="CV616" s="83" t="s">
        <v>2959</v>
      </c>
      <c r="CW616" s="90">
        <v>44125</v>
      </c>
      <c r="CX616" s="106" t="e">
        <f t="shared" si="392"/>
        <v>#VALUE!</v>
      </c>
    </row>
    <row r="617" spans="1:102" ht="30" hidden="1" customHeight="1" x14ac:dyDescent="0.2">
      <c r="A617" s="83">
        <v>2020</v>
      </c>
      <c r="B617" s="84" t="s">
        <v>2961</v>
      </c>
      <c r="C617" s="84" t="s">
        <v>458</v>
      </c>
      <c r="D617" s="83" t="s">
        <v>1988</v>
      </c>
      <c r="E617" s="84" t="s">
        <v>106</v>
      </c>
      <c r="F617" s="86" t="s">
        <v>107</v>
      </c>
      <c r="G617" s="86" t="s">
        <v>1494</v>
      </c>
      <c r="H617" s="87">
        <v>-75.697999999999993</v>
      </c>
      <c r="I617" s="119">
        <v>5.9066700000000001</v>
      </c>
      <c r="J617" s="88">
        <v>820535.43790000002</v>
      </c>
      <c r="K617" s="86">
        <v>1145177.7005</v>
      </c>
      <c r="L617" s="120">
        <v>1064</v>
      </c>
      <c r="M617" s="83">
        <v>2</v>
      </c>
      <c r="N617" s="86" t="s">
        <v>79</v>
      </c>
      <c r="O617" s="86" t="s">
        <v>2545</v>
      </c>
      <c r="P617" s="86" t="s">
        <v>80</v>
      </c>
      <c r="Q617" s="84" t="s">
        <v>2546</v>
      </c>
      <c r="R617" s="84" t="s">
        <v>667</v>
      </c>
      <c r="S617" s="84" t="s">
        <v>82</v>
      </c>
      <c r="T617" s="84" t="s">
        <v>721</v>
      </c>
      <c r="U617" s="85" t="s">
        <v>455</v>
      </c>
      <c r="V617" s="84" t="s">
        <v>456</v>
      </c>
      <c r="W617" s="84" t="s">
        <v>457</v>
      </c>
      <c r="X617" s="90" t="s">
        <v>458</v>
      </c>
      <c r="Y617" s="90">
        <v>44103</v>
      </c>
      <c r="Z617" s="91">
        <v>289.27999999999997</v>
      </c>
      <c r="AA617" s="91">
        <v>8.07</v>
      </c>
      <c r="AB617" s="91">
        <v>108.3</v>
      </c>
      <c r="AC617" s="91">
        <v>20.2</v>
      </c>
      <c r="AD617" s="91">
        <v>24</v>
      </c>
      <c r="AE617" s="91">
        <v>7.79</v>
      </c>
      <c r="AF617" s="91">
        <v>92.41</v>
      </c>
      <c r="AG617" s="91">
        <f t="shared" si="393"/>
        <v>3.8000000000000007</v>
      </c>
      <c r="AH617" s="91">
        <v>12</v>
      </c>
      <c r="AI617" s="91">
        <v>2</v>
      </c>
      <c r="AJ617" s="91" t="s">
        <v>88</v>
      </c>
      <c r="AK617" s="91" t="s">
        <v>88</v>
      </c>
      <c r="AL617" s="91" t="s">
        <v>88</v>
      </c>
      <c r="AM617" s="91" t="s">
        <v>88</v>
      </c>
      <c r="AN617" s="91">
        <v>9150</v>
      </c>
      <c r="AO617" s="91" t="s">
        <v>88</v>
      </c>
      <c r="AP617" s="91" t="e">
        <v>#VALUE!</v>
      </c>
      <c r="AQ617" s="91" t="s">
        <v>88</v>
      </c>
      <c r="AR617" s="91" t="s">
        <v>88</v>
      </c>
      <c r="AS617" s="91" t="s">
        <v>88</v>
      </c>
      <c r="AT617" s="91" t="s">
        <v>88</v>
      </c>
      <c r="AU617" s="91" t="s">
        <v>88</v>
      </c>
      <c r="AV617" s="91">
        <v>379</v>
      </c>
      <c r="AW617" s="91" t="s">
        <v>88</v>
      </c>
      <c r="AX617" s="91">
        <v>5</v>
      </c>
      <c r="AY617" s="91">
        <v>1.1000000000000001</v>
      </c>
      <c r="AZ617" s="91" t="s">
        <v>88</v>
      </c>
      <c r="BA617" s="91" t="s">
        <v>88</v>
      </c>
      <c r="BB617" s="91" t="s">
        <v>88</v>
      </c>
      <c r="BC617" s="91" t="s">
        <v>88</v>
      </c>
      <c r="BD617" s="91" t="s">
        <v>88</v>
      </c>
      <c r="BE617" s="93" t="s">
        <v>88</v>
      </c>
      <c r="BF617" s="91" t="s">
        <v>88</v>
      </c>
      <c r="BG617" s="91" t="s">
        <v>88</v>
      </c>
      <c r="BH617" s="91" t="s">
        <v>88</v>
      </c>
      <c r="BI617" s="94">
        <f t="shared" si="354"/>
        <v>96.516185607912846</v>
      </c>
      <c r="BJ617" s="95">
        <f t="shared" si="355"/>
        <v>10.568884404497865</v>
      </c>
      <c r="BK617" s="95">
        <f t="shared" si="356"/>
        <v>83.049508852207509</v>
      </c>
      <c r="BL617" s="95">
        <f t="shared" si="357"/>
        <v>80.14150832</v>
      </c>
      <c r="BM617" s="95" t="e">
        <f t="shared" si="358"/>
        <v>#VALUE!</v>
      </c>
      <c r="BN617" s="95">
        <f t="shared" si="359"/>
        <v>2</v>
      </c>
      <c r="BO617" s="95">
        <f t="shared" si="360"/>
        <v>79.306378458376571</v>
      </c>
      <c r="BP617" s="95">
        <f t="shared" si="361"/>
        <v>5</v>
      </c>
      <c r="BQ617" s="95">
        <f t="shared" si="362"/>
        <v>20</v>
      </c>
      <c r="BR617" s="96" t="e">
        <f t="shared" si="363"/>
        <v>#VALUE!</v>
      </c>
      <c r="BS617" s="97" t="e">
        <f t="shared" si="364"/>
        <v>#VALUE!</v>
      </c>
      <c r="BT617" s="98">
        <f t="shared" si="365"/>
        <v>4.545454545454545</v>
      </c>
      <c r="BU617" s="99">
        <f t="shared" si="366"/>
        <v>0.92410000000000003</v>
      </c>
      <c r="BV617" s="100">
        <f t="shared" si="367"/>
        <v>0.1</v>
      </c>
      <c r="BW617" s="95">
        <f t="shared" si="368"/>
        <v>0.96433725689938332</v>
      </c>
      <c r="BX617" s="94">
        <f t="shared" si="369"/>
        <v>0.91</v>
      </c>
      <c r="BY617" s="100">
        <f t="shared" si="370"/>
        <v>0</v>
      </c>
      <c r="BZ617" s="100">
        <f t="shared" si="371"/>
        <v>0.70731387701912696</v>
      </c>
      <c r="CA617" s="94">
        <f t="shared" si="372"/>
        <v>0.15</v>
      </c>
      <c r="CB617" s="99">
        <f t="shared" si="373"/>
        <v>0.54428715874859146</v>
      </c>
      <c r="CC617" s="97" t="str">
        <f t="shared" si="374"/>
        <v>Regular</v>
      </c>
      <c r="CD617" s="99">
        <f t="shared" si="375"/>
        <v>0.2926861229808731</v>
      </c>
      <c r="CE617" s="96">
        <f t="shared" si="376"/>
        <v>1</v>
      </c>
      <c r="CF617" s="96">
        <f t="shared" si="377"/>
        <v>1</v>
      </c>
      <c r="CG617" s="99">
        <f t="shared" si="378"/>
        <v>0.76422870766029105</v>
      </c>
      <c r="CH617" s="101" t="str">
        <f t="shared" si="379"/>
        <v>Alta</v>
      </c>
      <c r="CI617" s="96">
        <f t="shared" si="380"/>
        <v>0</v>
      </c>
      <c r="CJ617" s="96">
        <f t="shared" si="381"/>
        <v>1</v>
      </c>
      <c r="CK617" s="96">
        <f t="shared" si="382"/>
        <v>7.5899999999999967E-2</v>
      </c>
      <c r="CL617" s="102">
        <f t="shared" si="383"/>
        <v>0.3586333333333333</v>
      </c>
      <c r="CM617" s="103" t="str">
        <f t="shared" si="384"/>
        <v>Baja</v>
      </c>
      <c r="CN617" s="96">
        <f t="shared" si="385"/>
        <v>1</v>
      </c>
      <c r="CO617" s="96">
        <f t="shared" si="386"/>
        <v>1</v>
      </c>
      <c r="CP617" s="103" t="str">
        <f t="shared" si="387"/>
        <v>Muy Alta</v>
      </c>
      <c r="CQ617" s="104">
        <f t="shared" si="388"/>
        <v>3.7742329520246684E-2</v>
      </c>
      <c r="CR617" s="104">
        <f t="shared" si="389"/>
        <v>3.7742329520246684E-2</v>
      </c>
      <c r="CS617" s="103" t="str">
        <f t="shared" si="390"/>
        <v>Ninguna</v>
      </c>
      <c r="CT617" s="105" t="str">
        <f t="shared" si="391"/>
        <v>Hipereutrofico</v>
      </c>
      <c r="CU617" s="113" t="s">
        <v>2958</v>
      </c>
      <c r="CV617" s="83" t="s">
        <v>2959</v>
      </c>
      <c r="CW617" s="90">
        <v>44125</v>
      </c>
      <c r="CX617" s="106" t="e">
        <f t="shared" si="392"/>
        <v>#VALUE!</v>
      </c>
    </row>
    <row r="618" spans="1:102" ht="30" hidden="1" customHeight="1" x14ac:dyDescent="0.2">
      <c r="A618" s="83">
        <v>2020</v>
      </c>
      <c r="B618" s="84" t="s">
        <v>2962</v>
      </c>
      <c r="C618" s="84" t="s">
        <v>735</v>
      </c>
      <c r="D618" s="83" t="s">
        <v>1992</v>
      </c>
      <c r="E618" s="84" t="s">
        <v>496</v>
      </c>
      <c r="F618" s="86" t="s">
        <v>78</v>
      </c>
      <c r="G618" s="86" t="s">
        <v>1507</v>
      </c>
      <c r="H618" s="87">
        <v>-75.654004</v>
      </c>
      <c r="I618" s="119">
        <v>6.055091</v>
      </c>
      <c r="J618" s="88">
        <v>825456.17599999998</v>
      </c>
      <c r="K618" s="86">
        <v>1161583.1594</v>
      </c>
      <c r="L618" s="120">
        <v>1821</v>
      </c>
      <c r="M618" s="83">
        <v>2</v>
      </c>
      <c r="N618" s="86" t="s">
        <v>79</v>
      </c>
      <c r="O618" s="86" t="s">
        <v>2545</v>
      </c>
      <c r="P618" s="86" t="s">
        <v>80</v>
      </c>
      <c r="Q618" s="84" t="s">
        <v>2546</v>
      </c>
      <c r="R618" s="84" t="s">
        <v>667</v>
      </c>
      <c r="S618" s="84" t="s">
        <v>82</v>
      </c>
      <c r="T618" s="84" t="s">
        <v>721</v>
      </c>
      <c r="U618" s="85" t="s">
        <v>493</v>
      </c>
      <c r="V618" s="84" t="s">
        <v>735</v>
      </c>
      <c r="W618" s="84" t="s">
        <v>495</v>
      </c>
      <c r="X618" s="90" t="s">
        <v>735</v>
      </c>
      <c r="Y618" s="90">
        <v>44090</v>
      </c>
      <c r="Z618" s="91">
        <v>82</v>
      </c>
      <c r="AA618" s="91">
        <v>5.85</v>
      </c>
      <c r="AB618" s="91">
        <v>78.5</v>
      </c>
      <c r="AC618" s="91">
        <v>18.100000000000001</v>
      </c>
      <c r="AD618" s="91">
        <v>18.899999999999999</v>
      </c>
      <c r="AE618" s="91">
        <v>7.1</v>
      </c>
      <c r="AF618" s="91">
        <v>92.4</v>
      </c>
      <c r="AG618" s="91">
        <f t="shared" si="393"/>
        <v>0.79999999999999716</v>
      </c>
      <c r="AH618" s="91">
        <v>12</v>
      </c>
      <c r="AI618" s="91">
        <v>2</v>
      </c>
      <c r="AJ618" s="91" t="s">
        <v>88</v>
      </c>
      <c r="AK618" s="91">
        <v>10</v>
      </c>
      <c r="AL618" s="91">
        <v>52970</v>
      </c>
      <c r="AM618" s="91" t="s">
        <v>88</v>
      </c>
      <c r="AN618" s="91" t="s">
        <v>88</v>
      </c>
      <c r="AO618" s="91" t="s">
        <v>88</v>
      </c>
      <c r="AP618" s="91">
        <v>0.2484863293062323</v>
      </c>
      <c r="AQ618" s="91" t="s">
        <v>88</v>
      </c>
      <c r="AR618" s="91" t="s">
        <v>88</v>
      </c>
      <c r="AS618" s="91">
        <v>15.8</v>
      </c>
      <c r="AT618" s="91" t="s">
        <v>88</v>
      </c>
      <c r="AU618" s="91" t="s">
        <v>88</v>
      </c>
      <c r="AV618" s="91">
        <v>17</v>
      </c>
      <c r="AW618" s="91" t="s">
        <v>88</v>
      </c>
      <c r="AX618" s="91">
        <v>5</v>
      </c>
      <c r="AY618" s="91">
        <v>0.318</v>
      </c>
      <c r="AZ618" s="91" t="s">
        <v>88</v>
      </c>
      <c r="BA618" s="91" t="s">
        <v>88</v>
      </c>
      <c r="BB618" s="91" t="s">
        <v>88</v>
      </c>
      <c r="BC618" s="91" t="s">
        <v>88</v>
      </c>
      <c r="BD618" s="91" t="s">
        <v>88</v>
      </c>
      <c r="BE618" s="93" t="s">
        <v>88</v>
      </c>
      <c r="BF618" s="91" t="s">
        <v>88</v>
      </c>
      <c r="BG618" s="91" t="s">
        <v>88</v>
      </c>
      <c r="BH618" s="91" t="s">
        <v>88</v>
      </c>
      <c r="BI618" s="94">
        <f t="shared" si="354"/>
        <v>96.511152227214055</v>
      </c>
      <c r="BJ618" s="95">
        <f t="shared" si="355"/>
        <v>2</v>
      </c>
      <c r="BK618" s="95">
        <f t="shared" si="356"/>
        <v>51.061008023968697</v>
      </c>
      <c r="BL618" s="95">
        <f t="shared" si="357"/>
        <v>80.14150832</v>
      </c>
      <c r="BM618" s="95">
        <f t="shared" si="358"/>
        <v>99.104004398411917</v>
      </c>
      <c r="BN618" s="95">
        <f t="shared" si="359"/>
        <v>2</v>
      </c>
      <c r="BO618" s="95">
        <f t="shared" si="360"/>
        <v>89.428374924745114</v>
      </c>
      <c r="BP618" s="95">
        <f t="shared" si="361"/>
        <v>66.979257314409438</v>
      </c>
      <c r="BQ618" s="95">
        <f t="shared" si="362"/>
        <v>20</v>
      </c>
      <c r="BR618" s="96">
        <f t="shared" si="363"/>
        <v>56.970751193931406</v>
      </c>
      <c r="BS618" s="97" t="str">
        <f t="shared" si="364"/>
        <v>MEDIA</v>
      </c>
      <c r="BT618" s="98">
        <f t="shared" si="365"/>
        <v>15.723270440251572</v>
      </c>
      <c r="BU618" s="99">
        <f t="shared" si="366"/>
        <v>0.92400000000000004</v>
      </c>
      <c r="BV618" s="100">
        <f t="shared" si="367"/>
        <v>0.1</v>
      </c>
      <c r="BW618" s="95">
        <f t="shared" si="368"/>
        <v>0.55065796748454343</v>
      </c>
      <c r="BX618" s="94">
        <f t="shared" si="369"/>
        <v>0.91</v>
      </c>
      <c r="BY618" s="100">
        <f t="shared" si="370"/>
        <v>0.96899999999999997</v>
      </c>
      <c r="BZ618" s="100">
        <f t="shared" si="371"/>
        <v>0.80983729780986013</v>
      </c>
      <c r="CA618" s="94">
        <f t="shared" si="372"/>
        <v>0.8</v>
      </c>
      <c r="CB618" s="99">
        <f t="shared" si="373"/>
        <v>0.72736933714121654</v>
      </c>
      <c r="CC618" s="97" t="str">
        <f t="shared" si="374"/>
        <v>Aceptable</v>
      </c>
      <c r="CD618" s="99">
        <f t="shared" si="375"/>
        <v>0.19016270219013984</v>
      </c>
      <c r="CE618" s="96">
        <f t="shared" si="376"/>
        <v>1</v>
      </c>
      <c r="CF618" s="96">
        <f t="shared" si="377"/>
        <v>1</v>
      </c>
      <c r="CG618" s="99">
        <f t="shared" si="378"/>
        <v>0.73005423406337988</v>
      </c>
      <c r="CH618" s="101" t="str">
        <f t="shared" si="379"/>
        <v>Alta</v>
      </c>
      <c r="CI618" s="96">
        <f t="shared" si="380"/>
        <v>0</v>
      </c>
      <c r="CJ618" s="96">
        <f t="shared" si="381"/>
        <v>1</v>
      </c>
      <c r="CK618" s="96">
        <f t="shared" si="382"/>
        <v>7.5999999999999956E-2</v>
      </c>
      <c r="CL618" s="102">
        <f t="shared" si="383"/>
        <v>0.35866666666666669</v>
      </c>
      <c r="CM618" s="103" t="str">
        <f t="shared" si="384"/>
        <v>Baja</v>
      </c>
      <c r="CN618" s="96">
        <f t="shared" si="385"/>
        <v>3.1000000000000003E-2</v>
      </c>
      <c r="CO618" s="96">
        <f t="shared" si="386"/>
        <v>3.1000000000000003E-2</v>
      </c>
      <c r="CP618" s="103" t="str">
        <f t="shared" si="387"/>
        <v>Ninguna</v>
      </c>
      <c r="CQ618" s="104">
        <f t="shared" si="388"/>
        <v>1.850409490298555E-5</v>
      </c>
      <c r="CR618" s="104">
        <f t="shared" si="389"/>
        <v>1.850409490298555E-5</v>
      </c>
      <c r="CS618" s="103" t="str">
        <f t="shared" si="390"/>
        <v>Ninguna</v>
      </c>
      <c r="CT618" s="105" t="str">
        <f t="shared" si="391"/>
        <v>Eutrofico</v>
      </c>
      <c r="CU618" s="113" t="s">
        <v>2963</v>
      </c>
      <c r="CV618" s="83" t="s">
        <v>2964</v>
      </c>
      <c r="CW618" s="90">
        <v>44117</v>
      </c>
      <c r="CX618" s="106" t="e">
        <f t="shared" si="392"/>
        <v>#VALUE!</v>
      </c>
    </row>
    <row r="619" spans="1:102" ht="30" hidden="1" customHeight="1" x14ac:dyDescent="0.2">
      <c r="A619" s="83">
        <v>2020</v>
      </c>
      <c r="B619" s="84" t="s">
        <v>2965</v>
      </c>
      <c r="C619" s="84" t="s">
        <v>735</v>
      </c>
      <c r="D619" s="83" t="s">
        <v>1996</v>
      </c>
      <c r="E619" s="86" t="s">
        <v>492</v>
      </c>
      <c r="F619" s="86" t="s">
        <v>78</v>
      </c>
      <c r="G619" s="86" t="s">
        <v>1578</v>
      </c>
      <c r="H619" s="87">
        <v>-75.696843999999999</v>
      </c>
      <c r="I619" s="119">
        <v>6.0476159999999997</v>
      </c>
      <c r="J619" s="88">
        <v>820709.39789999998</v>
      </c>
      <c r="K619" s="86">
        <v>1160770.1601</v>
      </c>
      <c r="L619" s="120">
        <v>1353</v>
      </c>
      <c r="M619" s="83">
        <v>2</v>
      </c>
      <c r="N619" s="86" t="s">
        <v>79</v>
      </c>
      <c r="O619" s="86" t="s">
        <v>2545</v>
      </c>
      <c r="P619" s="86" t="s">
        <v>80</v>
      </c>
      <c r="Q619" s="84" t="s">
        <v>2546</v>
      </c>
      <c r="R619" s="84" t="s">
        <v>667</v>
      </c>
      <c r="S619" s="84" t="s">
        <v>82</v>
      </c>
      <c r="T619" s="84" t="s">
        <v>721</v>
      </c>
      <c r="U619" s="85" t="s">
        <v>493</v>
      </c>
      <c r="V619" s="84" t="s">
        <v>735</v>
      </c>
      <c r="W619" s="84" t="s">
        <v>495</v>
      </c>
      <c r="X619" s="90" t="s">
        <v>735</v>
      </c>
      <c r="Y619" s="90">
        <v>44090</v>
      </c>
      <c r="Z619" s="91">
        <v>1400</v>
      </c>
      <c r="AA619" s="91">
        <v>6.19</v>
      </c>
      <c r="AB619" s="91">
        <v>109.3</v>
      </c>
      <c r="AC619" s="91">
        <v>22.1</v>
      </c>
      <c r="AD619" s="91">
        <v>23</v>
      </c>
      <c r="AE619" s="91">
        <v>7.23</v>
      </c>
      <c r="AF619" s="91">
        <v>93.7</v>
      </c>
      <c r="AG619" s="91">
        <f t="shared" si="393"/>
        <v>0.89999999999999858</v>
      </c>
      <c r="AH619" s="91">
        <v>24.1</v>
      </c>
      <c r="AI619" s="91">
        <v>5.42</v>
      </c>
      <c r="AJ619" s="91" t="s">
        <v>88</v>
      </c>
      <c r="AK619" s="91">
        <v>10</v>
      </c>
      <c r="AL619" s="91">
        <v>345000</v>
      </c>
      <c r="AM619" s="91" t="s">
        <v>88</v>
      </c>
      <c r="AN619" s="91" t="s">
        <v>88</v>
      </c>
      <c r="AO619" s="91" t="s">
        <v>88</v>
      </c>
      <c r="AP619" s="91">
        <v>0.2484863293062323</v>
      </c>
      <c r="AQ619" s="91" t="s">
        <v>88</v>
      </c>
      <c r="AR619" s="91" t="s">
        <v>88</v>
      </c>
      <c r="AS619" s="91">
        <v>400</v>
      </c>
      <c r="AT619" s="91" t="s">
        <v>88</v>
      </c>
      <c r="AU619" s="91" t="s">
        <v>88</v>
      </c>
      <c r="AV619" s="91">
        <v>476</v>
      </c>
      <c r="AW619" s="91" t="s">
        <v>88</v>
      </c>
      <c r="AX619" s="91">
        <v>5.95</v>
      </c>
      <c r="AY619" s="91">
        <v>0.89400000000000002</v>
      </c>
      <c r="AZ619" s="91" t="s">
        <v>88</v>
      </c>
      <c r="BA619" s="91" t="s">
        <v>88</v>
      </c>
      <c r="BB619" s="91" t="s">
        <v>88</v>
      </c>
      <c r="BC619" s="91" t="s">
        <v>88</v>
      </c>
      <c r="BD619" s="91" t="s">
        <v>88</v>
      </c>
      <c r="BE619" s="93" t="s">
        <v>88</v>
      </c>
      <c r="BF619" s="91" t="s">
        <v>88</v>
      </c>
      <c r="BG619" s="91" t="s">
        <v>88</v>
      </c>
      <c r="BH619" s="91" t="s">
        <v>88</v>
      </c>
      <c r="BI619" s="94">
        <f t="shared" si="354"/>
        <v>97.119989480773185</v>
      </c>
      <c r="BJ619" s="95">
        <f t="shared" si="355"/>
        <v>2</v>
      </c>
      <c r="BK619" s="95">
        <f t="shared" si="356"/>
        <v>62.842033302891394</v>
      </c>
      <c r="BL619" s="95">
        <f t="shared" si="357"/>
        <v>54.780805586109821</v>
      </c>
      <c r="BM619" s="95">
        <f t="shared" si="358"/>
        <v>99.104004398411917</v>
      </c>
      <c r="BN619" s="95">
        <f t="shared" si="359"/>
        <v>2</v>
      </c>
      <c r="BO619" s="95">
        <f t="shared" si="360"/>
        <v>89.249596352490499</v>
      </c>
      <c r="BP619" s="95">
        <f t="shared" si="361"/>
        <v>5</v>
      </c>
      <c r="BQ619" s="95">
        <f t="shared" si="362"/>
        <v>20</v>
      </c>
      <c r="BR619" s="96">
        <f t="shared" si="363"/>
        <v>50.604270564611824</v>
      </c>
      <c r="BS619" s="97" t="str">
        <f t="shared" si="364"/>
        <v>MEDIA</v>
      </c>
      <c r="BT619" s="98">
        <f t="shared" si="365"/>
        <v>6.6554809843400449</v>
      </c>
      <c r="BU619" s="99">
        <f t="shared" si="366"/>
        <v>0.93700000000000006</v>
      </c>
      <c r="BV619" s="100">
        <f t="shared" si="367"/>
        <v>0.1</v>
      </c>
      <c r="BW619" s="95">
        <f t="shared" si="368"/>
        <v>0.65715661412566417</v>
      </c>
      <c r="BX619" s="94">
        <f t="shared" si="369"/>
        <v>0.71</v>
      </c>
      <c r="BY619" s="100">
        <f t="shared" si="370"/>
        <v>0</v>
      </c>
      <c r="BZ619" s="100">
        <f t="shared" si="371"/>
        <v>0.70368678745536251</v>
      </c>
      <c r="CA619" s="94">
        <f t="shared" si="372"/>
        <v>0.35</v>
      </c>
      <c r="CB619" s="99">
        <f t="shared" si="373"/>
        <v>0.5028380762213438</v>
      </c>
      <c r="CC619" s="97" t="str">
        <f t="shared" si="374"/>
        <v>Regular</v>
      </c>
      <c r="CD619" s="99">
        <f t="shared" si="375"/>
        <v>0.29631321254463744</v>
      </c>
      <c r="CE619" s="96">
        <f t="shared" si="376"/>
        <v>1</v>
      </c>
      <c r="CF619" s="96">
        <f t="shared" si="377"/>
        <v>1</v>
      </c>
      <c r="CG619" s="99">
        <f t="shared" si="378"/>
        <v>0.7654377375148792</v>
      </c>
      <c r="CH619" s="101" t="str">
        <f t="shared" si="379"/>
        <v>Alta</v>
      </c>
      <c r="CI619" s="96">
        <f t="shared" si="380"/>
        <v>0.46379950057687075</v>
      </c>
      <c r="CJ619" s="96">
        <f t="shared" si="381"/>
        <v>1</v>
      </c>
      <c r="CK619" s="96">
        <f t="shared" si="382"/>
        <v>6.2999999999999945E-2</v>
      </c>
      <c r="CL619" s="102">
        <f t="shared" si="383"/>
        <v>0.50893316685895684</v>
      </c>
      <c r="CM619" s="103" t="str">
        <f t="shared" si="384"/>
        <v>Media</v>
      </c>
      <c r="CN619" s="96">
        <f t="shared" si="385"/>
        <v>1</v>
      </c>
      <c r="CO619" s="96">
        <f t="shared" si="386"/>
        <v>1</v>
      </c>
      <c r="CP619" s="103" t="str">
        <f t="shared" si="387"/>
        <v>Muy Alta</v>
      </c>
      <c r="CQ619" s="104">
        <f t="shared" si="388"/>
        <v>5.9796716980590622E-5</v>
      </c>
      <c r="CR619" s="104">
        <f t="shared" si="389"/>
        <v>5.9796716980590622E-5</v>
      </c>
      <c r="CS619" s="103" t="str">
        <f t="shared" si="390"/>
        <v>Ninguna</v>
      </c>
      <c r="CT619" s="105" t="str">
        <f t="shared" si="391"/>
        <v>Eutrofico</v>
      </c>
      <c r="CU619" s="113" t="s">
        <v>2963</v>
      </c>
      <c r="CV619" s="83" t="s">
        <v>2964</v>
      </c>
      <c r="CW619" s="90">
        <v>44117</v>
      </c>
      <c r="CX619" s="106" t="e">
        <f t="shared" si="392"/>
        <v>#VALUE!</v>
      </c>
    </row>
    <row r="620" spans="1:102" ht="30" hidden="1" customHeight="1" x14ac:dyDescent="0.2">
      <c r="A620" s="83">
        <v>2020</v>
      </c>
      <c r="B620" s="84" t="s">
        <v>2966</v>
      </c>
      <c r="C620" s="84" t="s">
        <v>735</v>
      </c>
      <c r="D620" s="83" t="s">
        <v>1999</v>
      </c>
      <c r="E620" s="86" t="s">
        <v>492</v>
      </c>
      <c r="F620" s="86" t="s">
        <v>78</v>
      </c>
      <c r="G620" s="86" t="s">
        <v>1951</v>
      </c>
      <c r="H620" s="87">
        <v>-75.747305999999995</v>
      </c>
      <c r="I620" s="119">
        <v>6.0683720000000001</v>
      </c>
      <c r="J620" s="88">
        <v>815127.84730000002</v>
      </c>
      <c r="K620" s="86">
        <v>1163083.3611000001</v>
      </c>
      <c r="L620" s="120">
        <v>1067</v>
      </c>
      <c r="M620" s="83">
        <v>2</v>
      </c>
      <c r="N620" s="86" t="s">
        <v>79</v>
      </c>
      <c r="O620" s="86" t="s">
        <v>2545</v>
      </c>
      <c r="P620" s="86" t="s">
        <v>80</v>
      </c>
      <c r="Q620" s="84" t="s">
        <v>2546</v>
      </c>
      <c r="R620" s="84" t="s">
        <v>667</v>
      </c>
      <c r="S620" s="84" t="s">
        <v>82</v>
      </c>
      <c r="T620" s="84" t="s">
        <v>721</v>
      </c>
      <c r="U620" s="85" t="s">
        <v>493</v>
      </c>
      <c r="V620" s="84" t="s">
        <v>735</v>
      </c>
      <c r="W620" s="84" t="s">
        <v>495</v>
      </c>
      <c r="X620" s="90" t="s">
        <v>735</v>
      </c>
      <c r="Y620" s="90">
        <v>44090</v>
      </c>
      <c r="Z620" s="91">
        <v>4930</v>
      </c>
      <c r="AA620" s="91">
        <v>6.06</v>
      </c>
      <c r="AB620" s="91">
        <v>144</v>
      </c>
      <c r="AC620" s="91">
        <v>23.4</v>
      </c>
      <c r="AD620" s="91">
        <v>26</v>
      </c>
      <c r="AE620" s="91">
        <v>7.18</v>
      </c>
      <c r="AF620" s="91">
        <v>94.8</v>
      </c>
      <c r="AG620" s="91">
        <f t="shared" si="393"/>
        <v>2.6000000000000014</v>
      </c>
      <c r="AH620" s="91">
        <v>29.4</v>
      </c>
      <c r="AI620" s="91">
        <v>2.3199999999999998</v>
      </c>
      <c r="AJ620" s="91" t="s">
        <v>88</v>
      </c>
      <c r="AK620" s="91">
        <v>10</v>
      </c>
      <c r="AL620" s="91">
        <v>547500</v>
      </c>
      <c r="AM620" s="91" t="s">
        <v>88</v>
      </c>
      <c r="AN620" s="91" t="s">
        <v>88</v>
      </c>
      <c r="AO620" s="91" t="s">
        <v>88</v>
      </c>
      <c r="AP620" s="91">
        <v>0.2484863293062323</v>
      </c>
      <c r="AQ620" s="91" t="s">
        <v>88</v>
      </c>
      <c r="AR620" s="91" t="s">
        <v>88</v>
      </c>
      <c r="AS620" s="91">
        <v>1402</v>
      </c>
      <c r="AT620" s="91" t="s">
        <v>88</v>
      </c>
      <c r="AU620" s="91" t="s">
        <v>88</v>
      </c>
      <c r="AV620" s="91">
        <v>1024</v>
      </c>
      <c r="AW620" s="91" t="s">
        <v>88</v>
      </c>
      <c r="AX620" s="91">
        <v>5</v>
      </c>
      <c r="AY620" s="91">
        <v>1.0900000000000001</v>
      </c>
      <c r="AZ620" s="91" t="s">
        <v>88</v>
      </c>
      <c r="BA620" s="91" t="s">
        <v>88</v>
      </c>
      <c r="BB620" s="91" t="s">
        <v>88</v>
      </c>
      <c r="BC620" s="91" t="s">
        <v>88</v>
      </c>
      <c r="BD620" s="91" t="s">
        <v>88</v>
      </c>
      <c r="BE620" s="93" t="s">
        <v>88</v>
      </c>
      <c r="BF620" s="91" t="s">
        <v>88</v>
      </c>
      <c r="BG620" s="91" t="s">
        <v>88</v>
      </c>
      <c r="BH620" s="91" t="s">
        <v>88</v>
      </c>
      <c r="BI620" s="94">
        <f t="shared" si="354"/>
        <v>97.562990146360946</v>
      </c>
      <c r="BJ620" s="95">
        <f t="shared" si="355"/>
        <v>2</v>
      </c>
      <c r="BK620" s="95">
        <f t="shared" si="356"/>
        <v>58.258212797239565</v>
      </c>
      <c r="BL620" s="95">
        <f t="shared" si="357"/>
        <v>77.325144537492278</v>
      </c>
      <c r="BM620" s="95">
        <f t="shared" si="358"/>
        <v>99.104004398411917</v>
      </c>
      <c r="BN620" s="95">
        <f t="shared" si="359"/>
        <v>2</v>
      </c>
      <c r="BO620" s="95">
        <f t="shared" si="360"/>
        <v>84.424184298494524</v>
      </c>
      <c r="BP620" s="95">
        <f t="shared" si="361"/>
        <v>5</v>
      </c>
      <c r="BQ620" s="95">
        <f t="shared" si="362"/>
        <v>20</v>
      </c>
      <c r="BR620" s="96">
        <f t="shared" si="363"/>
        <v>52.172696501392508</v>
      </c>
      <c r="BS620" s="97" t="str">
        <f t="shared" si="364"/>
        <v>MEDIA</v>
      </c>
      <c r="BT620" s="98">
        <f t="shared" si="365"/>
        <v>4.5871559633027523</v>
      </c>
      <c r="BU620" s="99">
        <f t="shared" si="366"/>
        <v>0.94799999999999995</v>
      </c>
      <c r="BV620" s="100">
        <f t="shared" si="367"/>
        <v>0.1</v>
      </c>
      <c r="BW620" s="95">
        <f t="shared" si="368"/>
        <v>0.61419908467996853</v>
      </c>
      <c r="BX620" s="94">
        <f t="shared" si="369"/>
        <v>0.51</v>
      </c>
      <c r="BY620" s="100">
        <f t="shared" si="370"/>
        <v>0</v>
      </c>
      <c r="BZ620" s="100">
        <f t="shared" si="371"/>
        <v>0.5712484141480404</v>
      </c>
      <c r="CA620" s="94">
        <f t="shared" si="372"/>
        <v>0.15</v>
      </c>
      <c r="CB620" s="99">
        <f t="shared" si="373"/>
        <v>0.42404264983592133</v>
      </c>
      <c r="CC620" s="97" t="str">
        <f t="shared" si="374"/>
        <v>Mala</v>
      </c>
      <c r="CD620" s="99">
        <f t="shared" si="375"/>
        <v>0.4287515858519596</v>
      </c>
      <c r="CE620" s="96">
        <f t="shared" si="376"/>
        <v>1</v>
      </c>
      <c r="CF620" s="96">
        <f t="shared" si="377"/>
        <v>1</v>
      </c>
      <c r="CG620" s="99">
        <f t="shared" si="378"/>
        <v>0.80958386195065313</v>
      </c>
      <c r="CH620" s="101" t="str">
        <f t="shared" si="379"/>
        <v>Muy Alta</v>
      </c>
      <c r="CI620" s="96">
        <f t="shared" si="380"/>
        <v>0.20584158942362973</v>
      </c>
      <c r="CJ620" s="96">
        <f t="shared" si="381"/>
        <v>1</v>
      </c>
      <c r="CK620" s="96">
        <f t="shared" si="382"/>
        <v>5.2000000000000046E-2</v>
      </c>
      <c r="CL620" s="102">
        <f t="shared" si="383"/>
        <v>0.41928052980787661</v>
      </c>
      <c r="CM620" s="103" t="str">
        <f t="shared" si="384"/>
        <v>Media</v>
      </c>
      <c r="CN620" s="96">
        <f t="shared" si="385"/>
        <v>1</v>
      </c>
      <c r="CO620" s="96">
        <f t="shared" si="386"/>
        <v>1</v>
      </c>
      <c r="CP620" s="103" t="str">
        <f t="shared" si="387"/>
        <v>Muy Alta</v>
      </c>
      <c r="CQ620" s="104">
        <f t="shared" si="388"/>
        <v>3.8186130398290795E-5</v>
      </c>
      <c r="CR620" s="104">
        <f t="shared" si="389"/>
        <v>3.8186130398290795E-5</v>
      </c>
      <c r="CS620" s="103" t="str">
        <f t="shared" si="390"/>
        <v>Ninguna</v>
      </c>
      <c r="CT620" s="105" t="str">
        <f t="shared" si="391"/>
        <v>Hipereutrofico</v>
      </c>
      <c r="CU620" s="113" t="s">
        <v>2963</v>
      </c>
      <c r="CV620" s="83" t="s">
        <v>2964</v>
      </c>
      <c r="CW620" s="90">
        <v>44117</v>
      </c>
      <c r="CX620" s="106" t="e">
        <f t="shared" si="392"/>
        <v>#VALUE!</v>
      </c>
    </row>
    <row r="621" spans="1:102" ht="30" hidden="1" customHeight="1" x14ac:dyDescent="0.2">
      <c r="A621" s="83">
        <v>2020</v>
      </c>
      <c r="B621" s="84" t="s">
        <v>2967</v>
      </c>
      <c r="C621" s="84" t="s">
        <v>735</v>
      </c>
      <c r="D621" s="83" t="s">
        <v>2002</v>
      </c>
      <c r="E621" s="84" t="s">
        <v>1000</v>
      </c>
      <c r="F621" s="86" t="s">
        <v>78</v>
      </c>
      <c r="G621" s="86" t="s">
        <v>2003</v>
      </c>
      <c r="H621" s="87">
        <v>-75.834992</v>
      </c>
      <c r="I621" s="119">
        <v>6.101756</v>
      </c>
      <c r="J621" s="88">
        <v>805428.75859999994</v>
      </c>
      <c r="K621" s="86">
        <v>1166807.6129999999</v>
      </c>
      <c r="L621" s="120">
        <v>595</v>
      </c>
      <c r="M621" s="83">
        <v>2</v>
      </c>
      <c r="N621" s="86" t="s">
        <v>79</v>
      </c>
      <c r="O621" s="86" t="s">
        <v>2545</v>
      </c>
      <c r="P621" s="86" t="s">
        <v>80</v>
      </c>
      <c r="Q621" s="84" t="s">
        <v>2546</v>
      </c>
      <c r="R621" s="84" t="s">
        <v>667</v>
      </c>
      <c r="S621" s="84" t="s">
        <v>82</v>
      </c>
      <c r="T621" s="84" t="s">
        <v>721</v>
      </c>
      <c r="U621" s="85" t="s">
        <v>493</v>
      </c>
      <c r="V621" s="84" t="s">
        <v>735</v>
      </c>
      <c r="W621" s="84" t="s">
        <v>495</v>
      </c>
      <c r="X621" s="90" t="s">
        <v>735</v>
      </c>
      <c r="Y621" s="90">
        <v>44091</v>
      </c>
      <c r="Z621" s="91">
        <v>15280</v>
      </c>
      <c r="AA621" s="91">
        <v>6.97</v>
      </c>
      <c r="AB621" s="91">
        <v>164</v>
      </c>
      <c r="AC621" s="91">
        <v>23.5</v>
      </c>
      <c r="AD621" s="91">
        <v>26</v>
      </c>
      <c r="AE621" s="91">
        <v>7.68</v>
      </c>
      <c r="AF621" s="91">
        <v>96.8</v>
      </c>
      <c r="AG621" s="91">
        <f t="shared" si="393"/>
        <v>2.5</v>
      </c>
      <c r="AH621" s="91">
        <v>12</v>
      </c>
      <c r="AI621" s="91">
        <v>4.8600000000000003</v>
      </c>
      <c r="AJ621" s="91" t="s">
        <v>88</v>
      </c>
      <c r="AK621" s="91">
        <v>10</v>
      </c>
      <c r="AL621" s="91">
        <v>38435</v>
      </c>
      <c r="AM621" s="91" t="s">
        <v>88</v>
      </c>
      <c r="AN621" s="91" t="s">
        <v>88</v>
      </c>
      <c r="AO621" s="91" t="s">
        <v>88</v>
      </c>
      <c r="AP621" s="91">
        <v>0.2484863293062323</v>
      </c>
      <c r="AQ621" s="91" t="s">
        <v>88</v>
      </c>
      <c r="AR621" s="91" t="s">
        <v>88</v>
      </c>
      <c r="AS621" s="91">
        <v>1183</v>
      </c>
      <c r="AT621" s="91" t="s">
        <v>88</v>
      </c>
      <c r="AU621" s="91" t="s">
        <v>88</v>
      </c>
      <c r="AV621" s="91">
        <v>1169</v>
      </c>
      <c r="AW621" s="91" t="s">
        <v>88</v>
      </c>
      <c r="AX621" s="91">
        <v>5</v>
      </c>
      <c r="AY621" s="91">
        <v>0.872</v>
      </c>
      <c r="AZ621" s="91" t="s">
        <v>88</v>
      </c>
      <c r="BA621" s="91" t="s">
        <v>88</v>
      </c>
      <c r="BB621" s="91" t="s">
        <v>88</v>
      </c>
      <c r="BC621" s="91" t="s">
        <v>88</v>
      </c>
      <c r="BD621" s="91" t="s">
        <v>88</v>
      </c>
      <c r="BE621" s="93" t="s">
        <v>88</v>
      </c>
      <c r="BF621" s="91" t="s">
        <v>88</v>
      </c>
      <c r="BG621" s="91" t="s">
        <v>88</v>
      </c>
      <c r="BH621" s="91" t="s">
        <v>88</v>
      </c>
      <c r="BI621" s="94">
        <f t="shared" si="354"/>
        <v>98.1971776755679</v>
      </c>
      <c r="BJ621" s="95">
        <f t="shared" si="355"/>
        <v>2</v>
      </c>
      <c r="BK621" s="95">
        <f t="shared" si="356"/>
        <v>87.827734271825165</v>
      </c>
      <c r="BL621" s="95">
        <f t="shared" si="357"/>
        <v>58.274004213171963</v>
      </c>
      <c r="BM621" s="95">
        <f t="shared" si="358"/>
        <v>99.104004398411917</v>
      </c>
      <c r="BN621" s="95">
        <f t="shared" si="359"/>
        <v>2</v>
      </c>
      <c r="BO621" s="95">
        <f t="shared" si="360"/>
        <v>84.793539135742179</v>
      </c>
      <c r="BP621" s="95">
        <f t="shared" si="361"/>
        <v>5</v>
      </c>
      <c r="BQ621" s="95">
        <f t="shared" si="362"/>
        <v>20</v>
      </c>
      <c r="BR621" s="96">
        <f t="shared" si="363"/>
        <v>53.474465791611635</v>
      </c>
      <c r="BS621" s="97" t="str">
        <f t="shared" si="364"/>
        <v>MEDIA</v>
      </c>
      <c r="BT621" s="98">
        <f t="shared" si="365"/>
        <v>5.7339449541284404</v>
      </c>
      <c r="BU621" s="99">
        <f t="shared" si="366"/>
        <v>0.96799999999999997</v>
      </c>
      <c r="BV621" s="100">
        <f t="shared" si="367"/>
        <v>0.1</v>
      </c>
      <c r="BW621" s="95">
        <f t="shared" si="368"/>
        <v>0.98588712241684229</v>
      </c>
      <c r="BX621" s="94">
        <f t="shared" si="369"/>
        <v>0.91</v>
      </c>
      <c r="BY621" s="100">
        <f t="shared" si="370"/>
        <v>0</v>
      </c>
      <c r="BZ621" s="100">
        <f t="shared" si="371"/>
        <v>0.4896233976924047</v>
      </c>
      <c r="CA621" s="94">
        <f t="shared" si="372"/>
        <v>0.35</v>
      </c>
      <c r="CB621" s="99">
        <f t="shared" si="373"/>
        <v>0.55185147281529467</v>
      </c>
      <c r="CC621" s="97" t="str">
        <f t="shared" si="374"/>
        <v>Regular</v>
      </c>
      <c r="CD621" s="99">
        <f t="shared" si="375"/>
        <v>0.5103766023075953</v>
      </c>
      <c r="CE621" s="96">
        <f t="shared" si="376"/>
        <v>1</v>
      </c>
      <c r="CF621" s="96">
        <f t="shared" si="377"/>
        <v>1</v>
      </c>
      <c r="CG621" s="99">
        <f t="shared" si="378"/>
        <v>0.83679220076919847</v>
      </c>
      <c r="CH621" s="101" t="str">
        <f t="shared" si="379"/>
        <v>Muy Alta</v>
      </c>
      <c r="CI621" s="96">
        <f t="shared" si="380"/>
        <v>0.43064538848360534</v>
      </c>
      <c r="CJ621" s="96">
        <f t="shared" si="381"/>
        <v>1</v>
      </c>
      <c r="CK621" s="96">
        <f t="shared" si="382"/>
        <v>3.2000000000000028E-2</v>
      </c>
      <c r="CL621" s="102">
        <f t="shared" si="383"/>
        <v>0.48754846282786851</v>
      </c>
      <c r="CM621" s="103" t="str">
        <f t="shared" si="384"/>
        <v>Media</v>
      </c>
      <c r="CN621" s="96">
        <f t="shared" si="385"/>
        <v>1</v>
      </c>
      <c r="CO621" s="96">
        <f t="shared" si="386"/>
        <v>1</v>
      </c>
      <c r="CP621" s="103" t="str">
        <f t="shared" si="387"/>
        <v>Muy Alta</v>
      </c>
      <c r="CQ621" s="104">
        <f t="shared" si="388"/>
        <v>8.8106297673624619E-4</v>
      </c>
      <c r="CR621" s="104">
        <f t="shared" si="389"/>
        <v>8.8106297673624619E-4</v>
      </c>
      <c r="CS621" s="103" t="str">
        <f t="shared" si="390"/>
        <v>Ninguna</v>
      </c>
      <c r="CT621" s="105" t="str">
        <f t="shared" si="391"/>
        <v>Eutrofico</v>
      </c>
      <c r="CU621" s="113" t="s">
        <v>2963</v>
      </c>
      <c r="CV621" s="83" t="s">
        <v>2964</v>
      </c>
      <c r="CW621" s="90">
        <v>44117</v>
      </c>
      <c r="CX621" s="106" t="e">
        <f t="shared" si="392"/>
        <v>#VALUE!</v>
      </c>
    </row>
    <row r="622" spans="1:102" ht="30" hidden="1" customHeight="1" x14ac:dyDescent="0.2">
      <c r="A622" s="83">
        <v>2020</v>
      </c>
      <c r="B622" s="84" t="s">
        <v>2005</v>
      </c>
      <c r="C622" s="84" t="s">
        <v>561</v>
      </c>
      <c r="D622" s="83" t="s">
        <v>2006</v>
      </c>
      <c r="E622" s="84" t="s">
        <v>1367</v>
      </c>
      <c r="F622" s="86" t="s">
        <v>241</v>
      </c>
      <c r="G622" s="86" t="s">
        <v>1578</v>
      </c>
      <c r="H622" s="87">
        <v>-75.524417</v>
      </c>
      <c r="I622" s="119">
        <v>6.6625829999999997</v>
      </c>
      <c r="J622" s="88">
        <v>839994.74410000001</v>
      </c>
      <c r="K622" s="86">
        <v>1228745.5585</v>
      </c>
      <c r="L622" s="120">
        <v>2467</v>
      </c>
      <c r="M622" s="83">
        <v>2</v>
      </c>
      <c r="N622" s="86" t="s">
        <v>79</v>
      </c>
      <c r="O622" s="86" t="s">
        <v>2684</v>
      </c>
      <c r="P622" s="86" t="s">
        <v>685</v>
      </c>
      <c r="Q622" s="84" t="s">
        <v>2690</v>
      </c>
      <c r="R622" s="84" t="s">
        <v>703</v>
      </c>
      <c r="S622" s="84" t="s">
        <v>250</v>
      </c>
      <c r="T622" s="84" t="s">
        <v>251</v>
      </c>
      <c r="U622" s="85" t="s">
        <v>595</v>
      </c>
      <c r="V622" s="84" t="s">
        <v>596</v>
      </c>
      <c r="W622" s="84" t="s">
        <v>599</v>
      </c>
      <c r="X622" s="90" t="s">
        <v>561</v>
      </c>
      <c r="Y622" s="90">
        <v>44194</v>
      </c>
      <c r="Z622" s="91">
        <v>1465.63</v>
      </c>
      <c r="AA622" s="91">
        <v>7.15</v>
      </c>
      <c r="AB622" s="91">
        <v>203</v>
      </c>
      <c r="AC622" s="91">
        <v>16.5</v>
      </c>
      <c r="AD622" s="91">
        <v>22</v>
      </c>
      <c r="AE622" s="91">
        <v>7.42</v>
      </c>
      <c r="AF622" s="91">
        <v>97.7</v>
      </c>
      <c r="AG622" s="91">
        <f t="shared" si="393"/>
        <v>5.5</v>
      </c>
      <c r="AH622" s="91">
        <v>27.2</v>
      </c>
      <c r="AI622" s="91">
        <v>2</v>
      </c>
      <c r="AJ622" s="91" t="s">
        <v>88</v>
      </c>
      <c r="AK622" s="91" t="s">
        <v>88</v>
      </c>
      <c r="AL622" s="91" t="s">
        <v>88</v>
      </c>
      <c r="AM622" s="91" t="s">
        <v>88</v>
      </c>
      <c r="AN622" s="91">
        <v>387</v>
      </c>
      <c r="AO622" s="91" t="s">
        <v>88</v>
      </c>
      <c r="AP622" s="91" t="e">
        <v>#VALUE!</v>
      </c>
      <c r="AQ622" s="91" t="s">
        <v>88</v>
      </c>
      <c r="AR622" s="91" t="s">
        <v>88</v>
      </c>
      <c r="AS622" s="91" t="s">
        <v>88</v>
      </c>
      <c r="AT622" s="91" t="s">
        <v>88</v>
      </c>
      <c r="AU622" s="91" t="s">
        <v>88</v>
      </c>
      <c r="AV622" s="91">
        <v>22</v>
      </c>
      <c r="AW622" s="91" t="s">
        <v>88</v>
      </c>
      <c r="AX622" s="91">
        <v>5</v>
      </c>
      <c r="AY622" s="91">
        <v>0.1</v>
      </c>
      <c r="AZ622" s="91" t="s">
        <v>88</v>
      </c>
      <c r="BA622" s="91" t="s">
        <v>88</v>
      </c>
      <c r="BB622" s="91" t="s">
        <v>88</v>
      </c>
      <c r="BC622" s="91" t="s">
        <v>88</v>
      </c>
      <c r="BD622" s="91" t="s">
        <v>88</v>
      </c>
      <c r="BE622" s="93" t="s">
        <v>88</v>
      </c>
      <c r="BF622" s="91" t="s">
        <v>88</v>
      </c>
      <c r="BG622" s="91" t="s">
        <v>88</v>
      </c>
      <c r="BH622" s="91" t="s">
        <v>88</v>
      </c>
      <c r="BI622" s="94">
        <f t="shared" si="354"/>
        <v>98.410044073144363</v>
      </c>
      <c r="BJ622" s="95">
        <f t="shared" si="355"/>
        <v>30.544252014862643</v>
      </c>
      <c r="BK622" s="95">
        <f t="shared" si="356"/>
        <v>91.413281487905095</v>
      </c>
      <c r="BL622" s="95">
        <f t="shared" si="357"/>
        <v>80.14150832</v>
      </c>
      <c r="BM622" s="95" t="e">
        <f t="shared" si="358"/>
        <v>#VALUE!</v>
      </c>
      <c r="BN622" s="95">
        <f t="shared" si="359"/>
        <v>2</v>
      </c>
      <c r="BO622" s="95">
        <f t="shared" si="360"/>
        <v>70.424406522592179</v>
      </c>
      <c r="BP622" s="95">
        <f t="shared" si="361"/>
        <v>5</v>
      </c>
      <c r="BQ622" s="95">
        <f t="shared" si="362"/>
        <v>20</v>
      </c>
      <c r="BR622" s="96" t="e">
        <f t="shared" si="363"/>
        <v>#VALUE!</v>
      </c>
      <c r="BS622" s="97" t="e">
        <f t="shared" si="364"/>
        <v>#VALUE!</v>
      </c>
      <c r="BT622" s="98">
        <f t="shared" si="365"/>
        <v>50</v>
      </c>
      <c r="BU622" s="99">
        <f t="shared" si="366"/>
        <v>0.97700000000000009</v>
      </c>
      <c r="BV622" s="100">
        <f t="shared" si="367"/>
        <v>0.70157251241641583</v>
      </c>
      <c r="BW622" s="95">
        <f t="shared" si="368"/>
        <v>1</v>
      </c>
      <c r="BX622" s="94">
        <f t="shared" si="369"/>
        <v>0.51</v>
      </c>
      <c r="BY622" s="100">
        <f t="shared" si="370"/>
        <v>0.95399999999999996</v>
      </c>
      <c r="BZ622" s="100">
        <f t="shared" si="371"/>
        <v>0.32072647075891636</v>
      </c>
      <c r="CA622" s="94">
        <f t="shared" si="372"/>
        <v>0.15</v>
      </c>
      <c r="CB622" s="99">
        <f t="shared" si="373"/>
        <v>0.66540185764454662</v>
      </c>
      <c r="CC622" s="97" t="str">
        <f t="shared" si="374"/>
        <v>Regular</v>
      </c>
      <c r="CD622" s="99">
        <f t="shared" si="375"/>
        <v>0.67927352924108364</v>
      </c>
      <c r="CE622" s="96">
        <f t="shared" si="376"/>
        <v>1</v>
      </c>
      <c r="CF622" s="96">
        <f t="shared" si="377"/>
        <v>1</v>
      </c>
      <c r="CG622" s="99">
        <f t="shared" si="378"/>
        <v>0.89309117641369451</v>
      </c>
      <c r="CH622" s="101" t="str">
        <f t="shared" si="379"/>
        <v>Muy Alta</v>
      </c>
      <c r="CI622" s="96">
        <f t="shared" si="380"/>
        <v>0</v>
      </c>
      <c r="CJ622" s="96">
        <f t="shared" si="381"/>
        <v>1</v>
      </c>
      <c r="CK622" s="96">
        <f t="shared" si="382"/>
        <v>2.2999999999999909E-2</v>
      </c>
      <c r="CL622" s="102">
        <f t="shared" si="383"/>
        <v>0.34099999999999997</v>
      </c>
      <c r="CM622" s="103" t="str">
        <f t="shared" si="384"/>
        <v>Baja</v>
      </c>
      <c r="CN622" s="96">
        <f t="shared" si="385"/>
        <v>4.5999999999999999E-2</v>
      </c>
      <c r="CO622" s="96">
        <f t="shared" si="386"/>
        <v>4.5999999999999999E-2</v>
      </c>
      <c r="CP622" s="103" t="str">
        <f t="shared" si="387"/>
        <v>Ninguna</v>
      </c>
      <c r="CQ622" s="104">
        <f t="shared" si="388"/>
        <v>1.6382288794909573E-3</v>
      </c>
      <c r="CR622" s="104">
        <f t="shared" si="389"/>
        <v>1.6382288794909573E-3</v>
      </c>
      <c r="CS622" s="103" t="str">
        <f t="shared" si="390"/>
        <v>Ninguna</v>
      </c>
      <c r="CT622" s="105" t="str">
        <f t="shared" si="391"/>
        <v>Eutrofico</v>
      </c>
      <c r="CU622" s="113" t="s">
        <v>2968</v>
      </c>
      <c r="CV622" s="83" t="s">
        <v>2969</v>
      </c>
      <c r="CW622" s="90">
        <v>44215</v>
      </c>
      <c r="CX622" s="106" t="e">
        <f t="shared" si="392"/>
        <v>#VALUE!</v>
      </c>
    </row>
    <row r="623" spans="1:102" ht="30" hidden="1" customHeight="1" x14ac:dyDescent="0.2">
      <c r="A623" s="83">
        <v>2020</v>
      </c>
      <c r="B623" s="84" t="s">
        <v>2970</v>
      </c>
      <c r="C623" s="84" t="s">
        <v>561</v>
      </c>
      <c r="D623" s="83" t="s">
        <v>2010</v>
      </c>
      <c r="E623" s="84" t="s">
        <v>508</v>
      </c>
      <c r="F623" s="86" t="s">
        <v>241</v>
      </c>
      <c r="G623" s="86" t="s">
        <v>1507</v>
      </c>
      <c r="H623" s="87">
        <v>-75.586590999999999</v>
      </c>
      <c r="I623" s="119">
        <v>6.8251759999999999</v>
      </c>
      <c r="J623" s="88">
        <v>833173.36609999998</v>
      </c>
      <c r="K623" s="86">
        <v>1246753.3092</v>
      </c>
      <c r="L623" s="120">
        <v>2705</v>
      </c>
      <c r="M623" s="83">
        <v>2</v>
      </c>
      <c r="N623" s="86" t="s">
        <v>79</v>
      </c>
      <c r="O623" s="86" t="s">
        <v>2684</v>
      </c>
      <c r="P623" s="86" t="s">
        <v>685</v>
      </c>
      <c r="Q623" s="84" t="s">
        <v>2690</v>
      </c>
      <c r="R623" s="84" t="s">
        <v>703</v>
      </c>
      <c r="S623" s="84" t="s">
        <v>250</v>
      </c>
      <c r="T623" s="84" t="s">
        <v>251</v>
      </c>
      <c r="U623" s="85" t="s">
        <v>2011</v>
      </c>
      <c r="V623" s="84" t="s">
        <v>2012</v>
      </c>
      <c r="W623" s="84" t="s">
        <v>2013</v>
      </c>
      <c r="X623" s="90" t="s">
        <v>561</v>
      </c>
      <c r="Y623" s="90">
        <v>44146</v>
      </c>
      <c r="Z623" s="91">
        <v>1804.02</v>
      </c>
      <c r="AA623" s="91">
        <v>7.75</v>
      </c>
      <c r="AB623" s="91">
        <v>30</v>
      </c>
      <c r="AC623" s="91">
        <v>14.7</v>
      </c>
      <c r="AD623" s="91">
        <v>19.8</v>
      </c>
      <c r="AE623" s="91">
        <v>7.16</v>
      </c>
      <c r="AF623" s="91">
        <v>101.4</v>
      </c>
      <c r="AG623" s="91">
        <f t="shared" si="393"/>
        <v>5.1000000000000014</v>
      </c>
      <c r="AH623" s="91">
        <v>21.7</v>
      </c>
      <c r="AI623" s="91">
        <v>3.11</v>
      </c>
      <c r="AJ623" s="91" t="s">
        <v>88</v>
      </c>
      <c r="AK623" s="91" t="s">
        <v>88</v>
      </c>
      <c r="AL623" s="91" t="s">
        <v>88</v>
      </c>
      <c r="AM623" s="91" t="s">
        <v>88</v>
      </c>
      <c r="AN623" s="91">
        <v>9050</v>
      </c>
      <c r="AO623" s="91" t="s">
        <v>88</v>
      </c>
      <c r="AP623" s="91" t="e">
        <v>#VALUE!</v>
      </c>
      <c r="AQ623" s="91" t="s">
        <v>88</v>
      </c>
      <c r="AR623" s="91" t="s">
        <v>88</v>
      </c>
      <c r="AS623" s="91" t="s">
        <v>88</v>
      </c>
      <c r="AT623" s="91" t="s">
        <v>88</v>
      </c>
      <c r="AU623" s="91" t="s">
        <v>88</v>
      </c>
      <c r="AV623" s="91">
        <v>35</v>
      </c>
      <c r="AW623" s="91" t="s">
        <v>88</v>
      </c>
      <c r="AX623" s="91">
        <v>5</v>
      </c>
      <c r="AY623" s="91">
        <v>0.51800000000000002</v>
      </c>
      <c r="AZ623" s="91" t="s">
        <v>88</v>
      </c>
      <c r="BA623" s="91" t="s">
        <v>88</v>
      </c>
      <c r="BB623" s="91" t="s">
        <v>88</v>
      </c>
      <c r="BC623" s="91" t="s">
        <v>88</v>
      </c>
      <c r="BD623" s="91" t="s">
        <v>88</v>
      </c>
      <c r="BE623" s="93" t="s">
        <v>88</v>
      </c>
      <c r="BF623" s="91" t="s">
        <v>88</v>
      </c>
      <c r="BG623" s="91" t="s">
        <v>88</v>
      </c>
      <c r="BH623" s="91" t="s">
        <v>88</v>
      </c>
      <c r="BI623" s="94">
        <f t="shared" si="354"/>
        <v>98.812085372278574</v>
      </c>
      <c r="BJ623" s="95">
        <f t="shared" si="355"/>
        <v>10.613510605483976</v>
      </c>
      <c r="BK623" s="95">
        <f t="shared" si="356"/>
        <v>90.444266054684704</v>
      </c>
      <c r="BL623" s="95">
        <f t="shared" si="357"/>
        <v>70.79302276148843</v>
      </c>
      <c r="BM623" s="95" t="e">
        <f t="shared" si="358"/>
        <v>#VALUE!</v>
      </c>
      <c r="BN623" s="95">
        <f t="shared" si="359"/>
        <v>2</v>
      </c>
      <c r="BO623" s="95">
        <f t="shared" si="360"/>
        <v>72.638298069620362</v>
      </c>
      <c r="BP623" s="95">
        <f t="shared" si="361"/>
        <v>5</v>
      </c>
      <c r="BQ623" s="95">
        <f t="shared" si="362"/>
        <v>20</v>
      </c>
      <c r="BR623" s="96" t="e">
        <f t="shared" si="363"/>
        <v>#VALUE!</v>
      </c>
      <c r="BS623" s="97" t="e">
        <f t="shared" si="364"/>
        <v>#VALUE!</v>
      </c>
      <c r="BT623" s="98">
        <f t="shared" si="365"/>
        <v>9.6525096525096519</v>
      </c>
      <c r="BU623" s="99">
        <f t="shared" si="366"/>
        <v>0.98599999999999999</v>
      </c>
      <c r="BV623" s="100">
        <f t="shared" si="367"/>
        <v>0.1</v>
      </c>
      <c r="BW623" s="95">
        <f t="shared" si="368"/>
        <v>1</v>
      </c>
      <c r="BX623" s="94">
        <f t="shared" si="369"/>
        <v>0.71</v>
      </c>
      <c r="BY623" s="100">
        <f t="shared" si="370"/>
        <v>0.91500000000000004</v>
      </c>
      <c r="BZ623" s="100">
        <f t="shared" si="371"/>
        <v>0.94759864932428817</v>
      </c>
      <c r="CA623" s="94">
        <f t="shared" si="372"/>
        <v>0.35</v>
      </c>
      <c r="CB623" s="99">
        <f t="shared" si="373"/>
        <v>0.72092381090540048</v>
      </c>
      <c r="CC623" s="97" t="str">
        <f t="shared" si="374"/>
        <v>Aceptable</v>
      </c>
      <c r="CD623" s="99">
        <f t="shared" si="375"/>
        <v>5.2401350675711791E-2</v>
      </c>
      <c r="CE623" s="96">
        <f t="shared" si="376"/>
        <v>1</v>
      </c>
      <c r="CF623" s="96">
        <f t="shared" si="377"/>
        <v>1</v>
      </c>
      <c r="CG623" s="99">
        <f t="shared" si="378"/>
        <v>0.68413378355857057</v>
      </c>
      <c r="CH623" s="101" t="str">
        <f t="shared" si="379"/>
        <v>Alta</v>
      </c>
      <c r="CI623" s="96">
        <f t="shared" si="380"/>
        <v>0.29493227231878621</v>
      </c>
      <c r="CJ623" s="96">
        <f t="shared" si="381"/>
        <v>1</v>
      </c>
      <c r="CK623" s="96">
        <f t="shared" si="382"/>
        <v>0</v>
      </c>
      <c r="CL623" s="102">
        <f t="shared" si="383"/>
        <v>0.4316440907729287</v>
      </c>
      <c r="CM623" s="103" t="str">
        <f t="shared" si="384"/>
        <v>Media</v>
      </c>
      <c r="CN623" s="96">
        <f t="shared" si="385"/>
        <v>8.4999999999999992E-2</v>
      </c>
      <c r="CO623" s="96">
        <f t="shared" si="386"/>
        <v>8.4999999999999992E-2</v>
      </c>
      <c r="CP623" s="103" t="str">
        <f t="shared" si="387"/>
        <v>Ninguna</v>
      </c>
      <c r="CQ623" s="104">
        <f t="shared" si="388"/>
        <v>1.2837044943409528E-2</v>
      </c>
      <c r="CR623" s="104">
        <f t="shared" si="389"/>
        <v>1.2837044943409528E-2</v>
      </c>
      <c r="CS623" s="103" t="str">
        <f t="shared" si="390"/>
        <v>Ninguna</v>
      </c>
      <c r="CT623" s="105" t="str">
        <f t="shared" si="391"/>
        <v>Eutrofico</v>
      </c>
      <c r="CU623" s="113" t="s">
        <v>2971</v>
      </c>
      <c r="CV623" s="83" t="s">
        <v>2972</v>
      </c>
      <c r="CW623" s="90">
        <v>44193</v>
      </c>
      <c r="CX623" s="106" t="e">
        <f t="shared" si="392"/>
        <v>#VALUE!</v>
      </c>
    </row>
    <row r="624" spans="1:102" ht="30" hidden="1" customHeight="1" x14ac:dyDescent="0.2">
      <c r="A624" s="83">
        <v>2020</v>
      </c>
      <c r="B624" s="84" t="s">
        <v>2973</v>
      </c>
      <c r="C624" s="84" t="s">
        <v>253</v>
      </c>
      <c r="D624" s="83" t="s">
        <v>2016</v>
      </c>
      <c r="E624" s="84" t="s">
        <v>600</v>
      </c>
      <c r="F624" s="86" t="s">
        <v>241</v>
      </c>
      <c r="G624" s="86" t="s">
        <v>1967</v>
      </c>
      <c r="H624" s="87">
        <v>-75.557175999999998</v>
      </c>
      <c r="I624" s="119">
        <v>6.5063079999999998</v>
      </c>
      <c r="J624" s="88">
        <v>836320.09279999998</v>
      </c>
      <c r="K624" s="86">
        <v>1211468.3330000001</v>
      </c>
      <c r="L624" s="120">
        <v>2317</v>
      </c>
      <c r="M624" s="83">
        <v>2</v>
      </c>
      <c r="N624" s="86" t="s">
        <v>79</v>
      </c>
      <c r="O624" s="86" t="s">
        <v>2684</v>
      </c>
      <c r="P624" s="86" t="s">
        <v>685</v>
      </c>
      <c r="Q624" s="84" t="s">
        <v>2690</v>
      </c>
      <c r="R624" s="84" t="s">
        <v>703</v>
      </c>
      <c r="S624" s="84" t="s">
        <v>250</v>
      </c>
      <c r="T624" s="84" t="s">
        <v>251</v>
      </c>
      <c r="U624" s="85" t="s">
        <v>252</v>
      </c>
      <c r="V624" s="84" t="s">
        <v>253</v>
      </c>
      <c r="W624" s="84" t="s">
        <v>254</v>
      </c>
      <c r="X624" s="90" t="s">
        <v>253</v>
      </c>
      <c r="Y624" s="90">
        <v>44147</v>
      </c>
      <c r="Z624" s="91">
        <v>8570</v>
      </c>
      <c r="AA624" s="91">
        <v>7.89</v>
      </c>
      <c r="AB624" s="91">
        <v>50</v>
      </c>
      <c r="AC624" s="91">
        <v>14.9</v>
      </c>
      <c r="AD624" s="91">
        <v>19.899999999999999</v>
      </c>
      <c r="AE624" s="91">
        <v>7.55</v>
      </c>
      <c r="AF624" s="91">
        <v>104.8</v>
      </c>
      <c r="AG624" s="91">
        <f t="shared" si="393"/>
        <v>4.9999999999999982</v>
      </c>
      <c r="AH624" s="91">
        <v>21.7</v>
      </c>
      <c r="AI624" s="91">
        <v>2.23</v>
      </c>
      <c r="AJ624" s="91" t="s">
        <v>88</v>
      </c>
      <c r="AK624" s="91" t="s">
        <v>88</v>
      </c>
      <c r="AL624" s="91" t="s">
        <v>88</v>
      </c>
      <c r="AM624" s="91" t="s">
        <v>88</v>
      </c>
      <c r="AN624" s="91">
        <v>3050</v>
      </c>
      <c r="AO624" s="91" t="s">
        <v>88</v>
      </c>
      <c r="AP624" s="91" t="e">
        <v>#VALUE!</v>
      </c>
      <c r="AQ624" s="91" t="s">
        <v>88</v>
      </c>
      <c r="AR624" s="91" t="s">
        <v>88</v>
      </c>
      <c r="AS624" s="91" t="s">
        <v>88</v>
      </c>
      <c r="AT624" s="91" t="s">
        <v>88</v>
      </c>
      <c r="AU624" s="91" t="s">
        <v>88</v>
      </c>
      <c r="AV624" s="91">
        <v>14</v>
      </c>
      <c r="AW624" s="91" t="s">
        <v>88</v>
      </c>
      <c r="AX624" s="91">
        <v>5</v>
      </c>
      <c r="AY624" s="91">
        <v>0.78300000000000003</v>
      </c>
      <c r="AZ624" s="91" t="s">
        <v>88</v>
      </c>
      <c r="BA624" s="91" t="s">
        <v>88</v>
      </c>
      <c r="BB624" s="91" t="s">
        <v>88</v>
      </c>
      <c r="BC624" s="91" t="s">
        <v>88</v>
      </c>
      <c r="BD624" s="91" t="s">
        <v>88</v>
      </c>
      <c r="BE624" s="93" t="s">
        <v>88</v>
      </c>
      <c r="BF624" s="91" t="s">
        <v>88</v>
      </c>
      <c r="BG624" s="91" t="s">
        <v>88</v>
      </c>
      <c r="BH624" s="91" t="s">
        <v>88</v>
      </c>
      <c r="BI624" s="94">
        <f t="shared" si="354"/>
        <v>98.520592443020078</v>
      </c>
      <c r="BJ624" s="95">
        <f t="shared" si="355"/>
        <v>15.815485819966591</v>
      </c>
      <c r="BK624" s="95">
        <f t="shared" si="356"/>
        <v>87.685772677355999</v>
      </c>
      <c r="BL624" s="95">
        <f t="shared" si="357"/>
        <v>78.107044260790758</v>
      </c>
      <c r="BM624" s="95" t="e">
        <f t="shared" si="358"/>
        <v>#VALUE!</v>
      </c>
      <c r="BN624" s="95">
        <f t="shared" si="359"/>
        <v>2</v>
      </c>
      <c r="BO624" s="95">
        <f t="shared" si="360"/>
        <v>73.182079687500007</v>
      </c>
      <c r="BP624" s="95">
        <f t="shared" si="361"/>
        <v>5</v>
      </c>
      <c r="BQ624" s="95">
        <f t="shared" si="362"/>
        <v>20</v>
      </c>
      <c r="BR624" s="96" t="e">
        <f t="shared" si="363"/>
        <v>#VALUE!</v>
      </c>
      <c r="BS624" s="97" t="e">
        <f t="shared" si="364"/>
        <v>#VALUE!</v>
      </c>
      <c r="BT624" s="98">
        <f t="shared" si="365"/>
        <v>6.3856960408684547</v>
      </c>
      <c r="BU624" s="99">
        <f t="shared" si="366"/>
        <v>0.95199999999999996</v>
      </c>
      <c r="BV624" s="100">
        <f t="shared" si="367"/>
        <v>0.1</v>
      </c>
      <c r="BW624" s="95">
        <f t="shared" si="368"/>
        <v>1</v>
      </c>
      <c r="BX624" s="94">
        <f t="shared" si="369"/>
        <v>0.71</v>
      </c>
      <c r="BY624" s="100">
        <f t="shared" si="370"/>
        <v>0.97799999999999998</v>
      </c>
      <c r="BZ624" s="100">
        <f t="shared" si="371"/>
        <v>0.89609898125653598</v>
      </c>
      <c r="CA624" s="94">
        <f t="shared" si="372"/>
        <v>0.35</v>
      </c>
      <c r="CB624" s="99">
        <f t="shared" si="373"/>
        <v>0.71709385737591513</v>
      </c>
      <c r="CC624" s="97" t="str">
        <f t="shared" si="374"/>
        <v>Aceptable</v>
      </c>
      <c r="CD624" s="99">
        <f t="shared" si="375"/>
        <v>0.103901018743464</v>
      </c>
      <c r="CE624" s="96">
        <f t="shared" si="376"/>
        <v>1</v>
      </c>
      <c r="CF624" s="96">
        <f t="shared" si="377"/>
        <v>1</v>
      </c>
      <c r="CG624" s="99">
        <f t="shared" si="378"/>
        <v>0.70130033958115467</v>
      </c>
      <c r="CH624" s="101" t="str">
        <f t="shared" si="379"/>
        <v>Alta</v>
      </c>
      <c r="CI624" s="96">
        <f t="shared" si="380"/>
        <v>0.19381340413371245</v>
      </c>
      <c r="CJ624" s="96">
        <f t="shared" si="381"/>
        <v>1</v>
      </c>
      <c r="CK624" s="96">
        <f t="shared" si="382"/>
        <v>0</v>
      </c>
      <c r="CL624" s="102">
        <f t="shared" si="383"/>
        <v>0.39793780137790419</v>
      </c>
      <c r="CM624" s="103" t="str">
        <f t="shared" si="384"/>
        <v>Baja</v>
      </c>
      <c r="CN624" s="96">
        <f t="shared" si="385"/>
        <v>2.2000000000000002E-2</v>
      </c>
      <c r="CO624" s="96">
        <f t="shared" si="386"/>
        <v>2.2000000000000002E-2</v>
      </c>
      <c r="CP624" s="103" t="str">
        <f t="shared" si="387"/>
        <v>Ninguna</v>
      </c>
      <c r="CQ624" s="104">
        <f t="shared" si="388"/>
        <v>2.0643403431120835E-2</v>
      </c>
      <c r="CR624" s="104">
        <f t="shared" si="389"/>
        <v>2.0643403431120835E-2</v>
      </c>
      <c r="CS624" s="103" t="str">
        <f t="shared" si="390"/>
        <v>Ninguna</v>
      </c>
      <c r="CT624" s="105" t="str">
        <f t="shared" si="391"/>
        <v>Eutrofico</v>
      </c>
      <c r="CU624" s="113" t="s">
        <v>2971</v>
      </c>
      <c r="CV624" s="83" t="s">
        <v>2972</v>
      </c>
      <c r="CW624" s="90">
        <v>44193</v>
      </c>
      <c r="CX624" s="106" t="e">
        <f t="shared" si="392"/>
        <v>#VALUE!</v>
      </c>
    </row>
    <row r="625" spans="1:102" ht="30" hidden="1" customHeight="1" x14ac:dyDescent="0.2">
      <c r="A625" s="83">
        <v>2020</v>
      </c>
      <c r="B625" s="84" t="s">
        <v>2974</v>
      </c>
      <c r="C625" s="84" t="s">
        <v>602</v>
      </c>
      <c r="D625" s="83" t="s">
        <v>2019</v>
      </c>
      <c r="E625" s="84" t="s">
        <v>600</v>
      </c>
      <c r="F625" s="86" t="s">
        <v>241</v>
      </c>
      <c r="G625" s="86" t="s">
        <v>2020</v>
      </c>
      <c r="H625" s="87">
        <v>-75.554522000000006</v>
      </c>
      <c r="I625" s="119">
        <v>6.4554830000000001</v>
      </c>
      <c r="J625" s="88">
        <v>836597.37699999998</v>
      </c>
      <c r="K625" s="86">
        <v>1205844.9849</v>
      </c>
      <c r="L625" s="120">
        <v>2481</v>
      </c>
      <c r="M625" s="83">
        <v>2</v>
      </c>
      <c r="N625" s="86" t="s">
        <v>79</v>
      </c>
      <c r="O625" s="86" t="s">
        <v>2684</v>
      </c>
      <c r="P625" s="86" t="s">
        <v>685</v>
      </c>
      <c r="Q625" s="84" t="s">
        <v>2690</v>
      </c>
      <c r="R625" s="84" t="s">
        <v>703</v>
      </c>
      <c r="S625" s="84" t="s">
        <v>250</v>
      </c>
      <c r="T625" s="84" t="s">
        <v>251</v>
      </c>
      <c r="U625" s="85" t="s">
        <v>2021</v>
      </c>
      <c r="V625" s="84" t="s">
        <v>253</v>
      </c>
      <c r="W625" s="84" t="s">
        <v>601</v>
      </c>
      <c r="X625" s="90" t="s">
        <v>602</v>
      </c>
      <c r="Y625" s="90">
        <v>44146</v>
      </c>
      <c r="Z625" s="91">
        <v>1465.63</v>
      </c>
      <c r="AA625" s="91">
        <v>7.56</v>
      </c>
      <c r="AB625" s="91">
        <v>150</v>
      </c>
      <c r="AC625" s="91">
        <v>15.5</v>
      </c>
      <c r="AD625" s="91">
        <v>18</v>
      </c>
      <c r="AE625" s="91">
        <v>6.51</v>
      </c>
      <c r="AF625" s="91">
        <v>98.2</v>
      </c>
      <c r="AG625" s="91">
        <f t="shared" si="393"/>
        <v>2.5</v>
      </c>
      <c r="AH625" s="91">
        <v>53.2</v>
      </c>
      <c r="AI625" s="91">
        <v>20.399999999999999</v>
      </c>
      <c r="AJ625" s="91" t="s">
        <v>88</v>
      </c>
      <c r="AK625" s="91" t="s">
        <v>88</v>
      </c>
      <c r="AL625" s="91" t="s">
        <v>88</v>
      </c>
      <c r="AM625" s="91" t="s">
        <v>88</v>
      </c>
      <c r="AN625" s="91">
        <v>64880</v>
      </c>
      <c r="AO625" s="91" t="s">
        <v>88</v>
      </c>
      <c r="AP625" s="91" t="e">
        <v>#VALUE!</v>
      </c>
      <c r="AQ625" s="91" t="s">
        <v>88</v>
      </c>
      <c r="AR625" s="91" t="s">
        <v>88</v>
      </c>
      <c r="AS625" s="91" t="s">
        <v>88</v>
      </c>
      <c r="AT625" s="91" t="s">
        <v>88</v>
      </c>
      <c r="AU625" s="91" t="s">
        <v>88</v>
      </c>
      <c r="AV625" s="91">
        <v>46</v>
      </c>
      <c r="AW625" s="91" t="s">
        <v>88</v>
      </c>
      <c r="AX625" s="91">
        <v>5</v>
      </c>
      <c r="AY625" s="91">
        <v>1.64</v>
      </c>
      <c r="AZ625" s="91" t="s">
        <v>88</v>
      </c>
      <c r="BA625" s="91" t="s">
        <v>88</v>
      </c>
      <c r="BB625" s="91" t="s">
        <v>88</v>
      </c>
      <c r="BC625" s="91" t="s">
        <v>88</v>
      </c>
      <c r="BD625" s="91" t="s">
        <v>88</v>
      </c>
      <c r="BE625" s="93" t="s">
        <v>88</v>
      </c>
      <c r="BF625" s="91" t="s">
        <v>88</v>
      </c>
      <c r="BG625" s="91" t="s">
        <v>88</v>
      </c>
      <c r="BH625" s="91" t="s">
        <v>88</v>
      </c>
      <c r="BI625" s="94">
        <f t="shared" si="354"/>
        <v>98.508810836154666</v>
      </c>
      <c r="BJ625" s="95">
        <f t="shared" si="355"/>
        <v>4.7030730366734179</v>
      </c>
      <c r="BK625" s="95">
        <f t="shared" si="356"/>
        <v>92.692749360914604</v>
      </c>
      <c r="BL625" s="95">
        <f t="shared" si="357"/>
        <v>12.161146963711985</v>
      </c>
      <c r="BM625" s="95" t="e">
        <f t="shared" si="358"/>
        <v>#VALUE!</v>
      </c>
      <c r="BN625" s="95">
        <f t="shared" si="359"/>
        <v>2</v>
      </c>
      <c r="BO625" s="95">
        <f t="shared" si="360"/>
        <v>84.793539135742179</v>
      </c>
      <c r="BP625" s="95">
        <f t="shared" si="361"/>
        <v>5</v>
      </c>
      <c r="BQ625" s="95">
        <f t="shared" si="362"/>
        <v>20</v>
      </c>
      <c r="BR625" s="96" t="e">
        <f t="shared" si="363"/>
        <v>#VALUE!</v>
      </c>
      <c r="BS625" s="97" t="e">
        <f t="shared" si="364"/>
        <v>#VALUE!</v>
      </c>
      <c r="BT625" s="98">
        <f t="shared" si="365"/>
        <v>3.0487804878048781</v>
      </c>
      <c r="BU625" s="99">
        <f t="shared" si="366"/>
        <v>0.9820000000000001</v>
      </c>
      <c r="BV625" s="100">
        <f t="shared" si="367"/>
        <v>0.1</v>
      </c>
      <c r="BW625" s="95">
        <f t="shared" si="368"/>
        <v>1</v>
      </c>
      <c r="BX625" s="94">
        <f t="shared" si="369"/>
        <v>0.26</v>
      </c>
      <c r="BY625" s="100">
        <f t="shared" si="370"/>
        <v>0.88200000000000001</v>
      </c>
      <c r="BZ625" s="100">
        <f t="shared" si="371"/>
        <v>0.54714174669297755</v>
      </c>
      <c r="CA625" s="94">
        <f t="shared" si="372"/>
        <v>0.15</v>
      </c>
      <c r="CB625" s="99">
        <f t="shared" si="373"/>
        <v>0.56859984453701695</v>
      </c>
      <c r="CC625" s="97" t="str">
        <f t="shared" si="374"/>
        <v>Regular</v>
      </c>
      <c r="CD625" s="99">
        <f t="shared" si="375"/>
        <v>0.45285825330702245</v>
      </c>
      <c r="CE625" s="96">
        <f t="shared" si="376"/>
        <v>1</v>
      </c>
      <c r="CF625" s="96">
        <f t="shared" si="377"/>
        <v>1</v>
      </c>
      <c r="CG625" s="99">
        <f t="shared" si="378"/>
        <v>0.81761941776900748</v>
      </c>
      <c r="CH625" s="101" t="str">
        <f t="shared" si="379"/>
        <v>Muy Alta</v>
      </c>
      <c r="CI625" s="96">
        <f t="shared" si="380"/>
        <v>0.86674111719812907</v>
      </c>
      <c r="CJ625" s="96">
        <f t="shared" si="381"/>
        <v>1</v>
      </c>
      <c r="CK625" s="96">
        <f t="shared" si="382"/>
        <v>1.7999999999999905E-2</v>
      </c>
      <c r="CL625" s="102">
        <f t="shared" si="383"/>
        <v>0.62824703906604296</v>
      </c>
      <c r="CM625" s="103" t="str">
        <f t="shared" si="384"/>
        <v>Alta</v>
      </c>
      <c r="CN625" s="96">
        <f t="shared" si="385"/>
        <v>0.11800000000000001</v>
      </c>
      <c r="CO625" s="96">
        <f t="shared" si="386"/>
        <v>0.11800000000000001</v>
      </c>
      <c r="CP625" s="103" t="str">
        <f t="shared" si="387"/>
        <v>Ninguna</v>
      </c>
      <c r="CQ625" s="104">
        <f t="shared" si="388"/>
        <v>6.7061601642765117E-3</v>
      </c>
      <c r="CR625" s="104">
        <f t="shared" si="389"/>
        <v>6.7061601642765117E-3</v>
      </c>
      <c r="CS625" s="103" t="str">
        <f t="shared" si="390"/>
        <v>Ninguna</v>
      </c>
      <c r="CT625" s="105" t="str">
        <f t="shared" si="391"/>
        <v>Hipereutrofico</v>
      </c>
      <c r="CU625" s="113" t="s">
        <v>2971</v>
      </c>
      <c r="CV625" s="83" t="s">
        <v>2972</v>
      </c>
      <c r="CW625" s="90">
        <v>44193</v>
      </c>
      <c r="CX625" s="106" t="e">
        <f t="shared" si="392"/>
        <v>#VALUE!</v>
      </c>
    </row>
    <row r="626" spans="1:102" ht="30" hidden="1" customHeight="1" x14ac:dyDescent="0.2">
      <c r="A626" s="83">
        <v>2020</v>
      </c>
      <c r="B626" s="84" t="s">
        <v>2975</v>
      </c>
      <c r="C626" s="84" t="s">
        <v>561</v>
      </c>
      <c r="D626" s="83" t="s">
        <v>2024</v>
      </c>
      <c r="E626" s="84" t="s">
        <v>508</v>
      </c>
      <c r="F626" s="86" t="s">
        <v>241</v>
      </c>
      <c r="G626" s="86" t="s">
        <v>1668</v>
      </c>
      <c r="H626" s="87">
        <v>-75.220297000000002</v>
      </c>
      <c r="I626" s="119">
        <v>6.5602369999999999</v>
      </c>
      <c r="J626" s="88">
        <v>873604.527</v>
      </c>
      <c r="K626" s="86">
        <v>1217336.7638000001</v>
      </c>
      <c r="L626" s="120">
        <v>1090</v>
      </c>
      <c r="M626" s="83">
        <v>2</v>
      </c>
      <c r="N626" s="86" t="s">
        <v>79</v>
      </c>
      <c r="O626" s="86" t="s">
        <v>2684</v>
      </c>
      <c r="P626" s="86" t="s">
        <v>685</v>
      </c>
      <c r="Q626" s="84" t="s">
        <v>2690</v>
      </c>
      <c r="R626" s="84" t="s">
        <v>703</v>
      </c>
      <c r="S626" s="84" t="s">
        <v>250</v>
      </c>
      <c r="T626" s="84" t="s">
        <v>251</v>
      </c>
      <c r="U626" s="85" t="s">
        <v>302</v>
      </c>
      <c r="V626" s="84" t="s">
        <v>303</v>
      </c>
      <c r="W626" s="84" t="s">
        <v>560</v>
      </c>
      <c r="X626" s="90" t="s">
        <v>561</v>
      </c>
      <c r="Y626" s="90">
        <v>44148</v>
      </c>
      <c r="Z626" s="91">
        <v>28760</v>
      </c>
      <c r="AA626" s="91">
        <v>7.91</v>
      </c>
      <c r="AB626" s="91">
        <v>60</v>
      </c>
      <c r="AC626" s="91">
        <v>19.600000000000001</v>
      </c>
      <c r="AD626" s="91">
        <v>20.8</v>
      </c>
      <c r="AE626" s="91">
        <v>7.32</v>
      </c>
      <c r="AF626" s="91">
        <v>94.3</v>
      </c>
      <c r="AG626" s="91">
        <f t="shared" si="393"/>
        <v>1.1999999999999993</v>
      </c>
      <c r="AH626" s="91">
        <v>46</v>
      </c>
      <c r="AI626" s="91">
        <v>3</v>
      </c>
      <c r="AJ626" s="91" t="s">
        <v>88</v>
      </c>
      <c r="AK626" s="91" t="s">
        <v>88</v>
      </c>
      <c r="AL626" s="91" t="s">
        <v>88</v>
      </c>
      <c r="AM626" s="91" t="s">
        <v>88</v>
      </c>
      <c r="AN626" s="91">
        <v>21285</v>
      </c>
      <c r="AO626" s="91" t="s">
        <v>88</v>
      </c>
      <c r="AP626" s="91" t="e">
        <v>#VALUE!</v>
      </c>
      <c r="AQ626" s="91" t="s">
        <v>88</v>
      </c>
      <c r="AR626" s="91" t="s">
        <v>88</v>
      </c>
      <c r="AS626" s="91" t="s">
        <v>88</v>
      </c>
      <c r="AT626" s="91" t="s">
        <v>88</v>
      </c>
      <c r="AU626" s="91" t="s">
        <v>88</v>
      </c>
      <c r="AV626" s="91">
        <v>482</v>
      </c>
      <c r="AW626" s="91" t="s">
        <v>88</v>
      </c>
      <c r="AX626" s="91">
        <v>5</v>
      </c>
      <c r="AY626" s="91">
        <v>1.48</v>
      </c>
      <c r="AZ626" s="91" t="s">
        <v>88</v>
      </c>
      <c r="BA626" s="91" t="s">
        <v>88</v>
      </c>
      <c r="BB626" s="91" t="s">
        <v>88</v>
      </c>
      <c r="BC626" s="91" t="s">
        <v>88</v>
      </c>
      <c r="BD626" s="91" t="s">
        <v>88</v>
      </c>
      <c r="BE626" s="93" t="s">
        <v>88</v>
      </c>
      <c r="BF626" s="91" t="s">
        <v>88</v>
      </c>
      <c r="BG626" s="91" t="s">
        <v>88</v>
      </c>
      <c r="BH626" s="91" t="s">
        <v>88</v>
      </c>
      <c r="BI626" s="94">
        <f t="shared" si="354"/>
        <v>97.369871032706385</v>
      </c>
      <c r="BJ626" s="95">
        <f t="shared" si="355"/>
        <v>7.5627260982621047</v>
      </c>
      <c r="BK626" s="95">
        <f t="shared" si="356"/>
        <v>87.226418080466829</v>
      </c>
      <c r="BL626" s="95">
        <f t="shared" si="357"/>
        <v>71.667763370000003</v>
      </c>
      <c r="BM626" s="95" t="e">
        <f t="shared" si="358"/>
        <v>#VALUE!</v>
      </c>
      <c r="BN626" s="95">
        <f t="shared" si="359"/>
        <v>2</v>
      </c>
      <c r="BO626" s="95">
        <f t="shared" si="360"/>
        <v>88.638681616077207</v>
      </c>
      <c r="BP626" s="95">
        <f t="shared" si="361"/>
        <v>5</v>
      </c>
      <c r="BQ626" s="95">
        <f t="shared" si="362"/>
        <v>20</v>
      </c>
      <c r="BR626" s="96" t="e">
        <f t="shared" si="363"/>
        <v>#VALUE!</v>
      </c>
      <c r="BS626" s="97" t="e">
        <f t="shared" si="364"/>
        <v>#VALUE!</v>
      </c>
      <c r="BT626" s="98">
        <f t="shared" si="365"/>
        <v>3.3783783783783785</v>
      </c>
      <c r="BU626" s="99">
        <f t="shared" si="366"/>
        <v>0.94299999999999995</v>
      </c>
      <c r="BV626" s="100">
        <f t="shared" si="367"/>
        <v>0.1</v>
      </c>
      <c r="BW626" s="95">
        <f t="shared" si="368"/>
        <v>1</v>
      </c>
      <c r="BX626" s="94">
        <f t="shared" si="369"/>
        <v>0.26</v>
      </c>
      <c r="BY626" s="100">
        <f t="shared" si="370"/>
        <v>0</v>
      </c>
      <c r="BZ626" s="100">
        <f t="shared" si="371"/>
        <v>0.86734528969853752</v>
      </c>
      <c r="CA626" s="94">
        <f t="shared" si="372"/>
        <v>0.15</v>
      </c>
      <c r="CB626" s="99">
        <f t="shared" si="373"/>
        <v>0.48370834055779532</v>
      </c>
      <c r="CC626" s="97" t="str">
        <f t="shared" si="374"/>
        <v>Mala</v>
      </c>
      <c r="CD626" s="99">
        <f t="shared" si="375"/>
        <v>0.13265471030146248</v>
      </c>
      <c r="CE626" s="96">
        <f t="shared" si="376"/>
        <v>1</v>
      </c>
      <c r="CF626" s="96">
        <f t="shared" si="377"/>
        <v>1</v>
      </c>
      <c r="CG626" s="99">
        <f t="shared" si="378"/>
        <v>0.71088490343382083</v>
      </c>
      <c r="CH626" s="101" t="str">
        <f t="shared" si="379"/>
        <v>Alta</v>
      </c>
      <c r="CI626" s="96">
        <f t="shared" si="380"/>
        <v>0.28398487830376368</v>
      </c>
      <c r="CJ626" s="96">
        <f t="shared" si="381"/>
        <v>1</v>
      </c>
      <c r="CK626" s="96">
        <f t="shared" si="382"/>
        <v>5.7000000000000051E-2</v>
      </c>
      <c r="CL626" s="102">
        <f t="shared" si="383"/>
        <v>0.44699495943458789</v>
      </c>
      <c r="CM626" s="103" t="str">
        <f t="shared" si="384"/>
        <v>Media</v>
      </c>
      <c r="CN626" s="96">
        <f t="shared" si="385"/>
        <v>1</v>
      </c>
      <c r="CO626" s="96">
        <f t="shared" si="386"/>
        <v>1</v>
      </c>
      <c r="CP626" s="103" t="str">
        <f t="shared" si="387"/>
        <v>Muy Alta</v>
      </c>
      <c r="CQ626" s="104">
        <f t="shared" si="388"/>
        <v>2.2085520697272723E-2</v>
      </c>
      <c r="CR626" s="104">
        <f t="shared" si="389"/>
        <v>2.2085520697272723E-2</v>
      </c>
      <c r="CS626" s="103" t="str">
        <f t="shared" si="390"/>
        <v>Ninguna</v>
      </c>
      <c r="CT626" s="105" t="str">
        <f t="shared" si="391"/>
        <v>Hipereutrofico</v>
      </c>
      <c r="CU626" s="113" t="s">
        <v>2971</v>
      </c>
      <c r="CV626" s="83" t="s">
        <v>2972</v>
      </c>
      <c r="CW626" s="90">
        <v>44193</v>
      </c>
      <c r="CX626" s="106" t="e">
        <f t="shared" si="392"/>
        <v>#VALUE!</v>
      </c>
    </row>
    <row r="627" spans="1:102" ht="30" hidden="1" customHeight="1" x14ac:dyDescent="0.2">
      <c r="A627" s="83">
        <v>2020</v>
      </c>
      <c r="B627" s="84" t="s">
        <v>2976</v>
      </c>
      <c r="C627" s="84" t="s">
        <v>2884</v>
      </c>
      <c r="D627" s="83" t="s">
        <v>2027</v>
      </c>
      <c r="E627" s="86" t="s">
        <v>240</v>
      </c>
      <c r="F627" s="86" t="s">
        <v>241</v>
      </c>
      <c r="G627" s="86" t="s">
        <v>1507</v>
      </c>
      <c r="H627" s="87">
        <v>-75.128855000000001</v>
      </c>
      <c r="I627" s="119">
        <v>7.0176280000000002</v>
      </c>
      <c r="J627" s="88">
        <v>883829.16469999996</v>
      </c>
      <c r="K627" s="86">
        <v>1267905.7475999999</v>
      </c>
      <c r="L627" s="120">
        <v>1611</v>
      </c>
      <c r="M627" s="83">
        <v>2</v>
      </c>
      <c r="N627" s="86" t="s">
        <v>79</v>
      </c>
      <c r="O627" s="86" t="s">
        <v>2684</v>
      </c>
      <c r="P627" s="86" t="s">
        <v>685</v>
      </c>
      <c r="Q627" s="84" t="s">
        <v>243</v>
      </c>
      <c r="R627" s="84" t="s">
        <v>2694</v>
      </c>
      <c r="S627" s="84" t="s">
        <v>507</v>
      </c>
      <c r="T627" s="84" t="s">
        <v>2695</v>
      </c>
      <c r="U627" s="85" t="s">
        <v>245</v>
      </c>
      <c r="V627" s="84" t="s">
        <v>2884</v>
      </c>
      <c r="W627" s="84" t="s">
        <v>2028</v>
      </c>
      <c r="X627" s="90" t="s">
        <v>2884</v>
      </c>
      <c r="Y627" s="90">
        <v>44122</v>
      </c>
      <c r="Z627" s="91">
        <v>48.78</v>
      </c>
      <c r="AA627" s="91">
        <v>7.81</v>
      </c>
      <c r="AB627" s="91">
        <v>2.78</v>
      </c>
      <c r="AC627" s="91">
        <v>18.5</v>
      </c>
      <c r="AD627" s="91">
        <v>21</v>
      </c>
      <c r="AE627" s="91">
        <v>7.29</v>
      </c>
      <c r="AF627" s="91">
        <v>94.2</v>
      </c>
      <c r="AG627" s="91">
        <f t="shared" si="393"/>
        <v>2.5</v>
      </c>
      <c r="AH627" s="91">
        <v>12</v>
      </c>
      <c r="AI627" s="91">
        <v>4.29</v>
      </c>
      <c r="AJ627" s="91" t="s">
        <v>88</v>
      </c>
      <c r="AK627" s="91" t="s">
        <v>88</v>
      </c>
      <c r="AL627" s="91">
        <v>81</v>
      </c>
      <c r="AM627" s="91" t="s">
        <v>88</v>
      </c>
      <c r="AN627" s="91" t="s">
        <v>88</v>
      </c>
      <c r="AO627" s="91" t="s">
        <v>88</v>
      </c>
      <c r="AP627" s="91">
        <v>0.98716841733475913</v>
      </c>
      <c r="AQ627" s="91" t="s">
        <v>88</v>
      </c>
      <c r="AR627" s="91" t="s">
        <v>88</v>
      </c>
      <c r="AS627" s="91">
        <v>18.100000000000001</v>
      </c>
      <c r="AT627" s="91" t="s">
        <v>88</v>
      </c>
      <c r="AU627" s="91" t="s">
        <v>88</v>
      </c>
      <c r="AV627" s="91">
        <v>22</v>
      </c>
      <c r="AW627" s="91" t="s">
        <v>88</v>
      </c>
      <c r="AX627" s="91">
        <v>5</v>
      </c>
      <c r="AY627" s="91">
        <v>0.1</v>
      </c>
      <c r="AZ627" s="91" t="s">
        <v>88</v>
      </c>
      <c r="BA627" s="91" t="s">
        <v>88</v>
      </c>
      <c r="BB627" s="91" t="s">
        <v>88</v>
      </c>
      <c r="BC627" s="91" t="s">
        <v>88</v>
      </c>
      <c r="BD627" s="91" t="s">
        <v>88</v>
      </c>
      <c r="BE627" s="93" t="s">
        <v>88</v>
      </c>
      <c r="BF627" s="91" t="s">
        <v>88</v>
      </c>
      <c r="BG627" s="91" t="s">
        <v>88</v>
      </c>
      <c r="BH627" s="91" t="s">
        <v>88</v>
      </c>
      <c r="BI627" s="94">
        <f t="shared" si="354"/>
        <v>97.329596186381394</v>
      </c>
      <c r="BJ627" s="95">
        <f t="shared" si="355"/>
        <v>2</v>
      </c>
      <c r="BK627" s="95">
        <f t="shared" si="356"/>
        <v>89.364572163958655</v>
      </c>
      <c r="BL627" s="95">
        <f t="shared" si="357"/>
        <v>62.074836228962205</v>
      </c>
      <c r="BM627" s="95">
        <f t="shared" si="358"/>
        <v>93.878900797880178</v>
      </c>
      <c r="BN627" s="95">
        <f t="shared" si="359"/>
        <v>2</v>
      </c>
      <c r="BO627" s="95">
        <f t="shared" si="360"/>
        <v>84.793539135742179</v>
      </c>
      <c r="BP627" s="95">
        <f t="shared" si="361"/>
        <v>63.857345820066186</v>
      </c>
      <c r="BQ627" s="95">
        <f t="shared" si="362"/>
        <v>20</v>
      </c>
      <c r="BR627" s="96">
        <f t="shared" si="363"/>
        <v>58.100197933873666</v>
      </c>
      <c r="BS627" s="97" t="str">
        <f t="shared" si="364"/>
        <v>MEDIA</v>
      </c>
      <c r="BT627" s="98">
        <f t="shared" si="365"/>
        <v>50</v>
      </c>
      <c r="BU627" s="99">
        <f t="shared" si="366"/>
        <v>0.94200000000000006</v>
      </c>
      <c r="BV627" s="100">
        <f t="shared" si="367"/>
        <v>0.1</v>
      </c>
      <c r="BW627" s="95">
        <f t="shared" si="368"/>
        <v>1</v>
      </c>
      <c r="BX627" s="94">
        <f t="shared" si="369"/>
        <v>0.91</v>
      </c>
      <c r="BY627" s="100">
        <f t="shared" si="370"/>
        <v>0.95399999999999996</v>
      </c>
      <c r="BZ627" s="100">
        <f t="shared" si="371"/>
        <v>0.99783718174498859</v>
      </c>
      <c r="CA627" s="94">
        <f t="shared" si="372"/>
        <v>0.15</v>
      </c>
      <c r="CB627" s="99">
        <f t="shared" si="373"/>
        <v>0.72637720544429851</v>
      </c>
      <c r="CC627" s="97" t="str">
        <f t="shared" si="374"/>
        <v>Aceptable</v>
      </c>
      <c r="CD627" s="99">
        <f t="shared" si="375"/>
        <v>2.1628182550114611E-3</v>
      </c>
      <c r="CE627" s="96">
        <f t="shared" si="376"/>
        <v>1</v>
      </c>
      <c r="CF627" s="96">
        <f t="shared" si="377"/>
        <v>1</v>
      </c>
      <c r="CG627" s="99">
        <f t="shared" si="378"/>
        <v>0.6673876060850038</v>
      </c>
      <c r="CH627" s="101" t="str">
        <f t="shared" si="379"/>
        <v>Alta</v>
      </c>
      <c r="CI627" s="96">
        <f t="shared" si="380"/>
        <v>0.39272010452930695</v>
      </c>
      <c r="CJ627" s="96">
        <f t="shared" si="381"/>
        <v>1</v>
      </c>
      <c r="CK627" s="96">
        <f t="shared" si="382"/>
        <v>5.799999999999994E-2</v>
      </c>
      <c r="CL627" s="102">
        <f t="shared" si="383"/>
        <v>0.48357336817643565</v>
      </c>
      <c r="CM627" s="103" t="str">
        <f t="shared" si="384"/>
        <v>Media</v>
      </c>
      <c r="CN627" s="96">
        <f t="shared" si="385"/>
        <v>4.5999999999999999E-2</v>
      </c>
      <c r="CO627" s="96">
        <f t="shared" si="386"/>
        <v>4.5999999999999999E-2</v>
      </c>
      <c r="CP627" s="103" t="str">
        <f t="shared" si="387"/>
        <v>Ninguna</v>
      </c>
      <c r="CQ627" s="104">
        <f t="shared" si="388"/>
        <v>1.5742863949687248E-2</v>
      </c>
      <c r="CR627" s="104">
        <f t="shared" si="389"/>
        <v>1.5742863949687248E-2</v>
      </c>
      <c r="CS627" s="103" t="str">
        <f t="shared" si="390"/>
        <v>Ninguna</v>
      </c>
      <c r="CT627" s="105" t="str">
        <f t="shared" si="391"/>
        <v>Eutrofico</v>
      </c>
      <c r="CU627" s="113" t="s">
        <v>2977</v>
      </c>
      <c r="CV627" s="83" t="s">
        <v>2978</v>
      </c>
      <c r="CW627" s="90">
        <v>44144</v>
      </c>
      <c r="CX627" s="106" t="e">
        <f t="shared" si="392"/>
        <v>#VALUE!</v>
      </c>
    </row>
    <row r="628" spans="1:102" ht="30" hidden="1" customHeight="1" x14ac:dyDescent="0.2">
      <c r="A628" s="83">
        <v>2020</v>
      </c>
      <c r="B628" s="84" t="s">
        <v>2979</v>
      </c>
      <c r="C628" s="84" t="s">
        <v>2884</v>
      </c>
      <c r="D628" s="83" t="s">
        <v>2032</v>
      </c>
      <c r="E628" s="86" t="s">
        <v>240</v>
      </c>
      <c r="F628" s="86" t="s">
        <v>241</v>
      </c>
      <c r="G628" s="86" t="s">
        <v>2003</v>
      </c>
      <c r="H628" s="87">
        <v>-75.009693999999996</v>
      </c>
      <c r="I628" s="119">
        <v>7.3851019999999998</v>
      </c>
      <c r="J628" s="88">
        <v>897080.22380000004</v>
      </c>
      <c r="K628" s="86">
        <v>1308522.7275</v>
      </c>
      <c r="L628" s="120">
        <v>190</v>
      </c>
      <c r="M628" s="83">
        <v>2</v>
      </c>
      <c r="N628" s="86" t="s">
        <v>79</v>
      </c>
      <c r="O628" s="86" t="s">
        <v>2684</v>
      </c>
      <c r="P628" s="86" t="s">
        <v>685</v>
      </c>
      <c r="Q628" s="84" t="s">
        <v>243</v>
      </c>
      <c r="R628" s="84" t="s">
        <v>2694</v>
      </c>
      <c r="S628" s="84" t="s">
        <v>507</v>
      </c>
      <c r="T628" s="84" t="s">
        <v>2695</v>
      </c>
      <c r="U628" s="85" t="s">
        <v>245</v>
      </c>
      <c r="V628" s="84" t="s">
        <v>2884</v>
      </c>
      <c r="W628" s="84" t="s">
        <v>2028</v>
      </c>
      <c r="X628" s="90" t="s">
        <v>2884</v>
      </c>
      <c r="Y628" s="90">
        <v>44127</v>
      </c>
      <c r="Z628" s="91">
        <v>25350</v>
      </c>
      <c r="AA628" s="91">
        <v>7.23</v>
      </c>
      <c r="AB628" s="91">
        <v>22.5</v>
      </c>
      <c r="AC628" s="91">
        <v>27.1</v>
      </c>
      <c r="AD628" s="91">
        <v>30.3</v>
      </c>
      <c r="AE628" s="91">
        <v>7.83</v>
      </c>
      <c r="AF628" s="91">
        <v>102.1</v>
      </c>
      <c r="AG628" s="91">
        <f t="shared" si="393"/>
        <v>3.1999999999999993</v>
      </c>
      <c r="AH628" s="91">
        <v>18</v>
      </c>
      <c r="AI628" s="91">
        <v>2</v>
      </c>
      <c r="AJ628" s="91" t="s">
        <v>88</v>
      </c>
      <c r="AK628" s="91" t="s">
        <v>88</v>
      </c>
      <c r="AL628" s="91">
        <v>3090</v>
      </c>
      <c r="AM628" s="91" t="s">
        <v>88</v>
      </c>
      <c r="AN628" s="91" t="s">
        <v>88</v>
      </c>
      <c r="AO628" s="91" t="s">
        <v>88</v>
      </c>
      <c r="AP628" s="91">
        <v>0.33658602787844188</v>
      </c>
      <c r="AQ628" s="91" t="s">
        <v>88</v>
      </c>
      <c r="AR628" s="91" t="s">
        <v>88</v>
      </c>
      <c r="AS628" s="91">
        <v>45.4</v>
      </c>
      <c r="AT628" s="91" t="s">
        <v>88</v>
      </c>
      <c r="AU628" s="91" t="s">
        <v>88</v>
      </c>
      <c r="AV628" s="91">
        <v>100</v>
      </c>
      <c r="AW628" s="91" t="s">
        <v>88</v>
      </c>
      <c r="AX628" s="91">
        <v>5</v>
      </c>
      <c r="AY628" s="91">
        <v>0.29099999999999998</v>
      </c>
      <c r="AZ628" s="91" t="s">
        <v>88</v>
      </c>
      <c r="BA628" s="91" t="s">
        <v>88</v>
      </c>
      <c r="BB628" s="91" t="s">
        <v>88</v>
      </c>
      <c r="BC628" s="91" t="s">
        <v>88</v>
      </c>
      <c r="BD628" s="91" t="s">
        <v>88</v>
      </c>
      <c r="BE628" s="93" t="s">
        <v>88</v>
      </c>
      <c r="BF628" s="91" t="s">
        <v>88</v>
      </c>
      <c r="BG628" s="91" t="s">
        <v>88</v>
      </c>
      <c r="BH628" s="91" t="s">
        <v>88</v>
      </c>
      <c r="BI628" s="94">
        <f t="shared" si="354"/>
        <v>98.803140091306901</v>
      </c>
      <c r="BJ628" s="95">
        <f t="shared" si="355"/>
        <v>2</v>
      </c>
      <c r="BK628" s="95">
        <f t="shared" si="356"/>
        <v>92.508238735622825</v>
      </c>
      <c r="BL628" s="95">
        <f t="shared" si="357"/>
        <v>80.14150832</v>
      </c>
      <c r="BM628" s="95">
        <f t="shared" si="358"/>
        <v>98.460392578044505</v>
      </c>
      <c r="BN628" s="95">
        <f t="shared" si="359"/>
        <v>2</v>
      </c>
      <c r="BO628" s="95">
        <f t="shared" si="360"/>
        <v>82.0146650993197</v>
      </c>
      <c r="BP628" s="95">
        <f t="shared" si="361"/>
        <v>41.320647260431848</v>
      </c>
      <c r="BQ628" s="95">
        <f t="shared" si="362"/>
        <v>20</v>
      </c>
      <c r="BR628" s="96">
        <f t="shared" si="363"/>
        <v>59.061163540211645</v>
      </c>
      <c r="BS628" s="97" t="str">
        <f t="shared" si="364"/>
        <v>MEDIA</v>
      </c>
      <c r="BT628" s="98">
        <f t="shared" si="365"/>
        <v>17.182130584192439</v>
      </c>
      <c r="BU628" s="99">
        <f t="shared" si="366"/>
        <v>0.97900000000000009</v>
      </c>
      <c r="BV628" s="100">
        <f t="shared" si="367"/>
        <v>0.1</v>
      </c>
      <c r="BW628" s="95">
        <f t="shared" si="368"/>
        <v>1</v>
      </c>
      <c r="BX628" s="94">
        <f t="shared" si="369"/>
        <v>0.91</v>
      </c>
      <c r="BY628" s="100">
        <f t="shared" si="370"/>
        <v>0.72</v>
      </c>
      <c r="BZ628" s="100">
        <f t="shared" si="371"/>
        <v>0.96436107675506588</v>
      </c>
      <c r="CA628" s="94">
        <f t="shared" si="372"/>
        <v>0.8</v>
      </c>
      <c r="CB628" s="99">
        <f t="shared" si="373"/>
        <v>0.7858505507457092</v>
      </c>
      <c r="CC628" s="97" t="str">
        <f t="shared" si="374"/>
        <v>Aceptable</v>
      </c>
      <c r="CD628" s="99">
        <f t="shared" si="375"/>
        <v>3.5638923244934173E-2</v>
      </c>
      <c r="CE628" s="96">
        <f t="shared" si="376"/>
        <v>1</v>
      </c>
      <c r="CF628" s="96">
        <f t="shared" si="377"/>
        <v>1</v>
      </c>
      <c r="CG628" s="99">
        <f t="shared" si="378"/>
        <v>0.67854630774831148</v>
      </c>
      <c r="CH628" s="101" t="str">
        <f t="shared" si="379"/>
        <v>Alta</v>
      </c>
      <c r="CI628" s="96">
        <f t="shared" si="380"/>
        <v>0</v>
      </c>
      <c r="CJ628" s="96">
        <f t="shared" si="381"/>
        <v>1</v>
      </c>
      <c r="CK628" s="96">
        <f t="shared" si="382"/>
        <v>0</v>
      </c>
      <c r="CL628" s="102">
        <f t="shared" si="383"/>
        <v>0.33333333333333331</v>
      </c>
      <c r="CM628" s="103" t="str">
        <f t="shared" si="384"/>
        <v>Baja</v>
      </c>
      <c r="CN628" s="96">
        <f t="shared" si="385"/>
        <v>0.27999999999999997</v>
      </c>
      <c r="CO628" s="96">
        <f t="shared" si="386"/>
        <v>0.27999999999999997</v>
      </c>
      <c r="CP628" s="103" t="str">
        <f t="shared" si="387"/>
        <v>Baja</v>
      </c>
      <c r="CQ628" s="104">
        <f t="shared" si="388"/>
        <v>2.1578128401873384E-3</v>
      </c>
      <c r="CR628" s="104">
        <f t="shared" si="389"/>
        <v>2.1578128401873384E-3</v>
      </c>
      <c r="CS628" s="103" t="str">
        <f t="shared" si="390"/>
        <v>Ninguna</v>
      </c>
      <c r="CT628" s="105" t="str">
        <f t="shared" si="391"/>
        <v>Eutrofico</v>
      </c>
      <c r="CU628" s="113" t="s">
        <v>2977</v>
      </c>
      <c r="CV628" s="83" t="s">
        <v>2978</v>
      </c>
      <c r="CW628" s="90">
        <v>44144</v>
      </c>
      <c r="CX628" s="106" t="e">
        <f t="shared" si="392"/>
        <v>#VALUE!</v>
      </c>
    </row>
    <row r="629" spans="1:102" ht="30" hidden="1" customHeight="1" x14ac:dyDescent="0.2">
      <c r="A629" s="83">
        <v>2020</v>
      </c>
      <c r="B629" s="84" t="s">
        <v>2980</v>
      </c>
      <c r="C629" s="84" t="s">
        <v>2884</v>
      </c>
      <c r="D629" s="83" t="s">
        <v>2035</v>
      </c>
      <c r="E629" s="86" t="s">
        <v>240</v>
      </c>
      <c r="F629" s="86" t="s">
        <v>241</v>
      </c>
      <c r="G629" s="86" t="s">
        <v>1494</v>
      </c>
      <c r="H629" s="87">
        <v>-75.129548</v>
      </c>
      <c r="I629" s="119">
        <v>7.0725379999999998</v>
      </c>
      <c r="J629" s="88">
        <v>883766.26130000001</v>
      </c>
      <c r="K629" s="86">
        <v>1273979.4698000001</v>
      </c>
      <c r="L629" s="120">
        <v>1481</v>
      </c>
      <c r="M629" s="83">
        <v>2</v>
      </c>
      <c r="N629" s="86" t="s">
        <v>79</v>
      </c>
      <c r="O629" s="86" t="s">
        <v>2684</v>
      </c>
      <c r="P629" s="86" t="s">
        <v>685</v>
      </c>
      <c r="Q629" s="84" t="s">
        <v>243</v>
      </c>
      <c r="R629" s="84" t="s">
        <v>2694</v>
      </c>
      <c r="S629" s="84" t="s">
        <v>507</v>
      </c>
      <c r="T629" s="84" t="s">
        <v>2695</v>
      </c>
      <c r="U629" s="85" t="s">
        <v>245</v>
      </c>
      <c r="V629" s="84" t="s">
        <v>2884</v>
      </c>
      <c r="W629" s="84" t="s">
        <v>2028</v>
      </c>
      <c r="X629" s="90" t="s">
        <v>2884</v>
      </c>
      <c r="Y629" s="90">
        <v>44122</v>
      </c>
      <c r="Z629" s="91">
        <v>1555.23</v>
      </c>
      <c r="AA629" s="91">
        <v>6.83</v>
      </c>
      <c r="AB629" s="91">
        <v>8.9499999999999993</v>
      </c>
      <c r="AC629" s="91">
        <v>26.7</v>
      </c>
      <c r="AD629" s="91">
        <v>27</v>
      </c>
      <c r="AE629" s="91">
        <v>6.73</v>
      </c>
      <c r="AF629" s="91">
        <v>93.5</v>
      </c>
      <c r="AG629" s="91">
        <f t="shared" si="393"/>
        <v>0.30000000000000071</v>
      </c>
      <c r="AH629" s="91">
        <v>12</v>
      </c>
      <c r="AI629" s="91">
        <v>4.32</v>
      </c>
      <c r="AJ629" s="91" t="s">
        <v>88</v>
      </c>
      <c r="AK629" s="91" t="s">
        <v>88</v>
      </c>
      <c r="AL629" s="91">
        <v>11199</v>
      </c>
      <c r="AM629" s="91" t="s">
        <v>88</v>
      </c>
      <c r="AN629" s="91" t="s">
        <v>88</v>
      </c>
      <c r="AO629" s="91" t="s">
        <v>88</v>
      </c>
      <c r="AP629" s="91">
        <v>0.78612038725971656</v>
      </c>
      <c r="AQ629" s="91" t="s">
        <v>88</v>
      </c>
      <c r="AR629" s="91" t="s">
        <v>88</v>
      </c>
      <c r="AS629" s="91">
        <v>3.77</v>
      </c>
      <c r="AT629" s="91" t="s">
        <v>88</v>
      </c>
      <c r="AU629" s="91" t="s">
        <v>88</v>
      </c>
      <c r="AV629" s="91">
        <v>7</v>
      </c>
      <c r="AW629" s="91" t="s">
        <v>88</v>
      </c>
      <c r="AX629" s="91">
        <v>5</v>
      </c>
      <c r="AY629" s="91">
        <v>0.192</v>
      </c>
      <c r="AZ629" s="91" t="s">
        <v>88</v>
      </c>
      <c r="BA629" s="91" t="s">
        <v>88</v>
      </c>
      <c r="BB629" s="91" t="s">
        <v>88</v>
      </c>
      <c r="BC629" s="91" t="s">
        <v>88</v>
      </c>
      <c r="BD629" s="91" t="s">
        <v>88</v>
      </c>
      <c r="BE629" s="93" t="s">
        <v>88</v>
      </c>
      <c r="BF629" s="91" t="s">
        <v>88</v>
      </c>
      <c r="BG629" s="91" t="s">
        <v>88</v>
      </c>
      <c r="BH629" s="91" t="s">
        <v>88</v>
      </c>
      <c r="BI629" s="94">
        <f t="shared" si="354"/>
        <v>97.032313328087596</v>
      </c>
      <c r="BJ629" s="95">
        <f t="shared" si="355"/>
        <v>2</v>
      </c>
      <c r="BK629" s="95">
        <f t="shared" si="356"/>
        <v>84.187682121598272</v>
      </c>
      <c r="BL629" s="95">
        <f t="shared" si="357"/>
        <v>61.868390733583155</v>
      </c>
      <c r="BM629" s="95">
        <f t="shared" si="358"/>
        <v>95.262988663927899</v>
      </c>
      <c r="BN629" s="95">
        <f t="shared" si="359"/>
        <v>2</v>
      </c>
      <c r="BO629" s="95">
        <f t="shared" si="360"/>
        <v>90.129667593585026</v>
      </c>
      <c r="BP629" s="95">
        <f t="shared" si="361"/>
        <v>88.860663563787512</v>
      </c>
      <c r="BQ629" s="95">
        <f t="shared" si="362"/>
        <v>20</v>
      </c>
      <c r="BR629" s="96">
        <f t="shared" si="363"/>
        <v>60.129779990699156</v>
      </c>
      <c r="BS629" s="97" t="str">
        <f t="shared" si="364"/>
        <v>MEDIA</v>
      </c>
      <c r="BT629" s="98">
        <f t="shared" si="365"/>
        <v>26.041666666666668</v>
      </c>
      <c r="BU629" s="99">
        <f t="shared" si="366"/>
        <v>0.93500000000000005</v>
      </c>
      <c r="BV629" s="100">
        <f t="shared" si="367"/>
        <v>0.1</v>
      </c>
      <c r="BW629" s="95">
        <f t="shared" si="368"/>
        <v>0.9166615936175585</v>
      </c>
      <c r="BX629" s="94">
        <f t="shared" si="369"/>
        <v>0.91</v>
      </c>
      <c r="BY629" s="100">
        <f t="shared" si="370"/>
        <v>0.999</v>
      </c>
      <c r="BZ629" s="100">
        <f t="shared" si="371"/>
        <v>0.98963801719372269</v>
      </c>
      <c r="CA629" s="94">
        <f t="shared" si="372"/>
        <v>0.15</v>
      </c>
      <c r="CB629" s="99">
        <f t="shared" si="373"/>
        <v>0.71874194551357939</v>
      </c>
      <c r="CC629" s="97" t="str">
        <f t="shared" si="374"/>
        <v>Aceptable</v>
      </c>
      <c r="CD629" s="99">
        <f t="shared" si="375"/>
        <v>1.0361982806277361E-2</v>
      </c>
      <c r="CE629" s="96">
        <f t="shared" si="376"/>
        <v>1</v>
      </c>
      <c r="CF629" s="96">
        <f t="shared" si="377"/>
        <v>1</v>
      </c>
      <c r="CG629" s="99">
        <f t="shared" si="378"/>
        <v>0.67012066093542577</v>
      </c>
      <c r="CH629" s="101" t="str">
        <f t="shared" si="379"/>
        <v>Alta</v>
      </c>
      <c r="CI629" s="96">
        <f t="shared" si="380"/>
        <v>0.39483862277043846</v>
      </c>
      <c r="CJ629" s="96">
        <f t="shared" si="381"/>
        <v>1</v>
      </c>
      <c r="CK629" s="96">
        <f t="shared" si="382"/>
        <v>6.4999999999999947E-2</v>
      </c>
      <c r="CL629" s="102">
        <f t="shared" si="383"/>
        <v>0.48661287425681277</v>
      </c>
      <c r="CM629" s="103" t="str">
        <f t="shared" si="384"/>
        <v>Media</v>
      </c>
      <c r="CN629" s="96">
        <f t="shared" si="385"/>
        <v>0</v>
      </c>
      <c r="CO629" s="96">
        <f t="shared" si="386"/>
        <v>0</v>
      </c>
      <c r="CP629" s="103" t="str">
        <f t="shared" si="387"/>
        <v>Ninguna</v>
      </c>
      <c r="CQ629" s="104">
        <f t="shared" si="388"/>
        <v>5.4373754290610969E-4</v>
      </c>
      <c r="CR629" s="104">
        <f t="shared" si="389"/>
        <v>5.4373754290610969E-4</v>
      </c>
      <c r="CS629" s="103" t="str">
        <f t="shared" si="390"/>
        <v>Ninguna</v>
      </c>
      <c r="CT629" s="105" t="str">
        <f t="shared" si="391"/>
        <v>Eutrofico</v>
      </c>
      <c r="CU629" s="113" t="s">
        <v>2977</v>
      </c>
      <c r="CV629" s="83" t="s">
        <v>2978</v>
      </c>
      <c r="CW629" s="90">
        <v>44144</v>
      </c>
      <c r="CX629" s="106" t="e">
        <f t="shared" si="392"/>
        <v>#VALUE!</v>
      </c>
    </row>
    <row r="630" spans="1:102" ht="30" hidden="1" customHeight="1" x14ac:dyDescent="0.2">
      <c r="A630" s="83">
        <v>2020</v>
      </c>
      <c r="B630" s="84" t="s">
        <v>2981</v>
      </c>
      <c r="C630" s="84" t="s">
        <v>2884</v>
      </c>
      <c r="D630" s="83" t="s">
        <v>2038</v>
      </c>
      <c r="E630" s="86" t="s">
        <v>240</v>
      </c>
      <c r="F630" s="86" t="s">
        <v>241</v>
      </c>
      <c r="G630" s="86" t="s">
        <v>1951</v>
      </c>
      <c r="H630" s="87">
        <v>-75.050586999999993</v>
      </c>
      <c r="I630" s="119">
        <v>7.285075</v>
      </c>
      <c r="J630" s="88">
        <v>892540.94869999995</v>
      </c>
      <c r="K630" s="86">
        <v>1297468.6006</v>
      </c>
      <c r="L630" s="120">
        <v>596</v>
      </c>
      <c r="M630" s="83">
        <v>2</v>
      </c>
      <c r="N630" s="86" t="s">
        <v>79</v>
      </c>
      <c r="O630" s="86" t="s">
        <v>2684</v>
      </c>
      <c r="P630" s="86" t="s">
        <v>685</v>
      </c>
      <c r="Q630" s="84" t="s">
        <v>243</v>
      </c>
      <c r="R630" s="84" t="s">
        <v>2694</v>
      </c>
      <c r="S630" s="84" t="s">
        <v>507</v>
      </c>
      <c r="T630" s="84" t="s">
        <v>2695</v>
      </c>
      <c r="U630" s="85" t="s">
        <v>245</v>
      </c>
      <c r="V630" s="84" t="s">
        <v>2884</v>
      </c>
      <c r="W630" s="84" t="s">
        <v>2028</v>
      </c>
      <c r="X630" s="90" t="s">
        <v>2884</v>
      </c>
      <c r="Y630" s="90">
        <v>44122</v>
      </c>
      <c r="Z630" s="91">
        <v>5396.99</v>
      </c>
      <c r="AA630" s="91">
        <v>7.41</v>
      </c>
      <c r="AB630" s="91">
        <v>19.39</v>
      </c>
      <c r="AC630" s="91">
        <v>25.9</v>
      </c>
      <c r="AD630" s="91">
        <v>26.5</v>
      </c>
      <c r="AE630" s="91">
        <v>7.19</v>
      </c>
      <c r="AF630" s="91">
        <v>98.4</v>
      </c>
      <c r="AG630" s="91">
        <f t="shared" si="393"/>
        <v>0.60000000000000142</v>
      </c>
      <c r="AH630" s="91">
        <v>26.8</v>
      </c>
      <c r="AI630" s="91">
        <v>2</v>
      </c>
      <c r="AJ630" s="91" t="s">
        <v>88</v>
      </c>
      <c r="AK630" s="91" t="s">
        <v>88</v>
      </c>
      <c r="AL630" s="91">
        <v>2720</v>
      </c>
      <c r="AM630" s="91" t="s">
        <v>88</v>
      </c>
      <c r="AN630" s="91" t="s">
        <v>88</v>
      </c>
      <c r="AO630" s="91" t="s">
        <v>88</v>
      </c>
      <c r="AP630" s="91">
        <v>0.76127175432909333</v>
      </c>
      <c r="AQ630" s="91" t="s">
        <v>88</v>
      </c>
      <c r="AR630" s="91" t="s">
        <v>88</v>
      </c>
      <c r="AS630" s="91">
        <v>88.9</v>
      </c>
      <c r="AT630" s="91" t="s">
        <v>88</v>
      </c>
      <c r="AU630" s="91" t="s">
        <v>88</v>
      </c>
      <c r="AV630" s="91">
        <v>76</v>
      </c>
      <c r="AW630" s="91" t="s">
        <v>88</v>
      </c>
      <c r="AX630" s="91">
        <v>5</v>
      </c>
      <c r="AY630" s="91">
        <v>0.72899999999999998</v>
      </c>
      <c r="AZ630" s="91" t="s">
        <v>88</v>
      </c>
      <c r="BA630" s="91" t="s">
        <v>88</v>
      </c>
      <c r="BB630" s="91" t="s">
        <v>88</v>
      </c>
      <c r="BC630" s="91" t="s">
        <v>88</v>
      </c>
      <c r="BD630" s="91" t="s">
        <v>88</v>
      </c>
      <c r="BE630" s="93" t="s">
        <v>88</v>
      </c>
      <c r="BF630" s="91" t="s">
        <v>88</v>
      </c>
      <c r="BG630" s="91" t="s">
        <v>88</v>
      </c>
      <c r="BH630" s="91" t="s">
        <v>88</v>
      </c>
      <c r="BI630" s="94">
        <f t="shared" si="354"/>
        <v>98.544419096230385</v>
      </c>
      <c r="BJ630" s="95">
        <f t="shared" si="355"/>
        <v>2</v>
      </c>
      <c r="BK630" s="95">
        <f t="shared" si="356"/>
        <v>93.563403057402155</v>
      </c>
      <c r="BL630" s="95">
        <f t="shared" si="357"/>
        <v>80.14150832</v>
      </c>
      <c r="BM630" s="95">
        <f t="shared" si="358"/>
        <v>95.436001406462651</v>
      </c>
      <c r="BN630" s="95">
        <f t="shared" si="359"/>
        <v>2</v>
      </c>
      <c r="BO630" s="95">
        <f t="shared" si="360"/>
        <v>89.747799768807994</v>
      </c>
      <c r="BP630" s="95">
        <f t="shared" si="361"/>
        <v>20.02730292915497</v>
      </c>
      <c r="BQ630" s="95">
        <f t="shared" si="362"/>
        <v>20</v>
      </c>
      <c r="BR630" s="96">
        <f t="shared" si="363"/>
        <v>57.900655849732864</v>
      </c>
      <c r="BS630" s="97" t="str">
        <f t="shared" si="364"/>
        <v>MEDIA</v>
      </c>
      <c r="BT630" s="98">
        <f t="shared" si="365"/>
        <v>6.8587105624142666</v>
      </c>
      <c r="BU630" s="99">
        <f t="shared" si="366"/>
        <v>0.9840000000000001</v>
      </c>
      <c r="BV630" s="100">
        <f t="shared" si="367"/>
        <v>0.1</v>
      </c>
      <c r="BW630" s="95">
        <f t="shared" si="368"/>
        <v>1</v>
      </c>
      <c r="BX630" s="94">
        <f t="shared" si="369"/>
        <v>0.51</v>
      </c>
      <c r="BY630" s="100">
        <f t="shared" si="370"/>
        <v>0.79200000000000004</v>
      </c>
      <c r="BZ630" s="100">
        <f t="shared" si="371"/>
        <v>0.97080192201656734</v>
      </c>
      <c r="CA630" s="94">
        <f t="shared" si="372"/>
        <v>0.35</v>
      </c>
      <c r="CB630" s="99">
        <f t="shared" si="373"/>
        <v>0.67863226908231955</v>
      </c>
      <c r="CC630" s="97" t="str">
        <f t="shared" si="374"/>
        <v>Regular</v>
      </c>
      <c r="CD630" s="99">
        <f t="shared" si="375"/>
        <v>2.9198077983432696E-2</v>
      </c>
      <c r="CE630" s="96">
        <f t="shared" si="376"/>
        <v>1</v>
      </c>
      <c r="CF630" s="96">
        <f t="shared" si="377"/>
        <v>1</v>
      </c>
      <c r="CG630" s="99">
        <f t="shared" si="378"/>
        <v>0.67639935932781092</v>
      </c>
      <c r="CH630" s="101" t="str">
        <f t="shared" si="379"/>
        <v>Alta</v>
      </c>
      <c r="CI630" s="96">
        <f t="shared" si="380"/>
        <v>0</v>
      </c>
      <c r="CJ630" s="96">
        <f t="shared" si="381"/>
        <v>1</v>
      </c>
      <c r="CK630" s="96">
        <f t="shared" si="382"/>
        <v>1.5999999999999903E-2</v>
      </c>
      <c r="CL630" s="102">
        <f t="shared" si="383"/>
        <v>0.33866666666666667</v>
      </c>
      <c r="CM630" s="103" t="str">
        <f t="shared" si="384"/>
        <v>Baja</v>
      </c>
      <c r="CN630" s="96">
        <f t="shared" si="385"/>
        <v>0.20800000000000002</v>
      </c>
      <c r="CO630" s="96">
        <f t="shared" si="386"/>
        <v>0.20800000000000002</v>
      </c>
      <c r="CP630" s="103" t="str">
        <f t="shared" si="387"/>
        <v>Baja</v>
      </c>
      <c r="CQ630" s="104">
        <f t="shared" si="388"/>
        <v>4.0077878806669036E-3</v>
      </c>
      <c r="CR630" s="104">
        <f t="shared" si="389"/>
        <v>4.0077878806669036E-3</v>
      </c>
      <c r="CS630" s="103" t="str">
        <f t="shared" si="390"/>
        <v>Ninguna</v>
      </c>
      <c r="CT630" s="105" t="str">
        <f t="shared" si="391"/>
        <v>Eutrofico</v>
      </c>
      <c r="CU630" s="113" t="s">
        <v>2977</v>
      </c>
      <c r="CV630" s="83" t="s">
        <v>2978</v>
      </c>
      <c r="CW630" s="90">
        <v>44144</v>
      </c>
      <c r="CX630" s="106" t="e">
        <f t="shared" si="392"/>
        <v>#VALUE!</v>
      </c>
    </row>
    <row r="631" spans="1:102" ht="30" hidden="1" customHeight="1" x14ac:dyDescent="0.2">
      <c r="A631" s="83">
        <v>2020</v>
      </c>
      <c r="B631" s="84" t="s">
        <v>2040</v>
      </c>
      <c r="C631" s="84" t="s">
        <v>383</v>
      </c>
      <c r="D631" s="83" t="s">
        <v>2041</v>
      </c>
      <c r="E631" s="84" t="s">
        <v>379</v>
      </c>
      <c r="F631" s="86" t="s">
        <v>135</v>
      </c>
      <c r="G631" s="86" t="s">
        <v>1951</v>
      </c>
      <c r="H631" s="87">
        <v>-75.991664</v>
      </c>
      <c r="I631" s="119">
        <v>6.1103180000000004</v>
      </c>
      <c r="J631" s="88">
        <v>788080.86129999999</v>
      </c>
      <c r="K631" s="86">
        <v>1167814.0933000001</v>
      </c>
      <c r="L631" s="120">
        <v>1788</v>
      </c>
      <c r="M631" s="83">
        <v>2</v>
      </c>
      <c r="N631" s="86" t="s">
        <v>79</v>
      </c>
      <c r="O631" s="86" t="s">
        <v>2545</v>
      </c>
      <c r="P631" s="86" t="s">
        <v>80</v>
      </c>
      <c r="Q631" s="84" t="s">
        <v>2648</v>
      </c>
      <c r="R631" s="84" t="s">
        <v>701</v>
      </c>
      <c r="S631" s="84" t="s">
        <v>153</v>
      </c>
      <c r="T631" s="84" t="s">
        <v>154</v>
      </c>
      <c r="U631" s="85" t="s">
        <v>380</v>
      </c>
      <c r="V631" s="84" t="s">
        <v>381</v>
      </c>
      <c r="W631" s="84" t="s">
        <v>382</v>
      </c>
      <c r="X631" s="90" t="s">
        <v>383</v>
      </c>
      <c r="Y631" s="90">
        <v>44133</v>
      </c>
      <c r="Z631" s="91">
        <v>67.8</v>
      </c>
      <c r="AA631" s="91">
        <v>8.26</v>
      </c>
      <c r="AB631" s="91">
        <v>82</v>
      </c>
      <c r="AC631" s="91">
        <v>17.7</v>
      </c>
      <c r="AD631" s="91">
        <v>23.1</v>
      </c>
      <c r="AE631" s="91">
        <v>7.77</v>
      </c>
      <c r="AF631" s="91">
        <v>103.1</v>
      </c>
      <c r="AG631" s="91">
        <f t="shared" si="393"/>
        <v>5.4000000000000021</v>
      </c>
      <c r="AH631" s="91">
        <v>12</v>
      </c>
      <c r="AI631" s="91">
        <v>2</v>
      </c>
      <c r="AJ631" s="91" t="s">
        <v>88</v>
      </c>
      <c r="AK631" s="91" t="s">
        <v>88</v>
      </c>
      <c r="AL631" s="91" t="s">
        <v>88</v>
      </c>
      <c r="AM631" s="91" t="s">
        <v>88</v>
      </c>
      <c r="AN631" s="91">
        <v>350</v>
      </c>
      <c r="AO631" s="91" t="s">
        <v>88</v>
      </c>
      <c r="AP631" s="91" t="e">
        <v>#VALUE!</v>
      </c>
      <c r="AQ631" s="91" t="s">
        <v>88</v>
      </c>
      <c r="AR631" s="91" t="s">
        <v>88</v>
      </c>
      <c r="AS631" s="91" t="s">
        <v>88</v>
      </c>
      <c r="AT631" s="91" t="s">
        <v>88</v>
      </c>
      <c r="AU631" s="91" t="s">
        <v>88</v>
      </c>
      <c r="AV631" s="91">
        <v>20</v>
      </c>
      <c r="AW631" s="91" t="s">
        <v>88</v>
      </c>
      <c r="AX631" s="91">
        <v>5</v>
      </c>
      <c r="AY631" s="91">
        <v>0.24</v>
      </c>
      <c r="AZ631" s="91" t="s">
        <v>88</v>
      </c>
      <c r="BA631" s="91" t="s">
        <v>88</v>
      </c>
      <c r="BB631" s="91" t="s">
        <v>88</v>
      </c>
      <c r="BC631" s="91" t="s">
        <v>88</v>
      </c>
      <c r="BD631" s="91" t="s">
        <v>88</v>
      </c>
      <c r="BE631" s="93" t="s">
        <v>88</v>
      </c>
      <c r="BF631" s="91" t="s">
        <v>88</v>
      </c>
      <c r="BG631" s="91" t="s">
        <v>88</v>
      </c>
      <c r="BH631" s="91" t="s">
        <v>88</v>
      </c>
      <c r="BI631" s="94">
        <f t="shared" si="354"/>
        <v>98.744100653388372</v>
      </c>
      <c r="BJ631" s="95">
        <f t="shared" si="355"/>
        <v>31.434559757132401</v>
      </c>
      <c r="BK631" s="95">
        <f t="shared" si="356"/>
        <v>77.14437504435773</v>
      </c>
      <c r="BL631" s="95">
        <f t="shared" si="357"/>
        <v>80.14150832</v>
      </c>
      <c r="BM631" s="95" t="e">
        <f t="shared" si="358"/>
        <v>#VALUE!</v>
      </c>
      <c r="BN631" s="95">
        <f t="shared" si="359"/>
        <v>2</v>
      </c>
      <c r="BO631" s="95">
        <f t="shared" si="360"/>
        <v>70.983250317438007</v>
      </c>
      <c r="BP631" s="95">
        <f t="shared" si="361"/>
        <v>5</v>
      </c>
      <c r="BQ631" s="95">
        <f t="shared" si="362"/>
        <v>20</v>
      </c>
      <c r="BR631" s="96" t="e">
        <f t="shared" si="363"/>
        <v>#VALUE!</v>
      </c>
      <c r="BS631" s="97" t="e">
        <f t="shared" si="364"/>
        <v>#VALUE!</v>
      </c>
      <c r="BT631" s="98">
        <f t="shared" si="365"/>
        <v>20.833333333333336</v>
      </c>
      <c r="BU631" s="99">
        <f t="shared" si="366"/>
        <v>0.96900000000000008</v>
      </c>
      <c r="BV631" s="100">
        <f t="shared" si="367"/>
        <v>0.72779539048351427</v>
      </c>
      <c r="BW631" s="95">
        <f t="shared" si="368"/>
        <v>0.87381963491274572</v>
      </c>
      <c r="BX631" s="94">
        <f t="shared" si="369"/>
        <v>0.91</v>
      </c>
      <c r="BY631" s="100">
        <f t="shared" si="370"/>
        <v>0.96</v>
      </c>
      <c r="BZ631" s="100">
        <f t="shared" si="371"/>
        <v>0.79839069978426735</v>
      </c>
      <c r="CA631" s="94">
        <f t="shared" si="372"/>
        <v>0.15</v>
      </c>
      <c r="CB631" s="99">
        <f t="shared" si="373"/>
        <v>0.77384080152527401</v>
      </c>
      <c r="CC631" s="97" t="str">
        <f t="shared" si="374"/>
        <v>Aceptable</v>
      </c>
      <c r="CD631" s="99">
        <f t="shared" si="375"/>
        <v>0.20160930021573262</v>
      </c>
      <c r="CE631" s="96">
        <f t="shared" si="376"/>
        <v>1</v>
      </c>
      <c r="CF631" s="96">
        <f t="shared" si="377"/>
        <v>1</v>
      </c>
      <c r="CG631" s="99">
        <f t="shared" si="378"/>
        <v>0.73386976673857751</v>
      </c>
      <c r="CH631" s="101" t="str">
        <f t="shared" si="379"/>
        <v>Alta</v>
      </c>
      <c r="CI631" s="96">
        <f t="shared" si="380"/>
        <v>0</v>
      </c>
      <c r="CJ631" s="96">
        <f t="shared" si="381"/>
        <v>1</v>
      </c>
      <c r="CK631" s="96">
        <f t="shared" si="382"/>
        <v>0</v>
      </c>
      <c r="CL631" s="102">
        <f t="shared" si="383"/>
        <v>0.33333333333333331</v>
      </c>
      <c r="CM631" s="103" t="str">
        <f t="shared" si="384"/>
        <v>Baja</v>
      </c>
      <c r="CN631" s="96">
        <f t="shared" si="385"/>
        <v>3.9999999999999994E-2</v>
      </c>
      <c r="CO631" s="96">
        <f t="shared" si="386"/>
        <v>3.9999999999999994E-2</v>
      </c>
      <c r="CP631" s="103" t="str">
        <f t="shared" si="387"/>
        <v>Ninguna</v>
      </c>
      <c r="CQ631" s="104">
        <f t="shared" si="388"/>
        <v>7.0240557652899993E-2</v>
      </c>
      <c r="CR631" s="104">
        <f t="shared" si="389"/>
        <v>7.0240557652899993E-2</v>
      </c>
      <c r="CS631" s="103" t="str">
        <f t="shared" si="390"/>
        <v>Ninguna</v>
      </c>
      <c r="CT631" s="105" t="str">
        <f t="shared" si="391"/>
        <v>Eutrofico</v>
      </c>
      <c r="CU631" s="113" t="s">
        <v>2982</v>
      </c>
      <c r="CV631" s="83" t="s">
        <v>2983</v>
      </c>
      <c r="CW631" s="90">
        <v>44152</v>
      </c>
      <c r="CX631" s="106" t="e">
        <f t="shared" si="392"/>
        <v>#VALUE!</v>
      </c>
    </row>
    <row r="632" spans="1:102" ht="30" hidden="1" customHeight="1" x14ac:dyDescent="0.2">
      <c r="A632" s="83">
        <v>2020</v>
      </c>
      <c r="B632" s="84" t="s">
        <v>2044</v>
      </c>
      <c r="C632" s="84" t="s">
        <v>383</v>
      </c>
      <c r="D632" s="83" t="s">
        <v>2045</v>
      </c>
      <c r="E632" s="84" t="s">
        <v>379</v>
      </c>
      <c r="F632" s="86" t="s">
        <v>135</v>
      </c>
      <c r="G632" s="86" t="s">
        <v>1951</v>
      </c>
      <c r="H632" s="87">
        <v>-75.959362999999996</v>
      </c>
      <c r="I632" s="119">
        <v>6.152399</v>
      </c>
      <c r="J632" s="88">
        <v>791674.57070000004</v>
      </c>
      <c r="K632" s="86">
        <v>1172457.5541000001</v>
      </c>
      <c r="L632" s="120">
        <v>1246</v>
      </c>
      <c r="M632" s="83">
        <v>2</v>
      </c>
      <c r="N632" s="86" t="s">
        <v>79</v>
      </c>
      <c r="O632" s="86" t="s">
        <v>2545</v>
      </c>
      <c r="P632" s="86" t="s">
        <v>80</v>
      </c>
      <c r="Q632" s="84" t="s">
        <v>2648</v>
      </c>
      <c r="R632" s="84" t="s">
        <v>701</v>
      </c>
      <c r="S632" s="84" t="s">
        <v>153</v>
      </c>
      <c r="T632" s="84" t="s">
        <v>154</v>
      </c>
      <c r="U632" s="85" t="s">
        <v>380</v>
      </c>
      <c r="V632" s="84" t="s">
        <v>381</v>
      </c>
      <c r="W632" s="84" t="s">
        <v>382</v>
      </c>
      <c r="X632" s="90" t="s">
        <v>383</v>
      </c>
      <c r="Y632" s="90">
        <v>44133</v>
      </c>
      <c r="Z632" s="91">
        <v>137.21</v>
      </c>
      <c r="AA632" s="91">
        <v>8.06</v>
      </c>
      <c r="AB632" s="91">
        <v>134</v>
      </c>
      <c r="AC632" s="91">
        <v>20.2</v>
      </c>
      <c r="AD632" s="91">
        <v>22.3</v>
      </c>
      <c r="AE632" s="91">
        <v>9.09</v>
      </c>
      <c r="AF632" s="91">
        <v>118</v>
      </c>
      <c r="AG632" s="91">
        <f t="shared" si="393"/>
        <v>2.1000000000000014</v>
      </c>
      <c r="AH632" s="91">
        <v>12</v>
      </c>
      <c r="AI632" s="91">
        <v>5.84</v>
      </c>
      <c r="AJ632" s="91" t="s">
        <v>88</v>
      </c>
      <c r="AK632" s="91" t="s">
        <v>88</v>
      </c>
      <c r="AL632" s="91" t="s">
        <v>88</v>
      </c>
      <c r="AM632" s="91" t="s">
        <v>88</v>
      </c>
      <c r="AN632" s="91">
        <v>24810</v>
      </c>
      <c r="AO632" s="91" t="s">
        <v>88</v>
      </c>
      <c r="AP632" s="91" t="e">
        <v>#VALUE!</v>
      </c>
      <c r="AQ632" s="91" t="s">
        <v>88</v>
      </c>
      <c r="AR632" s="91" t="s">
        <v>88</v>
      </c>
      <c r="AS632" s="91" t="s">
        <v>88</v>
      </c>
      <c r="AT632" s="91" t="s">
        <v>88</v>
      </c>
      <c r="AU632" s="91" t="s">
        <v>88</v>
      </c>
      <c r="AV632" s="91">
        <v>28</v>
      </c>
      <c r="AW632" s="91" t="s">
        <v>88</v>
      </c>
      <c r="AX632" s="91">
        <v>5</v>
      </c>
      <c r="AY632" s="91">
        <v>0.23899999999999999</v>
      </c>
      <c r="AZ632" s="91" t="s">
        <v>88</v>
      </c>
      <c r="BA632" s="91" t="s">
        <v>88</v>
      </c>
      <c r="BB632" s="91" t="s">
        <v>88</v>
      </c>
      <c r="BC632" s="91" t="s">
        <v>88</v>
      </c>
      <c r="BD632" s="91" t="s">
        <v>88</v>
      </c>
      <c r="BE632" s="93" t="s">
        <v>88</v>
      </c>
      <c r="BF632" s="91" t="s">
        <v>88</v>
      </c>
      <c r="BG632" s="91" t="s">
        <v>88</v>
      </c>
      <c r="BH632" s="91" t="s">
        <v>88</v>
      </c>
      <c r="BI632" s="94">
        <f t="shared" si="354"/>
        <v>92.195602108319719</v>
      </c>
      <c r="BJ632" s="95">
        <f t="shared" si="355"/>
        <v>7.1004502194223571</v>
      </c>
      <c r="BK632" s="95">
        <f t="shared" si="356"/>
        <v>83.334438074627542</v>
      </c>
      <c r="BL632" s="95">
        <f t="shared" si="357"/>
        <v>52.3094640397955</v>
      </c>
      <c r="BM632" s="95" t="e">
        <f t="shared" si="358"/>
        <v>#VALUE!</v>
      </c>
      <c r="BN632" s="95">
        <f t="shared" si="359"/>
        <v>2</v>
      </c>
      <c r="BO632" s="95">
        <f t="shared" si="360"/>
        <v>86.17148504139638</v>
      </c>
      <c r="BP632" s="95">
        <f t="shared" si="361"/>
        <v>5</v>
      </c>
      <c r="BQ632" s="95">
        <f t="shared" si="362"/>
        <v>20</v>
      </c>
      <c r="BR632" s="96" t="e">
        <f t="shared" si="363"/>
        <v>#VALUE!</v>
      </c>
      <c r="BS632" s="97" t="e">
        <f t="shared" si="364"/>
        <v>#VALUE!</v>
      </c>
      <c r="BT632" s="98">
        <f t="shared" si="365"/>
        <v>20.92050209205021</v>
      </c>
      <c r="BU632" s="99">
        <f t="shared" si="366"/>
        <v>0.82000000000000006</v>
      </c>
      <c r="BV632" s="100">
        <f t="shared" si="367"/>
        <v>0.1</v>
      </c>
      <c r="BW632" s="95">
        <f t="shared" si="368"/>
        <v>0.96935298870154207</v>
      </c>
      <c r="BX632" s="94">
        <f t="shared" si="369"/>
        <v>0.91</v>
      </c>
      <c r="BY632" s="100">
        <f t="shared" si="370"/>
        <v>0.93599999999999994</v>
      </c>
      <c r="BZ632" s="100">
        <f t="shared" si="371"/>
        <v>0.61066770500337964</v>
      </c>
      <c r="CA632" s="94">
        <f t="shared" si="372"/>
        <v>0.15</v>
      </c>
      <c r="CB632" s="99">
        <f t="shared" si="373"/>
        <v>0.64584289711868914</v>
      </c>
      <c r="CC632" s="97" t="str">
        <f t="shared" si="374"/>
        <v>Regular</v>
      </c>
      <c r="CD632" s="99">
        <f t="shared" si="375"/>
        <v>0.38933229499662036</v>
      </c>
      <c r="CE632" s="96">
        <f t="shared" si="376"/>
        <v>1</v>
      </c>
      <c r="CF632" s="96">
        <f t="shared" si="377"/>
        <v>1</v>
      </c>
      <c r="CG632" s="99">
        <f t="shared" si="378"/>
        <v>0.79644409833220686</v>
      </c>
      <c r="CH632" s="101" t="str">
        <f t="shared" si="379"/>
        <v>Alta</v>
      </c>
      <c r="CI632" s="96">
        <f t="shared" si="380"/>
        <v>0.48648899297867959</v>
      </c>
      <c r="CJ632" s="96">
        <f t="shared" si="381"/>
        <v>1</v>
      </c>
      <c r="CK632" s="96">
        <f t="shared" si="382"/>
        <v>0</v>
      </c>
      <c r="CL632" s="102">
        <f t="shared" si="383"/>
        <v>0.4954963309928932</v>
      </c>
      <c r="CM632" s="103" t="str">
        <f t="shared" si="384"/>
        <v>Media</v>
      </c>
      <c r="CN632" s="96">
        <f t="shared" si="385"/>
        <v>6.4000000000000001E-2</v>
      </c>
      <c r="CO632" s="96">
        <f t="shared" si="386"/>
        <v>6.4000000000000001E-2</v>
      </c>
      <c r="CP632" s="103" t="str">
        <f t="shared" si="387"/>
        <v>Ninguna</v>
      </c>
      <c r="CQ632" s="104">
        <f t="shared" si="388"/>
        <v>3.6509152711338852E-2</v>
      </c>
      <c r="CR632" s="104">
        <f t="shared" si="389"/>
        <v>3.6509152711338852E-2</v>
      </c>
      <c r="CS632" s="103" t="str">
        <f t="shared" si="390"/>
        <v>Ninguna</v>
      </c>
      <c r="CT632" s="105" t="str">
        <f t="shared" si="391"/>
        <v>Eutrofico</v>
      </c>
      <c r="CU632" s="113" t="s">
        <v>2982</v>
      </c>
      <c r="CV632" s="83" t="s">
        <v>2983</v>
      </c>
      <c r="CW632" s="90">
        <v>44152</v>
      </c>
      <c r="CX632" s="106" t="e">
        <f t="shared" si="392"/>
        <v>#VALUE!</v>
      </c>
    </row>
    <row r="633" spans="1:102" ht="30" hidden="1" customHeight="1" x14ac:dyDescent="0.2">
      <c r="A633" s="83">
        <v>2020</v>
      </c>
      <c r="B633" s="84" t="s">
        <v>2047</v>
      </c>
      <c r="C633" s="84" t="s">
        <v>381</v>
      </c>
      <c r="D633" s="83" t="s">
        <v>2048</v>
      </c>
      <c r="E633" s="84" t="s">
        <v>379</v>
      </c>
      <c r="F633" s="86" t="s">
        <v>135</v>
      </c>
      <c r="G633" s="86" t="s">
        <v>1494</v>
      </c>
      <c r="H633" s="87">
        <v>-75.959987999999996</v>
      </c>
      <c r="I633" s="119">
        <v>6.1967889999999999</v>
      </c>
      <c r="J633" s="88">
        <v>791622.72069999995</v>
      </c>
      <c r="K633" s="86">
        <v>1177369.3670000001</v>
      </c>
      <c r="L633" s="120">
        <v>1365</v>
      </c>
      <c r="M633" s="83">
        <v>2</v>
      </c>
      <c r="N633" s="86" t="s">
        <v>79</v>
      </c>
      <c r="O633" s="86" t="s">
        <v>2545</v>
      </c>
      <c r="P633" s="86" t="s">
        <v>80</v>
      </c>
      <c r="Q633" s="84" t="s">
        <v>2648</v>
      </c>
      <c r="R633" s="84" t="s">
        <v>701</v>
      </c>
      <c r="S633" s="84" t="s">
        <v>153</v>
      </c>
      <c r="T633" s="84" t="s">
        <v>154</v>
      </c>
      <c r="U633" s="85" t="s">
        <v>380</v>
      </c>
      <c r="V633" s="84" t="s">
        <v>381</v>
      </c>
      <c r="W633" s="84" t="s">
        <v>427</v>
      </c>
      <c r="X633" s="90" t="s">
        <v>381</v>
      </c>
      <c r="Y633" s="90">
        <v>44133</v>
      </c>
      <c r="Z633" s="91">
        <v>700.92</v>
      </c>
      <c r="AA633" s="91">
        <v>6.16</v>
      </c>
      <c r="AB633" s="91">
        <v>142</v>
      </c>
      <c r="AC633" s="91">
        <v>19.2</v>
      </c>
      <c r="AD633" s="91">
        <v>22</v>
      </c>
      <c r="AE633" s="91">
        <v>9.4499999999999993</v>
      </c>
      <c r="AF633" s="91">
        <v>119.3</v>
      </c>
      <c r="AG633" s="91">
        <f t="shared" si="393"/>
        <v>2.8000000000000007</v>
      </c>
      <c r="AH633" s="91">
        <v>12</v>
      </c>
      <c r="AI633" s="91">
        <v>2.38</v>
      </c>
      <c r="AJ633" s="91" t="s">
        <v>88</v>
      </c>
      <c r="AK633" s="91" t="s">
        <v>88</v>
      </c>
      <c r="AL633" s="91" t="s">
        <v>88</v>
      </c>
      <c r="AM633" s="91" t="s">
        <v>88</v>
      </c>
      <c r="AN633" s="91">
        <v>6370</v>
      </c>
      <c r="AO633" s="91" t="s">
        <v>88</v>
      </c>
      <c r="AP633" s="91" t="e">
        <v>#VALUE!</v>
      </c>
      <c r="AQ633" s="91" t="s">
        <v>88</v>
      </c>
      <c r="AR633" s="91" t="s">
        <v>88</v>
      </c>
      <c r="AS633" s="91" t="s">
        <v>88</v>
      </c>
      <c r="AT633" s="91" t="s">
        <v>88</v>
      </c>
      <c r="AU633" s="91" t="s">
        <v>88</v>
      </c>
      <c r="AV633" s="91">
        <v>66</v>
      </c>
      <c r="AW633" s="91" t="s">
        <v>88</v>
      </c>
      <c r="AX633" s="91">
        <v>5</v>
      </c>
      <c r="AY633" s="91">
        <v>0.23799999999999999</v>
      </c>
      <c r="AZ633" s="91" t="s">
        <v>88</v>
      </c>
      <c r="BA633" s="91" t="s">
        <v>88</v>
      </c>
      <c r="BB633" s="91" t="s">
        <v>88</v>
      </c>
      <c r="BC633" s="91" t="s">
        <v>88</v>
      </c>
      <c r="BD633" s="91" t="s">
        <v>88</v>
      </c>
      <c r="BE633" s="93" t="s">
        <v>88</v>
      </c>
      <c r="BF633" s="91" t="s">
        <v>88</v>
      </c>
      <c r="BG633" s="91" t="s">
        <v>88</v>
      </c>
      <c r="BH633" s="91" t="s">
        <v>88</v>
      </c>
      <c r="BI633" s="94">
        <f t="shared" si="354"/>
        <v>91.23667294483289</v>
      </c>
      <c r="BJ633" s="95">
        <f t="shared" si="355"/>
        <v>12.11980506706978</v>
      </c>
      <c r="BK633" s="95">
        <f t="shared" si="356"/>
        <v>61.779518872207035</v>
      </c>
      <c r="BL633" s="95">
        <f t="shared" si="357"/>
        <v>76.808262844988036</v>
      </c>
      <c r="BM633" s="95" t="e">
        <f t="shared" si="358"/>
        <v>#VALUE!</v>
      </c>
      <c r="BN633" s="95">
        <f t="shared" si="359"/>
        <v>2</v>
      </c>
      <c r="BO633" s="95">
        <f t="shared" si="360"/>
        <v>83.657026035192217</v>
      </c>
      <c r="BP633" s="95">
        <f t="shared" si="361"/>
        <v>5</v>
      </c>
      <c r="BQ633" s="95">
        <f t="shared" si="362"/>
        <v>20</v>
      </c>
      <c r="BR633" s="96" t="e">
        <f t="shared" si="363"/>
        <v>#VALUE!</v>
      </c>
      <c r="BS633" s="97" t="e">
        <f t="shared" si="364"/>
        <v>#VALUE!</v>
      </c>
      <c r="BT633" s="98">
        <f t="shared" si="365"/>
        <v>21.008403361344538</v>
      </c>
      <c r="BU633" s="99">
        <f t="shared" si="366"/>
        <v>0.80699999999999994</v>
      </c>
      <c r="BV633" s="100">
        <f t="shared" si="367"/>
        <v>0.1</v>
      </c>
      <c r="BW633" s="95">
        <f t="shared" si="368"/>
        <v>0.6469840343338551</v>
      </c>
      <c r="BX633" s="94">
        <f t="shared" si="369"/>
        <v>0.91</v>
      </c>
      <c r="BY633" s="100">
        <f t="shared" si="370"/>
        <v>0.82199999999999995</v>
      </c>
      <c r="BZ633" s="100">
        <f t="shared" si="371"/>
        <v>0.57920905906004938</v>
      </c>
      <c r="CA633" s="94">
        <f t="shared" si="372"/>
        <v>0.15</v>
      </c>
      <c r="CB633" s="99">
        <f t="shared" si="373"/>
        <v>0.57826703307514671</v>
      </c>
      <c r="CC633" s="97" t="str">
        <f t="shared" si="374"/>
        <v>Regular</v>
      </c>
      <c r="CD633" s="99">
        <f t="shared" si="375"/>
        <v>0.42079094093995056</v>
      </c>
      <c r="CE633" s="96">
        <f t="shared" si="376"/>
        <v>1</v>
      </c>
      <c r="CF633" s="96">
        <f t="shared" si="377"/>
        <v>1</v>
      </c>
      <c r="CG633" s="99">
        <f t="shared" si="378"/>
        <v>0.80693031364665024</v>
      </c>
      <c r="CH633" s="101" t="str">
        <f t="shared" si="379"/>
        <v>Muy Alta</v>
      </c>
      <c r="CI633" s="96">
        <f t="shared" si="380"/>
        <v>0.21360386993955838</v>
      </c>
      <c r="CJ633" s="96">
        <f t="shared" si="381"/>
        <v>1</v>
      </c>
      <c r="CK633" s="96">
        <f t="shared" si="382"/>
        <v>0</v>
      </c>
      <c r="CL633" s="102">
        <f t="shared" si="383"/>
        <v>0.40453462331318613</v>
      </c>
      <c r="CM633" s="103" t="str">
        <f t="shared" si="384"/>
        <v>Media</v>
      </c>
      <c r="CN633" s="96">
        <f t="shared" si="385"/>
        <v>0.17800000000000002</v>
      </c>
      <c r="CO633" s="96">
        <f t="shared" si="386"/>
        <v>0.17800000000000002</v>
      </c>
      <c r="CP633" s="103" t="str">
        <f t="shared" si="387"/>
        <v>Ninguna</v>
      </c>
      <c r="CQ633" s="104">
        <f t="shared" si="388"/>
        <v>5.3917582945868463E-5</v>
      </c>
      <c r="CR633" s="104">
        <f t="shared" si="389"/>
        <v>5.3917582945868463E-5</v>
      </c>
      <c r="CS633" s="103" t="str">
        <f t="shared" si="390"/>
        <v>Ninguna</v>
      </c>
      <c r="CT633" s="105" t="str">
        <f t="shared" si="391"/>
        <v>Eutrofico</v>
      </c>
      <c r="CU633" s="113" t="s">
        <v>2982</v>
      </c>
      <c r="CV633" s="83" t="s">
        <v>2983</v>
      </c>
      <c r="CW633" s="90">
        <v>44152</v>
      </c>
      <c r="CX633" s="106" t="e">
        <f t="shared" si="392"/>
        <v>#VALUE!</v>
      </c>
    </row>
    <row r="634" spans="1:102" ht="30" hidden="1" customHeight="1" x14ac:dyDescent="0.2">
      <c r="A634" s="83">
        <v>2020</v>
      </c>
      <c r="B634" s="84" t="s">
        <v>2050</v>
      </c>
      <c r="C634" s="84" t="s">
        <v>381</v>
      </c>
      <c r="D634" s="83" t="s">
        <v>2051</v>
      </c>
      <c r="E634" s="84" t="s">
        <v>379</v>
      </c>
      <c r="F634" s="86" t="s">
        <v>135</v>
      </c>
      <c r="G634" s="86" t="s">
        <v>2003</v>
      </c>
      <c r="H634" s="87">
        <v>-75.846559999999997</v>
      </c>
      <c r="I634" s="119">
        <v>6.2176999999999998</v>
      </c>
      <c r="J634" s="88">
        <v>804190.17740000004</v>
      </c>
      <c r="K634" s="86">
        <v>1179639.7248</v>
      </c>
      <c r="L634" s="120">
        <v>526</v>
      </c>
      <c r="M634" s="83">
        <v>2</v>
      </c>
      <c r="N634" s="86" t="s">
        <v>79</v>
      </c>
      <c r="O634" s="86" t="s">
        <v>2545</v>
      </c>
      <c r="P634" s="86" t="s">
        <v>80</v>
      </c>
      <c r="Q634" s="84" t="s">
        <v>2648</v>
      </c>
      <c r="R634" s="84" t="s">
        <v>701</v>
      </c>
      <c r="S634" s="84" t="s">
        <v>153</v>
      </c>
      <c r="T634" s="84" t="s">
        <v>154</v>
      </c>
      <c r="U634" s="85" t="s">
        <v>380</v>
      </c>
      <c r="V634" s="84" t="s">
        <v>381</v>
      </c>
      <c r="W634" s="84" t="s">
        <v>427</v>
      </c>
      <c r="X634" s="90" t="s">
        <v>381</v>
      </c>
      <c r="Y634" s="90">
        <v>44132</v>
      </c>
      <c r="Z634" s="108">
        <v>3160</v>
      </c>
      <c r="AA634" s="91">
        <v>6.93</v>
      </c>
      <c r="AB634" s="91">
        <v>190</v>
      </c>
      <c r="AC634" s="91">
        <v>25.6</v>
      </c>
      <c r="AD634" s="91">
        <v>27.2</v>
      </c>
      <c r="AE634" s="91">
        <v>7.52</v>
      </c>
      <c r="AF634" s="91">
        <v>101.4</v>
      </c>
      <c r="AG634" s="91">
        <f t="shared" si="393"/>
        <v>1.5999999999999979</v>
      </c>
      <c r="AH634" s="91">
        <v>33.9</v>
      </c>
      <c r="AI634" s="91">
        <v>3.02</v>
      </c>
      <c r="AJ634" s="91" t="s">
        <v>88</v>
      </c>
      <c r="AK634" s="91" t="s">
        <v>88</v>
      </c>
      <c r="AL634" s="91" t="s">
        <v>88</v>
      </c>
      <c r="AM634" s="91" t="s">
        <v>88</v>
      </c>
      <c r="AN634" s="91">
        <v>104620</v>
      </c>
      <c r="AO634" s="91" t="s">
        <v>88</v>
      </c>
      <c r="AP634" s="91" t="e">
        <v>#VALUE!</v>
      </c>
      <c r="AQ634" s="91" t="s">
        <v>88</v>
      </c>
      <c r="AR634" s="91" t="s">
        <v>88</v>
      </c>
      <c r="AS634" s="91" t="s">
        <v>88</v>
      </c>
      <c r="AT634" s="91" t="s">
        <v>88</v>
      </c>
      <c r="AU634" s="91" t="s">
        <v>88</v>
      </c>
      <c r="AV634" s="91">
        <v>1308</v>
      </c>
      <c r="AW634" s="91" t="s">
        <v>88</v>
      </c>
      <c r="AX634" s="91">
        <v>5</v>
      </c>
      <c r="AY634" s="91">
        <v>1.44</v>
      </c>
      <c r="AZ634" s="91" t="s">
        <v>88</v>
      </c>
      <c r="BA634" s="91" t="s">
        <v>88</v>
      </c>
      <c r="BB634" s="91" t="s">
        <v>88</v>
      </c>
      <c r="BC634" s="91" t="s">
        <v>88</v>
      </c>
      <c r="BD634" s="91" t="s">
        <v>88</v>
      </c>
      <c r="BE634" s="93" t="s">
        <v>88</v>
      </c>
      <c r="BF634" s="91" t="s">
        <v>88</v>
      </c>
      <c r="BG634" s="91" t="s">
        <v>88</v>
      </c>
      <c r="BH634" s="91" t="s">
        <v>88</v>
      </c>
      <c r="BI634" s="94">
        <f t="shared" si="354"/>
        <v>98.812085372278574</v>
      </c>
      <c r="BJ634" s="95">
        <f t="shared" si="355"/>
        <v>2</v>
      </c>
      <c r="BK634" s="95">
        <f t="shared" si="356"/>
        <v>86.853450517994787</v>
      </c>
      <c r="BL634" s="95">
        <f t="shared" si="357"/>
        <v>71.507900542471802</v>
      </c>
      <c r="BM634" s="95" t="e">
        <f t="shared" si="358"/>
        <v>#VALUE!</v>
      </c>
      <c r="BN634" s="95">
        <f t="shared" si="359"/>
        <v>2</v>
      </c>
      <c r="BO634" s="95">
        <f t="shared" si="360"/>
        <v>87.655782758573679</v>
      </c>
      <c r="BP634" s="95">
        <f t="shared" si="361"/>
        <v>5</v>
      </c>
      <c r="BQ634" s="95">
        <f t="shared" si="362"/>
        <v>20</v>
      </c>
      <c r="BR634" s="96" t="e">
        <f t="shared" si="363"/>
        <v>#VALUE!</v>
      </c>
      <c r="BS634" s="97" t="e">
        <f t="shared" si="364"/>
        <v>#VALUE!</v>
      </c>
      <c r="BT634" s="98">
        <f t="shared" si="365"/>
        <v>3.4722222222222223</v>
      </c>
      <c r="BU634" s="99">
        <f t="shared" si="366"/>
        <v>0.98599999999999999</v>
      </c>
      <c r="BV634" s="100">
        <f t="shared" si="367"/>
        <v>0.1</v>
      </c>
      <c r="BW634" s="95">
        <f t="shared" si="368"/>
        <v>0.96559150078611444</v>
      </c>
      <c r="BX634" s="94">
        <f t="shared" si="369"/>
        <v>0.51</v>
      </c>
      <c r="BY634" s="100">
        <f t="shared" si="370"/>
        <v>0</v>
      </c>
      <c r="BZ634" s="100">
        <f t="shared" si="371"/>
        <v>0.37837306333567267</v>
      </c>
      <c r="CA634" s="94">
        <f t="shared" si="372"/>
        <v>0.15</v>
      </c>
      <c r="CB634" s="99">
        <f t="shared" si="373"/>
        <v>0.45231503897705028</v>
      </c>
      <c r="CC634" s="97" t="str">
        <f t="shared" si="374"/>
        <v>Mala</v>
      </c>
      <c r="CD634" s="99">
        <f t="shared" si="375"/>
        <v>0.62162693666432733</v>
      </c>
      <c r="CE634" s="96">
        <f t="shared" si="376"/>
        <v>1</v>
      </c>
      <c r="CF634" s="96">
        <f t="shared" si="377"/>
        <v>1</v>
      </c>
      <c r="CG634" s="99">
        <f t="shared" si="378"/>
        <v>0.87387564555477582</v>
      </c>
      <c r="CH634" s="101" t="str">
        <f t="shared" si="379"/>
        <v>Muy Alta</v>
      </c>
      <c r="CI634" s="96">
        <f t="shared" si="380"/>
        <v>0.28600486007000542</v>
      </c>
      <c r="CJ634" s="96">
        <f t="shared" si="381"/>
        <v>1</v>
      </c>
      <c r="CK634" s="96">
        <f t="shared" si="382"/>
        <v>0</v>
      </c>
      <c r="CL634" s="102">
        <f t="shared" si="383"/>
        <v>0.42866828669000179</v>
      </c>
      <c r="CM634" s="103" t="str">
        <f t="shared" si="384"/>
        <v>Media</v>
      </c>
      <c r="CN634" s="96">
        <f t="shared" si="385"/>
        <v>1</v>
      </c>
      <c r="CO634" s="96">
        <f t="shared" si="386"/>
        <v>1</v>
      </c>
      <c r="CP634" s="103" t="str">
        <f t="shared" si="387"/>
        <v>Muy Alta</v>
      </c>
      <c r="CQ634" s="104">
        <f t="shared" si="388"/>
        <v>7.6757998056975658E-4</v>
      </c>
      <c r="CR634" s="104">
        <f t="shared" si="389"/>
        <v>7.6757998056975658E-4</v>
      </c>
      <c r="CS634" s="103" t="str">
        <f t="shared" si="390"/>
        <v>Ninguna</v>
      </c>
      <c r="CT634" s="105" t="str">
        <f t="shared" si="391"/>
        <v>Hipereutrofico</v>
      </c>
      <c r="CU634" s="113" t="s">
        <v>2982</v>
      </c>
      <c r="CV634" s="83" t="s">
        <v>2983</v>
      </c>
      <c r="CW634" s="90">
        <v>44152</v>
      </c>
      <c r="CX634" s="106" t="e">
        <f t="shared" si="392"/>
        <v>#VALUE!</v>
      </c>
    </row>
    <row r="635" spans="1:102" ht="30" hidden="1" customHeight="1" x14ac:dyDescent="0.2">
      <c r="A635" s="83">
        <v>2020</v>
      </c>
      <c r="B635" s="84" t="s">
        <v>2984</v>
      </c>
      <c r="C635" s="84" t="s">
        <v>2985</v>
      </c>
      <c r="D635" s="83" t="s">
        <v>2054</v>
      </c>
      <c r="E635" s="84" t="s">
        <v>408</v>
      </c>
      <c r="F635" s="86" t="s">
        <v>135</v>
      </c>
      <c r="G635" s="86" t="s">
        <v>2020</v>
      </c>
      <c r="H635" s="87">
        <v>-75.883244000000005</v>
      </c>
      <c r="I635" s="119">
        <v>5.7202010000000003</v>
      </c>
      <c r="J635" s="88">
        <v>799947.99620000005</v>
      </c>
      <c r="K635" s="86">
        <v>1124609.9611</v>
      </c>
      <c r="L635" s="120">
        <v>1072</v>
      </c>
      <c r="M635" s="83">
        <v>2</v>
      </c>
      <c r="N635" s="86" t="s">
        <v>79</v>
      </c>
      <c r="O635" s="86" t="s">
        <v>2545</v>
      </c>
      <c r="P635" s="86" t="s">
        <v>80</v>
      </c>
      <c r="Q635" s="84" t="s">
        <v>137</v>
      </c>
      <c r="R635" s="84" t="s">
        <v>696</v>
      </c>
      <c r="S635" s="84" t="s">
        <v>403</v>
      </c>
      <c r="T635" s="84" t="s">
        <v>404</v>
      </c>
      <c r="U635" s="85" t="s">
        <v>510</v>
      </c>
      <c r="V635" s="84" t="s">
        <v>511</v>
      </c>
      <c r="W635" s="84" t="s">
        <v>2986</v>
      </c>
      <c r="X635" s="90" t="s">
        <v>2985</v>
      </c>
      <c r="Y635" s="90">
        <v>44131</v>
      </c>
      <c r="Z635" s="91">
        <v>42400</v>
      </c>
      <c r="AA635" s="91">
        <v>6.94</v>
      </c>
      <c r="AB635" s="91">
        <v>161</v>
      </c>
      <c r="AC635" s="91">
        <v>21</v>
      </c>
      <c r="AD635" s="91">
        <v>25</v>
      </c>
      <c r="AE635" s="91">
        <v>8.1199999999999992</v>
      </c>
      <c r="AF635" s="91">
        <v>109.7</v>
      </c>
      <c r="AG635" s="91">
        <f t="shared" si="393"/>
        <v>4</v>
      </c>
      <c r="AH635" s="91">
        <v>94.2</v>
      </c>
      <c r="AI635" s="91">
        <v>2.2200000000000002</v>
      </c>
      <c r="AJ635" s="91" t="s">
        <v>88</v>
      </c>
      <c r="AK635" s="91" t="s">
        <v>88</v>
      </c>
      <c r="AL635" s="91" t="s">
        <v>88</v>
      </c>
      <c r="AM635" s="91" t="s">
        <v>88</v>
      </c>
      <c r="AN635" s="91">
        <v>46110</v>
      </c>
      <c r="AO635" s="91" t="s">
        <v>88</v>
      </c>
      <c r="AP635" s="91" t="e">
        <v>#VALUE!</v>
      </c>
      <c r="AQ635" s="91" t="s">
        <v>88</v>
      </c>
      <c r="AR635" s="91" t="s">
        <v>88</v>
      </c>
      <c r="AS635" s="91" t="s">
        <v>88</v>
      </c>
      <c r="AT635" s="91" t="s">
        <v>88</v>
      </c>
      <c r="AU635" s="91" t="s">
        <v>88</v>
      </c>
      <c r="AV635" s="91">
        <v>311</v>
      </c>
      <c r="AW635" s="91" t="s">
        <v>88</v>
      </c>
      <c r="AX635" s="91">
        <v>5</v>
      </c>
      <c r="AY635" s="91">
        <v>0.84699999999999998</v>
      </c>
      <c r="AZ635" s="91" t="s">
        <v>88</v>
      </c>
      <c r="BA635" s="91" t="s">
        <v>88</v>
      </c>
      <c r="BB635" s="91" t="s">
        <v>88</v>
      </c>
      <c r="BC635" s="91" t="s">
        <v>88</v>
      </c>
      <c r="BD635" s="91" t="s">
        <v>88</v>
      </c>
      <c r="BE635" s="93" t="s">
        <v>88</v>
      </c>
      <c r="BF635" s="91" t="s">
        <v>88</v>
      </c>
      <c r="BG635" s="91" t="s">
        <v>88</v>
      </c>
      <c r="BH635" s="91" t="s">
        <v>88</v>
      </c>
      <c r="BI635" s="94">
        <f t="shared" si="354"/>
        <v>97.049080574920566</v>
      </c>
      <c r="BJ635" s="95">
        <f t="shared" si="355"/>
        <v>5.4618100757328918</v>
      </c>
      <c r="BK635" s="95">
        <f t="shared" si="356"/>
        <v>87.102319804345115</v>
      </c>
      <c r="BL635" s="95">
        <f t="shared" si="357"/>
        <v>78.194411591647608</v>
      </c>
      <c r="BM635" s="95" t="e">
        <f t="shared" si="358"/>
        <v>#VALUE!</v>
      </c>
      <c r="BN635" s="95">
        <f t="shared" si="359"/>
        <v>2</v>
      </c>
      <c r="BO635" s="95">
        <f t="shared" si="360"/>
        <v>78.345281382400003</v>
      </c>
      <c r="BP635" s="95">
        <f t="shared" si="361"/>
        <v>5</v>
      </c>
      <c r="BQ635" s="95">
        <f t="shared" si="362"/>
        <v>20</v>
      </c>
      <c r="BR635" s="96" t="e">
        <f t="shared" si="363"/>
        <v>#VALUE!</v>
      </c>
      <c r="BS635" s="97" t="e">
        <f t="shared" si="364"/>
        <v>#VALUE!</v>
      </c>
      <c r="BT635" s="98">
        <f t="shared" si="365"/>
        <v>5.9031877213695401</v>
      </c>
      <c r="BU635" s="99">
        <f t="shared" si="366"/>
        <v>0.90300000000000002</v>
      </c>
      <c r="BV635" s="100">
        <f t="shared" si="367"/>
        <v>0.1</v>
      </c>
      <c r="BW635" s="95">
        <f t="shared" si="368"/>
        <v>0.97062589670149924</v>
      </c>
      <c r="BX635" s="94">
        <f t="shared" si="369"/>
        <v>0.125</v>
      </c>
      <c r="BY635" s="100">
        <f t="shared" si="370"/>
        <v>8.6999999999999966E-2</v>
      </c>
      <c r="BZ635" s="100">
        <f t="shared" si="371"/>
        <v>0.5020947863360381</v>
      </c>
      <c r="CA635" s="94">
        <f t="shared" si="372"/>
        <v>0.35</v>
      </c>
      <c r="CB635" s="99">
        <f t="shared" si="373"/>
        <v>0.4433408956252553</v>
      </c>
      <c r="CC635" s="97" t="str">
        <f t="shared" si="374"/>
        <v>Mala</v>
      </c>
      <c r="CD635" s="99">
        <f t="shared" si="375"/>
        <v>0.49790521366396195</v>
      </c>
      <c r="CE635" s="96">
        <f t="shared" si="376"/>
        <v>1</v>
      </c>
      <c r="CF635" s="96">
        <f t="shared" si="377"/>
        <v>1</v>
      </c>
      <c r="CG635" s="99">
        <f t="shared" si="378"/>
        <v>0.83263507122132063</v>
      </c>
      <c r="CH635" s="101" t="str">
        <f t="shared" si="379"/>
        <v>Muy Alta</v>
      </c>
      <c r="CI635" s="96">
        <f t="shared" si="380"/>
        <v>0.19244708211544703</v>
      </c>
      <c r="CJ635" s="96">
        <f t="shared" si="381"/>
        <v>1</v>
      </c>
      <c r="CK635" s="96">
        <f t="shared" si="382"/>
        <v>0</v>
      </c>
      <c r="CL635" s="102">
        <f t="shared" si="383"/>
        <v>0.39748236070514897</v>
      </c>
      <c r="CM635" s="103" t="str">
        <f t="shared" si="384"/>
        <v>Baja</v>
      </c>
      <c r="CN635" s="96">
        <f t="shared" si="385"/>
        <v>0.91300000000000003</v>
      </c>
      <c r="CO635" s="96">
        <f t="shared" si="386"/>
        <v>0.91300000000000003</v>
      </c>
      <c r="CP635" s="103" t="str">
        <f t="shared" si="387"/>
        <v>Muy Alta</v>
      </c>
      <c r="CQ635" s="104">
        <f t="shared" si="388"/>
        <v>7.9450218806817116E-4</v>
      </c>
      <c r="CR635" s="104">
        <f t="shared" si="389"/>
        <v>7.9450218806817116E-4</v>
      </c>
      <c r="CS635" s="103" t="str">
        <f t="shared" si="390"/>
        <v>Ninguna</v>
      </c>
      <c r="CT635" s="105" t="str">
        <f t="shared" si="391"/>
        <v>Eutrofico</v>
      </c>
      <c r="CU635" s="113" t="s">
        <v>2987</v>
      </c>
      <c r="CV635" s="83" t="s">
        <v>2988</v>
      </c>
      <c r="CW635" s="90">
        <v>44153</v>
      </c>
      <c r="CX635" s="106" t="e">
        <f t="shared" si="392"/>
        <v>#VALUE!</v>
      </c>
    </row>
    <row r="636" spans="1:102" ht="30" hidden="1" customHeight="1" x14ac:dyDescent="0.2">
      <c r="A636" s="83">
        <v>2020</v>
      </c>
      <c r="B636" s="84" t="s">
        <v>2989</v>
      </c>
      <c r="C636" s="84" t="s">
        <v>2990</v>
      </c>
      <c r="D636" s="83" t="s">
        <v>2059</v>
      </c>
      <c r="E636" s="84" t="s">
        <v>144</v>
      </c>
      <c r="F636" s="86" t="s">
        <v>135</v>
      </c>
      <c r="G636" s="86" t="s">
        <v>2020</v>
      </c>
      <c r="H636" s="87">
        <v>-75.908456000000001</v>
      </c>
      <c r="I636" s="119">
        <v>5.8807970000000003</v>
      </c>
      <c r="J636" s="88">
        <v>797211.30929999996</v>
      </c>
      <c r="K636" s="86">
        <v>1142387.3565</v>
      </c>
      <c r="L636" s="120">
        <v>654</v>
      </c>
      <c r="M636" s="83">
        <v>2</v>
      </c>
      <c r="N636" s="86" t="s">
        <v>79</v>
      </c>
      <c r="O636" s="86" t="s">
        <v>2545</v>
      </c>
      <c r="P636" s="86" t="s">
        <v>80</v>
      </c>
      <c r="Q636" s="84" t="s">
        <v>137</v>
      </c>
      <c r="R636" s="84" t="s">
        <v>696</v>
      </c>
      <c r="S636" s="84" t="s">
        <v>390</v>
      </c>
      <c r="T636" s="84" t="s">
        <v>391</v>
      </c>
      <c r="U636" s="85" t="s">
        <v>2991</v>
      </c>
      <c r="V636" s="84" t="s">
        <v>2992</v>
      </c>
      <c r="W636" s="84" t="s">
        <v>2993</v>
      </c>
      <c r="X636" s="90" t="s">
        <v>2990</v>
      </c>
      <c r="Y636" s="90">
        <v>44131</v>
      </c>
      <c r="Z636" s="91">
        <v>66380</v>
      </c>
      <c r="AA636" s="91">
        <v>7.75</v>
      </c>
      <c r="AB636" s="91">
        <v>50</v>
      </c>
      <c r="AC636" s="91">
        <v>23.6</v>
      </c>
      <c r="AD636" s="91">
        <v>27</v>
      </c>
      <c r="AE636" s="91">
        <v>8.01</v>
      </c>
      <c r="AF636" s="91">
        <v>101.8</v>
      </c>
      <c r="AG636" s="91">
        <f t="shared" si="393"/>
        <v>3.3999999999999986</v>
      </c>
      <c r="AH636" s="91">
        <v>217</v>
      </c>
      <c r="AI636" s="91">
        <v>3.16</v>
      </c>
      <c r="AJ636" s="91" t="s">
        <v>88</v>
      </c>
      <c r="AK636" s="91" t="s">
        <v>88</v>
      </c>
      <c r="AL636" s="91" t="s">
        <v>88</v>
      </c>
      <c r="AM636" s="91" t="s">
        <v>88</v>
      </c>
      <c r="AN636" s="91">
        <v>41400</v>
      </c>
      <c r="AO636" s="91" t="s">
        <v>88</v>
      </c>
      <c r="AP636" s="91" t="e">
        <v>#VALUE!</v>
      </c>
      <c r="AQ636" s="91" t="s">
        <v>88</v>
      </c>
      <c r="AR636" s="91" t="s">
        <v>88</v>
      </c>
      <c r="AS636" s="91" t="s">
        <v>88</v>
      </c>
      <c r="AT636" s="91" t="s">
        <v>88</v>
      </c>
      <c r="AU636" s="91" t="s">
        <v>88</v>
      </c>
      <c r="AV636" s="91">
        <v>1125</v>
      </c>
      <c r="AW636" s="91" t="s">
        <v>88</v>
      </c>
      <c r="AX636" s="91">
        <v>5</v>
      </c>
      <c r="AY636" s="91">
        <v>1.44</v>
      </c>
      <c r="AZ636" s="91" t="s">
        <v>88</v>
      </c>
      <c r="BA636" s="91" t="s">
        <v>88</v>
      </c>
      <c r="BB636" s="91" t="s">
        <v>88</v>
      </c>
      <c r="BC636" s="91" t="s">
        <v>88</v>
      </c>
      <c r="BD636" s="91" t="s">
        <v>88</v>
      </c>
      <c r="BE636" s="93" t="s">
        <v>88</v>
      </c>
      <c r="BF636" s="91" t="s">
        <v>88</v>
      </c>
      <c r="BG636" s="91" t="s">
        <v>88</v>
      </c>
      <c r="BH636" s="91" t="s">
        <v>88</v>
      </c>
      <c r="BI636" s="94">
        <f t="shared" si="354"/>
        <v>98.81025407092848</v>
      </c>
      <c r="BJ636" s="95">
        <f t="shared" si="355"/>
        <v>5.7215120952697829</v>
      </c>
      <c r="BK636" s="95">
        <f t="shared" si="356"/>
        <v>90.444266054684704</v>
      </c>
      <c r="BL636" s="95">
        <f t="shared" si="357"/>
        <v>70.399037713928635</v>
      </c>
      <c r="BM636" s="95" t="e">
        <f t="shared" si="358"/>
        <v>#VALUE!</v>
      </c>
      <c r="BN636" s="95">
        <f t="shared" si="359"/>
        <v>2</v>
      </c>
      <c r="BO636" s="95">
        <f t="shared" si="360"/>
        <v>81.142818448590148</v>
      </c>
      <c r="BP636" s="95">
        <f t="shared" si="361"/>
        <v>5</v>
      </c>
      <c r="BQ636" s="95">
        <f t="shared" si="362"/>
        <v>20</v>
      </c>
      <c r="BR636" s="96" t="e">
        <f t="shared" si="363"/>
        <v>#VALUE!</v>
      </c>
      <c r="BS636" s="97" t="e">
        <f t="shared" si="364"/>
        <v>#VALUE!</v>
      </c>
      <c r="BT636" s="98">
        <f t="shared" si="365"/>
        <v>3.4722222222222223</v>
      </c>
      <c r="BU636" s="99">
        <f t="shared" si="366"/>
        <v>0.98199999999999998</v>
      </c>
      <c r="BV636" s="100">
        <f t="shared" si="367"/>
        <v>0.1</v>
      </c>
      <c r="BW636" s="95">
        <f t="shared" si="368"/>
        <v>1</v>
      </c>
      <c r="BX636" s="94">
        <f t="shared" si="369"/>
        <v>0.125</v>
      </c>
      <c r="BY636" s="100">
        <f t="shared" si="370"/>
        <v>0</v>
      </c>
      <c r="BZ636" s="100">
        <f t="shared" si="371"/>
        <v>0.89609898125653598</v>
      </c>
      <c r="CA636" s="94">
        <f t="shared" si="372"/>
        <v>0.15</v>
      </c>
      <c r="CB636" s="99">
        <f t="shared" si="373"/>
        <v>0.47507385737591512</v>
      </c>
      <c r="CC636" s="97" t="str">
        <f t="shared" si="374"/>
        <v>Mala</v>
      </c>
      <c r="CD636" s="99">
        <f t="shared" si="375"/>
        <v>0.103901018743464</v>
      </c>
      <c r="CE636" s="96">
        <f t="shared" si="376"/>
        <v>1</v>
      </c>
      <c r="CF636" s="96">
        <f t="shared" si="377"/>
        <v>1</v>
      </c>
      <c r="CG636" s="99">
        <f t="shared" si="378"/>
        <v>0.70130033958115467</v>
      </c>
      <c r="CH636" s="101" t="str">
        <f t="shared" si="379"/>
        <v>Alta</v>
      </c>
      <c r="CI636" s="96">
        <f t="shared" si="380"/>
        <v>0.29978095783288267</v>
      </c>
      <c r="CJ636" s="96">
        <f t="shared" si="381"/>
        <v>1</v>
      </c>
      <c r="CK636" s="96">
        <f t="shared" si="382"/>
        <v>0</v>
      </c>
      <c r="CL636" s="102">
        <f t="shared" si="383"/>
        <v>0.43326031927762759</v>
      </c>
      <c r="CM636" s="103" t="str">
        <f t="shared" si="384"/>
        <v>Media</v>
      </c>
      <c r="CN636" s="96">
        <f t="shared" si="385"/>
        <v>1</v>
      </c>
      <c r="CO636" s="96">
        <f t="shared" si="386"/>
        <v>1</v>
      </c>
      <c r="CP636" s="103" t="str">
        <f t="shared" si="387"/>
        <v>Muy Alta</v>
      </c>
      <c r="CQ636" s="104">
        <f t="shared" si="388"/>
        <v>1.2837044943409528E-2</v>
      </c>
      <c r="CR636" s="104">
        <f t="shared" si="389"/>
        <v>1.2837044943409528E-2</v>
      </c>
      <c r="CS636" s="103" t="str">
        <f t="shared" si="390"/>
        <v>Ninguna</v>
      </c>
      <c r="CT636" s="105" t="str">
        <f t="shared" si="391"/>
        <v>Hipereutrofico</v>
      </c>
      <c r="CU636" s="113" t="s">
        <v>2987</v>
      </c>
      <c r="CV636" s="83" t="s">
        <v>2988</v>
      </c>
      <c r="CW636" s="90">
        <v>44153</v>
      </c>
      <c r="CX636" s="106" t="e">
        <f t="shared" si="392"/>
        <v>#VALUE!</v>
      </c>
    </row>
    <row r="637" spans="1:102" ht="30" hidden="1" customHeight="1" x14ac:dyDescent="0.2">
      <c r="A637" s="83">
        <v>2020</v>
      </c>
      <c r="B637" s="84" t="s">
        <v>2994</v>
      </c>
      <c r="C637" s="84" t="s">
        <v>2063</v>
      </c>
      <c r="D637" s="83" t="s">
        <v>2064</v>
      </c>
      <c r="E637" s="84" t="s">
        <v>134</v>
      </c>
      <c r="F637" s="86" t="s">
        <v>135</v>
      </c>
      <c r="G637" s="86" t="s">
        <v>1507</v>
      </c>
      <c r="H637" s="87">
        <v>-75.871122</v>
      </c>
      <c r="I637" s="119">
        <v>5.5435689999999997</v>
      </c>
      <c r="J637" s="88">
        <v>801231.33389999997</v>
      </c>
      <c r="K637" s="86">
        <v>1105063.4558999999</v>
      </c>
      <c r="L637" s="120">
        <v>1649</v>
      </c>
      <c r="M637" s="83">
        <v>2</v>
      </c>
      <c r="N637" s="86" t="s">
        <v>79</v>
      </c>
      <c r="O637" s="86" t="s">
        <v>2545</v>
      </c>
      <c r="P637" s="86" t="s">
        <v>80</v>
      </c>
      <c r="Q637" s="84" t="s">
        <v>137</v>
      </c>
      <c r="R637" s="84" t="s">
        <v>696</v>
      </c>
      <c r="S637" s="84" t="s">
        <v>403</v>
      </c>
      <c r="T637" s="84" t="s">
        <v>404</v>
      </c>
      <c r="U637" s="85" t="s">
        <v>2065</v>
      </c>
      <c r="V637" s="84" t="s">
        <v>2066</v>
      </c>
      <c r="W637" s="84" t="s">
        <v>2067</v>
      </c>
      <c r="X637" s="90" t="s">
        <v>2063</v>
      </c>
      <c r="Y637" s="90">
        <v>44131</v>
      </c>
      <c r="Z637" s="108">
        <v>2659.87</v>
      </c>
      <c r="AA637" s="91">
        <v>7.57</v>
      </c>
      <c r="AB637" s="91">
        <v>37</v>
      </c>
      <c r="AC637" s="91">
        <v>18.600000000000001</v>
      </c>
      <c r="AD637" s="91">
        <v>19.8</v>
      </c>
      <c r="AE637" s="91">
        <v>8.3699999999999992</v>
      </c>
      <c r="AF637" s="91">
        <v>107.9</v>
      </c>
      <c r="AG637" s="91">
        <f t="shared" si="393"/>
        <v>1.1999999999999993</v>
      </c>
      <c r="AH637" s="91">
        <v>41</v>
      </c>
      <c r="AI637" s="91">
        <v>2</v>
      </c>
      <c r="AJ637" s="91" t="s">
        <v>88</v>
      </c>
      <c r="AK637" s="91" t="s">
        <v>88</v>
      </c>
      <c r="AL637" s="91" t="s">
        <v>88</v>
      </c>
      <c r="AM637" s="91" t="s">
        <v>88</v>
      </c>
      <c r="AN637" s="91">
        <v>86</v>
      </c>
      <c r="AO637" s="91" t="s">
        <v>88</v>
      </c>
      <c r="AP637" s="91" t="e">
        <v>#VALUE!</v>
      </c>
      <c r="AQ637" s="91" t="s">
        <v>88</v>
      </c>
      <c r="AR637" s="91" t="s">
        <v>88</v>
      </c>
      <c r="AS637" s="91" t="s">
        <v>88</v>
      </c>
      <c r="AT637" s="91" t="s">
        <v>88</v>
      </c>
      <c r="AU637" s="91" t="s">
        <v>88</v>
      </c>
      <c r="AV637" s="91">
        <v>7</v>
      </c>
      <c r="AW637" s="91" t="s">
        <v>88</v>
      </c>
      <c r="AX637" s="91">
        <v>5</v>
      </c>
      <c r="AY637" s="91">
        <v>0.21099999999999999</v>
      </c>
      <c r="AZ637" s="91" t="s">
        <v>88</v>
      </c>
      <c r="BA637" s="91" t="s">
        <v>88</v>
      </c>
      <c r="BB637" s="91" t="s">
        <v>88</v>
      </c>
      <c r="BC637" s="91" t="s">
        <v>88</v>
      </c>
      <c r="BD637" s="91" t="s">
        <v>88</v>
      </c>
      <c r="BE637" s="93" t="s">
        <v>88</v>
      </c>
      <c r="BF637" s="91" t="s">
        <v>88</v>
      </c>
      <c r="BG637" s="91" t="s">
        <v>88</v>
      </c>
      <c r="BH637" s="91" t="s">
        <v>88</v>
      </c>
      <c r="BI637" s="94">
        <f t="shared" si="354"/>
        <v>97.72699021095913</v>
      </c>
      <c r="BJ637" s="95">
        <f t="shared" si="355"/>
        <v>45.472897671240453</v>
      </c>
      <c r="BK637" s="95">
        <f t="shared" si="356"/>
        <v>92.623220484652848</v>
      </c>
      <c r="BL637" s="95">
        <f t="shared" si="357"/>
        <v>80.14150832</v>
      </c>
      <c r="BM637" s="95" t="e">
        <f t="shared" si="358"/>
        <v>#VALUE!</v>
      </c>
      <c r="BN637" s="95">
        <f t="shared" si="359"/>
        <v>2</v>
      </c>
      <c r="BO637" s="95">
        <f t="shared" si="360"/>
        <v>88.638681616077207</v>
      </c>
      <c r="BP637" s="95">
        <f t="shared" si="361"/>
        <v>5</v>
      </c>
      <c r="BQ637" s="95">
        <f t="shared" si="362"/>
        <v>20</v>
      </c>
      <c r="BR637" s="96" t="e">
        <f t="shared" si="363"/>
        <v>#VALUE!</v>
      </c>
      <c r="BS637" s="97" t="e">
        <f t="shared" si="364"/>
        <v>#VALUE!</v>
      </c>
      <c r="BT637" s="98">
        <f t="shared" si="365"/>
        <v>23.696682464454977</v>
      </c>
      <c r="BU637" s="99">
        <f t="shared" si="366"/>
        <v>0.92099999999999982</v>
      </c>
      <c r="BV637" s="100">
        <f t="shared" si="367"/>
        <v>0.94562743283336814</v>
      </c>
      <c r="BW637" s="95">
        <f t="shared" si="368"/>
        <v>1</v>
      </c>
      <c r="BX637" s="94">
        <f t="shared" si="369"/>
        <v>0.26</v>
      </c>
      <c r="BY637" s="100">
        <f t="shared" si="370"/>
        <v>0.999</v>
      </c>
      <c r="BZ637" s="100">
        <f t="shared" si="371"/>
        <v>0.93059507164412536</v>
      </c>
      <c r="CA637" s="94">
        <f t="shared" si="372"/>
        <v>0.15</v>
      </c>
      <c r="CB637" s="99">
        <f t="shared" si="373"/>
        <v>0.74729115062684914</v>
      </c>
      <c r="CC637" s="97" t="str">
        <f t="shared" si="374"/>
        <v>Aceptable</v>
      </c>
      <c r="CD637" s="99">
        <f t="shared" si="375"/>
        <v>6.9404928355874584E-2</v>
      </c>
      <c r="CE637" s="96">
        <f t="shared" si="376"/>
        <v>1</v>
      </c>
      <c r="CF637" s="96">
        <f t="shared" si="377"/>
        <v>1</v>
      </c>
      <c r="CG637" s="99">
        <f t="shared" si="378"/>
        <v>0.68980164278529144</v>
      </c>
      <c r="CH637" s="101" t="str">
        <f t="shared" si="379"/>
        <v>Alta</v>
      </c>
      <c r="CI637" s="96">
        <f t="shared" si="380"/>
        <v>0</v>
      </c>
      <c r="CJ637" s="96">
        <f t="shared" si="381"/>
        <v>1</v>
      </c>
      <c r="CK637" s="96">
        <f t="shared" si="382"/>
        <v>0</v>
      </c>
      <c r="CL637" s="102">
        <f t="shared" si="383"/>
        <v>0.33333333333333331</v>
      </c>
      <c r="CM637" s="103" t="str">
        <f t="shared" si="384"/>
        <v>Baja</v>
      </c>
      <c r="CN637" s="96">
        <f t="shared" si="385"/>
        <v>0</v>
      </c>
      <c r="CO637" s="96">
        <f t="shared" si="386"/>
        <v>0</v>
      </c>
      <c r="CP637" s="103" t="str">
        <f t="shared" si="387"/>
        <v>Ninguna</v>
      </c>
      <c r="CQ637" s="104">
        <f t="shared" si="388"/>
        <v>6.939926331218137E-3</v>
      </c>
      <c r="CR637" s="104">
        <f t="shared" si="389"/>
        <v>6.939926331218137E-3</v>
      </c>
      <c r="CS637" s="103" t="str">
        <f t="shared" si="390"/>
        <v>Ninguna</v>
      </c>
      <c r="CT637" s="105" t="str">
        <f t="shared" si="391"/>
        <v>Eutrofico</v>
      </c>
      <c r="CU637" s="113" t="s">
        <v>2987</v>
      </c>
      <c r="CV637" s="83" t="s">
        <v>2988</v>
      </c>
      <c r="CW637" s="90">
        <v>44153</v>
      </c>
      <c r="CX637" s="106" t="e">
        <f t="shared" si="392"/>
        <v>#VALUE!</v>
      </c>
    </row>
    <row r="638" spans="1:102" ht="30" hidden="1" customHeight="1" x14ac:dyDescent="0.2">
      <c r="A638" s="83">
        <v>2020</v>
      </c>
      <c r="B638" s="84" t="s">
        <v>2995</v>
      </c>
      <c r="C638" s="84" t="s">
        <v>2996</v>
      </c>
      <c r="D638" s="83" t="s">
        <v>2070</v>
      </c>
      <c r="E638" s="84" t="s">
        <v>402</v>
      </c>
      <c r="F638" s="86" t="s">
        <v>135</v>
      </c>
      <c r="G638" s="86" t="s">
        <v>2071</v>
      </c>
      <c r="H638" s="87">
        <v>-75.873928000000006</v>
      </c>
      <c r="I638" s="119">
        <v>5.6229529999999999</v>
      </c>
      <c r="J638" s="88">
        <v>800947.07250000001</v>
      </c>
      <c r="K638" s="86">
        <v>1113847.3237999999</v>
      </c>
      <c r="L638" s="120">
        <v>667</v>
      </c>
      <c r="M638" s="83">
        <v>2</v>
      </c>
      <c r="N638" s="86" t="s">
        <v>79</v>
      </c>
      <c r="O638" s="86" t="s">
        <v>2545</v>
      </c>
      <c r="P638" s="86" t="s">
        <v>80</v>
      </c>
      <c r="Q638" s="84" t="s">
        <v>137</v>
      </c>
      <c r="R638" s="84" t="s">
        <v>696</v>
      </c>
      <c r="S638" s="84" t="s">
        <v>403</v>
      </c>
      <c r="T638" s="84" t="s">
        <v>404</v>
      </c>
      <c r="U638" s="85" t="s">
        <v>510</v>
      </c>
      <c r="V638" s="84" t="s">
        <v>511</v>
      </c>
      <c r="W638" s="84" t="s">
        <v>2997</v>
      </c>
      <c r="X638" s="90" t="s">
        <v>2996</v>
      </c>
      <c r="Y638" s="90">
        <v>44141</v>
      </c>
      <c r="Z638" s="91">
        <v>112.59</v>
      </c>
      <c r="AA638" s="91">
        <v>6.58</v>
      </c>
      <c r="AB638" s="91">
        <v>108.4</v>
      </c>
      <c r="AC638" s="91">
        <v>19.5</v>
      </c>
      <c r="AD638" s="91">
        <v>21.6</v>
      </c>
      <c r="AE638" s="91">
        <v>7.63</v>
      </c>
      <c r="AF638" s="91">
        <v>98.6</v>
      </c>
      <c r="AG638" s="91">
        <f t="shared" si="393"/>
        <v>2.1000000000000014</v>
      </c>
      <c r="AH638" s="91">
        <v>33.9</v>
      </c>
      <c r="AI638" s="91">
        <v>2</v>
      </c>
      <c r="AJ638" s="91" t="s">
        <v>88</v>
      </c>
      <c r="AK638" s="91" t="s">
        <v>88</v>
      </c>
      <c r="AL638" s="91" t="s">
        <v>88</v>
      </c>
      <c r="AM638" s="91" t="s">
        <v>88</v>
      </c>
      <c r="AN638" s="91">
        <v>28595</v>
      </c>
      <c r="AO638" s="91" t="s">
        <v>88</v>
      </c>
      <c r="AP638" s="91" t="e">
        <v>#VALUE!</v>
      </c>
      <c r="AQ638" s="91" t="s">
        <v>88</v>
      </c>
      <c r="AR638" s="91" t="s">
        <v>88</v>
      </c>
      <c r="AS638" s="91" t="s">
        <v>88</v>
      </c>
      <c r="AT638" s="91" t="s">
        <v>88</v>
      </c>
      <c r="AU638" s="91" t="s">
        <v>88</v>
      </c>
      <c r="AV638" s="91">
        <v>622</v>
      </c>
      <c r="AW638" s="91" t="s">
        <v>88</v>
      </c>
      <c r="AX638" s="91">
        <v>5</v>
      </c>
      <c r="AY638" s="91">
        <v>1.02</v>
      </c>
      <c r="AZ638" s="91" t="s">
        <v>88</v>
      </c>
      <c r="BA638" s="91" t="s">
        <v>88</v>
      </c>
      <c r="BB638" s="91" t="s">
        <v>88</v>
      </c>
      <c r="BC638" s="91" t="s">
        <v>88</v>
      </c>
      <c r="BD638" s="91" t="s">
        <v>88</v>
      </c>
      <c r="BE638" s="93" t="s">
        <v>88</v>
      </c>
      <c r="BF638" s="91" t="s">
        <v>88</v>
      </c>
      <c r="BG638" s="91" t="s">
        <v>88</v>
      </c>
      <c r="BH638" s="91" t="s">
        <v>88</v>
      </c>
      <c r="BI638" s="94">
        <f t="shared" si="354"/>
        <v>98.577800352212506</v>
      </c>
      <c r="BJ638" s="95">
        <f t="shared" si="355"/>
        <v>6.6931300351125644</v>
      </c>
      <c r="BK638" s="95">
        <f t="shared" si="356"/>
        <v>76.437792412971902</v>
      </c>
      <c r="BL638" s="95">
        <f t="shared" si="357"/>
        <v>80.14150832</v>
      </c>
      <c r="BM638" s="95" t="e">
        <f t="shared" si="358"/>
        <v>#VALUE!</v>
      </c>
      <c r="BN638" s="95">
        <f t="shared" si="359"/>
        <v>2</v>
      </c>
      <c r="BO638" s="95">
        <f t="shared" si="360"/>
        <v>86.17148504139638</v>
      </c>
      <c r="BP638" s="95">
        <f t="shared" si="361"/>
        <v>5</v>
      </c>
      <c r="BQ638" s="95">
        <f t="shared" si="362"/>
        <v>20</v>
      </c>
      <c r="BR638" s="96" t="e">
        <f t="shared" si="363"/>
        <v>#VALUE!</v>
      </c>
      <c r="BS638" s="97" t="e">
        <f t="shared" si="364"/>
        <v>#VALUE!</v>
      </c>
      <c r="BT638" s="98">
        <f t="shared" si="365"/>
        <v>4.9019607843137258</v>
      </c>
      <c r="BU638" s="99">
        <f t="shared" si="366"/>
        <v>0.98599999999999999</v>
      </c>
      <c r="BV638" s="100">
        <f t="shared" si="367"/>
        <v>0.1</v>
      </c>
      <c r="BW638" s="95">
        <f t="shared" si="368"/>
        <v>0.80491132634442775</v>
      </c>
      <c r="BX638" s="94">
        <f t="shared" si="369"/>
        <v>0.51</v>
      </c>
      <c r="BY638" s="100">
        <f t="shared" si="370"/>
        <v>0</v>
      </c>
      <c r="BZ638" s="100">
        <f t="shared" si="371"/>
        <v>0.70695167853678753</v>
      </c>
      <c r="CA638" s="94">
        <f t="shared" si="372"/>
        <v>0.15</v>
      </c>
      <c r="CB638" s="99">
        <f t="shared" si="373"/>
        <v>0.47582082068337023</v>
      </c>
      <c r="CC638" s="97" t="str">
        <f t="shared" si="374"/>
        <v>Mala</v>
      </c>
      <c r="CD638" s="99">
        <f t="shared" si="375"/>
        <v>0.29304832146321252</v>
      </c>
      <c r="CE638" s="96">
        <f t="shared" si="376"/>
        <v>1</v>
      </c>
      <c r="CF638" s="96">
        <f t="shared" si="377"/>
        <v>1</v>
      </c>
      <c r="CG638" s="99">
        <f t="shared" si="378"/>
        <v>0.76434944048773745</v>
      </c>
      <c r="CH638" s="101" t="str">
        <f t="shared" si="379"/>
        <v>Alta</v>
      </c>
      <c r="CI638" s="96">
        <f t="shared" si="380"/>
        <v>0</v>
      </c>
      <c r="CJ638" s="96">
        <f t="shared" si="381"/>
        <v>1</v>
      </c>
      <c r="CK638" s="96">
        <f t="shared" si="382"/>
        <v>1.4000000000000012E-2</v>
      </c>
      <c r="CL638" s="102">
        <f t="shared" si="383"/>
        <v>0.33800000000000002</v>
      </c>
      <c r="CM638" s="103" t="str">
        <f t="shared" si="384"/>
        <v>Baja</v>
      </c>
      <c r="CN638" s="96">
        <f t="shared" si="385"/>
        <v>1</v>
      </c>
      <c r="CO638" s="96">
        <f t="shared" si="386"/>
        <v>1</v>
      </c>
      <c r="CP638" s="103" t="str">
        <f t="shared" si="387"/>
        <v>Muy Alta</v>
      </c>
      <c r="CQ638" s="104">
        <f t="shared" si="388"/>
        <v>2.295867479650104E-4</v>
      </c>
      <c r="CR638" s="104">
        <f t="shared" si="389"/>
        <v>2.295867479650104E-4</v>
      </c>
      <c r="CS638" s="103" t="str">
        <f t="shared" si="390"/>
        <v>Ninguna</v>
      </c>
      <c r="CT638" s="105" t="str">
        <f t="shared" si="391"/>
        <v>Hipereutrofico</v>
      </c>
      <c r="CU638" s="113" t="s">
        <v>2987</v>
      </c>
      <c r="CV638" s="83" t="s">
        <v>2988</v>
      </c>
      <c r="CW638" s="90">
        <v>44153</v>
      </c>
      <c r="CX638" s="106" t="e">
        <f t="shared" si="392"/>
        <v>#VALUE!</v>
      </c>
    </row>
    <row r="639" spans="1:102" ht="30" hidden="1" customHeight="1" x14ac:dyDescent="0.2">
      <c r="A639" s="83">
        <v>2020</v>
      </c>
      <c r="B639" s="84" t="s">
        <v>2998</v>
      </c>
      <c r="C639" s="84" t="s">
        <v>433</v>
      </c>
      <c r="D639" s="83" t="s">
        <v>2074</v>
      </c>
      <c r="E639" s="84" t="s">
        <v>1220</v>
      </c>
      <c r="F639" s="86" t="s">
        <v>135</v>
      </c>
      <c r="G639" s="86" t="s">
        <v>991</v>
      </c>
      <c r="H639" s="87">
        <v>-76.029182000000006</v>
      </c>
      <c r="I639" s="119">
        <v>5.8180050000000003</v>
      </c>
      <c r="J639" s="88">
        <v>783811.09660000005</v>
      </c>
      <c r="K639" s="86">
        <v>1135484.7357000001</v>
      </c>
      <c r="L639" s="120">
        <v>1831</v>
      </c>
      <c r="M639" s="83">
        <v>2</v>
      </c>
      <c r="N639" s="86" t="s">
        <v>79</v>
      </c>
      <c r="O639" s="86" t="s">
        <v>2545</v>
      </c>
      <c r="P639" s="86" t="s">
        <v>80</v>
      </c>
      <c r="Q639" s="84" t="s">
        <v>137</v>
      </c>
      <c r="R639" s="84" t="s">
        <v>696</v>
      </c>
      <c r="S639" s="84" t="s">
        <v>390</v>
      </c>
      <c r="T639" s="84" t="s">
        <v>391</v>
      </c>
      <c r="U639" s="85" t="s">
        <v>396</v>
      </c>
      <c r="V639" s="84" t="s">
        <v>431</v>
      </c>
      <c r="W639" s="84" t="s">
        <v>432</v>
      </c>
      <c r="X639" s="90" t="s">
        <v>433</v>
      </c>
      <c r="Y639" s="90">
        <v>44141</v>
      </c>
      <c r="Z639" s="91">
        <v>10.01</v>
      </c>
      <c r="AA639" s="91">
        <v>6.13</v>
      </c>
      <c r="AB639" s="91">
        <v>66.5</v>
      </c>
      <c r="AC639" s="91">
        <v>20.100000000000001</v>
      </c>
      <c r="AD639" s="91">
        <v>23.1</v>
      </c>
      <c r="AE639" s="91">
        <v>6.26</v>
      </c>
      <c r="AF639" s="91">
        <v>83.1</v>
      </c>
      <c r="AG639" s="91">
        <f t="shared" si="393"/>
        <v>3</v>
      </c>
      <c r="AH639" s="91">
        <v>209</v>
      </c>
      <c r="AI639" s="91">
        <v>172</v>
      </c>
      <c r="AJ639" s="91" t="s">
        <v>88</v>
      </c>
      <c r="AK639" s="91" t="s">
        <v>88</v>
      </c>
      <c r="AL639" s="91" t="s">
        <v>88</v>
      </c>
      <c r="AM639" s="91" t="s">
        <v>88</v>
      </c>
      <c r="AN639" s="91">
        <v>120330</v>
      </c>
      <c r="AO639" s="91" t="s">
        <v>88</v>
      </c>
      <c r="AP639" s="91" t="e">
        <v>#VALUE!</v>
      </c>
      <c r="AQ639" s="91" t="s">
        <v>88</v>
      </c>
      <c r="AR639" s="91" t="s">
        <v>88</v>
      </c>
      <c r="AS639" s="91" t="s">
        <v>88</v>
      </c>
      <c r="AT639" s="91" t="s">
        <v>88</v>
      </c>
      <c r="AU639" s="91" t="s">
        <v>88</v>
      </c>
      <c r="AV639" s="91">
        <v>63</v>
      </c>
      <c r="AW639" s="91" t="s">
        <v>88</v>
      </c>
      <c r="AX639" s="91">
        <v>5</v>
      </c>
      <c r="AY639" s="91">
        <v>0.28599999999999998</v>
      </c>
      <c r="AZ639" s="91" t="s">
        <v>88</v>
      </c>
      <c r="BA639" s="91" t="s">
        <v>88</v>
      </c>
      <c r="BB639" s="91" t="s">
        <v>88</v>
      </c>
      <c r="BC639" s="91" t="s">
        <v>88</v>
      </c>
      <c r="BD639" s="91" t="s">
        <v>88</v>
      </c>
      <c r="BE639" s="93" t="s">
        <v>88</v>
      </c>
      <c r="BF639" s="91" t="s">
        <v>88</v>
      </c>
      <c r="BG639" s="91" t="s">
        <v>88</v>
      </c>
      <c r="BH639" s="91" t="s">
        <v>88</v>
      </c>
      <c r="BI639" s="94">
        <f t="shared" si="354"/>
        <v>89.603380282604263</v>
      </c>
      <c r="BJ639" s="95">
        <f t="shared" si="355"/>
        <v>2</v>
      </c>
      <c r="BK639" s="95">
        <f t="shared" si="356"/>
        <v>60.719229557151237</v>
      </c>
      <c r="BL639" s="95">
        <f t="shared" si="357"/>
        <v>2</v>
      </c>
      <c r="BM639" s="95" t="e">
        <f t="shared" si="358"/>
        <v>#VALUE!</v>
      </c>
      <c r="BN639" s="95">
        <f t="shared" si="359"/>
        <v>2</v>
      </c>
      <c r="BO639" s="95">
        <f t="shared" si="360"/>
        <v>82.8532985051</v>
      </c>
      <c r="BP639" s="95">
        <f t="shared" si="361"/>
        <v>5</v>
      </c>
      <c r="BQ639" s="95">
        <f t="shared" si="362"/>
        <v>20</v>
      </c>
      <c r="BR639" s="96" t="e">
        <f t="shared" si="363"/>
        <v>#VALUE!</v>
      </c>
      <c r="BS639" s="97" t="e">
        <f t="shared" si="364"/>
        <v>#VALUE!</v>
      </c>
      <c r="BT639" s="98">
        <f t="shared" si="365"/>
        <v>17.482517482517483</v>
      </c>
      <c r="BU639" s="99">
        <f t="shared" si="366"/>
        <v>0.83099999999999996</v>
      </c>
      <c r="BV639" s="100">
        <f t="shared" si="367"/>
        <v>0.1</v>
      </c>
      <c r="BW639" s="95">
        <f t="shared" si="368"/>
        <v>0.63696892291015816</v>
      </c>
      <c r="BX639" s="94">
        <f t="shared" si="369"/>
        <v>0.125</v>
      </c>
      <c r="BY639" s="100">
        <f t="shared" si="370"/>
        <v>0.83099999999999996</v>
      </c>
      <c r="BZ639" s="100">
        <f t="shared" si="371"/>
        <v>0.84774169010550271</v>
      </c>
      <c r="CA639" s="94">
        <f t="shared" si="372"/>
        <v>0.8</v>
      </c>
      <c r="CB639" s="99">
        <f t="shared" si="373"/>
        <v>0.60065948582219253</v>
      </c>
      <c r="CC639" s="97" t="str">
        <f t="shared" si="374"/>
        <v>Regular</v>
      </c>
      <c r="CD639" s="99">
        <f t="shared" si="375"/>
        <v>0.15225830989449729</v>
      </c>
      <c r="CE639" s="96">
        <f t="shared" si="376"/>
        <v>1</v>
      </c>
      <c r="CF639" s="96">
        <f t="shared" si="377"/>
        <v>1</v>
      </c>
      <c r="CG639" s="99">
        <f t="shared" si="378"/>
        <v>0.7174194366314991</v>
      </c>
      <c r="CH639" s="101" t="str">
        <f t="shared" si="379"/>
        <v>Alta</v>
      </c>
      <c r="CI639" s="96">
        <f t="shared" si="380"/>
        <v>1</v>
      </c>
      <c r="CJ639" s="96">
        <f t="shared" si="381"/>
        <v>1</v>
      </c>
      <c r="CK639" s="96">
        <f t="shared" si="382"/>
        <v>0.16900000000000004</v>
      </c>
      <c r="CL639" s="102">
        <f t="shared" si="383"/>
        <v>0.72299999999999998</v>
      </c>
      <c r="CM639" s="103" t="str">
        <f t="shared" si="384"/>
        <v>Alta</v>
      </c>
      <c r="CN639" s="96">
        <f t="shared" si="385"/>
        <v>0.16900000000000001</v>
      </c>
      <c r="CO639" s="96">
        <f t="shared" si="386"/>
        <v>0.16900000000000001</v>
      </c>
      <c r="CP639" s="103" t="str">
        <f t="shared" si="387"/>
        <v>Ninguna</v>
      </c>
      <c r="CQ639" s="104">
        <f t="shared" si="388"/>
        <v>4.8616449481302164E-5</v>
      </c>
      <c r="CR639" s="104">
        <f t="shared" si="389"/>
        <v>4.8616449481302164E-5</v>
      </c>
      <c r="CS639" s="103" t="str">
        <f t="shared" si="390"/>
        <v>Ninguna</v>
      </c>
      <c r="CT639" s="105" t="str">
        <f t="shared" si="391"/>
        <v>Eutrofico</v>
      </c>
      <c r="CU639" s="113" t="s">
        <v>2987</v>
      </c>
      <c r="CV639" s="83" t="s">
        <v>2988</v>
      </c>
      <c r="CW639" s="90">
        <v>44153</v>
      </c>
      <c r="CX639" s="106" t="e">
        <f t="shared" si="392"/>
        <v>#VALUE!</v>
      </c>
    </row>
    <row r="640" spans="1:102" ht="30" hidden="1" customHeight="1" x14ac:dyDescent="0.2">
      <c r="A640" s="83">
        <v>2020</v>
      </c>
      <c r="B640" s="84" t="s">
        <v>2999</v>
      </c>
      <c r="C640" s="84" t="s">
        <v>3000</v>
      </c>
      <c r="D640" s="83" t="s">
        <v>2078</v>
      </c>
      <c r="E640" s="84" t="s">
        <v>144</v>
      </c>
      <c r="F640" s="86" t="s">
        <v>135</v>
      </c>
      <c r="G640" s="86" t="s">
        <v>2020</v>
      </c>
      <c r="H640" s="87">
        <v>-75.859254000000007</v>
      </c>
      <c r="I640" s="119">
        <v>5.9328219999999998</v>
      </c>
      <c r="J640" s="88">
        <v>802680.91399999999</v>
      </c>
      <c r="K640" s="86">
        <v>1148125.7231000001</v>
      </c>
      <c r="L640" s="120">
        <v>559</v>
      </c>
      <c r="M640" s="83">
        <v>2</v>
      </c>
      <c r="N640" s="86" t="s">
        <v>79</v>
      </c>
      <c r="O640" s="86" t="s">
        <v>2545</v>
      </c>
      <c r="P640" s="86" t="s">
        <v>80</v>
      </c>
      <c r="Q640" s="84" t="s">
        <v>137</v>
      </c>
      <c r="R640" s="84" t="s">
        <v>696</v>
      </c>
      <c r="S640" s="84" t="s">
        <v>403</v>
      </c>
      <c r="T640" s="84" t="s">
        <v>404</v>
      </c>
      <c r="U640" s="85" t="s">
        <v>510</v>
      </c>
      <c r="V640" s="84" t="s">
        <v>511</v>
      </c>
      <c r="W640" s="84" t="s">
        <v>3001</v>
      </c>
      <c r="X640" s="90" t="s">
        <v>3000</v>
      </c>
      <c r="Y640" s="90">
        <v>44131</v>
      </c>
      <c r="Z640" s="91">
        <v>72250</v>
      </c>
      <c r="AA640" s="91">
        <v>6.54</v>
      </c>
      <c r="AB640" s="91">
        <v>67</v>
      </c>
      <c r="AC640" s="91">
        <v>23.5</v>
      </c>
      <c r="AD640" s="91">
        <v>33</v>
      </c>
      <c r="AE640" s="91">
        <v>8.16</v>
      </c>
      <c r="AF640" s="91">
        <v>106.2</v>
      </c>
      <c r="AG640" s="91">
        <f t="shared" si="393"/>
        <v>9.5</v>
      </c>
      <c r="AH640" s="91">
        <v>311</v>
      </c>
      <c r="AI640" s="91">
        <v>7.11</v>
      </c>
      <c r="AJ640" s="91" t="s">
        <v>88</v>
      </c>
      <c r="AK640" s="91" t="s">
        <v>88</v>
      </c>
      <c r="AL640" s="91" t="s">
        <v>88</v>
      </c>
      <c r="AM640" s="91" t="s">
        <v>88</v>
      </c>
      <c r="AN640" s="91">
        <v>41060</v>
      </c>
      <c r="AO640" s="91" t="s">
        <v>88</v>
      </c>
      <c r="AP640" s="91" t="e">
        <v>#VALUE!</v>
      </c>
      <c r="AQ640" s="91" t="s">
        <v>88</v>
      </c>
      <c r="AR640" s="91" t="s">
        <v>88</v>
      </c>
      <c r="AS640" s="91" t="s">
        <v>88</v>
      </c>
      <c r="AT640" s="91" t="s">
        <v>88</v>
      </c>
      <c r="AU640" s="91" t="s">
        <v>88</v>
      </c>
      <c r="AV640" s="91">
        <v>1659</v>
      </c>
      <c r="AW640" s="91" t="s">
        <v>88</v>
      </c>
      <c r="AX640" s="91">
        <v>5.54</v>
      </c>
      <c r="AY640" s="91">
        <v>2.16</v>
      </c>
      <c r="AZ640" s="91" t="s">
        <v>88</v>
      </c>
      <c r="BA640" s="91" t="s">
        <v>88</v>
      </c>
      <c r="BB640" s="91" t="s">
        <v>88</v>
      </c>
      <c r="BC640" s="91" t="s">
        <v>88</v>
      </c>
      <c r="BD640" s="91" t="s">
        <v>88</v>
      </c>
      <c r="BE640" s="93" t="s">
        <v>88</v>
      </c>
      <c r="BF640" s="91" t="s">
        <v>88</v>
      </c>
      <c r="BG640" s="91" t="s">
        <v>88</v>
      </c>
      <c r="BH640" s="91" t="s">
        <v>88</v>
      </c>
      <c r="BI640" s="94">
        <f t="shared" si="354"/>
        <v>98.22261945191245</v>
      </c>
      <c r="BJ640" s="95">
        <f t="shared" si="355"/>
        <v>5.7418060952396806</v>
      </c>
      <c r="BK640" s="95">
        <f t="shared" si="356"/>
        <v>75.096224693593257</v>
      </c>
      <c r="BL640" s="95">
        <f t="shared" si="357"/>
        <v>45.55197032182236</v>
      </c>
      <c r="BM640" s="95" t="e">
        <f t="shared" si="358"/>
        <v>#VALUE!</v>
      </c>
      <c r="BN640" s="95">
        <f t="shared" si="359"/>
        <v>2</v>
      </c>
      <c r="BO640" s="95">
        <f t="shared" si="360"/>
        <v>47.622127943967179</v>
      </c>
      <c r="BP640" s="95">
        <f t="shared" si="361"/>
        <v>5</v>
      </c>
      <c r="BQ640" s="95">
        <f t="shared" si="362"/>
        <v>20</v>
      </c>
      <c r="BR640" s="96" t="e">
        <f t="shared" si="363"/>
        <v>#VALUE!</v>
      </c>
      <c r="BS640" s="97" t="e">
        <f t="shared" si="364"/>
        <v>#VALUE!</v>
      </c>
      <c r="BT640" s="98">
        <f t="shared" si="365"/>
        <v>2.5648148148148149</v>
      </c>
      <c r="BU640" s="99">
        <f t="shared" si="366"/>
        <v>0.93799999999999994</v>
      </c>
      <c r="BV640" s="100">
        <f t="shared" si="367"/>
        <v>0.1</v>
      </c>
      <c r="BW640" s="95">
        <f t="shared" si="368"/>
        <v>0.7883412998633772</v>
      </c>
      <c r="BX640" s="94">
        <f t="shared" si="369"/>
        <v>0.125</v>
      </c>
      <c r="BY640" s="100">
        <f t="shared" si="370"/>
        <v>0</v>
      </c>
      <c r="BZ640" s="100">
        <f t="shared" si="371"/>
        <v>0.84620570145504548</v>
      </c>
      <c r="CA640" s="94">
        <f t="shared" si="372"/>
        <v>0.15</v>
      </c>
      <c r="CB640" s="99">
        <f t="shared" si="373"/>
        <v>0.43141658018457923</v>
      </c>
      <c r="CC640" s="97" t="str">
        <f t="shared" si="374"/>
        <v>Mala</v>
      </c>
      <c r="CD640" s="99">
        <f t="shared" si="375"/>
        <v>0.15379429854495447</v>
      </c>
      <c r="CE640" s="96">
        <f t="shared" si="376"/>
        <v>1</v>
      </c>
      <c r="CF640" s="96">
        <f t="shared" si="377"/>
        <v>1</v>
      </c>
      <c r="CG640" s="99">
        <f t="shared" si="378"/>
        <v>0.71793143284831817</v>
      </c>
      <c r="CH640" s="101" t="str">
        <f t="shared" si="379"/>
        <v>Alta</v>
      </c>
      <c r="CI640" s="96">
        <f t="shared" si="380"/>
        <v>0.54630872051083634</v>
      </c>
      <c r="CJ640" s="96">
        <f t="shared" si="381"/>
        <v>1</v>
      </c>
      <c r="CK640" s="96">
        <f t="shared" si="382"/>
        <v>0</v>
      </c>
      <c r="CL640" s="102">
        <f t="shared" si="383"/>
        <v>0.51543624017027878</v>
      </c>
      <c r="CM640" s="103" t="str">
        <f t="shared" si="384"/>
        <v>Media</v>
      </c>
      <c r="CN640" s="96">
        <f t="shared" si="385"/>
        <v>1</v>
      </c>
      <c r="CO640" s="96">
        <f t="shared" si="386"/>
        <v>1</v>
      </c>
      <c r="CP640" s="103" t="str">
        <f t="shared" si="387"/>
        <v>Muy Alta</v>
      </c>
      <c r="CQ640" s="104">
        <f t="shared" si="388"/>
        <v>1.999986345605185E-4</v>
      </c>
      <c r="CR640" s="104">
        <f t="shared" si="389"/>
        <v>1.999986345605185E-4</v>
      </c>
      <c r="CS640" s="103" t="str">
        <f t="shared" si="390"/>
        <v>Ninguna</v>
      </c>
      <c r="CT640" s="105" t="str">
        <f t="shared" si="391"/>
        <v>Hipereutrofico</v>
      </c>
      <c r="CU640" s="113" t="s">
        <v>2987</v>
      </c>
      <c r="CV640" s="83" t="s">
        <v>2988</v>
      </c>
      <c r="CW640" s="90">
        <v>44153</v>
      </c>
      <c r="CX640" s="106" t="e">
        <f t="shared" si="392"/>
        <v>#VALUE!</v>
      </c>
    </row>
    <row r="641" spans="1:102" ht="30" hidden="1" customHeight="1" x14ac:dyDescent="0.2">
      <c r="A641" s="83">
        <v>2020</v>
      </c>
      <c r="B641" s="84" t="s">
        <v>3002</v>
      </c>
      <c r="C641" s="84" t="s">
        <v>109</v>
      </c>
      <c r="D641" s="83" t="s">
        <v>2082</v>
      </c>
      <c r="E641" s="84" t="s">
        <v>106</v>
      </c>
      <c r="F641" s="86" t="s">
        <v>107</v>
      </c>
      <c r="G641" s="86" t="s">
        <v>1578</v>
      </c>
      <c r="H641" s="87">
        <v>-75.647914</v>
      </c>
      <c r="I641" s="119">
        <v>5.9400829999999996</v>
      </c>
      <c r="J641" s="88">
        <v>826094.15879999998</v>
      </c>
      <c r="K641" s="86">
        <v>1148858.1787</v>
      </c>
      <c r="L641" s="120">
        <v>1117</v>
      </c>
      <c r="M641" s="83">
        <v>2</v>
      </c>
      <c r="N641" s="86" t="s">
        <v>79</v>
      </c>
      <c r="O641" s="86" t="s">
        <v>2545</v>
      </c>
      <c r="P641" s="86" t="s">
        <v>80</v>
      </c>
      <c r="Q641" s="84" t="s">
        <v>2546</v>
      </c>
      <c r="R641" s="84" t="s">
        <v>667</v>
      </c>
      <c r="S641" s="84" t="s">
        <v>82</v>
      </c>
      <c r="T641" s="84" t="s">
        <v>721</v>
      </c>
      <c r="U641" s="85" t="s">
        <v>108</v>
      </c>
      <c r="V641" s="84" t="s">
        <v>109</v>
      </c>
      <c r="W641" s="84" t="s">
        <v>775</v>
      </c>
      <c r="X641" s="90" t="s">
        <v>109</v>
      </c>
      <c r="Y641" s="90">
        <v>44104</v>
      </c>
      <c r="Z641" s="91">
        <v>98.13</v>
      </c>
      <c r="AA641" s="91">
        <v>7.17</v>
      </c>
      <c r="AB641" s="91">
        <v>69.7</v>
      </c>
      <c r="AC641" s="91">
        <v>16.3</v>
      </c>
      <c r="AD641" s="91">
        <v>19.899999999999999</v>
      </c>
      <c r="AE641" s="91">
        <v>7.23</v>
      </c>
      <c r="AF641" s="91">
        <v>96.7</v>
      </c>
      <c r="AG641" s="91">
        <f t="shared" si="393"/>
        <v>3.5999999999999979</v>
      </c>
      <c r="AH641" s="91">
        <v>32.200000000000003</v>
      </c>
      <c r="AI641" s="91">
        <v>5.21</v>
      </c>
      <c r="AJ641" s="91" t="s">
        <v>88</v>
      </c>
      <c r="AK641" s="91" t="s">
        <v>88</v>
      </c>
      <c r="AL641" s="91" t="s">
        <v>88</v>
      </c>
      <c r="AM641" s="91" t="s">
        <v>88</v>
      </c>
      <c r="AN641" s="91">
        <v>61310</v>
      </c>
      <c r="AO641" s="91" t="s">
        <v>88</v>
      </c>
      <c r="AP641" s="91" t="e">
        <v>#VALUE!</v>
      </c>
      <c r="AQ641" s="91" t="s">
        <v>88</v>
      </c>
      <c r="AR641" s="91" t="s">
        <v>88</v>
      </c>
      <c r="AS641" s="91" t="s">
        <v>88</v>
      </c>
      <c r="AT641" s="91" t="s">
        <v>88</v>
      </c>
      <c r="AU641" s="91" t="s">
        <v>88</v>
      </c>
      <c r="AV641" s="91">
        <v>99</v>
      </c>
      <c r="AW641" s="91" t="s">
        <v>88</v>
      </c>
      <c r="AX641" s="91">
        <v>5</v>
      </c>
      <c r="AY641" s="91">
        <v>0.29499999999999998</v>
      </c>
      <c r="AZ641" s="91" t="s">
        <v>88</v>
      </c>
      <c r="BA641" s="91" t="s">
        <v>88</v>
      </c>
      <c r="BB641" s="91" t="s">
        <v>88</v>
      </c>
      <c r="BC641" s="91" t="s">
        <v>88</v>
      </c>
      <c r="BD641" s="91" t="s">
        <v>88</v>
      </c>
      <c r="BE641" s="93" t="s">
        <v>88</v>
      </c>
      <c r="BF641" s="91" t="s">
        <v>88</v>
      </c>
      <c r="BG641" s="91" t="s">
        <v>88</v>
      </c>
      <c r="BH641" s="91" t="s">
        <v>88</v>
      </c>
      <c r="BI641" s="94">
        <f t="shared" si="354"/>
        <v>98.170742521467801</v>
      </c>
      <c r="BJ641" s="95">
        <f t="shared" si="355"/>
        <v>4.822283875247388</v>
      </c>
      <c r="BK641" s="95">
        <f t="shared" si="356"/>
        <v>91.718975820713666</v>
      </c>
      <c r="BL641" s="95">
        <f t="shared" si="357"/>
        <v>56.063642072306564</v>
      </c>
      <c r="BM641" s="95" t="e">
        <f t="shared" si="358"/>
        <v>#VALUE!</v>
      </c>
      <c r="BN641" s="95">
        <f t="shared" si="359"/>
        <v>2</v>
      </c>
      <c r="BO641" s="95">
        <f t="shared" si="360"/>
        <v>80.239476462378605</v>
      </c>
      <c r="BP641" s="95">
        <f t="shared" si="361"/>
        <v>5</v>
      </c>
      <c r="BQ641" s="95">
        <f t="shared" si="362"/>
        <v>20</v>
      </c>
      <c r="BR641" s="96" t="e">
        <f t="shared" si="363"/>
        <v>#VALUE!</v>
      </c>
      <c r="BS641" s="97" t="e">
        <f t="shared" si="364"/>
        <v>#VALUE!</v>
      </c>
      <c r="BT641" s="98">
        <f t="shared" si="365"/>
        <v>16.949152542372882</v>
      </c>
      <c r="BU641" s="99">
        <f t="shared" si="366"/>
        <v>0.96700000000000008</v>
      </c>
      <c r="BV641" s="100">
        <f t="shared" si="367"/>
        <v>0.1</v>
      </c>
      <c r="BW641" s="95">
        <f t="shared" si="368"/>
        <v>1</v>
      </c>
      <c r="BX641" s="94">
        <f t="shared" si="369"/>
        <v>0.51</v>
      </c>
      <c r="BY641" s="100">
        <f t="shared" si="370"/>
        <v>0.72300000000000009</v>
      </c>
      <c r="BZ641" s="100">
        <f t="shared" si="371"/>
        <v>0.83784441077554317</v>
      </c>
      <c r="CA641" s="94">
        <f t="shared" si="372"/>
        <v>0.8</v>
      </c>
      <c r="CB641" s="99">
        <f t="shared" si="373"/>
        <v>0.71063821750857614</v>
      </c>
      <c r="CC641" s="97" t="str">
        <f t="shared" si="374"/>
        <v>Aceptable</v>
      </c>
      <c r="CD641" s="99">
        <f t="shared" si="375"/>
        <v>0.16215558922445683</v>
      </c>
      <c r="CE641" s="96">
        <f t="shared" si="376"/>
        <v>1</v>
      </c>
      <c r="CF641" s="96">
        <f t="shared" si="377"/>
        <v>1</v>
      </c>
      <c r="CG641" s="99">
        <f t="shared" si="378"/>
        <v>0.72071852974148565</v>
      </c>
      <c r="CH641" s="101" t="str">
        <f t="shared" si="379"/>
        <v>Alta</v>
      </c>
      <c r="CI641" s="96">
        <f t="shared" si="380"/>
        <v>0.4517864063096671</v>
      </c>
      <c r="CJ641" s="96">
        <f t="shared" si="381"/>
        <v>1</v>
      </c>
      <c r="CK641" s="96">
        <f t="shared" si="382"/>
        <v>3.2999999999999918E-2</v>
      </c>
      <c r="CL641" s="102">
        <f t="shared" si="383"/>
        <v>0.49492880210322232</v>
      </c>
      <c r="CM641" s="103" t="str">
        <f t="shared" si="384"/>
        <v>Media</v>
      </c>
      <c r="CN641" s="96">
        <f t="shared" si="385"/>
        <v>0.27699999999999997</v>
      </c>
      <c r="CO641" s="96">
        <f t="shared" si="386"/>
        <v>0.27699999999999997</v>
      </c>
      <c r="CP641" s="103" t="str">
        <f t="shared" si="387"/>
        <v>Baja</v>
      </c>
      <c r="CQ641" s="104">
        <f t="shared" si="388"/>
        <v>1.7550523485820077E-3</v>
      </c>
      <c r="CR641" s="104">
        <f t="shared" si="389"/>
        <v>1.7550523485820077E-3</v>
      </c>
      <c r="CS641" s="103" t="str">
        <f t="shared" si="390"/>
        <v>Ninguna</v>
      </c>
      <c r="CT641" s="105" t="str">
        <f t="shared" si="391"/>
        <v>Eutrofico</v>
      </c>
      <c r="CU641" s="113" t="s">
        <v>3003</v>
      </c>
      <c r="CV641" s="83" t="s">
        <v>3004</v>
      </c>
      <c r="CW641" s="90">
        <v>44125</v>
      </c>
      <c r="CX641" s="106" t="e">
        <f t="shared" si="392"/>
        <v>#VALUE!</v>
      </c>
    </row>
    <row r="642" spans="1:102" ht="30" hidden="1" customHeight="1" x14ac:dyDescent="0.2">
      <c r="A642" s="83">
        <v>2020</v>
      </c>
      <c r="B642" s="84" t="s">
        <v>3005</v>
      </c>
      <c r="C642" s="84" t="s">
        <v>109</v>
      </c>
      <c r="D642" s="83" t="s">
        <v>2086</v>
      </c>
      <c r="E642" s="84" t="s">
        <v>113</v>
      </c>
      <c r="F642" s="86" t="s">
        <v>107</v>
      </c>
      <c r="G642" s="86" t="s">
        <v>1951</v>
      </c>
      <c r="H642" s="87">
        <v>-75.623401000000001</v>
      </c>
      <c r="I642" s="119">
        <v>5.7550239999999997</v>
      </c>
      <c r="J642" s="88">
        <v>828753.07869999995</v>
      </c>
      <c r="K642" s="86">
        <v>1128378.2915000001</v>
      </c>
      <c r="L642" s="120">
        <v>597</v>
      </c>
      <c r="M642" s="83">
        <v>2</v>
      </c>
      <c r="N642" s="86" t="s">
        <v>79</v>
      </c>
      <c r="O642" s="86" t="s">
        <v>2545</v>
      </c>
      <c r="P642" s="86" t="s">
        <v>80</v>
      </c>
      <c r="Q642" s="84" t="s">
        <v>2546</v>
      </c>
      <c r="R642" s="84" t="s">
        <v>667</v>
      </c>
      <c r="S642" s="84" t="s">
        <v>82</v>
      </c>
      <c r="T642" s="84" t="s">
        <v>721</v>
      </c>
      <c r="U642" s="85" t="s">
        <v>108</v>
      </c>
      <c r="V642" s="84" t="s">
        <v>109</v>
      </c>
      <c r="W642" s="84" t="s">
        <v>775</v>
      </c>
      <c r="X642" s="90" t="s">
        <v>109</v>
      </c>
      <c r="Y642" s="90">
        <v>44104</v>
      </c>
      <c r="Z642" s="91">
        <v>3626.49</v>
      </c>
      <c r="AA642" s="91">
        <v>7.72</v>
      </c>
      <c r="AB642" s="91">
        <v>257</v>
      </c>
      <c r="AC642" s="91">
        <v>20.2</v>
      </c>
      <c r="AD642" s="91">
        <v>27</v>
      </c>
      <c r="AE642" s="91">
        <v>7.72</v>
      </c>
      <c r="AF642" s="91">
        <v>100.2</v>
      </c>
      <c r="AG642" s="91">
        <f t="shared" si="393"/>
        <v>6.8000000000000007</v>
      </c>
      <c r="AH642" s="91">
        <v>12</v>
      </c>
      <c r="AI642" s="91">
        <v>2</v>
      </c>
      <c r="AJ642" s="91" t="s">
        <v>88</v>
      </c>
      <c r="AK642" s="91" t="s">
        <v>88</v>
      </c>
      <c r="AL642" s="91" t="s">
        <v>88</v>
      </c>
      <c r="AM642" s="91" t="s">
        <v>88</v>
      </c>
      <c r="AN642" s="91">
        <v>4100</v>
      </c>
      <c r="AO642" s="91" t="s">
        <v>88</v>
      </c>
      <c r="AP642" s="91" t="e">
        <v>#VALUE!</v>
      </c>
      <c r="AQ642" s="91" t="s">
        <v>88</v>
      </c>
      <c r="AR642" s="91" t="s">
        <v>88</v>
      </c>
      <c r="AS642" s="91" t="s">
        <v>88</v>
      </c>
      <c r="AT642" s="91" t="s">
        <v>88</v>
      </c>
      <c r="AU642" s="91" t="s">
        <v>88</v>
      </c>
      <c r="AV642" s="91">
        <v>112</v>
      </c>
      <c r="AW642" s="91" t="s">
        <v>88</v>
      </c>
      <c r="AX642" s="91">
        <v>5</v>
      </c>
      <c r="AY642" s="91">
        <v>0.26</v>
      </c>
      <c r="AZ642" s="91" t="s">
        <v>88</v>
      </c>
      <c r="BA642" s="91" t="s">
        <v>88</v>
      </c>
      <c r="BB642" s="91" t="s">
        <v>88</v>
      </c>
      <c r="BC642" s="91" t="s">
        <v>88</v>
      </c>
      <c r="BD642" s="91" t="s">
        <v>88</v>
      </c>
      <c r="BE642" s="93" t="s">
        <v>88</v>
      </c>
      <c r="BF642" s="91" t="s">
        <v>88</v>
      </c>
      <c r="BG642" s="91" t="s">
        <v>88</v>
      </c>
      <c r="BH642" s="91" t="s">
        <v>88</v>
      </c>
      <c r="BI642" s="94">
        <f t="shared" ref="BI642:BI705" si="394">IF(AF642&gt;140,50,0.000000031615*(AF642)^5 - 0.000010304*(AF642)^4 + 0.0010076*(AF642)^3 - 0.027883*(AF642)^2 + 0.84068*(AF642) + 0.1612)</f>
        <v>98.764808668815647</v>
      </c>
      <c r="BJ642" s="95">
        <f t="shared" ref="BJ642:BJ705" si="395">IF(AN642&gt;100000,2,(EXP(-0.0152*(LN(AN642))^2-0.1063*LN(AN642)+4.5922)))</f>
        <v>14.2400058102156</v>
      </c>
      <c r="BK642" s="95">
        <f t="shared" ref="BK642:BK705" si="396">IF(AA642&lt;2,0,IF(AA642&gt;12,0,(IF(AA642&lt;=7.5,-0.1789*AA642^5+3.7932*AA642^4-30.517*AA642^3+119.75*AA642^2-224.58*AA642+159.46,-1.11429*AA642^4+44.50952*AA642^3-656.6*AA642^2+4215.34762*AA642-9840.14286))))</f>
        <v>90.921959185176092</v>
      </c>
      <c r="BL642" s="95">
        <f t="shared" ref="BL642:BL705" si="397">+IF(AI642&gt;30,2,0.00018677*AI642^4 - 0.016615*AI642^3 + 0.59636*AI642 ^2- 11.152*AI642+100.19)</f>
        <v>80.14150832</v>
      </c>
      <c r="BM642" s="95" t="e">
        <f t="shared" ref="BM642:BM705" si="398">IF(AP642&gt;100,1, 0.0000000035603*AP642^6 - 0.0000012183*AP642^5 + 0.00016238*AP642^4 - 0.010693*AP642^3 + 0.37304*AP642^2 - 7.521*AP642+100.95)</f>
        <v>#VALUE!</v>
      </c>
      <c r="BN642" s="95">
        <f t="shared" ref="BN642:BN705" si="399">IF(AO642&gt;10,2,0.0046732*AO642^6 - 0.16167*AO642^5 + 2.20595*AO642^4 - 15.0504*AO642^3 + 53.8893*AO642^2 - 99.8933*AO642 + 99.8311)</f>
        <v>2</v>
      </c>
      <c r="BO642" s="95">
        <f t="shared" ref="BO642:BO705" si="400">0.0000019619*AG642^6 - 0.00013964*AG642^5 + 0.0025908*AG642^4 + 0.015398*AG642^3 - 0.67952*AG642^2 - 0.67204*AG642 + 90.392</f>
        <v>62.945929309884818</v>
      </c>
      <c r="BP642" s="95">
        <f t="shared" ref="BP642:BP705" si="401">IF(AS642&gt;100,5,(0.0000018939*AS642^4 - 0.00049942*AS642^3 + 0.049118*AS642^2 - 2.6284*AS642 + 98.098))</f>
        <v>5</v>
      </c>
      <c r="BQ642" s="95">
        <f t="shared" ref="BQ642:BQ705" si="402">IF(AT642&gt;500,20,(-0.0000000044289*AT642^4 + 0.00000465*AT642^3 - 0.0019591*AT642^2 + 0.18973*AT642 + 80.608))</f>
        <v>20</v>
      </c>
      <c r="BR642" s="96" t="e">
        <f t="shared" ref="BR642:BR705" si="403">+BI642*0.17+BJ642*0.16+BK642*0.11+BL642*0.11+BM642*0.1+BN642*0.1+BO642*0.1+BP642*0.08+BQ642*0.07</f>
        <v>#VALUE!</v>
      </c>
      <c r="BS642" s="97" t="e">
        <f t="shared" ref="BS642:BS705" si="404">IF(BR642&lt;=25,"MUY MALA",IF(BR642&lt;=50,"MALO",IF(BR642&lt;=70,"MEDIA",IF(BR642&lt;=90,"BUENA","EXCELENTE"))))</f>
        <v>#VALUE!</v>
      </c>
      <c r="BT642" s="98">
        <f t="shared" ref="BT642:BT705" si="405">+AX642/AY642</f>
        <v>19.23076923076923</v>
      </c>
      <c r="BU642" s="99">
        <f t="shared" ref="BU642:BU705" si="406">IF(AF642="No Calcular","No calcular",IFERROR(IF(AF642&lt;=100,((1-(1-0.01*AF642))),((1-(0.01*AF642-1)))),""))</f>
        <v>0.998</v>
      </c>
      <c r="BV642" s="100">
        <f t="shared" ref="BV642:BV705" si="407">IF(AN642="","",IF(AN642&lt;50,0.98,IF(AND(AN642&gt;=50,AN642&lt;1600),0.98*EXP((AN642-50)*-0.0009917754),0.1)))</f>
        <v>0.1</v>
      </c>
      <c r="BW642" s="95">
        <f t="shared" ref="BW642:BW705" si="408">IF(AA642="ND","No Calcular",IF(AA642="","",IF(AA642&lt;4,0.1,IF(AND(AA642&gt;4,AA642&lt;=7),(0.02628419*EXP(AA642*0.520025)),IF(AND(AA642&gt;7,AA642&lt;=8),(1),IF(AND(AA642&gt;8,AA642&lt;=11),(1*EXP((AA642-8)*-0.5187742)),0.1))))))</f>
        <v>1</v>
      </c>
      <c r="BX642" s="94">
        <f t="shared" ref="BX642:BX705" si="409">IF(AH642="ND","No Calcular",IF(AH642="","",IF(AH642&lt;=20,0.91,IF(AND(AH642&gt;20,AH642&lt;=25),0.71,IF(AND(AH642&gt;25,AH642&lt;=40),0.51,IF(AND(AH642&gt;40,AH642&lt;=80),0.26,0.125))))))</f>
        <v>0.91</v>
      </c>
      <c r="BY642" s="100">
        <f t="shared" ref="BY642:BY705" si="410">IF(AV642="ND","No Calcular",IF(AV642="","",IF(AV642&lt;=4.5,1,IF(AND(AV642&gt;4.5,AV642&lt;=320),(1-(-0.02+0.003*AV642)),0))))</f>
        <v>0.68399999999999994</v>
      </c>
      <c r="BZ642" s="100">
        <f t="shared" ref="BZ642:BZ705" si="411">IF(AB642="ND","No Calcular",IFERROR(IF((1-10^(-3.26+1.34*LOG10(AB642)))&lt;0,0,1-10^(-3.26+1.34*LOG10(AB642))),""))</f>
        <v>6.8226434606112885E-2</v>
      </c>
      <c r="CA642" s="94">
        <f t="shared" ref="CA642:CA705" si="412">IF(BT642="No Calcular","No Calcular",IF(BT642="","",IF(BT642&lt;=5,0.15,IF(AND(BT642&gt;5,BT642&lt;=10),0.35,IF(AND(BT642&gt;10,BT642&lt;=15),0.6,IF(AND(BT642&gt;15,BT642&lt;20),0.8,0.15))))))</f>
        <v>0.8</v>
      </c>
      <c r="CB642" s="99">
        <f t="shared" ref="CB642:CB705" si="413">+BU642*0.16+BV642*0.14+BW642*0.14+BX642*0.14+BY642*0.14+BZ642*0.14+CA642*0.14</f>
        <v>0.65839170084485588</v>
      </c>
      <c r="CC642" s="97" t="str">
        <f t="shared" ref="CC642:CC705" si="414">IF(AND(CB642&gt;=0,CB642&lt;0.25),"Muy mala",IF(AND(CB642&gt;=0.25,CB642&lt;0.5),"Mala",IF(AND(CB642&gt;=0.5,CB642&lt;0.7),"Regular",IF(AND(CB642&gt;=0.7,CB642&lt;0.9),"Aceptable",IF(AND(CB642&gt;=0.9,CB642&lt;=1),"Buena","No se conoce")))))</f>
        <v>Regular</v>
      </c>
      <c r="CD642" s="99">
        <f t="shared" ref="CD642:CD705" si="415">IF(AB642&gt;=270,1,(IF(AB642&lt;270,10^(-3.26+(1.34*LOG(AB642))))))</f>
        <v>0.93177356539388712</v>
      </c>
      <c r="CE642" s="96">
        <f t="shared" ref="CE642:CE705" si="416">IF(BA642&lt;=30,0,IF(BA642&lt;110,(10^(-9.09+(4.4*LOG(BA642)))),1))</f>
        <v>1</v>
      </c>
      <c r="CF642" s="96">
        <f t="shared" ref="CF642:CF705" si="417">IF(AZ642&lt;=50,0,IF(AZ642&lt;=250,(-0.25+(0.005*AZ642)),1))</f>
        <v>1</v>
      </c>
      <c r="CG642" s="99">
        <f t="shared" ref="CG642:CG705" si="418">+(CD642+CE642+CF642)/3</f>
        <v>0.97725785513129571</v>
      </c>
      <c r="CH642" s="101" t="str">
        <f t="shared" ref="CH642:CH705" si="419">IF(CG642&lt;0.2,"Ninguna",IF(CG642&lt;0.4,"Baja",IF(CG642&lt;0.6,"Media",IF(CG642&lt;0.8,"Alta","Muy Alta"))))</f>
        <v>Muy Alta</v>
      </c>
      <c r="CI642" s="96">
        <f t="shared" ref="CI642:CI705" si="420">IF(AI642&lt;=2,0,IF(AI642&lt;30,(-0.05+(0.7*(LOG10(AI642)))),1))</f>
        <v>0</v>
      </c>
      <c r="CJ642" s="96">
        <f t="shared" ref="CJ642:CJ705" si="421">IF(AM642&lt;=500,0,IF(AM642&lt;=20000,(-1.44+(0.56*(LOG10(AM642)))),1))</f>
        <v>1</v>
      </c>
      <c r="CK642" s="96">
        <f t="shared" ref="CK642:CK705" si="422">IF(AF642&gt;=100,0,(IF(AF642&lt;100,1-(0.01*AF642))))</f>
        <v>0</v>
      </c>
      <c r="CL642" s="102">
        <f t="shared" ref="CL642:CL705" si="423">+(CI642+CJ642+CK642)/3</f>
        <v>0.33333333333333331</v>
      </c>
      <c r="CM642" s="103" t="str">
        <f t="shared" ref="CM642:CM705" si="424">IF(CL642&lt;0.2,"Ninguna",IF(CL642&lt;0.4,"Baja",IF(CL642&lt;0.6,"Media",IF(CL642&lt;0.8,"Alta","Muy Alta"))))</f>
        <v>Baja</v>
      </c>
      <c r="CN642" s="96">
        <f t="shared" ref="CN642:CN705" si="425">IF(AV642&lt;=10,0,IF(AV642&lt;=340,(-0.02+(0.003*AV642)),1))</f>
        <v>0.316</v>
      </c>
      <c r="CO642" s="96">
        <f t="shared" ref="CO642:CO705" si="426">+CN642</f>
        <v>0.316</v>
      </c>
      <c r="CP642" s="103" t="str">
        <f t="shared" ref="CP642:CP705" si="427">IF(CO642&lt;0.2,"Ninguna",IF(CO642&lt;0.4,"Baja",IF(CO642&lt;0.6,"Media",IF(CO642&lt;0.8,"Alta","Muy Alta"))))</f>
        <v>Baja</v>
      </c>
      <c r="CQ642" s="104">
        <f t="shared" ref="CQ642:CQ705" si="428">((EXP(-31.08+(3.45*(AA642))))/(1+EXP(-31.08+(3.45*(AA642)))))</f>
        <v>1.1589483750889583E-2</v>
      </c>
      <c r="CR642" s="104">
        <f t="shared" ref="CR642:CR705" si="429">+CQ642</f>
        <v>1.1589483750889583E-2</v>
      </c>
      <c r="CS642" s="103" t="str">
        <f t="shared" ref="CS642:CS705" si="430">IF(CR642&lt;0.2,"Ninguna",IF(CR642&lt;0.4,"Baja",IF(CR642&lt;0.6,"Media",IF(CR642&lt;0.8,"Alta","Muy Alta"))))</f>
        <v>Ninguna</v>
      </c>
      <c r="CT642" s="105" t="str">
        <f t="shared" ref="CT642:CT705" si="431">IF(AY642&lt;0.01,"Oligotrofico",IF(AY642&lt;=0.02,"Mesotrofico",IF(AY642&lt;=1,"Eutrofico","Hipereutrofico")))</f>
        <v>Eutrofico</v>
      </c>
      <c r="CU642" s="113" t="s">
        <v>3003</v>
      </c>
      <c r="CV642" s="83" t="s">
        <v>3004</v>
      </c>
      <c r="CW642" s="90">
        <v>44125</v>
      </c>
      <c r="CX642" s="106" t="e">
        <f t="shared" si="392"/>
        <v>#VALUE!</v>
      </c>
    </row>
    <row r="643" spans="1:102" ht="30" hidden="1" customHeight="1" x14ac:dyDescent="0.2">
      <c r="A643" s="83">
        <v>2020</v>
      </c>
      <c r="B643" s="84" t="s">
        <v>3006</v>
      </c>
      <c r="C643" s="84" t="s">
        <v>109</v>
      </c>
      <c r="D643" s="83" t="s">
        <v>2089</v>
      </c>
      <c r="E643" s="84" t="s">
        <v>122</v>
      </c>
      <c r="F643" s="86" t="s">
        <v>107</v>
      </c>
      <c r="G643" s="86" t="s">
        <v>1951</v>
      </c>
      <c r="H643" s="87">
        <v>-75.621680999999995</v>
      </c>
      <c r="I643" s="119">
        <v>5.8889430000000003</v>
      </c>
      <c r="J643" s="88">
        <v>828984.16940000001</v>
      </c>
      <c r="K643" s="86">
        <v>1143192.6076</v>
      </c>
      <c r="L643" s="120">
        <v>957</v>
      </c>
      <c r="M643" s="83">
        <v>2</v>
      </c>
      <c r="N643" s="86" t="s">
        <v>79</v>
      </c>
      <c r="O643" s="86" t="s">
        <v>2545</v>
      </c>
      <c r="P643" s="86" t="s">
        <v>80</v>
      </c>
      <c r="Q643" s="84" t="s">
        <v>2546</v>
      </c>
      <c r="R643" s="84" t="s">
        <v>667</v>
      </c>
      <c r="S643" s="84" t="s">
        <v>82</v>
      </c>
      <c r="T643" s="84" t="s">
        <v>721</v>
      </c>
      <c r="U643" s="85" t="s">
        <v>108</v>
      </c>
      <c r="V643" s="84" t="s">
        <v>109</v>
      </c>
      <c r="W643" s="84" t="s">
        <v>775</v>
      </c>
      <c r="X643" s="90" t="s">
        <v>109</v>
      </c>
      <c r="Y643" s="90">
        <v>44104</v>
      </c>
      <c r="Z643" s="91">
        <v>1710</v>
      </c>
      <c r="AA643" s="91">
        <v>7.8</v>
      </c>
      <c r="AB643" s="91">
        <v>214.2</v>
      </c>
      <c r="AC643" s="91">
        <v>20.5</v>
      </c>
      <c r="AD643" s="91">
        <v>23</v>
      </c>
      <c r="AE643" s="91">
        <v>7.96</v>
      </c>
      <c r="AF643" s="91">
        <v>98.9</v>
      </c>
      <c r="AG643" s="91">
        <f t="shared" si="393"/>
        <v>2.5</v>
      </c>
      <c r="AH643" s="91">
        <v>12</v>
      </c>
      <c r="AI643" s="91">
        <v>2</v>
      </c>
      <c r="AJ643" s="91" t="s">
        <v>88</v>
      </c>
      <c r="AK643" s="91" t="s">
        <v>88</v>
      </c>
      <c r="AL643" s="91" t="s">
        <v>88</v>
      </c>
      <c r="AM643" s="91" t="s">
        <v>88</v>
      </c>
      <c r="AN643" s="91">
        <v>1090</v>
      </c>
      <c r="AO643" s="91" t="s">
        <v>88</v>
      </c>
      <c r="AP643" s="91" t="e">
        <v>#VALUE!</v>
      </c>
      <c r="AQ643" s="91" t="s">
        <v>88</v>
      </c>
      <c r="AR643" s="91" t="s">
        <v>88</v>
      </c>
      <c r="AS643" s="91" t="s">
        <v>88</v>
      </c>
      <c r="AT643" s="91" t="s">
        <v>88</v>
      </c>
      <c r="AU643" s="91" t="s">
        <v>88</v>
      </c>
      <c r="AV643" s="91">
        <v>103</v>
      </c>
      <c r="AW643" s="91" t="s">
        <v>88</v>
      </c>
      <c r="AX643" s="91">
        <v>5</v>
      </c>
      <c r="AY643" s="91">
        <v>0.32</v>
      </c>
      <c r="AZ643" s="91" t="s">
        <v>88</v>
      </c>
      <c r="BA643" s="91" t="s">
        <v>88</v>
      </c>
      <c r="BB643" s="91" t="s">
        <v>88</v>
      </c>
      <c r="BC643" s="91" t="s">
        <v>88</v>
      </c>
      <c r="BD643" s="91" t="s">
        <v>88</v>
      </c>
      <c r="BE643" s="93" t="s">
        <v>88</v>
      </c>
      <c r="BF643" s="91" t="s">
        <v>88</v>
      </c>
      <c r="BG643" s="91" t="s">
        <v>88</v>
      </c>
      <c r="BH643" s="91" t="s">
        <v>88</v>
      </c>
      <c r="BI643" s="94">
        <f t="shared" si="394"/>
        <v>98.623698254258073</v>
      </c>
      <c r="BJ643" s="95">
        <f t="shared" si="395"/>
        <v>22.31447181090282</v>
      </c>
      <c r="BK643" s="95">
        <f t="shared" si="396"/>
        <v>89.555636015997152</v>
      </c>
      <c r="BL643" s="95">
        <f t="shared" si="397"/>
        <v>80.14150832</v>
      </c>
      <c r="BM643" s="95" t="e">
        <f t="shared" si="398"/>
        <v>#VALUE!</v>
      </c>
      <c r="BN643" s="95">
        <f t="shared" si="399"/>
        <v>2</v>
      </c>
      <c r="BO643" s="95">
        <f t="shared" si="400"/>
        <v>84.793539135742179</v>
      </c>
      <c r="BP643" s="95">
        <f t="shared" si="401"/>
        <v>5</v>
      </c>
      <c r="BQ643" s="95">
        <f t="shared" si="402"/>
        <v>20</v>
      </c>
      <c r="BR643" s="96" t="e">
        <f t="shared" si="403"/>
        <v>#VALUE!</v>
      </c>
      <c r="BS643" s="97" t="e">
        <f t="shared" si="404"/>
        <v>#VALUE!</v>
      </c>
      <c r="BT643" s="98">
        <f t="shared" si="405"/>
        <v>15.625</v>
      </c>
      <c r="BU643" s="99">
        <f t="shared" si="406"/>
        <v>0.9890000000000001</v>
      </c>
      <c r="BV643" s="100">
        <f t="shared" si="407"/>
        <v>0.34936113419464843</v>
      </c>
      <c r="BW643" s="95">
        <f t="shared" si="408"/>
        <v>1</v>
      </c>
      <c r="BX643" s="94">
        <f t="shared" si="409"/>
        <v>0.91</v>
      </c>
      <c r="BY643" s="100">
        <f t="shared" si="410"/>
        <v>0.71100000000000008</v>
      </c>
      <c r="BZ643" s="100">
        <f t="shared" si="411"/>
        <v>0.27004164281749587</v>
      </c>
      <c r="CA643" s="94">
        <f t="shared" si="412"/>
        <v>0.8</v>
      </c>
      <c r="CB643" s="99">
        <f t="shared" si="413"/>
        <v>0.72389638878170037</v>
      </c>
      <c r="CC643" s="97" t="str">
        <f t="shared" si="414"/>
        <v>Aceptable</v>
      </c>
      <c r="CD643" s="99">
        <f t="shared" si="415"/>
        <v>0.72995835718250413</v>
      </c>
      <c r="CE643" s="96">
        <f t="shared" si="416"/>
        <v>1</v>
      </c>
      <c r="CF643" s="96">
        <f t="shared" si="417"/>
        <v>1</v>
      </c>
      <c r="CG643" s="99">
        <f t="shared" si="418"/>
        <v>0.9099861190608346</v>
      </c>
      <c r="CH643" s="101" t="str">
        <f t="shared" si="419"/>
        <v>Muy Alta</v>
      </c>
      <c r="CI643" s="96">
        <f t="shared" si="420"/>
        <v>0</v>
      </c>
      <c r="CJ643" s="96">
        <f t="shared" si="421"/>
        <v>1</v>
      </c>
      <c r="CK643" s="96">
        <f t="shared" si="422"/>
        <v>1.0999999999999899E-2</v>
      </c>
      <c r="CL643" s="102">
        <f t="shared" si="423"/>
        <v>0.33699999999999997</v>
      </c>
      <c r="CM643" s="103" t="str">
        <f t="shared" si="424"/>
        <v>Baja</v>
      </c>
      <c r="CN643" s="96">
        <f t="shared" si="425"/>
        <v>0.28899999999999998</v>
      </c>
      <c r="CO643" s="96">
        <f t="shared" si="426"/>
        <v>0.28899999999999998</v>
      </c>
      <c r="CP643" s="103" t="str">
        <f t="shared" si="427"/>
        <v>Baja</v>
      </c>
      <c r="CQ643" s="104">
        <f t="shared" si="428"/>
        <v>1.5217121208656325E-2</v>
      </c>
      <c r="CR643" s="104">
        <f t="shared" si="429"/>
        <v>1.5217121208656325E-2</v>
      </c>
      <c r="CS643" s="103" t="str">
        <f t="shared" si="430"/>
        <v>Ninguna</v>
      </c>
      <c r="CT643" s="105" t="str">
        <f t="shared" si="431"/>
        <v>Eutrofico</v>
      </c>
      <c r="CU643" s="113" t="s">
        <v>3003</v>
      </c>
      <c r="CV643" s="83" t="s">
        <v>3004</v>
      </c>
      <c r="CW643" s="90">
        <v>44125</v>
      </c>
      <c r="CX643" s="106" t="e">
        <f t="shared" ref="CX643:CX706" si="432">+AP643+AQ643+AX643</f>
        <v>#VALUE!</v>
      </c>
    </row>
    <row r="644" spans="1:102" ht="30" hidden="1" customHeight="1" x14ac:dyDescent="0.2">
      <c r="A644" s="83">
        <v>2020</v>
      </c>
      <c r="B644" s="84" t="s">
        <v>3007</v>
      </c>
      <c r="C644" s="84" t="s">
        <v>109</v>
      </c>
      <c r="D644" s="83" t="s">
        <v>2092</v>
      </c>
      <c r="E644" s="84" t="s">
        <v>122</v>
      </c>
      <c r="F644" s="86" t="s">
        <v>107</v>
      </c>
      <c r="G644" s="86" t="s">
        <v>1951</v>
      </c>
      <c r="H644" s="87">
        <v>-75.613411999999997</v>
      </c>
      <c r="I644" s="119">
        <v>5.8320249999999998</v>
      </c>
      <c r="J644" s="88">
        <v>829882.93209999998</v>
      </c>
      <c r="K644" s="86">
        <v>1136893.5253000001</v>
      </c>
      <c r="L644" s="120">
        <v>698</v>
      </c>
      <c r="M644" s="83">
        <v>2</v>
      </c>
      <c r="N644" s="86" t="s">
        <v>79</v>
      </c>
      <c r="O644" s="86" t="s">
        <v>2545</v>
      </c>
      <c r="P644" s="86" t="s">
        <v>80</v>
      </c>
      <c r="Q644" s="84" t="s">
        <v>2546</v>
      </c>
      <c r="R644" s="84" t="s">
        <v>667</v>
      </c>
      <c r="S644" s="84" t="s">
        <v>82</v>
      </c>
      <c r="T644" s="84" t="s">
        <v>721</v>
      </c>
      <c r="U644" s="85" t="s">
        <v>108</v>
      </c>
      <c r="V644" s="84" t="s">
        <v>109</v>
      </c>
      <c r="W644" s="84" t="s">
        <v>775</v>
      </c>
      <c r="X644" s="90" t="s">
        <v>109</v>
      </c>
      <c r="Y644" s="90">
        <v>44104</v>
      </c>
      <c r="Z644" s="91">
        <v>3210</v>
      </c>
      <c r="AA644" s="91">
        <v>7.83</v>
      </c>
      <c r="AB644" s="91">
        <v>382</v>
      </c>
      <c r="AC644" s="91">
        <v>28.7</v>
      </c>
      <c r="AD644" s="91">
        <v>32.299999999999997</v>
      </c>
      <c r="AE644" s="91">
        <v>7.27</v>
      </c>
      <c r="AF644" s="91">
        <v>102.7</v>
      </c>
      <c r="AG644" s="91">
        <f t="shared" si="393"/>
        <v>3.5999999999999979</v>
      </c>
      <c r="AH644" s="91">
        <v>12</v>
      </c>
      <c r="AI644" s="91">
        <v>2</v>
      </c>
      <c r="AJ644" s="91" t="s">
        <v>88</v>
      </c>
      <c r="AK644" s="91" t="s">
        <v>88</v>
      </c>
      <c r="AL644" s="91" t="s">
        <v>88</v>
      </c>
      <c r="AM644" s="91" t="s">
        <v>88</v>
      </c>
      <c r="AN644" s="91">
        <v>795</v>
      </c>
      <c r="AO644" s="91" t="s">
        <v>88</v>
      </c>
      <c r="AP644" s="91" t="e">
        <v>#VALUE!</v>
      </c>
      <c r="AQ644" s="91" t="s">
        <v>88</v>
      </c>
      <c r="AR644" s="91" t="s">
        <v>88</v>
      </c>
      <c r="AS644" s="91" t="s">
        <v>88</v>
      </c>
      <c r="AT644" s="91" t="s">
        <v>88</v>
      </c>
      <c r="AU644" s="91" t="s">
        <v>88</v>
      </c>
      <c r="AV644" s="91">
        <v>79</v>
      </c>
      <c r="AW644" s="91" t="s">
        <v>88</v>
      </c>
      <c r="AX644" s="91">
        <v>5</v>
      </c>
      <c r="AY644" s="91">
        <v>0.21</v>
      </c>
      <c r="AZ644" s="91" t="s">
        <v>88</v>
      </c>
      <c r="BA644" s="91" t="s">
        <v>88</v>
      </c>
      <c r="BB644" s="91" t="s">
        <v>88</v>
      </c>
      <c r="BC644" s="91" t="s">
        <v>88</v>
      </c>
      <c r="BD644" s="91" t="s">
        <v>88</v>
      </c>
      <c r="BE644" s="93" t="s">
        <v>88</v>
      </c>
      <c r="BF644" s="91" t="s">
        <v>88</v>
      </c>
      <c r="BG644" s="91" t="s">
        <v>88</v>
      </c>
      <c r="BH644" s="91" t="s">
        <v>88</v>
      </c>
      <c r="BI644" s="94">
        <f t="shared" si="394"/>
        <v>98.774215987461503</v>
      </c>
      <c r="BJ644" s="95">
        <f t="shared" si="395"/>
        <v>24.639932064197733</v>
      </c>
      <c r="BK644" s="95">
        <f t="shared" si="396"/>
        <v>88.969574846720207</v>
      </c>
      <c r="BL644" s="95">
        <f t="shared" si="397"/>
        <v>80.14150832</v>
      </c>
      <c r="BM644" s="95" t="e">
        <f t="shared" si="398"/>
        <v>#VALUE!</v>
      </c>
      <c r="BN644" s="95">
        <f t="shared" si="399"/>
        <v>2</v>
      </c>
      <c r="BO644" s="95">
        <f t="shared" si="400"/>
        <v>80.239476462378605</v>
      </c>
      <c r="BP644" s="95">
        <f t="shared" si="401"/>
        <v>5</v>
      </c>
      <c r="BQ644" s="95">
        <f t="shared" si="402"/>
        <v>20</v>
      </c>
      <c r="BR644" s="96" t="e">
        <f t="shared" si="403"/>
        <v>#VALUE!</v>
      </c>
      <c r="BS644" s="97" t="e">
        <f t="shared" si="404"/>
        <v>#VALUE!</v>
      </c>
      <c r="BT644" s="98">
        <f t="shared" si="405"/>
        <v>23.80952380952381</v>
      </c>
      <c r="BU644" s="99">
        <f t="shared" si="406"/>
        <v>0.97299999999999986</v>
      </c>
      <c r="BV644" s="100">
        <f t="shared" si="407"/>
        <v>0.46809904056384044</v>
      </c>
      <c r="BW644" s="95">
        <f t="shared" si="408"/>
        <v>1</v>
      </c>
      <c r="BX644" s="94">
        <f t="shared" si="409"/>
        <v>0.91</v>
      </c>
      <c r="BY644" s="100">
        <f t="shared" si="410"/>
        <v>0.78299999999999992</v>
      </c>
      <c r="BZ644" s="100">
        <f t="shared" si="411"/>
        <v>0</v>
      </c>
      <c r="CA644" s="94">
        <f t="shared" si="412"/>
        <v>0.15</v>
      </c>
      <c r="CB644" s="99">
        <f t="shared" si="413"/>
        <v>0.61923386567893768</v>
      </c>
      <c r="CC644" s="97" t="str">
        <f t="shared" si="414"/>
        <v>Regular</v>
      </c>
      <c r="CD644" s="99">
        <f t="shared" si="415"/>
        <v>1</v>
      </c>
      <c r="CE644" s="96">
        <f t="shared" si="416"/>
        <v>1</v>
      </c>
      <c r="CF644" s="96">
        <f t="shared" si="417"/>
        <v>1</v>
      </c>
      <c r="CG644" s="99">
        <f t="shared" si="418"/>
        <v>1</v>
      </c>
      <c r="CH644" s="101" t="str">
        <f t="shared" si="419"/>
        <v>Muy Alta</v>
      </c>
      <c r="CI644" s="96">
        <f t="shared" si="420"/>
        <v>0</v>
      </c>
      <c r="CJ644" s="96">
        <f t="shared" si="421"/>
        <v>1</v>
      </c>
      <c r="CK644" s="96">
        <f t="shared" si="422"/>
        <v>0</v>
      </c>
      <c r="CL644" s="102">
        <f t="shared" si="423"/>
        <v>0.33333333333333331</v>
      </c>
      <c r="CM644" s="103" t="str">
        <f t="shared" si="424"/>
        <v>Baja</v>
      </c>
      <c r="CN644" s="96">
        <f t="shared" si="425"/>
        <v>0.21700000000000003</v>
      </c>
      <c r="CO644" s="96">
        <f t="shared" si="426"/>
        <v>0.21700000000000003</v>
      </c>
      <c r="CP644" s="103" t="str">
        <f t="shared" si="427"/>
        <v>Baja</v>
      </c>
      <c r="CQ644" s="104">
        <f t="shared" si="428"/>
        <v>1.6848526441279984E-2</v>
      </c>
      <c r="CR644" s="104">
        <f t="shared" si="429"/>
        <v>1.6848526441279984E-2</v>
      </c>
      <c r="CS644" s="103" t="str">
        <f t="shared" si="430"/>
        <v>Ninguna</v>
      </c>
      <c r="CT644" s="105" t="str">
        <f t="shared" si="431"/>
        <v>Eutrofico</v>
      </c>
      <c r="CU644" s="113" t="s">
        <v>3003</v>
      </c>
      <c r="CV644" s="83" t="s">
        <v>3004</v>
      </c>
      <c r="CW644" s="90">
        <v>44125</v>
      </c>
      <c r="CX644" s="106" t="e">
        <f t="shared" si="432"/>
        <v>#VALUE!</v>
      </c>
    </row>
    <row r="645" spans="1:102" ht="30" hidden="1" customHeight="1" x14ac:dyDescent="0.2">
      <c r="A645" s="83">
        <v>2020</v>
      </c>
      <c r="B645" s="84" t="s">
        <v>3008</v>
      </c>
      <c r="C645" s="84" t="s">
        <v>265</v>
      </c>
      <c r="D645" s="83" t="s">
        <v>2095</v>
      </c>
      <c r="E645" s="84" t="s">
        <v>508</v>
      </c>
      <c r="F645" s="86" t="s">
        <v>241</v>
      </c>
      <c r="G645" s="86" t="s">
        <v>1668</v>
      </c>
      <c r="H645" s="87">
        <v>-75.395272000000006</v>
      </c>
      <c r="I645" s="119">
        <v>6.6297670000000002</v>
      </c>
      <c r="J645" s="88">
        <v>854269.02850000001</v>
      </c>
      <c r="K645" s="86">
        <v>1225075.4961000001</v>
      </c>
      <c r="L645" s="120">
        <v>2400</v>
      </c>
      <c r="M645" s="83">
        <v>2</v>
      </c>
      <c r="N645" s="86" t="s">
        <v>79</v>
      </c>
      <c r="O645" s="86" t="s">
        <v>2684</v>
      </c>
      <c r="P645" s="86" t="s">
        <v>685</v>
      </c>
      <c r="Q645" s="84" t="s">
        <v>2690</v>
      </c>
      <c r="R645" s="84" t="s">
        <v>703</v>
      </c>
      <c r="S645" s="84" t="s">
        <v>262</v>
      </c>
      <c r="T645" s="84" t="s">
        <v>263</v>
      </c>
      <c r="U645" s="85" t="s">
        <v>264</v>
      </c>
      <c r="V645" s="84" t="s">
        <v>265</v>
      </c>
      <c r="W645" s="84" t="s">
        <v>1360</v>
      </c>
      <c r="X645" s="90" t="s">
        <v>265</v>
      </c>
      <c r="Y645" s="90">
        <v>44138</v>
      </c>
      <c r="Z645" s="91">
        <v>2442.87</v>
      </c>
      <c r="AA645" s="91">
        <v>7.2</v>
      </c>
      <c r="AB645" s="91">
        <v>50</v>
      </c>
      <c r="AC645" s="91">
        <v>20.2</v>
      </c>
      <c r="AD645" s="91">
        <v>21</v>
      </c>
      <c r="AE645" s="91">
        <v>7.4</v>
      </c>
      <c r="AF645" s="91">
        <v>86</v>
      </c>
      <c r="AG645" s="91">
        <f t="shared" si="393"/>
        <v>0.80000000000000071</v>
      </c>
      <c r="AH645" s="91">
        <v>64.5</v>
      </c>
      <c r="AI645" s="91">
        <v>8.4600000000000009</v>
      </c>
      <c r="AJ645" s="91" t="s">
        <v>88</v>
      </c>
      <c r="AK645" s="91" t="s">
        <v>88</v>
      </c>
      <c r="AL645" s="91">
        <v>2010</v>
      </c>
      <c r="AM645" s="91">
        <v>20140</v>
      </c>
      <c r="AN645" s="91" t="s">
        <v>88</v>
      </c>
      <c r="AO645" s="91" t="s">
        <v>88</v>
      </c>
      <c r="AP645" s="91" t="e">
        <v>#VALUE!</v>
      </c>
      <c r="AQ645" s="91" t="s">
        <v>88</v>
      </c>
      <c r="AR645" s="91" t="s">
        <v>88</v>
      </c>
      <c r="AS645" s="91" t="s">
        <v>88</v>
      </c>
      <c r="AT645" s="91" t="s">
        <v>88</v>
      </c>
      <c r="AU645" s="91">
        <v>50</v>
      </c>
      <c r="AV645" s="91">
        <v>20</v>
      </c>
      <c r="AW645" s="91" t="s">
        <v>88</v>
      </c>
      <c r="AX645" s="91">
        <v>5</v>
      </c>
      <c r="AY645" s="91">
        <v>0.21299999999999999</v>
      </c>
      <c r="AZ645" s="91" t="s">
        <v>88</v>
      </c>
      <c r="BA645" s="91" t="s">
        <v>88</v>
      </c>
      <c r="BB645" s="91" t="s">
        <v>88</v>
      </c>
      <c r="BC645" s="91" t="s">
        <v>88</v>
      </c>
      <c r="BD645" s="91" t="s">
        <v>88</v>
      </c>
      <c r="BE645" s="93" t="s">
        <v>88</v>
      </c>
      <c r="BF645" s="91" t="s">
        <v>88</v>
      </c>
      <c r="BG645" s="91" t="s">
        <v>88</v>
      </c>
      <c r="BH645" s="91" t="s">
        <v>88</v>
      </c>
      <c r="BI645" s="94">
        <f t="shared" si="394"/>
        <v>92.215331150239933</v>
      </c>
      <c r="BJ645" s="95">
        <f t="shared" si="395"/>
        <v>2</v>
      </c>
      <c r="BK645" s="95">
        <f t="shared" si="396"/>
        <v>92.138198271999016</v>
      </c>
      <c r="BL645" s="95">
        <f t="shared" si="397"/>
        <v>39.422935913023608</v>
      </c>
      <c r="BM645" s="95" t="e">
        <f t="shared" si="398"/>
        <v>#VALUE!</v>
      </c>
      <c r="BN645" s="95">
        <f t="shared" si="399"/>
        <v>2</v>
      </c>
      <c r="BO645" s="95">
        <f t="shared" si="400"/>
        <v>89.428374924745114</v>
      </c>
      <c r="BP645" s="95">
        <f t="shared" si="401"/>
        <v>5</v>
      </c>
      <c r="BQ645" s="95">
        <f t="shared" si="402"/>
        <v>20</v>
      </c>
      <c r="BR645" s="96" t="e">
        <f t="shared" si="403"/>
        <v>#VALUE!</v>
      </c>
      <c r="BS645" s="97" t="e">
        <f t="shared" si="404"/>
        <v>#VALUE!</v>
      </c>
      <c r="BT645" s="98">
        <f t="shared" si="405"/>
        <v>23.474178403755868</v>
      </c>
      <c r="BU645" s="99">
        <f t="shared" si="406"/>
        <v>0.86</v>
      </c>
      <c r="BV645" s="100">
        <f t="shared" si="407"/>
        <v>0.1</v>
      </c>
      <c r="BW645" s="95">
        <f t="shared" si="408"/>
        <v>1</v>
      </c>
      <c r="BX645" s="94">
        <f t="shared" si="409"/>
        <v>0.26</v>
      </c>
      <c r="BY645" s="100">
        <f t="shared" si="410"/>
        <v>0.96</v>
      </c>
      <c r="BZ645" s="100">
        <f t="shared" si="411"/>
        <v>0.89609898125653598</v>
      </c>
      <c r="CA645" s="94">
        <f t="shared" si="412"/>
        <v>0.15</v>
      </c>
      <c r="CB645" s="99">
        <f t="shared" si="413"/>
        <v>0.60885385737591513</v>
      </c>
      <c r="CC645" s="97" t="str">
        <f t="shared" si="414"/>
        <v>Regular</v>
      </c>
      <c r="CD645" s="99">
        <f t="shared" si="415"/>
        <v>0.103901018743464</v>
      </c>
      <c r="CE645" s="96">
        <f t="shared" si="416"/>
        <v>1</v>
      </c>
      <c r="CF645" s="96">
        <f t="shared" si="417"/>
        <v>1</v>
      </c>
      <c r="CG645" s="99">
        <f t="shared" si="418"/>
        <v>0.70130033958115467</v>
      </c>
      <c r="CH645" s="101" t="str">
        <f t="shared" si="419"/>
        <v>Alta</v>
      </c>
      <c r="CI645" s="96">
        <f t="shared" si="420"/>
        <v>0.59915925412731641</v>
      </c>
      <c r="CJ645" s="96">
        <f t="shared" si="421"/>
        <v>1</v>
      </c>
      <c r="CK645" s="96">
        <f t="shared" si="422"/>
        <v>0.14000000000000001</v>
      </c>
      <c r="CL645" s="102">
        <f t="shared" si="423"/>
        <v>0.57971975137577214</v>
      </c>
      <c r="CM645" s="103" t="str">
        <f t="shared" si="424"/>
        <v>Media</v>
      </c>
      <c r="CN645" s="96">
        <f t="shared" si="425"/>
        <v>3.9999999999999994E-2</v>
      </c>
      <c r="CO645" s="96">
        <f t="shared" si="426"/>
        <v>3.9999999999999994E-2</v>
      </c>
      <c r="CP645" s="103" t="str">
        <f t="shared" si="427"/>
        <v>Ninguna</v>
      </c>
      <c r="CQ645" s="104">
        <f t="shared" si="428"/>
        <v>1.9460609850855683E-3</v>
      </c>
      <c r="CR645" s="104">
        <f t="shared" si="429"/>
        <v>1.9460609850855683E-3</v>
      </c>
      <c r="CS645" s="103" t="str">
        <f t="shared" si="430"/>
        <v>Ninguna</v>
      </c>
      <c r="CT645" s="105" t="str">
        <f t="shared" si="431"/>
        <v>Eutrofico</v>
      </c>
      <c r="CU645" s="113" t="s">
        <v>3009</v>
      </c>
      <c r="CV645" s="83" t="s">
        <v>3010</v>
      </c>
      <c r="CW645" s="90">
        <v>44155</v>
      </c>
      <c r="CX645" s="106" t="e">
        <f t="shared" si="432"/>
        <v>#VALUE!</v>
      </c>
    </row>
    <row r="646" spans="1:102" ht="30" hidden="1" customHeight="1" x14ac:dyDescent="0.2">
      <c r="A646" s="83">
        <v>2020</v>
      </c>
      <c r="B646" s="84" t="s">
        <v>3011</v>
      </c>
      <c r="C646" s="84" t="s">
        <v>265</v>
      </c>
      <c r="D646" s="83" t="s">
        <v>2099</v>
      </c>
      <c r="E646" s="84" t="s">
        <v>508</v>
      </c>
      <c r="F646" s="86" t="s">
        <v>241</v>
      </c>
      <c r="G646" s="86" t="s">
        <v>1972</v>
      </c>
      <c r="H646" s="87">
        <v>-75.287908000000002</v>
      </c>
      <c r="I646" s="119">
        <v>6.6752750000000001</v>
      </c>
      <c r="J646" s="88">
        <v>866156.49690000003</v>
      </c>
      <c r="K646" s="86">
        <v>1230079.0358</v>
      </c>
      <c r="L646" s="120">
        <v>1887</v>
      </c>
      <c r="M646" s="83">
        <v>2</v>
      </c>
      <c r="N646" s="86" t="s">
        <v>79</v>
      </c>
      <c r="O646" s="86" t="s">
        <v>2684</v>
      </c>
      <c r="P646" s="86" t="s">
        <v>685</v>
      </c>
      <c r="Q646" s="84" t="s">
        <v>2690</v>
      </c>
      <c r="R646" s="84" t="s">
        <v>703</v>
      </c>
      <c r="S646" s="84" t="s">
        <v>262</v>
      </c>
      <c r="T646" s="84" t="s">
        <v>263</v>
      </c>
      <c r="U646" s="85" t="s">
        <v>264</v>
      </c>
      <c r="V646" s="84" t="s">
        <v>265</v>
      </c>
      <c r="W646" s="84" t="s">
        <v>1360</v>
      </c>
      <c r="X646" s="90" t="s">
        <v>265</v>
      </c>
      <c r="Y646" s="90">
        <v>44138</v>
      </c>
      <c r="Z646" s="108">
        <v>2442.87</v>
      </c>
      <c r="AA646" s="91">
        <v>6.8</v>
      </c>
      <c r="AB646" s="91">
        <v>40</v>
      </c>
      <c r="AC646" s="91">
        <v>19.600000000000001</v>
      </c>
      <c r="AD646" s="91">
        <v>23</v>
      </c>
      <c r="AE646" s="91">
        <v>8.1999999999999993</v>
      </c>
      <c r="AF646" s="91">
        <v>92</v>
      </c>
      <c r="AG646" s="91">
        <f t="shared" si="393"/>
        <v>3.3999999999999986</v>
      </c>
      <c r="AH646" s="91">
        <v>12</v>
      </c>
      <c r="AI646" s="91">
        <v>2</v>
      </c>
      <c r="AJ646" s="91" t="s">
        <v>88</v>
      </c>
      <c r="AK646" s="91" t="s">
        <v>88</v>
      </c>
      <c r="AL646" s="91">
        <v>750</v>
      </c>
      <c r="AM646" s="91">
        <v>241960</v>
      </c>
      <c r="AN646" s="91" t="s">
        <v>88</v>
      </c>
      <c r="AO646" s="91" t="s">
        <v>88</v>
      </c>
      <c r="AP646" s="91" t="e">
        <v>#VALUE!</v>
      </c>
      <c r="AQ646" s="91" t="s">
        <v>88</v>
      </c>
      <c r="AR646" s="91" t="s">
        <v>88</v>
      </c>
      <c r="AS646" s="91" t="s">
        <v>88</v>
      </c>
      <c r="AT646" s="91" t="s">
        <v>88</v>
      </c>
      <c r="AU646" s="91">
        <v>29</v>
      </c>
      <c r="AV646" s="91">
        <v>16</v>
      </c>
      <c r="AW646" s="91" t="s">
        <v>88</v>
      </c>
      <c r="AX646" s="91">
        <v>5</v>
      </c>
      <c r="AY646" s="91">
        <v>0.11600000000000001</v>
      </c>
      <c r="AZ646" s="91" t="s">
        <v>88</v>
      </c>
      <c r="BA646" s="91" t="s">
        <v>88</v>
      </c>
      <c r="BB646" s="91" t="s">
        <v>88</v>
      </c>
      <c r="BC646" s="91" t="s">
        <v>88</v>
      </c>
      <c r="BD646" s="91" t="s">
        <v>88</v>
      </c>
      <c r="BE646" s="93" t="s">
        <v>88</v>
      </c>
      <c r="BF646" s="91" t="s">
        <v>88</v>
      </c>
      <c r="BG646" s="91" t="s">
        <v>88</v>
      </c>
      <c r="BH646" s="91" t="s">
        <v>88</v>
      </c>
      <c r="BI646" s="94">
        <f t="shared" si="394"/>
        <v>96.305394375679967</v>
      </c>
      <c r="BJ646" s="95">
        <f t="shared" si="395"/>
        <v>2</v>
      </c>
      <c r="BK646" s="95">
        <f t="shared" si="396"/>
        <v>83.331047168000822</v>
      </c>
      <c r="BL646" s="95">
        <f t="shared" si="397"/>
        <v>80.14150832</v>
      </c>
      <c r="BM646" s="95" t="e">
        <f t="shared" si="398"/>
        <v>#VALUE!</v>
      </c>
      <c r="BN646" s="95">
        <f t="shared" si="399"/>
        <v>2</v>
      </c>
      <c r="BO646" s="95">
        <f t="shared" si="400"/>
        <v>81.142818448590148</v>
      </c>
      <c r="BP646" s="95">
        <f t="shared" si="401"/>
        <v>5</v>
      </c>
      <c r="BQ646" s="95">
        <f t="shared" si="402"/>
        <v>20</v>
      </c>
      <c r="BR646" s="96" t="e">
        <f t="shared" si="403"/>
        <v>#VALUE!</v>
      </c>
      <c r="BS646" s="97" t="e">
        <f t="shared" si="404"/>
        <v>#VALUE!</v>
      </c>
      <c r="BT646" s="98">
        <f t="shared" si="405"/>
        <v>43.103448275862064</v>
      </c>
      <c r="BU646" s="99">
        <f t="shared" si="406"/>
        <v>0.92</v>
      </c>
      <c r="BV646" s="100">
        <f t="shared" si="407"/>
        <v>0.1</v>
      </c>
      <c r="BW646" s="95">
        <f t="shared" si="408"/>
        <v>0.90247195753580356</v>
      </c>
      <c r="BX646" s="94">
        <f t="shared" si="409"/>
        <v>0.91</v>
      </c>
      <c r="BY646" s="100">
        <f t="shared" si="410"/>
        <v>0.97199999999999998</v>
      </c>
      <c r="BZ646" s="100">
        <f t="shared" si="411"/>
        <v>0.92295217412245378</v>
      </c>
      <c r="CA646" s="94">
        <f t="shared" si="412"/>
        <v>0.15</v>
      </c>
      <c r="CB646" s="99">
        <f t="shared" si="413"/>
        <v>0.70123937843215611</v>
      </c>
      <c r="CC646" s="97" t="str">
        <f t="shared" si="414"/>
        <v>Aceptable</v>
      </c>
      <c r="CD646" s="99">
        <f t="shared" si="415"/>
        <v>7.7047825877546161E-2</v>
      </c>
      <c r="CE646" s="96">
        <f t="shared" si="416"/>
        <v>1</v>
      </c>
      <c r="CF646" s="96">
        <f t="shared" si="417"/>
        <v>1</v>
      </c>
      <c r="CG646" s="99">
        <f t="shared" si="418"/>
        <v>0.69234927529251544</v>
      </c>
      <c r="CH646" s="101" t="str">
        <f t="shared" si="419"/>
        <v>Alta</v>
      </c>
      <c r="CI646" s="96">
        <f t="shared" si="420"/>
        <v>0</v>
      </c>
      <c r="CJ646" s="96">
        <f t="shared" si="421"/>
        <v>1</v>
      </c>
      <c r="CK646" s="96">
        <f t="shared" si="422"/>
        <v>7.999999999999996E-2</v>
      </c>
      <c r="CL646" s="102">
        <f t="shared" si="423"/>
        <v>0.36000000000000004</v>
      </c>
      <c r="CM646" s="103" t="str">
        <f t="shared" si="424"/>
        <v>Baja</v>
      </c>
      <c r="CN646" s="96">
        <f t="shared" si="425"/>
        <v>2.8000000000000001E-2</v>
      </c>
      <c r="CO646" s="96">
        <f t="shared" si="426"/>
        <v>2.8000000000000001E-2</v>
      </c>
      <c r="CP646" s="103" t="str">
        <f t="shared" si="427"/>
        <v>Ninguna</v>
      </c>
      <c r="CQ646" s="104">
        <f t="shared" si="428"/>
        <v>4.9030131780671785E-4</v>
      </c>
      <c r="CR646" s="104">
        <f t="shared" si="429"/>
        <v>4.9030131780671785E-4</v>
      </c>
      <c r="CS646" s="103" t="str">
        <f t="shared" si="430"/>
        <v>Ninguna</v>
      </c>
      <c r="CT646" s="105" t="str">
        <f t="shared" si="431"/>
        <v>Eutrofico</v>
      </c>
      <c r="CU646" s="113" t="s">
        <v>3009</v>
      </c>
      <c r="CV646" s="83" t="s">
        <v>3010</v>
      </c>
      <c r="CW646" s="90">
        <v>44155</v>
      </c>
      <c r="CX646" s="106" t="e">
        <f t="shared" si="432"/>
        <v>#VALUE!</v>
      </c>
    </row>
    <row r="647" spans="1:102" ht="30" hidden="1" customHeight="1" x14ac:dyDescent="0.2">
      <c r="A647" s="83">
        <v>2020</v>
      </c>
      <c r="B647" s="84" t="s">
        <v>3012</v>
      </c>
      <c r="C647" s="84" t="s">
        <v>265</v>
      </c>
      <c r="D647" s="83" t="s">
        <v>2103</v>
      </c>
      <c r="E647" s="84" t="s">
        <v>2100</v>
      </c>
      <c r="F647" s="86" t="s">
        <v>241</v>
      </c>
      <c r="G647" s="86" t="s">
        <v>1967</v>
      </c>
      <c r="H647" s="87">
        <v>-75.261334000000005</v>
      </c>
      <c r="I647" s="119">
        <v>6.7238829999999998</v>
      </c>
      <c r="J647" s="88">
        <v>869108.37040000001</v>
      </c>
      <c r="K647" s="86">
        <v>1235448.5499</v>
      </c>
      <c r="L647" s="120">
        <v>1797</v>
      </c>
      <c r="M647" s="83">
        <v>2</v>
      </c>
      <c r="N647" s="86" t="s">
        <v>79</v>
      </c>
      <c r="O647" s="86" t="s">
        <v>2684</v>
      </c>
      <c r="P647" s="86" t="s">
        <v>685</v>
      </c>
      <c r="Q647" s="84" t="s">
        <v>2690</v>
      </c>
      <c r="R647" s="84" t="s">
        <v>703</v>
      </c>
      <c r="S647" s="84" t="s">
        <v>262</v>
      </c>
      <c r="T647" s="84" t="s">
        <v>263</v>
      </c>
      <c r="U647" s="85" t="s">
        <v>264</v>
      </c>
      <c r="V647" s="84" t="s">
        <v>265</v>
      </c>
      <c r="W647" s="84" t="s">
        <v>1360</v>
      </c>
      <c r="X647" s="90" t="s">
        <v>265</v>
      </c>
      <c r="Y647" s="90">
        <v>44139</v>
      </c>
      <c r="Z647" s="91">
        <v>15280</v>
      </c>
      <c r="AA647" s="91">
        <v>7</v>
      </c>
      <c r="AB647" s="91">
        <v>50</v>
      </c>
      <c r="AC647" s="91">
        <v>20.7</v>
      </c>
      <c r="AD647" s="91">
        <v>23</v>
      </c>
      <c r="AE647" s="91">
        <v>7.45</v>
      </c>
      <c r="AF647" s="91">
        <v>97.7</v>
      </c>
      <c r="AG647" s="91">
        <f t="shared" si="393"/>
        <v>2.3000000000000007</v>
      </c>
      <c r="AH647" s="91">
        <v>57.4</v>
      </c>
      <c r="AI647" s="91">
        <v>2</v>
      </c>
      <c r="AJ647" s="91" t="s">
        <v>88</v>
      </c>
      <c r="AK647" s="91" t="s">
        <v>88</v>
      </c>
      <c r="AL647" s="91">
        <v>1000</v>
      </c>
      <c r="AM647" s="91">
        <v>3654000</v>
      </c>
      <c r="AN647" s="91" t="s">
        <v>88</v>
      </c>
      <c r="AO647" s="91" t="s">
        <v>88</v>
      </c>
      <c r="AP647" s="91" t="e">
        <v>#VALUE!</v>
      </c>
      <c r="AQ647" s="91" t="s">
        <v>88</v>
      </c>
      <c r="AR647" s="91" t="s">
        <v>88</v>
      </c>
      <c r="AS647" s="91" t="s">
        <v>88</v>
      </c>
      <c r="AT647" s="91" t="s">
        <v>88</v>
      </c>
      <c r="AU647" s="91">
        <v>34</v>
      </c>
      <c r="AV647" s="91">
        <v>12</v>
      </c>
      <c r="AW647" s="91" t="s">
        <v>88</v>
      </c>
      <c r="AX647" s="91">
        <v>5</v>
      </c>
      <c r="AY647" s="91">
        <v>0.33</v>
      </c>
      <c r="AZ647" s="91" t="s">
        <v>88</v>
      </c>
      <c r="BA647" s="91" t="s">
        <v>88</v>
      </c>
      <c r="BB647" s="91" t="s">
        <v>88</v>
      </c>
      <c r="BC647" s="91" t="s">
        <v>88</v>
      </c>
      <c r="BD647" s="91" t="s">
        <v>88</v>
      </c>
      <c r="BE647" s="93" t="s">
        <v>88</v>
      </c>
      <c r="BF647" s="91" t="s">
        <v>88</v>
      </c>
      <c r="BG647" s="91" t="s">
        <v>88</v>
      </c>
      <c r="BH647" s="91" t="s">
        <v>88</v>
      </c>
      <c r="BI647" s="94">
        <f t="shared" si="394"/>
        <v>98.410044073144363</v>
      </c>
      <c r="BJ647" s="95">
        <f t="shared" si="395"/>
        <v>2</v>
      </c>
      <c r="BK647" s="95">
        <f t="shared" si="396"/>
        <v>88.519899999999524</v>
      </c>
      <c r="BL647" s="95">
        <f t="shared" si="397"/>
        <v>80.14150832</v>
      </c>
      <c r="BM647" s="95" t="e">
        <f t="shared" si="398"/>
        <v>#VALUE!</v>
      </c>
      <c r="BN647" s="95">
        <f t="shared" si="399"/>
        <v>2</v>
      </c>
      <c r="BO647" s="95">
        <f t="shared" si="400"/>
        <v>85.502798594525416</v>
      </c>
      <c r="BP647" s="95">
        <f t="shared" si="401"/>
        <v>5</v>
      </c>
      <c r="BQ647" s="95">
        <f t="shared" si="402"/>
        <v>20</v>
      </c>
      <c r="BR647" s="96" t="e">
        <f t="shared" si="403"/>
        <v>#VALUE!</v>
      </c>
      <c r="BS647" s="97" t="e">
        <f t="shared" si="404"/>
        <v>#VALUE!</v>
      </c>
      <c r="BT647" s="98">
        <f t="shared" si="405"/>
        <v>15.15151515151515</v>
      </c>
      <c r="BU647" s="99">
        <f t="shared" si="406"/>
        <v>0.97700000000000009</v>
      </c>
      <c r="BV647" s="100">
        <f t="shared" si="407"/>
        <v>0.1</v>
      </c>
      <c r="BW647" s="95">
        <f t="shared" si="408"/>
        <v>1.0013883015592742</v>
      </c>
      <c r="BX647" s="94">
        <f t="shared" si="409"/>
        <v>0.26</v>
      </c>
      <c r="BY647" s="100">
        <f t="shared" si="410"/>
        <v>0.98399999999999999</v>
      </c>
      <c r="BZ647" s="100">
        <f t="shared" si="411"/>
        <v>0.89609898125653598</v>
      </c>
      <c r="CA647" s="94">
        <f t="shared" si="412"/>
        <v>0.8</v>
      </c>
      <c r="CB647" s="99">
        <f t="shared" si="413"/>
        <v>0.72212821959421347</v>
      </c>
      <c r="CC647" s="97" t="str">
        <f t="shared" si="414"/>
        <v>Aceptable</v>
      </c>
      <c r="CD647" s="99">
        <f t="shared" si="415"/>
        <v>0.103901018743464</v>
      </c>
      <c r="CE647" s="96">
        <f t="shared" si="416"/>
        <v>1</v>
      </c>
      <c r="CF647" s="96">
        <f t="shared" si="417"/>
        <v>1</v>
      </c>
      <c r="CG647" s="99">
        <f t="shared" si="418"/>
        <v>0.70130033958115467</v>
      </c>
      <c r="CH647" s="101" t="str">
        <f t="shared" si="419"/>
        <v>Alta</v>
      </c>
      <c r="CI647" s="96">
        <f t="shared" si="420"/>
        <v>0</v>
      </c>
      <c r="CJ647" s="96">
        <f t="shared" si="421"/>
        <v>1</v>
      </c>
      <c r="CK647" s="96">
        <f t="shared" si="422"/>
        <v>2.2999999999999909E-2</v>
      </c>
      <c r="CL647" s="102">
        <f t="shared" si="423"/>
        <v>0.34099999999999997</v>
      </c>
      <c r="CM647" s="103" t="str">
        <f t="shared" si="424"/>
        <v>Baja</v>
      </c>
      <c r="CN647" s="96">
        <f t="shared" si="425"/>
        <v>1.6000000000000004E-2</v>
      </c>
      <c r="CO647" s="96">
        <f t="shared" si="426"/>
        <v>1.6000000000000004E-2</v>
      </c>
      <c r="CP647" s="103" t="str">
        <f t="shared" si="427"/>
        <v>Ninguna</v>
      </c>
      <c r="CQ647" s="104">
        <f t="shared" si="428"/>
        <v>9.7704531722668866E-4</v>
      </c>
      <c r="CR647" s="104">
        <f t="shared" si="429"/>
        <v>9.7704531722668866E-4</v>
      </c>
      <c r="CS647" s="103" t="str">
        <f t="shared" si="430"/>
        <v>Ninguna</v>
      </c>
      <c r="CT647" s="105" t="str">
        <f t="shared" si="431"/>
        <v>Eutrofico</v>
      </c>
      <c r="CU647" s="113" t="s">
        <v>3009</v>
      </c>
      <c r="CV647" s="83" t="s">
        <v>3010</v>
      </c>
      <c r="CW647" s="90">
        <v>44155</v>
      </c>
      <c r="CX647" s="106" t="e">
        <f t="shared" si="432"/>
        <v>#VALUE!</v>
      </c>
    </row>
    <row r="648" spans="1:102" ht="30" hidden="1" customHeight="1" x14ac:dyDescent="0.2">
      <c r="A648" s="83">
        <v>2020</v>
      </c>
      <c r="B648" s="84" t="s">
        <v>3013</v>
      </c>
      <c r="C648" s="84" t="s">
        <v>265</v>
      </c>
      <c r="D648" s="83" t="s">
        <v>2106</v>
      </c>
      <c r="E648" s="84" t="s">
        <v>1359</v>
      </c>
      <c r="F648" s="86" t="s">
        <v>241</v>
      </c>
      <c r="G648" s="86" t="s">
        <v>2107</v>
      </c>
      <c r="H648" s="87">
        <v>-75.201939999999993</v>
      </c>
      <c r="I648" s="119">
        <v>6.8272040000000001</v>
      </c>
      <c r="J648" s="88">
        <v>875702.67500000005</v>
      </c>
      <c r="K648" s="86">
        <v>1246861.4532999999</v>
      </c>
      <c r="L648" s="120">
        <v>788</v>
      </c>
      <c r="M648" s="83">
        <v>2</v>
      </c>
      <c r="N648" s="86" t="s">
        <v>79</v>
      </c>
      <c r="O648" s="86" t="s">
        <v>2684</v>
      </c>
      <c r="P648" s="86" t="s">
        <v>685</v>
      </c>
      <c r="Q648" s="84" t="s">
        <v>2690</v>
      </c>
      <c r="R648" s="84" t="s">
        <v>703</v>
      </c>
      <c r="S648" s="84" t="s">
        <v>262</v>
      </c>
      <c r="T648" s="84" t="s">
        <v>263</v>
      </c>
      <c r="U648" s="85" t="s">
        <v>264</v>
      </c>
      <c r="V648" s="84" t="s">
        <v>265</v>
      </c>
      <c r="W648" s="84" t="s">
        <v>1360</v>
      </c>
      <c r="X648" s="90" t="s">
        <v>265</v>
      </c>
      <c r="Y648" s="90">
        <v>44139</v>
      </c>
      <c r="Z648" s="91">
        <v>7600</v>
      </c>
      <c r="AA648" s="91">
        <v>7</v>
      </c>
      <c r="AB648" s="91">
        <v>70</v>
      </c>
      <c r="AC648" s="91">
        <v>26.8</v>
      </c>
      <c r="AD648" s="91">
        <v>28</v>
      </c>
      <c r="AE648" s="91">
        <v>8.4</v>
      </c>
      <c r="AF648" s="91">
        <v>104.3</v>
      </c>
      <c r="AG648" s="91">
        <f t="shared" si="393"/>
        <v>1.1999999999999993</v>
      </c>
      <c r="AH648" s="91">
        <v>12</v>
      </c>
      <c r="AI648" s="91">
        <v>2</v>
      </c>
      <c r="AJ648" s="91" t="s">
        <v>88</v>
      </c>
      <c r="AK648" s="91" t="s">
        <v>88</v>
      </c>
      <c r="AL648" s="91">
        <v>1730</v>
      </c>
      <c r="AM648" s="91">
        <v>27550</v>
      </c>
      <c r="AN648" s="91" t="s">
        <v>88</v>
      </c>
      <c r="AO648" s="91" t="s">
        <v>88</v>
      </c>
      <c r="AP648" s="91" t="e">
        <v>#VALUE!</v>
      </c>
      <c r="AQ648" s="91" t="s">
        <v>88</v>
      </c>
      <c r="AR648" s="91" t="s">
        <v>88</v>
      </c>
      <c r="AS648" s="91" t="s">
        <v>88</v>
      </c>
      <c r="AT648" s="91" t="s">
        <v>88</v>
      </c>
      <c r="AU648" s="91">
        <v>43</v>
      </c>
      <c r="AV648" s="91">
        <v>26</v>
      </c>
      <c r="AW648" s="91" t="s">
        <v>88</v>
      </c>
      <c r="AX648" s="91">
        <v>5</v>
      </c>
      <c r="AY648" s="91">
        <v>0.29799999999999999</v>
      </c>
      <c r="AZ648" s="91" t="s">
        <v>88</v>
      </c>
      <c r="BA648" s="91" t="s">
        <v>88</v>
      </c>
      <c r="BB648" s="91" t="s">
        <v>88</v>
      </c>
      <c r="BC648" s="91" t="s">
        <v>88</v>
      </c>
      <c r="BD648" s="91" t="s">
        <v>88</v>
      </c>
      <c r="BE648" s="93" t="s">
        <v>88</v>
      </c>
      <c r="BF648" s="91" t="s">
        <v>88</v>
      </c>
      <c r="BG648" s="91" t="s">
        <v>88</v>
      </c>
      <c r="BH648" s="91" t="s">
        <v>88</v>
      </c>
      <c r="BI648" s="94">
        <f t="shared" si="394"/>
        <v>98.602255026349638</v>
      </c>
      <c r="BJ648" s="95">
        <f t="shared" si="395"/>
        <v>2</v>
      </c>
      <c r="BK648" s="95">
        <f t="shared" si="396"/>
        <v>88.519899999999524</v>
      </c>
      <c r="BL648" s="95">
        <f t="shared" si="397"/>
        <v>80.14150832</v>
      </c>
      <c r="BM648" s="95" t="e">
        <f t="shared" si="398"/>
        <v>#VALUE!</v>
      </c>
      <c r="BN648" s="95">
        <f t="shared" si="399"/>
        <v>2</v>
      </c>
      <c r="BO648" s="95">
        <f t="shared" si="400"/>
        <v>88.638681616077207</v>
      </c>
      <c r="BP648" s="95">
        <f t="shared" si="401"/>
        <v>5</v>
      </c>
      <c r="BQ648" s="95">
        <f t="shared" si="402"/>
        <v>20</v>
      </c>
      <c r="BR648" s="96" t="e">
        <f t="shared" si="403"/>
        <v>#VALUE!</v>
      </c>
      <c r="BS648" s="97" t="e">
        <f t="shared" si="404"/>
        <v>#VALUE!</v>
      </c>
      <c r="BT648" s="98">
        <f t="shared" si="405"/>
        <v>16.778523489932887</v>
      </c>
      <c r="BU648" s="99">
        <f t="shared" si="406"/>
        <v>0.95700000000000007</v>
      </c>
      <c r="BV648" s="100">
        <f t="shared" si="407"/>
        <v>0.1</v>
      </c>
      <c r="BW648" s="95">
        <f t="shared" si="408"/>
        <v>1.0013883015592742</v>
      </c>
      <c r="BX648" s="94">
        <f t="shared" si="409"/>
        <v>0.91</v>
      </c>
      <c r="BY648" s="100">
        <f t="shared" si="410"/>
        <v>0.94199999999999995</v>
      </c>
      <c r="BZ648" s="100">
        <f t="shared" si="411"/>
        <v>0.83690848252222061</v>
      </c>
      <c r="CA648" s="94">
        <f t="shared" si="412"/>
        <v>0.8</v>
      </c>
      <c r="CB648" s="99">
        <f t="shared" si="413"/>
        <v>0.79576154977140934</v>
      </c>
      <c r="CC648" s="97" t="str">
        <f t="shared" si="414"/>
        <v>Aceptable</v>
      </c>
      <c r="CD648" s="99">
        <f t="shared" si="415"/>
        <v>0.16309151747777934</v>
      </c>
      <c r="CE648" s="96">
        <f t="shared" si="416"/>
        <v>1</v>
      </c>
      <c r="CF648" s="96">
        <f t="shared" si="417"/>
        <v>1</v>
      </c>
      <c r="CG648" s="99">
        <f t="shared" si="418"/>
        <v>0.72103050582592643</v>
      </c>
      <c r="CH648" s="101" t="str">
        <f t="shared" si="419"/>
        <v>Alta</v>
      </c>
      <c r="CI648" s="96">
        <f t="shared" si="420"/>
        <v>0</v>
      </c>
      <c r="CJ648" s="96">
        <f t="shared" si="421"/>
        <v>1</v>
      </c>
      <c r="CK648" s="96">
        <f t="shared" si="422"/>
        <v>0</v>
      </c>
      <c r="CL648" s="102">
        <f t="shared" si="423"/>
        <v>0.33333333333333331</v>
      </c>
      <c r="CM648" s="103" t="str">
        <f t="shared" si="424"/>
        <v>Baja</v>
      </c>
      <c r="CN648" s="96">
        <f t="shared" si="425"/>
        <v>5.7999999999999996E-2</v>
      </c>
      <c r="CO648" s="96">
        <f t="shared" si="426"/>
        <v>5.7999999999999996E-2</v>
      </c>
      <c r="CP648" s="103" t="str">
        <f t="shared" si="427"/>
        <v>Ninguna</v>
      </c>
      <c r="CQ648" s="104">
        <f t="shared" si="428"/>
        <v>9.7704531722668866E-4</v>
      </c>
      <c r="CR648" s="104">
        <f t="shared" si="429"/>
        <v>9.7704531722668866E-4</v>
      </c>
      <c r="CS648" s="103" t="str">
        <f t="shared" si="430"/>
        <v>Ninguna</v>
      </c>
      <c r="CT648" s="105" t="str">
        <f t="shared" si="431"/>
        <v>Eutrofico</v>
      </c>
      <c r="CU648" s="113" t="s">
        <v>3009</v>
      </c>
      <c r="CV648" s="83" t="s">
        <v>3010</v>
      </c>
      <c r="CW648" s="90">
        <v>44155</v>
      </c>
      <c r="CX648" s="106" t="e">
        <f t="shared" si="432"/>
        <v>#VALUE!</v>
      </c>
    </row>
    <row r="649" spans="1:102" ht="30" hidden="1" customHeight="1" x14ac:dyDescent="0.2">
      <c r="A649" s="83">
        <v>2020</v>
      </c>
      <c r="B649" s="84" t="s">
        <v>3014</v>
      </c>
      <c r="C649" s="84" t="s">
        <v>453</v>
      </c>
      <c r="D649" s="83" t="s">
        <v>2110</v>
      </c>
      <c r="E649" s="84" t="s">
        <v>1136</v>
      </c>
      <c r="F649" s="86" t="s">
        <v>107</v>
      </c>
      <c r="G649" s="86" t="s">
        <v>1507</v>
      </c>
      <c r="H649" s="87">
        <v>-75.817864999999998</v>
      </c>
      <c r="I649" s="119">
        <v>5.696199</v>
      </c>
      <c r="J649" s="88">
        <v>807185.35140000004</v>
      </c>
      <c r="K649" s="86">
        <v>1121932.1302</v>
      </c>
      <c r="L649" s="120">
        <v>2110</v>
      </c>
      <c r="M649" s="83">
        <v>2</v>
      </c>
      <c r="N649" s="86" t="s">
        <v>79</v>
      </c>
      <c r="O649" s="86" t="s">
        <v>2545</v>
      </c>
      <c r="P649" s="86" t="s">
        <v>80</v>
      </c>
      <c r="Q649" s="84" t="s">
        <v>2571</v>
      </c>
      <c r="R649" s="84" t="s">
        <v>725</v>
      </c>
      <c r="S649" s="84" t="s">
        <v>115</v>
      </c>
      <c r="T649" s="84" t="s">
        <v>116</v>
      </c>
      <c r="U649" s="85" t="s">
        <v>452</v>
      </c>
      <c r="V649" s="84" t="s">
        <v>453</v>
      </c>
      <c r="W649" s="84" t="s">
        <v>454</v>
      </c>
      <c r="X649" s="90" t="s">
        <v>453</v>
      </c>
      <c r="Y649" s="90">
        <v>44111</v>
      </c>
      <c r="Z649" s="91">
        <v>81.48</v>
      </c>
      <c r="AA649" s="91">
        <v>7.45</v>
      </c>
      <c r="AB649" s="91">
        <v>33.299999999999997</v>
      </c>
      <c r="AC649" s="91">
        <v>17.3</v>
      </c>
      <c r="AD649" s="91">
        <v>19.3</v>
      </c>
      <c r="AE649" s="91">
        <v>7.48</v>
      </c>
      <c r="AF649" s="91">
        <v>97.8</v>
      </c>
      <c r="AG649" s="91">
        <f t="shared" si="393"/>
        <v>2</v>
      </c>
      <c r="AH649" s="91">
        <v>12</v>
      </c>
      <c r="AI649" s="91">
        <v>2</v>
      </c>
      <c r="AJ649" s="91" t="s">
        <v>88</v>
      </c>
      <c r="AK649" s="91" t="s">
        <v>88</v>
      </c>
      <c r="AL649" s="91">
        <v>41</v>
      </c>
      <c r="AM649" s="91">
        <v>4106</v>
      </c>
      <c r="AN649" s="91" t="s">
        <v>88</v>
      </c>
      <c r="AO649" s="91" t="s">
        <v>88</v>
      </c>
      <c r="AP649" s="91" t="e">
        <v>#VALUE!</v>
      </c>
      <c r="AQ649" s="91" t="s">
        <v>88</v>
      </c>
      <c r="AR649" s="91" t="s">
        <v>88</v>
      </c>
      <c r="AS649" s="91" t="s">
        <v>88</v>
      </c>
      <c r="AT649" s="91" t="s">
        <v>88</v>
      </c>
      <c r="AU649" s="91">
        <v>48</v>
      </c>
      <c r="AV649" s="91">
        <v>7</v>
      </c>
      <c r="AW649" s="91" t="s">
        <v>88</v>
      </c>
      <c r="AX649" s="91">
        <v>5</v>
      </c>
      <c r="AY649" s="91">
        <v>0.38900000000000001</v>
      </c>
      <c r="AZ649" s="91" t="s">
        <v>88</v>
      </c>
      <c r="BA649" s="91" t="s">
        <v>88</v>
      </c>
      <c r="BB649" s="91" t="s">
        <v>88</v>
      </c>
      <c r="BC649" s="91" t="s">
        <v>88</v>
      </c>
      <c r="BD649" s="91" t="s">
        <v>88</v>
      </c>
      <c r="BE649" s="93" t="s">
        <v>88</v>
      </c>
      <c r="BF649" s="91" t="s">
        <v>88</v>
      </c>
      <c r="BG649" s="91" t="s">
        <v>88</v>
      </c>
      <c r="BH649" s="91" t="s">
        <v>88</v>
      </c>
      <c r="BI649" s="94">
        <f t="shared" si="394"/>
        <v>98.430911393468691</v>
      </c>
      <c r="BJ649" s="95">
        <f t="shared" si="395"/>
        <v>2</v>
      </c>
      <c r="BK649" s="95">
        <f t="shared" si="396"/>
        <v>93.492894614970254</v>
      </c>
      <c r="BL649" s="95">
        <f t="shared" si="397"/>
        <v>80.14150832</v>
      </c>
      <c r="BM649" s="95" t="e">
        <f t="shared" si="398"/>
        <v>#VALUE!</v>
      </c>
      <c r="BN649" s="95">
        <f t="shared" si="399"/>
        <v>2</v>
      </c>
      <c r="BO649" s="95">
        <f t="shared" si="400"/>
        <v>86.490133881600002</v>
      </c>
      <c r="BP649" s="95">
        <f t="shared" si="401"/>
        <v>5</v>
      </c>
      <c r="BQ649" s="95">
        <f t="shared" si="402"/>
        <v>20</v>
      </c>
      <c r="BR649" s="96" t="e">
        <f t="shared" si="403"/>
        <v>#VALUE!</v>
      </c>
      <c r="BS649" s="97" t="e">
        <f t="shared" si="404"/>
        <v>#VALUE!</v>
      </c>
      <c r="BT649" s="98">
        <f t="shared" si="405"/>
        <v>12.853470437017995</v>
      </c>
      <c r="BU649" s="99">
        <f t="shared" si="406"/>
        <v>0.97799999999999998</v>
      </c>
      <c r="BV649" s="100">
        <f t="shared" si="407"/>
        <v>0.1</v>
      </c>
      <c r="BW649" s="95">
        <f t="shared" si="408"/>
        <v>1</v>
      </c>
      <c r="BX649" s="94">
        <f t="shared" si="409"/>
        <v>0.91</v>
      </c>
      <c r="BY649" s="100">
        <f t="shared" si="410"/>
        <v>0.999</v>
      </c>
      <c r="BZ649" s="100">
        <f t="shared" si="411"/>
        <v>0.93973359678889123</v>
      </c>
      <c r="CA649" s="94">
        <f t="shared" si="412"/>
        <v>0.6</v>
      </c>
      <c r="CB649" s="99">
        <f t="shared" si="413"/>
        <v>0.79330270355044474</v>
      </c>
      <c r="CC649" s="97" t="str">
        <f t="shared" si="414"/>
        <v>Aceptable</v>
      </c>
      <c r="CD649" s="99">
        <f t="shared" si="415"/>
        <v>6.0266403211108724E-2</v>
      </c>
      <c r="CE649" s="96">
        <f t="shared" si="416"/>
        <v>1</v>
      </c>
      <c r="CF649" s="96">
        <f t="shared" si="417"/>
        <v>1</v>
      </c>
      <c r="CG649" s="99">
        <f t="shared" si="418"/>
        <v>0.68675546773703611</v>
      </c>
      <c r="CH649" s="101" t="str">
        <f t="shared" si="419"/>
        <v>Alta</v>
      </c>
      <c r="CI649" s="96">
        <f t="shared" si="420"/>
        <v>0</v>
      </c>
      <c r="CJ649" s="96">
        <f t="shared" si="421"/>
        <v>0.58351460921936127</v>
      </c>
      <c r="CK649" s="96">
        <f t="shared" si="422"/>
        <v>2.200000000000002E-2</v>
      </c>
      <c r="CL649" s="102">
        <f t="shared" si="423"/>
        <v>0.20183820307312042</v>
      </c>
      <c r="CM649" s="103" t="str">
        <f t="shared" si="424"/>
        <v>Baja</v>
      </c>
      <c r="CN649" s="96">
        <f t="shared" si="425"/>
        <v>0</v>
      </c>
      <c r="CO649" s="96">
        <f t="shared" si="426"/>
        <v>0</v>
      </c>
      <c r="CP649" s="103" t="str">
        <f t="shared" si="427"/>
        <v>Ninguna</v>
      </c>
      <c r="CQ649" s="104">
        <f t="shared" si="428"/>
        <v>4.5981155640259083E-3</v>
      </c>
      <c r="CR649" s="104">
        <f t="shared" si="429"/>
        <v>4.5981155640259083E-3</v>
      </c>
      <c r="CS649" s="103" t="str">
        <f t="shared" si="430"/>
        <v>Ninguna</v>
      </c>
      <c r="CT649" s="105" t="str">
        <f t="shared" si="431"/>
        <v>Eutrofico</v>
      </c>
      <c r="CU649" s="113" t="s">
        <v>3015</v>
      </c>
      <c r="CV649" s="83" t="s">
        <v>3016</v>
      </c>
      <c r="CW649" s="90">
        <v>44148</v>
      </c>
      <c r="CX649" s="106" t="e">
        <f t="shared" si="432"/>
        <v>#VALUE!</v>
      </c>
    </row>
    <row r="650" spans="1:102" ht="30" hidden="1" customHeight="1" x14ac:dyDescent="0.2">
      <c r="A650" s="83">
        <v>2020</v>
      </c>
      <c r="B650" s="84" t="s">
        <v>3017</v>
      </c>
      <c r="C650" s="84" t="s">
        <v>453</v>
      </c>
      <c r="D650" s="83" t="s">
        <v>2114</v>
      </c>
      <c r="E650" s="84" t="s">
        <v>1136</v>
      </c>
      <c r="F650" s="86" t="s">
        <v>107</v>
      </c>
      <c r="G650" s="86" t="s">
        <v>1494</v>
      </c>
      <c r="H650" s="87">
        <v>-75.791848000000002</v>
      </c>
      <c r="I650" s="119">
        <v>5.766794</v>
      </c>
      <c r="J650" s="88">
        <v>810091.98259999999</v>
      </c>
      <c r="K650" s="86">
        <v>1129733.7219</v>
      </c>
      <c r="L650" s="120">
        <v>1793</v>
      </c>
      <c r="M650" s="83">
        <v>2</v>
      </c>
      <c r="N650" s="86" t="s">
        <v>79</v>
      </c>
      <c r="O650" s="86" t="s">
        <v>2545</v>
      </c>
      <c r="P650" s="86" t="s">
        <v>80</v>
      </c>
      <c r="Q650" s="84" t="s">
        <v>2571</v>
      </c>
      <c r="R650" s="84" t="s">
        <v>725</v>
      </c>
      <c r="S650" s="84" t="s">
        <v>115</v>
      </c>
      <c r="T650" s="84" t="s">
        <v>116</v>
      </c>
      <c r="U650" s="85" t="s">
        <v>452</v>
      </c>
      <c r="V650" s="84" t="s">
        <v>453</v>
      </c>
      <c r="W650" s="84" t="s">
        <v>454</v>
      </c>
      <c r="X650" s="90" t="s">
        <v>453</v>
      </c>
      <c r="Y650" s="90">
        <v>44111</v>
      </c>
      <c r="Z650" s="91">
        <v>1402.57</v>
      </c>
      <c r="AA650" s="91">
        <v>7.48</v>
      </c>
      <c r="AB650" s="91">
        <v>53.2</v>
      </c>
      <c r="AC650" s="91">
        <v>19.399999999999999</v>
      </c>
      <c r="AD650" s="91">
        <v>23.7</v>
      </c>
      <c r="AE650" s="91">
        <v>7.51</v>
      </c>
      <c r="AF650" s="91">
        <v>100.4</v>
      </c>
      <c r="AG650" s="91">
        <f t="shared" si="393"/>
        <v>4.3000000000000007</v>
      </c>
      <c r="AH650" s="91">
        <v>15.4</v>
      </c>
      <c r="AI650" s="91">
        <v>2</v>
      </c>
      <c r="AJ650" s="91" t="s">
        <v>88</v>
      </c>
      <c r="AK650" s="91" t="s">
        <v>88</v>
      </c>
      <c r="AL650" s="91">
        <v>327</v>
      </c>
      <c r="AM650" s="91">
        <v>6131</v>
      </c>
      <c r="AN650" s="91" t="s">
        <v>88</v>
      </c>
      <c r="AO650" s="91" t="s">
        <v>88</v>
      </c>
      <c r="AP650" s="91" t="e">
        <v>#VALUE!</v>
      </c>
      <c r="AQ650" s="91" t="s">
        <v>88</v>
      </c>
      <c r="AR650" s="91" t="s">
        <v>88</v>
      </c>
      <c r="AS650" s="91" t="s">
        <v>88</v>
      </c>
      <c r="AT650" s="91" t="s">
        <v>88</v>
      </c>
      <c r="AU650" s="91">
        <v>15</v>
      </c>
      <c r="AV650" s="91">
        <v>7</v>
      </c>
      <c r="AW650" s="91" t="s">
        <v>88</v>
      </c>
      <c r="AX650" s="91">
        <v>5</v>
      </c>
      <c r="AY650" s="91">
        <v>0.40500000000000003</v>
      </c>
      <c r="AZ650" s="91" t="s">
        <v>88</v>
      </c>
      <c r="BA650" s="91" t="s">
        <v>88</v>
      </c>
      <c r="BB650" s="91" t="s">
        <v>88</v>
      </c>
      <c r="BC650" s="91" t="s">
        <v>88</v>
      </c>
      <c r="BD650" s="91" t="s">
        <v>88</v>
      </c>
      <c r="BE650" s="93" t="s">
        <v>88</v>
      </c>
      <c r="BF650" s="91" t="s">
        <v>88</v>
      </c>
      <c r="BG650" s="91" t="s">
        <v>88</v>
      </c>
      <c r="BH650" s="91" t="s">
        <v>88</v>
      </c>
      <c r="BI650" s="94">
        <f t="shared" si="394"/>
        <v>98.778204301213293</v>
      </c>
      <c r="BJ650" s="95">
        <f t="shared" si="395"/>
        <v>2</v>
      </c>
      <c r="BK650" s="95">
        <f t="shared" si="396"/>
        <v>93.358767352085778</v>
      </c>
      <c r="BL650" s="95">
        <f t="shared" si="397"/>
        <v>80.14150832</v>
      </c>
      <c r="BM650" s="95" t="e">
        <f t="shared" si="398"/>
        <v>#VALUE!</v>
      </c>
      <c r="BN650" s="95">
        <f t="shared" si="399"/>
        <v>2</v>
      </c>
      <c r="BO650" s="95">
        <f t="shared" si="400"/>
        <v>76.855014241440628</v>
      </c>
      <c r="BP650" s="95">
        <f t="shared" si="401"/>
        <v>5</v>
      </c>
      <c r="BQ650" s="95">
        <f t="shared" si="402"/>
        <v>20</v>
      </c>
      <c r="BR650" s="96" t="e">
        <f t="shared" si="403"/>
        <v>#VALUE!</v>
      </c>
      <c r="BS650" s="97" t="e">
        <f t="shared" si="404"/>
        <v>#VALUE!</v>
      </c>
      <c r="BT650" s="98">
        <f t="shared" si="405"/>
        <v>12.345679012345679</v>
      </c>
      <c r="BU650" s="99">
        <f t="shared" si="406"/>
        <v>0.996</v>
      </c>
      <c r="BV650" s="100">
        <f t="shared" si="407"/>
        <v>0.1</v>
      </c>
      <c r="BW650" s="95">
        <f t="shared" si="408"/>
        <v>1</v>
      </c>
      <c r="BX650" s="94">
        <f t="shared" si="409"/>
        <v>0.91</v>
      </c>
      <c r="BY650" s="100">
        <f t="shared" si="410"/>
        <v>0.999</v>
      </c>
      <c r="BZ650" s="100">
        <f t="shared" si="411"/>
        <v>0.88709281303462983</v>
      </c>
      <c r="CA650" s="94">
        <f t="shared" si="412"/>
        <v>0.6</v>
      </c>
      <c r="CB650" s="99">
        <f t="shared" si="413"/>
        <v>0.78881299382484815</v>
      </c>
      <c r="CC650" s="97" t="str">
        <f t="shared" si="414"/>
        <v>Aceptable</v>
      </c>
      <c r="CD650" s="99">
        <f t="shared" si="415"/>
        <v>0.11290718696537014</v>
      </c>
      <c r="CE650" s="96">
        <f t="shared" si="416"/>
        <v>1</v>
      </c>
      <c r="CF650" s="96">
        <f t="shared" si="417"/>
        <v>1</v>
      </c>
      <c r="CG650" s="99">
        <f t="shared" si="418"/>
        <v>0.70430239565512343</v>
      </c>
      <c r="CH650" s="101" t="str">
        <f t="shared" si="419"/>
        <v>Alta</v>
      </c>
      <c r="CI650" s="96">
        <f t="shared" si="420"/>
        <v>0</v>
      </c>
      <c r="CJ650" s="96">
        <f t="shared" si="421"/>
        <v>0.68101753703125123</v>
      </c>
      <c r="CK650" s="96">
        <f t="shared" si="422"/>
        <v>0</v>
      </c>
      <c r="CL650" s="102">
        <f t="shared" si="423"/>
        <v>0.22700584567708373</v>
      </c>
      <c r="CM650" s="103" t="str">
        <f t="shared" si="424"/>
        <v>Baja</v>
      </c>
      <c r="CN650" s="96">
        <f t="shared" si="425"/>
        <v>0</v>
      </c>
      <c r="CO650" s="96">
        <f t="shared" si="426"/>
        <v>0</v>
      </c>
      <c r="CP650" s="103" t="str">
        <f t="shared" si="427"/>
        <v>Ninguna</v>
      </c>
      <c r="CQ650" s="104">
        <f t="shared" si="428"/>
        <v>5.0969650791001155E-3</v>
      </c>
      <c r="CR650" s="104">
        <f t="shared" si="429"/>
        <v>5.0969650791001155E-3</v>
      </c>
      <c r="CS650" s="103" t="str">
        <f t="shared" si="430"/>
        <v>Ninguna</v>
      </c>
      <c r="CT650" s="105" t="str">
        <f t="shared" si="431"/>
        <v>Eutrofico</v>
      </c>
      <c r="CU650" s="113" t="s">
        <v>3015</v>
      </c>
      <c r="CV650" s="83" t="s">
        <v>3016</v>
      </c>
      <c r="CW650" s="90">
        <v>44148</v>
      </c>
      <c r="CX650" s="106" t="e">
        <f t="shared" si="432"/>
        <v>#VALUE!</v>
      </c>
    </row>
    <row r="651" spans="1:102" ht="30" hidden="1" customHeight="1" x14ac:dyDescent="0.2">
      <c r="A651" s="83">
        <v>2020</v>
      </c>
      <c r="B651" s="84" t="s">
        <v>3018</v>
      </c>
      <c r="C651" s="84" t="s">
        <v>453</v>
      </c>
      <c r="D651" s="83" t="s">
        <v>2117</v>
      </c>
      <c r="E651" s="84" t="s">
        <v>1136</v>
      </c>
      <c r="F651" s="86" t="s">
        <v>107</v>
      </c>
      <c r="G651" s="86" t="s">
        <v>1951</v>
      </c>
      <c r="H651" s="87">
        <v>-75.776914000000005</v>
      </c>
      <c r="I651" s="119">
        <v>5.776027</v>
      </c>
      <c r="J651" s="88">
        <v>811749.84219999996</v>
      </c>
      <c r="K651" s="86">
        <v>1130750.2461000001</v>
      </c>
      <c r="L651" s="120">
        <v>1873</v>
      </c>
      <c r="M651" s="83">
        <v>2</v>
      </c>
      <c r="N651" s="86" t="s">
        <v>79</v>
      </c>
      <c r="O651" s="86" t="s">
        <v>2545</v>
      </c>
      <c r="P651" s="86" t="s">
        <v>80</v>
      </c>
      <c r="Q651" s="84" t="s">
        <v>2571</v>
      </c>
      <c r="R651" s="84" t="s">
        <v>725</v>
      </c>
      <c r="S651" s="84" t="s">
        <v>115</v>
      </c>
      <c r="T651" s="84" t="s">
        <v>116</v>
      </c>
      <c r="U651" s="85" t="s">
        <v>452</v>
      </c>
      <c r="V651" s="84" t="s">
        <v>453</v>
      </c>
      <c r="W651" s="84" t="s">
        <v>454</v>
      </c>
      <c r="X651" s="90" t="s">
        <v>453</v>
      </c>
      <c r="Y651" s="90">
        <v>44111</v>
      </c>
      <c r="Z651" s="91">
        <v>1119.32</v>
      </c>
      <c r="AA651" s="91">
        <v>7.35</v>
      </c>
      <c r="AB651" s="91">
        <v>39.299999999999997</v>
      </c>
      <c r="AC651" s="91">
        <v>22.2</v>
      </c>
      <c r="AD651" s="91">
        <v>23.5</v>
      </c>
      <c r="AE651" s="91">
        <v>7.35</v>
      </c>
      <c r="AF651" s="91">
        <v>101.2</v>
      </c>
      <c r="AG651" s="91">
        <f t="shared" si="393"/>
        <v>1.3000000000000007</v>
      </c>
      <c r="AH651" s="91">
        <v>15</v>
      </c>
      <c r="AI651" s="91">
        <v>2</v>
      </c>
      <c r="AJ651" s="91" t="s">
        <v>88</v>
      </c>
      <c r="AK651" s="91" t="s">
        <v>88</v>
      </c>
      <c r="AL651" s="91">
        <v>5540</v>
      </c>
      <c r="AM651" s="91">
        <v>26030</v>
      </c>
      <c r="AN651" s="91" t="s">
        <v>88</v>
      </c>
      <c r="AO651" s="91" t="s">
        <v>88</v>
      </c>
      <c r="AP651" s="91" t="e">
        <v>#VALUE!</v>
      </c>
      <c r="AQ651" s="91" t="s">
        <v>88</v>
      </c>
      <c r="AR651" s="91" t="s">
        <v>88</v>
      </c>
      <c r="AS651" s="91" t="s">
        <v>88</v>
      </c>
      <c r="AT651" s="91" t="s">
        <v>88</v>
      </c>
      <c r="AU651" s="91">
        <v>46</v>
      </c>
      <c r="AV651" s="91">
        <v>7</v>
      </c>
      <c r="AW651" s="91" t="s">
        <v>88</v>
      </c>
      <c r="AX651" s="91">
        <v>5</v>
      </c>
      <c r="AY651" s="91">
        <v>0.65800000000000003</v>
      </c>
      <c r="AZ651" s="91" t="s">
        <v>88</v>
      </c>
      <c r="BA651" s="91" t="s">
        <v>88</v>
      </c>
      <c r="BB651" s="91" t="s">
        <v>88</v>
      </c>
      <c r="BC651" s="91" t="s">
        <v>88</v>
      </c>
      <c r="BD651" s="91" t="s">
        <v>88</v>
      </c>
      <c r="BE651" s="93" t="s">
        <v>88</v>
      </c>
      <c r="BF651" s="91" t="s">
        <v>88</v>
      </c>
      <c r="BG651" s="91" t="s">
        <v>88</v>
      </c>
      <c r="BH651" s="91" t="s">
        <v>88</v>
      </c>
      <c r="BI651" s="94">
        <f t="shared" si="394"/>
        <v>98.809711650725916</v>
      </c>
      <c r="BJ651" s="95">
        <f t="shared" si="395"/>
        <v>2</v>
      </c>
      <c r="BK651" s="95">
        <f t="shared" si="396"/>
        <v>93.449873306782564</v>
      </c>
      <c r="BL651" s="95">
        <f t="shared" si="397"/>
        <v>80.14150832</v>
      </c>
      <c r="BM651" s="95" t="e">
        <f t="shared" si="398"/>
        <v>#VALUE!</v>
      </c>
      <c r="BN651" s="95">
        <f t="shared" si="399"/>
        <v>2</v>
      </c>
      <c r="BO651" s="95">
        <f t="shared" si="400"/>
        <v>88.410679186051368</v>
      </c>
      <c r="BP651" s="95">
        <f t="shared" si="401"/>
        <v>5</v>
      </c>
      <c r="BQ651" s="95">
        <f t="shared" si="402"/>
        <v>20</v>
      </c>
      <c r="BR651" s="96" t="e">
        <f t="shared" si="403"/>
        <v>#VALUE!</v>
      </c>
      <c r="BS651" s="97" t="e">
        <f t="shared" si="404"/>
        <v>#VALUE!</v>
      </c>
      <c r="BT651" s="98">
        <f t="shared" si="405"/>
        <v>7.598784194528875</v>
      </c>
      <c r="BU651" s="99">
        <f t="shared" si="406"/>
        <v>0.98799999999999999</v>
      </c>
      <c r="BV651" s="100">
        <f t="shared" si="407"/>
        <v>0.1</v>
      </c>
      <c r="BW651" s="95">
        <f t="shared" si="408"/>
        <v>1</v>
      </c>
      <c r="BX651" s="94">
        <f t="shared" si="409"/>
        <v>0.91</v>
      </c>
      <c r="BY651" s="100">
        <f t="shared" si="410"/>
        <v>0.999</v>
      </c>
      <c r="BZ651" s="100">
        <f t="shared" si="411"/>
        <v>0.9247535496480036</v>
      </c>
      <c r="CA651" s="94">
        <f t="shared" si="412"/>
        <v>0.35</v>
      </c>
      <c r="CB651" s="99">
        <f t="shared" si="413"/>
        <v>0.75780549695072064</v>
      </c>
      <c r="CC651" s="97" t="str">
        <f t="shared" si="414"/>
        <v>Aceptable</v>
      </c>
      <c r="CD651" s="99">
        <f t="shared" si="415"/>
        <v>7.5246450351996369E-2</v>
      </c>
      <c r="CE651" s="96">
        <f t="shared" si="416"/>
        <v>1</v>
      </c>
      <c r="CF651" s="96">
        <f t="shared" si="417"/>
        <v>1</v>
      </c>
      <c r="CG651" s="99">
        <f t="shared" si="418"/>
        <v>0.6917488167839988</v>
      </c>
      <c r="CH651" s="101" t="str">
        <f t="shared" si="419"/>
        <v>Alta</v>
      </c>
      <c r="CI651" s="96">
        <f t="shared" si="420"/>
        <v>0</v>
      </c>
      <c r="CJ651" s="96">
        <f t="shared" si="421"/>
        <v>1</v>
      </c>
      <c r="CK651" s="96">
        <f t="shared" si="422"/>
        <v>0</v>
      </c>
      <c r="CL651" s="102">
        <f t="shared" si="423"/>
        <v>0.33333333333333331</v>
      </c>
      <c r="CM651" s="103" t="str">
        <f t="shared" si="424"/>
        <v>Baja</v>
      </c>
      <c r="CN651" s="96">
        <f t="shared" si="425"/>
        <v>0</v>
      </c>
      <c r="CO651" s="96">
        <f t="shared" si="426"/>
        <v>0</v>
      </c>
      <c r="CP651" s="103" t="str">
        <f t="shared" si="427"/>
        <v>Ninguna</v>
      </c>
      <c r="CQ651" s="104">
        <f t="shared" si="428"/>
        <v>3.2608539107789165E-3</v>
      </c>
      <c r="CR651" s="104">
        <f t="shared" si="429"/>
        <v>3.2608539107789165E-3</v>
      </c>
      <c r="CS651" s="103" t="str">
        <f t="shared" si="430"/>
        <v>Ninguna</v>
      </c>
      <c r="CT651" s="105" t="str">
        <f t="shared" si="431"/>
        <v>Eutrofico</v>
      </c>
      <c r="CU651" s="113" t="s">
        <v>3015</v>
      </c>
      <c r="CV651" s="83" t="s">
        <v>3016</v>
      </c>
      <c r="CW651" s="90">
        <v>44148</v>
      </c>
      <c r="CX651" s="106" t="e">
        <f t="shared" si="432"/>
        <v>#VALUE!</v>
      </c>
    </row>
    <row r="652" spans="1:102" ht="30" hidden="1" customHeight="1" x14ac:dyDescent="0.2">
      <c r="A652" s="83">
        <v>2020</v>
      </c>
      <c r="B652" s="84" t="s">
        <v>3019</v>
      </c>
      <c r="C652" s="84" t="s">
        <v>453</v>
      </c>
      <c r="D652" s="83" t="s">
        <v>2120</v>
      </c>
      <c r="E652" s="84" t="s">
        <v>1136</v>
      </c>
      <c r="F652" s="86" t="s">
        <v>107</v>
      </c>
      <c r="G652" s="86" t="s">
        <v>2003</v>
      </c>
      <c r="H652" s="87">
        <v>-75.730566999999994</v>
      </c>
      <c r="I652" s="119">
        <v>5.8267769999999999</v>
      </c>
      <c r="J652" s="88">
        <v>816901.6923</v>
      </c>
      <c r="K652" s="86">
        <v>1136349.6458999999</v>
      </c>
      <c r="L652" s="120">
        <v>601</v>
      </c>
      <c r="M652" s="83">
        <v>2</v>
      </c>
      <c r="N652" s="86" t="s">
        <v>79</v>
      </c>
      <c r="O652" s="86" t="s">
        <v>2545</v>
      </c>
      <c r="P652" s="86" t="s">
        <v>80</v>
      </c>
      <c r="Q652" s="84" t="s">
        <v>2571</v>
      </c>
      <c r="R652" s="84" t="s">
        <v>725</v>
      </c>
      <c r="S652" s="84" t="s">
        <v>115</v>
      </c>
      <c r="T652" s="84" t="s">
        <v>116</v>
      </c>
      <c r="U652" s="85" t="s">
        <v>452</v>
      </c>
      <c r="V652" s="84" t="s">
        <v>453</v>
      </c>
      <c r="W652" s="84" t="s">
        <v>454</v>
      </c>
      <c r="X652" s="90" t="s">
        <v>453</v>
      </c>
      <c r="Y652" s="90">
        <v>44112</v>
      </c>
      <c r="Z652" s="91">
        <v>3160</v>
      </c>
      <c r="AA652" s="91">
        <v>7.68</v>
      </c>
      <c r="AB652" s="91">
        <v>113.8</v>
      </c>
      <c r="AC652" s="91">
        <v>24.7</v>
      </c>
      <c r="AD652" s="91">
        <v>26.9</v>
      </c>
      <c r="AE652" s="91">
        <v>7.82</v>
      </c>
      <c r="AF652" s="91">
        <v>100.9</v>
      </c>
      <c r="AG652" s="91">
        <f t="shared" si="393"/>
        <v>2.1999999999999993</v>
      </c>
      <c r="AH652" s="91">
        <v>12.5</v>
      </c>
      <c r="AI652" s="91">
        <v>2</v>
      </c>
      <c r="AJ652" s="91" t="s">
        <v>88</v>
      </c>
      <c r="AK652" s="91" t="s">
        <v>88</v>
      </c>
      <c r="AL652" s="91">
        <v>888</v>
      </c>
      <c r="AM652" s="91">
        <v>7760</v>
      </c>
      <c r="AN652" s="91" t="s">
        <v>88</v>
      </c>
      <c r="AO652" s="91" t="s">
        <v>88</v>
      </c>
      <c r="AP652" s="91" t="e">
        <v>#VALUE!</v>
      </c>
      <c r="AQ652" s="91" t="s">
        <v>88</v>
      </c>
      <c r="AR652" s="91" t="s">
        <v>88</v>
      </c>
      <c r="AS652" s="91" t="s">
        <v>88</v>
      </c>
      <c r="AT652" s="91" t="s">
        <v>88</v>
      </c>
      <c r="AU652" s="91">
        <v>48</v>
      </c>
      <c r="AV652" s="91">
        <v>22</v>
      </c>
      <c r="AW652" s="91" t="s">
        <v>88</v>
      </c>
      <c r="AX652" s="91">
        <v>5</v>
      </c>
      <c r="AY652" s="91">
        <v>1.2</v>
      </c>
      <c r="AZ652" s="91" t="s">
        <v>88</v>
      </c>
      <c r="BA652" s="91" t="s">
        <v>88</v>
      </c>
      <c r="BB652" s="91" t="s">
        <v>88</v>
      </c>
      <c r="BC652" s="91" t="s">
        <v>88</v>
      </c>
      <c r="BD652" s="91" t="s">
        <v>88</v>
      </c>
      <c r="BE652" s="93" t="s">
        <v>88</v>
      </c>
      <c r="BF652" s="91" t="s">
        <v>88</v>
      </c>
      <c r="BG652" s="91" t="s">
        <v>88</v>
      </c>
      <c r="BH652" s="91" t="s">
        <v>88</v>
      </c>
      <c r="BI652" s="94">
        <f t="shared" si="394"/>
        <v>98.802028927014518</v>
      </c>
      <c r="BJ652" s="95">
        <f t="shared" si="395"/>
        <v>2</v>
      </c>
      <c r="BK652" s="95">
        <f t="shared" si="396"/>
        <v>91.490783510165784</v>
      </c>
      <c r="BL652" s="95">
        <f t="shared" si="397"/>
        <v>80.14150832</v>
      </c>
      <c r="BM652" s="95" t="e">
        <f t="shared" si="398"/>
        <v>#VALUE!</v>
      </c>
      <c r="BN652" s="95">
        <f t="shared" si="399"/>
        <v>2</v>
      </c>
      <c r="BO652" s="95">
        <f t="shared" si="400"/>
        <v>85.842310056788861</v>
      </c>
      <c r="BP652" s="95">
        <f t="shared" si="401"/>
        <v>5</v>
      </c>
      <c r="BQ652" s="95">
        <f t="shared" si="402"/>
        <v>20</v>
      </c>
      <c r="BR652" s="96" t="e">
        <f t="shared" si="403"/>
        <v>#VALUE!</v>
      </c>
      <c r="BS652" s="97" t="e">
        <f t="shared" si="404"/>
        <v>#VALUE!</v>
      </c>
      <c r="BT652" s="98">
        <f t="shared" si="405"/>
        <v>4.166666666666667</v>
      </c>
      <c r="BU652" s="99">
        <f t="shared" si="406"/>
        <v>0.99099999999999988</v>
      </c>
      <c r="BV652" s="100">
        <f t="shared" si="407"/>
        <v>0.1</v>
      </c>
      <c r="BW652" s="95">
        <f t="shared" si="408"/>
        <v>1</v>
      </c>
      <c r="BX652" s="94">
        <f t="shared" si="409"/>
        <v>0.91</v>
      </c>
      <c r="BY652" s="100">
        <f t="shared" si="410"/>
        <v>0.95399999999999996</v>
      </c>
      <c r="BZ652" s="100">
        <f t="shared" si="411"/>
        <v>0.68722600942160972</v>
      </c>
      <c r="CA652" s="94">
        <f t="shared" si="412"/>
        <v>0.15</v>
      </c>
      <c r="CB652" s="99">
        <f t="shared" si="413"/>
        <v>0.69073164131902542</v>
      </c>
      <c r="CC652" s="97" t="str">
        <f t="shared" si="414"/>
        <v>Regular</v>
      </c>
      <c r="CD652" s="99">
        <f t="shared" si="415"/>
        <v>0.31277399057839028</v>
      </c>
      <c r="CE652" s="96">
        <f t="shared" si="416"/>
        <v>1</v>
      </c>
      <c r="CF652" s="96">
        <f t="shared" si="417"/>
        <v>1</v>
      </c>
      <c r="CG652" s="99">
        <f t="shared" si="418"/>
        <v>0.77092466352613009</v>
      </c>
      <c r="CH652" s="101" t="str">
        <f t="shared" si="419"/>
        <v>Alta</v>
      </c>
      <c r="CI652" s="96">
        <f t="shared" si="420"/>
        <v>0</v>
      </c>
      <c r="CJ652" s="96">
        <f t="shared" si="421"/>
        <v>0.73832256390458584</v>
      </c>
      <c r="CK652" s="96">
        <f t="shared" si="422"/>
        <v>0</v>
      </c>
      <c r="CL652" s="102">
        <f t="shared" si="423"/>
        <v>0.2461075213015286</v>
      </c>
      <c r="CM652" s="103" t="str">
        <f t="shared" si="424"/>
        <v>Baja</v>
      </c>
      <c r="CN652" s="96">
        <f t="shared" si="425"/>
        <v>4.5999999999999999E-2</v>
      </c>
      <c r="CO652" s="96">
        <f t="shared" si="426"/>
        <v>4.5999999999999999E-2</v>
      </c>
      <c r="CP652" s="103" t="str">
        <f t="shared" si="427"/>
        <v>Ninguna</v>
      </c>
      <c r="CQ652" s="104">
        <f t="shared" si="428"/>
        <v>1.0110688487072389E-2</v>
      </c>
      <c r="CR652" s="104">
        <f t="shared" si="429"/>
        <v>1.0110688487072389E-2</v>
      </c>
      <c r="CS652" s="103" t="str">
        <f t="shared" si="430"/>
        <v>Ninguna</v>
      </c>
      <c r="CT652" s="105" t="str">
        <f t="shared" si="431"/>
        <v>Hipereutrofico</v>
      </c>
      <c r="CU652" s="113" t="s">
        <v>3015</v>
      </c>
      <c r="CV652" s="83" t="s">
        <v>3016</v>
      </c>
      <c r="CW652" s="90">
        <v>44148</v>
      </c>
      <c r="CX652" s="106" t="e">
        <f t="shared" si="432"/>
        <v>#VALUE!</v>
      </c>
    </row>
    <row r="653" spans="1:102" ht="30" hidden="1" customHeight="1" x14ac:dyDescent="0.2">
      <c r="A653" s="83">
        <v>2020</v>
      </c>
      <c r="B653" s="84" t="s">
        <v>3020</v>
      </c>
      <c r="C653" s="84" t="s">
        <v>1115</v>
      </c>
      <c r="D653" s="83" t="s">
        <v>2123</v>
      </c>
      <c r="E653" s="84" t="s">
        <v>472</v>
      </c>
      <c r="F653" s="86" t="s">
        <v>107</v>
      </c>
      <c r="G653" s="86" t="s">
        <v>2003</v>
      </c>
      <c r="H653" s="87">
        <v>-75.831569999999999</v>
      </c>
      <c r="I653" s="119">
        <v>5.9207179999999999</v>
      </c>
      <c r="J653" s="88">
        <v>805743.48939999996</v>
      </c>
      <c r="K653" s="86">
        <v>1146776.7863</v>
      </c>
      <c r="L653" s="120">
        <v>592</v>
      </c>
      <c r="M653" s="83">
        <v>2</v>
      </c>
      <c r="N653" s="86" t="s">
        <v>79</v>
      </c>
      <c r="O653" s="86" t="s">
        <v>2545</v>
      </c>
      <c r="P653" s="86" t="s">
        <v>80</v>
      </c>
      <c r="Q653" s="84" t="s">
        <v>2571</v>
      </c>
      <c r="R653" s="84" t="s">
        <v>725</v>
      </c>
      <c r="S653" s="84" t="s">
        <v>115</v>
      </c>
      <c r="T653" s="84" t="s">
        <v>116</v>
      </c>
      <c r="U653" s="85" t="s">
        <v>1118</v>
      </c>
      <c r="V653" s="84" t="s">
        <v>1119</v>
      </c>
      <c r="W653" s="84" t="s">
        <v>1120</v>
      </c>
      <c r="X653" s="90" t="s">
        <v>1115</v>
      </c>
      <c r="Y653" s="90">
        <v>44112</v>
      </c>
      <c r="Z653" s="91">
        <v>3160</v>
      </c>
      <c r="AA653" s="91">
        <v>7.66</v>
      </c>
      <c r="AB653" s="91">
        <v>60.5</v>
      </c>
      <c r="AC653" s="91">
        <v>24.1</v>
      </c>
      <c r="AD653" s="91">
        <v>24.1</v>
      </c>
      <c r="AE653" s="91">
        <v>7.71</v>
      </c>
      <c r="AF653" s="91">
        <v>98.9</v>
      </c>
      <c r="AG653" s="91">
        <f t="shared" si="393"/>
        <v>0</v>
      </c>
      <c r="AH653" s="91">
        <v>18.399999999999999</v>
      </c>
      <c r="AI653" s="91">
        <v>2</v>
      </c>
      <c r="AJ653" s="91" t="s">
        <v>88</v>
      </c>
      <c r="AK653" s="91" t="s">
        <v>88</v>
      </c>
      <c r="AL653" s="91">
        <v>3840</v>
      </c>
      <c r="AM653" s="91" t="s">
        <v>88</v>
      </c>
      <c r="AN653" s="91" t="s">
        <v>88</v>
      </c>
      <c r="AO653" s="91" t="s">
        <v>88</v>
      </c>
      <c r="AP653" s="91">
        <v>2.8914772864725209</v>
      </c>
      <c r="AQ653" s="91" t="s">
        <v>88</v>
      </c>
      <c r="AR653" s="91" t="s">
        <v>88</v>
      </c>
      <c r="AS653" s="91" t="s">
        <v>88</v>
      </c>
      <c r="AT653" s="91" t="s">
        <v>88</v>
      </c>
      <c r="AU653" s="91" t="s">
        <v>88</v>
      </c>
      <c r="AV653" s="91">
        <v>144</v>
      </c>
      <c r="AW653" s="91" t="s">
        <v>88</v>
      </c>
      <c r="AX653" s="91">
        <v>5</v>
      </c>
      <c r="AY653" s="91">
        <v>1.03</v>
      </c>
      <c r="AZ653" s="91" t="s">
        <v>88</v>
      </c>
      <c r="BA653" s="91" t="s">
        <v>88</v>
      </c>
      <c r="BB653" s="91" t="s">
        <v>88</v>
      </c>
      <c r="BC653" s="91" t="s">
        <v>88</v>
      </c>
      <c r="BD653" s="91" t="s">
        <v>88</v>
      </c>
      <c r="BE653" s="93" t="s">
        <v>88</v>
      </c>
      <c r="BF653" s="91" t="s">
        <v>88</v>
      </c>
      <c r="BG653" s="91" t="s">
        <v>88</v>
      </c>
      <c r="BH653" s="91" t="s">
        <v>88</v>
      </c>
      <c r="BI653" s="94">
        <f t="shared" si="394"/>
        <v>98.623698254258073</v>
      </c>
      <c r="BJ653" s="95">
        <f t="shared" si="395"/>
        <v>2</v>
      </c>
      <c r="BK653" s="95">
        <f t="shared" si="396"/>
        <v>91.744910772620642</v>
      </c>
      <c r="BL653" s="95">
        <f t="shared" si="397"/>
        <v>80.14150832</v>
      </c>
      <c r="BM653" s="95">
        <f t="shared" si="398"/>
        <v>82.074660033577118</v>
      </c>
      <c r="BN653" s="95">
        <f t="shared" si="399"/>
        <v>2</v>
      </c>
      <c r="BO653" s="95">
        <f t="shared" si="400"/>
        <v>90.391999999999996</v>
      </c>
      <c r="BP653" s="95">
        <f t="shared" si="401"/>
        <v>5</v>
      </c>
      <c r="BQ653" s="95">
        <f t="shared" si="402"/>
        <v>20</v>
      </c>
      <c r="BR653" s="96">
        <f t="shared" si="403"/>
        <v>55.240200806769856</v>
      </c>
      <c r="BS653" s="97" t="str">
        <f t="shared" si="404"/>
        <v>MEDIA</v>
      </c>
      <c r="BT653" s="98">
        <f t="shared" si="405"/>
        <v>4.8543689320388346</v>
      </c>
      <c r="BU653" s="99">
        <f t="shared" si="406"/>
        <v>0.9890000000000001</v>
      </c>
      <c r="BV653" s="100">
        <f t="shared" si="407"/>
        <v>0.1</v>
      </c>
      <c r="BW653" s="95">
        <f t="shared" si="408"/>
        <v>1</v>
      </c>
      <c r="BX653" s="94">
        <f t="shared" si="409"/>
        <v>0.91</v>
      </c>
      <c r="BY653" s="100">
        <f t="shared" si="410"/>
        <v>0.58800000000000008</v>
      </c>
      <c r="BZ653" s="100">
        <f t="shared" si="411"/>
        <v>0.8658618840770651</v>
      </c>
      <c r="CA653" s="94">
        <f t="shared" si="412"/>
        <v>0.15</v>
      </c>
      <c r="CB653" s="99">
        <f t="shared" si="413"/>
        <v>0.66418066377078921</v>
      </c>
      <c r="CC653" s="97" t="str">
        <f t="shared" si="414"/>
        <v>Regular</v>
      </c>
      <c r="CD653" s="99">
        <f t="shared" si="415"/>
        <v>0.13413811592293484</v>
      </c>
      <c r="CE653" s="96">
        <f t="shared" si="416"/>
        <v>1</v>
      </c>
      <c r="CF653" s="96">
        <f t="shared" si="417"/>
        <v>1</v>
      </c>
      <c r="CG653" s="99">
        <f t="shared" si="418"/>
        <v>0.71137937197431167</v>
      </c>
      <c r="CH653" s="101" t="str">
        <f t="shared" si="419"/>
        <v>Alta</v>
      </c>
      <c r="CI653" s="96">
        <f t="shared" si="420"/>
        <v>0</v>
      </c>
      <c r="CJ653" s="96">
        <f t="shared" si="421"/>
        <v>1</v>
      </c>
      <c r="CK653" s="96">
        <f t="shared" si="422"/>
        <v>1.0999999999999899E-2</v>
      </c>
      <c r="CL653" s="102">
        <f t="shared" si="423"/>
        <v>0.33699999999999997</v>
      </c>
      <c r="CM653" s="103" t="str">
        <f t="shared" si="424"/>
        <v>Baja</v>
      </c>
      <c r="CN653" s="96">
        <f t="shared" si="425"/>
        <v>0.41199999999999998</v>
      </c>
      <c r="CO653" s="96">
        <f t="shared" si="426"/>
        <v>0.41199999999999998</v>
      </c>
      <c r="CP653" s="103" t="str">
        <f t="shared" si="427"/>
        <v>Media</v>
      </c>
      <c r="CQ653" s="104">
        <f t="shared" si="428"/>
        <v>9.4429409297708284E-3</v>
      </c>
      <c r="CR653" s="104">
        <f t="shared" si="429"/>
        <v>9.4429409297708284E-3</v>
      </c>
      <c r="CS653" s="103" t="str">
        <f t="shared" si="430"/>
        <v>Ninguna</v>
      </c>
      <c r="CT653" s="105" t="str">
        <f t="shared" si="431"/>
        <v>Hipereutrofico</v>
      </c>
      <c r="CU653" s="113" t="s">
        <v>3021</v>
      </c>
      <c r="CV653" s="83" t="s">
        <v>3022</v>
      </c>
      <c r="CW653" s="90">
        <v>44138</v>
      </c>
      <c r="CX653" s="106" t="e">
        <f t="shared" si="432"/>
        <v>#VALUE!</v>
      </c>
    </row>
    <row r="654" spans="1:102" ht="30" hidden="1" customHeight="1" x14ac:dyDescent="0.2">
      <c r="A654" s="83">
        <v>2020</v>
      </c>
      <c r="B654" s="84" t="s">
        <v>3023</v>
      </c>
      <c r="C654" s="84" t="s">
        <v>1115</v>
      </c>
      <c r="D654" s="83" t="s">
        <v>2127</v>
      </c>
      <c r="E654" s="84" t="s">
        <v>1117</v>
      </c>
      <c r="F654" s="86" t="s">
        <v>107</v>
      </c>
      <c r="G654" s="86" t="s">
        <v>1494</v>
      </c>
      <c r="H654" s="87">
        <v>-75.85848</v>
      </c>
      <c r="I654" s="119">
        <v>5.7793999999999999</v>
      </c>
      <c r="J654" s="88">
        <v>802712.80570000003</v>
      </c>
      <c r="K654" s="86">
        <v>1131151.0641999999</v>
      </c>
      <c r="L654" s="120">
        <v>1546</v>
      </c>
      <c r="M654" s="83">
        <v>2</v>
      </c>
      <c r="N654" s="86" t="s">
        <v>79</v>
      </c>
      <c r="O654" s="86" t="s">
        <v>2545</v>
      </c>
      <c r="P654" s="86" t="s">
        <v>80</v>
      </c>
      <c r="Q654" s="84" t="s">
        <v>2571</v>
      </c>
      <c r="R654" s="84" t="s">
        <v>725</v>
      </c>
      <c r="S654" s="84" t="s">
        <v>115</v>
      </c>
      <c r="T654" s="84" t="s">
        <v>116</v>
      </c>
      <c r="U654" s="85" t="s">
        <v>1118</v>
      </c>
      <c r="V654" s="84" t="s">
        <v>1119</v>
      </c>
      <c r="W654" s="84" t="s">
        <v>1120</v>
      </c>
      <c r="X654" s="90" t="s">
        <v>1115</v>
      </c>
      <c r="Y654" s="90">
        <v>44112</v>
      </c>
      <c r="Z654" s="91">
        <v>243.84</v>
      </c>
      <c r="AA654" s="91">
        <v>7.43</v>
      </c>
      <c r="AB654" s="91">
        <v>90.9</v>
      </c>
      <c r="AC654" s="91">
        <v>19.399999999999999</v>
      </c>
      <c r="AD654" s="91">
        <v>21</v>
      </c>
      <c r="AE654" s="91">
        <v>7.71</v>
      </c>
      <c r="AF654" s="91">
        <v>99.5</v>
      </c>
      <c r="AG654" s="91">
        <f t="shared" si="393"/>
        <v>1.6000000000000014</v>
      </c>
      <c r="AH654" s="91">
        <v>19.600000000000001</v>
      </c>
      <c r="AI654" s="91">
        <v>2.98</v>
      </c>
      <c r="AJ654" s="91" t="s">
        <v>88</v>
      </c>
      <c r="AK654" s="91" t="s">
        <v>88</v>
      </c>
      <c r="AL654" s="91">
        <v>198630</v>
      </c>
      <c r="AM654" s="91" t="s">
        <v>88</v>
      </c>
      <c r="AN654" s="91" t="s">
        <v>88</v>
      </c>
      <c r="AO654" s="91" t="s">
        <v>88</v>
      </c>
      <c r="AP654" s="91">
        <v>2.7559392886691216</v>
      </c>
      <c r="AQ654" s="91" t="s">
        <v>88</v>
      </c>
      <c r="AR654" s="91" t="s">
        <v>88</v>
      </c>
      <c r="AS654" s="91" t="s">
        <v>88</v>
      </c>
      <c r="AT654" s="91" t="s">
        <v>88</v>
      </c>
      <c r="AU654" s="91" t="s">
        <v>88</v>
      </c>
      <c r="AV654" s="91">
        <v>218</v>
      </c>
      <c r="AW654" s="91" t="s">
        <v>88</v>
      </c>
      <c r="AX654" s="91">
        <v>5</v>
      </c>
      <c r="AY654" s="91">
        <v>0.83099999999999996</v>
      </c>
      <c r="AZ654" s="91" t="s">
        <v>88</v>
      </c>
      <c r="BA654" s="91" t="s">
        <v>88</v>
      </c>
      <c r="BB654" s="91" t="s">
        <v>88</v>
      </c>
      <c r="BC654" s="91" t="s">
        <v>88</v>
      </c>
      <c r="BD654" s="91" t="s">
        <v>88</v>
      </c>
      <c r="BE654" s="93" t="s">
        <v>88</v>
      </c>
      <c r="BF654" s="91" t="s">
        <v>88</v>
      </c>
      <c r="BG654" s="91" t="s">
        <v>88</v>
      </c>
      <c r="BH654" s="91" t="s">
        <v>88</v>
      </c>
      <c r="BI654" s="94">
        <f t="shared" si="394"/>
        <v>98.700481155480716</v>
      </c>
      <c r="BJ654" s="95">
        <f t="shared" si="395"/>
        <v>2</v>
      </c>
      <c r="BK654" s="95">
        <f t="shared" si="396"/>
        <v>93.543290495071886</v>
      </c>
      <c r="BL654" s="95">
        <f t="shared" si="397"/>
        <v>71.827991726051962</v>
      </c>
      <c r="BM654" s="95">
        <f t="shared" si="398"/>
        <v>82.8412446722986</v>
      </c>
      <c r="BN654" s="95">
        <f t="shared" si="399"/>
        <v>2</v>
      </c>
      <c r="BO654" s="95">
        <f t="shared" si="400"/>
        <v>87.655782758573665</v>
      </c>
      <c r="BP654" s="95">
        <f t="shared" si="401"/>
        <v>5</v>
      </c>
      <c r="BQ654" s="95">
        <f t="shared" si="402"/>
        <v>20</v>
      </c>
      <c r="BR654" s="96">
        <f t="shared" si="403"/>
        <v>54.339625583842569</v>
      </c>
      <c r="BS654" s="97" t="str">
        <f t="shared" si="404"/>
        <v>MEDIA</v>
      </c>
      <c r="BT654" s="98">
        <f t="shared" si="405"/>
        <v>6.0168471720818291</v>
      </c>
      <c r="BU654" s="99">
        <f t="shared" si="406"/>
        <v>0.995</v>
      </c>
      <c r="BV654" s="100">
        <f t="shared" si="407"/>
        <v>0.1</v>
      </c>
      <c r="BW654" s="95">
        <f t="shared" si="408"/>
        <v>1</v>
      </c>
      <c r="BX654" s="94">
        <f t="shared" si="409"/>
        <v>0.91</v>
      </c>
      <c r="BY654" s="100">
        <f t="shared" si="410"/>
        <v>0.36599999999999999</v>
      </c>
      <c r="BZ654" s="100">
        <f t="shared" si="411"/>
        <v>0.7685401840135393</v>
      </c>
      <c r="CA654" s="94">
        <f t="shared" si="412"/>
        <v>0.35</v>
      </c>
      <c r="CB654" s="99">
        <f t="shared" si="413"/>
        <v>0.64843562576189562</v>
      </c>
      <c r="CC654" s="97" t="str">
        <f t="shared" si="414"/>
        <v>Regular</v>
      </c>
      <c r="CD654" s="99">
        <f t="shared" si="415"/>
        <v>0.2314598159864607</v>
      </c>
      <c r="CE654" s="96">
        <f t="shared" si="416"/>
        <v>1</v>
      </c>
      <c r="CF654" s="96">
        <f t="shared" si="417"/>
        <v>1</v>
      </c>
      <c r="CG654" s="99">
        <f t="shared" si="418"/>
        <v>0.74381993866215357</v>
      </c>
      <c r="CH654" s="101" t="str">
        <f t="shared" si="419"/>
        <v>Alta</v>
      </c>
      <c r="CI654" s="96">
        <f t="shared" si="420"/>
        <v>0.28195138485337867</v>
      </c>
      <c r="CJ654" s="96">
        <f t="shared" si="421"/>
        <v>1</v>
      </c>
      <c r="CK654" s="96">
        <f t="shared" si="422"/>
        <v>5.0000000000000044E-3</v>
      </c>
      <c r="CL654" s="102">
        <f t="shared" si="423"/>
        <v>0.42898379495112621</v>
      </c>
      <c r="CM654" s="103" t="str">
        <f t="shared" si="424"/>
        <v>Media</v>
      </c>
      <c r="CN654" s="96">
        <f t="shared" si="425"/>
        <v>0.63400000000000001</v>
      </c>
      <c r="CO654" s="96">
        <f t="shared" si="426"/>
        <v>0.63400000000000001</v>
      </c>
      <c r="CP654" s="103" t="str">
        <f t="shared" si="427"/>
        <v>Alta</v>
      </c>
      <c r="CQ654" s="104">
        <f t="shared" si="428"/>
        <v>4.2928600030768815E-3</v>
      </c>
      <c r="CR654" s="104">
        <f t="shared" si="429"/>
        <v>4.2928600030768815E-3</v>
      </c>
      <c r="CS654" s="103" t="str">
        <f t="shared" si="430"/>
        <v>Ninguna</v>
      </c>
      <c r="CT654" s="105" t="str">
        <f t="shared" si="431"/>
        <v>Eutrofico</v>
      </c>
      <c r="CU654" s="113" t="s">
        <v>3021</v>
      </c>
      <c r="CV654" s="83" t="s">
        <v>3022</v>
      </c>
      <c r="CW654" s="90">
        <v>44138</v>
      </c>
      <c r="CX654" s="106" t="e">
        <f t="shared" si="432"/>
        <v>#VALUE!</v>
      </c>
    </row>
    <row r="655" spans="1:102" ht="30" hidden="1" customHeight="1" x14ac:dyDescent="0.2">
      <c r="A655" s="83">
        <v>2020</v>
      </c>
      <c r="B655" s="84" t="s">
        <v>3024</v>
      </c>
      <c r="C655" s="84" t="s">
        <v>1115</v>
      </c>
      <c r="D655" s="83" t="s">
        <v>2130</v>
      </c>
      <c r="E655" s="84" t="s">
        <v>472</v>
      </c>
      <c r="F655" s="86" t="s">
        <v>107</v>
      </c>
      <c r="G655" s="86" t="s">
        <v>1951</v>
      </c>
      <c r="H655" s="87">
        <v>-75.850155999999998</v>
      </c>
      <c r="I655" s="119">
        <v>5.8530769999999999</v>
      </c>
      <c r="J655" s="88">
        <v>803660.75309999997</v>
      </c>
      <c r="K655" s="86">
        <v>1139299.6505</v>
      </c>
      <c r="L655" s="120">
        <v>1120</v>
      </c>
      <c r="M655" s="83">
        <v>2</v>
      </c>
      <c r="N655" s="86" t="s">
        <v>79</v>
      </c>
      <c r="O655" s="86" t="s">
        <v>2545</v>
      </c>
      <c r="P655" s="86" t="s">
        <v>80</v>
      </c>
      <c r="Q655" s="84" t="s">
        <v>2571</v>
      </c>
      <c r="R655" s="84" t="s">
        <v>725</v>
      </c>
      <c r="S655" s="84" t="s">
        <v>115</v>
      </c>
      <c r="T655" s="84" t="s">
        <v>116</v>
      </c>
      <c r="U655" s="85" t="s">
        <v>1118</v>
      </c>
      <c r="V655" s="84" t="s">
        <v>1119</v>
      </c>
      <c r="W655" s="84" t="s">
        <v>1120</v>
      </c>
      <c r="X655" s="90" t="s">
        <v>1115</v>
      </c>
      <c r="Y655" s="90">
        <v>44112</v>
      </c>
      <c r="Z655" s="91">
        <v>2379.27</v>
      </c>
      <c r="AA655" s="91">
        <v>7.35</v>
      </c>
      <c r="AB655" s="91">
        <v>87.3</v>
      </c>
      <c r="AC655" s="91">
        <v>24.3</v>
      </c>
      <c r="AD655" s="91">
        <v>29.3</v>
      </c>
      <c r="AE655" s="91">
        <v>7.38</v>
      </c>
      <c r="AF655" s="91">
        <v>103.2</v>
      </c>
      <c r="AG655" s="91">
        <f t="shared" si="393"/>
        <v>5</v>
      </c>
      <c r="AH655" s="91">
        <v>18</v>
      </c>
      <c r="AI655" s="91">
        <v>2</v>
      </c>
      <c r="AJ655" s="91" t="s">
        <v>88</v>
      </c>
      <c r="AK655" s="91" t="s">
        <v>88</v>
      </c>
      <c r="AL655" s="91">
        <v>20460</v>
      </c>
      <c r="AM655" s="91" t="s">
        <v>88</v>
      </c>
      <c r="AN655" s="91" t="s">
        <v>88</v>
      </c>
      <c r="AO655" s="91" t="s">
        <v>88</v>
      </c>
      <c r="AP655" s="91">
        <v>1.9969265009700845</v>
      </c>
      <c r="AQ655" s="91" t="s">
        <v>88</v>
      </c>
      <c r="AR655" s="91" t="s">
        <v>88</v>
      </c>
      <c r="AS655" s="91" t="s">
        <v>88</v>
      </c>
      <c r="AT655" s="91" t="s">
        <v>88</v>
      </c>
      <c r="AU655" s="91" t="s">
        <v>88</v>
      </c>
      <c r="AV655" s="91">
        <v>77</v>
      </c>
      <c r="AW655" s="91" t="s">
        <v>88</v>
      </c>
      <c r="AX655" s="91">
        <v>5</v>
      </c>
      <c r="AY655" s="91">
        <v>0.89100000000000001</v>
      </c>
      <c r="AZ655" s="91" t="s">
        <v>88</v>
      </c>
      <c r="BA655" s="91" t="s">
        <v>88</v>
      </c>
      <c r="BB655" s="91" t="s">
        <v>88</v>
      </c>
      <c r="BC655" s="91" t="s">
        <v>88</v>
      </c>
      <c r="BD655" s="91" t="s">
        <v>88</v>
      </c>
      <c r="BE655" s="93" t="s">
        <v>88</v>
      </c>
      <c r="BF655" s="91" t="s">
        <v>88</v>
      </c>
      <c r="BG655" s="91" t="s">
        <v>88</v>
      </c>
      <c r="BH655" s="91" t="s">
        <v>88</v>
      </c>
      <c r="BI655" s="94">
        <f t="shared" si="394"/>
        <v>98.735223852035347</v>
      </c>
      <c r="BJ655" s="95">
        <f t="shared" si="395"/>
        <v>2</v>
      </c>
      <c r="BK655" s="95">
        <f t="shared" si="396"/>
        <v>93.449873306782564</v>
      </c>
      <c r="BL655" s="95">
        <f t="shared" si="397"/>
        <v>80.14150832</v>
      </c>
      <c r="BM655" s="95">
        <f t="shared" si="398"/>
        <v>87.336086616311121</v>
      </c>
      <c r="BN655" s="95">
        <f t="shared" si="399"/>
        <v>2</v>
      </c>
      <c r="BO655" s="95">
        <f t="shared" si="400"/>
        <v>73.182079687499993</v>
      </c>
      <c r="BP655" s="95">
        <f t="shared" si="401"/>
        <v>5</v>
      </c>
      <c r="BQ655" s="95">
        <f t="shared" si="402"/>
        <v>20</v>
      </c>
      <c r="BR655" s="96">
        <f t="shared" si="403"/>
        <v>54.251856664173204</v>
      </c>
      <c r="BS655" s="97" t="str">
        <f t="shared" si="404"/>
        <v>MEDIA</v>
      </c>
      <c r="BT655" s="98">
        <f t="shared" si="405"/>
        <v>5.6116722783389452</v>
      </c>
      <c r="BU655" s="99">
        <f t="shared" si="406"/>
        <v>0.96799999999999997</v>
      </c>
      <c r="BV655" s="100">
        <f t="shared" si="407"/>
        <v>0.1</v>
      </c>
      <c r="BW655" s="95">
        <f t="shared" si="408"/>
        <v>1</v>
      </c>
      <c r="BX655" s="94">
        <f t="shared" si="409"/>
        <v>0.91</v>
      </c>
      <c r="BY655" s="100">
        <f t="shared" si="410"/>
        <v>0.78899999999999992</v>
      </c>
      <c r="BZ655" s="100">
        <f t="shared" si="411"/>
        <v>0.7807401631758184</v>
      </c>
      <c r="CA655" s="94">
        <f t="shared" si="412"/>
        <v>0.35</v>
      </c>
      <c r="CB655" s="99">
        <f t="shared" si="413"/>
        <v>0.70504362284461464</v>
      </c>
      <c r="CC655" s="97" t="str">
        <f t="shared" si="414"/>
        <v>Aceptable</v>
      </c>
      <c r="CD655" s="99">
        <f t="shared" si="415"/>
        <v>0.21925983682418163</v>
      </c>
      <c r="CE655" s="96">
        <f t="shared" si="416"/>
        <v>1</v>
      </c>
      <c r="CF655" s="96">
        <f t="shared" si="417"/>
        <v>1</v>
      </c>
      <c r="CG655" s="99">
        <f t="shared" si="418"/>
        <v>0.73975327894139387</v>
      </c>
      <c r="CH655" s="101" t="str">
        <f t="shared" si="419"/>
        <v>Alta</v>
      </c>
      <c r="CI655" s="96">
        <f t="shared" si="420"/>
        <v>0</v>
      </c>
      <c r="CJ655" s="96">
        <f t="shared" si="421"/>
        <v>1</v>
      </c>
      <c r="CK655" s="96">
        <f t="shared" si="422"/>
        <v>0</v>
      </c>
      <c r="CL655" s="102">
        <f t="shared" si="423"/>
        <v>0.33333333333333331</v>
      </c>
      <c r="CM655" s="103" t="str">
        <f t="shared" si="424"/>
        <v>Baja</v>
      </c>
      <c r="CN655" s="96">
        <f t="shared" si="425"/>
        <v>0.21100000000000002</v>
      </c>
      <c r="CO655" s="96">
        <f t="shared" si="426"/>
        <v>0.21100000000000002</v>
      </c>
      <c r="CP655" s="103" t="str">
        <f t="shared" si="427"/>
        <v>Baja</v>
      </c>
      <c r="CQ655" s="104">
        <f t="shared" si="428"/>
        <v>3.2608539107789165E-3</v>
      </c>
      <c r="CR655" s="104">
        <f t="shared" si="429"/>
        <v>3.2608539107789165E-3</v>
      </c>
      <c r="CS655" s="103" t="str">
        <f t="shared" si="430"/>
        <v>Ninguna</v>
      </c>
      <c r="CT655" s="105" t="str">
        <f t="shared" si="431"/>
        <v>Eutrofico</v>
      </c>
      <c r="CU655" s="113" t="s">
        <v>3021</v>
      </c>
      <c r="CV655" s="83" t="s">
        <v>3022</v>
      </c>
      <c r="CW655" s="90">
        <v>44138</v>
      </c>
      <c r="CX655" s="106" t="e">
        <f t="shared" si="432"/>
        <v>#VALUE!</v>
      </c>
    </row>
    <row r="656" spans="1:102" ht="30" hidden="1" customHeight="1" x14ac:dyDescent="0.2">
      <c r="A656" s="83">
        <v>2020</v>
      </c>
      <c r="B656" s="84" t="s">
        <v>3025</v>
      </c>
      <c r="C656" s="84" t="s">
        <v>1115</v>
      </c>
      <c r="D656" s="83" t="s">
        <v>2133</v>
      </c>
      <c r="E656" s="84" t="s">
        <v>472</v>
      </c>
      <c r="F656" s="86" t="s">
        <v>107</v>
      </c>
      <c r="G656" s="86" t="s">
        <v>1951</v>
      </c>
      <c r="H656" s="87">
        <v>-75.840175000000002</v>
      </c>
      <c r="I656" s="119">
        <v>5.9038979999999999</v>
      </c>
      <c r="J656" s="88">
        <v>804784.31980000006</v>
      </c>
      <c r="K656" s="86">
        <v>1144918.8798</v>
      </c>
      <c r="L656" s="120">
        <v>810</v>
      </c>
      <c r="M656" s="83">
        <v>2</v>
      </c>
      <c r="N656" s="86" t="s">
        <v>79</v>
      </c>
      <c r="O656" s="86" t="s">
        <v>2545</v>
      </c>
      <c r="P656" s="86" t="s">
        <v>80</v>
      </c>
      <c r="Q656" s="84" t="s">
        <v>2571</v>
      </c>
      <c r="R656" s="84" t="s">
        <v>725</v>
      </c>
      <c r="S656" s="84" t="s">
        <v>115</v>
      </c>
      <c r="T656" s="84" t="s">
        <v>116</v>
      </c>
      <c r="U656" s="85" t="s">
        <v>1118</v>
      </c>
      <c r="V656" s="84" t="s">
        <v>1119</v>
      </c>
      <c r="W656" s="84" t="s">
        <v>1120</v>
      </c>
      <c r="X656" s="90" t="s">
        <v>1115</v>
      </c>
      <c r="Y656" s="90">
        <v>44112</v>
      </c>
      <c r="Z656" s="91">
        <v>3558.86</v>
      </c>
      <c r="AA656" s="91">
        <v>7.65</v>
      </c>
      <c r="AB656" s="91">
        <v>44.3</v>
      </c>
      <c r="AC656" s="91">
        <v>24.1</v>
      </c>
      <c r="AD656" s="91">
        <v>33.299999999999997</v>
      </c>
      <c r="AE656" s="91">
        <v>7.34</v>
      </c>
      <c r="AF656" s="91">
        <v>100.8</v>
      </c>
      <c r="AG656" s="91">
        <f t="shared" si="393"/>
        <v>9.1999999999999957</v>
      </c>
      <c r="AH656" s="91">
        <v>22.1</v>
      </c>
      <c r="AI656" s="91">
        <v>2</v>
      </c>
      <c r="AJ656" s="91" t="s">
        <v>88</v>
      </c>
      <c r="AK656" s="91" t="s">
        <v>88</v>
      </c>
      <c r="AL656" s="91">
        <v>41060</v>
      </c>
      <c r="AM656" s="91" t="s">
        <v>88</v>
      </c>
      <c r="AN656" s="91" t="s">
        <v>88</v>
      </c>
      <c r="AO656" s="91" t="s">
        <v>88</v>
      </c>
      <c r="AP656" s="91">
        <v>1.9653009681492914</v>
      </c>
      <c r="AQ656" s="91" t="s">
        <v>88</v>
      </c>
      <c r="AR656" s="91" t="s">
        <v>88</v>
      </c>
      <c r="AS656" s="91" t="s">
        <v>88</v>
      </c>
      <c r="AT656" s="91" t="s">
        <v>88</v>
      </c>
      <c r="AU656" s="91" t="s">
        <v>88</v>
      </c>
      <c r="AV656" s="91">
        <v>81</v>
      </c>
      <c r="AW656" s="91" t="s">
        <v>88</v>
      </c>
      <c r="AX656" s="91">
        <v>5</v>
      </c>
      <c r="AY656" s="91">
        <v>1.0900000000000001</v>
      </c>
      <c r="AZ656" s="91" t="s">
        <v>88</v>
      </c>
      <c r="BA656" s="91" t="s">
        <v>88</v>
      </c>
      <c r="BB656" s="91" t="s">
        <v>88</v>
      </c>
      <c r="BC656" s="91" t="s">
        <v>88</v>
      </c>
      <c r="BD656" s="91" t="s">
        <v>88</v>
      </c>
      <c r="BE656" s="93" t="s">
        <v>88</v>
      </c>
      <c r="BF656" s="91" t="s">
        <v>88</v>
      </c>
      <c r="BG656" s="91" t="s">
        <v>88</v>
      </c>
      <c r="BH656" s="91" t="s">
        <v>88</v>
      </c>
      <c r="BI656" s="94">
        <f t="shared" si="394"/>
        <v>98.798367064593194</v>
      </c>
      <c r="BJ656" s="95">
        <f t="shared" si="395"/>
        <v>2</v>
      </c>
      <c r="BK656" s="95">
        <f t="shared" si="396"/>
        <v>91.8641870956817</v>
      </c>
      <c r="BL656" s="95">
        <f t="shared" si="397"/>
        <v>80.14150832</v>
      </c>
      <c r="BM656" s="95">
        <f t="shared" si="398"/>
        <v>87.531022602449042</v>
      </c>
      <c r="BN656" s="95">
        <f t="shared" si="399"/>
        <v>2</v>
      </c>
      <c r="BO656" s="95">
        <f t="shared" si="400"/>
        <v>49.231399318852013</v>
      </c>
      <c r="BP656" s="95">
        <f t="shared" si="401"/>
        <v>5</v>
      </c>
      <c r="BQ656" s="95">
        <f t="shared" si="402"/>
        <v>20</v>
      </c>
      <c r="BR656" s="96">
        <f t="shared" si="403"/>
        <v>51.712591088835936</v>
      </c>
      <c r="BS656" s="97" t="str">
        <f t="shared" si="404"/>
        <v>MEDIA</v>
      </c>
      <c r="BT656" s="98">
        <f t="shared" si="405"/>
        <v>4.5871559633027523</v>
      </c>
      <c r="BU656" s="99">
        <f t="shared" si="406"/>
        <v>0.99199999999999999</v>
      </c>
      <c r="BV656" s="100">
        <f t="shared" si="407"/>
        <v>0.1</v>
      </c>
      <c r="BW656" s="95">
        <f t="shared" si="408"/>
        <v>1</v>
      </c>
      <c r="BX656" s="94">
        <f t="shared" si="409"/>
        <v>0.71</v>
      </c>
      <c r="BY656" s="100">
        <f t="shared" si="410"/>
        <v>0.77700000000000002</v>
      </c>
      <c r="BZ656" s="100">
        <f t="shared" si="411"/>
        <v>0.91165519974769593</v>
      </c>
      <c r="CA656" s="94">
        <f t="shared" si="412"/>
        <v>0.15</v>
      </c>
      <c r="CB656" s="99">
        <f t="shared" si="413"/>
        <v>0.66953172796467753</v>
      </c>
      <c r="CC656" s="97" t="str">
        <f t="shared" si="414"/>
        <v>Regular</v>
      </c>
      <c r="CD656" s="99">
        <f t="shared" si="415"/>
        <v>8.8344800252304095E-2</v>
      </c>
      <c r="CE656" s="96">
        <f t="shared" si="416"/>
        <v>1</v>
      </c>
      <c r="CF656" s="96">
        <f t="shared" si="417"/>
        <v>1</v>
      </c>
      <c r="CG656" s="99">
        <f t="shared" si="418"/>
        <v>0.69611493341743469</v>
      </c>
      <c r="CH656" s="101" t="str">
        <f t="shared" si="419"/>
        <v>Alta</v>
      </c>
      <c r="CI656" s="96">
        <f t="shared" si="420"/>
        <v>0</v>
      </c>
      <c r="CJ656" s="96">
        <f t="shared" si="421"/>
        <v>1</v>
      </c>
      <c r="CK656" s="96">
        <f t="shared" si="422"/>
        <v>0</v>
      </c>
      <c r="CL656" s="102">
        <f t="shared" si="423"/>
        <v>0.33333333333333331</v>
      </c>
      <c r="CM656" s="103" t="str">
        <f t="shared" si="424"/>
        <v>Baja</v>
      </c>
      <c r="CN656" s="96">
        <f t="shared" si="425"/>
        <v>0.223</v>
      </c>
      <c r="CO656" s="96">
        <f t="shared" si="426"/>
        <v>0.223</v>
      </c>
      <c r="CP656" s="103" t="str">
        <f t="shared" si="427"/>
        <v>Baja</v>
      </c>
      <c r="CQ656" s="104">
        <f t="shared" si="428"/>
        <v>9.1256373891805513E-3</v>
      </c>
      <c r="CR656" s="104">
        <f t="shared" si="429"/>
        <v>9.1256373891805513E-3</v>
      </c>
      <c r="CS656" s="103" t="str">
        <f t="shared" si="430"/>
        <v>Ninguna</v>
      </c>
      <c r="CT656" s="105" t="str">
        <f t="shared" si="431"/>
        <v>Hipereutrofico</v>
      </c>
      <c r="CU656" s="113" t="s">
        <v>3021</v>
      </c>
      <c r="CV656" s="83" t="s">
        <v>3022</v>
      </c>
      <c r="CW656" s="90">
        <v>44138</v>
      </c>
      <c r="CX656" s="106" t="e">
        <f t="shared" si="432"/>
        <v>#VALUE!</v>
      </c>
    </row>
    <row r="657" spans="1:102" ht="30" hidden="1" customHeight="1" x14ac:dyDescent="0.2">
      <c r="A657" s="83">
        <v>2020</v>
      </c>
      <c r="B657" s="84" t="s">
        <v>3026</v>
      </c>
      <c r="C657" s="84" t="s">
        <v>2146</v>
      </c>
      <c r="D657" s="83" t="s">
        <v>2147</v>
      </c>
      <c r="E657" s="84" t="s">
        <v>314</v>
      </c>
      <c r="F657" s="86" t="s">
        <v>1412</v>
      </c>
      <c r="G657" s="86" t="s">
        <v>1507</v>
      </c>
      <c r="H657" s="87">
        <v>-74.767818000000005</v>
      </c>
      <c r="I657" s="119">
        <v>6.9519919999999997</v>
      </c>
      <c r="J657" s="88">
        <v>923714.45920000004</v>
      </c>
      <c r="K657" s="86">
        <v>1260572.4123</v>
      </c>
      <c r="L657" s="120">
        <v>777</v>
      </c>
      <c r="M657" s="83">
        <v>2</v>
      </c>
      <c r="N657" s="86" t="s">
        <v>79</v>
      </c>
      <c r="O657" s="86" t="s">
        <v>2741</v>
      </c>
      <c r="P657" s="86" t="s">
        <v>289</v>
      </c>
      <c r="Q657" s="84" t="s">
        <v>2898</v>
      </c>
      <c r="R657" s="84" t="s">
        <v>740</v>
      </c>
      <c r="S657" s="84" t="s">
        <v>316</v>
      </c>
      <c r="T657" s="84" t="s">
        <v>317</v>
      </c>
      <c r="U657" s="85" t="s">
        <v>318</v>
      </c>
      <c r="V657" s="84" t="s">
        <v>319</v>
      </c>
      <c r="W657" s="84" t="s">
        <v>2148</v>
      </c>
      <c r="X657" s="90" t="s">
        <v>2146</v>
      </c>
      <c r="Y657" s="90">
        <v>44120</v>
      </c>
      <c r="Z657" s="91">
        <v>1580.32</v>
      </c>
      <c r="AA657" s="91">
        <v>8.14</v>
      </c>
      <c r="AB657" s="91">
        <v>40.799999999999997</v>
      </c>
      <c r="AC657" s="91">
        <v>28.5</v>
      </c>
      <c r="AD657" s="91">
        <v>35</v>
      </c>
      <c r="AE657" s="91">
        <v>7.24</v>
      </c>
      <c r="AF657" s="91">
        <v>101.7</v>
      </c>
      <c r="AG657" s="91">
        <f t="shared" si="393"/>
        <v>6.5</v>
      </c>
      <c r="AH657" s="91">
        <v>12</v>
      </c>
      <c r="AI657" s="91">
        <v>2</v>
      </c>
      <c r="AJ657" s="91" t="s">
        <v>88</v>
      </c>
      <c r="AK657" s="91">
        <v>10</v>
      </c>
      <c r="AL657" s="91">
        <v>2130</v>
      </c>
      <c r="AM657" s="91" t="s">
        <v>88</v>
      </c>
      <c r="AN657" s="91" t="s">
        <v>88</v>
      </c>
      <c r="AO657" s="91" t="s">
        <v>88</v>
      </c>
      <c r="AP657" s="91">
        <v>0.3704705273292917</v>
      </c>
      <c r="AQ657" s="91" t="s">
        <v>88</v>
      </c>
      <c r="AR657" s="91" t="s">
        <v>88</v>
      </c>
      <c r="AS657" s="91" t="s">
        <v>88</v>
      </c>
      <c r="AT657" s="91" t="s">
        <v>88</v>
      </c>
      <c r="AU657" s="91" t="s">
        <v>88</v>
      </c>
      <c r="AV657" s="91">
        <v>7</v>
      </c>
      <c r="AW657" s="91" t="s">
        <v>88</v>
      </c>
      <c r="AX657" s="91">
        <v>5</v>
      </c>
      <c r="AY657" s="91">
        <v>0.14699999999999999</v>
      </c>
      <c r="AZ657" s="91" t="s">
        <v>88</v>
      </c>
      <c r="BA657" s="91" t="s">
        <v>88</v>
      </c>
      <c r="BB657" s="91">
        <v>0.05</v>
      </c>
      <c r="BC657" s="91" t="s">
        <v>88</v>
      </c>
      <c r="BD657" s="91" t="s">
        <v>88</v>
      </c>
      <c r="BE657" s="93">
        <v>1E-3</v>
      </c>
      <c r="BF657" s="91" t="s">
        <v>88</v>
      </c>
      <c r="BG657" s="91" t="s">
        <v>88</v>
      </c>
      <c r="BH657" s="91" t="s">
        <v>88</v>
      </c>
      <c r="BI657" s="94">
        <f t="shared" si="394"/>
        <v>98.811533012170031</v>
      </c>
      <c r="BJ657" s="95">
        <f t="shared" si="395"/>
        <v>2</v>
      </c>
      <c r="BK657" s="95">
        <f t="shared" si="396"/>
        <v>80.977024032908957</v>
      </c>
      <c r="BL657" s="95">
        <f t="shared" si="397"/>
        <v>80.14150832</v>
      </c>
      <c r="BM657" s="95">
        <f t="shared" si="398"/>
        <v>98.214349660173923</v>
      </c>
      <c r="BN657" s="95">
        <f t="shared" si="399"/>
        <v>2</v>
      </c>
      <c r="BO657" s="95">
        <f t="shared" si="400"/>
        <v>64.695170167767188</v>
      </c>
      <c r="BP657" s="95">
        <f t="shared" si="401"/>
        <v>5</v>
      </c>
      <c r="BQ657" s="95">
        <f t="shared" si="402"/>
        <v>20</v>
      </c>
      <c r="BR657" s="96">
        <f t="shared" si="403"/>
        <v>53.131951153683005</v>
      </c>
      <c r="BS657" s="97" t="str">
        <f t="shared" si="404"/>
        <v>MEDIA</v>
      </c>
      <c r="BT657" s="98">
        <f t="shared" si="405"/>
        <v>34.013605442176875</v>
      </c>
      <c r="BU657" s="99">
        <f t="shared" si="406"/>
        <v>0.98299999999999987</v>
      </c>
      <c r="BV657" s="100">
        <f t="shared" si="407"/>
        <v>0.1</v>
      </c>
      <c r="BW657" s="95">
        <f t="shared" si="408"/>
        <v>0.92994634504422735</v>
      </c>
      <c r="BX657" s="94">
        <f t="shared" si="409"/>
        <v>0.91</v>
      </c>
      <c r="BY657" s="100">
        <f t="shared" si="410"/>
        <v>0.999</v>
      </c>
      <c r="BZ657" s="100">
        <f t="shared" si="411"/>
        <v>0.92088030242797525</v>
      </c>
      <c r="CA657" s="94">
        <f t="shared" si="412"/>
        <v>0.15</v>
      </c>
      <c r="CB657" s="99">
        <f t="shared" si="413"/>
        <v>0.71865573064610844</v>
      </c>
      <c r="CC657" s="97" t="str">
        <f t="shared" si="414"/>
        <v>Aceptable</v>
      </c>
      <c r="CD657" s="99">
        <f t="shared" si="415"/>
        <v>7.9119697572024791E-2</v>
      </c>
      <c r="CE657" s="96">
        <f t="shared" si="416"/>
        <v>1</v>
      </c>
      <c r="CF657" s="96">
        <f t="shared" si="417"/>
        <v>1</v>
      </c>
      <c r="CG657" s="99">
        <f t="shared" si="418"/>
        <v>0.69303989919067488</v>
      </c>
      <c r="CH657" s="101" t="str">
        <f t="shared" si="419"/>
        <v>Alta</v>
      </c>
      <c r="CI657" s="96">
        <f t="shared" si="420"/>
        <v>0</v>
      </c>
      <c r="CJ657" s="96">
        <f t="shared" si="421"/>
        <v>1</v>
      </c>
      <c r="CK657" s="96">
        <f t="shared" si="422"/>
        <v>0</v>
      </c>
      <c r="CL657" s="102">
        <f t="shared" si="423"/>
        <v>0.33333333333333331</v>
      </c>
      <c r="CM657" s="103" t="str">
        <f t="shared" si="424"/>
        <v>Baja</v>
      </c>
      <c r="CN657" s="96">
        <f t="shared" si="425"/>
        <v>0</v>
      </c>
      <c r="CO657" s="96">
        <f t="shared" si="426"/>
        <v>0</v>
      </c>
      <c r="CP657" s="103" t="str">
        <f t="shared" si="427"/>
        <v>Ninguna</v>
      </c>
      <c r="CQ657" s="104">
        <f t="shared" si="428"/>
        <v>4.7561587317098683E-2</v>
      </c>
      <c r="CR657" s="104">
        <f t="shared" si="429"/>
        <v>4.7561587317098683E-2</v>
      </c>
      <c r="CS657" s="103" t="str">
        <f t="shared" si="430"/>
        <v>Ninguna</v>
      </c>
      <c r="CT657" s="105" t="str">
        <f t="shared" si="431"/>
        <v>Eutrofico</v>
      </c>
      <c r="CU657" s="113" t="s">
        <v>3027</v>
      </c>
      <c r="CV657" s="83" t="s">
        <v>3028</v>
      </c>
      <c r="CW657" s="90">
        <v>44174</v>
      </c>
      <c r="CX657" s="106" t="e">
        <f t="shared" si="432"/>
        <v>#VALUE!</v>
      </c>
    </row>
    <row r="658" spans="1:102" ht="30" hidden="1" customHeight="1" x14ac:dyDescent="0.2">
      <c r="A658" s="83">
        <v>2020</v>
      </c>
      <c r="B658" s="84" t="s">
        <v>3029</v>
      </c>
      <c r="C658" s="84" t="s">
        <v>2152</v>
      </c>
      <c r="D658" s="83" t="s">
        <v>2153</v>
      </c>
      <c r="E658" s="84" t="s">
        <v>314</v>
      </c>
      <c r="F658" s="86" t="s">
        <v>1412</v>
      </c>
      <c r="G658" s="86" t="s">
        <v>1578</v>
      </c>
      <c r="H658" s="87">
        <v>-74.643208999999999</v>
      </c>
      <c r="I658" s="119">
        <v>6.9924989999999996</v>
      </c>
      <c r="J658" s="88">
        <v>937490.7415</v>
      </c>
      <c r="K658" s="86">
        <v>1265034.0504999999</v>
      </c>
      <c r="L658" s="120">
        <v>574</v>
      </c>
      <c r="M658" s="83">
        <v>2</v>
      </c>
      <c r="N658" s="86" t="s">
        <v>79</v>
      </c>
      <c r="O658" s="86" t="s">
        <v>2741</v>
      </c>
      <c r="P658" s="86" t="s">
        <v>289</v>
      </c>
      <c r="Q658" s="84" t="s">
        <v>2898</v>
      </c>
      <c r="R658" s="84" t="s">
        <v>740</v>
      </c>
      <c r="S658" s="84" t="s">
        <v>316</v>
      </c>
      <c r="T658" s="84" t="s">
        <v>317</v>
      </c>
      <c r="U658" s="85" t="s">
        <v>318</v>
      </c>
      <c r="V658" s="84" t="s">
        <v>319</v>
      </c>
      <c r="W658" s="84" t="s">
        <v>2154</v>
      </c>
      <c r="X658" s="90" t="s">
        <v>2152</v>
      </c>
      <c r="Y658" s="90">
        <v>44120</v>
      </c>
      <c r="Z658" s="91">
        <v>2290.75</v>
      </c>
      <c r="AA658" s="91">
        <v>7.98</v>
      </c>
      <c r="AB658" s="91">
        <v>65.599999999999994</v>
      </c>
      <c r="AC658" s="91">
        <v>27</v>
      </c>
      <c r="AD658" s="91">
        <v>33</v>
      </c>
      <c r="AE658" s="91">
        <v>7.01</v>
      </c>
      <c r="AF658" s="91">
        <v>93.8</v>
      </c>
      <c r="AG658" s="91">
        <f t="shared" si="393"/>
        <v>6</v>
      </c>
      <c r="AH658" s="91">
        <v>12</v>
      </c>
      <c r="AI658" s="91">
        <v>2</v>
      </c>
      <c r="AJ658" s="91" t="s">
        <v>88</v>
      </c>
      <c r="AK658" s="91">
        <v>10</v>
      </c>
      <c r="AL658" s="91">
        <v>66300</v>
      </c>
      <c r="AM658" s="91" t="s">
        <v>88</v>
      </c>
      <c r="AN658" s="91" t="s">
        <v>88</v>
      </c>
      <c r="AO658" s="91" t="s">
        <v>88</v>
      </c>
      <c r="AP658" s="91">
        <v>0.63928755630603395</v>
      </c>
      <c r="AQ658" s="91" t="s">
        <v>88</v>
      </c>
      <c r="AR658" s="91" t="s">
        <v>88</v>
      </c>
      <c r="AS658" s="91" t="s">
        <v>88</v>
      </c>
      <c r="AT658" s="91" t="s">
        <v>88</v>
      </c>
      <c r="AU658" s="91" t="s">
        <v>88</v>
      </c>
      <c r="AV658" s="91">
        <v>78</v>
      </c>
      <c r="AW658" s="91" t="s">
        <v>88</v>
      </c>
      <c r="AX658" s="91">
        <v>5</v>
      </c>
      <c r="AY658" s="91">
        <v>0.21099999999999999</v>
      </c>
      <c r="AZ658" s="91" t="s">
        <v>88</v>
      </c>
      <c r="BA658" s="91" t="s">
        <v>88</v>
      </c>
      <c r="BB658" s="91">
        <v>0.05</v>
      </c>
      <c r="BC658" s="91" t="s">
        <v>88</v>
      </c>
      <c r="BD658" s="91" t="s">
        <v>88</v>
      </c>
      <c r="BE658" s="93">
        <v>1E-3</v>
      </c>
      <c r="BF658" s="91" t="s">
        <v>88</v>
      </c>
      <c r="BG658" s="91" t="s">
        <v>88</v>
      </c>
      <c r="BH658" s="91" t="s">
        <v>88</v>
      </c>
      <c r="BI658" s="94">
        <f t="shared" si="394"/>
        <v>97.163007021122795</v>
      </c>
      <c r="BJ658" s="95">
        <f t="shared" si="395"/>
        <v>2</v>
      </c>
      <c r="BK658" s="95">
        <f t="shared" si="396"/>
        <v>85.503734651789273</v>
      </c>
      <c r="BL658" s="95">
        <f t="shared" si="397"/>
        <v>80.14150832</v>
      </c>
      <c r="BM658" s="95">
        <f t="shared" si="398"/>
        <v>96.291608713655791</v>
      </c>
      <c r="BN658" s="95">
        <f t="shared" si="399"/>
        <v>2</v>
      </c>
      <c r="BO658" s="95">
        <f t="shared" si="400"/>
        <v>67.586378566399986</v>
      </c>
      <c r="BP658" s="95">
        <f t="shared" si="401"/>
        <v>5</v>
      </c>
      <c r="BQ658" s="95">
        <f t="shared" si="402"/>
        <v>20</v>
      </c>
      <c r="BR658" s="96">
        <f t="shared" si="403"/>
        <v>53.446486648493277</v>
      </c>
      <c r="BS658" s="97" t="str">
        <f t="shared" si="404"/>
        <v>MEDIA</v>
      </c>
      <c r="BT658" s="98">
        <f t="shared" si="405"/>
        <v>23.696682464454977</v>
      </c>
      <c r="BU658" s="99">
        <f t="shared" si="406"/>
        <v>0.93799999999999994</v>
      </c>
      <c r="BV658" s="100">
        <f t="shared" si="407"/>
        <v>0.1</v>
      </c>
      <c r="BW658" s="95">
        <f t="shared" si="408"/>
        <v>1</v>
      </c>
      <c r="BX658" s="94">
        <f t="shared" si="409"/>
        <v>0.91</v>
      </c>
      <c r="BY658" s="100">
        <f t="shared" si="410"/>
        <v>0.78600000000000003</v>
      </c>
      <c r="BZ658" s="100">
        <f t="shared" si="411"/>
        <v>0.85049657408394874</v>
      </c>
      <c r="CA658" s="94">
        <f t="shared" si="412"/>
        <v>0.15</v>
      </c>
      <c r="CB658" s="99">
        <f t="shared" si="413"/>
        <v>0.68158952037175291</v>
      </c>
      <c r="CC658" s="97" t="str">
        <f t="shared" si="414"/>
        <v>Regular</v>
      </c>
      <c r="CD658" s="99">
        <f t="shared" si="415"/>
        <v>0.1495034259160512</v>
      </c>
      <c r="CE658" s="96">
        <f t="shared" si="416"/>
        <v>1</v>
      </c>
      <c r="CF658" s="96">
        <f t="shared" si="417"/>
        <v>1</v>
      </c>
      <c r="CG658" s="99">
        <f t="shared" si="418"/>
        <v>0.71650114197201697</v>
      </c>
      <c r="CH658" s="101" t="str">
        <f t="shared" si="419"/>
        <v>Alta</v>
      </c>
      <c r="CI658" s="96">
        <f t="shared" si="420"/>
        <v>0</v>
      </c>
      <c r="CJ658" s="96">
        <f t="shared" si="421"/>
        <v>1</v>
      </c>
      <c r="CK658" s="96">
        <f t="shared" si="422"/>
        <v>6.2000000000000055E-2</v>
      </c>
      <c r="CL658" s="102">
        <f t="shared" si="423"/>
        <v>0.35400000000000004</v>
      </c>
      <c r="CM658" s="103" t="str">
        <f t="shared" si="424"/>
        <v>Baja</v>
      </c>
      <c r="CN658" s="96">
        <f t="shared" si="425"/>
        <v>0.21400000000000002</v>
      </c>
      <c r="CO658" s="96">
        <f t="shared" si="426"/>
        <v>0.21400000000000002</v>
      </c>
      <c r="CP658" s="103" t="str">
        <f t="shared" si="427"/>
        <v>Baja</v>
      </c>
      <c r="CQ658" s="104">
        <f t="shared" si="428"/>
        <v>2.7949729505070377E-2</v>
      </c>
      <c r="CR658" s="104">
        <f t="shared" si="429"/>
        <v>2.7949729505070377E-2</v>
      </c>
      <c r="CS658" s="103" t="str">
        <f t="shared" si="430"/>
        <v>Ninguna</v>
      </c>
      <c r="CT658" s="105" t="str">
        <f t="shared" si="431"/>
        <v>Eutrofico</v>
      </c>
      <c r="CU658" s="113" t="s">
        <v>3027</v>
      </c>
      <c r="CV658" s="83" t="s">
        <v>3028</v>
      </c>
      <c r="CW658" s="90">
        <v>44174</v>
      </c>
      <c r="CX658" s="106" t="e">
        <f t="shared" si="432"/>
        <v>#VALUE!</v>
      </c>
    </row>
    <row r="659" spans="1:102" ht="30" hidden="1" customHeight="1" x14ac:dyDescent="0.2">
      <c r="A659" s="83">
        <v>2020</v>
      </c>
      <c r="B659" s="84" t="s">
        <v>3030</v>
      </c>
      <c r="C659" s="84" t="s">
        <v>2152</v>
      </c>
      <c r="D659" s="83" t="s">
        <v>2157</v>
      </c>
      <c r="E659" s="84" t="s">
        <v>314</v>
      </c>
      <c r="F659" s="86" t="s">
        <v>1412</v>
      </c>
      <c r="G659" s="86" t="s">
        <v>1972</v>
      </c>
      <c r="H659" s="87">
        <v>-74.458699999999993</v>
      </c>
      <c r="I659" s="119">
        <v>6.9074359999999997</v>
      </c>
      <c r="J659" s="88">
        <v>957871.54570000002</v>
      </c>
      <c r="K659" s="86">
        <v>1255606.1740000001</v>
      </c>
      <c r="L659" s="120">
        <v>251</v>
      </c>
      <c r="M659" s="83">
        <v>2</v>
      </c>
      <c r="N659" s="86" t="s">
        <v>79</v>
      </c>
      <c r="O659" s="86" t="s">
        <v>2741</v>
      </c>
      <c r="P659" s="86" t="s">
        <v>289</v>
      </c>
      <c r="Q659" s="84" t="s">
        <v>2898</v>
      </c>
      <c r="R659" s="84" t="s">
        <v>740</v>
      </c>
      <c r="S659" s="84" t="s">
        <v>316</v>
      </c>
      <c r="T659" s="84" t="s">
        <v>317</v>
      </c>
      <c r="U659" s="85" t="s">
        <v>2158</v>
      </c>
      <c r="V659" s="84" t="s">
        <v>2159</v>
      </c>
      <c r="W659" s="84" t="s">
        <v>2160</v>
      </c>
      <c r="X659" s="90" t="s">
        <v>2152</v>
      </c>
      <c r="Y659" s="90">
        <v>44120</v>
      </c>
      <c r="Z659" s="91">
        <v>17710</v>
      </c>
      <c r="AA659" s="91">
        <v>8.61</v>
      </c>
      <c r="AB659" s="91">
        <v>76</v>
      </c>
      <c r="AC659" s="91">
        <v>29.9</v>
      </c>
      <c r="AD659" s="91">
        <v>31.6</v>
      </c>
      <c r="AE659" s="91">
        <v>7.26</v>
      </c>
      <c r="AF659" s="91">
        <v>101.2</v>
      </c>
      <c r="AG659" s="91">
        <f t="shared" si="393"/>
        <v>1.7000000000000028</v>
      </c>
      <c r="AH659" s="91">
        <v>17.100000000000001</v>
      </c>
      <c r="AI659" s="91">
        <v>2</v>
      </c>
      <c r="AJ659" s="91" t="s">
        <v>88</v>
      </c>
      <c r="AK659" s="91">
        <v>10</v>
      </c>
      <c r="AL659" s="91">
        <v>4100</v>
      </c>
      <c r="AM659" s="91" t="s">
        <v>88</v>
      </c>
      <c r="AN659" s="91" t="s">
        <v>88</v>
      </c>
      <c r="AO659" s="91" t="s">
        <v>88</v>
      </c>
      <c r="AP659" s="91">
        <v>0.684466888907167</v>
      </c>
      <c r="AQ659" s="91" t="s">
        <v>88</v>
      </c>
      <c r="AR659" s="91" t="s">
        <v>88</v>
      </c>
      <c r="AS659" s="91" t="s">
        <v>88</v>
      </c>
      <c r="AT659" s="91" t="s">
        <v>88</v>
      </c>
      <c r="AU659" s="91" t="s">
        <v>88</v>
      </c>
      <c r="AV659" s="91">
        <v>179</v>
      </c>
      <c r="AW659" s="91" t="s">
        <v>88</v>
      </c>
      <c r="AX659" s="91">
        <v>5</v>
      </c>
      <c r="AY659" s="91">
        <v>0.69299999999999995</v>
      </c>
      <c r="AZ659" s="91" t="s">
        <v>88</v>
      </c>
      <c r="BA659" s="91" t="s">
        <v>88</v>
      </c>
      <c r="BB659" s="91">
        <v>0.05</v>
      </c>
      <c r="BC659" s="91" t="s">
        <v>88</v>
      </c>
      <c r="BD659" s="91" t="s">
        <v>88</v>
      </c>
      <c r="BE659" s="93">
        <v>1E-3</v>
      </c>
      <c r="BF659" s="91" t="s">
        <v>88</v>
      </c>
      <c r="BG659" s="91" t="s">
        <v>88</v>
      </c>
      <c r="BH659" s="91" t="s">
        <v>88</v>
      </c>
      <c r="BI659" s="94">
        <f t="shared" si="394"/>
        <v>98.809711650725916</v>
      </c>
      <c r="BJ659" s="95">
        <f t="shared" si="395"/>
        <v>2</v>
      </c>
      <c r="BK659" s="95">
        <f t="shared" si="396"/>
        <v>64.626397617750627</v>
      </c>
      <c r="BL659" s="95">
        <f t="shared" si="397"/>
        <v>80.14150832</v>
      </c>
      <c r="BM659" s="95">
        <f t="shared" si="398"/>
        <v>95.973498415537648</v>
      </c>
      <c r="BN659" s="95">
        <f t="shared" si="399"/>
        <v>2</v>
      </c>
      <c r="BO659" s="95">
        <f t="shared" si="400"/>
        <v>87.38107286186181</v>
      </c>
      <c r="BP659" s="95">
        <f t="shared" si="401"/>
        <v>5</v>
      </c>
      <c r="BQ659" s="95">
        <f t="shared" si="402"/>
        <v>20</v>
      </c>
      <c r="BR659" s="96">
        <f t="shared" si="403"/>
        <v>53.377577761515923</v>
      </c>
      <c r="BS659" s="97" t="str">
        <f t="shared" si="404"/>
        <v>MEDIA</v>
      </c>
      <c r="BT659" s="98">
        <f t="shared" si="405"/>
        <v>7.2150072150072155</v>
      </c>
      <c r="BU659" s="99">
        <f t="shared" si="406"/>
        <v>0.98799999999999999</v>
      </c>
      <c r="BV659" s="100">
        <f t="shared" si="407"/>
        <v>0.1</v>
      </c>
      <c r="BW659" s="95">
        <f t="shared" si="408"/>
        <v>0.72872979883257727</v>
      </c>
      <c r="BX659" s="94">
        <f t="shared" si="409"/>
        <v>0.91</v>
      </c>
      <c r="BY659" s="100">
        <f t="shared" si="410"/>
        <v>0.48299999999999998</v>
      </c>
      <c r="BZ659" s="100">
        <f t="shared" si="411"/>
        <v>0.81790827351249429</v>
      </c>
      <c r="CA659" s="94">
        <f t="shared" si="412"/>
        <v>0.35</v>
      </c>
      <c r="CB659" s="99">
        <f t="shared" si="413"/>
        <v>0.63262933012831013</v>
      </c>
      <c r="CC659" s="97" t="str">
        <f t="shared" si="414"/>
        <v>Regular</v>
      </c>
      <c r="CD659" s="99">
        <f t="shared" si="415"/>
        <v>0.18209172648750568</v>
      </c>
      <c r="CE659" s="96">
        <f t="shared" si="416"/>
        <v>1</v>
      </c>
      <c r="CF659" s="96">
        <f t="shared" si="417"/>
        <v>1</v>
      </c>
      <c r="CG659" s="99">
        <f t="shared" si="418"/>
        <v>0.72736390882916846</v>
      </c>
      <c r="CH659" s="101" t="str">
        <f t="shared" si="419"/>
        <v>Alta</v>
      </c>
      <c r="CI659" s="96">
        <f t="shared" si="420"/>
        <v>0</v>
      </c>
      <c r="CJ659" s="96">
        <f t="shared" si="421"/>
        <v>1</v>
      </c>
      <c r="CK659" s="96">
        <f t="shared" si="422"/>
        <v>0</v>
      </c>
      <c r="CL659" s="102">
        <f t="shared" si="423"/>
        <v>0.33333333333333331</v>
      </c>
      <c r="CM659" s="103" t="str">
        <f t="shared" si="424"/>
        <v>Baja</v>
      </c>
      <c r="CN659" s="96">
        <f t="shared" si="425"/>
        <v>0.51700000000000002</v>
      </c>
      <c r="CO659" s="96">
        <f t="shared" si="426"/>
        <v>0.51700000000000002</v>
      </c>
      <c r="CP659" s="103" t="str">
        <f t="shared" si="427"/>
        <v>Media</v>
      </c>
      <c r="CQ659" s="104">
        <f t="shared" si="428"/>
        <v>0.20173269194580362</v>
      </c>
      <c r="CR659" s="104">
        <f t="shared" si="429"/>
        <v>0.20173269194580362</v>
      </c>
      <c r="CS659" s="103" t="str">
        <f t="shared" si="430"/>
        <v>Baja</v>
      </c>
      <c r="CT659" s="105" t="str">
        <f t="shared" si="431"/>
        <v>Eutrofico</v>
      </c>
      <c r="CU659" s="113" t="s">
        <v>3027</v>
      </c>
      <c r="CV659" s="83" t="s">
        <v>3028</v>
      </c>
      <c r="CW659" s="90">
        <v>44174</v>
      </c>
      <c r="CX659" s="106" t="e">
        <f t="shared" si="432"/>
        <v>#VALUE!</v>
      </c>
    </row>
    <row r="660" spans="1:102" ht="30" hidden="1" customHeight="1" x14ac:dyDescent="0.2">
      <c r="A660" s="83">
        <v>2020</v>
      </c>
      <c r="B660" s="84" t="s">
        <v>2162</v>
      </c>
      <c r="C660" s="84" t="s">
        <v>3031</v>
      </c>
      <c r="D660" s="83" t="s">
        <v>2164</v>
      </c>
      <c r="E660" s="84" t="s">
        <v>1328</v>
      </c>
      <c r="F660" s="86" t="s">
        <v>241</v>
      </c>
      <c r="G660" s="86" t="s">
        <v>1507</v>
      </c>
      <c r="H660" s="87">
        <v>-75.671835000000002</v>
      </c>
      <c r="I660" s="119">
        <v>6.7800539999999998</v>
      </c>
      <c r="J660" s="88">
        <v>823731.00910000002</v>
      </c>
      <c r="K660" s="86">
        <v>1241791.7274</v>
      </c>
      <c r="L660" s="120">
        <v>2713</v>
      </c>
      <c r="M660" s="83">
        <v>2</v>
      </c>
      <c r="N660" s="86" t="s">
        <v>79</v>
      </c>
      <c r="O660" s="86" t="s">
        <v>2545</v>
      </c>
      <c r="P660" s="86" t="s">
        <v>80</v>
      </c>
      <c r="Q660" s="84" t="s">
        <v>2546</v>
      </c>
      <c r="R660" s="84" t="s">
        <v>667</v>
      </c>
      <c r="S660" s="84" t="s">
        <v>181</v>
      </c>
      <c r="T660" s="84" t="s">
        <v>668</v>
      </c>
      <c r="U660" s="85" t="s">
        <v>276</v>
      </c>
      <c r="V660" s="84" t="s">
        <v>277</v>
      </c>
      <c r="W660" s="84" t="s">
        <v>2165</v>
      </c>
      <c r="X660" s="90" t="s">
        <v>3031</v>
      </c>
      <c r="Y660" s="90">
        <v>44144</v>
      </c>
      <c r="Z660" s="91">
        <v>2312.96</v>
      </c>
      <c r="AA660" s="91">
        <v>7.75</v>
      </c>
      <c r="AB660" s="91">
        <v>20</v>
      </c>
      <c r="AC660" s="91">
        <v>11.3</v>
      </c>
      <c r="AD660" s="91">
        <v>18.2</v>
      </c>
      <c r="AE660" s="91">
        <v>7.23</v>
      </c>
      <c r="AF660" s="91">
        <v>101.4</v>
      </c>
      <c r="AG660" s="91">
        <f t="shared" si="393"/>
        <v>6.8999999999999986</v>
      </c>
      <c r="AH660" s="91">
        <v>12</v>
      </c>
      <c r="AI660" s="91">
        <v>2</v>
      </c>
      <c r="AJ660" s="91" t="s">
        <v>88</v>
      </c>
      <c r="AK660" s="91" t="s">
        <v>88</v>
      </c>
      <c r="AL660" s="91">
        <v>110</v>
      </c>
      <c r="AM660" s="91" t="s">
        <v>88</v>
      </c>
      <c r="AN660" s="91" t="s">
        <v>88</v>
      </c>
      <c r="AO660" s="91" t="s">
        <v>88</v>
      </c>
      <c r="AP660" s="91">
        <v>0.41790882656048156</v>
      </c>
      <c r="AQ660" s="91" t="s">
        <v>88</v>
      </c>
      <c r="AR660" s="91" t="s">
        <v>88</v>
      </c>
      <c r="AS660" s="91">
        <v>1.26</v>
      </c>
      <c r="AT660" s="91" t="s">
        <v>88</v>
      </c>
      <c r="AU660" s="91" t="s">
        <v>88</v>
      </c>
      <c r="AV660" s="91">
        <v>7</v>
      </c>
      <c r="AW660" s="91" t="s">
        <v>88</v>
      </c>
      <c r="AX660" s="91">
        <v>5</v>
      </c>
      <c r="AY660" s="91">
        <v>0.20200000000000001</v>
      </c>
      <c r="AZ660" s="91" t="s">
        <v>88</v>
      </c>
      <c r="BA660" s="91" t="s">
        <v>88</v>
      </c>
      <c r="BB660" s="91" t="s">
        <v>88</v>
      </c>
      <c r="BC660" s="91" t="s">
        <v>88</v>
      </c>
      <c r="BD660" s="91" t="s">
        <v>88</v>
      </c>
      <c r="BE660" s="93" t="s">
        <v>88</v>
      </c>
      <c r="BF660" s="91" t="s">
        <v>88</v>
      </c>
      <c r="BG660" s="91" t="s">
        <v>88</v>
      </c>
      <c r="BH660" s="91" t="s">
        <v>88</v>
      </c>
      <c r="BI660" s="94">
        <f t="shared" si="394"/>
        <v>98.812085372278574</v>
      </c>
      <c r="BJ660" s="95">
        <f t="shared" si="395"/>
        <v>2</v>
      </c>
      <c r="BK660" s="95">
        <f t="shared" si="396"/>
        <v>90.444266054684704</v>
      </c>
      <c r="BL660" s="95">
        <f t="shared" si="397"/>
        <v>80.14150832</v>
      </c>
      <c r="BM660" s="95">
        <f t="shared" si="398"/>
        <v>97.871282814992128</v>
      </c>
      <c r="BN660" s="95">
        <f t="shared" si="399"/>
        <v>2</v>
      </c>
      <c r="BO660" s="95">
        <f t="shared" si="400"/>
        <v>62.361667359085018</v>
      </c>
      <c r="BP660" s="95">
        <f t="shared" si="401"/>
        <v>94.863201482543332</v>
      </c>
      <c r="BQ660" s="95">
        <f t="shared" si="402"/>
        <v>20</v>
      </c>
      <c r="BR660" s="96">
        <f t="shared" si="403"/>
        <v>61.094840830513867</v>
      </c>
      <c r="BS660" s="97" t="str">
        <f t="shared" si="404"/>
        <v>MEDIA</v>
      </c>
      <c r="BT660" s="98">
        <f t="shared" si="405"/>
        <v>24.75247524752475</v>
      </c>
      <c r="BU660" s="99">
        <f t="shared" si="406"/>
        <v>0.98599999999999999</v>
      </c>
      <c r="BV660" s="100">
        <f t="shared" si="407"/>
        <v>0.1</v>
      </c>
      <c r="BW660" s="95">
        <f t="shared" si="408"/>
        <v>1</v>
      </c>
      <c r="BX660" s="94">
        <f t="shared" si="409"/>
        <v>0.91</v>
      </c>
      <c r="BY660" s="100">
        <f t="shared" si="410"/>
        <v>0.999</v>
      </c>
      <c r="BZ660" s="100">
        <f t="shared" si="411"/>
        <v>0.96956451728374116</v>
      </c>
      <c r="CA660" s="94">
        <f t="shared" si="412"/>
        <v>0.15</v>
      </c>
      <c r="CB660" s="99">
        <f t="shared" si="413"/>
        <v>0.73575903241972385</v>
      </c>
      <c r="CC660" s="97" t="str">
        <f t="shared" si="414"/>
        <v>Aceptable</v>
      </c>
      <c r="CD660" s="99">
        <f t="shared" si="415"/>
        <v>3.0435482716258833E-2</v>
      </c>
      <c r="CE660" s="96">
        <f t="shared" si="416"/>
        <v>1</v>
      </c>
      <c r="CF660" s="96">
        <f t="shared" si="417"/>
        <v>1</v>
      </c>
      <c r="CG660" s="99">
        <f t="shared" si="418"/>
        <v>0.67681182757208624</v>
      </c>
      <c r="CH660" s="101" t="str">
        <f t="shared" si="419"/>
        <v>Alta</v>
      </c>
      <c r="CI660" s="96">
        <f t="shared" si="420"/>
        <v>0</v>
      </c>
      <c r="CJ660" s="96">
        <f t="shared" si="421"/>
        <v>1</v>
      </c>
      <c r="CK660" s="96">
        <f t="shared" si="422"/>
        <v>0</v>
      </c>
      <c r="CL660" s="102">
        <f t="shared" si="423"/>
        <v>0.33333333333333331</v>
      </c>
      <c r="CM660" s="103" t="str">
        <f t="shared" si="424"/>
        <v>Baja</v>
      </c>
      <c r="CN660" s="96">
        <f t="shared" si="425"/>
        <v>0</v>
      </c>
      <c r="CO660" s="96">
        <f t="shared" si="426"/>
        <v>0</v>
      </c>
      <c r="CP660" s="103" t="str">
        <f t="shared" si="427"/>
        <v>Ninguna</v>
      </c>
      <c r="CQ660" s="104">
        <f t="shared" si="428"/>
        <v>1.2837044943409528E-2</v>
      </c>
      <c r="CR660" s="104">
        <f t="shared" si="429"/>
        <v>1.2837044943409528E-2</v>
      </c>
      <c r="CS660" s="103" t="str">
        <f t="shared" si="430"/>
        <v>Ninguna</v>
      </c>
      <c r="CT660" s="105" t="str">
        <f t="shared" si="431"/>
        <v>Eutrofico</v>
      </c>
      <c r="CU660" s="113" t="s">
        <v>3032</v>
      </c>
      <c r="CV660" s="83" t="s">
        <v>3033</v>
      </c>
      <c r="CW660" s="90">
        <v>44159</v>
      </c>
      <c r="CX660" s="106" t="e">
        <f t="shared" si="432"/>
        <v>#VALUE!</v>
      </c>
    </row>
    <row r="661" spans="1:102" ht="30" hidden="1" customHeight="1" x14ac:dyDescent="0.2">
      <c r="A661" s="83">
        <v>2020</v>
      </c>
      <c r="B661" s="84" t="s">
        <v>2168</v>
      </c>
      <c r="C661" s="84" t="s">
        <v>277</v>
      </c>
      <c r="D661" s="83" t="s">
        <v>2169</v>
      </c>
      <c r="E661" s="84" t="s">
        <v>1328</v>
      </c>
      <c r="F661" s="86" t="s">
        <v>241</v>
      </c>
      <c r="G661" s="86" t="s">
        <v>1494</v>
      </c>
      <c r="H661" s="87">
        <v>-75.665908000000002</v>
      </c>
      <c r="I661" s="119">
        <v>6.8815</v>
      </c>
      <c r="J661" s="88">
        <v>824423.47900000005</v>
      </c>
      <c r="K661" s="86">
        <v>1253012.7079</v>
      </c>
      <c r="L661" s="120">
        <v>2453</v>
      </c>
      <c r="M661" s="83">
        <v>2</v>
      </c>
      <c r="N661" s="86" t="s">
        <v>79</v>
      </c>
      <c r="O661" s="86" t="s">
        <v>2545</v>
      </c>
      <c r="P661" s="86" t="s">
        <v>80</v>
      </c>
      <c r="Q661" s="84" t="s">
        <v>2546</v>
      </c>
      <c r="R661" s="84" t="s">
        <v>667</v>
      </c>
      <c r="S661" s="84" t="s">
        <v>181</v>
      </c>
      <c r="T661" s="84" t="s">
        <v>668</v>
      </c>
      <c r="U661" s="85" t="s">
        <v>276</v>
      </c>
      <c r="V661" s="84" t="s">
        <v>277</v>
      </c>
      <c r="W661" s="84" t="s">
        <v>278</v>
      </c>
      <c r="X661" s="90" t="s">
        <v>277</v>
      </c>
      <c r="Y661" s="90">
        <v>44145</v>
      </c>
      <c r="Z661" s="91">
        <v>4300</v>
      </c>
      <c r="AA661" s="91">
        <v>8.1199999999999992</v>
      </c>
      <c r="AB661" s="91">
        <v>30</v>
      </c>
      <c r="AC661" s="91">
        <v>14.5</v>
      </c>
      <c r="AD661" s="91">
        <v>18.8</v>
      </c>
      <c r="AE661" s="91">
        <v>7.12</v>
      </c>
      <c r="AF661" s="91">
        <v>99.7</v>
      </c>
      <c r="AG661" s="91">
        <f t="shared" si="393"/>
        <v>4.3000000000000007</v>
      </c>
      <c r="AH661" s="91">
        <v>12</v>
      </c>
      <c r="AI661" s="91">
        <v>2</v>
      </c>
      <c r="AJ661" s="91" t="s">
        <v>88</v>
      </c>
      <c r="AK661" s="91" t="s">
        <v>88</v>
      </c>
      <c r="AL661" s="91">
        <v>1440</v>
      </c>
      <c r="AM661" s="91" t="s">
        <v>88</v>
      </c>
      <c r="AN661" s="91" t="s">
        <v>88</v>
      </c>
      <c r="AO661" s="91" t="s">
        <v>88</v>
      </c>
      <c r="AP661" s="91">
        <v>0.56700062414422081</v>
      </c>
      <c r="AQ661" s="91" t="s">
        <v>88</v>
      </c>
      <c r="AR661" s="91" t="s">
        <v>88</v>
      </c>
      <c r="AS661" s="91">
        <v>11</v>
      </c>
      <c r="AT661" s="91" t="s">
        <v>88</v>
      </c>
      <c r="AU661" s="91" t="s">
        <v>88</v>
      </c>
      <c r="AV661" s="91">
        <v>13</v>
      </c>
      <c r="AW661" s="91" t="s">
        <v>88</v>
      </c>
      <c r="AX661" s="91">
        <v>5</v>
      </c>
      <c r="AY661" s="91">
        <v>0.26500000000000001</v>
      </c>
      <c r="AZ661" s="91" t="s">
        <v>88</v>
      </c>
      <c r="BA661" s="91" t="s">
        <v>88</v>
      </c>
      <c r="BB661" s="91" t="s">
        <v>88</v>
      </c>
      <c r="BC661" s="91" t="s">
        <v>88</v>
      </c>
      <c r="BD661" s="91" t="s">
        <v>88</v>
      </c>
      <c r="BE661" s="93" t="s">
        <v>88</v>
      </c>
      <c r="BF661" s="91" t="s">
        <v>88</v>
      </c>
      <c r="BG661" s="91" t="s">
        <v>88</v>
      </c>
      <c r="BH661" s="91" t="s">
        <v>88</v>
      </c>
      <c r="BI661" s="94">
        <f t="shared" si="394"/>
        <v>98.721632392001496</v>
      </c>
      <c r="BJ661" s="95">
        <f t="shared" si="395"/>
        <v>2</v>
      </c>
      <c r="BK661" s="95">
        <f t="shared" si="396"/>
        <v>81.58258253954773</v>
      </c>
      <c r="BL661" s="95">
        <f t="shared" si="397"/>
        <v>80.14150832</v>
      </c>
      <c r="BM661" s="95">
        <f t="shared" si="398"/>
        <v>96.803584365950627</v>
      </c>
      <c r="BN661" s="95">
        <f t="shared" si="399"/>
        <v>2</v>
      </c>
      <c r="BO661" s="95">
        <f t="shared" si="400"/>
        <v>76.855014241440628</v>
      </c>
      <c r="BP661" s="95">
        <f t="shared" si="401"/>
        <v>74.491878569899995</v>
      </c>
      <c r="BQ661" s="95">
        <f t="shared" si="402"/>
        <v>20</v>
      </c>
      <c r="BR661" s="96">
        <f t="shared" si="403"/>
        <v>59.81753764752164</v>
      </c>
      <c r="BS661" s="97" t="str">
        <f t="shared" si="404"/>
        <v>MEDIA</v>
      </c>
      <c r="BT661" s="98">
        <f t="shared" si="405"/>
        <v>18.867924528301884</v>
      </c>
      <c r="BU661" s="99">
        <f t="shared" si="406"/>
        <v>0.997</v>
      </c>
      <c r="BV661" s="100">
        <f t="shared" si="407"/>
        <v>0.1</v>
      </c>
      <c r="BW661" s="95">
        <f t="shared" si="408"/>
        <v>0.93964521670461287</v>
      </c>
      <c r="BX661" s="94">
        <f t="shared" si="409"/>
        <v>0.91</v>
      </c>
      <c r="BY661" s="100">
        <f t="shared" si="410"/>
        <v>0.98099999999999998</v>
      </c>
      <c r="BZ661" s="100">
        <f t="shared" si="411"/>
        <v>0.94759864932428817</v>
      </c>
      <c r="CA661" s="94">
        <f t="shared" si="412"/>
        <v>0.8</v>
      </c>
      <c r="CB661" s="99">
        <f t="shared" si="413"/>
        <v>0.81447414124404627</v>
      </c>
      <c r="CC661" s="97" t="str">
        <f t="shared" si="414"/>
        <v>Aceptable</v>
      </c>
      <c r="CD661" s="99">
        <f t="shared" si="415"/>
        <v>5.2401350675711791E-2</v>
      </c>
      <c r="CE661" s="96">
        <f t="shared" si="416"/>
        <v>1</v>
      </c>
      <c r="CF661" s="96">
        <f t="shared" si="417"/>
        <v>1</v>
      </c>
      <c r="CG661" s="99">
        <f t="shared" si="418"/>
        <v>0.68413378355857057</v>
      </c>
      <c r="CH661" s="101" t="str">
        <f t="shared" si="419"/>
        <v>Alta</v>
      </c>
      <c r="CI661" s="96">
        <f t="shared" si="420"/>
        <v>0</v>
      </c>
      <c r="CJ661" s="96">
        <f t="shared" si="421"/>
        <v>1</v>
      </c>
      <c r="CK661" s="96">
        <f t="shared" si="422"/>
        <v>3.0000000000000027E-3</v>
      </c>
      <c r="CL661" s="102">
        <f t="shared" si="423"/>
        <v>0.33433333333333337</v>
      </c>
      <c r="CM661" s="103" t="str">
        <f t="shared" si="424"/>
        <v>Baja</v>
      </c>
      <c r="CN661" s="96">
        <f t="shared" si="425"/>
        <v>1.9E-2</v>
      </c>
      <c r="CO661" s="96">
        <f t="shared" si="426"/>
        <v>1.9E-2</v>
      </c>
      <c r="CP661" s="103" t="str">
        <f t="shared" si="427"/>
        <v>Ninguna</v>
      </c>
      <c r="CQ661" s="104">
        <f t="shared" si="428"/>
        <v>4.4531712410049058E-2</v>
      </c>
      <c r="CR661" s="104">
        <f t="shared" si="429"/>
        <v>4.4531712410049058E-2</v>
      </c>
      <c r="CS661" s="103" t="str">
        <f t="shared" si="430"/>
        <v>Ninguna</v>
      </c>
      <c r="CT661" s="105" t="str">
        <f t="shared" si="431"/>
        <v>Eutrofico</v>
      </c>
      <c r="CU661" s="113" t="s">
        <v>3032</v>
      </c>
      <c r="CV661" s="83" t="s">
        <v>3033</v>
      </c>
      <c r="CW661" s="90">
        <v>44159</v>
      </c>
      <c r="CX661" s="106" t="e">
        <f t="shared" si="432"/>
        <v>#VALUE!</v>
      </c>
    </row>
    <row r="662" spans="1:102" ht="30" hidden="1" customHeight="1" x14ac:dyDescent="0.2">
      <c r="A662" s="83">
        <v>2020</v>
      </c>
      <c r="B662" s="84" t="s">
        <v>2171</v>
      </c>
      <c r="C662" s="84" t="s">
        <v>277</v>
      </c>
      <c r="D662" s="83" t="s">
        <v>2172</v>
      </c>
      <c r="E662" s="84" t="s">
        <v>2173</v>
      </c>
      <c r="F662" s="86" t="s">
        <v>241</v>
      </c>
      <c r="G662" s="86" t="s">
        <v>1578</v>
      </c>
      <c r="H662" s="87">
        <v>-75.672936000000007</v>
      </c>
      <c r="I662" s="119">
        <v>6.9386650000000003</v>
      </c>
      <c r="J662" s="88">
        <v>823667.62379999994</v>
      </c>
      <c r="K662" s="86">
        <v>1259339.5893999999</v>
      </c>
      <c r="L662" s="120">
        <v>1415</v>
      </c>
      <c r="M662" s="83">
        <v>2</v>
      </c>
      <c r="N662" s="86" t="s">
        <v>79</v>
      </c>
      <c r="O662" s="86" t="s">
        <v>2545</v>
      </c>
      <c r="P662" s="86" t="s">
        <v>80</v>
      </c>
      <c r="Q662" s="84" t="s">
        <v>2546</v>
      </c>
      <c r="R662" s="84" t="s">
        <v>667</v>
      </c>
      <c r="S662" s="84" t="s">
        <v>181</v>
      </c>
      <c r="T662" s="84" t="s">
        <v>668</v>
      </c>
      <c r="U662" s="85" t="s">
        <v>276</v>
      </c>
      <c r="V662" s="84" t="s">
        <v>277</v>
      </c>
      <c r="W662" s="84" t="s">
        <v>278</v>
      </c>
      <c r="X662" s="90" t="s">
        <v>277</v>
      </c>
      <c r="Y662" s="90">
        <v>44145</v>
      </c>
      <c r="Z662" s="91">
        <v>3690</v>
      </c>
      <c r="AA662" s="91">
        <v>8.07</v>
      </c>
      <c r="AB662" s="91">
        <v>60</v>
      </c>
      <c r="AC662" s="91">
        <v>18.899999999999999</v>
      </c>
      <c r="AD662" s="91">
        <v>22.4</v>
      </c>
      <c r="AE662" s="91">
        <v>7.65</v>
      </c>
      <c r="AF662" s="91">
        <v>95.5</v>
      </c>
      <c r="AG662" s="91">
        <f t="shared" si="393"/>
        <v>3.5</v>
      </c>
      <c r="AH662" s="91">
        <v>12</v>
      </c>
      <c r="AI662" s="91">
        <v>2</v>
      </c>
      <c r="AJ662" s="91" t="s">
        <v>88</v>
      </c>
      <c r="AK662" s="91" t="s">
        <v>88</v>
      </c>
      <c r="AL662" s="91">
        <v>9850</v>
      </c>
      <c r="AM662" s="91" t="s">
        <v>88</v>
      </c>
      <c r="AN662" s="91" t="s">
        <v>88</v>
      </c>
      <c r="AO662" s="91" t="s">
        <v>88</v>
      </c>
      <c r="AP662" s="91">
        <v>0.83581765312096312</v>
      </c>
      <c r="AQ662" s="91" t="s">
        <v>88</v>
      </c>
      <c r="AR662" s="91" t="s">
        <v>88</v>
      </c>
      <c r="AS662" s="91">
        <v>13</v>
      </c>
      <c r="AT662" s="91" t="s">
        <v>88</v>
      </c>
      <c r="AU662" s="91" t="s">
        <v>88</v>
      </c>
      <c r="AV662" s="91">
        <v>15</v>
      </c>
      <c r="AW662" s="91" t="s">
        <v>88</v>
      </c>
      <c r="AX662" s="91">
        <v>5</v>
      </c>
      <c r="AY662" s="91">
        <v>0.27400000000000002</v>
      </c>
      <c r="AZ662" s="91" t="s">
        <v>88</v>
      </c>
      <c r="BA662" s="91" t="s">
        <v>88</v>
      </c>
      <c r="BB662" s="91" t="s">
        <v>88</v>
      </c>
      <c r="BC662" s="91" t="s">
        <v>88</v>
      </c>
      <c r="BD662" s="91" t="s">
        <v>88</v>
      </c>
      <c r="BE662" s="93" t="s">
        <v>88</v>
      </c>
      <c r="BF662" s="91" t="s">
        <v>88</v>
      </c>
      <c r="BG662" s="91" t="s">
        <v>88</v>
      </c>
      <c r="BH662" s="91" t="s">
        <v>88</v>
      </c>
      <c r="BI662" s="94">
        <f t="shared" si="394"/>
        <v>97.810176752901953</v>
      </c>
      <c r="BJ662" s="95">
        <f t="shared" si="395"/>
        <v>2</v>
      </c>
      <c r="BK662" s="95">
        <f t="shared" si="396"/>
        <v>83.049508852207509</v>
      </c>
      <c r="BL662" s="95">
        <f t="shared" si="397"/>
        <v>80.14150832</v>
      </c>
      <c r="BM662" s="95">
        <f t="shared" si="398"/>
        <v>94.918253036455113</v>
      </c>
      <c r="BN662" s="95">
        <f t="shared" si="399"/>
        <v>2</v>
      </c>
      <c r="BO662" s="95">
        <f t="shared" si="400"/>
        <v>80.69497612207968</v>
      </c>
      <c r="BP662" s="95">
        <f t="shared" si="401"/>
        <v>71.186607937899993</v>
      </c>
      <c r="BQ662" s="95">
        <f t="shared" si="402"/>
        <v>20</v>
      </c>
      <c r="BR662" s="96">
        <f t="shared" si="403"/>
        <v>59.754993487821643</v>
      </c>
      <c r="BS662" s="97" t="str">
        <f t="shared" si="404"/>
        <v>MEDIA</v>
      </c>
      <c r="BT662" s="98">
        <f t="shared" si="405"/>
        <v>18.248175182481749</v>
      </c>
      <c r="BU662" s="99">
        <f t="shared" si="406"/>
        <v>0.95500000000000007</v>
      </c>
      <c r="BV662" s="100">
        <f t="shared" si="407"/>
        <v>0.1</v>
      </c>
      <c r="BW662" s="95">
        <f t="shared" si="408"/>
        <v>0.96433725689938332</v>
      </c>
      <c r="BX662" s="94">
        <f t="shared" si="409"/>
        <v>0.91</v>
      </c>
      <c r="BY662" s="100">
        <f t="shared" si="410"/>
        <v>0.97499999999999998</v>
      </c>
      <c r="BZ662" s="100">
        <f t="shared" si="411"/>
        <v>0.86734528969853752</v>
      </c>
      <c r="CA662" s="94">
        <f t="shared" si="412"/>
        <v>0.8</v>
      </c>
      <c r="CB662" s="99">
        <f t="shared" si="413"/>
        <v>0.79913555652370905</v>
      </c>
      <c r="CC662" s="97" t="str">
        <f t="shared" si="414"/>
        <v>Aceptable</v>
      </c>
      <c r="CD662" s="99">
        <f t="shared" si="415"/>
        <v>0.13265471030146248</v>
      </c>
      <c r="CE662" s="96">
        <f t="shared" si="416"/>
        <v>1</v>
      </c>
      <c r="CF662" s="96">
        <f t="shared" si="417"/>
        <v>1</v>
      </c>
      <c r="CG662" s="99">
        <f t="shared" si="418"/>
        <v>0.71088490343382083</v>
      </c>
      <c r="CH662" s="101" t="str">
        <f t="shared" si="419"/>
        <v>Alta</v>
      </c>
      <c r="CI662" s="96">
        <f t="shared" si="420"/>
        <v>0</v>
      </c>
      <c r="CJ662" s="96">
        <f t="shared" si="421"/>
        <v>1</v>
      </c>
      <c r="CK662" s="96">
        <f t="shared" si="422"/>
        <v>4.4999999999999929E-2</v>
      </c>
      <c r="CL662" s="102">
        <f t="shared" si="423"/>
        <v>0.34833333333333333</v>
      </c>
      <c r="CM662" s="103" t="str">
        <f t="shared" si="424"/>
        <v>Baja</v>
      </c>
      <c r="CN662" s="96">
        <f t="shared" si="425"/>
        <v>2.4999999999999998E-2</v>
      </c>
      <c r="CO662" s="96">
        <f t="shared" si="426"/>
        <v>2.4999999999999998E-2</v>
      </c>
      <c r="CP662" s="103" t="str">
        <f t="shared" si="427"/>
        <v>Ninguna</v>
      </c>
      <c r="CQ662" s="104">
        <f t="shared" si="428"/>
        <v>3.7742329520246684E-2</v>
      </c>
      <c r="CR662" s="104">
        <f t="shared" si="429"/>
        <v>3.7742329520246684E-2</v>
      </c>
      <c r="CS662" s="103" t="str">
        <f t="shared" si="430"/>
        <v>Ninguna</v>
      </c>
      <c r="CT662" s="105" t="str">
        <f t="shared" si="431"/>
        <v>Eutrofico</v>
      </c>
      <c r="CU662" s="113" t="s">
        <v>3032</v>
      </c>
      <c r="CV662" s="83" t="s">
        <v>3033</v>
      </c>
      <c r="CW662" s="90">
        <v>44159</v>
      </c>
      <c r="CX662" s="106" t="e">
        <f t="shared" si="432"/>
        <v>#VALUE!</v>
      </c>
    </row>
    <row r="663" spans="1:102" ht="30" hidden="1" customHeight="1" x14ac:dyDescent="0.2">
      <c r="A663" s="83">
        <v>2020</v>
      </c>
      <c r="B663" s="84" t="s">
        <v>2175</v>
      </c>
      <c r="C663" s="84" t="s">
        <v>277</v>
      </c>
      <c r="D663" s="83" t="s">
        <v>2176</v>
      </c>
      <c r="E663" s="84" t="s">
        <v>2173</v>
      </c>
      <c r="F663" s="86" t="s">
        <v>241</v>
      </c>
      <c r="G663" s="86" t="s">
        <v>1951</v>
      </c>
      <c r="H663" s="87">
        <v>-75.656831999999994</v>
      </c>
      <c r="I663" s="119">
        <v>7.0272750000000004</v>
      </c>
      <c r="J663" s="88">
        <v>825480.79779999994</v>
      </c>
      <c r="K663" s="86">
        <v>1269136.7083999999</v>
      </c>
      <c r="L663" s="120">
        <v>567</v>
      </c>
      <c r="M663" s="83">
        <v>2</v>
      </c>
      <c r="N663" s="86" t="s">
        <v>79</v>
      </c>
      <c r="O663" s="86" t="s">
        <v>2545</v>
      </c>
      <c r="P663" s="86" t="s">
        <v>80</v>
      </c>
      <c r="Q663" s="84" t="s">
        <v>2546</v>
      </c>
      <c r="R663" s="84" t="s">
        <v>667</v>
      </c>
      <c r="S663" s="84" t="s">
        <v>181</v>
      </c>
      <c r="T663" s="84" t="s">
        <v>668</v>
      </c>
      <c r="U663" s="85" t="s">
        <v>276</v>
      </c>
      <c r="V663" s="84" t="s">
        <v>277</v>
      </c>
      <c r="W663" s="84" t="s">
        <v>278</v>
      </c>
      <c r="X663" s="90" t="s">
        <v>277</v>
      </c>
      <c r="Y663" s="90">
        <v>44145</v>
      </c>
      <c r="Z663" s="91">
        <v>15290</v>
      </c>
      <c r="AA663" s="91">
        <v>8.24</v>
      </c>
      <c r="AB663" s="91">
        <v>90</v>
      </c>
      <c r="AC663" s="91">
        <v>22.3</v>
      </c>
      <c r="AD663" s="91">
        <v>26.4</v>
      </c>
      <c r="AE663" s="91">
        <v>7.32</v>
      </c>
      <c r="AF663" s="91">
        <v>96.3</v>
      </c>
      <c r="AG663" s="91">
        <f t="shared" si="393"/>
        <v>4.0999999999999979</v>
      </c>
      <c r="AH663" s="91">
        <v>12</v>
      </c>
      <c r="AI663" s="91">
        <v>2</v>
      </c>
      <c r="AJ663" s="91" t="s">
        <v>88</v>
      </c>
      <c r="AK663" s="91" t="s">
        <v>88</v>
      </c>
      <c r="AL663" s="91">
        <v>7230</v>
      </c>
      <c r="AM663" s="91" t="s">
        <v>88</v>
      </c>
      <c r="AN663" s="91" t="s">
        <v>88</v>
      </c>
      <c r="AO663" s="91" t="s">
        <v>88</v>
      </c>
      <c r="AP663" s="91">
        <v>0.99394531722492918</v>
      </c>
      <c r="AQ663" s="91" t="s">
        <v>88</v>
      </c>
      <c r="AR663" s="91" t="s">
        <v>88</v>
      </c>
      <c r="AS663" s="91">
        <v>15.8</v>
      </c>
      <c r="AT663" s="91" t="s">
        <v>88</v>
      </c>
      <c r="AU663" s="91" t="s">
        <v>88</v>
      </c>
      <c r="AV663" s="91">
        <v>29</v>
      </c>
      <c r="AW663" s="91" t="s">
        <v>88</v>
      </c>
      <c r="AX663" s="91">
        <v>5</v>
      </c>
      <c r="AY663" s="91">
        <v>0.38600000000000001</v>
      </c>
      <c r="AZ663" s="91" t="s">
        <v>88</v>
      </c>
      <c r="BA663" s="91" t="s">
        <v>88</v>
      </c>
      <c r="BB663" s="91" t="s">
        <v>88</v>
      </c>
      <c r="BC663" s="91" t="s">
        <v>88</v>
      </c>
      <c r="BD663" s="91" t="s">
        <v>88</v>
      </c>
      <c r="BE663" s="93" t="s">
        <v>88</v>
      </c>
      <c r="BF663" s="91" t="s">
        <v>88</v>
      </c>
      <c r="BG663" s="91" t="s">
        <v>88</v>
      </c>
      <c r="BH663" s="91" t="s">
        <v>88</v>
      </c>
      <c r="BI663" s="94">
        <f t="shared" si="394"/>
        <v>98.059440333914338</v>
      </c>
      <c r="BJ663" s="95">
        <f t="shared" si="395"/>
        <v>2</v>
      </c>
      <c r="BK663" s="95">
        <f t="shared" si="396"/>
        <v>77.804954530969553</v>
      </c>
      <c r="BL663" s="95">
        <f t="shared" si="397"/>
        <v>80.14150832</v>
      </c>
      <c r="BM663" s="95">
        <f t="shared" si="398"/>
        <v>93.832731025826391</v>
      </c>
      <c r="BN663" s="95">
        <f t="shared" si="399"/>
        <v>2</v>
      </c>
      <c r="BO663" s="95">
        <f t="shared" si="400"/>
        <v>77.85478614831402</v>
      </c>
      <c r="BP663" s="95">
        <f t="shared" si="401"/>
        <v>66.979257314409438</v>
      </c>
      <c r="BQ663" s="95">
        <f t="shared" si="402"/>
        <v>20</v>
      </c>
      <c r="BR663" s="96">
        <f t="shared" si="403"/>
        <v>58.491308072938885</v>
      </c>
      <c r="BS663" s="97" t="str">
        <f t="shared" si="404"/>
        <v>MEDIA</v>
      </c>
      <c r="BT663" s="98">
        <f t="shared" si="405"/>
        <v>12.953367875647668</v>
      </c>
      <c r="BU663" s="99">
        <f t="shared" si="406"/>
        <v>0.96299999999999997</v>
      </c>
      <c r="BV663" s="100">
        <f t="shared" si="407"/>
        <v>0.1</v>
      </c>
      <c r="BW663" s="95">
        <f t="shared" si="408"/>
        <v>0.8829331332758581</v>
      </c>
      <c r="BX663" s="94">
        <f t="shared" si="409"/>
        <v>0.91</v>
      </c>
      <c r="BY663" s="100">
        <f t="shared" si="410"/>
        <v>0.93300000000000005</v>
      </c>
      <c r="BZ663" s="100">
        <f t="shared" si="411"/>
        <v>0.77160585695003703</v>
      </c>
      <c r="CA663" s="94">
        <f t="shared" si="412"/>
        <v>0.6</v>
      </c>
      <c r="CB663" s="99">
        <f t="shared" si="413"/>
        <v>0.74173545863162527</v>
      </c>
      <c r="CC663" s="97" t="str">
        <f t="shared" si="414"/>
        <v>Aceptable</v>
      </c>
      <c r="CD663" s="99">
        <f t="shared" si="415"/>
        <v>0.22839414304996292</v>
      </c>
      <c r="CE663" s="96">
        <f t="shared" si="416"/>
        <v>1</v>
      </c>
      <c r="CF663" s="96">
        <f t="shared" si="417"/>
        <v>1</v>
      </c>
      <c r="CG663" s="99">
        <f t="shared" si="418"/>
        <v>0.74279804768332092</v>
      </c>
      <c r="CH663" s="101" t="str">
        <f t="shared" si="419"/>
        <v>Alta</v>
      </c>
      <c r="CI663" s="96">
        <f t="shared" si="420"/>
        <v>0</v>
      </c>
      <c r="CJ663" s="96">
        <f t="shared" si="421"/>
        <v>1</v>
      </c>
      <c r="CK663" s="96">
        <f t="shared" si="422"/>
        <v>3.7000000000000033E-2</v>
      </c>
      <c r="CL663" s="102">
        <f t="shared" si="423"/>
        <v>0.34566666666666662</v>
      </c>
      <c r="CM663" s="103" t="str">
        <f t="shared" si="424"/>
        <v>Baja</v>
      </c>
      <c r="CN663" s="96">
        <f t="shared" si="425"/>
        <v>6.7000000000000004E-2</v>
      </c>
      <c r="CO663" s="96">
        <f t="shared" si="426"/>
        <v>6.7000000000000004E-2</v>
      </c>
      <c r="CP663" s="103" t="str">
        <f t="shared" si="427"/>
        <v>Ninguna</v>
      </c>
      <c r="CQ663" s="104">
        <f t="shared" si="428"/>
        <v>6.5865847519336565E-2</v>
      </c>
      <c r="CR663" s="104">
        <f t="shared" si="429"/>
        <v>6.5865847519336565E-2</v>
      </c>
      <c r="CS663" s="103" t="str">
        <f t="shared" si="430"/>
        <v>Ninguna</v>
      </c>
      <c r="CT663" s="105" t="str">
        <f t="shared" si="431"/>
        <v>Eutrofico</v>
      </c>
      <c r="CU663" s="113" t="s">
        <v>3032</v>
      </c>
      <c r="CV663" s="83" t="s">
        <v>3033</v>
      </c>
      <c r="CW663" s="90">
        <v>44159</v>
      </c>
      <c r="CX663" s="106" t="e">
        <f t="shared" si="432"/>
        <v>#VALUE!</v>
      </c>
    </row>
    <row r="664" spans="1:102" ht="30" hidden="1" customHeight="1" x14ac:dyDescent="0.2">
      <c r="A664" s="83">
        <v>2020</v>
      </c>
      <c r="B664" s="84" t="s">
        <v>2178</v>
      </c>
      <c r="C664" s="84" t="s">
        <v>347</v>
      </c>
      <c r="D664" s="83" t="s">
        <v>2179</v>
      </c>
      <c r="E664" s="84" t="s">
        <v>314</v>
      </c>
      <c r="F664" s="86" t="s">
        <v>1412</v>
      </c>
      <c r="G664" s="86" t="s">
        <v>1967</v>
      </c>
      <c r="H664" s="87">
        <v>-74.686047000000002</v>
      </c>
      <c r="I664" s="119">
        <v>7.0687449999999998</v>
      </c>
      <c r="J664" s="88">
        <v>932767.9915</v>
      </c>
      <c r="K664" s="86">
        <v>1273472.5352</v>
      </c>
      <c r="L664" s="120">
        <v>469</v>
      </c>
      <c r="M664" s="83">
        <v>2</v>
      </c>
      <c r="N664" s="86" t="s">
        <v>79</v>
      </c>
      <c r="O664" s="86" t="s">
        <v>2684</v>
      </c>
      <c r="P664" s="86" t="s">
        <v>685</v>
      </c>
      <c r="Q664" s="84" t="s">
        <v>2685</v>
      </c>
      <c r="R664" s="84" t="s">
        <v>686</v>
      </c>
      <c r="S664" s="84" t="s">
        <v>234</v>
      </c>
      <c r="T664" s="84" t="s">
        <v>235</v>
      </c>
      <c r="U664" s="85" t="s">
        <v>344</v>
      </c>
      <c r="V664" s="84" t="s">
        <v>345</v>
      </c>
      <c r="W664" s="84" t="s">
        <v>346</v>
      </c>
      <c r="X664" s="90" t="s">
        <v>347</v>
      </c>
      <c r="Y664" s="90">
        <v>44119</v>
      </c>
      <c r="Z664" s="91">
        <v>530</v>
      </c>
      <c r="AA664" s="91">
        <v>7.91</v>
      </c>
      <c r="AB664" s="91">
        <v>323</v>
      </c>
      <c r="AC664" s="91">
        <v>29.2</v>
      </c>
      <c r="AD664" s="91">
        <v>30.5</v>
      </c>
      <c r="AE664" s="91">
        <v>6.74</v>
      </c>
      <c r="AF664" s="91">
        <v>94.7</v>
      </c>
      <c r="AG664" s="91">
        <f t="shared" si="393"/>
        <v>1.3000000000000007</v>
      </c>
      <c r="AH664" s="91">
        <v>16.3</v>
      </c>
      <c r="AI664" s="91">
        <v>2.02</v>
      </c>
      <c r="AJ664" s="91" t="s">
        <v>88</v>
      </c>
      <c r="AK664" s="91" t="s">
        <v>88</v>
      </c>
      <c r="AL664" s="91">
        <v>29200</v>
      </c>
      <c r="AM664" s="91">
        <v>344800</v>
      </c>
      <c r="AN664" s="91" t="s">
        <v>88</v>
      </c>
      <c r="AO664" s="91" t="s">
        <v>88</v>
      </c>
      <c r="AP664" s="91" t="e">
        <v>#VALUE!</v>
      </c>
      <c r="AQ664" s="91" t="s">
        <v>88</v>
      </c>
      <c r="AR664" s="91" t="s">
        <v>88</v>
      </c>
      <c r="AS664" s="91" t="s">
        <v>88</v>
      </c>
      <c r="AT664" s="91" t="s">
        <v>88</v>
      </c>
      <c r="AU664" s="91">
        <v>1218</v>
      </c>
      <c r="AV664" s="91">
        <v>345</v>
      </c>
      <c r="AW664" s="91" t="s">
        <v>88</v>
      </c>
      <c r="AX664" s="91">
        <v>5</v>
      </c>
      <c r="AY664" s="91">
        <v>0.72099999999999997</v>
      </c>
      <c r="AZ664" s="91" t="s">
        <v>88</v>
      </c>
      <c r="BA664" s="91" t="s">
        <v>88</v>
      </c>
      <c r="BB664" s="91">
        <v>0.05</v>
      </c>
      <c r="BC664" s="91" t="s">
        <v>88</v>
      </c>
      <c r="BD664" s="91" t="s">
        <v>88</v>
      </c>
      <c r="BE664" s="93">
        <v>1E-3</v>
      </c>
      <c r="BF664" s="91" t="s">
        <v>88</v>
      </c>
      <c r="BG664" s="91">
        <v>0.26700000000000002</v>
      </c>
      <c r="BH664" s="91" t="s">
        <v>88</v>
      </c>
      <c r="BI664" s="94">
        <f t="shared" si="394"/>
        <v>97.525468286213339</v>
      </c>
      <c r="BJ664" s="95">
        <f t="shared" si="395"/>
        <v>2</v>
      </c>
      <c r="BK664" s="95">
        <f t="shared" si="396"/>
        <v>87.226418080466829</v>
      </c>
      <c r="BL664" s="95">
        <f t="shared" si="397"/>
        <v>79.962509392855168</v>
      </c>
      <c r="BM664" s="95" t="e">
        <f t="shared" si="398"/>
        <v>#VALUE!</v>
      </c>
      <c r="BN664" s="95">
        <f t="shared" si="399"/>
        <v>2</v>
      </c>
      <c r="BO664" s="95">
        <f t="shared" si="400"/>
        <v>88.410679186051368</v>
      </c>
      <c r="BP664" s="95">
        <f t="shared" si="401"/>
        <v>5</v>
      </c>
      <c r="BQ664" s="95">
        <f t="shared" si="402"/>
        <v>20</v>
      </c>
      <c r="BR664" s="96" t="e">
        <f t="shared" si="403"/>
        <v>#VALUE!</v>
      </c>
      <c r="BS664" s="97" t="e">
        <f t="shared" si="404"/>
        <v>#VALUE!</v>
      </c>
      <c r="BT664" s="98">
        <f t="shared" si="405"/>
        <v>6.934812760055479</v>
      </c>
      <c r="BU664" s="99">
        <f t="shared" si="406"/>
        <v>0.94700000000000006</v>
      </c>
      <c r="BV664" s="100">
        <f t="shared" si="407"/>
        <v>0.1</v>
      </c>
      <c r="BW664" s="95">
        <f t="shared" si="408"/>
        <v>1</v>
      </c>
      <c r="BX664" s="94">
        <f t="shared" si="409"/>
        <v>0.91</v>
      </c>
      <c r="BY664" s="100">
        <f t="shared" si="410"/>
        <v>0</v>
      </c>
      <c r="BZ664" s="100">
        <f t="shared" si="411"/>
        <v>0</v>
      </c>
      <c r="CA664" s="94">
        <f t="shared" si="412"/>
        <v>0.35</v>
      </c>
      <c r="CB664" s="99">
        <f t="shared" si="413"/>
        <v>0.48192000000000002</v>
      </c>
      <c r="CC664" s="97" t="str">
        <f t="shared" si="414"/>
        <v>Mala</v>
      </c>
      <c r="CD664" s="99">
        <f t="shared" si="415"/>
        <v>1</v>
      </c>
      <c r="CE664" s="96">
        <f t="shared" si="416"/>
        <v>1</v>
      </c>
      <c r="CF664" s="96">
        <f t="shared" si="417"/>
        <v>1</v>
      </c>
      <c r="CG664" s="99">
        <f t="shared" si="418"/>
        <v>1</v>
      </c>
      <c r="CH664" s="101" t="str">
        <f t="shared" si="419"/>
        <v>Muy Alta</v>
      </c>
      <c r="CI664" s="96">
        <f t="shared" si="420"/>
        <v>0.16374595861263663</v>
      </c>
      <c r="CJ664" s="96">
        <f t="shared" si="421"/>
        <v>1</v>
      </c>
      <c r="CK664" s="96">
        <f t="shared" si="422"/>
        <v>5.2999999999999936E-2</v>
      </c>
      <c r="CL664" s="102">
        <f t="shared" si="423"/>
        <v>0.40558198620421221</v>
      </c>
      <c r="CM664" s="103" t="str">
        <f t="shared" si="424"/>
        <v>Media</v>
      </c>
      <c r="CN664" s="96">
        <f t="shared" si="425"/>
        <v>1</v>
      </c>
      <c r="CO664" s="96">
        <f t="shared" si="426"/>
        <v>1</v>
      </c>
      <c r="CP664" s="103" t="str">
        <f t="shared" si="427"/>
        <v>Muy Alta</v>
      </c>
      <c r="CQ664" s="104">
        <f t="shared" si="428"/>
        <v>2.2085520697272723E-2</v>
      </c>
      <c r="CR664" s="104">
        <f t="shared" si="429"/>
        <v>2.2085520697272723E-2</v>
      </c>
      <c r="CS664" s="103" t="str">
        <f t="shared" si="430"/>
        <v>Ninguna</v>
      </c>
      <c r="CT664" s="105" t="str">
        <f t="shared" si="431"/>
        <v>Eutrofico</v>
      </c>
      <c r="CU664" s="113" t="s">
        <v>3034</v>
      </c>
      <c r="CV664" s="83" t="s">
        <v>3035</v>
      </c>
      <c r="CW664" s="90">
        <v>44152</v>
      </c>
      <c r="CX664" s="106" t="e">
        <f t="shared" si="432"/>
        <v>#VALUE!</v>
      </c>
    </row>
    <row r="665" spans="1:102" ht="30" hidden="1" customHeight="1" x14ac:dyDescent="0.2">
      <c r="A665" s="83">
        <v>2020</v>
      </c>
      <c r="B665" s="84" t="s">
        <v>2182</v>
      </c>
      <c r="C665" s="84" t="s">
        <v>347</v>
      </c>
      <c r="D665" s="83" t="s">
        <v>2183</v>
      </c>
      <c r="E665" s="84" t="s">
        <v>343</v>
      </c>
      <c r="F665" s="86" t="s">
        <v>1412</v>
      </c>
      <c r="G665" s="86" t="s">
        <v>2003</v>
      </c>
      <c r="H665" s="87">
        <v>-74.682925999999995</v>
      </c>
      <c r="I665" s="119">
        <v>7.1017000000000001</v>
      </c>
      <c r="J665" s="88">
        <v>933117.56570000004</v>
      </c>
      <c r="K665" s="86">
        <v>1277116.8162</v>
      </c>
      <c r="L665" s="120">
        <v>506</v>
      </c>
      <c r="M665" s="83">
        <v>2</v>
      </c>
      <c r="N665" s="86" t="s">
        <v>79</v>
      </c>
      <c r="O665" s="86" t="s">
        <v>2684</v>
      </c>
      <c r="P665" s="86" t="s">
        <v>685</v>
      </c>
      <c r="Q665" s="84" t="s">
        <v>2685</v>
      </c>
      <c r="R665" s="84" t="s">
        <v>686</v>
      </c>
      <c r="S665" s="84" t="s">
        <v>234</v>
      </c>
      <c r="T665" s="84" t="s">
        <v>235</v>
      </c>
      <c r="U665" s="85" t="s">
        <v>344</v>
      </c>
      <c r="V665" s="84" t="s">
        <v>345</v>
      </c>
      <c r="W665" s="84" t="s">
        <v>346</v>
      </c>
      <c r="X665" s="90" t="s">
        <v>347</v>
      </c>
      <c r="Y665" s="90">
        <v>44119</v>
      </c>
      <c r="Z665" s="91">
        <v>80.83</v>
      </c>
      <c r="AA665" s="91">
        <v>6.6</v>
      </c>
      <c r="AB665" s="91">
        <v>960</v>
      </c>
      <c r="AC665" s="91">
        <v>28.8</v>
      </c>
      <c r="AD665" s="91">
        <v>32.1</v>
      </c>
      <c r="AE665" s="91">
        <v>6.91</v>
      </c>
      <c r="AF665" s="91">
        <v>97.2</v>
      </c>
      <c r="AG665" s="91">
        <f t="shared" si="393"/>
        <v>3.3000000000000007</v>
      </c>
      <c r="AH665" s="91">
        <v>16.3</v>
      </c>
      <c r="AI665" s="91">
        <v>2.75</v>
      </c>
      <c r="AJ665" s="91" t="s">
        <v>88</v>
      </c>
      <c r="AK665" s="91" t="s">
        <v>88</v>
      </c>
      <c r="AL665" s="91">
        <v>111</v>
      </c>
      <c r="AM665" s="91">
        <v>846</v>
      </c>
      <c r="AN665" s="91" t="s">
        <v>88</v>
      </c>
      <c r="AO665" s="91" t="s">
        <v>88</v>
      </c>
      <c r="AP665" s="91" t="e">
        <v>#VALUE!</v>
      </c>
      <c r="AQ665" s="91" t="s">
        <v>88</v>
      </c>
      <c r="AR665" s="91" t="s">
        <v>88</v>
      </c>
      <c r="AS665" s="91" t="s">
        <v>88</v>
      </c>
      <c r="AT665" s="91" t="s">
        <v>88</v>
      </c>
      <c r="AU665" s="91">
        <v>400</v>
      </c>
      <c r="AV665" s="91">
        <v>100</v>
      </c>
      <c r="AW665" s="91" t="s">
        <v>88</v>
      </c>
      <c r="AX665" s="91">
        <v>5</v>
      </c>
      <c r="AY665" s="91">
        <v>0.1</v>
      </c>
      <c r="AZ665" s="91" t="s">
        <v>88</v>
      </c>
      <c r="BA665" s="91" t="s">
        <v>88</v>
      </c>
      <c r="BB665" s="91">
        <v>0.05</v>
      </c>
      <c r="BC665" s="91" t="s">
        <v>88</v>
      </c>
      <c r="BD665" s="91" t="s">
        <v>88</v>
      </c>
      <c r="BE665" s="93">
        <v>1E-3</v>
      </c>
      <c r="BF665" s="91" t="s">
        <v>88</v>
      </c>
      <c r="BG665" s="91">
        <v>7.9000000000000001E-2</v>
      </c>
      <c r="BH665" s="91" t="s">
        <v>88</v>
      </c>
      <c r="BI665" s="94">
        <f t="shared" si="394"/>
        <v>98.297352994871687</v>
      </c>
      <c r="BJ665" s="95">
        <f t="shared" si="395"/>
        <v>2</v>
      </c>
      <c r="BK665" s="95">
        <f t="shared" si="396"/>
        <v>77.100449055998951</v>
      </c>
      <c r="BL665" s="95">
        <f t="shared" si="397"/>
        <v>73.697114060820311</v>
      </c>
      <c r="BM665" s="95" t="e">
        <f t="shared" si="398"/>
        <v>#VALUE!</v>
      </c>
      <c r="BN665" s="95">
        <f t="shared" si="399"/>
        <v>2</v>
      </c>
      <c r="BO665" s="95">
        <f t="shared" si="400"/>
        <v>81.58278660690317</v>
      </c>
      <c r="BP665" s="95">
        <f t="shared" si="401"/>
        <v>5</v>
      </c>
      <c r="BQ665" s="95">
        <f t="shared" si="402"/>
        <v>20</v>
      </c>
      <c r="BR665" s="96" t="e">
        <f t="shared" si="403"/>
        <v>#VALUE!</v>
      </c>
      <c r="BS665" s="97" t="e">
        <f t="shared" si="404"/>
        <v>#VALUE!</v>
      </c>
      <c r="BT665" s="98">
        <f>+AX665/AY665</f>
        <v>50</v>
      </c>
      <c r="BU665" s="99">
        <f t="shared" si="406"/>
        <v>0.97200000000000009</v>
      </c>
      <c r="BV665" s="100">
        <f t="shared" si="407"/>
        <v>0.1</v>
      </c>
      <c r="BW665" s="95">
        <f t="shared" si="408"/>
        <v>0.81332649170187588</v>
      </c>
      <c r="BX665" s="94">
        <f t="shared" si="409"/>
        <v>0.91</v>
      </c>
      <c r="BY665" s="100">
        <f t="shared" si="410"/>
        <v>0.72</v>
      </c>
      <c r="BZ665" s="100">
        <f t="shared" si="411"/>
        <v>0</v>
      </c>
      <c r="CA665" s="94">
        <f t="shared" si="412"/>
        <v>0.15</v>
      </c>
      <c r="CB665" s="99">
        <f t="shared" si="413"/>
        <v>0.53258570883826273</v>
      </c>
      <c r="CC665" s="97" t="str">
        <f t="shared" si="414"/>
        <v>Regular</v>
      </c>
      <c r="CD665" s="99">
        <f t="shared" si="415"/>
        <v>1</v>
      </c>
      <c r="CE665" s="96">
        <f t="shared" si="416"/>
        <v>1</v>
      </c>
      <c r="CF665" s="96">
        <f t="shared" si="417"/>
        <v>1</v>
      </c>
      <c r="CG665" s="99">
        <f t="shared" si="418"/>
        <v>1</v>
      </c>
      <c r="CH665" s="101" t="str">
        <f t="shared" si="419"/>
        <v>Muy Alta</v>
      </c>
      <c r="CI665" s="96">
        <f t="shared" si="420"/>
        <v>0.25753288568118382</v>
      </c>
      <c r="CJ665" s="96">
        <f t="shared" si="421"/>
        <v>0.1993274033018535</v>
      </c>
      <c r="CK665" s="96">
        <f t="shared" si="422"/>
        <v>2.7999999999999914E-2</v>
      </c>
      <c r="CL665" s="102">
        <f t="shared" si="423"/>
        <v>0.16162009632767907</v>
      </c>
      <c r="CM665" s="103" t="str">
        <f t="shared" si="424"/>
        <v>Ninguna</v>
      </c>
      <c r="CN665" s="96">
        <f t="shared" si="425"/>
        <v>0.27999999999999997</v>
      </c>
      <c r="CO665" s="96">
        <f t="shared" si="426"/>
        <v>0.27999999999999997</v>
      </c>
      <c r="CP665" s="103" t="str">
        <f t="shared" si="427"/>
        <v>Baja</v>
      </c>
      <c r="CQ665" s="104">
        <f t="shared" si="428"/>
        <v>2.4598352058209454E-4</v>
      </c>
      <c r="CR665" s="104">
        <f t="shared" si="429"/>
        <v>2.4598352058209454E-4</v>
      </c>
      <c r="CS665" s="103" t="str">
        <f t="shared" si="430"/>
        <v>Ninguna</v>
      </c>
      <c r="CT665" s="105" t="str">
        <f t="shared" si="431"/>
        <v>Eutrofico</v>
      </c>
      <c r="CU665" s="113" t="s">
        <v>3034</v>
      </c>
      <c r="CV665" s="83" t="s">
        <v>3035</v>
      </c>
      <c r="CW665" s="90">
        <v>44152</v>
      </c>
      <c r="CX665" s="106" t="e">
        <f t="shared" si="432"/>
        <v>#VALUE!</v>
      </c>
    </row>
    <row r="666" spans="1:102" ht="30" hidden="1" customHeight="1" x14ac:dyDescent="0.2">
      <c r="A666" s="83">
        <v>2020</v>
      </c>
      <c r="B666" s="84" t="s">
        <v>2185</v>
      </c>
      <c r="C666" s="84" t="s">
        <v>347</v>
      </c>
      <c r="D666" s="83" t="s">
        <v>2186</v>
      </c>
      <c r="E666" s="84" t="s">
        <v>314</v>
      </c>
      <c r="F666" s="86" t="s">
        <v>1412</v>
      </c>
      <c r="G666" s="86" t="s">
        <v>1648</v>
      </c>
      <c r="H666" s="87">
        <v>-74.666269999999997</v>
      </c>
      <c r="I666" s="119">
        <v>7.1072800000000003</v>
      </c>
      <c r="J666" s="88">
        <v>934958.45479999995</v>
      </c>
      <c r="K666" s="86">
        <v>1277731.5763999999</v>
      </c>
      <c r="L666" s="120">
        <v>480</v>
      </c>
      <c r="M666" s="83">
        <v>2</v>
      </c>
      <c r="N666" s="86" t="s">
        <v>79</v>
      </c>
      <c r="O666" s="86" t="s">
        <v>2684</v>
      </c>
      <c r="P666" s="86" t="s">
        <v>685</v>
      </c>
      <c r="Q666" s="84" t="s">
        <v>2685</v>
      </c>
      <c r="R666" s="84" t="s">
        <v>686</v>
      </c>
      <c r="S666" s="84" t="s">
        <v>234</v>
      </c>
      <c r="T666" s="84" t="s">
        <v>235</v>
      </c>
      <c r="U666" s="85" t="s">
        <v>344</v>
      </c>
      <c r="V666" s="84" t="s">
        <v>345</v>
      </c>
      <c r="W666" s="84" t="s">
        <v>346</v>
      </c>
      <c r="X666" s="90" t="s">
        <v>347</v>
      </c>
      <c r="Y666" s="90">
        <v>44119</v>
      </c>
      <c r="Z666" s="91">
        <v>1479.57</v>
      </c>
      <c r="AA666" s="91">
        <v>8.25</v>
      </c>
      <c r="AB666" s="91">
        <v>308</v>
      </c>
      <c r="AC666" s="91">
        <v>27.4</v>
      </c>
      <c r="AD666" s="91">
        <v>29.5</v>
      </c>
      <c r="AE666" s="91">
        <v>6.74</v>
      </c>
      <c r="AF666" s="91">
        <v>91.4</v>
      </c>
      <c r="AG666" s="91">
        <f t="shared" si="393"/>
        <v>2.1000000000000014</v>
      </c>
      <c r="AH666" s="91">
        <v>51.1</v>
      </c>
      <c r="AI666" s="91">
        <v>15.4</v>
      </c>
      <c r="AJ666" s="91" t="s">
        <v>88</v>
      </c>
      <c r="AK666" s="91" t="s">
        <v>88</v>
      </c>
      <c r="AL666" s="91">
        <v>54800</v>
      </c>
      <c r="AM666" s="91">
        <v>85500</v>
      </c>
      <c r="AN666" s="91" t="s">
        <v>88</v>
      </c>
      <c r="AO666" s="91" t="s">
        <v>88</v>
      </c>
      <c r="AP666" s="91" t="e">
        <v>#VALUE!</v>
      </c>
      <c r="AQ666" s="91" t="s">
        <v>88</v>
      </c>
      <c r="AR666" s="91" t="s">
        <v>88</v>
      </c>
      <c r="AS666" s="91" t="s">
        <v>88</v>
      </c>
      <c r="AT666" s="91" t="s">
        <v>88</v>
      </c>
      <c r="AU666" s="91">
        <v>208</v>
      </c>
      <c r="AV666" s="91">
        <v>526</v>
      </c>
      <c r="AW666" s="91" t="s">
        <v>88</v>
      </c>
      <c r="AX666" s="91">
        <v>5.85</v>
      </c>
      <c r="AY666" s="91">
        <v>0.58699999999999997</v>
      </c>
      <c r="AZ666" s="91" t="s">
        <v>88</v>
      </c>
      <c r="BA666" s="91" t="s">
        <v>88</v>
      </c>
      <c r="BB666" s="91">
        <v>4.1500000000000004</v>
      </c>
      <c r="BC666" s="91" t="s">
        <v>88</v>
      </c>
      <c r="BD666" s="91" t="s">
        <v>88</v>
      </c>
      <c r="BE666" s="93">
        <v>0.03</v>
      </c>
      <c r="BF666" s="91" t="s">
        <v>88</v>
      </c>
      <c r="BG666" s="91">
        <v>1.89</v>
      </c>
      <c r="BH666" s="91" t="s">
        <v>88</v>
      </c>
      <c r="BI666" s="94">
        <f t="shared" si="394"/>
        <v>95.980642399069396</v>
      </c>
      <c r="BJ666" s="95">
        <f t="shared" si="395"/>
        <v>2</v>
      </c>
      <c r="BK666" s="95">
        <f t="shared" si="396"/>
        <v>77.475668554681761</v>
      </c>
      <c r="BL666" s="95">
        <f t="shared" si="397"/>
        <v>19.704424788112021</v>
      </c>
      <c r="BM666" s="95" t="e">
        <f t="shared" si="398"/>
        <v>#VALUE!</v>
      </c>
      <c r="BN666" s="95">
        <f t="shared" si="399"/>
        <v>2</v>
      </c>
      <c r="BO666" s="95">
        <f t="shared" si="400"/>
        <v>86.17148504139638</v>
      </c>
      <c r="BP666" s="95">
        <f t="shared" si="401"/>
        <v>5</v>
      </c>
      <c r="BQ666" s="95">
        <f t="shared" si="402"/>
        <v>20</v>
      </c>
      <c r="BR666" s="96" t="e">
        <f t="shared" si="403"/>
        <v>#VALUE!</v>
      </c>
      <c r="BS666" s="97" t="e">
        <f t="shared" si="404"/>
        <v>#VALUE!</v>
      </c>
      <c r="BT666" s="98">
        <f t="shared" si="405"/>
        <v>9.9659284497444638</v>
      </c>
      <c r="BU666" s="99">
        <f t="shared" si="406"/>
        <v>0.91400000000000003</v>
      </c>
      <c r="BV666" s="100">
        <f t="shared" si="407"/>
        <v>0.1</v>
      </c>
      <c r="BW666" s="95">
        <f t="shared" si="408"/>
        <v>0.87836456450125366</v>
      </c>
      <c r="BX666" s="94">
        <f t="shared" si="409"/>
        <v>0.26</v>
      </c>
      <c r="BY666" s="100">
        <f t="shared" si="410"/>
        <v>0</v>
      </c>
      <c r="BZ666" s="100">
        <f t="shared" si="411"/>
        <v>0</v>
      </c>
      <c r="CA666" s="94">
        <f t="shared" si="412"/>
        <v>0.35</v>
      </c>
      <c r="CB666" s="99">
        <f t="shared" si="413"/>
        <v>0.3686110390301755</v>
      </c>
      <c r="CC666" s="97" t="str">
        <f t="shared" si="414"/>
        <v>Mala</v>
      </c>
      <c r="CD666" s="99">
        <f t="shared" si="415"/>
        <v>1</v>
      </c>
      <c r="CE666" s="96">
        <f t="shared" si="416"/>
        <v>1</v>
      </c>
      <c r="CF666" s="96">
        <f t="shared" si="417"/>
        <v>1</v>
      </c>
      <c r="CG666" s="99">
        <f t="shared" si="418"/>
        <v>1</v>
      </c>
      <c r="CH666" s="101" t="str">
        <f t="shared" si="419"/>
        <v>Muy Alta</v>
      </c>
      <c r="CI666" s="96">
        <f t="shared" si="420"/>
        <v>0.7812645045855241</v>
      </c>
      <c r="CJ666" s="96">
        <f t="shared" si="421"/>
        <v>1</v>
      </c>
      <c r="CK666" s="96">
        <f t="shared" si="422"/>
        <v>8.5999999999999965E-2</v>
      </c>
      <c r="CL666" s="102">
        <f t="shared" si="423"/>
        <v>0.62242150152850806</v>
      </c>
      <c r="CM666" s="103" t="str">
        <f t="shared" si="424"/>
        <v>Alta</v>
      </c>
      <c r="CN666" s="96">
        <f t="shared" si="425"/>
        <v>1</v>
      </c>
      <c r="CO666" s="96">
        <f t="shared" si="426"/>
        <v>1</v>
      </c>
      <c r="CP666" s="103" t="str">
        <f t="shared" si="427"/>
        <v>Muy Alta</v>
      </c>
      <c r="CQ666" s="104">
        <f t="shared" si="428"/>
        <v>6.8020607034294328E-2</v>
      </c>
      <c r="CR666" s="104">
        <f t="shared" si="429"/>
        <v>6.8020607034294328E-2</v>
      </c>
      <c r="CS666" s="103" t="str">
        <f t="shared" si="430"/>
        <v>Ninguna</v>
      </c>
      <c r="CT666" s="105" t="str">
        <f t="shared" si="431"/>
        <v>Eutrofico</v>
      </c>
      <c r="CU666" s="113" t="s">
        <v>3034</v>
      </c>
      <c r="CV666" s="83" t="s">
        <v>3035</v>
      </c>
      <c r="CW666" s="90">
        <v>44152</v>
      </c>
      <c r="CX666" s="106" t="e">
        <f t="shared" si="432"/>
        <v>#VALUE!</v>
      </c>
    </row>
    <row r="667" spans="1:102" ht="30" hidden="1" customHeight="1" x14ac:dyDescent="0.2">
      <c r="A667" s="83">
        <v>2020</v>
      </c>
      <c r="B667" s="84" t="s">
        <v>2188</v>
      </c>
      <c r="C667" s="84" t="s">
        <v>347</v>
      </c>
      <c r="D667" s="83" t="s">
        <v>2189</v>
      </c>
      <c r="E667" s="84" t="s">
        <v>314</v>
      </c>
      <c r="F667" s="86" t="s">
        <v>1412</v>
      </c>
      <c r="G667" s="86" t="s">
        <v>2190</v>
      </c>
      <c r="H667" s="87">
        <v>-74.666228000000004</v>
      </c>
      <c r="I667" s="119">
        <v>7.1053160000000002</v>
      </c>
      <c r="J667" s="88">
        <v>934962.8186</v>
      </c>
      <c r="K667" s="86">
        <v>1277514.3581000001</v>
      </c>
      <c r="L667" s="120">
        <v>477</v>
      </c>
      <c r="M667" s="83">
        <v>2</v>
      </c>
      <c r="N667" s="86" t="s">
        <v>79</v>
      </c>
      <c r="O667" s="86" t="s">
        <v>2684</v>
      </c>
      <c r="P667" s="86" t="s">
        <v>685</v>
      </c>
      <c r="Q667" s="84" t="s">
        <v>2685</v>
      </c>
      <c r="R667" s="84" t="s">
        <v>686</v>
      </c>
      <c r="S667" s="84" t="s">
        <v>234</v>
      </c>
      <c r="T667" s="84" t="s">
        <v>235</v>
      </c>
      <c r="U667" s="85" t="s">
        <v>344</v>
      </c>
      <c r="V667" s="84" t="s">
        <v>345</v>
      </c>
      <c r="W667" s="84" t="s">
        <v>346</v>
      </c>
      <c r="X667" s="90" t="s">
        <v>347</v>
      </c>
      <c r="Y667" s="90">
        <v>44119</v>
      </c>
      <c r="Z667" s="91">
        <v>1880</v>
      </c>
      <c r="AA667" s="91">
        <v>8.1199999999999992</v>
      </c>
      <c r="AB667" s="91">
        <v>121</v>
      </c>
      <c r="AC667" s="91">
        <v>28.7</v>
      </c>
      <c r="AD667" s="91">
        <v>30.98</v>
      </c>
      <c r="AE667" s="91">
        <v>6.55</v>
      </c>
      <c r="AF667" s="91">
        <v>93.9</v>
      </c>
      <c r="AG667" s="91">
        <f t="shared" si="393"/>
        <v>2.2800000000000011</v>
      </c>
      <c r="AH667" s="91">
        <v>35.1</v>
      </c>
      <c r="AI667" s="91">
        <v>2</v>
      </c>
      <c r="AJ667" s="91" t="s">
        <v>88</v>
      </c>
      <c r="AK667" s="91" t="s">
        <v>88</v>
      </c>
      <c r="AL667" s="91">
        <v>17230</v>
      </c>
      <c r="AM667" s="91">
        <v>241960</v>
      </c>
      <c r="AN667" s="91" t="s">
        <v>88</v>
      </c>
      <c r="AO667" s="91" t="s">
        <v>88</v>
      </c>
      <c r="AP667" s="91" t="e">
        <v>#VALUE!</v>
      </c>
      <c r="AQ667" s="91" t="s">
        <v>88</v>
      </c>
      <c r="AR667" s="91" t="s">
        <v>88</v>
      </c>
      <c r="AS667" s="91" t="s">
        <v>88</v>
      </c>
      <c r="AT667" s="91" t="s">
        <v>88</v>
      </c>
      <c r="AU667" s="91">
        <v>332</v>
      </c>
      <c r="AV667" s="91">
        <v>834</v>
      </c>
      <c r="AW667" s="91" t="s">
        <v>88</v>
      </c>
      <c r="AX667" s="91">
        <v>5</v>
      </c>
      <c r="AY667" s="91">
        <v>0.89</v>
      </c>
      <c r="AZ667" s="91" t="s">
        <v>88</v>
      </c>
      <c r="BA667" s="91" t="s">
        <v>88</v>
      </c>
      <c r="BB667" s="91">
        <v>0.05</v>
      </c>
      <c r="BC667" s="91" t="s">
        <v>88</v>
      </c>
      <c r="BD667" s="91" t="s">
        <v>88</v>
      </c>
      <c r="BE667" s="93">
        <v>3.0000000000000001E-3</v>
      </c>
      <c r="BF667" s="91" t="s">
        <v>88</v>
      </c>
      <c r="BG667" s="91">
        <v>0.27600000000000002</v>
      </c>
      <c r="BH667" s="91" t="s">
        <v>88</v>
      </c>
      <c r="BI667" s="94">
        <f t="shared" si="394"/>
        <v>97.205476911973747</v>
      </c>
      <c r="BJ667" s="95">
        <f t="shared" si="395"/>
        <v>2</v>
      </c>
      <c r="BK667" s="95">
        <f t="shared" si="396"/>
        <v>81.58258253954773</v>
      </c>
      <c r="BL667" s="95">
        <f t="shared" si="397"/>
        <v>80.14150832</v>
      </c>
      <c r="BM667" s="95" t="e">
        <f t="shared" si="398"/>
        <v>#VALUE!</v>
      </c>
      <c r="BN667" s="95">
        <f t="shared" si="399"/>
        <v>2</v>
      </c>
      <c r="BO667" s="95">
        <f t="shared" si="400"/>
        <v>85.571518603537896</v>
      </c>
      <c r="BP667" s="95">
        <f t="shared" si="401"/>
        <v>5</v>
      </c>
      <c r="BQ667" s="95">
        <f t="shared" si="402"/>
        <v>20</v>
      </c>
      <c r="BR667" s="96" t="e">
        <f t="shared" si="403"/>
        <v>#VALUE!</v>
      </c>
      <c r="BS667" s="97" t="e">
        <f t="shared" si="404"/>
        <v>#VALUE!</v>
      </c>
      <c r="BT667" s="98">
        <f t="shared" si="405"/>
        <v>5.6179775280898872</v>
      </c>
      <c r="BU667" s="99">
        <f t="shared" si="406"/>
        <v>0.93900000000000006</v>
      </c>
      <c r="BV667" s="100">
        <f t="shared" si="407"/>
        <v>0.1</v>
      </c>
      <c r="BW667" s="95">
        <f t="shared" si="408"/>
        <v>0.93964521670461287</v>
      </c>
      <c r="BX667" s="94">
        <f t="shared" si="409"/>
        <v>0.51</v>
      </c>
      <c r="BY667" s="100">
        <f t="shared" si="410"/>
        <v>0</v>
      </c>
      <c r="BZ667" s="100">
        <f t="shared" si="411"/>
        <v>0.66042759053559053</v>
      </c>
      <c r="CA667" s="94">
        <f t="shared" si="412"/>
        <v>0.35</v>
      </c>
      <c r="CB667" s="99">
        <f t="shared" si="413"/>
        <v>0.50865019301362857</v>
      </c>
      <c r="CC667" s="97" t="str">
        <f t="shared" si="414"/>
        <v>Regular</v>
      </c>
      <c r="CD667" s="99">
        <f t="shared" si="415"/>
        <v>0.33957240946440947</v>
      </c>
      <c r="CE667" s="96">
        <f t="shared" si="416"/>
        <v>1</v>
      </c>
      <c r="CF667" s="96">
        <f t="shared" si="417"/>
        <v>1</v>
      </c>
      <c r="CG667" s="99">
        <f t="shared" si="418"/>
        <v>0.77985746982146986</v>
      </c>
      <c r="CH667" s="101" t="str">
        <f t="shared" si="419"/>
        <v>Alta</v>
      </c>
      <c r="CI667" s="96">
        <f t="shared" si="420"/>
        <v>0</v>
      </c>
      <c r="CJ667" s="96">
        <f t="shared" si="421"/>
        <v>1</v>
      </c>
      <c r="CK667" s="96">
        <f t="shared" si="422"/>
        <v>6.0999999999999943E-2</v>
      </c>
      <c r="CL667" s="102">
        <f t="shared" si="423"/>
        <v>0.35366666666666663</v>
      </c>
      <c r="CM667" s="103" t="str">
        <f t="shared" si="424"/>
        <v>Baja</v>
      </c>
      <c r="CN667" s="96">
        <f t="shared" si="425"/>
        <v>1</v>
      </c>
      <c r="CO667" s="96">
        <f t="shared" si="426"/>
        <v>1</v>
      </c>
      <c r="CP667" s="103" t="str">
        <f t="shared" si="427"/>
        <v>Muy Alta</v>
      </c>
      <c r="CQ667" s="104">
        <f t="shared" si="428"/>
        <v>4.4531712410049058E-2</v>
      </c>
      <c r="CR667" s="104">
        <f t="shared" si="429"/>
        <v>4.4531712410049058E-2</v>
      </c>
      <c r="CS667" s="103" t="str">
        <f t="shared" si="430"/>
        <v>Ninguna</v>
      </c>
      <c r="CT667" s="105" t="str">
        <f t="shared" si="431"/>
        <v>Eutrofico</v>
      </c>
      <c r="CU667" s="113" t="s">
        <v>3034</v>
      </c>
      <c r="CV667" s="83" t="s">
        <v>3035</v>
      </c>
      <c r="CW667" s="90">
        <v>44152</v>
      </c>
      <c r="CX667" s="106" t="e">
        <f t="shared" si="432"/>
        <v>#VALUE!</v>
      </c>
    </row>
    <row r="668" spans="1:102" ht="30" hidden="1" customHeight="1" x14ac:dyDescent="0.2">
      <c r="A668" s="83">
        <v>2020</v>
      </c>
      <c r="B668" s="84" t="s">
        <v>2192</v>
      </c>
      <c r="C668" s="84" t="s">
        <v>200</v>
      </c>
      <c r="D668" s="83" t="s">
        <v>2193</v>
      </c>
      <c r="E668" s="84" t="s">
        <v>2194</v>
      </c>
      <c r="F668" s="86" t="s">
        <v>151</v>
      </c>
      <c r="G668" s="86" t="s">
        <v>1494</v>
      </c>
      <c r="H668" s="87">
        <v>-75.688321999999999</v>
      </c>
      <c r="I668" s="119">
        <v>6.5219649999999998</v>
      </c>
      <c r="J668" s="88">
        <v>821814.73759999999</v>
      </c>
      <c r="K668" s="86">
        <v>1213244.8456999999</v>
      </c>
      <c r="L668" s="120">
        <v>1584</v>
      </c>
      <c r="M668" s="83">
        <v>2</v>
      </c>
      <c r="N668" s="86" t="s">
        <v>79</v>
      </c>
      <c r="O668" s="86" t="s">
        <v>2545</v>
      </c>
      <c r="P668" s="86" t="s">
        <v>80</v>
      </c>
      <c r="Q668" s="84" t="s">
        <v>2546</v>
      </c>
      <c r="R668" s="84" t="s">
        <v>667</v>
      </c>
      <c r="S668" s="84" t="s">
        <v>181</v>
      </c>
      <c r="T668" s="84" t="s">
        <v>668</v>
      </c>
      <c r="U668" s="85" t="s">
        <v>199</v>
      </c>
      <c r="V668" s="84" t="s">
        <v>200</v>
      </c>
      <c r="W668" s="84" t="s">
        <v>201</v>
      </c>
      <c r="X668" s="90" t="s">
        <v>200</v>
      </c>
      <c r="Y668" s="90">
        <v>44113</v>
      </c>
      <c r="Z668" s="91">
        <v>169.81</v>
      </c>
      <c r="AA668" s="91">
        <v>7.57</v>
      </c>
      <c r="AB668" s="91">
        <v>24.1</v>
      </c>
      <c r="AC668" s="91">
        <v>18.5</v>
      </c>
      <c r="AD668" s="91">
        <v>22.3</v>
      </c>
      <c r="AE668" s="91">
        <v>7.24</v>
      </c>
      <c r="AF668" s="91">
        <v>93.2</v>
      </c>
      <c r="AG668" s="91">
        <f t="shared" si="393"/>
        <v>3.8000000000000007</v>
      </c>
      <c r="AH668" s="91">
        <v>12</v>
      </c>
      <c r="AI668" s="91">
        <v>2</v>
      </c>
      <c r="AJ668" s="91" t="s">
        <v>88</v>
      </c>
      <c r="AK668" s="91" t="s">
        <v>88</v>
      </c>
      <c r="AL668" s="91">
        <v>75</v>
      </c>
      <c r="AM668" s="91">
        <v>98040</v>
      </c>
      <c r="AN668" s="91" t="s">
        <v>88</v>
      </c>
      <c r="AO668" s="91" t="s">
        <v>88</v>
      </c>
      <c r="AP668" s="91" t="e">
        <v>#VALUE!</v>
      </c>
      <c r="AQ668" s="91" t="s">
        <v>88</v>
      </c>
      <c r="AR668" s="91" t="s">
        <v>88</v>
      </c>
      <c r="AS668" s="91" t="s">
        <v>88</v>
      </c>
      <c r="AT668" s="91" t="s">
        <v>88</v>
      </c>
      <c r="AU668" s="91">
        <v>307</v>
      </c>
      <c r="AV668" s="91">
        <v>7</v>
      </c>
      <c r="AW668" s="91" t="s">
        <v>88</v>
      </c>
      <c r="AX668" s="91">
        <v>5</v>
      </c>
      <c r="AY668" s="91">
        <v>0.5</v>
      </c>
      <c r="AZ668" s="91" t="s">
        <v>88</v>
      </c>
      <c r="BA668" s="91" t="s">
        <v>88</v>
      </c>
      <c r="BB668" s="91" t="s">
        <v>88</v>
      </c>
      <c r="BC668" s="91" t="s">
        <v>88</v>
      </c>
      <c r="BD668" s="91" t="s">
        <v>88</v>
      </c>
      <c r="BE668" s="93" t="s">
        <v>88</v>
      </c>
      <c r="BF668" s="91" t="s">
        <v>88</v>
      </c>
      <c r="BG668" s="91" t="s">
        <v>88</v>
      </c>
      <c r="BH668" s="91" t="s">
        <v>88</v>
      </c>
      <c r="BI668" s="94">
        <f t="shared" si="394"/>
        <v>96.896703739184204</v>
      </c>
      <c r="BJ668" s="95">
        <f t="shared" si="395"/>
        <v>2</v>
      </c>
      <c r="BK668" s="95">
        <f t="shared" si="396"/>
        <v>92.623220484652848</v>
      </c>
      <c r="BL668" s="95">
        <f t="shared" si="397"/>
        <v>80.14150832</v>
      </c>
      <c r="BM668" s="95" t="e">
        <f t="shared" si="398"/>
        <v>#VALUE!</v>
      </c>
      <c r="BN668" s="95">
        <f t="shared" si="399"/>
        <v>2</v>
      </c>
      <c r="BO668" s="95">
        <f t="shared" si="400"/>
        <v>79.306378458376571</v>
      </c>
      <c r="BP668" s="95">
        <f t="shared" si="401"/>
        <v>5</v>
      </c>
      <c r="BQ668" s="95">
        <f t="shared" si="402"/>
        <v>20</v>
      </c>
      <c r="BR668" s="96" t="e">
        <f t="shared" si="403"/>
        <v>#VALUE!</v>
      </c>
      <c r="BS668" s="97" t="e">
        <f t="shared" si="404"/>
        <v>#VALUE!</v>
      </c>
      <c r="BT668" s="98">
        <f t="shared" si="405"/>
        <v>10</v>
      </c>
      <c r="BU668" s="99">
        <f t="shared" si="406"/>
        <v>0.93200000000000005</v>
      </c>
      <c r="BV668" s="100">
        <f t="shared" si="407"/>
        <v>0.1</v>
      </c>
      <c r="BW668" s="95">
        <f t="shared" si="408"/>
        <v>1</v>
      </c>
      <c r="BX668" s="94">
        <f t="shared" si="409"/>
        <v>0.91</v>
      </c>
      <c r="BY668" s="100">
        <f t="shared" si="410"/>
        <v>0.999</v>
      </c>
      <c r="BZ668" s="100">
        <f t="shared" si="411"/>
        <v>0.96092465356813173</v>
      </c>
      <c r="CA668" s="94">
        <f t="shared" si="412"/>
        <v>0.35</v>
      </c>
      <c r="CB668" s="99">
        <f t="shared" si="413"/>
        <v>0.75390945149953859</v>
      </c>
      <c r="CC668" s="97" t="str">
        <f t="shared" si="414"/>
        <v>Aceptable</v>
      </c>
      <c r="CD668" s="99">
        <f t="shared" si="415"/>
        <v>3.9075346431868267E-2</v>
      </c>
      <c r="CE668" s="96">
        <f t="shared" si="416"/>
        <v>1</v>
      </c>
      <c r="CF668" s="96">
        <f t="shared" si="417"/>
        <v>1</v>
      </c>
      <c r="CG668" s="99">
        <f t="shared" si="418"/>
        <v>0.6796917821439562</v>
      </c>
      <c r="CH668" s="101" t="str">
        <f t="shared" si="419"/>
        <v>Alta</v>
      </c>
      <c r="CI668" s="96">
        <f t="shared" si="420"/>
        <v>0</v>
      </c>
      <c r="CJ668" s="96">
        <f t="shared" si="421"/>
        <v>1</v>
      </c>
      <c r="CK668" s="96">
        <f t="shared" si="422"/>
        <v>6.7999999999999949E-2</v>
      </c>
      <c r="CL668" s="102">
        <f t="shared" si="423"/>
        <v>0.35600000000000004</v>
      </c>
      <c r="CM668" s="103" t="str">
        <f t="shared" si="424"/>
        <v>Baja</v>
      </c>
      <c r="CN668" s="96">
        <f t="shared" si="425"/>
        <v>0</v>
      </c>
      <c r="CO668" s="96">
        <f t="shared" si="426"/>
        <v>0</v>
      </c>
      <c r="CP668" s="103" t="str">
        <f t="shared" si="427"/>
        <v>Ninguna</v>
      </c>
      <c r="CQ668" s="104">
        <f t="shared" si="428"/>
        <v>6.939926331218137E-3</v>
      </c>
      <c r="CR668" s="104">
        <f t="shared" si="429"/>
        <v>6.939926331218137E-3</v>
      </c>
      <c r="CS668" s="103" t="str">
        <f t="shared" si="430"/>
        <v>Ninguna</v>
      </c>
      <c r="CT668" s="105" t="str">
        <f t="shared" si="431"/>
        <v>Eutrofico</v>
      </c>
      <c r="CU668" s="113" t="s">
        <v>3036</v>
      </c>
      <c r="CV668" s="83" t="s">
        <v>3037</v>
      </c>
      <c r="CW668" s="90">
        <v>44148</v>
      </c>
      <c r="CX668" s="106" t="e">
        <f t="shared" si="432"/>
        <v>#VALUE!</v>
      </c>
    </row>
    <row r="669" spans="1:102" ht="30" hidden="1" customHeight="1" x14ac:dyDescent="0.2">
      <c r="A669" s="83">
        <v>2020</v>
      </c>
      <c r="B669" s="84" t="s">
        <v>2197</v>
      </c>
      <c r="C669" s="84" t="s">
        <v>200</v>
      </c>
      <c r="D669" s="83" t="s">
        <v>2198</v>
      </c>
      <c r="E669" s="84" t="s">
        <v>2194</v>
      </c>
      <c r="F669" s="86" t="s">
        <v>151</v>
      </c>
      <c r="G669" s="86" t="s">
        <v>1951</v>
      </c>
      <c r="H669" s="87">
        <v>-75.735688999999994</v>
      </c>
      <c r="I669" s="119">
        <v>6.5004629999999999</v>
      </c>
      <c r="J669" s="88">
        <v>816565.86430000002</v>
      </c>
      <c r="K669" s="86">
        <v>1210882.9805999999</v>
      </c>
      <c r="L669" s="120">
        <v>858</v>
      </c>
      <c r="M669" s="83">
        <v>2</v>
      </c>
      <c r="N669" s="86" t="s">
        <v>79</v>
      </c>
      <c r="O669" s="86" t="s">
        <v>2545</v>
      </c>
      <c r="P669" s="86" t="s">
        <v>80</v>
      </c>
      <c r="Q669" s="84" t="s">
        <v>2546</v>
      </c>
      <c r="R669" s="84" t="s">
        <v>667</v>
      </c>
      <c r="S669" s="84" t="s">
        <v>181</v>
      </c>
      <c r="T669" s="84" t="s">
        <v>668</v>
      </c>
      <c r="U669" s="85" t="s">
        <v>199</v>
      </c>
      <c r="V669" s="84" t="s">
        <v>200</v>
      </c>
      <c r="W669" s="84" t="s">
        <v>201</v>
      </c>
      <c r="X669" s="90" t="s">
        <v>200</v>
      </c>
      <c r="Y669" s="90">
        <v>44113</v>
      </c>
      <c r="Z669" s="91">
        <v>225.45</v>
      </c>
      <c r="AA669" s="91">
        <v>6.39</v>
      </c>
      <c r="AB669" s="91">
        <v>43.4</v>
      </c>
      <c r="AC669" s="91">
        <v>13.3</v>
      </c>
      <c r="AD669" s="91">
        <v>25.6</v>
      </c>
      <c r="AE669" s="91">
        <v>7.41</v>
      </c>
      <c r="AF669" s="91">
        <v>95.1</v>
      </c>
      <c r="AG669" s="91">
        <f t="shared" ref="AG669:AG732" si="433">AD669-AC669</f>
        <v>12.3</v>
      </c>
      <c r="AH669" s="91">
        <v>30.1</v>
      </c>
      <c r="AI669" s="91">
        <v>2</v>
      </c>
      <c r="AJ669" s="91" t="s">
        <v>88</v>
      </c>
      <c r="AK669" s="91" t="s">
        <v>88</v>
      </c>
      <c r="AL669" s="91">
        <v>100</v>
      </c>
      <c r="AM669" s="91">
        <v>46110</v>
      </c>
      <c r="AN669" s="91" t="s">
        <v>88</v>
      </c>
      <c r="AO669" s="91" t="s">
        <v>88</v>
      </c>
      <c r="AP669" s="91" t="e">
        <v>#VALUE!</v>
      </c>
      <c r="AQ669" s="91" t="s">
        <v>88</v>
      </c>
      <c r="AR669" s="91" t="s">
        <v>88</v>
      </c>
      <c r="AS669" s="91" t="s">
        <v>88</v>
      </c>
      <c r="AT669" s="91" t="s">
        <v>88</v>
      </c>
      <c r="AU669" s="91">
        <v>84</v>
      </c>
      <c r="AV669" s="91">
        <v>62</v>
      </c>
      <c r="AW669" s="91" t="s">
        <v>88</v>
      </c>
      <c r="AX669" s="91">
        <v>5</v>
      </c>
      <c r="AY669" s="91">
        <v>0.67500000000000004</v>
      </c>
      <c r="AZ669" s="91" t="s">
        <v>88</v>
      </c>
      <c r="BA669" s="91" t="s">
        <v>88</v>
      </c>
      <c r="BB669" s="91" t="s">
        <v>88</v>
      </c>
      <c r="BC669" s="91" t="s">
        <v>88</v>
      </c>
      <c r="BD669" s="91" t="s">
        <v>88</v>
      </c>
      <c r="BE669" s="93" t="s">
        <v>88</v>
      </c>
      <c r="BF669" s="91" t="s">
        <v>88</v>
      </c>
      <c r="BG669" s="91" t="s">
        <v>88</v>
      </c>
      <c r="BH669" s="91" t="s">
        <v>88</v>
      </c>
      <c r="BI669" s="94">
        <f t="shared" si="394"/>
        <v>97.672244096180393</v>
      </c>
      <c r="BJ669" s="95">
        <f t="shared" si="395"/>
        <v>2</v>
      </c>
      <c r="BK669" s="95">
        <f t="shared" si="396"/>
        <v>69.91843961482229</v>
      </c>
      <c r="BL669" s="95">
        <f t="shared" si="397"/>
        <v>80.14150832</v>
      </c>
      <c r="BM669" s="95" t="e">
        <f t="shared" si="398"/>
        <v>#VALUE!</v>
      </c>
      <c r="BN669" s="95">
        <f t="shared" si="399"/>
        <v>2</v>
      </c>
      <c r="BO669" s="95">
        <f t="shared" si="400"/>
        <v>34.755697953809438</v>
      </c>
      <c r="BP669" s="95">
        <f t="shared" si="401"/>
        <v>5</v>
      </c>
      <c r="BQ669" s="95">
        <f t="shared" si="402"/>
        <v>20</v>
      </c>
      <c r="BR669" s="96" t="e">
        <f t="shared" si="403"/>
        <v>#VALUE!</v>
      </c>
      <c r="BS669" s="97" t="e">
        <f t="shared" si="404"/>
        <v>#VALUE!</v>
      </c>
      <c r="BT669" s="98">
        <f t="shared" si="405"/>
        <v>7.4074074074074066</v>
      </c>
      <c r="BU669" s="99">
        <f t="shared" si="406"/>
        <v>0.95099999999999996</v>
      </c>
      <c r="BV669" s="100">
        <f t="shared" si="407"/>
        <v>0.1</v>
      </c>
      <c r="BW669" s="95">
        <f t="shared" si="408"/>
        <v>0.72918492390012524</v>
      </c>
      <c r="BX669" s="94">
        <f t="shared" si="409"/>
        <v>0.51</v>
      </c>
      <c r="BY669" s="100">
        <f t="shared" si="410"/>
        <v>0.83399999999999996</v>
      </c>
      <c r="BZ669" s="100">
        <f t="shared" si="411"/>
        <v>0.91405190849209661</v>
      </c>
      <c r="CA669" s="94">
        <f t="shared" si="412"/>
        <v>0.35</v>
      </c>
      <c r="CB669" s="99">
        <f t="shared" si="413"/>
        <v>0.63337315653491111</v>
      </c>
      <c r="CC669" s="97" t="str">
        <f t="shared" si="414"/>
        <v>Regular</v>
      </c>
      <c r="CD669" s="99">
        <f t="shared" si="415"/>
        <v>8.5948091507903432E-2</v>
      </c>
      <c r="CE669" s="96">
        <f t="shared" si="416"/>
        <v>1</v>
      </c>
      <c r="CF669" s="96">
        <f t="shared" si="417"/>
        <v>1</v>
      </c>
      <c r="CG669" s="99">
        <f t="shared" si="418"/>
        <v>0.69531603050263457</v>
      </c>
      <c r="CH669" s="101" t="str">
        <f t="shared" si="419"/>
        <v>Alta</v>
      </c>
      <c r="CI669" s="96">
        <f t="shared" si="420"/>
        <v>0</v>
      </c>
      <c r="CJ669" s="96">
        <f t="shared" si="421"/>
        <v>1</v>
      </c>
      <c r="CK669" s="96">
        <f t="shared" si="422"/>
        <v>4.9000000000000044E-2</v>
      </c>
      <c r="CL669" s="102">
        <f t="shared" si="423"/>
        <v>0.34966666666666663</v>
      </c>
      <c r="CM669" s="103" t="str">
        <f t="shared" si="424"/>
        <v>Baja</v>
      </c>
      <c r="CN669" s="96">
        <f t="shared" si="425"/>
        <v>0.16600000000000001</v>
      </c>
      <c r="CO669" s="96">
        <f t="shared" si="426"/>
        <v>0.16600000000000001</v>
      </c>
      <c r="CP669" s="103" t="str">
        <f t="shared" si="427"/>
        <v>Ninguna</v>
      </c>
      <c r="CQ669" s="104">
        <f t="shared" si="428"/>
        <v>1.1921055987922697E-4</v>
      </c>
      <c r="CR669" s="104">
        <f t="shared" si="429"/>
        <v>1.1921055987922697E-4</v>
      </c>
      <c r="CS669" s="103" t="str">
        <f t="shared" si="430"/>
        <v>Ninguna</v>
      </c>
      <c r="CT669" s="105" t="str">
        <f t="shared" si="431"/>
        <v>Eutrofico</v>
      </c>
      <c r="CU669" s="113" t="s">
        <v>3036</v>
      </c>
      <c r="CV669" s="83" t="s">
        <v>3037</v>
      </c>
      <c r="CW669" s="90">
        <v>44148</v>
      </c>
      <c r="CX669" s="106" t="e">
        <f t="shared" si="432"/>
        <v>#VALUE!</v>
      </c>
    </row>
    <row r="670" spans="1:102" ht="30" hidden="1" customHeight="1" x14ac:dyDescent="0.2">
      <c r="A670" s="83">
        <v>2020</v>
      </c>
      <c r="B670" s="84" t="s">
        <v>2201</v>
      </c>
      <c r="C670" s="84" t="s">
        <v>2202</v>
      </c>
      <c r="D670" s="83" t="s">
        <v>2203</v>
      </c>
      <c r="E670" s="84" t="s">
        <v>2194</v>
      </c>
      <c r="F670" s="86" t="s">
        <v>151</v>
      </c>
      <c r="G670" s="86" t="s">
        <v>1668</v>
      </c>
      <c r="H670" s="87">
        <v>-75.798663000000005</v>
      </c>
      <c r="I670" s="119">
        <v>6.5332540000000003</v>
      </c>
      <c r="J670" s="88">
        <v>809609.80130000005</v>
      </c>
      <c r="K670" s="86">
        <v>1214534.1680000001</v>
      </c>
      <c r="L670" s="120">
        <v>444</v>
      </c>
      <c r="M670" s="83">
        <v>2</v>
      </c>
      <c r="N670" s="86" t="s">
        <v>79</v>
      </c>
      <c r="O670" s="86" t="s">
        <v>2545</v>
      </c>
      <c r="P670" s="86" t="s">
        <v>80</v>
      </c>
      <c r="Q670" s="84" t="s">
        <v>2546</v>
      </c>
      <c r="R670" s="84" t="s">
        <v>667</v>
      </c>
      <c r="S670" s="84" t="s">
        <v>181</v>
      </c>
      <c r="T670" s="84" t="s">
        <v>668</v>
      </c>
      <c r="U670" s="85" t="s">
        <v>199</v>
      </c>
      <c r="V670" s="84" t="s">
        <v>200</v>
      </c>
      <c r="W670" s="84" t="s">
        <v>2204</v>
      </c>
      <c r="X670" s="90" t="s">
        <v>2202</v>
      </c>
      <c r="Y670" s="90">
        <v>44113</v>
      </c>
      <c r="Z670" s="91">
        <v>1000</v>
      </c>
      <c r="AA670" s="91">
        <v>7.33</v>
      </c>
      <c r="AB670" s="91">
        <v>217.5</v>
      </c>
      <c r="AC670" s="91">
        <v>28.2</v>
      </c>
      <c r="AD670" s="91">
        <v>34.6</v>
      </c>
      <c r="AE670" s="91">
        <v>6.9</v>
      </c>
      <c r="AF670" s="91">
        <v>94.5</v>
      </c>
      <c r="AG670" s="91">
        <f t="shared" si="433"/>
        <v>6.4000000000000021</v>
      </c>
      <c r="AH670" s="91">
        <v>31.8</v>
      </c>
      <c r="AI670" s="91">
        <v>2</v>
      </c>
      <c r="AJ670" s="91" t="s">
        <v>88</v>
      </c>
      <c r="AK670" s="91" t="s">
        <v>88</v>
      </c>
      <c r="AL670" s="91">
        <v>37610</v>
      </c>
      <c r="AM670" s="91">
        <v>461100</v>
      </c>
      <c r="AN670" s="91" t="s">
        <v>88</v>
      </c>
      <c r="AO670" s="91" t="s">
        <v>88</v>
      </c>
      <c r="AP670" s="91" t="e">
        <v>#VALUE!</v>
      </c>
      <c r="AQ670" s="91" t="s">
        <v>88</v>
      </c>
      <c r="AR670" s="91" t="s">
        <v>88</v>
      </c>
      <c r="AS670" s="91" t="s">
        <v>88</v>
      </c>
      <c r="AT670" s="91" t="s">
        <v>88</v>
      </c>
      <c r="AU670" s="91">
        <v>564</v>
      </c>
      <c r="AV670" s="91">
        <v>16</v>
      </c>
      <c r="AW670" s="91" t="s">
        <v>88</v>
      </c>
      <c r="AX670" s="91">
        <v>5</v>
      </c>
      <c r="AY670" s="91">
        <v>0.42199999999999999</v>
      </c>
      <c r="AZ670" s="91" t="s">
        <v>88</v>
      </c>
      <c r="BA670" s="91" t="s">
        <v>88</v>
      </c>
      <c r="BB670" s="91" t="s">
        <v>88</v>
      </c>
      <c r="BC670" s="91" t="s">
        <v>88</v>
      </c>
      <c r="BD670" s="91" t="s">
        <v>88</v>
      </c>
      <c r="BE670" s="93" t="s">
        <v>88</v>
      </c>
      <c r="BF670" s="91" t="s">
        <v>88</v>
      </c>
      <c r="BG670" s="91" t="s">
        <v>88</v>
      </c>
      <c r="BH670" s="91" t="s">
        <v>88</v>
      </c>
      <c r="BI670" s="94">
        <f t="shared" si="394"/>
        <v>97.448770870613458</v>
      </c>
      <c r="BJ670" s="95">
        <f t="shared" si="395"/>
        <v>2</v>
      </c>
      <c r="BK670" s="95">
        <f t="shared" si="396"/>
        <v>93.356630908976484</v>
      </c>
      <c r="BL670" s="95">
        <f t="shared" si="397"/>
        <v>80.14150832</v>
      </c>
      <c r="BM670" s="95" t="e">
        <f t="shared" si="398"/>
        <v>#VALUE!</v>
      </c>
      <c r="BN670" s="95">
        <f t="shared" si="399"/>
        <v>2</v>
      </c>
      <c r="BO670" s="95">
        <f t="shared" si="400"/>
        <v>65.276386891654738</v>
      </c>
      <c r="BP670" s="95">
        <f t="shared" si="401"/>
        <v>5</v>
      </c>
      <c r="BQ670" s="95">
        <f t="shared" si="402"/>
        <v>20</v>
      </c>
      <c r="BR670" s="96" t="e">
        <f t="shared" si="403"/>
        <v>#VALUE!</v>
      </c>
      <c r="BS670" s="97" t="e">
        <f t="shared" si="404"/>
        <v>#VALUE!</v>
      </c>
      <c r="BT670" s="98">
        <f t="shared" si="405"/>
        <v>11.848341232227488</v>
      </c>
      <c r="BU670" s="99">
        <f t="shared" si="406"/>
        <v>0.94500000000000006</v>
      </c>
      <c r="BV670" s="100">
        <f t="shared" si="407"/>
        <v>0.1</v>
      </c>
      <c r="BW670" s="95">
        <f t="shared" si="408"/>
        <v>1</v>
      </c>
      <c r="BX670" s="94">
        <f t="shared" si="409"/>
        <v>0.51</v>
      </c>
      <c r="BY670" s="100">
        <f t="shared" si="410"/>
        <v>0.97199999999999998</v>
      </c>
      <c r="BZ670" s="100">
        <f t="shared" si="411"/>
        <v>0.25493285969767676</v>
      </c>
      <c r="CA670" s="94">
        <f t="shared" si="412"/>
        <v>0.6</v>
      </c>
      <c r="CB670" s="99">
        <f t="shared" si="413"/>
        <v>0.63237060035767478</v>
      </c>
      <c r="CC670" s="97" t="str">
        <f t="shared" si="414"/>
        <v>Regular</v>
      </c>
      <c r="CD670" s="99">
        <f t="shared" si="415"/>
        <v>0.74506714030232324</v>
      </c>
      <c r="CE670" s="96">
        <f t="shared" si="416"/>
        <v>1</v>
      </c>
      <c r="CF670" s="96">
        <f t="shared" si="417"/>
        <v>1</v>
      </c>
      <c r="CG670" s="99">
        <f t="shared" si="418"/>
        <v>0.91502238010077441</v>
      </c>
      <c r="CH670" s="101" t="str">
        <f t="shared" si="419"/>
        <v>Muy Alta</v>
      </c>
      <c r="CI670" s="96">
        <f t="shared" si="420"/>
        <v>0</v>
      </c>
      <c r="CJ670" s="96">
        <f t="shared" si="421"/>
        <v>1</v>
      </c>
      <c r="CK670" s="96">
        <f t="shared" si="422"/>
        <v>5.4999999999999938E-2</v>
      </c>
      <c r="CL670" s="102">
        <f t="shared" si="423"/>
        <v>0.35166666666666663</v>
      </c>
      <c r="CM670" s="103" t="str">
        <f t="shared" si="424"/>
        <v>Baja</v>
      </c>
      <c r="CN670" s="96">
        <f t="shared" si="425"/>
        <v>2.8000000000000001E-2</v>
      </c>
      <c r="CO670" s="96">
        <f t="shared" si="426"/>
        <v>2.8000000000000001E-2</v>
      </c>
      <c r="CP670" s="103" t="str">
        <f t="shared" si="427"/>
        <v>Ninguna</v>
      </c>
      <c r="CQ670" s="104">
        <f t="shared" si="428"/>
        <v>3.0441037793242751E-3</v>
      </c>
      <c r="CR670" s="104">
        <f t="shared" si="429"/>
        <v>3.0441037793242751E-3</v>
      </c>
      <c r="CS670" s="103" t="str">
        <f t="shared" si="430"/>
        <v>Ninguna</v>
      </c>
      <c r="CT670" s="105" t="str">
        <f t="shared" si="431"/>
        <v>Eutrofico</v>
      </c>
      <c r="CU670" s="113" t="s">
        <v>3036</v>
      </c>
      <c r="CV670" s="83" t="s">
        <v>3037</v>
      </c>
      <c r="CW670" s="90">
        <v>44148</v>
      </c>
      <c r="CX670" s="106" t="e">
        <f t="shared" si="432"/>
        <v>#VALUE!</v>
      </c>
    </row>
    <row r="671" spans="1:102" ht="30" hidden="1" customHeight="1" x14ac:dyDescent="0.2">
      <c r="A671" s="83">
        <v>2020</v>
      </c>
      <c r="B671" s="84" t="s">
        <v>2207</v>
      </c>
      <c r="C671" s="84" t="s">
        <v>200</v>
      </c>
      <c r="D671" s="83" t="s">
        <v>2208</v>
      </c>
      <c r="E671" s="84" t="s">
        <v>2194</v>
      </c>
      <c r="F671" s="86" t="s">
        <v>151</v>
      </c>
      <c r="G671" s="86" t="s">
        <v>1648</v>
      </c>
      <c r="H671" s="87">
        <v>-75.776802000000004</v>
      </c>
      <c r="I671" s="119">
        <v>6.5110890000000001</v>
      </c>
      <c r="J671" s="88">
        <v>812020.451</v>
      </c>
      <c r="K671" s="86">
        <v>1212073.6963</v>
      </c>
      <c r="L671" s="120">
        <v>542</v>
      </c>
      <c r="M671" s="83">
        <v>2</v>
      </c>
      <c r="N671" s="86" t="s">
        <v>79</v>
      </c>
      <c r="O671" s="86" t="s">
        <v>2545</v>
      </c>
      <c r="P671" s="86" t="s">
        <v>80</v>
      </c>
      <c r="Q671" s="84" t="s">
        <v>2546</v>
      </c>
      <c r="R671" s="84" t="s">
        <v>667</v>
      </c>
      <c r="S671" s="84" t="s">
        <v>181</v>
      </c>
      <c r="T671" s="84" t="s">
        <v>668</v>
      </c>
      <c r="U671" s="85" t="s">
        <v>199</v>
      </c>
      <c r="V671" s="84" t="s">
        <v>200</v>
      </c>
      <c r="W671" s="84" t="s">
        <v>201</v>
      </c>
      <c r="X671" s="90" t="s">
        <v>200</v>
      </c>
      <c r="Y671" s="90">
        <v>44113</v>
      </c>
      <c r="Z671" s="91">
        <v>306.77</v>
      </c>
      <c r="AA671" s="91">
        <v>6.32</v>
      </c>
      <c r="AB671" s="91">
        <v>114.2</v>
      </c>
      <c r="AC671" s="91">
        <v>25.4</v>
      </c>
      <c r="AD671" s="91">
        <v>27.8</v>
      </c>
      <c r="AE671" s="91">
        <v>7.3</v>
      </c>
      <c r="AF671" s="91">
        <v>95.9</v>
      </c>
      <c r="AG671" s="91">
        <f t="shared" si="433"/>
        <v>2.4000000000000021</v>
      </c>
      <c r="AH671" s="91">
        <v>41.4</v>
      </c>
      <c r="AI671" s="91">
        <v>2.99</v>
      </c>
      <c r="AJ671" s="91" t="s">
        <v>88</v>
      </c>
      <c r="AK671" s="91" t="s">
        <v>88</v>
      </c>
      <c r="AL671" s="91">
        <v>41400</v>
      </c>
      <c r="AM671" s="91">
        <v>235900</v>
      </c>
      <c r="AN671" s="91" t="s">
        <v>88</v>
      </c>
      <c r="AO671" s="91" t="s">
        <v>88</v>
      </c>
      <c r="AP671" s="91" t="e">
        <v>#VALUE!</v>
      </c>
      <c r="AQ671" s="91" t="s">
        <v>88</v>
      </c>
      <c r="AR671" s="91" t="s">
        <v>88</v>
      </c>
      <c r="AS671" s="91" t="s">
        <v>88</v>
      </c>
      <c r="AT671" s="91" t="s">
        <v>88</v>
      </c>
      <c r="AU671" s="91">
        <v>730</v>
      </c>
      <c r="AV671" s="91">
        <v>20</v>
      </c>
      <c r="AW671" s="91" t="s">
        <v>88</v>
      </c>
      <c r="AX671" s="91">
        <v>5</v>
      </c>
      <c r="AY671" s="91">
        <v>0.372</v>
      </c>
      <c r="AZ671" s="91" t="s">
        <v>88</v>
      </c>
      <c r="BA671" s="91" t="s">
        <v>88</v>
      </c>
      <c r="BB671" s="91" t="s">
        <v>88</v>
      </c>
      <c r="BC671" s="91" t="s">
        <v>88</v>
      </c>
      <c r="BD671" s="91" t="s">
        <v>88</v>
      </c>
      <c r="BE671" s="93" t="s">
        <v>88</v>
      </c>
      <c r="BF671" s="91" t="s">
        <v>88</v>
      </c>
      <c r="BG671" s="91" t="s">
        <v>88</v>
      </c>
      <c r="BH671" s="91" t="s">
        <v>88</v>
      </c>
      <c r="BI671" s="94">
        <f t="shared" si="394"/>
        <v>97.939247452128285</v>
      </c>
      <c r="BJ671" s="95">
        <f t="shared" si="395"/>
        <v>2</v>
      </c>
      <c r="BK671" s="95">
        <f t="shared" si="396"/>
        <v>67.451358636524191</v>
      </c>
      <c r="BL671" s="95">
        <f t="shared" si="397"/>
        <v>71.747831813833628</v>
      </c>
      <c r="BM671" s="95" t="e">
        <f t="shared" si="398"/>
        <v>#VALUE!</v>
      </c>
      <c r="BN671" s="95">
        <f t="shared" si="399"/>
        <v>2</v>
      </c>
      <c r="BO671" s="95">
        <f t="shared" si="400"/>
        <v>85.153143194855005</v>
      </c>
      <c r="BP671" s="95">
        <f t="shared" si="401"/>
        <v>5</v>
      </c>
      <c r="BQ671" s="95">
        <f t="shared" si="402"/>
        <v>20</v>
      </c>
      <c r="BR671" s="96" t="e">
        <f t="shared" si="403"/>
        <v>#VALUE!</v>
      </c>
      <c r="BS671" s="97" t="e">
        <f t="shared" si="404"/>
        <v>#VALUE!</v>
      </c>
      <c r="BT671" s="98">
        <f t="shared" si="405"/>
        <v>13.440860215053764</v>
      </c>
      <c r="BU671" s="99">
        <f t="shared" si="406"/>
        <v>0.95900000000000007</v>
      </c>
      <c r="BV671" s="100">
        <f t="shared" si="407"/>
        <v>0.1</v>
      </c>
      <c r="BW671" s="95">
        <f t="shared" si="408"/>
        <v>0.70311862433680938</v>
      </c>
      <c r="BX671" s="94">
        <f t="shared" si="409"/>
        <v>0.26</v>
      </c>
      <c r="BY671" s="100">
        <f t="shared" si="410"/>
        <v>0.96</v>
      </c>
      <c r="BZ671" s="100">
        <f t="shared" si="411"/>
        <v>0.68575195883087248</v>
      </c>
      <c r="CA671" s="94">
        <f t="shared" si="412"/>
        <v>0.6</v>
      </c>
      <c r="CB671" s="99">
        <f t="shared" si="413"/>
        <v>0.61668188164347548</v>
      </c>
      <c r="CC671" s="97" t="str">
        <f t="shared" si="414"/>
        <v>Regular</v>
      </c>
      <c r="CD671" s="99">
        <f t="shared" si="415"/>
        <v>0.31424804116912752</v>
      </c>
      <c r="CE671" s="96">
        <f t="shared" si="416"/>
        <v>1</v>
      </c>
      <c r="CF671" s="96">
        <f t="shared" si="417"/>
        <v>1</v>
      </c>
      <c r="CG671" s="99">
        <f t="shared" si="418"/>
        <v>0.77141601372304258</v>
      </c>
      <c r="CH671" s="101" t="str">
        <f t="shared" si="419"/>
        <v>Alta</v>
      </c>
      <c r="CI671" s="96">
        <f t="shared" si="420"/>
        <v>0.28296983182710078</v>
      </c>
      <c r="CJ671" s="96">
        <f t="shared" si="421"/>
        <v>1</v>
      </c>
      <c r="CK671" s="96">
        <f t="shared" si="422"/>
        <v>4.0999999999999925E-2</v>
      </c>
      <c r="CL671" s="102">
        <f t="shared" si="423"/>
        <v>0.44132327727570025</v>
      </c>
      <c r="CM671" s="103" t="str">
        <f t="shared" si="424"/>
        <v>Media</v>
      </c>
      <c r="CN671" s="96">
        <f t="shared" si="425"/>
        <v>3.9999999999999994E-2</v>
      </c>
      <c r="CO671" s="96">
        <f t="shared" si="426"/>
        <v>3.9999999999999994E-2</v>
      </c>
      <c r="CP671" s="103" t="str">
        <f t="shared" si="427"/>
        <v>Ninguna</v>
      </c>
      <c r="CQ671" s="104">
        <f t="shared" si="428"/>
        <v>9.3636186567195255E-5</v>
      </c>
      <c r="CR671" s="104">
        <f t="shared" si="429"/>
        <v>9.3636186567195255E-5</v>
      </c>
      <c r="CS671" s="103" t="str">
        <f t="shared" si="430"/>
        <v>Ninguna</v>
      </c>
      <c r="CT671" s="105" t="str">
        <f t="shared" si="431"/>
        <v>Eutrofico</v>
      </c>
      <c r="CU671" s="113" t="s">
        <v>3036</v>
      </c>
      <c r="CV671" s="83" t="s">
        <v>3037</v>
      </c>
      <c r="CW671" s="90">
        <v>44148</v>
      </c>
      <c r="CX671" s="106" t="e">
        <f t="shared" si="432"/>
        <v>#VALUE!</v>
      </c>
    </row>
    <row r="672" spans="1:102" ht="30" hidden="1" customHeight="1" x14ac:dyDescent="0.2">
      <c r="A672" s="83">
        <v>2020</v>
      </c>
      <c r="B672" s="84" t="s">
        <v>3038</v>
      </c>
      <c r="C672" s="84" t="s">
        <v>3039</v>
      </c>
      <c r="D672" s="83" t="s">
        <v>2211</v>
      </c>
      <c r="E672" s="86" t="s">
        <v>2212</v>
      </c>
      <c r="F672" s="86" t="s">
        <v>1285</v>
      </c>
      <c r="G672" s="86" t="s">
        <v>1578</v>
      </c>
      <c r="H672" s="87">
        <v>-75.459000000000003</v>
      </c>
      <c r="I672" s="119">
        <v>7.5527990000000003</v>
      </c>
      <c r="J672" s="88">
        <v>847524.05920000002</v>
      </c>
      <c r="K672" s="86">
        <v>1327202.8751000001</v>
      </c>
      <c r="L672" s="89">
        <v>115</v>
      </c>
      <c r="M672" s="83">
        <v>2</v>
      </c>
      <c r="N672" s="86" t="s">
        <v>79</v>
      </c>
      <c r="O672" s="86" t="s">
        <v>2545</v>
      </c>
      <c r="P672" s="86" t="s">
        <v>80</v>
      </c>
      <c r="Q672" s="84" t="s">
        <v>2927</v>
      </c>
      <c r="R672" s="84" t="s">
        <v>2928</v>
      </c>
      <c r="S672" s="84" t="s">
        <v>213</v>
      </c>
      <c r="T672" s="84" t="s">
        <v>214</v>
      </c>
      <c r="U672" s="85" t="s">
        <v>215</v>
      </c>
      <c r="V672" s="84" t="s">
        <v>3039</v>
      </c>
      <c r="W672" s="84" t="s">
        <v>2213</v>
      </c>
      <c r="X672" s="90" t="s">
        <v>3039</v>
      </c>
      <c r="Y672" s="90">
        <v>44168</v>
      </c>
      <c r="Z672" s="84">
        <v>44168000</v>
      </c>
      <c r="AA672" s="91">
        <v>7.86</v>
      </c>
      <c r="AB672" s="91">
        <v>76.7</v>
      </c>
      <c r="AC672" s="91">
        <v>24.8</v>
      </c>
      <c r="AD672" s="91">
        <v>28.2</v>
      </c>
      <c r="AE672" s="91">
        <v>8.14</v>
      </c>
      <c r="AF672" s="91">
        <v>100.7</v>
      </c>
      <c r="AG672" s="91">
        <f t="shared" si="433"/>
        <v>3.3999999999999986</v>
      </c>
      <c r="AH672" s="91">
        <v>12</v>
      </c>
      <c r="AI672" s="91">
        <v>2</v>
      </c>
      <c r="AJ672" s="91" t="s">
        <v>88</v>
      </c>
      <c r="AK672" s="91" t="s">
        <v>88</v>
      </c>
      <c r="AL672" s="91" t="s">
        <v>88</v>
      </c>
      <c r="AM672" s="91" t="s">
        <v>88</v>
      </c>
      <c r="AN672" s="91" t="s">
        <v>88</v>
      </c>
      <c r="AO672" s="91" t="s">
        <v>88</v>
      </c>
      <c r="AP672" s="91">
        <v>0.46308815916161467</v>
      </c>
      <c r="AQ672" s="91" t="s">
        <v>88</v>
      </c>
      <c r="AR672" s="91" t="s">
        <v>88</v>
      </c>
      <c r="AS672" s="91">
        <v>204</v>
      </c>
      <c r="AT672" s="91" t="s">
        <v>88</v>
      </c>
      <c r="AU672" s="91" t="s">
        <v>88</v>
      </c>
      <c r="AV672" s="91">
        <v>264</v>
      </c>
      <c r="AW672" s="91" t="s">
        <v>88</v>
      </c>
      <c r="AX672" s="91">
        <v>5</v>
      </c>
      <c r="AY672" s="91">
        <v>0.32800000000000001</v>
      </c>
      <c r="AZ672" s="91" t="s">
        <v>88</v>
      </c>
      <c r="BA672" s="91" t="s">
        <v>88</v>
      </c>
      <c r="BB672" s="91" t="s">
        <v>88</v>
      </c>
      <c r="BC672" s="91" t="s">
        <v>88</v>
      </c>
      <c r="BD672" s="91" t="s">
        <v>88</v>
      </c>
      <c r="BE672" s="93" t="s">
        <v>88</v>
      </c>
      <c r="BF672" s="91" t="s">
        <v>88</v>
      </c>
      <c r="BG672" s="91" t="s">
        <v>88</v>
      </c>
      <c r="BH672" s="91" t="s">
        <v>88</v>
      </c>
      <c r="BI672" s="94">
        <f t="shared" si="394"/>
        <v>98.794154049203925</v>
      </c>
      <c r="BJ672" s="95">
        <f t="shared" si="395"/>
        <v>2</v>
      </c>
      <c r="BK672" s="95">
        <f t="shared" si="396"/>
        <v>88.345771739786869</v>
      </c>
      <c r="BL672" s="95">
        <f t="shared" si="397"/>
        <v>80.14150832</v>
      </c>
      <c r="BM672" s="95">
        <f t="shared" si="398"/>
        <v>97.546058147607496</v>
      </c>
      <c r="BN672" s="95">
        <f t="shared" si="399"/>
        <v>2</v>
      </c>
      <c r="BO672" s="95">
        <f t="shared" si="400"/>
        <v>81.142818448590148</v>
      </c>
      <c r="BP672" s="95">
        <f t="shared" si="401"/>
        <v>5</v>
      </c>
      <c r="BQ672" s="95">
        <f t="shared" si="402"/>
        <v>20</v>
      </c>
      <c r="BR672" s="96">
        <f t="shared" si="403"/>
        <v>55.517494654560984</v>
      </c>
      <c r="BS672" s="97" t="str">
        <f t="shared" si="404"/>
        <v>MEDIA</v>
      </c>
      <c r="BT672" s="98">
        <f t="shared" si="405"/>
        <v>15.24390243902439</v>
      </c>
      <c r="BU672" s="99">
        <f t="shared" si="406"/>
        <v>0.99299999999999988</v>
      </c>
      <c r="BV672" s="100">
        <f t="shared" si="407"/>
        <v>0.1</v>
      </c>
      <c r="BW672" s="95">
        <f t="shared" si="408"/>
        <v>1</v>
      </c>
      <c r="BX672" s="94">
        <f t="shared" si="409"/>
        <v>0.91</v>
      </c>
      <c r="BY672" s="100">
        <f t="shared" si="410"/>
        <v>0.22799999999999998</v>
      </c>
      <c r="BZ672" s="100">
        <f t="shared" si="411"/>
        <v>0.81565736641217734</v>
      </c>
      <c r="CA672" s="94">
        <f t="shared" si="412"/>
        <v>0.8</v>
      </c>
      <c r="CB672" s="99">
        <f t="shared" si="413"/>
        <v>0.69839203129770488</v>
      </c>
      <c r="CC672" s="97" t="str">
        <f t="shared" si="414"/>
        <v>Regular</v>
      </c>
      <c r="CD672" s="99">
        <f t="shared" si="415"/>
        <v>0.18434263358782269</v>
      </c>
      <c r="CE672" s="96">
        <f t="shared" si="416"/>
        <v>1</v>
      </c>
      <c r="CF672" s="96">
        <f t="shared" si="417"/>
        <v>1</v>
      </c>
      <c r="CG672" s="99">
        <f t="shared" si="418"/>
        <v>0.72811421119594089</v>
      </c>
      <c r="CH672" s="101" t="str">
        <f t="shared" si="419"/>
        <v>Alta</v>
      </c>
      <c r="CI672" s="96">
        <f t="shared" si="420"/>
        <v>0</v>
      </c>
      <c r="CJ672" s="96">
        <f t="shared" si="421"/>
        <v>1</v>
      </c>
      <c r="CK672" s="96">
        <f t="shared" si="422"/>
        <v>0</v>
      </c>
      <c r="CL672" s="102">
        <f t="shared" si="423"/>
        <v>0.33333333333333331</v>
      </c>
      <c r="CM672" s="103" t="str">
        <f t="shared" si="424"/>
        <v>Baja</v>
      </c>
      <c r="CN672" s="96">
        <f t="shared" si="425"/>
        <v>0.77200000000000002</v>
      </c>
      <c r="CO672" s="96">
        <f t="shared" si="426"/>
        <v>0.77200000000000002</v>
      </c>
      <c r="CP672" s="103" t="str">
        <f t="shared" si="427"/>
        <v>Alta</v>
      </c>
      <c r="CQ672" s="104">
        <f t="shared" si="428"/>
        <v>1.8651519665682178E-2</v>
      </c>
      <c r="CR672" s="104">
        <f t="shared" si="429"/>
        <v>1.8651519665682178E-2</v>
      </c>
      <c r="CS672" s="103" t="str">
        <f t="shared" si="430"/>
        <v>Ninguna</v>
      </c>
      <c r="CT672" s="105" t="str">
        <f t="shared" si="431"/>
        <v>Eutrofico</v>
      </c>
      <c r="CU672" s="113" t="s">
        <v>3040</v>
      </c>
      <c r="CV672" s="83" t="s">
        <v>3041</v>
      </c>
      <c r="CW672" s="90">
        <v>44187</v>
      </c>
      <c r="CX672" s="106" t="e">
        <f t="shared" si="432"/>
        <v>#VALUE!</v>
      </c>
    </row>
    <row r="673" spans="1:102" ht="30" hidden="1" customHeight="1" x14ac:dyDescent="0.2">
      <c r="A673" s="83">
        <v>2020</v>
      </c>
      <c r="B673" s="84" t="s">
        <v>3042</v>
      </c>
      <c r="C673" s="84" t="s">
        <v>3039</v>
      </c>
      <c r="D673" s="83" t="s">
        <v>2217</v>
      </c>
      <c r="E673" s="86" t="s">
        <v>2212</v>
      </c>
      <c r="F673" s="86" t="s">
        <v>1285</v>
      </c>
      <c r="G673" s="86" t="s">
        <v>1951</v>
      </c>
      <c r="H673" s="87">
        <v>-75.390507999999997</v>
      </c>
      <c r="I673" s="119">
        <v>7.5885879999999997</v>
      </c>
      <c r="J673" s="88">
        <v>855096.82920000004</v>
      </c>
      <c r="K673" s="86">
        <v>1331138.5456000001</v>
      </c>
      <c r="L673" s="89">
        <v>104</v>
      </c>
      <c r="M673" s="83">
        <v>2</v>
      </c>
      <c r="N673" s="86" t="s">
        <v>79</v>
      </c>
      <c r="O673" s="86" t="s">
        <v>2545</v>
      </c>
      <c r="P673" s="86" t="s">
        <v>80</v>
      </c>
      <c r="Q673" s="84" t="s">
        <v>2927</v>
      </c>
      <c r="R673" s="84" t="s">
        <v>2928</v>
      </c>
      <c r="S673" s="84" t="s">
        <v>213</v>
      </c>
      <c r="T673" s="84" t="s">
        <v>214</v>
      </c>
      <c r="U673" s="85" t="s">
        <v>215</v>
      </c>
      <c r="V673" s="84" t="s">
        <v>3039</v>
      </c>
      <c r="W673" s="84" t="s">
        <v>2213</v>
      </c>
      <c r="X673" s="90" t="s">
        <v>3039</v>
      </c>
      <c r="Y673" s="90">
        <v>44168</v>
      </c>
      <c r="Z673" s="91">
        <v>80060</v>
      </c>
      <c r="AA673" s="91">
        <v>7.7</v>
      </c>
      <c r="AB673" s="91">
        <v>81.8</v>
      </c>
      <c r="AC673" s="91">
        <v>25.4</v>
      </c>
      <c r="AD673" s="91">
        <v>28.7</v>
      </c>
      <c r="AE673" s="91">
        <v>7.97</v>
      </c>
      <c r="AF673" s="91">
        <v>96.6</v>
      </c>
      <c r="AG673" s="91">
        <f t="shared" si="433"/>
        <v>3.3000000000000007</v>
      </c>
      <c r="AH673" s="91">
        <v>12</v>
      </c>
      <c r="AI673" s="91">
        <v>2</v>
      </c>
      <c r="AJ673" s="91" t="s">
        <v>88</v>
      </c>
      <c r="AK673" s="91" t="s">
        <v>88</v>
      </c>
      <c r="AL673" s="91" t="s">
        <v>88</v>
      </c>
      <c r="AM673" s="91" t="s">
        <v>88</v>
      </c>
      <c r="AN673" s="91" t="s">
        <v>88</v>
      </c>
      <c r="AO673" s="91" t="s">
        <v>88</v>
      </c>
      <c r="AP673" s="91">
        <v>0.44049849286104809</v>
      </c>
      <c r="AQ673" s="91" t="s">
        <v>88</v>
      </c>
      <c r="AR673" s="91" t="s">
        <v>88</v>
      </c>
      <c r="AS673" s="91">
        <v>225</v>
      </c>
      <c r="AT673" s="91" t="s">
        <v>88</v>
      </c>
      <c r="AU673" s="91" t="s">
        <v>88</v>
      </c>
      <c r="AV673" s="91">
        <v>255</v>
      </c>
      <c r="AW673" s="91" t="s">
        <v>88</v>
      </c>
      <c r="AX673" s="91">
        <v>5</v>
      </c>
      <c r="AY673" s="91">
        <v>0.44</v>
      </c>
      <c r="AZ673" s="91" t="s">
        <v>88</v>
      </c>
      <c r="BA673" s="91" t="s">
        <v>88</v>
      </c>
      <c r="BB673" s="91" t="s">
        <v>88</v>
      </c>
      <c r="BC673" s="91" t="s">
        <v>88</v>
      </c>
      <c r="BD673" s="91" t="s">
        <v>88</v>
      </c>
      <c r="BE673" s="93" t="s">
        <v>88</v>
      </c>
      <c r="BF673" s="91" t="s">
        <v>88</v>
      </c>
      <c r="BG673" s="91" t="s">
        <v>88</v>
      </c>
      <c r="BH673" s="91" t="s">
        <v>88</v>
      </c>
      <c r="BI673" s="94">
        <f t="shared" si="394"/>
        <v>98.143751068108216</v>
      </c>
      <c r="BJ673" s="95">
        <f t="shared" si="395"/>
        <v>2</v>
      </c>
      <c r="BK673" s="95">
        <f t="shared" si="396"/>
        <v>91.216302570996049</v>
      </c>
      <c r="BL673" s="95">
        <f t="shared" si="397"/>
        <v>80.14150832</v>
      </c>
      <c r="BM673" s="95">
        <f t="shared" si="398"/>
        <v>97.708487236432802</v>
      </c>
      <c r="BN673" s="95">
        <f t="shared" si="399"/>
        <v>2</v>
      </c>
      <c r="BO673" s="95">
        <f t="shared" si="400"/>
        <v>81.58278660690317</v>
      </c>
      <c r="BP673" s="95">
        <f t="shared" si="401"/>
        <v>5</v>
      </c>
      <c r="BQ673" s="95">
        <f t="shared" si="402"/>
        <v>20</v>
      </c>
      <c r="BR673" s="96">
        <f t="shared" si="403"/>
        <v>55.782924263921558</v>
      </c>
      <c r="BS673" s="97" t="str">
        <f t="shared" si="404"/>
        <v>MEDIA</v>
      </c>
      <c r="BT673" s="98">
        <f t="shared" si="405"/>
        <v>11.363636363636363</v>
      </c>
      <c r="BU673" s="99">
        <f t="shared" si="406"/>
        <v>0.96599999999999997</v>
      </c>
      <c r="BV673" s="100">
        <f t="shared" si="407"/>
        <v>0.1</v>
      </c>
      <c r="BW673" s="95">
        <f t="shared" si="408"/>
        <v>1</v>
      </c>
      <c r="BX673" s="94">
        <f t="shared" si="409"/>
        <v>0.91</v>
      </c>
      <c r="BY673" s="100">
        <f t="shared" si="410"/>
        <v>0.255</v>
      </c>
      <c r="BZ673" s="100">
        <f t="shared" si="411"/>
        <v>0.79904934462823785</v>
      </c>
      <c r="CA673" s="94">
        <f t="shared" si="412"/>
        <v>0.6</v>
      </c>
      <c r="CB673" s="99">
        <f t="shared" si="413"/>
        <v>0.66752690824795335</v>
      </c>
      <c r="CC673" s="97" t="str">
        <f t="shared" si="414"/>
        <v>Regular</v>
      </c>
      <c r="CD673" s="99">
        <f t="shared" si="415"/>
        <v>0.20095065537176218</v>
      </c>
      <c r="CE673" s="96">
        <f t="shared" si="416"/>
        <v>1</v>
      </c>
      <c r="CF673" s="96">
        <f t="shared" si="417"/>
        <v>1</v>
      </c>
      <c r="CG673" s="99">
        <f t="shared" si="418"/>
        <v>0.73365021845725398</v>
      </c>
      <c r="CH673" s="101" t="str">
        <f t="shared" si="419"/>
        <v>Alta</v>
      </c>
      <c r="CI673" s="96">
        <f t="shared" si="420"/>
        <v>0</v>
      </c>
      <c r="CJ673" s="96">
        <f t="shared" si="421"/>
        <v>1</v>
      </c>
      <c r="CK673" s="96">
        <f t="shared" si="422"/>
        <v>3.400000000000003E-2</v>
      </c>
      <c r="CL673" s="102">
        <f t="shared" si="423"/>
        <v>0.34466666666666668</v>
      </c>
      <c r="CM673" s="103" t="str">
        <f t="shared" si="424"/>
        <v>Baja</v>
      </c>
      <c r="CN673" s="96">
        <f t="shared" si="425"/>
        <v>0.745</v>
      </c>
      <c r="CO673" s="96">
        <f t="shared" si="426"/>
        <v>0.745</v>
      </c>
      <c r="CP673" s="103" t="str">
        <f t="shared" si="427"/>
        <v>Alta</v>
      </c>
      <c r="CQ673" s="104">
        <f t="shared" si="428"/>
        <v>1.0825139079304675E-2</v>
      </c>
      <c r="CR673" s="104">
        <f t="shared" si="429"/>
        <v>1.0825139079304675E-2</v>
      </c>
      <c r="CS673" s="103" t="str">
        <f t="shared" si="430"/>
        <v>Ninguna</v>
      </c>
      <c r="CT673" s="105" t="str">
        <f t="shared" si="431"/>
        <v>Eutrofico</v>
      </c>
      <c r="CU673" s="113" t="s">
        <v>3040</v>
      </c>
      <c r="CV673" s="83" t="s">
        <v>3041</v>
      </c>
      <c r="CW673" s="90">
        <v>44187</v>
      </c>
      <c r="CX673" s="106" t="e">
        <f t="shared" si="432"/>
        <v>#VALUE!</v>
      </c>
    </row>
    <row r="674" spans="1:102" ht="30" hidden="1" customHeight="1" x14ac:dyDescent="0.2">
      <c r="A674" s="83">
        <v>2020</v>
      </c>
      <c r="B674" s="84" t="s">
        <v>2226</v>
      </c>
      <c r="C674" s="84" t="s">
        <v>641</v>
      </c>
      <c r="D674" s="83" t="s">
        <v>2227</v>
      </c>
      <c r="E674" s="84" t="s">
        <v>224</v>
      </c>
      <c r="F674" s="86" t="s">
        <v>1285</v>
      </c>
      <c r="G674" s="86" t="s">
        <v>991</v>
      </c>
      <c r="H674" s="87">
        <v>-74.785583000000003</v>
      </c>
      <c r="I674" s="119">
        <v>7.9279469999999996</v>
      </c>
      <c r="J674" s="88">
        <v>921923.90789999999</v>
      </c>
      <c r="K674" s="86">
        <v>1368517.0464999999</v>
      </c>
      <c r="L674" s="120">
        <v>43</v>
      </c>
      <c r="M674" s="83">
        <v>2</v>
      </c>
      <c r="N674" s="86" t="s">
        <v>79</v>
      </c>
      <c r="O674" s="86" t="s">
        <v>2684</v>
      </c>
      <c r="P674" s="86" t="s">
        <v>685</v>
      </c>
      <c r="Q674" s="84" t="s">
        <v>2685</v>
      </c>
      <c r="R674" s="84" t="s">
        <v>748</v>
      </c>
      <c r="S674" s="84" t="s">
        <v>636</v>
      </c>
      <c r="T674" s="84" t="s">
        <v>749</v>
      </c>
      <c r="U674" s="85" t="s">
        <v>638</v>
      </c>
      <c r="V674" s="84" t="s">
        <v>639</v>
      </c>
      <c r="W674" s="84" t="s">
        <v>640</v>
      </c>
      <c r="X674" s="90" t="s">
        <v>641</v>
      </c>
      <c r="Y674" s="90">
        <v>44126</v>
      </c>
      <c r="Z674" s="91">
        <v>460</v>
      </c>
      <c r="AA674" s="91">
        <v>6.35</v>
      </c>
      <c r="AB674" s="91">
        <v>24</v>
      </c>
      <c r="AC674" s="91">
        <v>26.8</v>
      </c>
      <c r="AD674" s="91">
        <v>28.2</v>
      </c>
      <c r="AE674" s="91">
        <v>4.9400000000000004</v>
      </c>
      <c r="AF674" s="91">
        <v>72</v>
      </c>
      <c r="AG674" s="91">
        <f t="shared" si="433"/>
        <v>1.3999999999999986</v>
      </c>
      <c r="AH674" s="91">
        <v>37.200000000000003</v>
      </c>
      <c r="AI674" s="91">
        <v>3.69</v>
      </c>
      <c r="AJ674" s="91" t="s">
        <v>88</v>
      </c>
      <c r="AK674" s="91" t="s">
        <v>88</v>
      </c>
      <c r="AL674" s="91">
        <v>6200</v>
      </c>
      <c r="AM674" s="91">
        <v>185960</v>
      </c>
      <c r="AN674" s="91">
        <v>23590</v>
      </c>
      <c r="AO674" s="91">
        <v>0.5</v>
      </c>
      <c r="AP674" s="91">
        <v>0.2484863293062323</v>
      </c>
      <c r="AQ674" s="91">
        <v>0.03</v>
      </c>
      <c r="AR674" s="91">
        <v>5</v>
      </c>
      <c r="AS674" s="91">
        <v>91</v>
      </c>
      <c r="AT674" s="91">
        <v>150</v>
      </c>
      <c r="AU674" s="91" t="s">
        <v>88</v>
      </c>
      <c r="AV674" s="91">
        <v>43</v>
      </c>
      <c r="AW674" s="91">
        <v>0.1</v>
      </c>
      <c r="AX674" s="91">
        <v>5</v>
      </c>
      <c r="AY674" s="91">
        <v>0.154</v>
      </c>
      <c r="AZ674" s="91">
        <v>5</v>
      </c>
      <c r="BA674" s="91">
        <v>10</v>
      </c>
      <c r="BB674" s="91">
        <v>0.05</v>
      </c>
      <c r="BC674" s="91" t="s">
        <v>88</v>
      </c>
      <c r="BD674" s="91" t="s">
        <v>88</v>
      </c>
      <c r="BE674" s="93">
        <v>1E-3</v>
      </c>
      <c r="BF674" s="91" t="s">
        <v>88</v>
      </c>
      <c r="BG674" s="91">
        <v>0.01</v>
      </c>
      <c r="BH674" s="91" t="s">
        <v>88</v>
      </c>
      <c r="BI674" s="94">
        <f t="shared" si="394"/>
        <v>76.493581511679963</v>
      </c>
      <c r="BJ674" s="95">
        <f t="shared" si="395"/>
        <v>7.2499233093103665</v>
      </c>
      <c r="BK674" s="95">
        <f t="shared" si="396"/>
        <v>68.511110472406898</v>
      </c>
      <c r="BL674" s="95">
        <f t="shared" si="397"/>
        <v>66.359049973396054</v>
      </c>
      <c r="BM674" s="95">
        <f t="shared" si="398"/>
        <v>99.104004398411917</v>
      </c>
      <c r="BN674" s="95">
        <f t="shared" si="399"/>
        <v>61.608367706250007</v>
      </c>
      <c r="BO674" s="95">
        <f t="shared" si="400"/>
        <v>88.170753484043075</v>
      </c>
      <c r="BP674" s="95">
        <f t="shared" si="401"/>
        <v>19.185447817900055</v>
      </c>
      <c r="BQ674" s="95">
        <f t="shared" si="402"/>
        <v>78.439369374999998</v>
      </c>
      <c r="BR674" s="96">
        <f t="shared" si="403"/>
        <v>60.913518476066088</v>
      </c>
      <c r="BS674" s="97" t="str">
        <f t="shared" si="404"/>
        <v>MEDIA</v>
      </c>
      <c r="BT674" s="98">
        <f t="shared" si="405"/>
        <v>32.467532467532465</v>
      </c>
      <c r="BU674" s="99">
        <f t="shared" si="406"/>
        <v>0.72</v>
      </c>
      <c r="BV674" s="100">
        <f t="shared" si="407"/>
        <v>0.1</v>
      </c>
      <c r="BW674" s="95">
        <f t="shared" si="408"/>
        <v>0.71417381260978952</v>
      </c>
      <c r="BX674" s="94">
        <f t="shared" si="409"/>
        <v>0.51</v>
      </c>
      <c r="BY674" s="100">
        <f t="shared" si="410"/>
        <v>0.89100000000000001</v>
      </c>
      <c r="BZ674" s="100">
        <f t="shared" si="411"/>
        <v>0.96114176558192355</v>
      </c>
      <c r="CA674" s="94">
        <f t="shared" si="412"/>
        <v>0.15</v>
      </c>
      <c r="CB674" s="99">
        <f t="shared" si="413"/>
        <v>0.58088418094683991</v>
      </c>
      <c r="CC674" s="97" t="str">
        <f t="shared" si="414"/>
        <v>Regular</v>
      </c>
      <c r="CD674" s="99">
        <f t="shared" si="415"/>
        <v>3.8858234418076475E-2</v>
      </c>
      <c r="CE674" s="96">
        <f t="shared" si="416"/>
        <v>0</v>
      </c>
      <c r="CF674" s="96">
        <f t="shared" si="417"/>
        <v>0</v>
      </c>
      <c r="CG674" s="99">
        <f t="shared" si="418"/>
        <v>1.2952744806025492E-2</v>
      </c>
      <c r="CH674" s="101" t="str">
        <f t="shared" si="419"/>
        <v>Ninguna</v>
      </c>
      <c r="CI674" s="96">
        <f t="shared" si="420"/>
        <v>0.34691845631134222</v>
      </c>
      <c r="CJ674" s="96">
        <f t="shared" si="421"/>
        <v>1</v>
      </c>
      <c r="CK674" s="96">
        <f t="shared" si="422"/>
        <v>0.28000000000000003</v>
      </c>
      <c r="CL674" s="102">
        <f t="shared" si="423"/>
        <v>0.54230615210378075</v>
      </c>
      <c r="CM674" s="103" t="str">
        <f t="shared" si="424"/>
        <v>Media</v>
      </c>
      <c r="CN674" s="96">
        <f t="shared" si="425"/>
        <v>0.109</v>
      </c>
      <c r="CO674" s="96">
        <f t="shared" si="426"/>
        <v>0.109</v>
      </c>
      <c r="CP674" s="103" t="str">
        <f t="shared" si="427"/>
        <v>Ninguna</v>
      </c>
      <c r="CQ674" s="104">
        <f t="shared" si="428"/>
        <v>1.0384575848824338E-4</v>
      </c>
      <c r="CR674" s="104">
        <f t="shared" si="429"/>
        <v>1.0384575848824338E-4</v>
      </c>
      <c r="CS674" s="103" t="str">
        <f t="shared" si="430"/>
        <v>Ninguna</v>
      </c>
      <c r="CT674" s="105" t="str">
        <f t="shared" si="431"/>
        <v>Eutrofico</v>
      </c>
      <c r="CU674" s="83" t="s">
        <v>3043</v>
      </c>
      <c r="CV674" s="83" t="s">
        <v>3044</v>
      </c>
      <c r="CW674" s="90">
        <v>44154</v>
      </c>
      <c r="CX674" s="106">
        <f t="shared" si="432"/>
        <v>5.2784863293062321</v>
      </c>
    </row>
    <row r="675" spans="1:102" ht="30" hidden="1" customHeight="1" x14ac:dyDescent="0.2">
      <c r="A675" s="83">
        <v>2020</v>
      </c>
      <c r="B675" s="84" t="s">
        <v>2229</v>
      </c>
      <c r="C675" s="84" t="s">
        <v>641</v>
      </c>
      <c r="D675" s="83" t="s">
        <v>2230</v>
      </c>
      <c r="E675" s="84" t="s">
        <v>224</v>
      </c>
      <c r="F675" s="86" t="s">
        <v>1285</v>
      </c>
      <c r="G675" s="86" t="s">
        <v>991</v>
      </c>
      <c r="H675" s="87">
        <v>-74.791667000000004</v>
      </c>
      <c r="I675" s="119">
        <v>7.9319689999999996</v>
      </c>
      <c r="J675" s="88">
        <v>921253.7855</v>
      </c>
      <c r="K675" s="86">
        <v>1368963.0432</v>
      </c>
      <c r="L675" s="120">
        <v>41</v>
      </c>
      <c r="M675" s="83">
        <v>2</v>
      </c>
      <c r="N675" s="86" t="s">
        <v>79</v>
      </c>
      <c r="O675" s="86" t="s">
        <v>2684</v>
      </c>
      <c r="P675" s="86" t="s">
        <v>685</v>
      </c>
      <c r="Q675" s="84" t="s">
        <v>2685</v>
      </c>
      <c r="R675" s="84" t="s">
        <v>748</v>
      </c>
      <c r="S675" s="84" t="s">
        <v>636</v>
      </c>
      <c r="T675" s="84" t="s">
        <v>749</v>
      </c>
      <c r="U675" s="85" t="s">
        <v>638</v>
      </c>
      <c r="V675" s="84" t="s">
        <v>639</v>
      </c>
      <c r="W675" s="84" t="s">
        <v>640</v>
      </c>
      <c r="X675" s="90" t="s">
        <v>641</v>
      </c>
      <c r="Y675" s="90">
        <v>44126</v>
      </c>
      <c r="Z675" s="91">
        <v>16630</v>
      </c>
      <c r="AA675" s="91">
        <v>6.28</v>
      </c>
      <c r="AB675" s="91">
        <v>60</v>
      </c>
      <c r="AC675" s="91">
        <v>27.3</v>
      </c>
      <c r="AD675" s="91">
        <v>30.5</v>
      </c>
      <c r="AE675" s="91">
        <v>6.43</v>
      </c>
      <c r="AF675" s="91">
        <v>82.1</v>
      </c>
      <c r="AG675" s="91">
        <f t="shared" si="433"/>
        <v>3.1999999999999993</v>
      </c>
      <c r="AH675" s="91">
        <v>23</v>
      </c>
      <c r="AI675" s="91">
        <v>2</v>
      </c>
      <c r="AJ675" s="91" t="s">
        <v>88</v>
      </c>
      <c r="AK675" s="91" t="s">
        <v>88</v>
      </c>
      <c r="AL675" s="91">
        <v>2590</v>
      </c>
      <c r="AM675" s="91">
        <v>61310</v>
      </c>
      <c r="AN675" s="91">
        <v>5940</v>
      </c>
      <c r="AO675" s="91">
        <v>0.5</v>
      </c>
      <c r="AP675" s="91">
        <v>0.2484863293062323</v>
      </c>
      <c r="AQ675" s="91">
        <v>0.03</v>
      </c>
      <c r="AR675" s="91">
        <v>5</v>
      </c>
      <c r="AS675" s="91">
        <v>276</v>
      </c>
      <c r="AT675" s="91">
        <v>242</v>
      </c>
      <c r="AU675" s="91" t="s">
        <v>88</v>
      </c>
      <c r="AV675" s="91">
        <v>238</v>
      </c>
      <c r="AW675" s="91">
        <v>0.3</v>
      </c>
      <c r="AX675" s="91">
        <v>5</v>
      </c>
      <c r="AY675" s="91">
        <v>0.73299999999999998</v>
      </c>
      <c r="AZ675" s="91">
        <v>17.399999999999999</v>
      </c>
      <c r="BA675" s="91">
        <v>20.9</v>
      </c>
      <c r="BB675" s="91">
        <v>0.05</v>
      </c>
      <c r="BC675" s="91" t="s">
        <v>88</v>
      </c>
      <c r="BD675" s="91" t="s">
        <v>88</v>
      </c>
      <c r="BE675" s="93">
        <v>1E-3</v>
      </c>
      <c r="BF675" s="91" t="s">
        <v>88</v>
      </c>
      <c r="BG675" s="91">
        <v>0.01</v>
      </c>
      <c r="BH675" s="91" t="s">
        <v>88</v>
      </c>
      <c r="BI675" s="94">
        <f t="shared" si="394"/>
        <v>88.614481091118606</v>
      </c>
      <c r="BJ675" s="95">
        <f t="shared" si="395"/>
        <v>12.438626832857668</v>
      </c>
      <c r="BK675" s="95">
        <f t="shared" si="396"/>
        <v>66.03459077198815</v>
      </c>
      <c r="BL675" s="95">
        <f t="shared" si="397"/>
        <v>80.14150832</v>
      </c>
      <c r="BM675" s="95">
        <f t="shared" si="398"/>
        <v>99.104004398411917</v>
      </c>
      <c r="BN675" s="95">
        <f t="shared" si="399"/>
        <v>61.608367706250007</v>
      </c>
      <c r="BO675" s="95">
        <f t="shared" si="400"/>
        <v>82.0146650993197</v>
      </c>
      <c r="BP675" s="95">
        <f t="shared" si="401"/>
        <v>5</v>
      </c>
      <c r="BQ675" s="95">
        <f t="shared" si="402"/>
        <v>62.502012031025608</v>
      </c>
      <c r="BR675" s="96">
        <f t="shared" si="403"/>
        <v>62.181857541436045</v>
      </c>
      <c r="BS675" s="97" t="str">
        <f t="shared" si="404"/>
        <v>MEDIA</v>
      </c>
      <c r="BT675" s="98">
        <f t="shared" si="405"/>
        <v>6.8212824010914055</v>
      </c>
      <c r="BU675" s="99">
        <f t="shared" si="406"/>
        <v>0.82099999999999995</v>
      </c>
      <c r="BV675" s="100">
        <f t="shared" si="407"/>
        <v>0.1</v>
      </c>
      <c r="BW675" s="95">
        <f t="shared" si="408"/>
        <v>0.6886441178374495</v>
      </c>
      <c r="BX675" s="94">
        <f t="shared" si="409"/>
        <v>0.71</v>
      </c>
      <c r="BY675" s="100">
        <f t="shared" si="410"/>
        <v>0.30600000000000005</v>
      </c>
      <c r="BZ675" s="100">
        <f t="shared" si="411"/>
        <v>0.86734528969853752</v>
      </c>
      <c r="CA675" s="94">
        <f t="shared" si="412"/>
        <v>0.35</v>
      </c>
      <c r="CB675" s="99">
        <f t="shared" si="413"/>
        <v>0.55443851705503822</v>
      </c>
      <c r="CC675" s="97" t="str">
        <f t="shared" si="414"/>
        <v>Regular</v>
      </c>
      <c r="CD675" s="99">
        <f t="shared" si="415"/>
        <v>0.13265471030146248</v>
      </c>
      <c r="CE675" s="96">
        <f t="shared" si="416"/>
        <v>0</v>
      </c>
      <c r="CF675" s="96">
        <f t="shared" si="417"/>
        <v>0</v>
      </c>
      <c r="CG675" s="99">
        <f t="shared" si="418"/>
        <v>4.4218236767154161E-2</v>
      </c>
      <c r="CH675" s="101" t="str">
        <f t="shared" si="419"/>
        <v>Ninguna</v>
      </c>
      <c r="CI675" s="96">
        <f t="shared" si="420"/>
        <v>0</v>
      </c>
      <c r="CJ675" s="96">
        <f t="shared" si="421"/>
        <v>1</v>
      </c>
      <c r="CK675" s="96">
        <f t="shared" si="422"/>
        <v>0.17900000000000005</v>
      </c>
      <c r="CL675" s="102">
        <f t="shared" si="423"/>
        <v>0.39300000000000002</v>
      </c>
      <c r="CM675" s="103" t="str">
        <f t="shared" si="424"/>
        <v>Baja</v>
      </c>
      <c r="CN675" s="96">
        <f t="shared" si="425"/>
        <v>0.69399999999999995</v>
      </c>
      <c r="CO675" s="96">
        <f t="shared" si="426"/>
        <v>0.69399999999999995</v>
      </c>
      <c r="CP675" s="103" t="str">
        <f t="shared" si="427"/>
        <v>Alta</v>
      </c>
      <c r="CQ675" s="104">
        <f t="shared" si="428"/>
        <v>8.1567344122477354E-5</v>
      </c>
      <c r="CR675" s="104">
        <f t="shared" si="429"/>
        <v>8.1567344122477354E-5</v>
      </c>
      <c r="CS675" s="103" t="str">
        <f t="shared" si="430"/>
        <v>Ninguna</v>
      </c>
      <c r="CT675" s="105" t="str">
        <f t="shared" si="431"/>
        <v>Eutrofico</v>
      </c>
      <c r="CU675" s="83" t="s">
        <v>3043</v>
      </c>
      <c r="CV675" s="83" t="s">
        <v>3044</v>
      </c>
      <c r="CW675" s="90">
        <v>44154</v>
      </c>
      <c r="CX675" s="106">
        <f t="shared" si="432"/>
        <v>5.2784863293062321</v>
      </c>
    </row>
    <row r="676" spans="1:102" ht="30" hidden="1" customHeight="1" x14ac:dyDescent="0.2">
      <c r="A676" s="83">
        <v>2020</v>
      </c>
      <c r="B676" s="84" t="s">
        <v>2232</v>
      </c>
      <c r="C676" s="84" t="s">
        <v>641</v>
      </c>
      <c r="D676" s="83" t="s">
        <v>2233</v>
      </c>
      <c r="E676" s="84" t="s">
        <v>224</v>
      </c>
      <c r="F676" s="86" t="s">
        <v>1285</v>
      </c>
      <c r="G676" s="86" t="s">
        <v>991</v>
      </c>
      <c r="H676" s="87">
        <v>-74.777056000000002</v>
      </c>
      <c r="I676" s="119">
        <v>7.9125819999999996</v>
      </c>
      <c r="J676" s="88">
        <v>922861.32620000001</v>
      </c>
      <c r="K676" s="86">
        <v>1366816.0329</v>
      </c>
      <c r="L676" s="120">
        <v>43</v>
      </c>
      <c r="M676" s="83">
        <v>2</v>
      </c>
      <c r="N676" s="86" t="s">
        <v>79</v>
      </c>
      <c r="O676" s="86" t="s">
        <v>2684</v>
      </c>
      <c r="P676" s="86" t="s">
        <v>685</v>
      </c>
      <c r="Q676" s="84" t="s">
        <v>2685</v>
      </c>
      <c r="R676" s="84" t="s">
        <v>748</v>
      </c>
      <c r="S676" s="84" t="s">
        <v>636</v>
      </c>
      <c r="T676" s="84" t="s">
        <v>749</v>
      </c>
      <c r="U676" s="85" t="s">
        <v>638</v>
      </c>
      <c r="V676" s="84" t="s">
        <v>639</v>
      </c>
      <c r="W676" s="84" t="s">
        <v>640</v>
      </c>
      <c r="X676" s="90" t="s">
        <v>641</v>
      </c>
      <c r="Y676" s="90">
        <v>44124</v>
      </c>
      <c r="Z676" s="91">
        <v>1050</v>
      </c>
      <c r="AA676" s="91">
        <v>6.2</v>
      </c>
      <c r="AB676" s="91">
        <v>360</v>
      </c>
      <c r="AC676" s="91">
        <v>27</v>
      </c>
      <c r="AD676" s="91">
        <v>28</v>
      </c>
      <c r="AE676" s="91">
        <v>7.69</v>
      </c>
      <c r="AF676" s="91">
        <v>101</v>
      </c>
      <c r="AG676" s="91">
        <f t="shared" si="433"/>
        <v>1</v>
      </c>
      <c r="AH676" s="91">
        <v>20.100000000000001</v>
      </c>
      <c r="AI676" s="91">
        <v>3.15</v>
      </c>
      <c r="AJ676" s="91" t="s">
        <v>88</v>
      </c>
      <c r="AK676" s="91" t="s">
        <v>88</v>
      </c>
      <c r="AL676" s="91">
        <v>341</v>
      </c>
      <c r="AM676" s="91">
        <v>7270</v>
      </c>
      <c r="AN676" s="91">
        <v>1054</v>
      </c>
      <c r="AO676" s="91">
        <v>0.5</v>
      </c>
      <c r="AP676" s="91">
        <v>0.2484863293062323</v>
      </c>
      <c r="AQ676" s="91">
        <v>0.03</v>
      </c>
      <c r="AR676" s="91">
        <v>5</v>
      </c>
      <c r="AS676" s="91">
        <v>4.7699999999999996</v>
      </c>
      <c r="AT676" s="91">
        <v>61</v>
      </c>
      <c r="AU676" s="91" t="s">
        <v>88</v>
      </c>
      <c r="AV676" s="91">
        <v>7</v>
      </c>
      <c r="AW676" s="91">
        <v>0.1</v>
      </c>
      <c r="AX676" s="91">
        <v>5</v>
      </c>
      <c r="AY676" s="91">
        <v>0.16600000000000001</v>
      </c>
      <c r="AZ676" s="91">
        <v>16.100000000000001</v>
      </c>
      <c r="BA676" s="91">
        <v>16.7</v>
      </c>
      <c r="BB676" s="91">
        <v>0.05</v>
      </c>
      <c r="BC676" s="91" t="s">
        <v>88</v>
      </c>
      <c r="BD676" s="91" t="s">
        <v>88</v>
      </c>
      <c r="BE676" s="93">
        <v>1E-3</v>
      </c>
      <c r="BF676" s="91" t="s">
        <v>88</v>
      </c>
      <c r="BG676" s="91">
        <v>0.01</v>
      </c>
      <c r="BH676" s="91" t="s">
        <v>88</v>
      </c>
      <c r="BI676" s="94">
        <f t="shared" si="394"/>
        <v>98.805140035115059</v>
      </c>
      <c r="BJ676" s="95">
        <f t="shared" si="395"/>
        <v>22.554376809089511</v>
      </c>
      <c r="BK676" s="95">
        <f t="shared" si="396"/>
        <v>63.196559072000554</v>
      </c>
      <c r="BL676" s="95">
        <f t="shared" si="397"/>
        <v>70.477654365162309</v>
      </c>
      <c r="BM676" s="95">
        <f t="shared" si="398"/>
        <v>99.104004398411917</v>
      </c>
      <c r="BN676" s="95">
        <f t="shared" si="399"/>
        <v>61.608367706250007</v>
      </c>
      <c r="BO676" s="95">
        <f t="shared" si="400"/>
        <v>89.058291121899998</v>
      </c>
      <c r="BP676" s="95">
        <f t="shared" si="401"/>
        <v>86.624886685407915</v>
      </c>
      <c r="BQ676" s="95">
        <f t="shared" si="402"/>
        <v>85.885858704795098</v>
      </c>
      <c r="BR676" s="96">
        <f t="shared" si="403"/>
        <v>73.028804940336286</v>
      </c>
      <c r="BS676" s="97" t="str">
        <f t="shared" si="404"/>
        <v>BUENA</v>
      </c>
      <c r="BT676" s="98">
        <f t="shared" si="405"/>
        <v>30.120481927710841</v>
      </c>
      <c r="BU676" s="99">
        <f t="shared" si="406"/>
        <v>0.99</v>
      </c>
      <c r="BV676" s="100">
        <f t="shared" si="407"/>
        <v>0.36206004566185868</v>
      </c>
      <c r="BW676" s="95">
        <f t="shared" si="408"/>
        <v>0.66058289384253055</v>
      </c>
      <c r="BX676" s="94">
        <f t="shared" si="409"/>
        <v>0.71</v>
      </c>
      <c r="BY676" s="100">
        <f t="shared" si="410"/>
        <v>0.999</v>
      </c>
      <c r="BZ676" s="100">
        <f t="shared" si="411"/>
        <v>0</v>
      </c>
      <c r="CA676" s="94">
        <f t="shared" si="412"/>
        <v>0.15</v>
      </c>
      <c r="CB676" s="99">
        <f t="shared" si="413"/>
        <v>0.56183001153061451</v>
      </c>
      <c r="CC676" s="97" t="str">
        <f t="shared" si="414"/>
        <v>Regular</v>
      </c>
      <c r="CD676" s="99">
        <f t="shared" si="415"/>
        <v>1</v>
      </c>
      <c r="CE676" s="96">
        <f t="shared" si="416"/>
        <v>0</v>
      </c>
      <c r="CF676" s="96">
        <f t="shared" si="417"/>
        <v>0</v>
      </c>
      <c r="CG676" s="99">
        <f t="shared" si="418"/>
        <v>0.33333333333333331</v>
      </c>
      <c r="CH676" s="101" t="str">
        <f t="shared" si="419"/>
        <v>Baja</v>
      </c>
      <c r="CI676" s="96">
        <f t="shared" si="420"/>
        <v>0.29881738765272031</v>
      </c>
      <c r="CJ676" s="96">
        <f t="shared" si="421"/>
        <v>0.72245927008106126</v>
      </c>
      <c r="CK676" s="96">
        <f t="shared" si="422"/>
        <v>0</v>
      </c>
      <c r="CL676" s="102">
        <f t="shared" si="423"/>
        <v>0.34042555257792717</v>
      </c>
      <c r="CM676" s="103" t="str">
        <f t="shared" si="424"/>
        <v>Baja</v>
      </c>
      <c r="CN676" s="96">
        <f t="shared" si="425"/>
        <v>0</v>
      </c>
      <c r="CO676" s="96">
        <f t="shared" si="426"/>
        <v>0</v>
      </c>
      <c r="CP676" s="103" t="str">
        <f t="shared" si="427"/>
        <v>Ninguna</v>
      </c>
      <c r="CQ676" s="104">
        <f t="shared" si="428"/>
        <v>6.1895573118896731E-5</v>
      </c>
      <c r="CR676" s="104">
        <f t="shared" si="429"/>
        <v>6.1895573118896731E-5</v>
      </c>
      <c r="CS676" s="103" t="str">
        <f t="shared" si="430"/>
        <v>Ninguna</v>
      </c>
      <c r="CT676" s="105" t="str">
        <f t="shared" si="431"/>
        <v>Eutrofico</v>
      </c>
      <c r="CU676" s="83" t="s">
        <v>3043</v>
      </c>
      <c r="CV676" s="83" t="s">
        <v>3044</v>
      </c>
      <c r="CW676" s="90">
        <v>44154</v>
      </c>
      <c r="CX676" s="106">
        <f t="shared" si="432"/>
        <v>5.2784863293062321</v>
      </c>
    </row>
    <row r="677" spans="1:102" ht="30" hidden="1" customHeight="1" x14ac:dyDescent="0.2">
      <c r="A677" s="83">
        <v>2020</v>
      </c>
      <c r="B677" s="84" t="s">
        <v>2241</v>
      </c>
      <c r="C677" s="84" t="s">
        <v>641</v>
      </c>
      <c r="D677" s="83" t="s">
        <v>2242</v>
      </c>
      <c r="E677" s="84" t="s">
        <v>224</v>
      </c>
      <c r="F677" s="86" t="s">
        <v>1285</v>
      </c>
      <c r="G677" s="86" t="s">
        <v>991</v>
      </c>
      <c r="H677" s="87">
        <v>-74.778000000000006</v>
      </c>
      <c r="I677" s="119">
        <v>7.8698600000000001</v>
      </c>
      <c r="J677" s="88">
        <v>922749.29520000005</v>
      </c>
      <c r="K677" s="86">
        <v>1362091.0174</v>
      </c>
      <c r="L677" s="120">
        <v>49</v>
      </c>
      <c r="M677" s="83">
        <v>2</v>
      </c>
      <c r="N677" s="86" t="s">
        <v>79</v>
      </c>
      <c r="O677" s="86" t="s">
        <v>2684</v>
      </c>
      <c r="P677" s="86" t="s">
        <v>685</v>
      </c>
      <c r="Q677" s="84" t="s">
        <v>2685</v>
      </c>
      <c r="R677" s="84" t="s">
        <v>748</v>
      </c>
      <c r="S677" s="84" t="s">
        <v>636</v>
      </c>
      <c r="T677" s="84" t="s">
        <v>749</v>
      </c>
      <c r="U677" s="85" t="s">
        <v>638</v>
      </c>
      <c r="V677" s="84" t="s">
        <v>639</v>
      </c>
      <c r="W677" s="84" t="s">
        <v>640</v>
      </c>
      <c r="X677" s="90" t="s">
        <v>641</v>
      </c>
      <c r="Y677" s="90">
        <v>44126</v>
      </c>
      <c r="Z677" s="140">
        <v>16530</v>
      </c>
      <c r="AA677" s="91">
        <v>6.76</v>
      </c>
      <c r="AB677" s="91">
        <v>90</v>
      </c>
      <c r="AC677" s="91">
        <v>25.5</v>
      </c>
      <c r="AD677" s="91">
        <v>26.7</v>
      </c>
      <c r="AE677" s="91">
        <v>2.35</v>
      </c>
      <c r="AF677" s="91">
        <v>28.6</v>
      </c>
      <c r="AG677" s="91">
        <f t="shared" si="433"/>
        <v>1.1999999999999993</v>
      </c>
      <c r="AH677" s="91">
        <v>44.8</v>
      </c>
      <c r="AI677" s="91">
        <v>9.36</v>
      </c>
      <c r="AJ677" s="91" t="s">
        <v>88</v>
      </c>
      <c r="AK677" s="91" t="s">
        <v>88</v>
      </c>
      <c r="AL677" s="91">
        <v>10430</v>
      </c>
      <c r="AM677" s="91">
        <v>241960</v>
      </c>
      <c r="AN677" s="91">
        <v>17930</v>
      </c>
      <c r="AO677" s="91">
        <v>0.5</v>
      </c>
      <c r="AP677" s="91">
        <v>0.2484863293062323</v>
      </c>
      <c r="AQ677" s="91">
        <v>0.03</v>
      </c>
      <c r="AR677" s="91">
        <v>5</v>
      </c>
      <c r="AS677" s="91">
        <v>126</v>
      </c>
      <c r="AT677" s="91">
        <v>160</v>
      </c>
      <c r="AU677" s="91" t="s">
        <v>88</v>
      </c>
      <c r="AV677" s="91">
        <v>158</v>
      </c>
      <c r="AW677" s="91">
        <v>1.8</v>
      </c>
      <c r="AX677" s="91">
        <v>5</v>
      </c>
      <c r="AY677" s="91">
        <v>0.375</v>
      </c>
      <c r="AZ677" s="91">
        <v>12.9</v>
      </c>
      <c r="BA677" s="91">
        <v>14</v>
      </c>
      <c r="BB677" s="91">
        <v>0.05</v>
      </c>
      <c r="BC677" s="91" t="s">
        <v>88</v>
      </c>
      <c r="BD677" s="91" t="s">
        <v>88</v>
      </c>
      <c r="BE677" s="93">
        <v>1E-3</v>
      </c>
      <c r="BF677" s="91" t="s">
        <v>88</v>
      </c>
      <c r="BG677" s="91">
        <v>0.01</v>
      </c>
      <c r="BH677" s="91" t="s">
        <v>88</v>
      </c>
      <c r="BI677" s="94">
        <f t="shared" si="394"/>
        <v>18.679893078628147</v>
      </c>
      <c r="BJ677" s="95">
        <f t="shared" si="395"/>
        <v>8.1090734553374855</v>
      </c>
      <c r="BK677" s="95">
        <f t="shared" si="396"/>
        <v>82.152936065935563</v>
      </c>
      <c r="BL677" s="95">
        <f t="shared" si="397"/>
        <v>35.86295376317112</v>
      </c>
      <c r="BM677" s="95">
        <f t="shared" si="398"/>
        <v>99.104004398411917</v>
      </c>
      <c r="BN677" s="95">
        <f t="shared" si="399"/>
        <v>61.608367706250007</v>
      </c>
      <c r="BO677" s="95">
        <f t="shared" si="400"/>
        <v>88.638681616077207</v>
      </c>
      <c r="BP677" s="95">
        <f t="shared" si="401"/>
        <v>5</v>
      </c>
      <c r="BQ677" s="95">
        <f t="shared" si="402"/>
        <v>76.955716096000003</v>
      </c>
      <c r="BR677" s="96">
        <f t="shared" si="403"/>
        <v>48.176786956216432</v>
      </c>
      <c r="BS677" s="97" t="str">
        <f t="shared" si="404"/>
        <v>MALO</v>
      </c>
      <c r="BT677" s="98">
        <f t="shared" si="405"/>
        <v>13.333333333333334</v>
      </c>
      <c r="BU677" s="99">
        <f t="shared" si="406"/>
        <v>0.28600000000000003</v>
      </c>
      <c r="BV677" s="100">
        <f t="shared" si="407"/>
        <v>0.1</v>
      </c>
      <c r="BW677" s="95">
        <f t="shared" si="408"/>
        <v>0.88389353312390129</v>
      </c>
      <c r="BX677" s="94">
        <f t="shared" si="409"/>
        <v>0.26</v>
      </c>
      <c r="BY677" s="100">
        <f t="shared" si="410"/>
        <v>0.54600000000000004</v>
      </c>
      <c r="BZ677" s="100">
        <f t="shared" si="411"/>
        <v>0.77160585695003703</v>
      </c>
      <c r="CA677" s="94">
        <f t="shared" si="412"/>
        <v>0.6</v>
      </c>
      <c r="CB677" s="99">
        <f t="shared" si="413"/>
        <v>0.48836991461035145</v>
      </c>
      <c r="CC677" s="97" t="str">
        <f t="shared" si="414"/>
        <v>Mala</v>
      </c>
      <c r="CD677" s="99">
        <f t="shared" si="415"/>
        <v>0.22839414304996292</v>
      </c>
      <c r="CE677" s="96">
        <f t="shared" si="416"/>
        <v>0</v>
      </c>
      <c r="CF677" s="96">
        <f t="shared" si="417"/>
        <v>0</v>
      </c>
      <c r="CG677" s="99">
        <f t="shared" si="418"/>
        <v>7.6131381016654301E-2</v>
      </c>
      <c r="CH677" s="101" t="str">
        <f t="shared" si="419"/>
        <v>Ninguna</v>
      </c>
      <c r="CI677" s="96">
        <f t="shared" si="420"/>
        <v>0.6298930941166736</v>
      </c>
      <c r="CJ677" s="96">
        <f t="shared" si="421"/>
        <v>1</v>
      </c>
      <c r="CK677" s="96">
        <f t="shared" si="422"/>
        <v>0.71399999999999997</v>
      </c>
      <c r="CL677" s="102">
        <f t="shared" si="423"/>
        <v>0.78129769803889115</v>
      </c>
      <c r="CM677" s="103" t="str">
        <f t="shared" si="424"/>
        <v>Alta</v>
      </c>
      <c r="CN677" s="96">
        <f t="shared" si="425"/>
        <v>0.45400000000000001</v>
      </c>
      <c r="CO677" s="96">
        <f t="shared" si="426"/>
        <v>0.45400000000000001</v>
      </c>
      <c r="CP677" s="103" t="str">
        <f t="shared" si="427"/>
        <v>Media</v>
      </c>
      <c r="CQ677" s="104">
        <f t="shared" si="428"/>
        <v>4.2712783118718144E-4</v>
      </c>
      <c r="CR677" s="104">
        <f t="shared" si="429"/>
        <v>4.2712783118718144E-4</v>
      </c>
      <c r="CS677" s="103" t="str">
        <f t="shared" si="430"/>
        <v>Ninguna</v>
      </c>
      <c r="CT677" s="105" t="str">
        <f t="shared" si="431"/>
        <v>Eutrofico</v>
      </c>
      <c r="CU677" s="83" t="s">
        <v>3043</v>
      </c>
      <c r="CV677" s="83" t="s">
        <v>3044</v>
      </c>
      <c r="CW677" s="90">
        <v>44154</v>
      </c>
      <c r="CX677" s="106">
        <f t="shared" si="432"/>
        <v>5.2784863293062321</v>
      </c>
    </row>
    <row r="678" spans="1:102" ht="30" hidden="1" customHeight="1" x14ac:dyDescent="0.2">
      <c r="A678" s="83">
        <v>2020</v>
      </c>
      <c r="B678" s="84" t="s">
        <v>3045</v>
      </c>
      <c r="C678" s="84" t="s">
        <v>641</v>
      </c>
      <c r="D678" s="83" t="s">
        <v>2245</v>
      </c>
      <c r="E678" s="84" t="s">
        <v>224</v>
      </c>
      <c r="F678" s="86" t="s">
        <v>1285</v>
      </c>
      <c r="G678" s="86" t="s">
        <v>991</v>
      </c>
      <c r="H678" s="87">
        <v>-74.799361000000005</v>
      </c>
      <c r="I678" s="119">
        <v>7.8711979999999997</v>
      </c>
      <c r="J678" s="88">
        <v>920393.72710000002</v>
      </c>
      <c r="K678" s="86">
        <v>1362243.0090000001</v>
      </c>
      <c r="L678" s="120">
        <v>46</v>
      </c>
      <c r="M678" s="83">
        <v>2</v>
      </c>
      <c r="N678" s="86" t="s">
        <v>79</v>
      </c>
      <c r="O678" s="86" t="s">
        <v>2684</v>
      </c>
      <c r="P678" s="86" t="s">
        <v>685</v>
      </c>
      <c r="Q678" s="84" t="s">
        <v>2685</v>
      </c>
      <c r="R678" s="84" t="s">
        <v>748</v>
      </c>
      <c r="S678" s="84" t="s">
        <v>636</v>
      </c>
      <c r="T678" s="84" t="s">
        <v>749</v>
      </c>
      <c r="U678" s="85" t="s">
        <v>638</v>
      </c>
      <c r="V678" s="84" t="s">
        <v>639</v>
      </c>
      <c r="W678" s="84" t="s">
        <v>640</v>
      </c>
      <c r="X678" s="90" t="s">
        <v>641</v>
      </c>
      <c r="Y678" s="90">
        <v>44126</v>
      </c>
      <c r="Z678" s="91">
        <v>84110</v>
      </c>
      <c r="AA678" s="91">
        <v>5.94</v>
      </c>
      <c r="AB678" s="91">
        <v>120</v>
      </c>
      <c r="AC678" s="91">
        <v>27.5</v>
      </c>
      <c r="AD678" s="91">
        <v>28</v>
      </c>
      <c r="AE678" s="91">
        <v>6.36</v>
      </c>
      <c r="AF678" s="91">
        <v>81.3</v>
      </c>
      <c r="AG678" s="91">
        <f t="shared" si="433"/>
        <v>0.5</v>
      </c>
      <c r="AH678" s="91">
        <v>12</v>
      </c>
      <c r="AI678" s="91">
        <v>5.96</v>
      </c>
      <c r="AJ678" s="91" t="s">
        <v>88</v>
      </c>
      <c r="AK678" s="91" t="s">
        <v>88</v>
      </c>
      <c r="AL678" s="91">
        <v>5200</v>
      </c>
      <c r="AM678" s="91">
        <v>325500</v>
      </c>
      <c r="AN678" s="91">
        <v>173290</v>
      </c>
      <c r="AO678" s="91">
        <v>0.5</v>
      </c>
      <c r="AP678" s="91">
        <v>0.2484863293062323</v>
      </c>
      <c r="AQ678" s="91">
        <v>0.03</v>
      </c>
      <c r="AR678" s="91">
        <v>5</v>
      </c>
      <c r="AS678" s="91">
        <v>177</v>
      </c>
      <c r="AT678" s="91">
        <v>208</v>
      </c>
      <c r="AU678" s="91" t="s">
        <v>88</v>
      </c>
      <c r="AV678" s="91">
        <v>123</v>
      </c>
      <c r="AW678" s="91">
        <v>0.1</v>
      </c>
      <c r="AX678" s="91">
        <v>5</v>
      </c>
      <c r="AY678" s="91">
        <v>0.35</v>
      </c>
      <c r="AZ678" s="91">
        <v>17.600000000000001</v>
      </c>
      <c r="BA678" s="91">
        <v>20.2</v>
      </c>
      <c r="BB678" s="91">
        <v>0.05</v>
      </c>
      <c r="BC678" s="91" t="s">
        <v>88</v>
      </c>
      <c r="BD678" s="91" t="s">
        <v>88</v>
      </c>
      <c r="BE678" s="93">
        <v>1E-3</v>
      </c>
      <c r="BF678" s="91" t="s">
        <v>88</v>
      </c>
      <c r="BG678" s="91">
        <v>0.01</v>
      </c>
      <c r="BH678" s="91" t="s">
        <v>88</v>
      </c>
      <c r="BI678" s="94">
        <f t="shared" si="394"/>
        <v>87.792367879330484</v>
      </c>
      <c r="BJ678" s="95">
        <f t="shared" si="395"/>
        <v>2</v>
      </c>
      <c r="BK678" s="95">
        <f t="shared" si="396"/>
        <v>54.103475049864272</v>
      </c>
      <c r="BL678" s="95">
        <f t="shared" si="397"/>
        <v>51.62586413747141</v>
      </c>
      <c r="BM678" s="95">
        <f t="shared" si="398"/>
        <v>99.104004398411917</v>
      </c>
      <c r="BN678" s="95">
        <f t="shared" si="399"/>
        <v>61.608367706250007</v>
      </c>
      <c r="BO678" s="95">
        <f t="shared" si="400"/>
        <v>89.888182341904681</v>
      </c>
      <c r="BP678" s="95">
        <f t="shared" si="401"/>
        <v>5</v>
      </c>
      <c r="BQ678" s="95">
        <f t="shared" si="402"/>
        <v>68.868379877785614</v>
      </c>
      <c r="BR678" s="96">
        <f t="shared" si="403"/>
        <v>57.155771886194763</v>
      </c>
      <c r="BS678" s="97" t="str">
        <f t="shared" si="404"/>
        <v>MEDIA</v>
      </c>
      <c r="BT678" s="98">
        <f t="shared" si="405"/>
        <v>14.285714285714286</v>
      </c>
      <c r="BU678" s="99">
        <f t="shared" si="406"/>
        <v>0.81299999999999994</v>
      </c>
      <c r="BV678" s="100">
        <f t="shared" si="407"/>
        <v>0.1</v>
      </c>
      <c r="BW678" s="95">
        <f t="shared" si="408"/>
        <v>0.57704261373536581</v>
      </c>
      <c r="BX678" s="94">
        <f t="shared" si="409"/>
        <v>0.91</v>
      </c>
      <c r="BY678" s="100">
        <f t="shared" si="410"/>
        <v>0.65100000000000002</v>
      </c>
      <c r="BZ678" s="100">
        <f t="shared" si="411"/>
        <v>0.66418285142941358</v>
      </c>
      <c r="CA678" s="94">
        <f t="shared" si="412"/>
        <v>0.6</v>
      </c>
      <c r="CB678" s="99">
        <f t="shared" si="413"/>
        <v>0.62039156512306914</v>
      </c>
      <c r="CC678" s="97" t="str">
        <f t="shared" si="414"/>
        <v>Regular</v>
      </c>
      <c r="CD678" s="99">
        <f t="shared" si="415"/>
        <v>0.33581714857058642</v>
      </c>
      <c r="CE678" s="96">
        <f t="shared" si="416"/>
        <v>0</v>
      </c>
      <c r="CF678" s="96">
        <f t="shared" si="417"/>
        <v>0</v>
      </c>
      <c r="CG678" s="99">
        <f t="shared" si="418"/>
        <v>0.1119390495235288</v>
      </c>
      <c r="CH678" s="101" t="str">
        <f t="shared" si="419"/>
        <v>Ninguna</v>
      </c>
      <c r="CI678" s="96">
        <f t="shared" si="420"/>
        <v>0.49267238181816547</v>
      </c>
      <c r="CJ678" s="96">
        <f t="shared" si="421"/>
        <v>1</v>
      </c>
      <c r="CK678" s="96">
        <f t="shared" si="422"/>
        <v>0.18700000000000006</v>
      </c>
      <c r="CL678" s="102">
        <f t="shared" si="423"/>
        <v>0.55989079393938856</v>
      </c>
      <c r="CM678" s="103" t="str">
        <f t="shared" si="424"/>
        <v>Media</v>
      </c>
      <c r="CN678" s="96">
        <f t="shared" si="425"/>
        <v>0.34899999999999998</v>
      </c>
      <c r="CO678" s="96">
        <f t="shared" si="426"/>
        <v>0.34899999999999998</v>
      </c>
      <c r="CP678" s="103" t="str">
        <f t="shared" si="427"/>
        <v>Baja</v>
      </c>
      <c r="CQ678" s="104">
        <f t="shared" si="428"/>
        <v>2.5241395269858149E-5</v>
      </c>
      <c r="CR678" s="104">
        <f t="shared" si="429"/>
        <v>2.5241395269858149E-5</v>
      </c>
      <c r="CS678" s="103" t="str">
        <f t="shared" si="430"/>
        <v>Ninguna</v>
      </c>
      <c r="CT678" s="105" t="str">
        <f t="shared" si="431"/>
        <v>Eutrofico</v>
      </c>
      <c r="CU678" s="83" t="s">
        <v>3043</v>
      </c>
      <c r="CV678" s="83" t="s">
        <v>3044</v>
      </c>
      <c r="CW678" s="90">
        <v>44154</v>
      </c>
      <c r="CX678" s="106">
        <f t="shared" si="432"/>
        <v>5.2784863293062321</v>
      </c>
    </row>
    <row r="679" spans="1:102" ht="30" hidden="1" customHeight="1" x14ac:dyDescent="0.2">
      <c r="A679" s="83">
        <v>2020</v>
      </c>
      <c r="B679" s="84" t="s">
        <v>2247</v>
      </c>
      <c r="C679" s="84" t="s">
        <v>641</v>
      </c>
      <c r="D679" s="83" t="s">
        <v>2248</v>
      </c>
      <c r="E679" s="84" t="s">
        <v>224</v>
      </c>
      <c r="F679" s="86" t="s">
        <v>1285</v>
      </c>
      <c r="G679" s="86" t="s">
        <v>991</v>
      </c>
      <c r="H679" s="87">
        <v>-74.786556000000004</v>
      </c>
      <c r="I679" s="119">
        <v>7.8741390000000004</v>
      </c>
      <c r="J679" s="88">
        <v>921806.53850000002</v>
      </c>
      <c r="K679" s="86">
        <v>1362565.8659999999</v>
      </c>
      <c r="L679" s="120">
        <v>65</v>
      </c>
      <c r="M679" s="83">
        <v>2</v>
      </c>
      <c r="N679" s="86" t="s">
        <v>79</v>
      </c>
      <c r="O679" s="86" t="s">
        <v>2684</v>
      </c>
      <c r="P679" s="86" t="s">
        <v>685</v>
      </c>
      <c r="Q679" s="84" t="s">
        <v>2685</v>
      </c>
      <c r="R679" s="84" t="s">
        <v>748</v>
      </c>
      <c r="S679" s="84" t="s">
        <v>636</v>
      </c>
      <c r="T679" s="84" t="s">
        <v>749</v>
      </c>
      <c r="U679" s="85" t="s">
        <v>638</v>
      </c>
      <c r="V679" s="84" t="s">
        <v>639</v>
      </c>
      <c r="W679" s="84" t="s">
        <v>640</v>
      </c>
      <c r="X679" s="90" t="s">
        <v>641</v>
      </c>
      <c r="Y679" s="90">
        <v>44125</v>
      </c>
      <c r="Z679" s="91">
        <v>117320</v>
      </c>
      <c r="AA679" s="91">
        <v>6.45</v>
      </c>
      <c r="AB679" s="91">
        <v>62</v>
      </c>
      <c r="AC679" s="91">
        <v>28.2</v>
      </c>
      <c r="AD679" s="91">
        <v>30.4</v>
      </c>
      <c r="AE679" s="91">
        <v>3.18</v>
      </c>
      <c r="AF679" s="91">
        <v>43.7</v>
      </c>
      <c r="AG679" s="91">
        <f t="shared" si="433"/>
        <v>2.1999999999999993</v>
      </c>
      <c r="AH679" s="91">
        <v>12</v>
      </c>
      <c r="AI679" s="91">
        <v>4.04</v>
      </c>
      <c r="AJ679" s="91" t="s">
        <v>88</v>
      </c>
      <c r="AK679" s="91" t="s">
        <v>88</v>
      </c>
      <c r="AL679" s="91">
        <v>750</v>
      </c>
      <c r="AM679" s="91">
        <v>15650</v>
      </c>
      <c r="AN679" s="91">
        <v>1870</v>
      </c>
      <c r="AO679" s="91">
        <v>0.5</v>
      </c>
      <c r="AP679" s="91">
        <v>0.2484863293062323</v>
      </c>
      <c r="AQ679" s="91">
        <v>0.03</v>
      </c>
      <c r="AR679" s="91">
        <v>5</v>
      </c>
      <c r="AS679" s="91">
        <v>308</v>
      </c>
      <c r="AT679" s="91">
        <v>298</v>
      </c>
      <c r="AU679" s="91" t="s">
        <v>88</v>
      </c>
      <c r="AV679" s="91">
        <v>188</v>
      </c>
      <c r="AW679" s="91">
        <v>0.1</v>
      </c>
      <c r="AX679" s="91">
        <v>5</v>
      </c>
      <c r="AY679" s="91">
        <v>0.14599999999999999</v>
      </c>
      <c r="AZ679" s="91">
        <v>18.8</v>
      </c>
      <c r="BA679" s="91">
        <v>22.4</v>
      </c>
      <c r="BB679" s="91">
        <v>0.05</v>
      </c>
      <c r="BC679" s="91" t="s">
        <v>88</v>
      </c>
      <c r="BD679" s="91" t="s">
        <v>88</v>
      </c>
      <c r="BE679" s="93">
        <v>1E-3</v>
      </c>
      <c r="BF679" s="91" t="s">
        <v>88</v>
      </c>
      <c r="BG679" s="91">
        <v>0.01</v>
      </c>
      <c r="BH679" s="91" t="s">
        <v>88</v>
      </c>
      <c r="BI679" s="94">
        <f t="shared" si="394"/>
        <v>35.199397231997914</v>
      </c>
      <c r="BJ679" s="95">
        <f t="shared" si="395"/>
        <v>18.702719418805998</v>
      </c>
      <c r="BK679" s="95">
        <f t="shared" si="396"/>
        <v>72.012193430593442</v>
      </c>
      <c r="BL679" s="95">
        <f t="shared" si="397"/>
        <v>63.823643029042614</v>
      </c>
      <c r="BM679" s="95">
        <f t="shared" si="398"/>
        <v>99.104004398411917</v>
      </c>
      <c r="BN679" s="95">
        <f t="shared" si="399"/>
        <v>61.608367706250007</v>
      </c>
      <c r="BO679" s="95">
        <f t="shared" si="400"/>
        <v>85.842310056788861</v>
      </c>
      <c r="BP679" s="95">
        <f t="shared" si="401"/>
        <v>5</v>
      </c>
      <c r="BQ679" s="95">
        <f t="shared" si="402"/>
        <v>51.300354822577603</v>
      </c>
      <c r="BR679" s="96">
        <f t="shared" si="403"/>
        <v>52.564767700734087</v>
      </c>
      <c r="BS679" s="97" t="str">
        <f t="shared" si="404"/>
        <v>MEDIA</v>
      </c>
      <c r="BT679" s="98">
        <f t="shared" si="405"/>
        <v>34.246575342465754</v>
      </c>
      <c r="BU679" s="99">
        <f t="shared" si="406"/>
        <v>0.43700000000000006</v>
      </c>
      <c r="BV679" s="100">
        <f t="shared" si="407"/>
        <v>0.1</v>
      </c>
      <c r="BW679" s="95">
        <f t="shared" si="408"/>
        <v>0.75229525087721416</v>
      </c>
      <c r="BX679" s="94">
        <f t="shared" si="409"/>
        <v>0.91</v>
      </c>
      <c r="BY679" s="100">
        <f t="shared" si="410"/>
        <v>0.45599999999999996</v>
      </c>
      <c r="BZ679" s="100">
        <f t="shared" si="411"/>
        <v>0.86138671247047849</v>
      </c>
      <c r="CA679" s="94">
        <f t="shared" si="412"/>
        <v>0.15</v>
      </c>
      <c r="CB679" s="99">
        <f t="shared" si="413"/>
        <v>0.522075474868677</v>
      </c>
      <c r="CC679" s="97" t="str">
        <f t="shared" si="414"/>
        <v>Regular</v>
      </c>
      <c r="CD679" s="99">
        <f t="shared" si="415"/>
        <v>0.13861328752952148</v>
      </c>
      <c r="CE679" s="96">
        <f t="shared" si="416"/>
        <v>0</v>
      </c>
      <c r="CF679" s="96">
        <f t="shared" si="417"/>
        <v>0</v>
      </c>
      <c r="CG679" s="99">
        <f t="shared" si="418"/>
        <v>4.6204429176507161E-2</v>
      </c>
      <c r="CH679" s="101" t="str">
        <f t="shared" si="419"/>
        <v>Ninguna</v>
      </c>
      <c r="CI679" s="96">
        <f t="shared" si="420"/>
        <v>0.37446695557742343</v>
      </c>
      <c r="CJ679" s="96">
        <f t="shared" si="421"/>
        <v>0.90892803145418188</v>
      </c>
      <c r="CK679" s="96">
        <f t="shared" si="422"/>
        <v>0.56299999999999994</v>
      </c>
      <c r="CL679" s="102">
        <f t="shared" si="423"/>
        <v>0.6154649956772017</v>
      </c>
      <c r="CM679" s="103" t="str">
        <f t="shared" si="424"/>
        <v>Alta</v>
      </c>
      <c r="CN679" s="96">
        <f t="shared" si="425"/>
        <v>0.54400000000000004</v>
      </c>
      <c r="CO679" s="96">
        <f t="shared" si="426"/>
        <v>0.54400000000000004</v>
      </c>
      <c r="CP679" s="103" t="str">
        <f t="shared" si="427"/>
        <v>Media</v>
      </c>
      <c r="CQ679" s="104">
        <f t="shared" si="428"/>
        <v>1.4662289115900529E-4</v>
      </c>
      <c r="CR679" s="104">
        <f t="shared" si="429"/>
        <v>1.4662289115900529E-4</v>
      </c>
      <c r="CS679" s="103" t="str">
        <f t="shared" si="430"/>
        <v>Ninguna</v>
      </c>
      <c r="CT679" s="105" t="str">
        <f t="shared" si="431"/>
        <v>Eutrofico</v>
      </c>
      <c r="CU679" s="83" t="s">
        <v>3043</v>
      </c>
      <c r="CV679" s="83" t="s">
        <v>3044</v>
      </c>
      <c r="CW679" s="90">
        <v>44154</v>
      </c>
      <c r="CX679" s="106">
        <f t="shared" si="432"/>
        <v>5.2784863293062321</v>
      </c>
    </row>
    <row r="680" spans="1:102" ht="30" hidden="1" customHeight="1" x14ac:dyDescent="0.2">
      <c r="A680" s="83">
        <v>2020</v>
      </c>
      <c r="B680" s="84" t="s">
        <v>3046</v>
      </c>
      <c r="C680" s="84" t="s">
        <v>641</v>
      </c>
      <c r="D680" s="83" t="s">
        <v>2267</v>
      </c>
      <c r="E680" s="84" t="s">
        <v>224</v>
      </c>
      <c r="F680" s="86" t="s">
        <v>1285</v>
      </c>
      <c r="G680" s="86">
        <v>3</v>
      </c>
      <c r="H680" s="87">
        <v>-74.811778000000004</v>
      </c>
      <c r="I680" s="119">
        <v>7.9061389999999996</v>
      </c>
      <c r="J680" s="88">
        <v>919031.10069999995</v>
      </c>
      <c r="K680" s="86">
        <v>1366110.0064000001</v>
      </c>
      <c r="L680" s="120">
        <v>40</v>
      </c>
      <c r="M680" s="83">
        <v>2</v>
      </c>
      <c r="N680" s="86" t="s">
        <v>79</v>
      </c>
      <c r="O680" s="86" t="s">
        <v>2684</v>
      </c>
      <c r="P680" s="86" t="s">
        <v>685</v>
      </c>
      <c r="Q680" s="84" t="s">
        <v>2685</v>
      </c>
      <c r="R680" s="84" t="s">
        <v>748</v>
      </c>
      <c r="S680" s="84" t="s">
        <v>636</v>
      </c>
      <c r="T680" s="84" t="s">
        <v>749</v>
      </c>
      <c r="U680" s="85" t="s">
        <v>638</v>
      </c>
      <c r="V680" s="84" t="s">
        <v>639</v>
      </c>
      <c r="W680" s="84" t="s">
        <v>640</v>
      </c>
      <c r="X680" s="90" t="s">
        <v>641</v>
      </c>
      <c r="Y680" s="90">
        <v>44125</v>
      </c>
      <c r="Z680" s="91">
        <v>911610</v>
      </c>
      <c r="AA680" s="91">
        <v>6.38</v>
      </c>
      <c r="AB680" s="91">
        <v>60.8</v>
      </c>
      <c r="AC680" s="91">
        <v>26.9</v>
      </c>
      <c r="AD680" s="91">
        <v>28.1</v>
      </c>
      <c r="AE680" s="91">
        <v>6.7</v>
      </c>
      <c r="AF680" s="91">
        <v>84.7</v>
      </c>
      <c r="AG680" s="91">
        <f t="shared" si="433"/>
        <v>1.2000000000000028</v>
      </c>
      <c r="AH680" s="91">
        <v>35.6</v>
      </c>
      <c r="AI680" s="91">
        <v>12.5</v>
      </c>
      <c r="AJ680" s="91" t="s">
        <v>88</v>
      </c>
      <c r="AK680" s="91" t="s">
        <v>88</v>
      </c>
      <c r="AL680" s="91">
        <v>4410</v>
      </c>
      <c r="AM680" s="91">
        <v>98040</v>
      </c>
      <c r="AN680" s="91">
        <v>6200</v>
      </c>
      <c r="AO680" s="91">
        <v>0.5</v>
      </c>
      <c r="AP680" s="91">
        <v>0.2484863293062323</v>
      </c>
      <c r="AQ680" s="91">
        <v>0.03</v>
      </c>
      <c r="AR680" s="91">
        <v>5</v>
      </c>
      <c r="AS680" s="91">
        <v>271</v>
      </c>
      <c r="AT680" s="91">
        <v>248</v>
      </c>
      <c r="AU680" s="91" t="s">
        <v>88</v>
      </c>
      <c r="AV680" s="91">
        <v>219</v>
      </c>
      <c r="AW680" s="91">
        <v>0.1</v>
      </c>
      <c r="AX680" s="91">
        <v>5</v>
      </c>
      <c r="AY680" s="91">
        <v>0.11899999999999999</v>
      </c>
      <c r="AZ680" s="91">
        <v>16.600000000000001</v>
      </c>
      <c r="BA680" s="91">
        <v>18.600000000000001</v>
      </c>
      <c r="BB680" s="91">
        <v>0.05</v>
      </c>
      <c r="BC680" s="91" t="s">
        <v>88</v>
      </c>
      <c r="BD680" s="91" t="s">
        <v>88</v>
      </c>
      <c r="BE680" s="93">
        <v>1E-3</v>
      </c>
      <c r="BF680" s="91" t="s">
        <v>88</v>
      </c>
      <c r="BG680" s="91">
        <v>0.01</v>
      </c>
      <c r="BH680" s="91" t="s">
        <v>88</v>
      </c>
      <c r="BI680" s="94">
        <f t="shared" si="394"/>
        <v>91.092721845354191</v>
      </c>
      <c r="BJ680" s="95">
        <f t="shared" si="395"/>
        <v>12.242435654339255</v>
      </c>
      <c r="BK680" s="95">
        <f t="shared" si="396"/>
        <v>69.56733007007594</v>
      </c>
      <c r="BL680" s="95">
        <f t="shared" si="397"/>
        <v>26.079892578125026</v>
      </c>
      <c r="BM680" s="95">
        <f t="shared" si="398"/>
        <v>99.104004398411917</v>
      </c>
      <c r="BN680" s="95">
        <f t="shared" si="399"/>
        <v>61.608367706250007</v>
      </c>
      <c r="BO680" s="95">
        <f t="shared" si="400"/>
        <v>88.638681616077193</v>
      </c>
      <c r="BP680" s="95">
        <f t="shared" si="401"/>
        <v>5</v>
      </c>
      <c r="BQ680" s="95">
        <f t="shared" si="402"/>
        <v>61.341580285337606</v>
      </c>
      <c r="BR680" s="96">
        <f t="shared" si="403"/>
        <v>57.594762901754144</v>
      </c>
      <c r="BS680" s="97" t="str">
        <f t="shared" si="404"/>
        <v>MEDIA</v>
      </c>
      <c r="BT680" s="98">
        <f t="shared" si="405"/>
        <v>42.016806722689076</v>
      </c>
      <c r="BU680" s="99">
        <f t="shared" si="406"/>
        <v>0.84700000000000009</v>
      </c>
      <c r="BV680" s="100">
        <f t="shared" si="407"/>
        <v>0.1</v>
      </c>
      <c r="BW680" s="95">
        <f t="shared" si="408"/>
        <v>0.72540282245927357</v>
      </c>
      <c r="BX680" s="94">
        <f t="shared" si="409"/>
        <v>0.51</v>
      </c>
      <c r="BY680" s="100">
        <f t="shared" si="410"/>
        <v>0.36299999999999999</v>
      </c>
      <c r="BZ680" s="100">
        <f t="shared" si="411"/>
        <v>0.86496983565877039</v>
      </c>
      <c r="CA680" s="94">
        <f t="shared" si="412"/>
        <v>0.15</v>
      </c>
      <c r="CB680" s="99">
        <f t="shared" si="413"/>
        <v>0.51539217213652622</v>
      </c>
      <c r="CC680" s="97" t="str">
        <f t="shared" si="414"/>
        <v>Regular</v>
      </c>
      <c r="CD680" s="99">
        <f t="shared" si="415"/>
        <v>0.13503016434122958</v>
      </c>
      <c r="CE680" s="96">
        <f t="shared" si="416"/>
        <v>0</v>
      </c>
      <c r="CF680" s="96">
        <f t="shared" si="417"/>
        <v>0</v>
      </c>
      <c r="CG680" s="99">
        <f t="shared" si="418"/>
        <v>4.5010054780409862E-2</v>
      </c>
      <c r="CH680" s="101" t="str">
        <f t="shared" si="419"/>
        <v>Ninguna</v>
      </c>
      <c r="CI680" s="96">
        <f t="shared" si="420"/>
        <v>0.71783700910563941</v>
      </c>
      <c r="CJ680" s="96">
        <f t="shared" si="421"/>
        <v>1</v>
      </c>
      <c r="CK680" s="96">
        <f t="shared" si="422"/>
        <v>0.15299999999999991</v>
      </c>
      <c r="CL680" s="102">
        <f t="shared" si="423"/>
        <v>0.6236123363685464</v>
      </c>
      <c r="CM680" s="103" t="str">
        <f t="shared" si="424"/>
        <v>Alta</v>
      </c>
      <c r="CN680" s="96">
        <f t="shared" si="425"/>
        <v>0.63700000000000001</v>
      </c>
      <c r="CO680" s="96">
        <f t="shared" si="426"/>
        <v>0.63700000000000001</v>
      </c>
      <c r="CP680" s="103" t="str">
        <f t="shared" si="427"/>
        <v>Alta</v>
      </c>
      <c r="CQ680" s="104">
        <f t="shared" si="428"/>
        <v>1.1516839744980898E-4</v>
      </c>
      <c r="CR680" s="104">
        <f t="shared" si="429"/>
        <v>1.1516839744980898E-4</v>
      </c>
      <c r="CS680" s="103" t="str">
        <f t="shared" si="430"/>
        <v>Ninguna</v>
      </c>
      <c r="CT680" s="105" t="str">
        <f t="shared" si="431"/>
        <v>Eutrofico</v>
      </c>
      <c r="CU680" s="83" t="s">
        <v>3043</v>
      </c>
      <c r="CV680" s="83" t="s">
        <v>3044</v>
      </c>
      <c r="CW680" s="90">
        <v>44154</v>
      </c>
      <c r="CX680" s="106">
        <f t="shared" si="432"/>
        <v>5.2784863293062321</v>
      </c>
    </row>
    <row r="681" spans="1:102" ht="30" hidden="1" customHeight="1" x14ac:dyDescent="0.2">
      <c r="A681" s="83">
        <v>2020</v>
      </c>
      <c r="B681" s="84" t="s">
        <v>2279</v>
      </c>
      <c r="C681" s="84" t="s">
        <v>641</v>
      </c>
      <c r="D681" s="83" t="s">
        <v>2280</v>
      </c>
      <c r="E681" s="84" t="s">
        <v>224</v>
      </c>
      <c r="F681" s="86" t="s">
        <v>1285</v>
      </c>
      <c r="G681" s="86" t="s">
        <v>991</v>
      </c>
      <c r="H681" s="87">
        <v>-74.798944000000006</v>
      </c>
      <c r="I681" s="119">
        <v>7.8573930000000001</v>
      </c>
      <c r="J681" s="88">
        <v>920437.08559999999</v>
      </c>
      <c r="K681" s="86">
        <v>1360716.0475000001</v>
      </c>
      <c r="L681" s="120">
        <v>45</v>
      </c>
      <c r="M681" s="83">
        <v>2</v>
      </c>
      <c r="N681" s="86" t="s">
        <v>79</v>
      </c>
      <c r="O681" s="86" t="s">
        <v>2684</v>
      </c>
      <c r="P681" s="86" t="s">
        <v>685</v>
      </c>
      <c r="Q681" s="84" t="s">
        <v>2685</v>
      </c>
      <c r="R681" s="84" t="s">
        <v>748</v>
      </c>
      <c r="S681" s="84" t="s">
        <v>636</v>
      </c>
      <c r="T681" s="84" t="s">
        <v>749</v>
      </c>
      <c r="U681" s="85" t="s">
        <v>638</v>
      </c>
      <c r="V681" s="84" t="s">
        <v>639</v>
      </c>
      <c r="W681" s="84" t="s">
        <v>640</v>
      </c>
      <c r="X681" s="90" t="s">
        <v>641</v>
      </c>
      <c r="Y681" s="90">
        <v>44166</v>
      </c>
      <c r="Z681" s="91">
        <v>366.6</v>
      </c>
      <c r="AA681" s="91">
        <v>7.16</v>
      </c>
      <c r="AB681" s="91">
        <v>17.52</v>
      </c>
      <c r="AC681" s="91">
        <v>26.8</v>
      </c>
      <c r="AD681" s="91">
        <v>32</v>
      </c>
      <c r="AE681" s="91">
        <v>6.94</v>
      </c>
      <c r="AF681" s="91">
        <v>86.9</v>
      </c>
      <c r="AG681" s="91">
        <f t="shared" si="433"/>
        <v>5.1999999999999993</v>
      </c>
      <c r="AH681" s="91">
        <v>12</v>
      </c>
      <c r="AI681" s="91">
        <v>2</v>
      </c>
      <c r="AJ681" s="91" t="s">
        <v>88</v>
      </c>
      <c r="AK681" s="91" t="s">
        <v>88</v>
      </c>
      <c r="AL681" s="91">
        <v>7885</v>
      </c>
      <c r="AM681" s="91">
        <v>59815</v>
      </c>
      <c r="AN681" s="91">
        <v>9215</v>
      </c>
      <c r="AO681" s="91">
        <v>0.5</v>
      </c>
      <c r="AP681" s="91">
        <v>0.2484863293062323</v>
      </c>
      <c r="AQ681" s="91">
        <v>0.03</v>
      </c>
      <c r="AR681" s="91">
        <v>5</v>
      </c>
      <c r="AS681" s="91">
        <v>369</v>
      </c>
      <c r="AT681" s="91">
        <v>336</v>
      </c>
      <c r="AU681" s="91" t="s">
        <v>88</v>
      </c>
      <c r="AV681" s="91">
        <v>253</v>
      </c>
      <c r="AW681" s="91">
        <v>0.3</v>
      </c>
      <c r="AX681" s="91">
        <v>5</v>
      </c>
      <c r="AY681" s="91">
        <v>0.32500000000000001</v>
      </c>
      <c r="AZ681" s="91">
        <v>14.4</v>
      </c>
      <c r="BA681" s="91">
        <v>18.600000000000001</v>
      </c>
      <c r="BB681" s="91">
        <v>0.05</v>
      </c>
      <c r="BC681" s="91" t="s">
        <v>88</v>
      </c>
      <c r="BD681" s="91" t="s">
        <v>88</v>
      </c>
      <c r="BE681" s="93">
        <v>1E-3</v>
      </c>
      <c r="BF681" s="91" t="s">
        <v>88</v>
      </c>
      <c r="BG681" s="91">
        <v>1.4E-2</v>
      </c>
      <c r="BH681" s="91" t="s">
        <v>88</v>
      </c>
      <c r="BI681" s="94">
        <f t="shared" si="394"/>
        <v>92.945003073369307</v>
      </c>
      <c r="BJ681" s="95">
        <f t="shared" si="395"/>
        <v>10.540217078396111</v>
      </c>
      <c r="BK681" s="95">
        <f t="shared" si="396"/>
        <v>91.568695129488987</v>
      </c>
      <c r="BL681" s="95">
        <f t="shared" si="397"/>
        <v>80.14150832</v>
      </c>
      <c r="BM681" s="95">
        <f t="shared" si="398"/>
        <v>99.104004398411917</v>
      </c>
      <c r="BN681" s="95">
        <f t="shared" si="399"/>
        <v>61.608367706250007</v>
      </c>
      <c r="BO681" s="95">
        <f t="shared" si="400"/>
        <v>72.090417706094996</v>
      </c>
      <c r="BP681" s="95">
        <f t="shared" si="401"/>
        <v>5</v>
      </c>
      <c r="BQ681" s="95">
        <f t="shared" si="402"/>
        <v>43.12286166261763</v>
      </c>
      <c r="BR681" s="96">
        <f t="shared" si="403"/>
        <v>63.074086931918885</v>
      </c>
      <c r="BS681" s="97" t="str">
        <f t="shared" si="404"/>
        <v>MEDIA</v>
      </c>
      <c r="BT681" s="98">
        <f t="shared" si="405"/>
        <v>15.384615384615383</v>
      </c>
      <c r="BU681" s="99">
        <f t="shared" si="406"/>
        <v>0.86900000000000011</v>
      </c>
      <c r="BV681" s="100">
        <f t="shared" si="407"/>
        <v>0.1</v>
      </c>
      <c r="BW681" s="95">
        <f t="shared" si="408"/>
        <v>1</v>
      </c>
      <c r="BX681" s="94">
        <f t="shared" si="409"/>
        <v>0.91</v>
      </c>
      <c r="BY681" s="100">
        <f t="shared" si="410"/>
        <v>0.26100000000000001</v>
      </c>
      <c r="BZ681" s="100">
        <f t="shared" si="411"/>
        <v>0.97451200363879653</v>
      </c>
      <c r="CA681" s="94">
        <f t="shared" si="412"/>
        <v>0.8</v>
      </c>
      <c r="CB681" s="99">
        <f t="shared" si="413"/>
        <v>0.70541168050943159</v>
      </c>
      <c r="CC681" s="97" t="str">
        <f t="shared" si="414"/>
        <v>Aceptable</v>
      </c>
      <c r="CD681" s="99">
        <f t="shared" si="415"/>
        <v>2.5487996361203497E-2</v>
      </c>
      <c r="CE681" s="96">
        <f t="shared" si="416"/>
        <v>0</v>
      </c>
      <c r="CF681" s="96">
        <f t="shared" si="417"/>
        <v>0</v>
      </c>
      <c r="CG681" s="99">
        <f t="shared" si="418"/>
        <v>8.4959987870678322E-3</v>
      </c>
      <c r="CH681" s="101" t="str">
        <f t="shared" si="419"/>
        <v>Ninguna</v>
      </c>
      <c r="CI681" s="96">
        <f t="shared" si="420"/>
        <v>0</v>
      </c>
      <c r="CJ681" s="96">
        <f t="shared" si="421"/>
        <v>1</v>
      </c>
      <c r="CK681" s="96">
        <f t="shared" si="422"/>
        <v>0.13099999999999989</v>
      </c>
      <c r="CL681" s="102">
        <f t="shared" si="423"/>
        <v>0.37699999999999995</v>
      </c>
      <c r="CM681" s="103" t="str">
        <f t="shared" si="424"/>
        <v>Baja</v>
      </c>
      <c r="CN681" s="96">
        <f t="shared" si="425"/>
        <v>0.73899999999999999</v>
      </c>
      <c r="CO681" s="96">
        <f t="shared" si="426"/>
        <v>0.73899999999999999</v>
      </c>
      <c r="CP681" s="103" t="str">
        <f t="shared" si="427"/>
        <v>Alta</v>
      </c>
      <c r="CQ681" s="104">
        <f t="shared" si="428"/>
        <v>1.6956365282612964E-3</v>
      </c>
      <c r="CR681" s="104">
        <f t="shared" si="429"/>
        <v>1.6956365282612964E-3</v>
      </c>
      <c r="CS681" s="103" t="str">
        <f t="shared" si="430"/>
        <v>Ninguna</v>
      </c>
      <c r="CT681" s="105" t="str">
        <f t="shared" si="431"/>
        <v>Eutrofico</v>
      </c>
      <c r="CU681" s="108" t="s">
        <v>3047</v>
      </c>
      <c r="CV681" s="83" t="s">
        <v>3048</v>
      </c>
      <c r="CW681" s="90">
        <v>44196</v>
      </c>
      <c r="CX681" s="106">
        <f t="shared" si="432"/>
        <v>5.2784863293062321</v>
      </c>
    </row>
    <row r="682" spans="1:102" ht="30" hidden="1" customHeight="1" x14ac:dyDescent="0.2">
      <c r="A682" s="83">
        <v>2020</v>
      </c>
      <c r="B682" s="84" t="s">
        <v>2282</v>
      </c>
      <c r="C682" s="84" t="s">
        <v>641</v>
      </c>
      <c r="D682" s="83" t="s">
        <v>2283</v>
      </c>
      <c r="E682" s="84" t="s">
        <v>224</v>
      </c>
      <c r="F682" s="86" t="s">
        <v>1285</v>
      </c>
      <c r="G682" s="86" t="s">
        <v>991</v>
      </c>
      <c r="H682" s="87">
        <v>-74.798944000000006</v>
      </c>
      <c r="I682" s="119">
        <v>7.8573930000000001</v>
      </c>
      <c r="J682" s="88">
        <v>920437.08559999999</v>
      </c>
      <c r="K682" s="86">
        <v>1360716.0475000001</v>
      </c>
      <c r="L682" s="120">
        <v>45</v>
      </c>
      <c r="M682" s="83">
        <v>2</v>
      </c>
      <c r="N682" s="86" t="s">
        <v>79</v>
      </c>
      <c r="O682" s="86" t="s">
        <v>2684</v>
      </c>
      <c r="P682" s="86" t="s">
        <v>685</v>
      </c>
      <c r="Q682" s="84" t="s">
        <v>2685</v>
      </c>
      <c r="R682" s="84" t="s">
        <v>748</v>
      </c>
      <c r="S682" s="84" t="s">
        <v>636</v>
      </c>
      <c r="T682" s="84" t="s">
        <v>749</v>
      </c>
      <c r="U682" s="85" t="s">
        <v>638</v>
      </c>
      <c r="V682" s="84" t="s">
        <v>639</v>
      </c>
      <c r="W682" s="84" t="s">
        <v>640</v>
      </c>
      <c r="X682" s="90" t="s">
        <v>641</v>
      </c>
      <c r="Y682" s="90">
        <v>44167</v>
      </c>
      <c r="Z682" s="91">
        <v>13760</v>
      </c>
      <c r="AA682" s="91">
        <v>5.79</v>
      </c>
      <c r="AB682" s="91">
        <v>43.7</v>
      </c>
      <c r="AC682" s="91">
        <v>27.5</v>
      </c>
      <c r="AD682" s="91">
        <v>31</v>
      </c>
      <c r="AE682" s="91">
        <v>4.12</v>
      </c>
      <c r="AF682" s="91">
        <v>55.5</v>
      </c>
      <c r="AG682" s="91">
        <f t="shared" si="433"/>
        <v>3.5</v>
      </c>
      <c r="AH682" s="91">
        <v>15.4</v>
      </c>
      <c r="AI682" s="91">
        <v>2</v>
      </c>
      <c r="AJ682" s="91" t="s">
        <v>88</v>
      </c>
      <c r="AK682" s="91" t="s">
        <v>88</v>
      </c>
      <c r="AL682" s="91">
        <v>1930</v>
      </c>
      <c r="AM682" s="91">
        <v>27230</v>
      </c>
      <c r="AN682" s="91">
        <v>2880</v>
      </c>
      <c r="AO682" s="91">
        <v>0.5</v>
      </c>
      <c r="AP682" s="91">
        <v>0.2484863293062323</v>
      </c>
      <c r="AQ682" s="91">
        <v>0.03</v>
      </c>
      <c r="AR682" s="91">
        <v>5</v>
      </c>
      <c r="AS682" s="91">
        <v>458</v>
      </c>
      <c r="AT682" s="91">
        <v>502</v>
      </c>
      <c r="AU682" s="91" t="s">
        <v>88</v>
      </c>
      <c r="AV682" s="91">
        <v>363</v>
      </c>
      <c r="AW682" s="91">
        <v>0.8</v>
      </c>
      <c r="AX682" s="91">
        <v>5</v>
      </c>
      <c r="AY682" s="91">
        <v>0.65500000000000003</v>
      </c>
      <c r="AZ682" s="91">
        <v>13.3</v>
      </c>
      <c r="BA682" s="91">
        <v>22.6</v>
      </c>
      <c r="BB682" s="91">
        <v>0.5</v>
      </c>
      <c r="BC682" s="91" t="s">
        <v>88</v>
      </c>
      <c r="BD682" s="91" t="s">
        <v>88</v>
      </c>
      <c r="BE682" s="93">
        <v>1E-3</v>
      </c>
      <c r="BF682" s="91" t="s">
        <v>88</v>
      </c>
      <c r="BG682" s="91">
        <v>3.1E-2</v>
      </c>
      <c r="BH682" s="91" t="s">
        <v>88</v>
      </c>
      <c r="BI682" s="94">
        <f t="shared" si="394"/>
        <v>52.06956728771452</v>
      </c>
      <c r="BJ682" s="95">
        <f t="shared" si="395"/>
        <v>16.135531699811281</v>
      </c>
      <c r="BK682" s="95">
        <f t="shared" si="396"/>
        <v>49.07584381878857</v>
      </c>
      <c r="BL682" s="95">
        <f t="shared" si="397"/>
        <v>80.14150832</v>
      </c>
      <c r="BM682" s="95">
        <f t="shared" si="398"/>
        <v>99.104004398411917</v>
      </c>
      <c r="BN682" s="95">
        <f t="shared" si="399"/>
        <v>61.608367706250007</v>
      </c>
      <c r="BO682" s="95">
        <f t="shared" si="400"/>
        <v>80.69497612207968</v>
      </c>
      <c r="BP682" s="95">
        <f t="shared" si="401"/>
        <v>5</v>
      </c>
      <c r="BQ682" s="95">
        <f t="shared" si="402"/>
        <v>20</v>
      </c>
      <c r="BR682" s="96">
        <f t="shared" si="403"/>
        <v>51.588155068822182</v>
      </c>
      <c r="BS682" s="97" t="str">
        <f t="shared" si="404"/>
        <v>MEDIA</v>
      </c>
      <c r="BT682" s="98">
        <f t="shared" si="405"/>
        <v>7.6335877862595414</v>
      </c>
      <c r="BU682" s="99">
        <f t="shared" si="406"/>
        <v>0.55500000000000005</v>
      </c>
      <c r="BV682" s="100">
        <f t="shared" si="407"/>
        <v>0.1</v>
      </c>
      <c r="BW682" s="95">
        <f t="shared" si="408"/>
        <v>0.53374188876908191</v>
      </c>
      <c r="BX682" s="94">
        <f t="shared" si="409"/>
        <v>0.91</v>
      </c>
      <c r="BY682" s="100">
        <f t="shared" si="410"/>
        <v>0</v>
      </c>
      <c r="BZ682" s="100">
        <f t="shared" si="411"/>
        <v>0.91325486534048561</v>
      </c>
      <c r="CA682" s="94">
        <f t="shared" si="412"/>
        <v>0.35</v>
      </c>
      <c r="CB682" s="99">
        <f t="shared" si="413"/>
        <v>0.48177954557533947</v>
      </c>
      <c r="CC682" s="97" t="str">
        <f t="shared" si="414"/>
        <v>Mala</v>
      </c>
      <c r="CD682" s="99">
        <f t="shared" si="415"/>
        <v>8.6745134659514403E-2</v>
      </c>
      <c r="CE682" s="96">
        <f t="shared" si="416"/>
        <v>0</v>
      </c>
      <c r="CF682" s="96">
        <f t="shared" si="417"/>
        <v>0</v>
      </c>
      <c r="CG682" s="99">
        <f t="shared" si="418"/>
        <v>2.8915044886504801E-2</v>
      </c>
      <c r="CH682" s="101" t="str">
        <f t="shared" si="419"/>
        <v>Ninguna</v>
      </c>
      <c r="CI682" s="96">
        <f t="shared" si="420"/>
        <v>0</v>
      </c>
      <c r="CJ682" s="96">
        <f t="shared" si="421"/>
        <v>1</v>
      </c>
      <c r="CK682" s="96">
        <f t="shared" si="422"/>
        <v>0.44499999999999995</v>
      </c>
      <c r="CL682" s="102">
        <f t="shared" si="423"/>
        <v>0.48166666666666663</v>
      </c>
      <c r="CM682" s="103" t="str">
        <f t="shared" si="424"/>
        <v>Media</v>
      </c>
      <c r="CN682" s="96">
        <f t="shared" si="425"/>
        <v>1</v>
      </c>
      <c r="CO682" s="96">
        <f t="shared" si="426"/>
        <v>1</v>
      </c>
      <c r="CP682" s="103" t="str">
        <f t="shared" si="427"/>
        <v>Muy Alta</v>
      </c>
      <c r="CQ682" s="104">
        <f t="shared" si="428"/>
        <v>1.5044244812976945E-5</v>
      </c>
      <c r="CR682" s="104">
        <f t="shared" si="429"/>
        <v>1.5044244812976945E-5</v>
      </c>
      <c r="CS682" s="103" t="str">
        <f t="shared" si="430"/>
        <v>Ninguna</v>
      </c>
      <c r="CT682" s="105" t="str">
        <f t="shared" si="431"/>
        <v>Eutrofico</v>
      </c>
      <c r="CU682" s="108" t="s">
        <v>3047</v>
      </c>
      <c r="CV682" s="83" t="s">
        <v>3048</v>
      </c>
      <c r="CW682" s="90">
        <v>44196</v>
      </c>
      <c r="CX682" s="106">
        <f t="shared" si="432"/>
        <v>5.2784863293062321</v>
      </c>
    </row>
    <row r="683" spans="1:102" ht="30" customHeight="1" x14ac:dyDescent="0.2">
      <c r="A683" s="83">
        <v>2020</v>
      </c>
      <c r="B683" s="84" t="s">
        <v>2286</v>
      </c>
      <c r="C683" s="84" t="s">
        <v>626</v>
      </c>
      <c r="D683" s="84" t="s">
        <v>2287</v>
      </c>
      <c r="E683" s="84" t="s">
        <v>233</v>
      </c>
      <c r="F683" s="86" t="s">
        <v>1285</v>
      </c>
      <c r="G683" s="86" t="s">
        <v>991</v>
      </c>
      <c r="H683" s="87">
        <v>-74.811527999999996</v>
      </c>
      <c r="I683" s="119">
        <v>7.5653079999999999</v>
      </c>
      <c r="J683" s="88">
        <v>918993.66099999996</v>
      </c>
      <c r="K683" s="86">
        <v>1328412.9565999999</v>
      </c>
      <c r="L683" s="120">
        <v>58</v>
      </c>
      <c r="M683" s="83">
        <v>2</v>
      </c>
      <c r="N683" s="86" t="s">
        <v>79</v>
      </c>
      <c r="O683" s="86" t="s">
        <v>2684</v>
      </c>
      <c r="P683" s="86" t="s">
        <v>685</v>
      </c>
      <c r="Q683" s="84" t="s">
        <v>2685</v>
      </c>
      <c r="R683" s="84" t="s">
        <v>686</v>
      </c>
      <c r="S683" s="84" t="s">
        <v>234</v>
      </c>
      <c r="T683" s="84" t="s">
        <v>235</v>
      </c>
      <c r="U683" s="85" t="s">
        <v>542</v>
      </c>
      <c r="V683" s="84" t="s">
        <v>543</v>
      </c>
      <c r="W683" s="84" t="s">
        <v>625</v>
      </c>
      <c r="X683" s="90" t="s">
        <v>626</v>
      </c>
      <c r="Y683" s="90">
        <v>44126</v>
      </c>
      <c r="Z683" s="91">
        <v>1154.3399999999999</v>
      </c>
      <c r="AA683" s="91">
        <v>7.46</v>
      </c>
      <c r="AB683" s="91">
        <v>197.2</v>
      </c>
      <c r="AC683" s="91">
        <v>20.9</v>
      </c>
      <c r="AD683" s="91">
        <v>24.8</v>
      </c>
      <c r="AE683" s="91">
        <v>7.29</v>
      </c>
      <c r="AF683" s="91">
        <v>94.9</v>
      </c>
      <c r="AG683" s="91">
        <f t="shared" si="433"/>
        <v>3.9000000000000021</v>
      </c>
      <c r="AH683" s="91">
        <v>22.1</v>
      </c>
      <c r="AI683" s="91">
        <v>2</v>
      </c>
      <c r="AJ683" s="91" t="s">
        <v>88</v>
      </c>
      <c r="AK683" s="91" t="s">
        <v>88</v>
      </c>
      <c r="AL683" s="91">
        <v>3130</v>
      </c>
      <c r="AM683" s="91">
        <v>34480</v>
      </c>
      <c r="AN683" s="91">
        <v>3590</v>
      </c>
      <c r="AO683" s="91">
        <v>0.5</v>
      </c>
      <c r="AP683" s="91">
        <v>0.2484863293062323</v>
      </c>
      <c r="AQ683" s="91">
        <v>0.03</v>
      </c>
      <c r="AR683" s="91">
        <v>5</v>
      </c>
      <c r="AS683" s="91">
        <v>942</v>
      </c>
      <c r="AT683" s="91">
        <v>750</v>
      </c>
      <c r="AU683" s="91" t="s">
        <v>88</v>
      </c>
      <c r="AV683" s="91">
        <v>634</v>
      </c>
      <c r="AW683" s="91">
        <v>0.5</v>
      </c>
      <c r="AX683" s="91">
        <v>5</v>
      </c>
      <c r="AY683" s="91">
        <v>1.45</v>
      </c>
      <c r="AZ683" s="91">
        <v>5</v>
      </c>
      <c r="BA683" s="91">
        <v>2.65</v>
      </c>
      <c r="BB683" s="91">
        <v>0.05</v>
      </c>
      <c r="BC683" s="91" t="s">
        <v>88</v>
      </c>
      <c r="BD683" s="91" t="s">
        <v>88</v>
      </c>
      <c r="BE683" s="93">
        <v>1E-3</v>
      </c>
      <c r="BF683" s="91" t="s">
        <v>88</v>
      </c>
      <c r="BG683" s="91">
        <v>1.0999999999999999E-2</v>
      </c>
      <c r="BH683" s="91" t="s">
        <v>88</v>
      </c>
      <c r="BI683" s="94">
        <f t="shared" si="394"/>
        <v>97.599960296137169</v>
      </c>
      <c r="BJ683" s="95">
        <f t="shared" si="395"/>
        <v>14.931902016181947</v>
      </c>
      <c r="BK683" s="95">
        <f t="shared" si="396"/>
        <v>93.456090973513454</v>
      </c>
      <c r="BL683" s="95">
        <f t="shared" si="397"/>
        <v>80.14150832</v>
      </c>
      <c r="BM683" s="95">
        <f t="shared" si="398"/>
        <v>99.104004398411917</v>
      </c>
      <c r="BN683" s="95">
        <f t="shared" si="399"/>
        <v>61.608367706250007</v>
      </c>
      <c r="BO683" s="95">
        <f t="shared" si="400"/>
        <v>78.829219408181089</v>
      </c>
      <c r="BP683" s="95">
        <f t="shared" si="401"/>
        <v>5</v>
      </c>
      <c r="BQ683" s="95">
        <f t="shared" si="402"/>
        <v>20</v>
      </c>
      <c r="BR683" s="96">
        <f t="shared" si="403"/>
        <v>63.830992646503219</v>
      </c>
      <c r="BS683" s="97" t="str">
        <f t="shared" si="404"/>
        <v>MEDIA</v>
      </c>
      <c r="BT683" s="98">
        <f t="shared" si="405"/>
        <v>3.4482758620689657</v>
      </c>
      <c r="BU683" s="99">
        <f t="shared" si="406"/>
        <v>0.94900000000000007</v>
      </c>
      <c r="BV683" s="100">
        <f t="shared" si="407"/>
        <v>0.1</v>
      </c>
      <c r="BW683" s="95">
        <f t="shared" si="408"/>
        <v>1</v>
      </c>
      <c r="BX683" s="94">
        <f t="shared" si="409"/>
        <v>0.71</v>
      </c>
      <c r="BY683" s="100">
        <f t="shared" si="410"/>
        <v>0</v>
      </c>
      <c r="BZ683" s="100">
        <f t="shared" si="411"/>
        <v>0.34660582231664339</v>
      </c>
      <c r="CA683" s="94">
        <f t="shared" si="412"/>
        <v>0.15</v>
      </c>
      <c r="CB683" s="99">
        <f t="shared" si="413"/>
        <v>0.47476481512433011</v>
      </c>
      <c r="CC683" s="97" t="str">
        <f t="shared" si="414"/>
        <v>Mala</v>
      </c>
      <c r="CD683" s="99">
        <f t="shared" si="415"/>
        <v>0.65339417768335661</v>
      </c>
      <c r="CE683" s="96">
        <f t="shared" si="416"/>
        <v>0</v>
      </c>
      <c r="CF683" s="96">
        <f t="shared" si="417"/>
        <v>0</v>
      </c>
      <c r="CG683" s="99">
        <f t="shared" si="418"/>
        <v>0.21779805922778553</v>
      </c>
      <c r="CH683" s="101" t="str">
        <f t="shared" si="419"/>
        <v>Baja</v>
      </c>
      <c r="CI683" s="96">
        <f t="shared" si="420"/>
        <v>0</v>
      </c>
      <c r="CJ683" s="96">
        <f t="shared" si="421"/>
        <v>1</v>
      </c>
      <c r="CK683" s="96">
        <f t="shared" si="422"/>
        <v>5.0999999999999934E-2</v>
      </c>
      <c r="CL683" s="102">
        <f t="shared" si="423"/>
        <v>0.35033333333333333</v>
      </c>
      <c r="CM683" s="103" t="str">
        <f t="shared" si="424"/>
        <v>Baja</v>
      </c>
      <c r="CN683" s="96">
        <f t="shared" si="425"/>
        <v>1</v>
      </c>
      <c r="CO683" s="96">
        <f t="shared" si="426"/>
        <v>1</v>
      </c>
      <c r="CP683" s="103" t="str">
        <f t="shared" si="427"/>
        <v>Muy Alta</v>
      </c>
      <c r="CQ683" s="104">
        <f t="shared" si="428"/>
        <v>4.7587506695258176E-3</v>
      </c>
      <c r="CR683" s="104">
        <f t="shared" si="429"/>
        <v>4.7587506695258176E-3</v>
      </c>
      <c r="CS683" s="103" t="str">
        <f t="shared" si="430"/>
        <v>Ninguna</v>
      </c>
      <c r="CT683" s="105" t="str">
        <f t="shared" si="431"/>
        <v>Hipereutrofico</v>
      </c>
      <c r="CU683" s="83" t="s">
        <v>3049</v>
      </c>
      <c r="CV683" s="83" t="s">
        <v>3050</v>
      </c>
      <c r="CW683" s="90">
        <v>44146</v>
      </c>
      <c r="CX683" s="106">
        <f t="shared" si="432"/>
        <v>5.2784863293062321</v>
      </c>
    </row>
    <row r="684" spans="1:102" ht="30" customHeight="1" x14ac:dyDescent="0.2">
      <c r="A684" s="83">
        <v>2020</v>
      </c>
      <c r="B684" s="84" t="s">
        <v>2290</v>
      </c>
      <c r="C684" s="84" t="s">
        <v>626</v>
      </c>
      <c r="D684" s="84" t="s">
        <v>2451</v>
      </c>
      <c r="E684" s="84" t="s">
        <v>233</v>
      </c>
      <c r="F684" s="86" t="s">
        <v>1285</v>
      </c>
      <c r="G684" s="86" t="s">
        <v>991</v>
      </c>
      <c r="H684" s="87">
        <v>-74.806443999999999</v>
      </c>
      <c r="I684" s="119">
        <v>7.5653350000000001</v>
      </c>
      <c r="J684" s="88">
        <v>919554.76489999995</v>
      </c>
      <c r="K684" s="86">
        <v>1328414.9997</v>
      </c>
      <c r="L684" s="120">
        <v>62</v>
      </c>
      <c r="M684" s="83">
        <v>2</v>
      </c>
      <c r="N684" s="86" t="s">
        <v>79</v>
      </c>
      <c r="O684" s="86" t="s">
        <v>2684</v>
      </c>
      <c r="P684" s="86" t="s">
        <v>685</v>
      </c>
      <c r="Q684" s="84" t="s">
        <v>2685</v>
      </c>
      <c r="R684" s="84" t="s">
        <v>686</v>
      </c>
      <c r="S684" s="84" t="s">
        <v>234</v>
      </c>
      <c r="T684" s="84" t="s">
        <v>235</v>
      </c>
      <c r="U684" s="85" t="s">
        <v>542</v>
      </c>
      <c r="V684" s="84" t="s">
        <v>543</v>
      </c>
      <c r="W684" s="84" t="s">
        <v>625</v>
      </c>
      <c r="X684" s="90" t="s">
        <v>626</v>
      </c>
      <c r="Y684" s="90">
        <v>44126</v>
      </c>
      <c r="Z684" s="91">
        <v>1189.5999999999999</v>
      </c>
      <c r="AA684" s="91">
        <v>6.79</v>
      </c>
      <c r="AB684" s="91">
        <v>216</v>
      </c>
      <c r="AC684" s="91">
        <v>24.8</v>
      </c>
      <c r="AD684" s="91">
        <v>26.2</v>
      </c>
      <c r="AE684" s="91">
        <v>7.11</v>
      </c>
      <c r="AF684" s="91">
        <v>97.6</v>
      </c>
      <c r="AG684" s="91">
        <f t="shared" si="433"/>
        <v>1.3999999999999986</v>
      </c>
      <c r="AH684" s="91">
        <v>12</v>
      </c>
      <c r="AI684" s="91">
        <v>2</v>
      </c>
      <c r="AJ684" s="91" t="s">
        <v>88</v>
      </c>
      <c r="AK684" s="91" t="s">
        <v>88</v>
      </c>
      <c r="AL684" s="91">
        <v>2990</v>
      </c>
      <c r="AM684" s="91">
        <v>26130</v>
      </c>
      <c r="AN684" s="91">
        <v>3270</v>
      </c>
      <c r="AO684" s="91">
        <v>0.5</v>
      </c>
      <c r="AP684" s="91">
        <v>0.2484863293062323</v>
      </c>
      <c r="AQ684" s="91">
        <v>0.03</v>
      </c>
      <c r="AR684" s="91">
        <v>5</v>
      </c>
      <c r="AS684" s="91">
        <v>2063</v>
      </c>
      <c r="AT684" s="91">
        <v>1364</v>
      </c>
      <c r="AU684" s="91" t="s">
        <v>88</v>
      </c>
      <c r="AV684" s="91">
        <v>1357</v>
      </c>
      <c r="AW684" s="91">
        <v>1</v>
      </c>
      <c r="AX684" s="91">
        <v>5</v>
      </c>
      <c r="AY684" s="91">
        <v>1.47</v>
      </c>
      <c r="AZ684" s="91">
        <v>5</v>
      </c>
      <c r="BA684" s="91">
        <v>5.0599999999999996</v>
      </c>
      <c r="BB684" s="91">
        <v>0.05</v>
      </c>
      <c r="BC684" s="91" t="s">
        <v>88</v>
      </c>
      <c r="BD684" s="91" t="s">
        <v>88</v>
      </c>
      <c r="BE684" s="93">
        <v>1E-3</v>
      </c>
      <c r="BF684" s="91" t="s">
        <v>88</v>
      </c>
      <c r="BG684" s="91">
        <v>1.6E-2</v>
      </c>
      <c r="BH684" s="91" t="s">
        <v>88</v>
      </c>
      <c r="BI684" s="94">
        <f t="shared" si="394"/>
        <v>98.388619755537931</v>
      </c>
      <c r="BJ684" s="95">
        <f t="shared" si="395"/>
        <v>15.433265049205852</v>
      </c>
      <c r="BK684" s="95">
        <f t="shared" si="396"/>
        <v>83.040248922442942</v>
      </c>
      <c r="BL684" s="95">
        <f t="shared" si="397"/>
        <v>80.14150832</v>
      </c>
      <c r="BM684" s="95">
        <f t="shared" si="398"/>
        <v>99.104004398411917</v>
      </c>
      <c r="BN684" s="95">
        <f t="shared" si="399"/>
        <v>61.608367706250007</v>
      </c>
      <c r="BO684" s="95">
        <f t="shared" si="400"/>
        <v>88.170753484043075</v>
      </c>
      <c r="BP684" s="95">
        <f t="shared" si="401"/>
        <v>5</v>
      </c>
      <c r="BQ684" s="95">
        <f t="shared" si="402"/>
        <v>20</v>
      </c>
      <c r="BR684" s="96">
        <f t="shared" si="403"/>
        <v>63.833693621853605</v>
      </c>
      <c r="BS684" s="97" t="str">
        <f t="shared" si="404"/>
        <v>MEDIA</v>
      </c>
      <c r="BT684" s="98">
        <f t="shared" si="405"/>
        <v>3.4013605442176873</v>
      </c>
      <c r="BU684" s="99">
        <f t="shared" si="406"/>
        <v>0.97599999999999998</v>
      </c>
      <c r="BV684" s="100">
        <f t="shared" si="407"/>
        <v>0.1</v>
      </c>
      <c r="BW684" s="95">
        <f t="shared" si="408"/>
        <v>0.89779105920802604</v>
      </c>
      <c r="BX684" s="94">
        <f t="shared" si="409"/>
        <v>0.91</v>
      </c>
      <c r="BY684" s="100">
        <f t="shared" si="410"/>
        <v>0</v>
      </c>
      <c r="BZ684" s="100">
        <f t="shared" si="411"/>
        <v>0.26181022287535571</v>
      </c>
      <c r="CA684" s="94">
        <f t="shared" si="412"/>
        <v>0.15</v>
      </c>
      <c r="CB684" s="99">
        <f t="shared" si="413"/>
        <v>0.48090417949167352</v>
      </c>
      <c r="CC684" s="97" t="str">
        <f t="shared" si="414"/>
        <v>Mala</v>
      </c>
      <c r="CD684" s="99">
        <f t="shared" si="415"/>
        <v>0.73818977712464429</v>
      </c>
      <c r="CE684" s="96">
        <f t="shared" si="416"/>
        <v>0</v>
      </c>
      <c r="CF684" s="96">
        <f t="shared" si="417"/>
        <v>0</v>
      </c>
      <c r="CG684" s="99">
        <f t="shared" si="418"/>
        <v>0.2460632590415481</v>
      </c>
      <c r="CH684" s="101" t="str">
        <f t="shared" si="419"/>
        <v>Baja</v>
      </c>
      <c r="CI684" s="96">
        <f t="shared" si="420"/>
        <v>0</v>
      </c>
      <c r="CJ684" s="96">
        <f t="shared" si="421"/>
        <v>1</v>
      </c>
      <c r="CK684" s="96">
        <f t="shared" si="422"/>
        <v>2.4000000000000021E-2</v>
      </c>
      <c r="CL684" s="102">
        <f t="shared" si="423"/>
        <v>0.34133333333333332</v>
      </c>
      <c r="CM684" s="103" t="str">
        <f t="shared" si="424"/>
        <v>Baja</v>
      </c>
      <c r="CN684" s="96">
        <f t="shared" si="425"/>
        <v>1</v>
      </c>
      <c r="CO684" s="96">
        <f t="shared" si="426"/>
        <v>1</v>
      </c>
      <c r="CP684" s="103" t="str">
        <f t="shared" si="427"/>
        <v>Muy Alta</v>
      </c>
      <c r="CQ684" s="104">
        <f t="shared" si="428"/>
        <v>4.7368226194862811E-4</v>
      </c>
      <c r="CR684" s="104">
        <f t="shared" si="429"/>
        <v>4.7368226194862811E-4</v>
      </c>
      <c r="CS684" s="103" t="str">
        <f t="shared" si="430"/>
        <v>Ninguna</v>
      </c>
      <c r="CT684" s="105" t="str">
        <f t="shared" si="431"/>
        <v>Hipereutrofico</v>
      </c>
      <c r="CU684" s="83" t="s">
        <v>3049</v>
      </c>
      <c r="CV684" s="83" t="s">
        <v>3050</v>
      </c>
      <c r="CW684" s="90">
        <v>44146</v>
      </c>
      <c r="CX684" s="106">
        <f t="shared" si="432"/>
        <v>5.2784863293062321</v>
      </c>
    </row>
    <row r="685" spans="1:102" ht="30" customHeight="1" x14ac:dyDescent="0.2">
      <c r="A685" s="83">
        <v>2020</v>
      </c>
      <c r="B685" s="84" t="s">
        <v>2293</v>
      </c>
      <c r="C685" s="84" t="s">
        <v>626</v>
      </c>
      <c r="D685" s="84" t="s">
        <v>2294</v>
      </c>
      <c r="E685" s="84" t="s">
        <v>233</v>
      </c>
      <c r="F685" s="86" t="s">
        <v>1285</v>
      </c>
      <c r="G685" s="86" t="s">
        <v>991</v>
      </c>
      <c r="H685" s="87">
        <v>-74.814806000000004</v>
      </c>
      <c r="I685" s="119">
        <v>7.5640280000000004</v>
      </c>
      <c r="J685" s="88">
        <v>918631.6422</v>
      </c>
      <c r="K685" s="86">
        <v>1328271.9971</v>
      </c>
      <c r="L685" s="120">
        <v>63</v>
      </c>
      <c r="M685" s="83">
        <v>2</v>
      </c>
      <c r="N685" s="86" t="s">
        <v>79</v>
      </c>
      <c r="O685" s="86" t="s">
        <v>2684</v>
      </c>
      <c r="P685" s="86" t="s">
        <v>685</v>
      </c>
      <c r="Q685" s="84" t="s">
        <v>2685</v>
      </c>
      <c r="R685" s="84" t="s">
        <v>686</v>
      </c>
      <c r="S685" s="84" t="s">
        <v>234</v>
      </c>
      <c r="T685" s="84" t="s">
        <v>235</v>
      </c>
      <c r="U685" s="85" t="s">
        <v>542</v>
      </c>
      <c r="V685" s="84" t="s">
        <v>543</v>
      </c>
      <c r="W685" s="84" t="s">
        <v>625</v>
      </c>
      <c r="X685" s="90" t="s">
        <v>626</v>
      </c>
      <c r="Y685" s="90">
        <v>44126</v>
      </c>
      <c r="Z685" s="91">
        <v>1148</v>
      </c>
      <c r="AA685" s="91">
        <v>7.79</v>
      </c>
      <c r="AB685" s="91">
        <v>183.1</v>
      </c>
      <c r="AC685" s="91">
        <v>20.6</v>
      </c>
      <c r="AD685" s="91">
        <v>24.4</v>
      </c>
      <c r="AE685" s="91">
        <v>7.8</v>
      </c>
      <c r="AF685" s="91">
        <v>99.5</v>
      </c>
      <c r="AG685" s="91">
        <f t="shared" si="433"/>
        <v>3.7999999999999972</v>
      </c>
      <c r="AH685" s="91">
        <v>34.700000000000003</v>
      </c>
      <c r="AI685" s="91">
        <v>2</v>
      </c>
      <c r="AJ685" s="91" t="s">
        <v>88</v>
      </c>
      <c r="AK685" s="91" t="s">
        <v>88</v>
      </c>
      <c r="AL685" s="91">
        <v>4550</v>
      </c>
      <c r="AM685" s="91">
        <v>38730</v>
      </c>
      <c r="AN685" s="91">
        <v>5650</v>
      </c>
      <c r="AO685" s="91">
        <v>0.5</v>
      </c>
      <c r="AP685" s="91">
        <v>0.2484863293062323</v>
      </c>
      <c r="AQ685" s="91">
        <v>0.03</v>
      </c>
      <c r="AR685" s="91">
        <v>5</v>
      </c>
      <c r="AS685" s="91">
        <v>1248</v>
      </c>
      <c r="AT685" s="91">
        <v>892</v>
      </c>
      <c r="AU685" s="91" t="s">
        <v>88</v>
      </c>
      <c r="AV685" s="91">
        <v>876</v>
      </c>
      <c r="AW685" s="91">
        <v>1</v>
      </c>
      <c r="AX685" s="91">
        <v>5</v>
      </c>
      <c r="AY685" s="91">
        <v>1.61</v>
      </c>
      <c r="AZ685" s="91">
        <v>5</v>
      </c>
      <c r="BA685" s="91">
        <v>10.199999999999999</v>
      </c>
      <c r="BB685" s="91">
        <v>0.05</v>
      </c>
      <c r="BC685" s="91" t="s">
        <v>88</v>
      </c>
      <c r="BD685" s="91" t="s">
        <v>88</v>
      </c>
      <c r="BE685" s="93">
        <v>1E-3</v>
      </c>
      <c r="BF685" s="91" t="s">
        <v>88</v>
      </c>
      <c r="BG685" s="91">
        <v>1.4E-2</v>
      </c>
      <c r="BH685" s="91" t="s">
        <v>88</v>
      </c>
      <c r="BI685" s="94">
        <f t="shared" si="394"/>
        <v>98.700481155480716</v>
      </c>
      <c r="BJ685" s="95">
        <f t="shared" si="395"/>
        <v>12.67094344787316</v>
      </c>
      <c r="BK685" s="95">
        <f t="shared" si="396"/>
        <v>89.742332315025124</v>
      </c>
      <c r="BL685" s="95">
        <f t="shared" si="397"/>
        <v>80.14150832</v>
      </c>
      <c r="BM685" s="95">
        <f t="shared" si="398"/>
        <v>99.104004398411917</v>
      </c>
      <c r="BN685" s="95">
        <f t="shared" si="399"/>
        <v>61.608367706250007</v>
      </c>
      <c r="BO685" s="95">
        <f t="shared" si="400"/>
        <v>79.306378458376585</v>
      </c>
      <c r="BP685" s="95">
        <f t="shared" si="401"/>
        <v>5</v>
      </c>
      <c r="BQ685" s="95">
        <f t="shared" si="402"/>
        <v>20</v>
      </c>
      <c r="BR685" s="96">
        <f t="shared" si="403"/>
        <v>63.295530274248044</v>
      </c>
      <c r="BS685" s="97" t="str">
        <f t="shared" si="404"/>
        <v>MEDIA</v>
      </c>
      <c r="BT685" s="98">
        <f t="shared" si="405"/>
        <v>3.1055900621118009</v>
      </c>
      <c r="BU685" s="99">
        <f t="shared" si="406"/>
        <v>0.995</v>
      </c>
      <c r="BV685" s="100">
        <f t="shared" si="407"/>
        <v>0.1</v>
      </c>
      <c r="BW685" s="95">
        <f t="shared" si="408"/>
        <v>1</v>
      </c>
      <c r="BX685" s="94">
        <f t="shared" si="409"/>
        <v>0.51</v>
      </c>
      <c r="BY685" s="100">
        <f t="shared" si="410"/>
        <v>0</v>
      </c>
      <c r="BZ685" s="100">
        <f t="shared" si="411"/>
        <v>0.40843512210934618</v>
      </c>
      <c r="CA685" s="94">
        <f t="shared" si="412"/>
        <v>0.15</v>
      </c>
      <c r="CB685" s="99">
        <f t="shared" si="413"/>
        <v>0.46278091709530855</v>
      </c>
      <c r="CC685" s="97" t="str">
        <f t="shared" si="414"/>
        <v>Mala</v>
      </c>
      <c r="CD685" s="99">
        <f t="shared" si="415"/>
        <v>0.59156487789065382</v>
      </c>
      <c r="CE685" s="96">
        <f t="shared" si="416"/>
        <v>0</v>
      </c>
      <c r="CF685" s="96">
        <f t="shared" si="417"/>
        <v>0</v>
      </c>
      <c r="CG685" s="99">
        <f t="shared" si="418"/>
        <v>0.19718829263021795</v>
      </c>
      <c r="CH685" s="101" t="str">
        <f t="shared" si="419"/>
        <v>Ninguna</v>
      </c>
      <c r="CI685" s="96">
        <f t="shared" si="420"/>
        <v>0</v>
      </c>
      <c r="CJ685" s="96">
        <f t="shared" si="421"/>
        <v>1</v>
      </c>
      <c r="CK685" s="96">
        <f t="shared" si="422"/>
        <v>5.0000000000000044E-3</v>
      </c>
      <c r="CL685" s="102">
        <f t="shared" si="423"/>
        <v>0.33499999999999996</v>
      </c>
      <c r="CM685" s="103" t="str">
        <f t="shared" si="424"/>
        <v>Baja</v>
      </c>
      <c r="CN685" s="96">
        <f t="shared" si="425"/>
        <v>1</v>
      </c>
      <c r="CO685" s="96">
        <f t="shared" si="426"/>
        <v>1</v>
      </c>
      <c r="CP685" s="103" t="str">
        <f t="shared" si="427"/>
        <v>Muy Alta</v>
      </c>
      <c r="CQ685" s="104">
        <f t="shared" si="428"/>
        <v>1.4708673595509508E-2</v>
      </c>
      <c r="CR685" s="104">
        <f t="shared" si="429"/>
        <v>1.4708673595509508E-2</v>
      </c>
      <c r="CS685" s="103" t="str">
        <f t="shared" si="430"/>
        <v>Ninguna</v>
      </c>
      <c r="CT685" s="105" t="str">
        <f t="shared" si="431"/>
        <v>Hipereutrofico</v>
      </c>
      <c r="CU685" s="83" t="s">
        <v>3049</v>
      </c>
      <c r="CV685" s="83" t="s">
        <v>3050</v>
      </c>
      <c r="CW685" s="90">
        <v>44146</v>
      </c>
      <c r="CX685" s="106">
        <f t="shared" si="432"/>
        <v>5.2784863293062321</v>
      </c>
    </row>
    <row r="686" spans="1:102" ht="30" customHeight="1" x14ac:dyDescent="0.2">
      <c r="A686" s="83">
        <v>2020</v>
      </c>
      <c r="B686" s="84" t="s">
        <v>2296</v>
      </c>
      <c r="C686" s="84" t="s">
        <v>626</v>
      </c>
      <c r="D686" s="84" t="s">
        <v>2456</v>
      </c>
      <c r="E686" s="84" t="s">
        <v>233</v>
      </c>
      <c r="F686" s="86" t="s">
        <v>1285</v>
      </c>
      <c r="G686" s="86" t="s">
        <v>991</v>
      </c>
      <c r="H686" s="87">
        <v>-74.807193999999996</v>
      </c>
      <c r="I686" s="119">
        <v>7.565442</v>
      </c>
      <c r="J686" s="88">
        <v>919472.01060000004</v>
      </c>
      <c r="K686" s="86">
        <v>1328426.9728999999</v>
      </c>
      <c r="L686" s="120">
        <v>63</v>
      </c>
      <c r="M686" s="83">
        <v>2</v>
      </c>
      <c r="N686" s="86" t="s">
        <v>79</v>
      </c>
      <c r="O686" s="86" t="s">
        <v>2684</v>
      </c>
      <c r="P686" s="86" t="s">
        <v>685</v>
      </c>
      <c r="Q686" s="84" t="s">
        <v>2685</v>
      </c>
      <c r="R686" s="84" t="s">
        <v>686</v>
      </c>
      <c r="S686" s="84" t="s">
        <v>234</v>
      </c>
      <c r="T686" s="84" t="s">
        <v>235</v>
      </c>
      <c r="U686" s="85" t="s">
        <v>542</v>
      </c>
      <c r="V686" s="84" t="s">
        <v>543</v>
      </c>
      <c r="W686" s="84" t="s">
        <v>625</v>
      </c>
      <c r="X686" s="90" t="s">
        <v>626</v>
      </c>
      <c r="Y686" s="90">
        <v>44126</v>
      </c>
      <c r="Z686" s="91">
        <v>1127.4000000000001</v>
      </c>
      <c r="AA686" s="91">
        <v>6.79</v>
      </c>
      <c r="AB686" s="91">
        <v>273</v>
      </c>
      <c r="AC686" s="91">
        <v>24.6</v>
      </c>
      <c r="AD686" s="91">
        <v>24.6</v>
      </c>
      <c r="AE686" s="91">
        <v>7.92</v>
      </c>
      <c r="AF686" s="91">
        <v>98.5</v>
      </c>
      <c r="AG686" s="91">
        <f t="shared" si="433"/>
        <v>0</v>
      </c>
      <c r="AH686" s="91">
        <v>29.7</v>
      </c>
      <c r="AI686" s="91">
        <v>2</v>
      </c>
      <c r="AJ686" s="91" t="s">
        <v>88</v>
      </c>
      <c r="AK686" s="91" t="s">
        <v>88</v>
      </c>
      <c r="AL686" s="91">
        <v>3690</v>
      </c>
      <c r="AM686" s="91">
        <v>34480</v>
      </c>
      <c r="AN686" s="91">
        <v>5380</v>
      </c>
      <c r="AO686" s="91">
        <v>0.5</v>
      </c>
      <c r="AP686" s="91">
        <v>0.2484863293062323</v>
      </c>
      <c r="AQ686" s="91">
        <v>0.03</v>
      </c>
      <c r="AR686" s="91">
        <v>5</v>
      </c>
      <c r="AS686" s="91">
        <v>942</v>
      </c>
      <c r="AT686" s="91">
        <v>922</v>
      </c>
      <c r="AU686" s="91" t="s">
        <v>88</v>
      </c>
      <c r="AV686" s="91">
        <v>884</v>
      </c>
      <c r="AW686" s="91">
        <v>0.5</v>
      </c>
      <c r="AX686" s="91">
        <v>5</v>
      </c>
      <c r="AY686" s="91">
        <v>0.16900000000000001</v>
      </c>
      <c r="AZ686" s="91">
        <v>5</v>
      </c>
      <c r="BA686" s="91">
        <v>2.65</v>
      </c>
      <c r="BB686" s="91">
        <v>0.05</v>
      </c>
      <c r="BC686" s="91" t="s">
        <v>88</v>
      </c>
      <c r="BD686" s="91" t="s">
        <v>88</v>
      </c>
      <c r="BE686" s="93">
        <v>1E-3</v>
      </c>
      <c r="BF686" s="91" t="s">
        <v>88</v>
      </c>
      <c r="BG686" s="91">
        <v>1.6E-2</v>
      </c>
      <c r="BH686" s="91" t="s">
        <v>88</v>
      </c>
      <c r="BI686" s="94">
        <f t="shared" si="394"/>
        <v>98.561388058892391</v>
      </c>
      <c r="BJ686" s="95">
        <f t="shared" si="395"/>
        <v>12.901464897514185</v>
      </c>
      <c r="BK686" s="95">
        <f t="shared" si="396"/>
        <v>83.040248922442942</v>
      </c>
      <c r="BL686" s="95">
        <f t="shared" si="397"/>
        <v>80.14150832</v>
      </c>
      <c r="BM686" s="95">
        <f t="shared" si="398"/>
        <v>99.104004398411917</v>
      </c>
      <c r="BN686" s="95">
        <f t="shared" si="399"/>
        <v>61.608367706250007</v>
      </c>
      <c r="BO686" s="95">
        <f t="shared" si="400"/>
        <v>90.391999999999996</v>
      </c>
      <c r="BP686" s="95">
        <f t="shared" si="401"/>
        <v>5</v>
      </c>
      <c r="BQ686" s="95">
        <f t="shared" si="402"/>
        <v>20</v>
      </c>
      <c r="BR686" s="96">
        <f t="shared" si="403"/>
        <v>63.680100860748887</v>
      </c>
      <c r="BS686" s="97" t="str">
        <f t="shared" si="404"/>
        <v>MEDIA</v>
      </c>
      <c r="BT686" s="98">
        <f t="shared" si="405"/>
        <v>29.585798816568044</v>
      </c>
      <c r="BU686" s="99">
        <f t="shared" si="406"/>
        <v>0.98499999999999999</v>
      </c>
      <c r="BV686" s="100">
        <f t="shared" si="407"/>
        <v>0.1</v>
      </c>
      <c r="BW686" s="95">
        <f t="shared" si="408"/>
        <v>0.89779105920802604</v>
      </c>
      <c r="BX686" s="94">
        <f t="shared" si="409"/>
        <v>0.51</v>
      </c>
      <c r="BY686" s="100">
        <f t="shared" si="410"/>
        <v>0</v>
      </c>
      <c r="BZ686" s="100">
        <f t="shared" si="411"/>
        <v>0</v>
      </c>
      <c r="CA686" s="94">
        <f t="shared" si="412"/>
        <v>0.15</v>
      </c>
      <c r="CB686" s="99">
        <f t="shared" si="413"/>
        <v>0.3896907482891237</v>
      </c>
      <c r="CC686" s="97" t="str">
        <f t="shared" si="414"/>
        <v>Mala</v>
      </c>
      <c r="CD686" s="99">
        <f t="shared" si="415"/>
        <v>1</v>
      </c>
      <c r="CE686" s="96">
        <f t="shared" si="416"/>
        <v>0</v>
      </c>
      <c r="CF686" s="96">
        <f t="shared" si="417"/>
        <v>0</v>
      </c>
      <c r="CG686" s="99">
        <f t="shared" si="418"/>
        <v>0.33333333333333331</v>
      </c>
      <c r="CH686" s="101" t="str">
        <f t="shared" si="419"/>
        <v>Baja</v>
      </c>
      <c r="CI686" s="96">
        <f t="shared" si="420"/>
        <v>0</v>
      </c>
      <c r="CJ686" s="96">
        <f t="shared" si="421"/>
        <v>1</v>
      </c>
      <c r="CK686" s="96">
        <f t="shared" si="422"/>
        <v>1.5000000000000013E-2</v>
      </c>
      <c r="CL686" s="102">
        <f t="shared" si="423"/>
        <v>0.33833333333333337</v>
      </c>
      <c r="CM686" s="103" t="str">
        <f t="shared" si="424"/>
        <v>Baja</v>
      </c>
      <c r="CN686" s="96">
        <f t="shared" si="425"/>
        <v>1</v>
      </c>
      <c r="CO686" s="96">
        <f t="shared" si="426"/>
        <v>1</v>
      </c>
      <c r="CP686" s="103" t="str">
        <f t="shared" si="427"/>
        <v>Muy Alta</v>
      </c>
      <c r="CQ686" s="104">
        <f t="shared" si="428"/>
        <v>4.7368226194862811E-4</v>
      </c>
      <c r="CR686" s="104">
        <f t="shared" si="429"/>
        <v>4.7368226194862811E-4</v>
      </c>
      <c r="CS686" s="103" t="str">
        <f t="shared" si="430"/>
        <v>Ninguna</v>
      </c>
      <c r="CT686" s="105" t="str">
        <f t="shared" si="431"/>
        <v>Eutrofico</v>
      </c>
      <c r="CU686" s="83" t="s">
        <v>3049</v>
      </c>
      <c r="CV686" s="83" t="s">
        <v>3050</v>
      </c>
      <c r="CW686" s="90">
        <v>44146</v>
      </c>
      <c r="CX686" s="106">
        <f t="shared" si="432"/>
        <v>5.2784863293062321</v>
      </c>
    </row>
    <row r="687" spans="1:102" ht="30" customHeight="1" x14ac:dyDescent="0.2">
      <c r="A687" s="83">
        <v>2020</v>
      </c>
      <c r="B687" s="84" t="s">
        <v>2305</v>
      </c>
      <c r="C687" s="84" t="s">
        <v>614</v>
      </c>
      <c r="D687" s="84" t="s">
        <v>2533</v>
      </c>
      <c r="E687" s="84" t="s">
        <v>233</v>
      </c>
      <c r="F687" s="86" t="s">
        <v>1285</v>
      </c>
      <c r="G687" s="86">
        <v>2</v>
      </c>
      <c r="H687" s="87">
        <v>-74.862555999999998</v>
      </c>
      <c r="I687" s="119">
        <v>7.45261</v>
      </c>
      <c r="J687" s="88">
        <v>913339.56740000006</v>
      </c>
      <c r="K687" s="86">
        <v>1315958.0115</v>
      </c>
      <c r="L687" s="120">
        <v>93</v>
      </c>
      <c r="M687" s="83">
        <v>2</v>
      </c>
      <c r="N687" s="86" t="s">
        <v>79</v>
      </c>
      <c r="O687" s="86" t="s">
        <v>2684</v>
      </c>
      <c r="P687" s="86" t="s">
        <v>685</v>
      </c>
      <c r="Q687" s="84" t="s">
        <v>2685</v>
      </c>
      <c r="R687" s="84" t="s">
        <v>686</v>
      </c>
      <c r="S687" s="84" t="s">
        <v>234</v>
      </c>
      <c r="T687" s="84" t="s">
        <v>235</v>
      </c>
      <c r="U687" s="85" t="s">
        <v>236</v>
      </c>
      <c r="V687" s="84" t="s">
        <v>747</v>
      </c>
      <c r="W687" s="84" t="s">
        <v>613</v>
      </c>
      <c r="X687" s="90" t="s">
        <v>614</v>
      </c>
      <c r="Y687" s="90">
        <v>44127</v>
      </c>
      <c r="Z687" s="91">
        <v>190.66</v>
      </c>
      <c r="AA687" s="91">
        <v>7.56</v>
      </c>
      <c r="AB687" s="91">
        <v>44.1</v>
      </c>
      <c r="AC687" s="91">
        <v>32.4</v>
      </c>
      <c r="AD687" s="91">
        <v>33.6</v>
      </c>
      <c r="AE687" s="91">
        <v>5.84</v>
      </c>
      <c r="AF687" s="91">
        <v>82.7</v>
      </c>
      <c r="AG687" s="91">
        <f t="shared" si="433"/>
        <v>1.2000000000000028</v>
      </c>
      <c r="AH687" s="91">
        <v>23.4</v>
      </c>
      <c r="AI687" s="91">
        <v>2</v>
      </c>
      <c r="AJ687" s="91" t="s">
        <v>88</v>
      </c>
      <c r="AK687" s="91" t="s">
        <v>88</v>
      </c>
      <c r="AL687" s="91">
        <v>6005</v>
      </c>
      <c r="AM687" s="91">
        <v>54830</v>
      </c>
      <c r="AN687" s="91">
        <v>13375</v>
      </c>
      <c r="AO687" s="91">
        <v>0.5</v>
      </c>
      <c r="AP687" s="91">
        <v>0.2484863293062323</v>
      </c>
      <c r="AQ687" s="91">
        <v>0.03</v>
      </c>
      <c r="AR687" s="91">
        <v>5</v>
      </c>
      <c r="AS687" s="91">
        <v>1264</v>
      </c>
      <c r="AT687" s="91">
        <v>1502</v>
      </c>
      <c r="AU687" s="91" t="s">
        <v>88</v>
      </c>
      <c r="AV687" s="91">
        <v>1301</v>
      </c>
      <c r="AW687" s="91">
        <v>1.9</v>
      </c>
      <c r="AX687" s="91">
        <v>5</v>
      </c>
      <c r="AY687" s="91">
        <v>0.51800000000000002</v>
      </c>
      <c r="AZ687" s="91">
        <v>36</v>
      </c>
      <c r="BA687" s="91">
        <v>55.9</v>
      </c>
      <c r="BB687" s="91">
        <v>0.05</v>
      </c>
      <c r="BC687" s="91" t="s">
        <v>88</v>
      </c>
      <c r="BD687" s="91" t="s">
        <v>88</v>
      </c>
      <c r="BE687" s="93">
        <v>1E-3</v>
      </c>
      <c r="BF687" s="91" t="s">
        <v>88</v>
      </c>
      <c r="BG687" s="91">
        <v>1.4E-2</v>
      </c>
      <c r="BH687" s="91" t="s">
        <v>88</v>
      </c>
      <c r="BI687" s="94">
        <f t="shared" si="394"/>
        <v>89.213067921328999</v>
      </c>
      <c r="BJ687" s="95">
        <f t="shared" si="395"/>
        <v>9.1166147916401687</v>
      </c>
      <c r="BK687" s="95">
        <f t="shared" si="396"/>
        <v>92.692749360914604</v>
      </c>
      <c r="BL687" s="95">
        <f t="shared" si="397"/>
        <v>80.14150832</v>
      </c>
      <c r="BM687" s="95">
        <f t="shared" si="398"/>
        <v>99.104004398411917</v>
      </c>
      <c r="BN687" s="95">
        <f t="shared" si="399"/>
        <v>61.608367706250007</v>
      </c>
      <c r="BO687" s="95">
        <f t="shared" si="400"/>
        <v>88.638681616077193</v>
      </c>
      <c r="BP687" s="95">
        <f t="shared" si="401"/>
        <v>5</v>
      </c>
      <c r="BQ687" s="95">
        <f t="shared" si="402"/>
        <v>20</v>
      </c>
      <c r="BR687" s="96">
        <f t="shared" si="403"/>
        <v>62.37175363026288</v>
      </c>
      <c r="BS687" s="97" t="str">
        <f t="shared" si="404"/>
        <v>MEDIA</v>
      </c>
      <c r="BT687" s="98">
        <f t="shared" si="405"/>
        <v>9.6525096525096519</v>
      </c>
      <c r="BU687" s="99">
        <f t="shared" si="406"/>
        <v>0.82700000000000007</v>
      </c>
      <c r="BV687" s="100">
        <f t="shared" si="407"/>
        <v>0.1</v>
      </c>
      <c r="BW687" s="95">
        <f t="shared" si="408"/>
        <v>1</v>
      </c>
      <c r="BX687" s="94">
        <f t="shared" si="409"/>
        <v>0.71</v>
      </c>
      <c r="BY687" s="100">
        <f t="shared" si="410"/>
        <v>0</v>
      </c>
      <c r="BZ687" s="100">
        <f t="shared" si="411"/>
        <v>0.91218924527539158</v>
      </c>
      <c r="CA687" s="94">
        <f t="shared" si="412"/>
        <v>0.35</v>
      </c>
      <c r="CB687" s="99">
        <f t="shared" si="413"/>
        <v>0.56242649433855485</v>
      </c>
      <c r="CC687" s="97" t="str">
        <f t="shared" si="414"/>
        <v>Regular</v>
      </c>
      <c r="CD687" s="99">
        <f t="shared" si="415"/>
        <v>8.781075472460842E-2</v>
      </c>
      <c r="CE687" s="96">
        <f t="shared" si="416"/>
        <v>3.9683681441430779E-2</v>
      </c>
      <c r="CF687" s="96">
        <f t="shared" si="417"/>
        <v>0</v>
      </c>
      <c r="CG687" s="99">
        <f t="shared" si="418"/>
        <v>4.2498145388679735E-2</v>
      </c>
      <c r="CH687" s="101" t="str">
        <f t="shared" si="419"/>
        <v>Ninguna</v>
      </c>
      <c r="CI687" s="96">
        <f t="shared" si="420"/>
        <v>0</v>
      </c>
      <c r="CJ687" s="96">
        <f t="shared" si="421"/>
        <v>1</v>
      </c>
      <c r="CK687" s="96">
        <f t="shared" si="422"/>
        <v>0.17299999999999993</v>
      </c>
      <c r="CL687" s="102">
        <f t="shared" si="423"/>
        <v>0.39100000000000001</v>
      </c>
      <c r="CM687" s="103" t="str">
        <f t="shared" si="424"/>
        <v>Baja</v>
      </c>
      <c r="CN687" s="96">
        <f t="shared" si="425"/>
        <v>1</v>
      </c>
      <c r="CO687" s="96">
        <f t="shared" si="426"/>
        <v>1</v>
      </c>
      <c r="CP687" s="103" t="str">
        <f t="shared" si="427"/>
        <v>Muy Alta</v>
      </c>
      <c r="CQ687" s="104">
        <f t="shared" si="428"/>
        <v>6.7061601642765117E-3</v>
      </c>
      <c r="CR687" s="104">
        <f t="shared" si="429"/>
        <v>6.7061601642765117E-3</v>
      </c>
      <c r="CS687" s="103" t="str">
        <f t="shared" si="430"/>
        <v>Ninguna</v>
      </c>
      <c r="CT687" s="105" t="str">
        <f t="shared" si="431"/>
        <v>Eutrofico</v>
      </c>
      <c r="CU687" s="83" t="s">
        <v>3051</v>
      </c>
      <c r="CV687" s="83" t="s">
        <v>3052</v>
      </c>
      <c r="CW687" s="90">
        <v>44152</v>
      </c>
      <c r="CX687" s="106">
        <f t="shared" si="432"/>
        <v>5.2784863293062321</v>
      </c>
    </row>
    <row r="688" spans="1:102" ht="30" customHeight="1" x14ac:dyDescent="0.2">
      <c r="A688" s="83">
        <v>2020</v>
      </c>
      <c r="B688" s="84" t="s">
        <v>2308</v>
      </c>
      <c r="C688" s="84" t="s">
        <v>614</v>
      </c>
      <c r="D688" s="84" t="s">
        <v>2535</v>
      </c>
      <c r="E688" s="84" t="s">
        <v>233</v>
      </c>
      <c r="F688" s="86" t="s">
        <v>1285</v>
      </c>
      <c r="G688" s="86">
        <v>1</v>
      </c>
      <c r="H688" s="87">
        <v>-74.861638999999997</v>
      </c>
      <c r="I688" s="119">
        <v>7.4474130000000001</v>
      </c>
      <c r="J688" s="88">
        <v>913439.78</v>
      </c>
      <c r="K688" s="86">
        <v>1315383.0278</v>
      </c>
      <c r="L688" s="120">
        <v>105</v>
      </c>
      <c r="M688" s="83">
        <v>2</v>
      </c>
      <c r="N688" s="86" t="s">
        <v>79</v>
      </c>
      <c r="O688" s="86" t="s">
        <v>2684</v>
      </c>
      <c r="P688" s="86" t="s">
        <v>685</v>
      </c>
      <c r="Q688" s="84" t="s">
        <v>2685</v>
      </c>
      <c r="R688" s="84" t="s">
        <v>686</v>
      </c>
      <c r="S688" s="84" t="s">
        <v>234</v>
      </c>
      <c r="T688" s="84" t="s">
        <v>235</v>
      </c>
      <c r="U688" s="85" t="s">
        <v>236</v>
      </c>
      <c r="V688" s="84" t="s">
        <v>747</v>
      </c>
      <c r="W688" s="84" t="s">
        <v>613</v>
      </c>
      <c r="X688" s="90" t="s">
        <v>614</v>
      </c>
      <c r="Y688" s="90">
        <v>44127</v>
      </c>
      <c r="Z688" s="91">
        <v>184.86</v>
      </c>
      <c r="AA688" s="91">
        <v>5.9</v>
      </c>
      <c r="AB688" s="91">
        <v>41.1</v>
      </c>
      <c r="AC688" s="91">
        <v>31.1</v>
      </c>
      <c r="AD688" s="91">
        <v>33</v>
      </c>
      <c r="AE688" s="91">
        <v>5.45</v>
      </c>
      <c r="AF688" s="91">
        <v>80.900000000000006</v>
      </c>
      <c r="AG688" s="91">
        <f t="shared" si="433"/>
        <v>1.8999999999999986</v>
      </c>
      <c r="AH688" s="91">
        <v>18</v>
      </c>
      <c r="AI688" s="91">
        <v>2</v>
      </c>
      <c r="AJ688" s="91" t="s">
        <v>88</v>
      </c>
      <c r="AK688" s="91" t="s">
        <v>88</v>
      </c>
      <c r="AL688" s="91">
        <v>4260</v>
      </c>
      <c r="AM688" s="91">
        <v>36540</v>
      </c>
      <c r="AN688" s="91">
        <v>9060</v>
      </c>
      <c r="AO688" s="91">
        <v>0.5</v>
      </c>
      <c r="AP688" s="91">
        <v>0.2484863293062323</v>
      </c>
      <c r="AQ688" s="91">
        <v>0.03</v>
      </c>
      <c r="AR688" s="91">
        <v>5</v>
      </c>
      <c r="AS688" s="91">
        <v>477</v>
      </c>
      <c r="AT688" s="91">
        <v>740</v>
      </c>
      <c r="AU688" s="91" t="s">
        <v>88</v>
      </c>
      <c r="AV688" s="91">
        <v>587</v>
      </c>
      <c r="AW688" s="91">
        <v>1</v>
      </c>
      <c r="AX688" s="91">
        <v>5</v>
      </c>
      <c r="AY688" s="91">
        <v>0.371</v>
      </c>
      <c r="AZ688" s="91">
        <v>37.200000000000003</v>
      </c>
      <c r="BA688" s="91">
        <v>59.6</v>
      </c>
      <c r="BB688" s="91">
        <v>0.05</v>
      </c>
      <c r="BC688" s="91" t="s">
        <v>88</v>
      </c>
      <c r="BD688" s="91" t="s">
        <v>88</v>
      </c>
      <c r="BE688" s="93">
        <v>1E-3</v>
      </c>
      <c r="BF688" s="91" t="s">
        <v>88</v>
      </c>
      <c r="BG688" s="91">
        <v>1.7000000000000001E-2</v>
      </c>
      <c r="BH688" s="91" t="s">
        <v>88</v>
      </c>
      <c r="BI688" s="94">
        <f t="shared" si="394"/>
        <v>87.371241729974543</v>
      </c>
      <c r="BJ688" s="95">
        <f t="shared" si="395"/>
        <v>10.609019109271607</v>
      </c>
      <c r="BK688" s="95">
        <f t="shared" si="396"/>
        <v>52.742360609000315</v>
      </c>
      <c r="BL688" s="95">
        <f t="shared" si="397"/>
        <v>80.14150832</v>
      </c>
      <c r="BM688" s="95">
        <f t="shared" si="398"/>
        <v>99.104004398411917</v>
      </c>
      <c r="BN688" s="95">
        <f t="shared" si="399"/>
        <v>61.608367706250007</v>
      </c>
      <c r="BO688" s="95">
        <f t="shared" si="400"/>
        <v>86.798069921350333</v>
      </c>
      <c r="BP688" s="95">
        <f t="shared" si="401"/>
        <v>5</v>
      </c>
      <c r="BQ688" s="95">
        <f t="shared" si="402"/>
        <v>20</v>
      </c>
      <c r="BR688" s="96">
        <f t="shared" si="403"/>
        <v>57.718823936370391</v>
      </c>
      <c r="BS688" s="97" t="str">
        <f t="shared" si="404"/>
        <v>MEDIA</v>
      </c>
      <c r="BT688" s="98">
        <f t="shared" si="405"/>
        <v>13.477088948787062</v>
      </c>
      <c r="BU688" s="99">
        <f t="shared" si="406"/>
        <v>0.80900000000000005</v>
      </c>
      <c r="BV688" s="100">
        <f t="shared" si="407"/>
        <v>0.1</v>
      </c>
      <c r="BW688" s="95">
        <f t="shared" si="408"/>
        <v>0.56516352708651163</v>
      </c>
      <c r="BX688" s="94">
        <f t="shared" si="409"/>
        <v>0.91</v>
      </c>
      <c r="BY688" s="100">
        <f t="shared" si="410"/>
        <v>0</v>
      </c>
      <c r="BZ688" s="100">
        <f t="shared" si="411"/>
        <v>0.92009976782126868</v>
      </c>
      <c r="CA688" s="94">
        <f t="shared" si="412"/>
        <v>0.6</v>
      </c>
      <c r="CB688" s="99">
        <f t="shared" si="413"/>
        <v>0.56277686128708926</v>
      </c>
      <c r="CC688" s="97" t="str">
        <f t="shared" si="414"/>
        <v>Regular</v>
      </c>
      <c r="CD688" s="99">
        <f t="shared" si="415"/>
        <v>7.9900232178731351E-2</v>
      </c>
      <c r="CE688" s="96">
        <f t="shared" si="416"/>
        <v>5.2611846319176633E-2</v>
      </c>
      <c r="CF688" s="96">
        <f t="shared" si="417"/>
        <v>0</v>
      </c>
      <c r="CG688" s="99">
        <f t="shared" si="418"/>
        <v>4.4170692832635992E-2</v>
      </c>
      <c r="CH688" s="101" t="str">
        <f t="shared" si="419"/>
        <v>Ninguna</v>
      </c>
      <c r="CI688" s="96">
        <f t="shared" si="420"/>
        <v>0</v>
      </c>
      <c r="CJ688" s="96">
        <f t="shared" si="421"/>
        <v>1</v>
      </c>
      <c r="CK688" s="96">
        <f t="shared" si="422"/>
        <v>0.19099999999999995</v>
      </c>
      <c r="CL688" s="102">
        <f t="shared" si="423"/>
        <v>0.39699999999999996</v>
      </c>
      <c r="CM688" s="103" t="str">
        <f t="shared" si="424"/>
        <v>Baja</v>
      </c>
      <c r="CN688" s="96">
        <f t="shared" si="425"/>
        <v>1</v>
      </c>
      <c r="CO688" s="96">
        <f t="shared" si="426"/>
        <v>1</v>
      </c>
      <c r="CP688" s="103" t="str">
        <f t="shared" si="427"/>
        <v>Muy Alta</v>
      </c>
      <c r="CQ688" s="104">
        <f t="shared" si="428"/>
        <v>2.1987817938051103E-5</v>
      </c>
      <c r="CR688" s="104">
        <f t="shared" si="429"/>
        <v>2.1987817938051103E-5</v>
      </c>
      <c r="CS688" s="103" t="str">
        <f t="shared" si="430"/>
        <v>Ninguna</v>
      </c>
      <c r="CT688" s="105" t="str">
        <f t="shared" si="431"/>
        <v>Eutrofico</v>
      </c>
      <c r="CU688" s="83" t="s">
        <v>3051</v>
      </c>
      <c r="CV688" s="83" t="s">
        <v>3052</v>
      </c>
      <c r="CW688" s="90">
        <v>44152</v>
      </c>
      <c r="CX688" s="106">
        <f t="shared" si="432"/>
        <v>5.2784863293062321</v>
      </c>
    </row>
    <row r="689" spans="1:102" ht="30" hidden="1" customHeight="1" x14ac:dyDescent="0.2">
      <c r="A689" s="83">
        <v>2020</v>
      </c>
      <c r="B689" s="84" t="s">
        <v>2324</v>
      </c>
      <c r="C689" s="84" t="s">
        <v>347</v>
      </c>
      <c r="D689" s="84" t="s">
        <v>2325</v>
      </c>
      <c r="E689" s="84" t="s">
        <v>343</v>
      </c>
      <c r="F689" s="86" t="s">
        <v>1412</v>
      </c>
      <c r="G689" s="86" t="s">
        <v>991</v>
      </c>
      <c r="H689" s="87">
        <v>-74.710888999999995</v>
      </c>
      <c r="I689" s="119">
        <v>7.0852219999999999</v>
      </c>
      <c r="J689" s="88">
        <v>930025.80960000004</v>
      </c>
      <c r="K689" s="86">
        <v>1275298.5392</v>
      </c>
      <c r="L689" s="120">
        <v>645</v>
      </c>
      <c r="M689" s="83">
        <v>2</v>
      </c>
      <c r="N689" s="86" t="s">
        <v>79</v>
      </c>
      <c r="O689" s="86" t="s">
        <v>2684</v>
      </c>
      <c r="P689" s="86" t="s">
        <v>685</v>
      </c>
      <c r="Q689" s="84" t="s">
        <v>2685</v>
      </c>
      <c r="R689" s="84" t="s">
        <v>686</v>
      </c>
      <c r="S689" s="84" t="s">
        <v>234</v>
      </c>
      <c r="T689" s="84" t="s">
        <v>235</v>
      </c>
      <c r="U689" s="85" t="s">
        <v>344</v>
      </c>
      <c r="V689" s="84" t="s">
        <v>345</v>
      </c>
      <c r="W689" s="84" t="s">
        <v>346</v>
      </c>
      <c r="X689" s="90" t="s">
        <v>347</v>
      </c>
      <c r="Y689" s="90">
        <v>44124</v>
      </c>
      <c r="Z689" s="91">
        <v>134.62</v>
      </c>
      <c r="AA689" s="91">
        <v>6.8</v>
      </c>
      <c r="AB689" s="91">
        <v>840</v>
      </c>
      <c r="AC689" s="91">
        <v>29.4</v>
      </c>
      <c r="AD689" s="91">
        <v>33.1</v>
      </c>
      <c r="AE689" s="91">
        <v>6.24</v>
      </c>
      <c r="AF689" s="91">
        <v>86.6</v>
      </c>
      <c r="AG689" s="91">
        <f t="shared" si="433"/>
        <v>3.7000000000000028</v>
      </c>
      <c r="AH689" s="91">
        <v>27.6</v>
      </c>
      <c r="AI689" s="91">
        <v>3.73</v>
      </c>
      <c r="AJ689" s="91" t="s">
        <v>88</v>
      </c>
      <c r="AK689" s="91" t="s">
        <v>88</v>
      </c>
      <c r="AL689" s="91">
        <v>100</v>
      </c>
      <c r="AM689" s="91">
        <v>200</v>
      </c>
      <c r="AN689" s="91">
        <v>109</v>
      </c>
      <c r="AO689" s="91">
        <v>0.5</v>
      </c>
      <c r="AP689" s="91">
        <v>1.093339848947422</v>
      </c>
      <c r="AQ689" s="91">
        <v>7.0999999999999994E-2</v>
      </c>
      <c r="AR689" s="91">
        <v>5</v>
      </c>
      <c r="AS689" s="91">
        <v>45.3</v>
      </c>
      <c r="AT689" s="91">
        <v>1113</v>
      </c>
      <c r="AU689" s="91" t="s">
        <v>88</v>
      </c>
      <c r="AV689" s="91">
        <v>66</v>
      </c>
      <c r="AW689" s="91">
        <v>3</v>
      </c>
      <c r="AX689" s="91">
        <v>5</v>
      </c>
      <c r="AY689" s="91">
        <v>0.218</v>
      </c>
      <c r="AZ689" s="91">
        <v>45.2</v>
      </c>
      <c r="BA689" s="91">
        <v>561</v>
      </c>
      <c r="BB689" s="91">
        <v>0.09</v>
      </c>
      <c r="BC689" s="91" t="s">
        <v>88</v>
      </c>
      <c r="BD689" s="91" t="s">
        <v>88</v>
      </c>
      <c r="BE689" s="93">
        <v>1E-3</v>
      </c>
      <c r="BF689" s="91" t="s">
        <v>88</v>
      </c>
      <c r="BG689" s="91">
        <v>0.23</v>
      </c>
      <c r="BH689" s="91" t="s">
        <v>88</v>
      </c>
      <c r="BI689" s="94">
        <f t="shared" si="394"/>
        <v>92.70616674539518</v>
      </c>
      <c r="BJ689" s="95">
        <f t="shared" si="395"/>
        <v>42.904503488540378</v>
      </c>
      <c r="BK689" s="95">
        <f t="shared" si="396"/>
        <v>83.331047168000822</v>
      </c>
      <c r="BL689" s="95">
        <f t="shared" si="397"/>
        <v>66.064052517282789</v>
      </c>
      <c r="BM689" s="95">
        <f t="shared" si="398"/>
        <v>93.159174747338156</v>
      </c>
      <c r="BN689" s="95">
        <f t="shared" si="399"/>
        <v>61.608367706250007</v>
      </c>
      <c r="BO689" s="95">
        <f t="shared" si="400"/>
        <v>79.776537522967004</v>
      </c>
      <c r="BP689" s="95">
        <f t="shared" si="401"/>
        <v>41.375466584504593</v>
      </c>
      <c r="BQ689" s="95">
        <f t="shared" si="402"/>
        <v>20</v>
      </c>
      <c r="BR689" s="96">
        <f t="shared" si="403"/>
        <v>67.222675194680733</v>
      </c>
      <c r="BS689" s="97" t="str">
        <f t="shared" si="404"/>
        <v>MEDIA</v>
      </c>
      <c r="BT689" s="98">
        <f t="shared" si="405"/>
        <v>22.935779816513762</v>
      </c>
      <c r="BU689" s="99">
        <f t="shared" si="406"/>
        <v>0.86599999999999999</v>
      </c>
      <c r="BV689" s="100">
        <f t="shared" si="407"/>
        <v>0.92430104334477736</v>
      </c>
      <c r="BW689" s="95">
        <f t="shared" si="408"/>
        <v>0.90247195753580356</v>
      </c>
      <c r="BX689" s="94">
        <f t="shared" si="409"/>
        <v>0.51</v>
      </c>
      <c r="BY689" s="100">
        <f t="shared" si="410"/>
        <v>0.82199999999999995</v>
      </c>
      <c r="BZ689" s="100">
        <f t="shared" si="411"/>
        <v>0</v>
      </c>
      <c r="CA689" s="94">
        <f t="shared" si="412"/>
        <v>0.15</v>
      </c>
      <c r="CB689" s="99">
        <f t="shared" si="413"/>
        <v>0.60178822012328137</v>
      </c>
      <c r="CC689" s="97" t="str">
        <f t="shared" si="414"/>
        <v>Regular</v>
      </c>
      <c r="CD689" s="99">
        <f t="shared" si="415"/>
        <v>1</v>
      </c>
      <c r="CE689" s="96">
        <f t="shared" si="416"/>
        <v>1</v>
      </c>
      <c r="CF689" s="96">
        <f t="shared" si="417"/>
        <v>0</v>
      </c>
      <c r="CG689" s="99">
        <f t="shared" si="418"/>
        <v>0.66666666666666663</v>
      </c>
      <c r="CH689" s="101" t="str">
        <f t="shared" si="419"/>
        <v>Alta</v>
      </c>
      <c r="CI689" s="96">
        <f t="shared" si="420"/>
        <v>0.35019618226608129</v>
      </c>
      <c r="CJ689" s="96">
        <f t="shared" si="421"/>
        <v>0</v>
      </c>
      <c r="CK689" s="96">
        <f t="shared" si="422"/>
        <v>0.13400000000000001</v>
      </c>
      <c r="CL689" s="102">
        <f t="shared" si="423"/>
        <v>0.1613987274220271</v>
      </c>
      <c r="CM689" s="103" t="str">
        <f t="shared" si="424"/>
        <v>Ninguna</v>
      </c>
      <c r="CN689" s="96">
        <f t="shared" si="425"/>
        <v>0.17800000000000002</v>
      </c>
      <c r="CO689" s="96">
        <f t="shared" si="426"/>
        <v>0.17800000000000002</v>
      </c>
      <c r="CP689" s="103" t="str">
        <f t="shared" si="427"/>
        <v>Ninguna</v>
      </c>
      <c r="CQ689" s="104">
        <f t="shared" si="428"/>
        <v>4.9030131780671785E-4</v>
      </c>
      <c r="CR689" s="104">
        <f t="shared" si="429"/>
        <v>4.9030131780671785E-4</v>
      </c>
      <c r="CS689" s="103" t="str">
        <f t="shared" si="430"/>
        <v>Ninguna</v>
      </c>
      <c r="CT689" s="105" t="str">
        <f t="shared" si="431"/>
        <v>Eutrofico</v>
      </c>
      <c r="CU689" s="83" t="s">
        <v>3053</v>
      </c>
      <c r="CV689" s="83" t="s">
        <v>3054</v>
      </c>
      <c r="CW689" s="90">
        <v>44159</v>
      </c>
      <c r="CX689" s="106">
        <f t="shared" si="432"/>
        <v>6.1643398489474217</v>
      </c>
    </row>
    <row r="690" spans="1:102" ht="30" hidden="1" customHeight="1" x14ac:dyDescent="0.2">
      <c r="A690" s="83">
        <v>2020</v>
      </c>
      <c r="B690" s="84" t="s">
        <v>2334</v>
      </c>
      <c r="C690" s="84" t="s">
        <v>347</v>
      </c>
      <c r="D690" s="83" t="s">
        <v>2335</v>
      </c>
      <c r="E690" s="84" t="s">
        <v>343</v>
      </c>
      <c r="F690" s="86" t="s">
        <v>1412</v>
      </c>
      <c r="G690" s="86" t="s">
        <v>991</v>
      </c>
      <c r="H690" s="87">
        <v>-74.714277999999993</v>
      </c>
      <c r="I690" s="119">
        <v>7.0774999999999997</v>
      </c>
      <c r="J690" s="88">
        <v>929650.22919999994</v>
      </c>
      <c r="K690" s="86">
        <v>1274444.9901999999</v>
      </c>
      <c r="L690" s="120">
        <v>717</v>
      </c>
      <c r="M690" s="83">
        <v>2</v>
      </c>
      <c r="N690" s="86" t="s">
        <v>79</v>
      </c>
      <c r="O690" s="86" t="s">
        <v>2684</v>
      </c>
      <c r="P690" s="86" t="s">
        <v>685</v>
      </c>
      <c r="Q690" s="84" t="s">
        <v>2685</v>
      </c>
      <c r="R690" s="84" t="s">
        <v>686</v>
      </c>
      <c r="S690" s="84" t="s">
        <v>234</v>
      </c>
      <c r="T690" s="84" t="s">
        <v>235</v>
      </c>
      <c r="U690" s="85" t="s">
        <v>344</v>
      </c>
      <c r="V690" s="84" t="s">
        <v>345</v>
      </c>
      <c r="W690" s="84" t="s">
        <v>346</v>
      </c>
      <c r="X690" s="90" t="s">
        <v>347</v>
      </c>
      <c r="Y690" s="90">
        <v>44124</v>
      </c>
      <c r="Z690" s="91">
        <v>22.7</v>
      </c>
      <c r="AA690" s="91">
        <v>7.66</v>
      </c>
      <c r="AB690" s="91">
        <v>350</v>
      </c>
      <c r="AC690" s="91">
        <v>27.6</v>
      </c>
      <c r="AD690" s="91">
        <v>30.1</v>
      </c>
      <c r="AE690" s="91">
        <v>5.95</v>
      </c>
      <c r="AF690" s="91">
        <v>82.8</v>
      </c>
      <c r="AG690" s="91">
        <f t="shared" si="433"/>
        <v>2.5</v>
      </c>
      <c r="AH690" s="91">
        <v>12.1</v>
      </c>
      <c r="AI690" s="91">
        <v>2</v>
      </c>
      <c r="AJ690" s="91" t="s">
        <v>88</v>
      </c>
      <c r="AK690" s="91" t="s">
        <v>88</v>
      </c>
      <c r="AL690" s="91">
        <v>683</v>
      </c>
      <c r="AM690" s="91">
        <v>24196</v>
      </c>
      <c r="AN690" s="91">
        <v>1401</v>
      </c>
      <c r="AO690" s="91">
        <v>0.5</v>
      </c>
      <c r="AP690" s="91">
        <v>0.2484863293062323</v>
      </c>
      <c r="AQ690" s="91">
        <v>0.03</v>
      </c>
      <c r="AR690" s="91">
        <v>5</v>
      </c>
      <c r="AS690" s="91">
        <v>20.6</v>
      </c>
      <c r="AT690" s="91">
        <v>363</v>
      </c>
      <c r="AU690" s="91" t="s">
        <v>88</v>
      </c>
      <c r="AV690" s="91">
        <v>26</v>
      </c>
      <c r="AW690" s="91">
        <v>0.1</v>
      </c>
      <c r="AX690" s="91">
        <v>5</v>
      </c>
      <c r="AY690" s="91">
        <v>0.14000000000000001</v>
      </c>
      <c r="AZ690" s="91">
        <v>140</v>
      </c>
      <c r="BA690" s="91">
        <v>257</v>
      </c>
      <c r="BB690" s="91">
        <v>0.05</v>
      </c>
      <c r="BC690" s="91" t="s">
        <v>88</v>
      </c>
      <c r="BD690" s="91" t="s">
        <v>88</v>
      </c>
      <c r="BE690" s="93">
        <v>1E-3</v>
      </c>
      <c r="BF690" s="91" t="s">
        <v>88</v>
      </c>
      <c r="BG690" s="91">
        <v>0.01</v>
      </c>
      <c r="BH690" s="91" t="s">
        <v>88</v>
      </c>
      <c r="BI690" s="94">
        <f t="shared" si="394"/>
        <v>89.311306944853072</v>
      </c>
      <c r="BJ690" s="95">
        <f t="shared" si="395"/>
        <v>20.578095974394031</v>
      </c>
      <c r="BK690" s="95">
        <f t="shared" si="396"/>
        <v>91.744910772620642</v>
      </c>
      <c r="BL690" s="95">
        <f t="shared" si="397"/>
        <v>80.14150832</v>
      </c>
      <c r="BM690" s="95">
        <f t="shared" si="398"/>
        <v>99.104004398411917</v>
      </c>
      <c r="BN690" s="95">
        <f t="shared" si="399"/>
        <v>61.608367706250007</v>
      </c>
      <c r="BO690" s="95">
        <f t="shared" si="400"/>
        <v>84.793539135742179</v>
      </c>
      <c r="BP690" s="95">
        <f t="shared" si="401"/>
        <v>60.77189291492143</v>
      </c>
      <c r="BQ690" s="95">
        <f t="shared" si="402"/>
        <v>36.851527757067132</v>
      </c>
      <c r="BR690" s="96">
        <f t="shared" si="403"/>
        <v>69.374873136945169</v>
      </c>
      <c r="BS690" s="97" t="str">
        <f t="shared" si="404"/>
        <v>MEDIA</v>
      </c>
      <c r="BT690" s="98">
        <f t="shared" si="405"/>
        <v>35.714285714285708</v>
      </c>
      <c r="BU690" s="99">
        <f t="shared" si="406"/>
        <v>0.82799999999999996</v>
      </c>
      <c r="BV690" s="100">
        <f t="shared" si="407"/>
        <v>0.25663735189601328</v>
      </c>
      <c r="BW690" s="95">
        <f t="shared" si="408"/>
        <v>1</v>
      </c>
      <c r="BX690" s="94">
        <f t="shared" si="409"/>
        <v>0.91</v>
      </c>
      <c r="BY690" s="100">
        <f t="shared" si="410"/>
        <v>0.94199999999999995</v>
      </c>
      <c r="BZ690" s="100">
        <f t="shared" si="411"/>
        <v>0</v>
      </c>
      <c r="CA690" s="94">
        <f t="shared" si="412"/>
        <v>0.15</v>
      </c>
      <c r="CB690" s="99">
        <f t="shared" si="413"/>
        <v>0.58868922926544187</v>
      </c>
      <c r="CC690" s="97" t="str">
        <f t="shared" si="414"/>
        <v>Regular</v>
      </c>
      <c r="CD690" s="99">
        <f t="shared" si="415"/>
        <v>1</v>
      </c>
      <c r="CE690" s="96">
        <f t="shared" si="416"/>
        <v>1</v>
      </c>
      <c r="CF690" s="96">
        <f t="shared" si="417"/>
        <v>0.45000000000000007</v>
      </c>
      <c r="CG690" s="99">
        <f t="shared" si="418"/>
        <v>0.81666666666666676</v>
      </c>
      <c r="CH690" s="101" t="str">
        <f t="shared" si="419"/>
        <v>Muy Alta</v>
      </c>
      <c r="CI690" s="96">
        <f t="shared" si="420"/>
        <v>0</v>
      </c>
      <c r="CJ690" s="96">
        <f t="shared" si="421"/>
        <v>1</v>
      </c>
      <c r="CK690" s="96">
        <f t="shared" si="422"/>
        <v>0.17200000000000004</v>
      </c>
      <c r="CL690" s="102">
        <f t="shared" si="423"/>
        <v>0.39066666666666672</v>
      </c>
      <c r="CM690" s="103" t="str">
        <f t="shared" si="424"/>
        <v>Baja</v>
      </c>
      <c r="CN690" s="96">
        <f t="shared" si="425"/>
        <v>5.7999999999999996E-2</v>
      </c>
      <c r="CO690" s="96">
        <f t="shared" si="426"/>
        <v>5.7999999999999996E-2</v>
      </c>
      <c r="CP690" s="103" t="str">
        <f t="shared" si="427"/>
        <v>Ninguna</v>
      </c>
      <c r="CQ690" s="104">
        <f t="shared" si="428"/>
        <v>9.4429409297708284E-3</v>
      </c>
      <c r="CR690" s="104">
        <f t="shared" si="429"/>
        <v>9.4429409297708284E-3</v>
      </c>
      <c r="CS690" s="103" t="str">
        <f t="shared" si="430"/>
        <v>Ninguna</v>
      </c>
      <c r="CT690" s="105" t="str">
        <f t="shared" si="431"/>
        <v>Eutrofico</v>
      </c>
      <c r="CU690" s="83" t="s">
        <v>3053</v>
      </c>
      <c r="CV690" s="83" t="s">
        <v>3054</v>
      </c>
      <c r="CW690" s="90">
        <v>44159</v>
      </c>
      <c r="CX690" s="106">
        <f t="shared" si="432"/>
        <v>5.2784863293062321</v>
      </c>
    </row>
    <row r="691" spans="1:102" ht="30" hidden="1" customHeight="1" x14ac:dyDescent="0.2">
      <c r="A691" s="83">
        <v>2020</v>
      </c>
      <c r="B691" s="84" t="s">
        <v>2337</v>
      </c>
      <c r="C691" s="84" t="s">
        <v>347</v>
      </c>
      <c r="D691" s="83" t="s">
        <v>2338</v>
      </c>
      <c r="E691" s="84" t="s">
        <v>343</v>
      </c>
      <c r="F691" s="86" t="s">
        <v>1412</v>
      </c>
      <c r="G691" s="86" t="s">
        <v>991</v>
      </c>
      <c r="H691" s="87">
        <v>-74.715333000000001</v>
      </c>
      <c r="I691" s="119">
        <v>7.081639</v>
      </c>
      <c r="J691" s="88">
        <v>929534.23629999999</v>
      </c>
      <c r="K691" s="86">
        <v>1274902.9021999999</v>
      </c>
      <c r="L691" s="120">
        <v>659</v>
      </c>
      <c r="M691" s="83">
        <v>2</v>
      </c>
      <c r="N691" s="86" t="s">
        <v>79</v>
      </c>
      <c r="O691" s="86" t="s">
        <v>2684</v>
      </c>
      <c r="P691" s="86" t="s">
        <v>685</v>
      </c>
      <c r="Q691" s="84" t="s">
        <v>2685</v>
      </c>
      <c r="R691" s="84" t="s">
        <v>686</v>
      </c>
      <c r="S691" s="84" t="s">
        <v>234</v>
      </c>
      <c r="T691" s="84" t="s">
        <v>235</v>
      </c>
      <c r="U691" s="85" t="s">
        <v>344</v>
      </c>
      <c r="V691" s="84" t="s">
        <v>345</v>
      </c>
      <c r="W691" s="84" t="s">
        <v>346</v>
      </c>
      <c r="X691" s="90" t="s">
        <v>347</v>
      </c>
      <c r="Y691" s="90">
        <v>44124</v>
      </c>
      <c r="Z691" s="91">
        <v>21.76</v>
      </c>
      <c r="AA691" s="91">
        <v>7.06</v>
      </c>
      <c r="AB691" s="91">
        <v>620</v>
      </c>
      <c r="AC691" s="91">
        <v>29.3</v>
      </c>
      <c r="AD691" s="91">
        <v>30.9</v>
      </c>
      <c r="AE691" s="91">
        <v>6.88</v>
      </c>
      <c r="AF691" s="91">
        <v>88.9</v>
      </c>
      <c r="AG691" s="91">
        <f t="shared" si="433"/>
        <v>1.5999999999999979</v>
      </c>
      <c r="AH691" s="91">
        <v>69.900000000000006</v>
      </c>
      <c r="AI691" s="91">
        <v>2.89</v>
      </c>
      <c r="AJ691" s="91" t="s">
        <v>88</v>
      </c>
      <c r="AK691" s="91" t="s">
        <v>88</v>
      </c>
      <c r="AL691" s="91">
        <v>100</v>
      </c>
      <c r="AM691" s="91">
        <v>2350</v>
      </c>
      <c r="AN691" s="91">
        <v>512</v>
      </c>
      <c r="AO691" s="91">
        <v>0.5</v>
      </c>
      <c r="AP691" s="91">
        <v>0.94198908473362586</v>
      </c>
      <c r="AQ691" s="91">
        <v>7.5999999999999998E-2</v>
      </c>
      <c r="AR691" s="91">
        <v>5.27</v>
      </c>
      <c r="AS691" s="91">
        <v>29</v>
      </c>
      <c r="AT691" s="91">
        <v>830</v>
      </c>
      <c r="AU691" s="91" t="s">
        <v>88</v>
      </c>
      <c r="AV691" s="91">
        <v>33</v>
      </c>
      <c r="AW691" s="91">
        <v>0.1</v>
      </c>
      <c r="AX691" s="91">
        <v>5.32</v>
      </c>
      <c r="AY691" s="91">
        <v>0.127</v>
      </c>
      <c r="AZ691" s="91">
        <v>63.5</v>
      </c>
      <c r="BA691" s="91">
        <v>422</v>
      </c>
      <c r="BB691" s="91">
        <v>0.25900000000000001</v>
      </c>
      <c r="BC691" s="91" t="s">
        <v>88</v>
      </c>
      <c r="BD691" s="91" t="s">
        <v>88</v>
      </c>
      <c r="BE691" s="93">
        <v>1E-3</v>
      </c>
      <c r="BF691" s="91" t="s">
        <v>88</v>
      </c>
      <c r="BG691" s="91">
        <v>4.2000000000000003E-2</v>
      </c>
      <c r="BH691" s="91" t="s">
        <v>88</v>
      </c>
      <c r="BI691" s="94">
        <f t="shared" si="394"/>
        <v>94.422664691156939</v>
      </c>
      <c r="BJ691" s="95">
        <f t="shared" si="395"/>
        <v>28.149577388250133</v>
      </c>
      <c r="BK691" s="95">
        <f t="shared" si="396"/>
        <v>89.796777177318717</v>
      </c>
      <c r="BL691" s="95">
        <f t="shared" si="397"/>
        <v>72.553561269237548</v>
      </c>
      <c r="BM691" s="95">
        <f t="shared" si="398"/>
        <v>94.18750370764991</v>
      </c>
      <c r="BN691" s="95">
        <f t="shared" si="399"/>
        <v>61.608367706250007</v>
      </c>
      <c r="BO691" s="95">
        <f t="shared" si="400"/>
        <v>87.655782758573679</v>
      </c>
      <c r="BP691" s="95">
        <f t="shared" si="401"/>
        <v>52.341803105899999</v>
      </c>
      <c r="BQ691" s="95">
        <f t="shared" si="402"/>
        <v>20</v>
      </c>
      <c r="BR691" s="96">
        <f t="shared" si="403"/>
        <v>68.346832274457256</v>
      </c>
      <c r="BS691" s="97" t="str">
        <f t="shared" si="404"/>
        <v>MEDIA</v>
      </c>
      <c r="BT691" s="98">
        <f t="shared" si="405"/>
        <v>41.889763779527563</v>
      </c>
      <c r="BU691" s="99">
        <f t="shared" si="406"/>
        <v>0.88900000000000012</v>
      </c>
      <c r="BV691" s="100">
        <f t="shared" si="407"/>
        <v>0.61977241425240359</v>
      </c>
      <c r="BW691" s="95">
        <f t="shared" si="408"/>
        <v>1</v>
      </c>
      <c r="BX691" s="94">
        <f t="shared" si="409"/>
        <v>0.26</v>
      </c>
      <c r="BY691" s="100">
        <f t="shared" si="410"/>
        <v>0.92100000000000004</v>
      </c>
      <c r="BZ691" s="100">
        <f t="shared" si="411"/>
        <v>0</v>
      </c>
      <c r="CA691" s="94">
        <f t="shared" si="412"/>
        <v>0.15</v>
      </c>
      <c r="CB691" s="99">
        <f t="shared" si="413"/>
        <v>0.55534813799533655</v>
      </c>
      <c r="CC691" s="97" t="str">
        <f t="shared" si="414"/>
        <v>Regular</v>
      </c>
      <c r="CD691" s="99">
        <f t="shared" si="415"/>
        <v>1</v>
      </c>
      <c r="CE691" s="96">
        <f t="shared" si="416"/>
        <v>1</v>
      </c>
      <c r="CF691" s="96">
        <f t="shared" si="417"/>
        <v>6.7500000000000004E-2</v>
      </c>
      <c r="CG691" s="99">
        <f t="shared" si="418"/>
        <v>0.68916666666666659</v>
      </c>
      <c r="CH691" s="101" t="str">
        <f t="shared" si="419"/>
        <v>Alta</v>
      </c>
      <c r="CI691" s="96">
        <f t="shared" si="420"/>
        <v>0.2726284899295835</v>
      </c>
      <c r="CJ691" s="96">
        <f t="shared" si="421"/>
        <v>0.44779800287217264</v>
      </c>
      <c r="CK691" s="96">
        <f t="shared" si="422"/>
        <v>0.11099999999999988</v>
      </c>
      <c r="CL691" s="102">
        <f t="shared" si="423"/>
        <v>0.27714216426725197</v>
      </c>
      <c r="CM691" s="103" t="str">
        <f t="shared" si="424"/>
        <v>Baja</v>
      </c>
      <c r="CN691" s="96">
        <f t="shared" si="425"/>
        <v>7.9000000000000001E-2</v>
      </c>
      <c r="CO691" s="96">
        <f t="shared" si="426"/>
        <v>7.9000000000000001E-2</v>
      </c>
      <c r="CP691" s="103" t="str">
        <f t="shared" si="427"/>
        <v>Ninguna</v>
      </c>
      <c r="CQ691" s="104">
        <f t="shared" si="428"/>
        <v>1.201478735678131E-3</v>
      </c>
      <c r="CR691" s="104">
        <f t="shared" si="429"/>
        <v>1.201478735678131E-3</v>
      </c>
      <c r="CS691" s="103" t="str">
        <f t="shared" si="430"/>
        <v>Ninguna</v>
      </c>
      <c r="CT691" s="105" t="str">
        <f t="shared" si="431"/>
        <v>Eutrofico</v>
      </c>
      <c r="CU691" s="83" t="s">
        <v>3053</v>
      </c>
      <c r="CV691" s="83" t="s">
        <v>3054</v>
      </c>
      <c r="CW691" s="90">
        <v>44159</v>
      </c>
      <c r="CX691" s="106">
        <f t="shared" si="432"/>
        <v>6.3379890847336267</v>
      </c>
    </row>
    <row r="692" spans="1:102" ht="30" hidden="1" customHeight="1" x14ac:dyDescent="0.2">
      <c r="A692" s="83">
        <v>2020</v>
      </c>
      <c r="B692" s="84" t="s">
        <v>2341</v>
      </c>
      <c r="C692" s="84" t="s">
        <v>347</v>
      </c>
      <c r="D692" s="84" t="s">
        <v>2342</v>
      </c>
      <c r="E692" s="84" t="s">
        <v>343</v>
      </c>
      <c r="F692" s="86" t="s">
        <v>1412</v>
      </c>
      <c r="G692" s="86" t="s">
        <v>991</v>
      </c>
      <c r="H692" s="87">
        <v>-74.686667</v>
      </c>
      <c r="I692" s="119">
        <v>7.0852779999999997</v>
      </c>
      <c r="J692" s="88">
        <v>932701.92240000004</v>
      </c>
      <c r="K692" s="86">
        <v>1275301.1041999999</v>
      </c>
      <c r="L692" s="120">
        <v>499</v>
      </c>
      <c r="M692" s="83">
        <v>2</v>
      </c>
      <c r="N692" s="86" t="s">
        <v>79</v>
      </c>
      <c r="O692" s="86" t="s">
        <v>2684</v>
      </c>
      <c r="P692" s="86" t="s">
        <v>685</v>
      </c>
      <c r="Q692" s="84" t="s">
        <v>2685</v>
      </c>
      <c r="R692" s="84" t="s">
        <v>686</v>
      </c>
      <c r="S692" s="84" t="s">
        <v>234</v>
      </c>
      <c r="T692" s="84" t="s">
        <v>235</v>
      </c>
      <c r="U692" s="85" t="s">
        <v>344</v>
      </c>
      <c r="V692" s="84" t="s">
        <v>345</v>
      </c>
      <c r="W692" s="84" t="s">
        <v>346</v>
      </c>
      <c r="X692" s="90" t="s">
        <v>347</v>
      </c>
      <c r="Y692" s="90">
        <v>44124</v>
      </c>
      <c r="Z692" s="91">
        <v>24.07</v>
      </c>
      <c r="AA692" s="91">
        <v>8.4</v>
      </c>
      <c r="AB692" s="91">
        <v>440</v>
      </c>
      <c r="AC692" s="91">
        <v>25</v>
      </c>
      <c r="AD692" s="91">
        <v>25.6</v>
      </c>
      <c r="AE692" s="91">
        <v>6.42</v>
      </c>
      <c r="AF692" s="91">
        <v>92.3</v>
      </c>
      <c r="AG692" s="91">
        <f t="shared" si="433"/>
        <v>0.60000000000000142</v>
      </c>
      <c r="AH692" s="91">
        <v>13.8</v>
      </c>
      <c r="AI692" s="91">
        <v>2</v>
      </c>
      <c r="AJ692" s="91" t="s">
        <v>88</v>
      </c>
      <c r="AK692" s="91" t="s">
        <v>88</v>
      </c>
      <c r="AL692" s="91">
        <v>3068</v>
      </c>
      <c r="AM692" s="91">
        <v>64880</v>
      </c>
      <c r="AN692" s="91">
        <v>11199</v>
      </c>
      <c r="AO692" s="91">
        <v>0.5</v>
      </c>
      <c r="AP692" s="91">
        <v>0.40435502678014162</v>
      </c>
      <c r="AQ692" s="91">
        <v>0.03</v>
      </c>
      <c r="AR692" s="91">
        <v>5</v>
      </c>
      <c r="AS692" s="91">
        <v>30</v>
      </c>
      <c r="AT692" s="91">
        <v>488</v>
      </c>
      <c r="AU692" s="91" t="s">
        <v>88</v>
      </c>
      <c r="AV692" s="91">
        <v>30</v>
      </c>
      <c r="AW692" s="91">
        <v>0.1</v>
      </c>
      <c r="AX692" s="91">
        <v>5</v>
      </c>
      <c r="AY692" s="91">
        <v>0.159</v>
      </c>
      <c r="AZ692" s="91">
        <v>54</v>
      </c>
      <c r="BA692" s="91">
        <v>261</v>
      </c>
      <c r="BB692" s="91">
        <v>0.05</v>
      </c>
      <c r="BC692" s="91" t="s">
        <v>88</v>
      </c>
      <c r="BD692" s="91" t="s">
        <v>88</v>
      </c>
      <c r="BE692" s="93">
        <v>1E-3</v>
      </c>
      <c r="BF692" s="91" t="s">
        <v>88</v>
      </c>
      <c r="BG692" s="91">
        <v>3.5999999999999997E-2</v>
      </c>
      <c r="BH692" s="91" t="s">
        <v>88</v>
      </c>
      <c r="BI692" s="94">
        <f t="shared" si="394"/>
        <v>96.46052143880307</v>
      </c>
      <c r="BJ692" s="95">
        <f t="shared" si="395"/>
        <v>9.7745351282894006</v>
      </c>
      <c r="BK692" s="95">
        <f t="shared" si="396"/>
        <v>72.320912736002356</v>
      </c>
      <c r="BL692" s="95">
        <f t="shared" si="397"/>
        <v>80.14150832</v>
      </c>
      <c r="BM692" s="95">
        <f t="shared" si="398"/>
        <v>97.969136376863759</v>
      </c>
      <c r="BN692" s="95">
        <f t="shared" si="399"/>
        <v>61.608367706250007</v>
      </c>
      <c r="BO692" s="95">
        <f t="shared" si="400"/>
        <v>89.747799768807994</v>
      </c>
      <c r="BP692" s="95">
        <f t="shared" si="401"/>
        <v>51.501919000000001</v>
      </c>
      <c r="BQ692" s="95">
        <f t="shared" si="402"/>
        <v>-4.1295835592704151</v>
      </c>
      <c r="BR692" s="96">
        <f t="shared" si="403"/>
        <v>63.496693637326345</v>
      </c>
      <c r="BS692" s="97" t="str">
        <f t="shared" si="404"/>
        <v>MEDIA</v>
      </c>
      <c r="BT692" s="98">
        <f t="shared" si="405"/>
        <v>31.446540880503143</v>
      </c>
      <c r="BU692" s="99">
        <f t="shared" si="406"/>
        <v>0.92300000000000004</v>
      </c>
      <c r="BV692" s="100">
        <f t="shared" si="407"/>
        <v>0.1</v>
      </c>
      <c r="BW692" s="95">
        <f t="shared" si="408"/>
        <v>0.81260537571498892</v>
      </c>
      <c r="BX692" s="94">
        <f t="shared" si="409"/>
        <v>0.91</v>
      </c>
      <c r="BY692" s="100">
        <f t="shared" si="410"/>
        <v>0.93</v>
      </c>
      <c r="BZ692" s="100">
        <f t="shared" si="411"/>
        <v>0</v>
      </c>
      <c r="CA692" s="94">
        <f t="shared" si="412"/>
        <v>0.15</v>
      </c>
      <c r="CB692" s="99">
        <f t="shared" si="413"/>
        <v>0.55404475260009856</v>
      </c>
      <c r="CC692" s="97" t="str">
        <f t="shared" si="414"/>
        <v>Regular</v>
      </c>
      <c r="CD692" s="99">
        <f t="shared" si="415"/>
        <v>1</v>
      </c>
      <c r="CE692" s="96">
        <f t="shared" si="416"/>
        <v>1</v>
      </c>
      <c r="CF692" s="96">
        <f t="shared" si="417"/>
        <v>2.0000000000000018E-2</v>
      </c>
      <c r="CG692" s="99">
        <f t="shared" si="418"/>
        <v>0.67333333333333334</v>
      </c>
      <c r="CH692" s="101" t="str">
        <f t="shared" si="419"/>
        <v>Alta</v>
      </c>
      <c r="CI692" s="96">
        <f t="shared" si="420"/>
        <v>0</v>
      </c>
      <c r="CJ692" s="96">
        <f t="shared" si="421"/>
        <v>1</v>
      </c>
      <c r="CK692" s="96">
        <f t="shared" si="422"/>
        <v>7.6999999999999957E-2</v>
      </c>
      <c r="CL692" s="102">
        <f t="shared" si="423"/>
        <v>0.35899999999999999</v>
      </c>
      <c r="CM692" s="103" t="str">
        <f t="shared" si="424"/>
        <v>Baja</v>
      </c>
      <c r="CN692" s="96">
        <f t="shared" si="425"/>
        <v>6.9999999999999993E-2</v>
      </c>
      <c r="CO692" s="96">
        <f t="shared" si="426"/>
        <v>6.9999999999999993E-2</v>
      </c>
      <c r="CP692" s="103" t="str">
        <f t="shared" si="427"/>
        <v>Ninguna</v>
      </c>
      <c r="CQ692" s="104">
        <f t="shared" si="428"/>
        <v>0.10909682119561351</v>
      </c>
      <c r="CR692" s="104">
        <f t="shared" si="429"/>
        <v>0.10909682119561351</v>
      </c>
      <c r="CS692" s="103" t="str">
        <f t="shared" si="430"/>
        <v>Ninguna</v>
      </c>
      <c r="CT692" s="105" t="str">
        <f t="shared" si="431"/>
        <v>Eutrofico</v>
      </c>
      <c r="CU692" s="83" t="s">
        <v>3053</v>
      </c>
      <c r="CV692" s="83" t="s">
        <v>3054</v>
      </c>
      <c r="CW692" s="90">
        <v>44159</v>
      </c>
      <c r="CX692" s="106">
        <f t="shared" si="432"/>
        <v>5.4343550267801417</v>
      </c>
    </row>
    <row r="693" spans="1:102" ht="30" hidden="1" customHeight="1" x14ac:dyDescent="0.2">
      <c r="A693" s="83">
        <v>2020</v>
      </c>
      <c r="B693" s="84" t="s">
        <v>2344</v>
      </c>
      <c r="C693" s="84" t="s">
        <v>347</v>
      </c>
      <c r="D693" s="84" t="s">
        <v>2345</v>
      </c>
      <c r="E693" s="84" t="s">
        <v>343</v>
      </c>
      <c r="F693" s="86" t="s">
        <v>1412</v>
      </c>
      <c r="G693" s="86" t="s">
        <v>991</v>
      </c>
      <c r="H693" s="87">
        <v>-74.686043999999995</v>
      </c>
      <c r="I693" s="119">
        <v>7.085661</v>
      </c>
      <c r="J693" s="88">
        <v>932770.72259999998</v>
      </c>
      <c r="K693" s="86">
        <v>1275343.4097</v>
      </c>
      <c r="L693" s="120">
        <v>496</v>
      </c>
      <c r="M693" s="83">
        <v>2</v>
      </c>
      <c r="N693" s="86" t="s">
        <v>79</v>
      </c>
      <c r="O693" s="86" t="s">
        <v>2684</v>
      </c>
      <c r="P693" s="86" t="s">
        <v>685</v>
      </c>
      <c r="Q693" s="84" t="s">
        <v>2685</v>
      </c>
      <c r="R693" s="84" t="s">
        <v>686</v>
      </c>
      <c r="S693" s="84" t="s">
        <v>234</v>
      </c>
      <c r="T693" s="84" t="s">
        <v>235</v>
      </c>
      <c r="U693" s="85" t="s">
        <v>344</v>
      </c>
      <c r="V693" s="84" t="s">
        <v>345</v>
      </c>
      <c r="W693" s="84" t="s">
        <v>346</v>
      </c>
      <c r="X693" s="90" t="s">
        <v>347</v>
      </c>
      <c r="Y693" s="90">
        <v>44124</v>
      </c>
      <c r="Z693" s="91">
        <v>84.78</v>
      </c>
      <c r="AA693" s="91">
        <v>8.2200000000000006</v>
      </c>
      <c r="AB693" s="91">
        <v>460</v>
      </c>
      <c r="AC693" s="91">
        <v>25.2</v>
      </c>
      <c r="AD693" s="91">
        <v>25.2</v>
      </c>
      <c r="AE693" s="91">
        <v>6.18</v>
      </c>
      <c r="AF693" s="91">
        <v>85.6</v>
      </c>
      <c r="AG693" s="91">
        <f t="shared" si="433"/>
        <v>0</v>
      </c>
      <c r="AH693" s="91">
        <v>45.6</v>
      </c>
      <c r="AI693" s="91">
        <v>2.54</v>
      </c>
      <c r="AJ693" s="91" t="s">
        <v>88</v>
      </c>
      <c r="AK693" s="91" t="s">
        <v>88</v>
      </c>
      <c r="AL693" s="91">
        <v>3180</v>
      </c>
      <c r="AM693" s="91">
        <v>72700</v>
      </c>
      <c r="AN693" s="91">
        <v>10540</v>
      </c>
      <c r="AO693" s="91">
        <v>0.5</v>
      </c>
      <c r="AP693" s="91">
        <v>0.76804865421926327</v>
      </c>
      <c r="AQ693" s="91">
        <v>0.184</v>
      </c>
      <c r="AR693" s="91">
        <v>5</v>
      </c>
      <c r="AS693" s="91">
        <v>69</v>
      </c>
      <c r="AT693" s="91">
        <v>587</v>
      </c>
      <c r="AU693" s="91" t="s">
        <v>88</v>
      </c>
      <c r="AV693" s="91">
        <v>79</v>
      </c>
      <c r="AW693" s="91">
        <v>0.2</v>
      </c>
      <c r="AX693" s="91">
        <v>5</v>
      </c>
      <c r="AY693" s="91">
        <v>0.1</v>
      </c>
      <c r="AZ693" s="91">
        <v>56.2</v>
      </c>
      <c r="BA693" s="91">
        <v>236</v>
      </c>
      <c r="BB693" s="91">
        <v>0.05</v>
      </c>
      <c r="BC693" s="91" t="s">
        <v>88</v>
      </c>
      <c r="BD693" s="91" t="s">
        <v>88</v>
      </c>
      <c r="BE693" s="93">
        <v>1E-3</v>
      </c>
      <c r="BF693" s="91" t="s">
        <v>88</v>
      </c>
      <c r="BG693" s="91">
        <v>9.4E-2</v>
      </c>
      <c r="BH693" s="91" t="s">
        <v>88</v>
      </c>
      <c r="BI693" s="94">
        <f t="shared" si="394"/>
        <v>91.87845853169415</v>
      </c>
      <c r="BJ693" s="95">
        <f t="shared" si="395"/>
        <v>10.007761972093803</v>
      </c>
      <c r="BK693" s="95">
        <f t="shared" si="396"/>
        <v>78.457317368331132</v>
      </c>
      <c r="BL693" s="95">
        <f t="shared" si="397"/>
        <v>75.446899061975927</v>
      </c>
      <c r="BM693" s="95">
        <f t="shared" si="398"/>
        <v>95.3887733885594</v>
      </c>
      <c r="BN693" s="95">
        <f t="shared" si="399"/>
        <v>61.608367706250007</v>
      </c>
      <c r="BO693" s="95">
        <f t="shared" si="400"/>
        <v>90.391999999999996</v>
      </c>
      <c r="BP693" s="95">
        <f t="shared" si="401"/>
        <v>29.454493681900004</v>
      </c>
      <c r="BQ693" s="95">
        <f t="shared" si="402"/>
        <v>20</v>
      </c>
      <c r="BR693" s="96">
        <f t="shared" si="403"/>
        <v>62.645317277289735</v>
      </c>
      <c r="BS693" s="97" t="str">
        <f t="shared" si="404"/>
        <v>MEDIA</v>
      </c>
      <c r="BT693" s="98">
        <f t="shared" si="405"/>
        <v>50</v>
      </c>
      <c r="BU693" s="99">
        <f t="shared" si="406"/>
        <v>0.85599999999999998</v>
      </c>
      <c r="BV693" s="100">
        <f t="shared" si="407"/>
        <v>0.1</v>
      </c>
      <c r="BW693" s="95">
        <f t="shared" si="408"/>
        <v>0.89214168083344492</v>
      </c>
      <c r="BX693" s="94">
        <f t="shared" si="409"/>
        <v>0.26</v>
      </c>
      <c r="BY693" s="100">
        <f t="shared" si="410"/>
        <v>0.78299999999999992</v>
      </c>
      <c r="BZ693" s="100">
        <f t="shared" si="411"/>
        <v>0</v>
      </c>
      <c r="CA693" s="94">
        <f t="shared" si="412"/>
        <v>0.15</v>
      </c>
      <c r="CB693" s="99">
        <f t="shared" si="413"/>
        <v>0.44287983531668235</v>
      </c>
      <c r="CC693" s="97" t="str">
        <f t="shared" si="414"/>
        <v>Mala</v>
      </c>
      <c r="CD693" s="99">
        <f t="shared" si="415"/>
        <v>1</v>
      </c>
      <c r="CE693" s="96">
        <f t="shared" si="416"/>
        <v>1</v>
      </c>
      <c r="CF693" s="96">
        <f t="shared" si="417"/>
        <v>3.1000000000000028E-2</v>
      </c>
      <c r="CG693" s="99">
        <f t="shared" si="418"/>
        <v>0.67700000000000005</v>
      </c>
      <c r="CH693" s="101" t="str">
        <f t="shared" si="419"/>
        <v>Alta</v>
      </c>
      <c r="CI693" s="96">
        <f t="shared" si="420"/>
        <v>0.23338360163395661</v>
      </c>
      <c r="CJ693" s="96">
        <f t="shared" si="421"/>
        <v>1</v>
      </c>
      <c r="CK693" s="96">
        <f t="shared" si="422"/>
        <v>0.14400000000000002</v>
      </c>
      <c r="CL693" s="102">
        <f t="shared" si="423"/>
        <v>0.45912786721131882</v>
      </c>
      <c r="CM693" s="103" t="str">
        <f t="shared" si="424"/>
        <v>Media</v>
      </c>
      <c r="CN693" s="96">
        <f t="shared" si="425"/>
        <v>0.21700000000000003</v>
      </c>
      <c r="CO693" s="96">
        <f t="shared" si="426"/>
        <v>0.21700000000000003</v>
      </c>
      <c r="CP693" s="103" t="str">
        <f t="shared" si="427"/>
        <v>Baja</v>
      </c>
      <c r="CQ693" s="104">
        <f t="shared" si="428"/>
        <v>6.1745507867765621E-2</v>
      </c>
      <c r="CR693" s="104">
        <f t="shared" si="429"/>
        <v>6.1745507867765621E-2</v>
      </c>
      <c r="CS693" s="103" t="str">
        <f t="shared" si="430"/>
        <v>Ninguna</v>
      </c>
      <c r="CT693" s="105" t="str">
        <f t="shared" si="431"/>
        <v>Eutrofico</v>
      </c>
      <c r="CU693" s="83" t="s">
        <v>3053</v>
      </c>
      <c r="CV693" s="83" t="s">
        <v>3054</v>
      </c>
      <c r="CW693" s="90">
        <v>44159</v>
      </c>
      <c r="CX693" s="106">
        <f t="shared" si="432"/>
        <v>5.9520486542192632</v>
      </c>
    </row>
    <row r="694" spans="1:102" ht="30" hidden="1" customHeight="1" x14ac:dyDescent="0.2">
      <c r="A694" s="83">
        <v>2020</v>
      </c>
      <c r="B694" s="84" t="s">
        <v>2390</v>
      </c>
      <c r="C694" s="84" t="s">
        <v>347</v>
      </c>
      <c r="D694" s="83" t="s">
        <v>2391</v>
      </c>
      <c r="E694" s="84" t="s">
        <v>343</v>
      </c>
      <c r="F694" s="86" t="s">
        <v>1412</v>
      </c>
      <c r="G694" s="86" t="s">
        <v>991</v>
      </c>
      <c r="H694" s="87">
        <v>-74.706213000000005</v>
      </c>
      <c r="I694" s="119">
        <v>7.0873939999999997</v>
      </c>
      <c r="J694" s="88">
        <v>930542.73459999997</v>
      </c>
      <c r="K694" s="86">
        <v>1275538.031</v>
      </c>
      <c r="L694" s="120">
        <v>605</v>
      </c>
      <c r="M694" s="83">
        <v>2</v>
      </c>
      <c r="N694" s="86" t="s">
        <v>79</v>
      </c>
      <c r="O694" s="86" t="s">
        <v>2684</v>
      </c>
      <c r="P694" s="86" t="s">
        <v>685</v>
      </c>
      <c r="Q694" s="84" t="s">
        <v>2685</v>
      </c>
      <c r="R694" s="84" t="s">
        <v>686</v>
      </c>
      <c r="S694" s="84" t="s">
        <v>234</v>
      </c>
      <c r="T694" s="84" t="s">
        <v>235</v>
      </c>
      <c r="U694" s="85" t="s">
        <v>344</v>
      </c>
      <c r="V694" s="84" t="s">
        <v>345</v>
      </c>
      <c r="W694" s="84" t="s">
        <v>346</v>
      </c>
      <c r="X694" s="90" t="s">
        <v>347</v>
      </c>
      <c r="Y694" s="90">
        <v>44124</v>
      </c>
      <c r="Z694" s="91">
        <v>168.45</v>
      </c>
      <c r="AA694" s="91">
        <v>7.2</v>
      </c>
      <c r="AB694" s="91">
        <v>1240</v>
      </c>
      <c r="AC694" s="91">
        <v>29.6</v>
      </c>
      <c r="AD694" s="91">
        <v>32</v>
      </c>
      <c r="AE694" s="91">
        <v>7.2</v>
      </c>
      <c r="AF694" s="91">
        <v>90.3</v>
      </c>
      <c r="AG694" s="91">
        <f t="shared" si="433"/>
        <v>2.3999999999999986</v>
      </c>
      <c r="AH694" s="91">
        <v>35.6</v>
      </c>
      <c r="AI694" s="91">
        <v>13.9</v>
      </c>
      <c r="AJ694" s="91" t="s">
        <v>88</v>
      </c>
      <c r="AK694" s="91" t="s">
        <v>88</v>
      </c>
      <c r="AL694" s="91">
        <v>2000</v>
      </c>
      <c r="AM694" s="91">
        <v>14600</v>
      </c>
      <c r="AN694" s="91">
        <v>2110</v>
      </c>
      <c r="AO694" s="91">
        <v>0.5</v>
      </c>
      <c r="AP694" s="91">
        <v>1.6083842406003397</v>
      </c>
      <c r="AQ694" s="91">
        <v>9.6000000000000002E-2</v>
      </c>
      <c r="AR694" s="91">
        <v>5</v>
      </c>
      <c r="AS694" s="91">
        <v>132</v>
      </c>
      <c r="AT694" s="91">
        <v>1344</v>
      </c>
      <c r="AU694" s="91" t="s">
        <v>88</v>
      </c>
      <c r="AV694" s="91">
        <v>168</v>
      </c>
      <c r="AW694" s="91">
        <v>2</v>
      </c>
      <c r="AX694" s="91">
        <v>12.1</v>
      </c>
      <c r="AY694" s="91">
        <v>0.1</v>
      </c>
      <c r="AZ694" s="91">
        <v>51.2</v>
      </c>
      <c r="BA694" s="91">
        <v>665</v>
      </c>
      <c r="BB694" s="91">
        <v>0.56100000000000005</v>
      </c>
      <c r="BC694" s="91" t="s">
        <v>88</v>
      </c>
      <c r="BD694" s="91" t="s">
        <v>88</v>
      </c>
      <c r="BE694" s="93">
        <v>1E-3</v>
      </c>
      <c r="BF694" s="91" t="s">
        <v>88</v>
      </c>
      <c r="BG694" s="91">
        <v>0.44600000000000001</v>
      </c>
      <c r="BH694" s="91" t="s">
        <v>88</v>
      </c>
      <c r="BI694" s="94">
        <f t="shared" si="394"/>
        <v>95.335494864676122</v>
      </c>
      <c r="BJ694" s="95">
        <f t="shared" si="395"/>
        <v>17.956588019720815</v>
      </c>
      <c r="BK694" s="95">
        <f t="shared" si="396"/>
        <v>92.138198271999016</v>
      </c>
      <c r="BL694" s="95">
        <f t="shared" si="397"/>
        <v>22.750499457757002</v>
      </c>
      <c r="BM694" s="95">
        <f t="shared" si="398"/>
        <v>89.774942181127514</v>
      </c>
      <c r="BN694" s="95">
        <f t="shared" si="399"/>
        <v>61.608367706250007</v>
      </c>
      <c r="BO694" s="95">
        <f t="shared" si="400"/>
        <v>85.153143194855019</v>
      </c>
      <c r="BP694" s="95">
        <f t="shared" si="401"/>
        <v>5</v>
      </c>
      <c r="BQ694" s="95">
        <f t="shared" si="402"/>
        <v>20</v>
      </c>
      <c r="BR694" s="96">
        <f t="shared" si="403"/>
        <v>57.171490268646693</v>
      </c>
      <c r="BS694" s="97" t="str">
        <f t="shared" si="404"/>
        <v>MEDIA</v>
      </c>
      <c r="BT694" s="98">
        <f t="shared" si="405"/>
        <v>120.99999999999999</v>
      </c>
      <c r="BU694" s="99">
        <f t="shared" si="406"/>
        <v>0.90300000000000002</v>
      </c>
      <c r="BV694" s="100">
        <f t="shared" si="407"/>
        <v>0.1</v>
      </c>
      <c r="BW694" s="95">
        <f t="shared" si="408"/>
        <v>1</v>
      </c>
      <c r="BX694" s="94">
        <f t="shared" si="409"/>
        <v>0.51</v>
      </c>
      <c r="BY694" s="100">
        <f t="shared" si="410"/>
        <v>0.51600000000000001</v>
      </c>
      <c r="BZ694" s="100">
        <f t="shared" si="411"/>
        <v>0</v>
      </c>
      <c r="CA694" s="94">
        <f t="shared" si="412"/>
        <v>0.15</v>
      </c>
      <c r="CB694" s="99">
        <f t="shared" si="413"/>
        <v>0.46312000000000009</v>
      </c>
      <c r="CC694" s="97" t="str">
        <f t="shared" si="414"/>
        <v>Mala</v>
      </c>
      <c r="CD694" s="99">
        <f t="shared" si="415"/>
        <v>1</v>
      </c>
      <c r="CE694" s="96">
        <f t="shared" si="416"/>
        <v>1</v>
      </c>
      <c r="CF694" s="96">
        <f t="shared" si="417"/>
        <v>6.0000000000000053E-3</v>
      </c>
      <c r="CG694" s="99">
        <f t="shared" si="418"/>
        <v>0.66866666666666674</v>
      </c>
      <c r="CH694" s="101" t="str">
        <f t="shared" si="419"/>
        <v>Alta</v>
      </c>
      <c r="CI694" s="96">
        <f t="shared" si="420"/>
        <v>0.75011036017786659</v>
      </c>
      <c r="CJ694" s="96">
        <f t="shared" si="421"/>
        <v>0.89203759923928505</v>
      </c>
      <c r="CK694" s="96">
        <f t="shared" si="422"/>
        <v>9.6999999999999975E-2</v>
      </c>
      <c r="CL694" s="102">
        <f t="shared" si="423"/>
        <v>0.57971598647238387</v>
      </c>
      <c r="CM694" s="103" t="str">
        <f t="shared" si="424"/>
        <v>Media</v>
      </c>
      <c r="CN694" s="96">
        <f t="shared" si="425"/>
        <v>0.48399999999999999</v>
      </c>
      <c r="CO694" s="96">
        <f t="shared" si="426"/>
        <v>0.48399999999999999</v>
      </c>
      <c r="CP694" s="103" t="str">
        <f t="shared" si="427"/>
        <v>Media</v>
      </c>
      <c r="CQ694" s="104">
        <f t="shared" si="428"/>
        <v>1.9460609850855683E-3</v>
      </c>
      <c r="CR694" s="104">
        <f t="shared" si="429"/>
        <v>1.9460609850855683E-3</v>
      </c>
      <c r="CS694" s="103" t="str">
        <f t="shared" si="430"/>
        <v>Ninguna</v>
      </c>
      <c r="CT694" s="105" t="str">
        <f t="shared" si="431"/>
        <v>Eutrofico</v>
      </c>
      <c r="CU694" s="83" t="s">
        <v>3053</v>
      </c>
      <c r="CV694" s="83" t="s">
        <v>3054</v>
      </c>
      <c r="CW694" s="90">
        <v>44159</v>
      </c>
      <c r="CX694" s="106">
        <f t="shared" si="432"/>
        <v>13.804384240600339</v>
      </c>
    </row>
    <row r="695" spans="1:102" ht="30" hidden="1" customHeight="1" x14ac:dyDescent="0.2">
      <c r="A695" s="83">
        <v>2020</v>
      </c>
      <c r="B695" s="84" t="s">
        <v>2393</v>
      </c>
      <c r="C695" s="84" t="s">
        <v>347</v>
      </c>
      <c r="D695" s="83" t="s">
        <v>2394</v>
      </c>
      <c r="E695" s="84" t="s">
        <v>343</v>
      </c>
      <c r="F695" s="86" t="s">
        <v>1412</v>
      </c>
      <c r="G695" s="86">
        <v>3</v>
      </c>
      <c r="H695" s="87">
        <v>-74.705832999999998</v>
      </c>
      <c r="I695" s="119">
        <v>7.08725</v>
      </c>
      <c r="J695" s="88">
        <v>930584.65930000006</v>
      </c>
      <c r="K695" s="86">
        <v>1275522.0481</v>
      </c>
      <c r="L695" s="120">
        <v>577</v>
      </c>
      <c r="M695" s="83">
        <v>2</v>
      </c>
      <c r="N695" s="86" t="s">
        <v>79</v>
      </c>
      <c r="O695" s="86" t="s">
        <v>2684</v>
      </c>
      <c r="P695" s="86" t="s">
        <v>685</v>
      </c>
      <c r="Q695" s="84" t="s">
        <v>2685</v>
      </c>
      <c r="R695" s="84" t="s">
        <v>686</v>
      </c>
      <c r="S695" s="84" t="s">
        <v>234</v>
      </c>
      <c r="T695" s="84" t="s">
        <v>235</v>
      </c>
      <c r="U695" s="85" t="s">
        <v>344</v>
      </c>
      <c r="V695" s="84" t="s">
        <v>345</v>
      </c>
      <c r="W695" s="84" t="s">
        <v>346</v>
      </c>
      <c r="X695" s="90" t="s">
        <v>347</v>
      </c>
      <c r="Y695" s="90">
        <v>44125</v>
      </c>
      <c r="Z695" s="91">
        <v>354.45</v>
      </c>
      <c r="AA695" s="91">
        <v>7.2</v>
      </c>
      <c r="AB695" s="91">
        <v>550</v>
      </c>
      <c r="AC695" s="91">
        <v>29.8</v>
      </c>
      <c r="AD695" s="91">
        <v>33.6</v>
      </c>
      <c r="AE695" s="91">
        <v>6.17</v>
      </c>
      <c r="AF695" s="91">
        <v>92.2</v>
      </c>
      <c r="AG695" s="91">
        <f t="shared" si="433"/>
        <v>3.8000000000000007</v>
      </c>
      <c r="AH695" s="91">
        <v>204</v>
      </c>
      <c r="AI695" s="91">
        <v>56.9</v>
      </c>
      <c r="AJ695" s="91" t="s">
        <v>88</v>
      </c>
      <c r="AK695" s="91" t="s">
        <v>88</v>
      </c>
      <c r="AL695" s="91">
        <v>41000</v>
      </c>
      <c r="AM695" s="91">
        <v>209000</v>
      </c>
      <c r="AN695" s="91">
        <v>41000</v>
      </c>
      <c r="AO695" s="91">
        <v>0.5</v>
      </c>
      <c r="AP695" s="91">
        <v>5.466699244737109</v>
      </c>
      <c r="AQ695" s="91">
        <v>0.27500000000000002</v>
      </c>
      <c r="AR695" s="91">
        <v>8.7200000000000006</v>
      </c>
      <c r="AS695" s="91">
        <v>194</v>
      </c>
      <c r="AT695" s="91">
        <v>804</v>
      </c>
      <c r="AU695" s="91" t="s">
        <v>88</v>
      </c>
      <c r="AV695" s="91">
        <v>295</v>
      </c>
      <c r="AW695" s="91">
        <v>1.6</v>
      </c>
      <c r="AX695" s="91">
        <v>17.7</v>
      </c>
      <c r="AY695" s="91">
        <v>0.84699999999999998</v>
      </c>
      <c r="AZ695" s="91">
        <v>63.4</v>
      </c>
      <c r="BA695" s="91">
        <v>153</v>
      </c>
      <c r="BB695" s="91">
        <v>18.600000000000001</v>
      </c>
      <c r="BC695" s="91" t="s">
        <v>88</v>
      </c>
      <c r="BD695" s="91" t="s">
        <v>88</v>
      </c>
      <c r="BE695" s="93">
        <v>0.53600000000000003</v>
      </c>
      <c r="BF695" s="91" t="s">
        <v>88</v>
      </c>
      <c r="BG695" s="91">
        <v>1.72</v>
      </c>
      <c r="BH695" s="91" t="s">
        <v>88</v>
      </c>
      <c r="BI695" s="94">
        <f t="shared" si="394"/>
        <v>96.409351115893159</v>
      </c>
      <c r="BJ695" s="95">
        <f t="shared" si="395"/>
        <v>5.7454110934289417</v>
      </c>
      <c r="BK695" s="95">
        <f t="shared" si="396"/>
        <v>92.138198271999016</v>
      </c>
      <c r="BL695" s="95">
        <f t="shared" si="397"/>
        <v>2</v>
      </c>
      <c r="BM695" s="95">
        <f t="shared" si="398"/>
        <v>69.375421273968499</v>
      </c>
      <c r="BN695" s="95">
        <f t="shared" si="399"/>
        <v>61.608367706250007</v>
      </c>
      <c r="BO695" s="95">
        <f t="shared" si="400"/>
        <v>79.306378458376571</v>
      </c>
      <c r="BP695" s="95">
        <f t="shared" si="401"/>
        <v>5</v>
      </c>
      <c r="BQ695" s="95">
        <f t="shared" si="402"/>
        <v>20</v>
      </c>
      <c r="BR695" s="96">
        <f t="shared" si="403"/>
        <v>50.493074018429873</v>
      </c>
      <c r="BS695" s="97" t="str">
        <f t="shared" si="404"/>
        <v>MEDIA</v>
      </c>
      <c r="BT695" s="98">
        <f t="shared" si="405"/>
        <v>20.897284533648168</v>
      </c>
      <c r="BU695" s="99">
        <f t="shared" si="406"/>
        <v>0.92200000000000004</v>
      </c>
      <c r="BV695" s="100">
        <f t="shared" si="407"/>
        <v>0.1</v>
      </c>
      <c r="BW695" s="95">
        <f t="shared" si="408"/>
        <v>1</v>
      </c>
      <c r="BX695" s="94">
        <f t="shared" si="409"/>
        <v>0.125</v>
      </c>
      <c r="BY695" s="100">
        <f t="shared" si="410"/>
        <v>0.13500000000000001</v>
      </c>
      <c r="BZ695" s="100">
        <f t="shared" si="411"/>
        <v>0</v>
      </c>
      <c r="CA695" s="94">
        <f t="shared" si="412"/>
        <v>0.15</v>
      </c>
      <c r="CB695" s="99">
        <f t="shared" si="413"/>
        <v>0.35892000000000007</v>
      </c>
      <c r="CC695" s="97" t="str">
        <f t="shared" si="414"/>
        <v>Mala</v>
      </c>
      <c r="CD695" s="99">
        <f t="shared" si="415"/>
        <v>1</v>
      </c>
      <c r="CE695" s="96">
        <f t="shared" si="416"/>
        <v>1</v>
      </c>
      <c r="CF695" s="96">
        <f t="shared" si="417"/>
        <v>6.7000000000000004E-2</v>
      </c>
      <c r="CG695" s="99">
        <f t="shared" si="418"/>
        <v>0.68900000000000006</v>
      </c>
      <c r="CH695" s="101" t="str">
        <f t="shared" si="419"/>
        <v>Alta</v>
      </c>
      <c r="CI695" s="96">
        <f t="shared" si="420"/>
        <v>1</v>
      </c>
      <c r="CJ695" s="96">
        <f t="shared" si="421"/>
        <v>1</v>
      </c>
      <c r="CK695" s="96">
        <f t="shared" si="422"/>
        <v>7.7999999999999958E-2</v>
      </c>
      <c r="CL695" s="102">
        <f t="shared" si="423"/>
        <v>0.69266666666666665</v>
      </c>
      <c r="CM695" s="103" t="str">
        <f t="shared" si="424"/>
        <v>Alta</v>
      </c>
      <c r="CN695" s="96">
        <f t="shared" si="425"/>
        <v>0.86499999999999999</v>
      </c>
      <c r="CO695" s="96">
        <f t="shared" si="426"/>
        <v>0.86499999999999999</v>
      </c>
      <c r="CP695" s="103" t="str">
        <f t="shared" si="427"/>
        <v>Muy Alta</v>
      </c>
      <c r="CQ695" s="104">
        <f t="shared" si="428"/>
        <v>1.9460609850855683E-3</v>
      </c>
      <c r="CR695" s="104">
        <f t="shared" si="429"/>
        <v>1.9460609850855683E-3</v>
      </c>
      <c r="CS695" s="103" t="str">
        <f t="shared" si="430"/>
        <v>Ninguna</v>
      </c>
      <c r="CT695" s="105" t="str">
        <f t="shared" si="431"/>
        <v>Eutrofico</v>
      </c>
      <c r="CU695" s="83" t="s">
        <v>3053</v>
      </c>
      <c r="CV695" s="83" t="s">
        <v>3054</v>
      </c>
      <c r="CW695" s="90">
        <v>44159</v>
      </c>
      <c r="CX695" s="106">
        <f t="shared" si="432"/>
        <v>23.441699244737109</v>
      </c>
    </row>
    <row r="696" spans="1:102" ht="30" hidden="1" customHeight="1" x14ac:dyDescent="0.2">
      <c r="A696" s="83">
        <v>2020</v>
      </c>
      <c r="B696" s="84" t="s">
        <v>3055</v>
      </c>
      <c r="C696" s="84" t="s">
        <v>347</v>
      </c>
      <c r="D696" s="83" t="s">
        <v>2397</v>
      </c>
      <c r="E696" s="84" t="s">
        <v>343</v>
      </c>
      <c r="F696" s="86" t="s">
        <v>1412</v>
      </c>
      <c r="G696" s="86">
        <v>3</v>
      </c>
      <c r="H696" s="87">
        <v>-74.706166999999994</v>
      </c>
      <c r="I696" s="119">
        <v>7.0876390000000002</v>
      </c>
      <c r="J696" s="88">
        <v>930547.8898</v>
      </c>
      <c r="K696" s="86">
        <v>1275565.1081999999</v>
      </c>
      <c r="L696" s="120">
        <v>576</v>
      </c>
      <c r="M696" s="83">
        <v>2</v>
      </c>
      <c r="N696" s="86" t="s">
        <v>79</v>
      </c>
      <c r="O696" s="86" t="s">
        <v>2684</v>
      </c>
      <c r="P696" s="86" t="s">
        <v>685</v>
      </c>
      <c r="Q696" s="84" t="s">
        <v>2685</v>
      </c>
      <c r="R696" s="84" t="s">
        <v>686</v>
      </c>
      <c r="S696" s="84" t="s">
        <v>234</v>
      </c>
      <c r="T696" s="84" t="s">
        <v>235</v>
      </c>
      <c r="U696" s="85" t="s">
        <v>344</v>
      </c>
      <c r="V696" s="84" t="s">
        <v>345</v>
      </c>
      <c r="W696" s="84" t="s">
        <v>346</v>
      </c>
      <c r="X696" s="90" t="s">
        <v>347</v>
      </c>
      <c r="Y696" s="90">
        <v>44125</v>
      </c>
      <c r="Z696" s="91">
        <v>523.46</v>
      </c>
      <c r="AA696" s="91">
        <v>7.4</v>
      </c>
      <c r="AB696" s="91">
        <v>620</v>
      </c>
      <c r="AC696" s="91">
        <v>30.2</v>
      </c>
      <c r="AD696" s="91">
        <v>32.9</v>
      </c>
      <c r="AE696" s="91">
        <v>6.37</v>
      </c>
      <c r="AF696" s="91">
        <v>91.4</v>
      </c>
      <c r="AG696" s="91">
        <f t="shared" si="433"/>
        <v>2.6999999999999993</v>
      </c>
      <c r="AH696" s="91">
        <v>139</v>
      </c>
      <c r="AI696" s="91">
        <v>41.7</v>
      </c>
      <c r="AJ696" s="91" t="s">
        <v>88</v>
      </c>
      <c r="AK696" s="91" t="s">
        <v>88</v>
      </c>
      <c r="AL696" s="91">
        <v>469</v>
      </c>
      <c r="AM696" s="91">
        <v>2436</v>
      </c>
      <c r="AN696" s="91">
        <v>488</v>
      </c>
      <c r="AO696" s="91">
        <v>0.5</v>
      </c>
      <c r="AP696" s="91">
        <v>2.7107599560679883</v>
      </c>
      <c r="AQ696" s="91">
        <v>0.21299999999999999</v>
      </c>
      <c r="AR696" s="91">
        <v>7.34</v>
      </c>
      <c r="AS696" s="91">
        <v>516</v>
      </c>
      <c r="AT696" s="91">
        <v>1202</v>
      </c>
      <c r="AU696" s="91" t="s">
        <v>88</v>
      </c>
      <c r="AV696" s="91">
        <v>564</v>
      </c>
      <c r="AW696" s="91">
        <v>3</v>
      </c>
      <c r="AX696" s="91">
        <v>14.1</v>
      </c>
      <c r="AY696" s="91">
        <v>0.104</v>
      </c>
      <c r="AZ696" s="91">
        <v>61.1</v>
      </c>
      <c r="BA696" s="91">
        <v>323</v>
      </c>
      <c r="BB696" s="91">
        <v>2.33</v>
      </c>
      <c r="BC696" s="91" t="s">
        <v>88</v>
      </c>
      <c r="BD696" s="91" t="s">
        <v>88</v>
      </c>
      <c r="BE696" s="93">
        <v>8.4000000000000005E-2</v>
      </c>
      <c r="BF696" s="91" t="s">
        <v>88</v>
      </c>
      <c r="BG696" s="91">
        <v>1.2E-2</v>
      </c>
      <c r="BH696" s="91" t="s">
        <v>88</v>
      </c>
      <c r="BI696" s="94">
        <f t="shared" si="394"/>
        <v>95.980642399069396</v>
      </c>
      <c r="BJ696" s="95">
        <f t="shared" si="395"/>
        <v>28.551383650232218</v>
      </c>
      <c r="BK696" s="95">
        <f t="shared" si="396"/>
        <v>93.562349984000747</v>
      </c>
      <c r="BL696" s="95">
        <f t="shared" si="397"/>
        <v>2</v>
      </c>
      <c r="BM696" s="95">
        <f t="shared" si="398"/>
        <v>83.099148560837591</v>
      </c>
      <c r="BN696" s="95">
        <f t="shared" si="399"/>
        <v>61.608367706250007</v>
      </c>
      <c r="BO696" s="95">
        <f t="shared" si="400"/>
        <v>84.045279034802562</v>
      </c>
      <c r="BP696" s="95">
        <f t="shared" si="401"/>
        <v>5</v>
      </c>
      <c r="BQ696" s="95">
        <f t="shared" si="402"/>
        <v>20</v>
      </c>
      <c r="BR696" s="96">
        <f t="shared" si="403"/>
        <v>56.072068620308052</v>
      </c>
      <c r="BS696" s="97" t="str">
        <f t="shared" si="404"/>
        <v>MEDIA</v>
      </c>
      <c r="BT696" s="98">
        <f t="shared" si="405"/>
        <v>135.57692307692307</v>
      </c>
      <c r="BU696" s="99">
        <f t="shared" si="406"/>
        <v>0.91400000000000003</v>
      </c>
      <c r="BV696" s="100">
        <f t="shared" si="407"/>
        <v>0.63470158684858058</v>
      </c>
      <c r="BW696" s="95">
        <f t="shared" si="408"/>
        <v>1</v>
      </c>
      <c r="BX696" s="94">
        <f t="shared" si="409"/>
        <v>0.125</v>
      </c>
      <c r="BY696" s="100">
        <f t="shared" si="410"/>
        <v>0</v>
      </c>
      <c r="BZ696" s="100">
        <f t="shared" si="411"/>
        <v>0</v>
      </c>
      <c r="CA696" s="94">
        <f t="shared" si="412"/>
        <v>0.15</v>
      </c>
      <c r="CB696" s="99">
        <f t="shared" si="413"/>
        <v>0.41359822215880132</v>
      </c>
      <c r="CC696" s="97" t="str">
        <f t="shared" si="414"/>
        <v>Mala</v>
      </c>
      <c r="CD696" s="99">
        <f t="shared" si="415"/>
        <v>1</v>
      </c>
      <c r="CE696" s="96">
        <f t="shared" si="416"/>
        <v>1</v>
      </c>
      <c r="CF696" s="96">
        <f t="shared" si="417"/>
        <v>5.5499999999999994E-2</v>
      </c>
      <c r="CG696" s="99">
        <f t="shared" si="418"/>
        <v>0.68516666666666659</v>
      </c>
      <c r="CH696" s="101" t="str">
        <f t="shared" si="419"/>
        <v>Alta</v>
      </c>
      <c r="CI696" s="96">
        <f t="shared" si="420"/>
        <v>1</v>
      </c>
      <c r="CJ696" s="96">
        <f t="shared" si="421"/>
        <v>0.45653927901806934</v>
      </c>
      <c r="CK696" s="96">
        <f t="shared" si="422"/>
        <v>8.5999999999999965E-2</v>
      </c>
      <c r="CL696" s="102">
        <f t="shared" si="423"/>
        <v>0.5141797596726897</v>
      </c>
      <c r="CM696" s="103" t="str">
        <f t="shared" si="424"/>
        <v>Media</v>
      </c>
      <c r="CN696" s="96">
        <f t="shared" si="425"/>
        <v>1</v>
      </c>
      <c r="CO696" s="96">
        <f t="shared" si="426"/>
        <v>1</v>
      </c>
      <c r="CP696" s="103" t="str">
        <f t="shared" si="427"/>
        <v>Muy Alta</v>
      </c>
      <c r="CQ696" s="104">
        <f t="shared" si="428"/>
        <v>3.8724034406710421E-3</v>
      </c>
      <c r="CR696" s="104">
        <f t="shared" si="429"/>
        <v>3.8724034406710421E-3</v>
      </c>
      <c r="CS696" s="103" t="str">
        <f t="shared" si="430"/>
        <v>Ninguna</v>
      </c>
      <c r="CT696" s="105" t="str">
        <f t="shared" si="431"/>
        <v>Eutrofico</v>
      </c>
      <c r="CU696" s="83" t="s">
        <v>3053</v>
      </c>
      <c r="CV696" s="83" t="s">
        <v>3054</v>
      </c>
      <c r="CW696" s="90">
        <v>44159</v>
      </c>
      <c r="CX696" s="106">
        <f t="shared" si="432"/>
        <v>17.023759956067988</v>
      </c>
    </row>
    <row r="697" spans="1:102" ht="30" hidden="1" customHeight="1" x14ac:dyDescent="0.2">
      <c r="A697" s="83">
        <v>2020</v>
      </c>
      <c r="B697" s="84" t="s">
        <v>3056</v>
      </c>
      <c r="C697" s="84" t="s">
        <v>706</v>
      </c>
      <c r="D697" s="84" t="s">
        <v>2400</v>
      </c>
      <c r="E697" s="84" t="s">
        <v>2401</v>
      </c>
      <c r="F697" s="86" t="s">
        <v>241</v>
      </c>
      <c r="G697" s="86">
        <v>7</v>
      </c>
      <c r="H697" s="87">
        <v>-75.263778000000002</v>
      </c>
      <c r="I697" s="119">
        <v>6.5056409999999998</v>
      </c>
      <c r="J697" s="88">
        <v>868780.52520000003</v>
      </c>
      <c r="K697" s="86">
        <v>1211308.9667</v>
      </c>
      <c r="L697" s="120">
        <v>1131</v>
      </c>
      <c r="M697" s="83">
        <v>2</v>
      </c>
      <c r="N697" s="86" t="s">
        <v>79</v>
      </c>
      <c r="O697" s="86" t="s">
        <v>2684</v>
      </c>
      <c r="P697" s="86" t="s">
        <v>685</v>
      </c>
      <c r="Q697" s="84" t="s">
        <v>2690</v>
      </c>
      <c r="R697" s="84" t="s">
        <v>703</v>
      </c>
      <c r="S697" s="84" t="s">
        <v>100</v>
      </c>
      <c r="T697" s="84" t="s">
        <v>704</v>
      </c>
      <c r="U697" s="85" t="s">
        <v>102</v>
      </c>
      <c r="V697" s="84" t="s">
        <v>706</v>
      </c>
      <c r="W697" s="84" t="s">
        <v>102</v>
      </c>
      <c r="X697" s="90" t="s">
        <v>706</v>
      </c>
      <c r="Y697" s="90">
        <v>44117</v>
      </c>
      <c r="Z697" s="91">
        <v>7500</v>
      </c>
      <c r="AA697" s="91">
        <v>7.91</v>
      </c>
      <c r="AB697" s="91">
        <v>280</v>
      </c>
      <c r="AC697" s="91">
        <v>22.3</v>
      </c>
      <c r="AD697" s="91">
        <v>25</v>
      </c>
      <c r="AE697" s="91">
        <v>6.93</v>
      </c>
      <c r="AF697" s="91">
        <v>91.3</v>
      </c>
      <c r="AG697" s="91">
        <f t="shared" si="433"/>
        <v>2.6999999999999993</v>
      </c>
      <c r="AH697" s="91">
        <v>50.2</v>
      </c>
      <c r="AI697" s="91">
        <v>14.4</v>
      </c>
      <c r="AJ697" s="91" t="s">
        <v>88</v>
      </c>
      <c r="AK697" s="91" t="s">
        <v>88</v>
      </c>
      <c r="AL697" s="91">
        <v>71650</v>
      </c>
      <c r="AM697" s="91">
        <v>602900</v>
      </c>
      <c r="AN697" s="91">
        <v>81600</v>
      </c>
      <c r="AO697" s="91">
        <v>1.59</v>
      </c>
      <c r="AP697" s="91">
        <v>0.26429909571662885</v>
      </c>
      <c r="AQ697" s="91">
        <v>0.56499999999999995</v>
      </c>
      <c r="AR697" s="91">
        <v>5</v>
      </c>
      <c r="AS697" s="91">
        <v>69.099999999999994</v>
      </c>
      <c r="AT697" s="91">
        <v>355</v>
      </c>
      <c r="AU697" s="91" t="s">
        <v>88</v>
      </c>
      <c r="AV697" s="91">
        <v>132</v>
      </c>
      <c r="AW697" s="91">
        <v>0.8</v>
      </c>
      <c r="AX697" s="91">
        <v>5.93</v>
      </c>
      <c r="AY697" s="91">
        <v>1.44</v>
      </c>
      <c r="AZ697" s="91">
        <v>66.7</v>
      </c>
      <c r="BA697" s="91">
        <v>60.4</v>
      </c>
      <c r="BB697" s="91">
        <v>0.05</v>
      </c>
      <c r="BC697" s="91" t="s">
        <v>88</v>
      </c>
      <c r="BD697" s="91" t="s">
        <v>88</v>
      </c>
      <c r="BE697" s="93">
        <v>1E-3</v>
      </c>
      <c r="BF697" s="91" t="s">
        <v>88</v>
      </c>
      <c r="BG697" s="91">
        <v>1.2999999999999999E-2</v>
      </c>
      <c r="BH697" s="91" t="s">
        <v>88</v>
      </c>
      <c r="BI697" s="94">
        <f t="shared" si="394"/>
        <v>95.924645599725579</v>
      </c>
      <c r="BJ697" s="95">
        <f t="shared" si="395"/>
        <v>4.2452864015639333</v>
      </c>
      <c r="BK697" s="95">
        <f t="shared" si="396"/>
        <v>87.226418080466829</v>
      </c>
      <c r="BL697" s="95">
        <f t="shared" si="397"/>
        <v>21.681053576191999</v>
      </c>
      <c r="BM697" s="95">
        <f t="shared" si="398"/>
        <v>98.988068214595046</v>
      </c>
      <c r="BN697" s="95">
        <f t="shared" si="399"/>
        <v>29.27197467647413</v>
      </c>
      <c r="BO697" s="95">
        <f t="shared" si="400"/>
        <v>84.045279034802562</v>
      </c>
      <c r="BP697" s="95">
        <f t="shared" si="401"/>
        <v>29.405024189499827</v>
      </c>
      <c r="BQ697" s="95">
        <f t="shared" si="402"/>
        <v>38.761220011937525</v>
      </c>
      <c r="BR697" s="96">
        <f t="shared" si="403"/>
        <v>55.262476987018843</v>
      </c>
      <c r="BS697" s="97" t="str">
        <f t="shared" si="404"/>
        <v>MEDIA</v>
      </c>
      <c r="BT697" s="98">
        <f t="shared" si="405"/>
        <v>4.1180555555555554</v>
      </c>
      <c r="BU697" s="99">
        <f t="shared" si="406"/>
        <v>0.91300000000000003</v>
      </c>
      <c r="BV697" s="100">
        <f t="shared" si="407"/>
        <v>0.1</v>
      </c>
      <c r="BW697" s="95">
        <f t="shared" si="408"/>
        <v>1</v>
      </c>
      <c r="BX697" s="94">
        <f t="shared" si="409"/>
        <v>0.26</v>
      </c>
      <c r="BY697" s="100">
        <f t="shared" si="410"/>
        <v>0.624</v>
      </c>
      <c r="BZ697" s="100">
        <f t="shared" si="411"/>
        <v>0</v>
      </c>
      <c r="CA697" s="94">
        <f t="shared" si="412"/>
        <v>0.15</v>
      </c>
      <c r="CB697" s="99">
        <f t="shared" si="413"/>
        <v>0.44484000000000001</v>
      </c>
      <c r="CC697" s="97" t="str">
        <f t="shared" si="414"/>
        <v>Mala</v>
      </c>
      <c r="CD697" s="99">
        <f t="shared" si="415"/>
        <v>1</v>
      </c>
      <c r="CE697" s="96">
        <f t="shared" si="416"/>
        <v>5.579079242158231E-2</v>
      </c>
      <c r="CF697" s="96">
        <f t="shared" si="417"/>
        <v>8.3500000000000019E-2</v>
      </c>
      <c r="CG697" s="99">
        <f t="shared" si="418"/>
        <v>0.37976359747386085</v>
      </c>
      <c r="CH697" s="101" t="str">
        <f t="shared" si="419"/>
        <v>Baja</v>
      </c>
      <c r="CI697" s="96">
        <f t="shared" si="420"/>
        <v>0.76085374446667475</v>
      </c>
      <c r="CJ697" s="96">
        <f t="shared" si="421"/>
        <v>1</v>
      </c>
      <c r="CK697" s="96">
        <f t="shared" si="422"/>
        <v>8.6999999999999966E-2</v>
      </c>
      <c r="CL697" s="102">
        <f t="shared" si="423"/>
        <v>0.61595124815555824</v>
      </c>
      <c r="CM697" s="103" t="str">
        <f t="shared" si="424"/>
        <v>Alta</v>
      </c>
      <c r="CN697" s="96">
        <f t="shared" si="425"/>
        <v>0.376</v>
      </c>
      <c r="CO697" s="96">
        <f t="shared" si="426"/>
        <v>0.376</v>
      </c>
      <c r="CP697" s="103" t="str">
        <f t="shared" si="427"/>
        <v>Baja</v>
      </c>
      <c r="CQ697" s="104">
        <f t="shared" si="428"/>
        <v>2.2085520697272723E-2</v>
      </c>
      <c r="CR697" s="104">
        <f t="shared" si="429"/>
        <v>2.2085520697272723E-2</v>
      </c>
      <c r="CS697" s="103" t="str">
        <f t="shared" si="430"/>
        <v>Ninguna</v>
      </c>
      <c r="CT697" s="105" t="str">
        <f t="shared" si="431"/>
        <v>Hipereutrofico</v>
      </c>
      <c r="CU697" s="83" t="s">
        <v>3057</v>
      </c>
      <c r="CV697" s="83" t="s">
        <v>3058</v>
      </c>
      <c r="CW697" s="90">
        <v>44146</v>
      </c>
      <c r="CX697" s="106">
        <f t="shared" si="432"/>
        <v>6.7592990957166288</v>
      </c>
    </row>
    <row r="698" spans="1:102" ht="30" hidden="1" customHeight="1" x14ac:dyDescent="0.2">
      <c r="A698" s="83">
        <v>2020</v>
      </c>
      <c r="B698" s="84" t="s">
        <v>3059</v>
      </c>
      <c r="C698" s="84" t="s">
        <v>706</v>
      </c>
      <c r="D698" s="84" t="s">
        <v>2406</v>
      </c>
      <c r="E698" s="84" t="s">
        <v>2401</v>
      </c>
      <c r="F698" s="86" t="s">
        <v>241</v>
      </c>
      <c r="G698" s="86">
        <v>7</v>
      </c>
      <c r="H698" s="87">
        <v>-75.235944000000003</v>
      </c>
      <c r="I698" s="119">
        <v>6.5396089999999996</v>
      </c>
      <c r="J698" s="88">
        <v>871868.4351</v>
      </c>
      <c r="K698" s="86">
        <v>1215059.0538999999</v>
      </c>
      <c r="L698" s="120">
        <v>1107</v>
      </c>
      <c r="M698" s="83">
        <v>2</v>
      </c>
      <c r="N698" s="86" t="s">
        <v>79</v>
      </c>
      <c r="O698" s="86" t="s">
        <v>2684</v>
      </c>
      <c r="P698" s="86" t="s">
        <v>685</v>
      </c>
      <c r="Q698" s="84" t="s">
        <v>2690</v>
      </c>
      <c r="R698" s="84" t="s">
        <v>703</v>
      </c>
      <c r="S698" s="84" t="s">
        <v>100</v>
      </c>
      <c r="T698" s="84" t="s">
        <v>704</v>
      </c>
      <c r="U698" s="85" t="s">
        <v>102</v>
      </c>
      <c r="V698" s="84" t="s">
        <v>706</v>
      </c>
      <c r="W698" s="84" t="s">
        <v>102</v>
      </c>
      <c r="X698" s="90" t="s">
        <v>706</v>
      </c>
      <c r="Y698" s="90">
        <v>44117</v>
      </c>
      <c r="Z698" s="91">
        <v>8220</v>
      </c>
      <c r="AA698" s="91">
        <v>8.33</v>
      </c>
      <c r="AB698" s="91">
        <v>302</v>
      </c>
      <c r="AC698" s="91">
        <v>25.6</v>
      </c>
      <c r="AD698" s="91">
        <v>26</v>
      </c>
      <c r="AE698" s="91">
        <v>7.01</v>
      </c>
      <c r="AF698" s="91">
        <v>99.1</v>
      </c>
      <c r="AG698" s="91">
        <f t="shared" si="433"/>
        <v>0.39999999999999858</v>
      </c>
      <c r="AH698" s="91">
        <v>38.9</v>
      </c>
      <c r="AI698" s="91">
        <v>14.8</v>
      </c>
      <c r="AJ698" s="91" t="s">
        <v>88</v>
      </c>
      <c r="AK698" s="91" t="s">
        <v>88</v>
      </c>
      <c r="AL698" s="91">
        <v>63000</v>
      </c>
      <c r="AM698" s="91">
        <v>71650</v>
      </c>
      <c r="AN698" s="91">
        <v>63000</v>
      </c>
      <c r="AO698" s="91">
        <v>1.42</v>
      </c>
      <c r="AP698" s="91">
        <v>0.38854226036974499</v>
      </c>
      <c r="AQ698" s="91">
        <v>0.55400000000000005</v>
      </c>
      <c r="AR698" s="91">
        <v>5</v>
      </c>
      <c r="AS698" s="91">
        <v>19.2</v>
      </c>
      <c r="AT698" s="91">
        <v>251</v>
      </c>
      <c r="AU698" s="91" t="s">
        <v>88</v>
      </c>
      <c r="AV698" s="91">
        <v>41</v>
      </c>
      <c r="AW698" s="91">
        <v>0.5</v>
      </c>
      <c r="AX698" s="91">
        <v>5</v>
      </c>
      <c r="AY698" s="91">
        <v>1.18</v>
      </c>
      <c r="AZ698" s="91">
        <v>61.3</v>
      </c>
      <c r="BA698" s="91">
        <v>45.3</v>
      </c>
      <c r="BB698" s="91">
        <v>0.05</v>
      </c>
      <c r="BC698" s="91" t="s">
        <v>88</v>
      </c>
      <c r="BD698" s="91" t="s">
        <v>88</v>
      </c>
      <c r="BE698" s="93">
        <v>1E-3</v>
      </c>
      <c r="BF698" s="91" t="s">
        <v>88</v>
      </c>
      <c r="BG698" s="91">
        <v>1.0999999999999999E-2</v>
      </c>
      <c r="BH698" s="91" t="s">
        <v>88</v>
      </c>
      <c r="BI698" s="94">
        <f t="shared" si="394"/>
        <v>98.651515634678063</v>
      </c>
      <c r="BJ698" s="95">
        <f t="shared" si="395"/>
        <v>4.7646944431053067</v>
      </c>
      <c r="BK698" s="95">
        <f t="shared" si="396"/>
        <v>74.772964517760556</v>
      </c>
      <c r="BL698" s="95">
        <f t="shared" si="397"/>
        <v>20.865668799232012</v>
      </c>
      <c r="BM698" s="95">
        <f t="shared" si="398"/>
        <v>98.083466154167098</v>
      </c>
      <c r="BN698" s="95">
        <f t="shared" si="399"/>
        <v>31.625378055544729</v>
      </c>
      <c r="BO698" s="95">
        <f t="shared" si="400"/>
        <v>90.015511174602338</v>
      </c>
      <c r="BP698" s="95">
        <f t="shared" si="401"/>
        <v>62.462113087037437</v>
      </c>
      <c r="BQ698" s="95">
        <f t="shared" si="402"/>
        <v>60.75772590417111</v>
      </c>
      <c r="BR698" s="96">
        <f t="shared" si="403"/>
        <v>59.275803832347691</v>
      </c>
      <c r="BS698" s="97" t="str">
        <f t="shared" si="404"/>
        <v>MEDIA</v>
      </c>
      <c r="BT698" s="98">
        <f t="shared" si="405"/>
        <v>4.2372881355932206</v>
      </c>
      <c r="BU698" s="99">
        <f t="shared" si="406"/>
        <v>0.99099999999999999</v>
      </c>
      <c r="BV698" s="100">
        <f t="shared" si="407"/>
        <v>0.1</v>
      </c>
      <c r="BW698" s="95">
        <f t="shared" si="408"/>
        <v>0.84265682975657785</v>
      </c>
      <c r="BX698" s="94">
        <f t="shared" si="409"/>
        <v>0.51</v>
      </c>
      <c r="BY698" s="100">
        <f t="shared" si="410"/>
        <v>0.89700000000000002</v>
      </c>
      <c r="BZ698" s="100">
        <f t="shared" si="411"/>
        <v>0</v>
      </c>
      <c r="CA698" s="94">
        <f t="shared" si="412"/>
        <v>0.15</v>
      </c>
      <c r="CB698" s="99">
        <f t="shared" si="413"/>
        <v>0.50851195616592093</v>
      </c>
      <c r="CC698" s="97" t="str">
        <f t="shared" si="414"/>
        <v>Regular</v>
      </c>
      <c r="CD698" s="99">
        <f t="shared" si="415"/>
        <v>1</v>
      </c>
      <c r="CE698" s="96">
        <f t="shared" si="416"/>
        <v>1.5733744335760278E-2</v>
      </c>
      <c r="CF698" s="96">
        <f t="shared" si="417"/>
        <v>5.6499999999999995E-2</v>
      </c>
      <c r="CG698" s="99">
        <f t="shared" si="418"/>
        <v>0.3574112481119201</v>
      </c>
      <c r="CH698" s="101" t="str">
        <f t="shared" si="419"/>
        <v>Baja</v>
      </c>
      <c r="CI698" s="96">
        <f t="shared" si="420"/>
        <v>0.76918320077647018</v>
      </c>
      <c r="CJ698" s="96">
        <f t="shared" si="421"/>
        <v>1</v>
      </c>
      <c r="CK698" s="96">
        <f t="shared" si="422"/>
        <v>9.000000000000008E-3</v>
      </c>
      <c r="CL698" s="102">
        <f t="shared" si="423"/>
        <v>0.59272773359215669</v>
      </c>
      <c r="CM698" s="103" t="str">
        <f t="shared" si="424"/>
        <v>Media</v>
      </c>
      <c r="CN698" s="96">
        <f t="shared" si="425"/>
        <v>0.10299999999999999</v>
      </c>
      <c r="CO698" s="96">
        <f t="shared" si="426"/>
        <v>0.10299999999999999</v>
      </c>
      <c r="CP698" s="103" t="str">
        <f t="shared" si="427"/>
        <v>Ninguna</v>
      </c>
      <c r="CQ698" s="104">
        <f t="shared" si="428"/>
        <v>8.7743773352834453E-2</v>
      </c>
      <c r="CR698" s="104">
        <f t="shared" si="429"/>
        <v>8.7743773352834453E-2</v>
      </c>
      <c r="CS698" s="103" t="str">
        <f t="shared" si="430"/>
        <v>Ninguna</v>
      </c>
      <c r="CT698" s="105" t="str">
        <f t="shared" si="431"/>
        <v>Hipereutrofico</v>
      </c>
      <c r="CU698" s="83" t="s">
        <v>3057</v>
      </c>
      <c r="CV698" s="83" t="s">
        <v>3058</v>
      </c>
      <c r="CW698" s="90">
        <v>44146</v>
      </c>
      <c r="CX698" s="106">
        <f t="shared" si="432"/>
        <v>5.9425422603697449</v>
      </c>
    </row>
    <row r="699" spans="1:102" ht="30" hidden="1" customHeight="1" x14ac:dyDescent="0.2">
      <c r="A699" s="83">
        <v>2020</v>
      </c>
      <c r="B699" s="84" t="s">
        <v>2408</v>
      </c>
      <c r="C699" s="84" t="s">
        <v>653</v>
      </c>
      <c r="D699" s="84" t="s">
        <v>2409</v>
      </c>
      <c r="E699" s="84" t="s">
        <v>91</v>
      </c>
      <c r="F699" s="86" t="s">
        <v>78</v>
      </c>
      <c r="G699" s="86" t="s">
        <v>991</v>
      </c>
      <c r="H699" s="87">
        <v>-75.717072000000002</v>
      </c>
      <c r="I699" s="119">
        <v>6.2517810000000003</v>
      </c>
      <c r="J699" s="88">
        <v>818538.44429999997</v>
      </c>
      <c r="K699" s="86">
        <v>1183363.969</v>
      </c>
      <c r="L699" s="120">
        <v>2292</v>
      </c>
      <c r="M699" s="83">
        <v>2</v>
      </c>
      <c r="N699" s="86" t="s">
        <v>79</v>
      </c>
      <c r="O699" s="86" t="s">
        <v>2545</v>
      </c>
      <c r="P699" s="86" t="s">
        <v>80</v>
      </c>
      <c r="Q699" s="84" t="s">
        <v>2546</v>
      </c>
      <c r="R699" s="84" t="s">
        <v>667</v>
      </c>
      <c r="S699" s="84" t="s">
        <v>82</v>
      </c>
      <c r="T699" s="84" t="s">
        <v>721</v>
      </c>
      <c r="U699" s="85" t="s">
        <v>92</v>
      </c>
      <c r="V699" s="84" t="s">
        <v>93</v>
      </c>
      <c r="W699" s="84" t="s">
        <v>652</v>
      </c>
      <c r="X699" s="90" t="s">
        <v>653</v>
      </c>
      <c r="Y699" s="90">
        <v>44119</v>
      </c>
      <c r="Z699" s="91">
        <v>38.82</v>
      </c>
      <c r="AA699" s="91">
        <v>7.9</v>
      </c>
      <c r="AB699" s="91">
        <v>110</v>
      </c>
      <c r="AC699" s="91">
        <v>15</v>
      </c>
      <c r="AD699" s="91">
        <v>17</v>
      </c>
      <c r="AE699" s="91">
        <v>8.1</v>
      </c>
      <c r="AF699" s="91">
        <v>94.5</v>
      </c>
      <c r="AG699" s="91">
        <f t="shared" si="433"/>
        <v>2</v>
      </c>
      <c r="AH699" s="91">
        <v>12</v>
      </c>
      <c r="AI699" s="91">
        <v>2</v>
      </c>
      <c r="AJ699" s="91" t="s">
        <v>88</v>
      </c>
      <c r="AK699" s="91" t="s">
        <v>88</v>
      </c>
      <c r="AL699" s="91">
        <v>20</v>
      </c>
      <c r="AM699" s="91">
        <v>6867</v>
      </c>
      <c r="AN699" s="91">
        <v>52</v>
      </c>
      <c r="AO699" s="91">
        <v>0.5</v>
      </c>
      <c r="AP699" s="91">
        <v>0.2484863293062323</v>
      </c>
      <c r="AQ699" s="91">
        <v>0.03</v>
      </c>
      <c r="AR699" s="91">
        <v>5</v>
      </c>
      <c r="AS699" s="91">
        <v>4.7699999999999996</v>
      </c>
      <c r="AT699" s="91">
        <v>75</v>
      </c>
      <c r="AU699" s="91" t="s">
        <v>88</v>
      </c>
      <c r="AV699" s="91">
        <v>9</v>
      </c>
      <c r="AW699" s="91">
        <v>0.1</v>
      </c>
      <c r="AX699" s="91">
        <v>5</v>
      </c>
      <c r="AY699" s="91">
        <v>0.19700000000000001</v>
      </c>
      <c r="AZ699" s="91">
        <v>49.7</v>
      </c>
      <c r="BA699" s="91">
        <v>47.7</v>
      </c>
      <c r="BB699" s="91">
        <v>0.05</v>
      </c>
      <c r="BC699" s="91" t="s">
        <v>88</v>
      </c>
      <c r="BD699" s="91" t="s">
        <v>88</v>
      </c>
      <c r="BE699" s="93">
        <v>1E-3</v>
      </c>
      <c r="BF699" s="91" t="s">
        <v>88</v>
      </c>
      <c r="BG699" s="91">
        <v>0.01</v>
      </c>
      <c r="BH699" s="91" t="s">
        <v>88</v>
      </c>
      <c r="BI699" s="94">
        <f t="shared" si="394"/>
        <v>97.448770870613458</v>
      </c>
      <c r="BJ699" s="95">
        <f t="shared" si="395"/>
        <v>51.15577675082065</v>
      </c>
      <c r="BK699" s="95">
        <f t="shared" si="396"/>
        <v>87.457993530999374</v>
      </c>
      <c r="BL699" s="95">
        <f t="shared" si="397"/>
        <v>80.14150832</v>
      </c>
      <c r="BM699" s="95">
        <f t="shared" si="398"/>
        <v>99.104004398411917</v>
      </c>
      <c r="BN699" s="95">
        <f t="shared" si="399"/>
        <v>61.608367706250007</v>
      </c>
      <c r="BO699" s="95">
        <f t="shared" si="400"/>
        <v>86.490133881600002</v>
      </c>
      <c r="BP699" s="95">
        <f t="shared" si="401"/>
        <v>86.624886685407915</v>
      </c>
      <c r="BQ699" s="95">
        <f t="shared" si="402"/>
        <v>85.639398085937501</v>
      </c>
      <c r="BR699" s="96">
        <f t="shared" si="403"/>
        <v>80.832159931219962</v>
      </c>
      <c r="BS699" s="97" t="str">
        <f t="shared" si="404"/>
        <v>BUENA</v>
      </c>
      <c r="BT699" s="98">
        <f t="shared" si="405"/>
        <v>25.380710659898476</v>
      </c>
      <c r="BU699" s="99">
        <f t="shared" si="406"/>
        <v>0.94500000000000006</v>
      </c>
      <c r="BV699" s="100">
        <f t="shared" si="407"/>
        <v>0.97805804683409148</v>
      </c>
      <c r="BW699" s="95">
        <f t="shared" si="408"/>
        <v>1</v>
      </c>
      <c r="BX699" s="94">
        <f t="shared" si="409"/>
        <v>0.91</v>
      </c>
      <c r="BY699" s="100">
        <f t="shared" si="410"/>
        <v>0.99299999999999999</v>
      </c>
      <c r="BZ699" s="100">
        <f t="shared" si="411"/>
        <v>0.70114109691276916</v>
      </c>
      <c r="CA699" s="94">
        <f t="shared" si="412"/>
        <v>0.15</v>
      </c>
      <c r="CB699" s="99">
        <f t="shared" si="413"/>
        <v>0.81370788012456063</v>
      </c>
      <c r="CC699" s="97" t="str">
        <f t="shared" si="414"/>
        <v>Aceptable</v>
      </c>
      <c r="CD699" s="99">
        <f t="shared" si="415"/>
        <v>0.2988589030872309</v>
      </c>
      <c r="CE699" s="96">
        <f t="shared" si="416"/>
        <v>1.9746078889611864E-2</v>
      </c>
      <c r="CF699" s="96">
        <f t="shared" si="417"/>
        <v>0</v>
      </c>
      <c r="CG699" s="99">
        <f t="shared" si="418"/>
        <v>0.10620166065894759</v>
      </c>
      <c r="CH699" s="101" t="str">
        <f t="shared" si="419"/>
        <v>Ninguna</v>
      </c>
      <c r="CI699" s="96">
        <f t="shared" si="420"/>
        <v>0</v>
      </c>
      <c r="CJ699" s="96">
        <f t="shared" si="421"/>
        <v>0.70858954654075523</v>
      </c>
      <c r="CK699" s="96">
        <f t="shared" si="422"/>
        <v>5.4999999999999938E-2</v>
      </c>
      <c r="CL699" s="102">
        <f t="shared" si="423"/>
        <v>0.25452984884691837</v>
      </c>
      <c r="CM699" s="103" t="str">
        <f t="shared" si="424"/>
        <v>Baja</v>
      </c>
      <c r="CN699" s="96">
        <f t="shared" si="425"/>
        <v>0</v>
      </c>
      <c r="CO699" s="96">
        <f t="shared" si="426"/>
        <v>0</v>
      </c>
      <c r="CP699" s="103" t="str">
        <f t="shared" si="427"/>
        <v>Ninguna</v>
      </c>
      <c r="CQ699" s="104">
        <f t="shared" si="428"/>
        <v>2.1352556161020657E-2</v>
      </c>
      <c r="CR699" s="104">
        <f t="shared" si="429"/>
        <v>2.1352556161020657E-2</v>
      </c>
      <c r="CS699" s="103" t="str">
        <f t="shared" si="430"/>
        <v>Ninguna</v>
      </c>
      <c r="CT699" s="105" t="str">
        <f t="shared" si="431"/>
        <v>Eutrofico</v>
      </c>
      <c r="CU699" s="83" t="s">
        <v>3060</v>
      </c>
      <c r="CV699" s="83" t="s">
        <v>3061</v>
      </c>
      <c r="CW699" s="90">
        <v>43841</v>
      </c>
      <c r="CX699" s="106">
        <f t="shared" si="432"/>
        <v>5.2784863293062321</v>
      </c>
    </row>
    <row r="700" spans="1:102" ht="30" hidden="1" customHeight="1" x14ac:dyDescent="0.2">
      <c r="A700" s="83">
        <v>2020</v>
      </c>
      <c r="B700" s="84" t="s">
        <v>2412</v>
      </c>
      <c r="C700" s="84" t="s">
        <v>653</v>
      </c>
      <c r="D700" s="84" t="s">
        <v>2413</v>
      </c>
      <c r="E700" s="84" t="s">
        <v>91</v>
      </c>
      <c r="F700" s="86" t="s">
        <v>78</v>
      </c>
      <c r="G700" s="86" t="s">
        <v>991</v>
      </c>
      <c r="H700" s="87">
        <v>-75.717760999999996</v>
      </c>
      <c r="I700" s="119">
        <v>6.2503510000000002</v>
      </c>
      <c r="J700" s="88">
        <v>818461.67429999996</v>
      </c>
      <c r="K700" s="86">
        <v>1183206.0031000001</v>
      </c>
      <c r="L700" s="120">
        <v>2265</v>
      </c>
      <c r="M700" s="83">
        <v>2</v>
      </c>
      <c r="N700" s="86" t="s">
        <v>79</v>
      </c>
      <c r="O700" s="86" t="s">
        <v>2545</v>
      </c>
      <c r="P700" s="86" t="s">
        <v>80</v>
      </c>
      <c r="Q700" s="84" t="s">
        <v>2546</v>
      </c>
      <c r="R700" s="84" t="s">
        <v>667</v>
      </c>
      <c r="S700" s="84" t="s">
        <v>82</v>
      </c>
      <c r="T700" s="84" t="s">
        <v>721</v>
      </c>
      <c r="U700" s="85" t="s">
        <v>92</v>
      </c>
      <c r="V700" s="84" t="s">
        <v>93</v>
      </c>
      <c r="W700" s="84" t="s">
        <v>652</v>
      </c>
      <c r="X700" s="90" t="s">
        <v>653</v>
      </c>
      <c r="Y700" s="90">
        <v>44119</v>
      </c>
      <c r="Z700" s="91">
        <v>40.36</v>
      </c>
      <c r="AA700" s="91">
        <v>7.8</v>
      </c>
      <c r="AB700" s="91">
        <v>137</v>
      </c>
      <c r="AC700" s="91">
        <v>14.3</v>
      </c>
      <c r="AD700" s="91">
        <v>17.3</v>
      </c>
      <c r="AE700" s="91">
        <v>8.5</v>
      </c>
      <c r="AF700" s="91">
        <v>91.7</v>
      </c>
      <c r="AG700" s="91">
        <f t="shared" si="433"/>
        <v>3</v>
      </c>
      <c r="AH700" s="91">
        <v>12</v>
      </c>
      <c r="AI700" s="91">
        <v>2</v>
      </c>
      <c r="AJ700" s="91" t="s">
        <v>88</v>
      </c>
      <c r="AK700" s="91" t="s">
        <v>88</v>
      </c>
      <c r="AL700" s="91">
        <v>62</v>
      </c>
      <c r="AM700" s="91">
        <v>36540</v>
      </c>
      <c r="AN700" s="91">
        <v>65</v>
      </c>
      <c r="AO700" s="91">
        <v>0.5</v>
      </c>
      <c r="AP700" s="91">
        <v>0.33432706124838518</v>
      </c>
      <c r="AQ700" s="91">
        <v>0.03</v>
      </c>
      <c r="AR700" s="91">
        <v>5</v>
      </c>
      <c r="AS700" s="91">
        <v>14.1</v>
      </c>
      <c r="AT700" s="91">
        <v>131</v>
      </c>
      <c r="AU700" s="91" t="s">
        <v>88</v>
      </c>
      <c r="AV700" s="91">
        <v>26</v>
      </c>
      <c r="AW700" s="91">
        <v>0.1</v>
      </c>
      <c r="AX700" s="91">
        <v>5</v>
      </c>
      <c r="AY700" s="91">
        <v>0.19400000000000001</v>
      </c>
      <c r="AZ700" s="91">
        <v>49.5</v>
      </c>
      <c r="BA700" s="91">
        <v>47.4</v>
      </c>
      <c r="BB700" s="91">
        <v>0.05</v>
      </c>
      <c r="BC700" s="91" t="s">
        <v>88</v>
      </c>
      <c r="BD700" s="91" t="s">
        <v>88</v>
      </c>
      <c r="BE700" s="93">
        <v>1E-3</v>
      </c>
      <c r="BF700" s="91" t="s">
        <v>88</v>
      </c>
      <c r="BG700" s="91">
        <v>0.01</v>
      </c>
      <c r="BH700" s="91" t="s">
        <v>88</v>
      </c>
      <c r="BI700" s="94">
        <f t="shared" si="394"/>
        <v>96.145428706762999</v>
      </c>
      <c r="BJ700" s="95">
        <f t="shared" si="395"/>
        <v>48.598608324994892</v>
      </c>
      <c r="BK700" s="95">
        <f t="shared" si="396"/>
        <v>89.555636015997152</v>
      </c>
      <c r="BL700" s="95">
        <f t="shared" si="397"/>
        <v>80.14150832</v>
      </c>
      <c r="BM700" s="95">
        <f t="shared" si="398"/>
        <v>98.47682499715836</v>
      </c>
      <c r="BN700" s="95">
        <f t="shared" si="399"/>
        <v>61.608367706250007</v>
      </c>
      <c r="BO700" s="95">
        <f t="shared" si="400"/>
        <v>82.8532985051</v>
      </c>
      <c r="BP700" s="95">
        <f t="shared" si="401"/>
        <v>69.477582133731786</v>
      </c>
      <c r="BQ700" s="95">
        <f t="shared" si="402"/>
        <v>80.991827349883096</v>
      </c>
      <c r="BR700" s="96">
        <f t="shared" si="403"/>
        <v>78.308669695149788</v>
      </c>
      <c r="BS700" s="97" t="str">
        <f t="shared" si="404"/>
        <v>BUENA</v>
      </c>
      <c r="BT700" s="98">
        <f t="shared" si="405"/>
        <v>25.773195876288661</v>
      </c>
      <c r="BU700" s="99">
        <f t="shared" si="406"/>
        <v>0.91700000000000004</v>
      </c>
      <c r="BV700" s="100">
        <f t="shared" si="407"/>
        <v>0.96552880978740729</v>
      </c>
      <c r="BW700" s="95">
        <f t="shared" si="408"/>
        <v>1</v>
      </c>
      <c r="BX700" s="94">
        <f t="shared" si="409"/>
        <v>0.91</v>
      </c>
      <c r="BY700" s="100">
        <f t="shared" si="410"/>
        <v>0.94199999999999995</v>
      </c>
      <c r="BZ700" s="100">
        <f t="shared" si="411"/>
        <v>0.59894349948094772</v>
      </c>
      <c r="CA700" s="94">
        <f t="shared" si="412"/>
        <v>0.15</v>
      </c>
      <c r="CB700" s="99">
        <f t="shared" si="413"/>
        <v>0.78602612329756982</v>
      </c>
      <c r="CC700" s="97" t="str">
        <f t="shared" si="414"/>
        <v>Aceptable</v>
      </c>
      <c r="CD700" s="99">
        <f t="shared" si="415"/>
        <v>0.40105650051905228</v>
      </c>
      <c r="CE700" s="96">
        <f t="shared" si="416"/>
        <v>1.9205459545675024E-2</v>
      </c>
      <c r="CF700" s="96">
        <f t="shared" si="417"/>
        <v>0</v>
      </c>
      <c r="CG700" s="99">
        <f t="shared" si="418"/>
        <v>0.14008732002157578</v>
      </c>
      <c r="CH700" s="101" t="str">
        <f t="shared" si="419"/>
        <v>Ninguna</v>
      </c>
      <c r="CI700" s="96">
        <f t="shared" si="420"/>
        <v>0</v>
      </c>
      <c r="CJ700" s="96">
        <f t="shared" si="421"/>
        <v>1</v>
      </c>
      <c r="CK700" s="96">
        <f t="shared" si="422"/>
        <v>8.2999999999999963E-2</v>
      </c>
      <c r="CL700" s="102">
        <f t="shared" si="423"/>
        <v>0.36099999999999999</v>
      </c>
      <c r="CM700" s="103" t="str">
        <f t="shared" si="424"/>
        <v>Baja</v>
      </c>
      <c r="CN700" s="96">
        <f t="shared" si="425"/>
        <v>5.7999999999999996E-2</v>
      </c>
      <c r="CO700" s="96">
        <f t="shared" si="426"/>
        <v>5.7999999999999996E-2</v>
      </c>
      <c r="CP700" s="103" t="str">
        <f t="shared" si="427"/>
        <v>Ninguna</v>
      </c>
      <c r="CQ700" s="104">
        <f t="shared" si="428"/>
        <v>1.5217121208656325E-2</v>
      </c>
      <c r="CR700" s="104">
        <f t="shared" si="429"/>
        <v>1.5217121208656325E-2</v>
      </c>
      <c r="CS700" s="103" t="str">
        <f t="shared" si="430"/>
        <v>Ninguna</v>
      </c>
      <c r="CT700" s="105" t="str">
        <f t="shared" si="431"/>
        <v>Eutrofico</v>
      </c>
      <c r="CU700" s="83" t="s">
        <v>3060</v>
      </c>
      <c r="CV700" s="83" t="s">
        <v>3061</v>
      </c>
      <c r="CW700" s="90">
        <v>43841</v>
      </c>
      <c r="CX700" s="106">
        <f t="shared" si="432"/>
        <v>5.3643270612483853</v>
      </c>
    </row>
    <row r="701" spans="1:102" ht="30" hidden="1" customHeight="1" x14ac:dyDescent="0.2">
      <c r="A701" s="83">
        <v>2020</v>
      </c>
      <c r="B701" s="84" t="s">
        <v>2417</v>
      </c>
      <c r="C701" s="84" t="s">
        <v>641</v>
      </c>
      <c r="D701" s="83" t="s">
        <v>2227</v>
      </c>
      <c r="E701" s="84" t="s">
        <v>224</v>
      </c>
      <c r="F701" s="86" t="s">
        <v>1285</v>
      </c>
      <c r="G701" s="86" t="s">
        <v>991</v>
      </c>
      <c r="H701" s="87">
        <v>-74.785583000000003</v>
      </c>
      <c r="I701" s="119">
        <v>7.9279469999999996</v>
      </c>
      <c r="J701" s="88">
        <v>921923.90789999999</v>
      </c>
      <c r="K701" s="86">
        <v>1368517.0464999999</v>
      </c>
      <c r="L701" s="120">
        <v>43</v>
      </c>
      <c r="M701" s="83">
        <v>2</v>
      </c>
      <c r="N701" s="86" t="s">
        <v>79</v>
      </c>
      <c r="O701" s="86" t="s">
        <v>2684</v>
      </c>
      <c r="P701" s="86" t="s">
        <v>685</v>
      </c>
      <c r="Q701" s="84" t="s">
        <v>2685</v>
      </c>
      <c r="R701" s="84" t="s">
        <v>748</v>
      </c>
      <c r="S701" s="84" t="s">
        <v>636</v>
      </c>
      <c r="T701" s="84" t="s">
        <v>749</v>
      </c>
      <c r="U701" s="85" t="s">
        <v>638</v>
      </c>
      <c r="V701" s="84" t="s">
        <v>639</v>
      </c>
      <c r="W701" s="84" t="s">
        <v>640</v>
      </c>
      <c r="X701" s="90" t="s">
        <v>641</v>
      </c>
      <c r="Y701" s="90">
        <v>44167</v>
      </c>
      <c r="Z701" s="91">
        <v>160</v>
      </c>
      <c r="AA701" s="91">
        <v>7.2</v>
      </c>
      <c r="AB701" s="91">
        <v>70</v>
      </c>
      <c r="AC701" s="91">
        <v>27.1</v>
      </c>
      <c r="AD701" s="91">
        <v>31</v>
      </c>
      <c r="AE701" s="91">
        <v>8.1999999999999993</v>
      </c>
      <c r="AF701" s="91">
        <v>63.2</v>
      </c>
      <c r="AG701" s="91">
        <f t="shared" si="433"/>
        <v>3.8999999999999986</v>
      </c>
      <c r="AH701" s="91">
        <v>12</v>
      </c>
      <c r="AI701" s="91">
        <v>2</v>
      </c>
      <c r="AJ701" s="91" t="s">
        <v>88</v>
      </c>
      <c r="AK701" s="91" t="s">
        <v>88</v>
      </c>
      <c r="AL701" s="91">
        <v>1460</v>
      </c>
      <c r="AM701" s="91">
        <v>20140</v>
      </c>
      <c r="AN701" s="91">
        <v>2010</v>
      </c>
      <c r="AO701" s="91">
        <v>0.5</v>
      </c>
      <c r="AP701" s="91">
        <v>0.2484863293062323</v>
      </c>
      <c r="AQ701" s="91">
        <v>0.03</v>
      </c>
      <c r="AR701" s="91">
        <v>5</v>
      </c>
      <c r="AS701" s="91">
        <v>109</v>
      </c>
      <c r="AT701" s="91">
        <v>142</v>
      </c>
      <c r="AU701" s="91" t="s">
        <v>88</v>
      </c>
      <c r="AV701" s="91">
        <v>53</v>
      </c>
      <c r="AW701" s="91">
        <v>0.1</v>
      </c>
      <c r="AX701" s="91">
        <v>5</v>
      </c>
      <c r="AY701" s="91">
        <v>0.251</v>
      </c>
      <c r="AZ701" s="91">
        <v>5.86</v>
      </c>
      <c r="BA701" s="91">
        <v>19.399999999999999</v>
      </c>
      <c r="BB701" s="91">
        <v>0.5</v>
      </c>
      <c r="BC701" s="91" t="s">
        <v>88</v>
      </c>
      <c r="BD701" s="91" t="s">
        <v>88</v>
      </c>
      <c r="BE701" s="93">
        <v>1E-3</v>
      </c>
      <c r="BF701" s="91" t="s">
        <v>88</v>
      </c>
      <c r="BG701" s="91">
        <v>0.01</v>
      </c>
      <c r="BH701" s="91" t="s">
        <v>88</v>
      </c>
      <c r="BI701" s="94">
        <f t="shared" si="394"/>
        <v>63.762813212470469</v>
      </c>
      <c r="BJ701" s="95">
        <f t="shared" si="395"/>
        <v>18.253932563093599</v>
      </c>
      <c r="BK701" s="95">
        <f t="shared" si="396"/>
        <v>92.138198271999016</v>
      </c>
      <c r="BL701" s="95">
        <f t="shared" si="397"/>
        <v>80.14150832</v>
      </c>
      <c r="BM701" s="95">
        <f t="shared" si="398"/>
        <v>99.104004398411917</v>
      </c>
      <c r="BN701" s="95">
        <f t="shared" si="399"/>
        <v>61.608367706250007</v>
      </c>
      <c r="BO701" s="95">
        <f t="shared" si="400"/>
        <v>78.829219408181103</v>
      </c>
      <c r="BP701" s="95">
        <f t="shared" si="401"/>
        <v>5</v>
      </c>
      <c r="BQ701" s="95">
        <f t="shared" si="402"/>
        <v>79.559924096305608</v>
      </c>
      <c r="BR701" s="96">
        <f t="shared" si="403"/>
        <v>62.634429019360539</v>
      </c>
      <c r="BS701" s="97" t="str">
        <f t="shared" si="404"/>
        <v>MEDIA</v>
      </c>
      <c r="BT701" s="98">
        <f t="shared" si="405"/>
        <v>19.920318725099602</v>
      </c>
      <c r="BU701" s="99">
        <f t="shared" si="406"/>
        <v>0.63200000000000001</v>
      </c>
      <c r="BV701" s="100">
        <f t="shared" si="407"/>
        <v>0.1</v>
      </c>
      <c r="BW701" s="95">
        <f t="shared" si="408"/>
        <v>1</v>
      </c>
      <c r="BX701" s="94">
        <f t="shared" si="409"/>
        <v>0.91</v>
      </c>
      <c r="BY701" s="100">
        <f t="shared" si="410"/>
        <v>0.86099999999999999</v>
      </c>
      <c r="BZ701" s="100">
        <f t="shared" si="411"/>
        <v>0.83690848252222061</v>
      </c>
      <c r="CA701" s="94">
        <f t="shared" si="412"/>
        <v>0.8</v>
      </c>
      <c r="CB701" s="99">
        <f t="shared" si="413"/>
        <v>0.73222718755311089</v>
      </c>
      <c r="CC701" s="97" t="str">
        <f t="shared" si="414"/>
        <v>Aceptable</v>
      </c>
      <c r="CD701" s="99">
        <f t="shared" si="415"/>
        <v>0.16309151747777934</v>
      </c>
      <c r="CE701" s="96">
        <f t="shared" si="416"/>
        <v>0</v>
      </c>
      <c r="CF701" s="96">
        <f t="shared" si="417"/>
        <v>0</v>
      </c>
      <c r="CG701" s="99">
        <f t="shared" si="418"/>
        <v>5.4363839159259776E-2</v>
      </c>
      <c r="CH701" s="101" t="str">
        <f t="shared" si="419"/>
        <v>Ninguna</v>
      </c>
      <c r="CI701" s="96">
        <f t="shared" si="420"/>
        <v>0</v>
      </c>
      <c r="CJ701" s="96">
        <f t="shared" si="421"/>
        <v>1</v>
      </c>
      <c r="CK701" s="96">
        <f t="shared" si="422"/>
        <v>0.36799999999999999</v>
      </c>
      <c r="CL701" s="102">
        <f t="shared" si="423"/>
        <v>0.45599999999999996</v>
      </c>
      <c r="CM701" s="103" t="str">
        <f t="shared" si="424"/>
        <v>Media</v>
      </c>
      <c r="CN701" s="96">
        <f t="shared" si="425"/>
        <v>0.13900000000000001</v>
      </c>
      <c r="CO701" s="96">
        <f t="shared" si="426"/>
        <v>0.13900000000000001</v>
      </c>
      <c r="CP701" s="103" t="str">
        <f t="shared" si="427"/>
        <v>Ninguna</v>
      </c>
      <c r="CQ701" s="104">
        <f t="shared" si="428"/>
        <v>1.9460609850855683E-3</v>
      </c>
      <c r="CR701" s="104">
        <f t="shared" si="429"/>
        <v>1.9460609850855683E-3</v>
      </c>
      <c r="CS701" s="103" t="str">
        <f t="shared" si="430"/>
        <v>Ninguna</v>
      </c>
      <c r="CT701" s="105" t="str">
        <f t="shared" si="431"/>
        <v>Eutrofico</v>
      </c>
      <c r="CU701" s="108" t="s">
        <v>3047</v>
      </c>
      <c r="CV701" s="83" t="s">
        <v>3048</v>
      </c>
      <c r="CW701" s="90">
        <v>44196</v>
      </c>
      <c r="CX701" s="106">
        <f t="shared" si="432"/>
        <v>5.2784863293062321</v>
      </c>
    </row>
    <row r="702" spans="1:102" ht="30" hidden="1" customHeight="1" x14ac:dyDescent="0.2">
      <c r="A702" s="83">
        <v>2020</v>
      </c>
      <c r="B702" s="84" t="s">
        <v>2420</v>
      </c>
      <c r="C702" s="84" t="s">
        <v>641</v>
      </c>
      <c r="D702" s="83" t="s">
        <v>2230</v>
      </c>
      <c r="E702" s="84" t="s">
        <v>224</v>
      </c>
      <c r="F702" s="86" t="s">
        <v>1285</v>
      </c>
      <c r="G702" s="86" t="s">
        <v>991</v>
      </c>
      <c r="H702" s="87">
        <v>-74.791667000000004</v>
      </c>
      <c r="I702" s="119">
        <v>7.9319689999999996</v>
      </c>
      <c r="J702" s="88">
        <v>921253.7855</v>
      </c>
      <c r="K702" s="86">
        <v>1368963.0432</v>
      </c>
      <c r="L702" s="120">
        <v>41</v>
      </c>
      <c r="M702" s="83">
        <v>2</v>
      </c>
      <c r="N702" s="86" t="s">
        <v>79</v>
      </c>
      <c r="O702" s="86" t="s">
        <v>2684</v>
      </c>
      <c r="P702" s="86" t="s">
        <v>685</v>
      </c>
      <c r="Q702" s="84" t="s">
        <v>2685</v>
      </c>
      <c r="R702" s="84" t="s">
        <v>748</v>
      </c>
      <c r="S702" s="84" t="s">
        <v>636</v>
      </c>
      <c r="T702" s="84" t="s">
        <v>749</v>
      </c>
      <c r="U702" s="85" t="s">
        <v>638</v>
      </c>
      <c r="V702" s="84" t="s">
        <v>639</v>
      </c>
      <c r="W702" s="84" t="s">
        <v>640</v>
      </c>
      <c r="X702" s="90" t="s">
        <v>641</v>
      </c>
      <c r="Y702" s="90">
        <v>44167</v>
      </c>
      <c r="Z702" s="91">
        <v>18200</v>
      </c>
      <c r="AA702" s="91">
        <v>5.97</v>
      </c>
      <c r="AB702" s="91">
        <v>54.8</v>
      </c>
      <c r="AC702" s="91">
        <v>26.5</v>
      </c>
      <c r="AD702" s="91">
        <v>31.9</v>
      </c>
      <c r="AE702" s="91">
        <v>6.32</v>
      </c>
      <c r="AF702" s="91">
        <v>77.900000000000006</v>
      </c>
      <c r="AG702" s="91">
        <f t="shared" si="433"/>
        <v>5.3999999999999986</v>
      </c>
      <c r="AH702" s="91">
        <v>12</v>
      </c>
      <c r="AI702" s="91">
        <v>2</v>
      </c>
      <c r="AJ702" s="91" t="s">
        <v>88</v>
      </c>
      <c r="AK702" s="91" t="s">
        <v>88</v>
      </c>
      <c r="AL702" s="91">
        <v>2820</v>
      </c>
      <c r="AM702" s="91">
        <v>46110</v>
      </c>
      <c r="AN702" s="91">
        <v>4870</v>
      </c>
      <c r="AO702" s="91">
        <v>0.5</v>
      </c>
      <c r="AP702" s="91">
        <v>0.2484863293062323</v>
      </c>
      <c r="AQ702" s="91">
        <v>0.03</v>
      </c>
      <c r="AR702" s="91">
        <v>5</v>
      </c>
      <c r="AS702" s="91">
        <v>383</v>
      </c>
      <c r="AT702" s="91">
        <v>496</v>
      </c>
      <c r="AU702" s="91" t="s">
        <v>88</v>
      </c>
      <c r="AV702" s="91">
        <v>351</v>
      </c>
      <c r="AW702" s="91">
        <v>0.7</v>
      </c>
      <c r="AX702" s="91">
        <v>5</v>
      </c>
      <c r="AY702" s="91">
        <v>0.52600000000000002</v>
      </c>
      <c r="AZ702" s="91">
        <v>15.9</v>
      </c>
      <c r="BA702" s="91">
        <v>22.1</v>
      </c>
      <c r="BB702" s="91">
        <v>0.05</v>
      </c>
      <c r="BC702" s="91" t="s">
        <v>88</v>
      </c>
      <c r="BD702" s="91" t="s">
        <v>88</v>
      </c>
      <c r="BE702" s="93">
        <v>1E-3</v>
      </c>
      <c r="BF702" s="91" t="s">
        <v>88</v>
      </c>
      <c r="BG702" s="91">
        <v>4.7E-2</v>
      </c>
      <c r="BH702" s="91" t="s">
        <v>88</v>
      </c>
      <c r="BI702" s="94">
        <f t="shared" si="394"/>
        <v>84.009995287781607</v>
      </c>
      <c r="BJ702" s="95">
        <f t="shared" si="395"/>
        <v>13.380334014416944</v>
      </c>
      <c r="BK702" s="95">
        <f t="shared" si="396"/>
        <v>55.132815682969948</v>
      </c>
      <c r="BL702" s="95">
        <f t="shared" si="397"/>
        <v>80.14150832</v>
      </c>
      <c r="BM702" s="95">
        <f t="shared" si="398"/>
        <v>99.104004398411917</v>
      </c>
      <c r="BN702" s="95">
        <f t="shared" si="399"/>
        <v>61.608367706250007</v>
      </c>
      <c r="BO702" s="95">
        <f t="shared" si="400"/>
        <v>70.983250317438035</v>
      </c>
      <c r="BP702" s="95">
        <f t="shared" si="401"/>
        <v>5</v>
      </c>
      <c r="BQ702" s="95">
        <f t="shared" si="402"/>
        <v>-7.8987410345983591</v>
      </c>
      <c r="BR702" s="96">
        <f t="shared" si="403"/>
        <v>54.319378651344394</v>
      </c>
      <c r="BS702" s="97" t="str">
        <f t="shared" si="404"/>
        <v>MEDIA</v>
      </c>
      <c r="BT702" s="98">
        <f t="shared" si="405"/>
        <v>9.5057034220532319</v>
      </c>
      <c r="BU702" s="99">
        <f t="shared" si="406"/>
        <v>0.77900000000000003</v>
      </c>
      <c r="BV702" s="100">
        <f t="shared" si="407"/>
        <v>0.1</v>
      </c>
      <c r="BW702" s="95">
        <f t="shared" si="408"/>
        <v>0.58611549918537698</v>
      </c>
      <c r="BX702" s="94">
        <f t="shared" si="409"/>
        <v>0.91</v>
      </c>
      <c r="BY702" s="100">
        <f t="shared" si="410"/>
        <v>0</v>
      </c>
      <c r="BZ702" s="100">
        <f t="shared" si="411"/>
        <v>0.88251945613806859</v>
      </c>
      <c r="CA702" s="94">
        <f t="shared" si="412"/>
        <v>0.35</v>
      </c>
      <c r="CB702" s="99">
        <f t="shared" si="413"/>
        <v>0.52064889374528245</v>
      </c>
      <c r="CC702" s="97" t="str">
        <f t="shared" si="414"/>
        <v>Regular</v>
      </c>
      <c r="CD702" s="99">
        <f t="shared" si="415"/>
        <v>0.11748054386193137</v>
      </c>
      <c r="CE702" s="96">
        <f t="shared" si="416"/>
        <v>0</v>
      </c>
      <c r="CF702" s="96">
        <f t="shared" si="417"/>
        <v>0</v>
      </c>
      <c r="CG702" s="99">
        <f t="shared" si="418"/>
        <v>3.9160181287310455E-2</v>
      </c>
      <c r="CH702" s="101" t="str">
        <f t="shared" si="419"/>
        <v>Ninguna</v>
      </c>
      <c r="CI702" s="96">
        <f t="shared" si="420"/>
        <v>0</v>
      </c>
      <c r="CJ702" s="96">
        <f t="shared" si="421"/>
        <v>1</v>
      </c>
      <c r="CK702" s="96">
        <f t="shared" si="422"/>
        <v>0.22099999999999997</v>
      </c>
      <c r="CL702" s="102">
        <f t="shared" si="423"/>
        <v>0.40700000000000003</v>
      </c>
      <c r="CM702" s="103" t="str">
        <f t="shared" si="424"/>
        <v>Media</v>
      </c>
      <c r="CN702" s="96">
        <f t="shared" si="425"/>
        <v>1</v>
      </c>
      <c r="CO702" s="96">
        <f t="shared" si="426"/>
        <v>1</v>
      </c>
      <c r="CP702" s="103" t="str">
        <f t="shared" si="427"/>
        <v>Muy Alta</v>
      </c>
      <c r="CQ702" s="104">
        <f t="shared" si="428"/>
        <v>2.7993786190701087E-5</v>
      </c>
      <c r="CR702" s="104">
        <f t="shared" si="429"/>
        <v>2.7993786190701087E-5</v>
      </c>
      <c r="CS702" s="103" t="str">
        <f t="shared" si="430"/>
        <v>Ninguna</v>
      </c>
      <c r="CT702" s="105" t="str">
        <f t="shared" si="431"/>
        <v>Eutrofico</v>
      </c>
      <c r="CU702" s="108" t="s">
        <v>3047</v>
      </c>
      <c r="CV702" s="83" t="s">
        <v>3048</v>
      </c>
      <c r="CW702" s="90">
        <v>44196</v>
      </c>
      <c r="CX702" s="106">
        <f t="shared" si="432"/>
        <v>5.2784863293062321</v>
      </c>
    </row>
    <row r="703" spans="1:102" ht="30" hidden="1" customHeight="1" x14ac:dyDescent="0.2">
      <c r="A703" s="83">
        <v>2020</v>
      </c>
      <c r="B703" s="84" t="s">
        <v>2423</v>
      </c>
      <c r="C703" s="84" t="s">
        <v>641</v>
      </c>
      <c r="D703" s="83" t="s">
        <v>2233</v>
      </c>
      <c r="E703" s="84" t="s">
        <v>224</v>
      </c>
      <c r="F703" s="86" t="s">
        <v>1285</v>
      </c>
      <c r="G703" s="86" t="s">
        <v>991</v>
      </c>
      <c r="H703" s="87">
        <v>-74.777056000000002</v>
      </c>
      <c r="I703" s="119">
        <v>7.9125819999999996</v>
      </c>
      <c r="J703" s="88">
        <v>922861.32620000001</v>
      </c>
      <c r="K703" s="86">
        <v>1366816.0329</v>
      </c>
      <c r="L703" s="120">
        <v>43</v>
      </c>
      <c r="M703" s="83">
        <v>2</v>
      </c>
      <c r="N703" s="86" t="s">
        <v>79</v>
      </c>
      <c r="O703" s="86" t="s">
        <v>2684</v>
      </c>
      <c r="P703" s="86" t="s">
        <v>685</v>
      </c>
      <c r="Q703" s="84" t="s">
        <v>2685</v>
      </c>
      <c r="R703" s="84" t="s">
        <v>748</v>
      </c>
      <c r="S703" s="84" t="s">
        <v>636</v>
      </c>
      <c r="T703" s="84" t="s">
        <v>749</v>
      </c>
      <c r="U703" s="85" t="s">
        <v>638</v>
      </c>
      <c r="V703" s="84" t="s">
        <v>639</v>
      </c>
      <c r="W703" s="84" t="s">
        <v>640</v>
      </c>
      <c r="X703" s="90" t="s">
        <v>641</v>
      </c>
      <c r="Y703" s="90">
        <v>44167</v>
      </c>
      <c r="Z703" s="91">
        <v>1420</v>
      </c>
      <c r="AA703" s="91">
        <v>5.97</v>
      </c>
      <c r="AB703" s="91">
        <v>23.9</v>
      </c>
      <c r="AC703" s="91">
        <v>27</v>
      </c>
      <c r="AD703" s="91">
        <v>29</v>
      </c>
      <c r="AE703" s="91">
        <v>3.44</v>
      </c>
      <c r="AF703" s="91">
        <v>43</v>
      </c>
      <c r="AG703" s="91">
        <f t="shared" si="433"/>
        <v>2</v>
      </c>
      <c r="AH703" s="91">
        <v>12</v>
      </c>
      <c r="AI703" s="91">
        <v>2</v>
      </c>
      <c r="AJ703" s="91" t="s">
        <v>88</v>
      </c>
      <c r="AK703" s="91" t="s">
        <v>88</v>
      </c>
      <c r="AL703" s="91">
        <v>630</v>
      </c>
      <c r="AM703" s="91">
        <v>15150</v>
      </c>
      <c r="AN703" s="91">
        <v>1663</v>
      </c>
      <c r="AO703" s="91">
        <v>0.5</v>
      </c>
      <c r="AP703" s="91">
        <v>0.2484863293062323</v>
      </c>
      <c r="AQ703" s="91">
        <v>0.03</v>
      </c>
      <c r="AR703" s="91">
        <v>5</v>
      </c>
      <c r="AS703" s="91">
        <v>14.9</v>
      </c>
      <c r="AT703" s="91">
        <v>58</v>
      </c>
      <c r="AU703" s="91" t="s">
        <v>88</v>
      </c>
      <c r="AV703" s="91">
        <v>7</v>
      </c>
      <c r="AW703" s="91">
        <v>0.1</v>
      </c>
      <c r="AX703" s="91">
        <v>5</v>
      </c>
      <c r="AY703" s="91">
        <v>0.1</v>
      </c>
      <c r="AZ703" s="91">
        <v>8.18</v>
      </c>
      <c r="BA703" s="91">
        <v>7.71</v>
      </c>
      <c r="BB703" s="91">
        <v>0.5</v>
      </c>
      <c r="BC703" s="91" t="s">
        <v>88</v>
      </c>
      <c r="BD703" s="91" t="s">
        <v>88</v>
      </c>
      <c r="BE703" s="93">
        <v>1E-3</v>
      </c>
      <c r="BF703" s="91" t="s">
        <v>88</v>
      </c>
      <c r="BG703" s="91">
        <v>0.01</v>
      </c>
      <c r="BH703" s="91" t="s">
        <v>88</v>
      </c>
      <c r="BI703" s="94">
        <f t="shared" si="394"/>
        <v>34.286372621444997</v>
      </c>
      <c r="BJ703" s="95">
        <f t="shared" si="395"/>
        <v>19.449053147420514</v>
      </c>
      <c r="BK703" s="95">
        <f t="shared" si="396"/>
        <v>55.132815682969948</v>
      </c>
      <c r="BL703" s="95">
        <f t="shared" si="397"/>
        <v>80.14150832</v>
      </c>
      <c r="BM703" s="95">
        <f t="shared" si="398"/>
        <v>99.104004398411917</v>
      </c>
      <c r="BN703" s="95">
        <f t="shared" si="399"/>
        <v>61.608367706250007</v>
      </c>
      <c r="BO703" s="95">
        <f t="shared" si="400"/>
        <v>86.490133881600002</v>
      </c>
      <c r="BP703" s="95">
        <f t="shared" si="401"/>
        <v>68.280818667125388</v>
      </c>
      <c r="BQ703" s="95">
        <f t="shared" si="402"/>
        <v>85.879078770865604</v>
      </c>
      <c r="BR703" s="96">
        <f t="shared" si="403"/>
        <v>60.014959095516453</v>
      </c>
      <c r="BS703" s="97" t="str">
        <f t="shared" si="404"/>
        <v>MEDIA</v>
      </c>
      <c r="BT703" s="98">
        <f t="shared" si="405"/>
        <v>50</v>
      </c>
      <c r="BU703" s="99">
        <f t="shared" si="406"/>
        <v>0.42999999999999994</v>
      </c>
      <c r="BV703" s="100">
        <f t="shared" si="407"/>
        <v>0.1</v>
      </c>
      <c r="BW703" s="95">
        <f t="shared" si="408"/>
        <v>0.58611549918537698</v>
      </c>
      <c r="BX703" s="94">
        <f t="shared" si="409"/>
        <v>0.91</v>
      </c>
      <c r="BY703" s="100">
        <f t="shared" si="410"/>
        <v>0.999</v>
      </c>
      <c r="BZ703" s="100">
        <f t="shared" si="411"/>
        <v>0.9613585702373878</v>
      </c>
      <c r="CA703" s="94">
        <f t="shared" si="412"/>
        <v>0.15</v>
      </c>
      <c r="CB703" s="99">
        <f t="shared" si="413"/>
        <v>0.58770636971918711</v>
      </c>
      <c r="CC703" s="97" t="str">
        <f t="shared" si="414"/>
        <v>Regular</v>
      </c>
      <c r="CD703" s="99">
        <f t="shared" si="415"/>
        <v>3.8641429762612194E-2</v>
      </c>
      <c r="CE703" s="96">
        <f t="shared" si="416"/>
        <v>0</v>
      </c>
      <c r="CF703" s="96">
        <f t="shared" si="417"/>
        <v>0</v>
      </c>
      <c r="CG703" s="99">
        <f t="shared" si="418"/>
        <v>1.2880476587537397E-2</v>
      </c>
      <c r="CH703" s="101" t="str">
        <f t="shared" si="419"/>
        <v>Ninguna</v>
      </c>
      <c r="CI703" s="96">
        <f t="shared" si="420"/>
        <v>0</v>
      </c>
      <c r="CJ703" s="96">
        <f t="shared" si="421"/>
        <v>0.90103107438946139</v>
      </c>
      <c r="CK703" s="96">
        <f t="shared" si="422"/>
        <v>0.57000000000000006</v>
      </c>
      <c r="CL703" s="102">
        <f t="shared" si="423"/>
        <v>0.49034369146315382</v>
      </c>
      <c r="CM703" s="103" t="str">
        <f t="shared" si="424"/>
        <v>Media</v>
      </c>
      <c r="CN703" s="96">
        <f t="shared" si="425"/>
        <v>0</v>
      </c>
      <c r="CO703" s="96">
        <f t="shared" si="426"/>
        <v>0</v>
      </c>
      <c r="CP703" s="103" t="str">
        <f t="shared" si="427"/>
        <v>Ninguna</v>
      </c>
      <c r="CQ703" s="104">
        <f t="shared" si="428"/>
        <v>2.7993786190701087E-5</v>
      </c>
      <c r="CR703" s="104">
        <f t="shared" si="429"/>
        <v>2.7993786190701087E-5</v>
      </c>
      <c r="CS703" s="103" t="str">
        <f t="shared" si="430"/>
        <v>Ninguna</v>
      </c>
      <c r="CT703" s="105" t="str">
        <f t="shared" si="431"/>
        <v>Eutrofico</v>
      </c>
      <c r="CU703" s="108" t="s">
        <v>3047</v>
      </c>
      <c r="CV703" s="83" t="s">
        <v>3048</v>
      </c>
      <c r="CW703" s="90">
        <v>44196</v>
      </c>
      <c r="CX703" s="106">
        <f t="shared" si="432"/>
        <v>5.2784863293062321</v>
      </c>
    </row>
    <row r="704" spans="1:102" ht="30" hidden="1" customHeight="1" x14ac:dyDescent="0.2">
      <c r="A704" s="83">
        <v>2020</v>
      </c>
      <c r="B704" s="84" t="s">
        <v>2430</v>
      </c>
      <c r="C704" s="84" t="s">
        <v>641</v>
      </c>
      <c r="D704" s="83" t="s">
        <v>2431</v>
      </c>
      <c r="E704" s="84" t="s">
        <v>224</v>
      </c>
      <c r="F704" s="86" t="s">
        <v>1285</v>
      </c>
      <c r="G704" s="86" t="s">
        <v>991</v>
      </c>
      <c r="H704" s="87">
        <v>-74.778000000000006</v>
      </c>
      <c r="I704" s="119">
        <v>7.8698600000000001</v>
      </c>
      <c r="J704" s="88">
        <v>922749.29520000005</v>
      </c>
      <c r="K704" s="86">
        <v>1362091.0174</v>
      </c>
      <c r="L704" s="120">
        <v>49</v>
      </c>
      <c r="M704" s="83">
        <v>2</v>
      </c>
      <c r="N704" s="86" t="s">
        <v>79</v>
      </c>
      <c r="O704" s="86" t="s">
        <v>2684</v>
      </c>
      <c r="P704" s="86" t="s">
        <v>685</v>
      </c>
      <c r="Q704" s="84" t="s">
        <v>2685</v>
      </c>
      <c r="R704" s="84" t="s">
        <v>748</v>
      </c>
      <c r="S704" s="84" t="s">
        <v>636</v>
      </c>
      <c r="T704" s="84" t="s">
        <v>749</v>
      </c>
      <c r="U704" s="85" t="s">
        <v>638</v>
      </c>
      <c r="V704" s="84" t="s">
        <v>639</v>
      </c>
      <c r="W704" s="84" t="s">
        <v>640</v>
      </c>
      <c r="X704" s="90" t="s">
        <v>641</v>
      </c>
      <c r="Y704" s="90">
        <v>44166</v>
      </c>
      <c r="Z704" s="91">
        <v>14940</v>
      </c>
      <c r="AA704" s="91">
        <v>6.85</v>
      </c>
      <c r="AB704" s="91">
        <v>23.9</v>
      </c>
      <c r="AC704" s="91">
        <v>27.1</v>
      </c>
      <c r="AD704" s="91">
        <v>32</v>
      </c>
      <c r="AE704" s="91">
        <v>6.91</v>
      </c>
      <c r="AF704" s="91">
        <v>81.5</v>
      </c>
      <c r="AG704" s="91">
        <f t="shared" si="433"/>
        <v>4.8999999999999986</v>
      </c>
      <c r="AH704" s="91">
        <v>12</v>
      </c>
      <c r="AI704" s="91">
        <v>3.62</v>
      </c>
      <c r="AJ704" s="91" t="s">
        <v>88</v>
      </c>
      <c r="AK704" s="91" t="s">
        <v>88</v>
      </c>
      <c r="AL704" s="91">
        <v>1340</v>
      </c>
      <c r="AM704" s="91">
        <v>46110</v>
      </c>
      <c r="AN704" s="91">
        <v>2410</v>
      </c>
      <c r="AO704" s="91">
        <v>0.5</v>
      </c>
      <c r="AP704" s="91">
        <v>0.2484863293062323</v>
      </c>
      <c r="AQ704" s="91">
        <v>0.03</v>
      </c>
      <c r="AR704" s="91">
        <v>5</v>
      </c>
      <c r="AS704" s="91">
        <v>68.599999999999994</v>
      </c>
      <c r="AT704" s="91">
        <v>105</v>
      </c>
      <c r="AU704" s="91" t="s">
        <v>88</v>
      </c>
      <c r="AV704" s="91">
        <v>62</v>
      </c>
      <c r="AW704" s="91">
        <v>0.3</v>
      </c>
      <c r="AX704" s="91">
        <v>5</v>
      </c>
      <c r="AY704" s="91">
        <v>0.15</v>
      </c>
      <c r="AZ704" s="91">
        <v>6.91</v>
      </c>
      <c r="BA704" s="91">
        <v>7.11</v>
      </c>
      <c r="BB704" s="91">
        <v>0.05</v>
      </c>
      <c r="BC704" s="91" t="s">
        <v>88</v>
      </c>
      <c r="BD704" s="91" t="s">
        <v>88</v>
      </c>
      <c r="BE704" s="93">
        <v>1E-3</v>
      </c>
      <c r="BF704" s="91" t="s">
        <v>88</v>
      </c>
      <c r="BG704" s="91">
        <v>0.01</v>
      </c>
      <c r="BH704" s="91" t="s">
        <v>88</v>
      </c>
      <c r="BI704" s="94">
        <f t="shared" si="394"/>
        <v>88.000431716451345</v>
      </c>
      <c r="BJ704" s="95">
        <f t="shared" si="395"/>
        <v>17.160716451190556</v>
      </c>
      <c r="BK704" s="95">
        <f t="shared" si="396"/>
        <v>84.745025358343327</v>
      </c>
      <c r="BL704" s="95">
        <f t="shared" si="397"/>
        <v>66.878591944441467</v>
      </c>
      <c r="BM704" s="95">
        <f t="shared" si="398"/>
        <v>99.104004398411917</v>
      </c>
      <c r="BN704" s="95">
        <f t="shared" si="399"/>
        <v>61.608367706250007</v>
      </c>
      <c r="BO704" s="95">
        <f t="shared" si="400"/>
        <v>73.721539528736045</v>
      </c>
      <c r="BP704" s="95">
        <f t="shared" si="401"/>
        <v>29.652338144438247</v>
      </c>
      <c r="BQ704" s="95">
        <f t="shared" si="402"/>
        <v>83.7751931869375</v>
      </c>
      <c r="BR704" s="96">
        <f t="shared" si="403"/>
        <v>66.064227665274018</v>
      </c>
      <c r="BS704" s="97" t="str">
        <f t="shared" si="404"/>
        <v>MEDIA</v>
      </c>
      <c r="BT704" s="98">
        <f t="shared" si="405"/>
        <v>33.333333333333336</v>
      </c>
      <c r="BU704" s="99">
        <f t="shared" si="406"/>
        <v>0.81500000000000006</v>
      </c>
      <c r="BV704" s="100">
        <f t="shared" si="407"/>
        <v>0.1</v>
      </c>
      <c r="BW704" s="95">
        <f t="shared" si="408"/>
        <v>0.92624508267360994</v>
      </c>
      <c r="BX704" s="94">
        <f t="shared" si="409"/>
        <v>0.91</v>
      </c>
      <c r="BY704" s="100">
        <f t="shared" si="410"/>
        <v>0.83399999999999996</v>
      </c>
      <c r="BZ704" s="100">
        <f t="shared" si="411"/>
        <v>0.9613585702373878</v>
      </c>
      <c r="CA704" s="94">
        <f t="shared" si="412"/>
        <v>0.15</v>
      </c>
      <c r="CB704" s="99">
        <f t="shared" si="413"/>
        <v>0.67382451140753974</v>
      </c>
      <c r="CC704" s="97" t="str">
        <f t="shared" si="414"/>
        <v>Regular</v>
      </c>
      <c r="CD704" s="99">
        <f t="shared" si="415"/>
        <v>3.8641429762612194E-2</v>
      </c>
      <c r="CE704" s="96">
        <f t="shared" si="416"/>
        <v>0</v>
      </c>
      <c r="CF704" s="96">
        <f t="shared" si="417"/>
        <v>0</v>
      </c>
      <c r="CG704" s="99">
        <f t="shared" si="418"/>
        <v>1.2880476587537397E-2</v>
      </c>
      <c r="CH704" s="101" t="str">
        <f t="shared" si="419"/>
        <v>Ninguna</v>
      </c>
      <c r="CI704" s="96">
        <f t="shared" si="420"/>
        <v>0.341095999373216</v>
      </c>
      <c r="CJ704" s="96">
        <f t="shared" si="421"/>
        <v>1</v>
      </c>
      <c r="CK704" s="96">
        <f t="shared" si="422"/>
        <v>0.18499999999999994</v>
      </c>
      <c r="CL704" s="102">
        <f t="shared" si="423"/>
        <v>0.50869866645773865</v>
      </c>
      <c r="CM704" s="103" t="str">
        <f t="shared" si="424"/>
        <v>Media</v>
      </c>
      <c r="CN704" s="96">
        <f t="shared" si="425"/>
        <v>0.16600000000000001</v>
      </c>
      <c r="CO704" s="96">
        <f t="shared" si="426"/>
        <v>0.16600000000000001</v>
      </c>
      <c r="CP704" s="103" t="str">
        <f t="shared" si="427"/>
        <v>Ninguna</v>
      </c>
      <c r="CQ704" s="104">
        <f t="shared" si="428"/>
        <v>5.8255746372622293E-4</v>
      </c>
      <c r="CR704" s="104">
        <f t="shared" si="429"/>
        <v>5.8255746372622293E-4</v>
      </c>
      <c r="CS704" s="103" t="str">
        <f t="shared" si="430"/>
        <v>Ninguna</v>
      </c>
      <c r="CT704" s="105" t="str">
        <f t="shared" si="431"/>
        <v>Eutrofico</v>
      </c>
      <c r="CU704" s="108" t="s">
        <v>3047</v>
      </c>
      <c r="CV704" s="83" t="s">
        <v>3048</v>
      </c>
      <c r="CW704" s="90">
        <v>44196</v>
      </c>
      <c r="CX704" s="106">
        <f t="shared" si="432"/>
        <v>5.2784863293062321</v>
      </c>
    </row>
    <row r="705" spans="1:102" ht="30" hidden="1" customHeight="1" x14ac:dyDescent="0.2">
      <c r="A705" s="83">
        <v>2020</v>
      </c>
      <c r="B705" s="84" t="s">
        <v>3062</v>
      </c>
      <c r="C705" s="84" t="s">
        <v>641</v>
      </c>
      <c r="D705" s="83" t="s">
        <v>2434</v>
      </c>
      <c r="E705" s="84" t="s">
        <v>224</v>
      </c>
      <c r="F705" s="86" t="s">
        <v>1285</v>
      </c>
      <c r="G705" s="86" t="s">
        <v>991</v>
      </c>
      <c r="H705" s="87">
        <v>-74.799361000000005</v>
      </c>
      <c r="I705" s="119">
        <v>7.8711979999999997</v>
      </c>
      <c r="J705" s="88">
        <v>920393.72710000002</v>
      </c>
      <c r="K705" s="86">
        <v>1362243.0090000001</v>
      </c>
      <c r="L705" s="120">
        <v>46</v>
      </c>
      <c r="M705" s="83">
        <v>2</v>
      </c>
      <c r="N705" s="86" t="s">
        <v>79</v>
      </c>
      <c r="O705" s="86" t="s">
        <v>2684</v>
      </c>
      <c r="P705" s="86" t="s">
        <v>685</v>
      </c>
      <c r="Q705" s="84" t="s">
        <v>2685</v>
      </c>
      <c r="R705" s="84" t="s">
        <v>748</v>
      </c>
      <c r="S705" s="84" t="s">
        <v>636</v>
      </c>
      <c r="T705" s="84" t="s">
        <v>749</v>
      </c>
      <c r="U705" s="85" t="s">
        <v>638</v>
      </c>
      <c r="V705" s="84" t="s">
        <v>639</v>
      </c>
      <c r="W705" s="84" t="s">
        <v>640</v>
      </c>
      <c r="X705" s="90" t="s">
        <v>641</v>
      </c>
      <c r="Y705" s="90">
        <v>44166</v>
      </c>
      <c r="Z705" s="91">
        <v>127370</v>
      </c>
      <c r="AA705" s="91">
        <v>6.73</v>
      </c>
      <c r="AB705" s="91">
        <v>43.4</v>
      </c>
      <c r="AC705" s="91">
        <v>27.3</v>
      </c>
      <c r="AD705" s="91">
        <v>32</v>
      </c>
      <c r="AE705" s="91">
        <v>5.85</v>
      </c>
      <c r="AF705" s="91">
        <v>79.8</v>
      </c>
      <c r="AG705" s="91">
        <f t="shared" si="433"/>
        <v>4.6999999999999993</v>
      </c>
      <c r="AH705" s="91">
        <v>14.6</v>
      </c>
      <c r="AI705" s="91">
        <v>3.88</v>
      </c>
      <c r="AJ705" s="91" t="s">
        <v>88</v>
      </c>
      <c r="AK705" s="91" t="s">
        <v>88</v>
      </c>
      <c r="AL705" s="91">
        <v>1090</v>
      </c>
      <c r="AM705" s="91">
        <v>24000</v>
      </c>
      <c r="AN705" s="91">
        <v>1310</v>
      </c>
      <c r="AO705" s="91">
        <v>0.5</v>
      </c>
      <c r="AP705" s="91">
        <v>0.2484863293062323</v>
      </c>
      <c r="AQ705" s="91">
        <v>0.03</v>
      </c>
      <c r="AR705" s="91">
        <v>5</v>
      </c>
      <c r="AS705" s="91">
        <v>307</v>
      </c>
      <c r="AT705" s="91">
        <v>264</v>
      </c>
      <c r="AU705" s="91" t="s">
        <v>88</v>
      </c>
      <c r="AV705" s="91">
        <v>106</v>
      </c>
      <c r="AW705" s="91">
        <v>0.2</v>
      </c>
      <c r="AX705" s="91">
        <v>5</v>
      </c>
      <c r="AY705" s="91">
        <v>0.248</v>
      </c>
      <c r="AZ705" s="91">
        <v>12.8</v>
      </c>
      <c r="BA705" s="91">
        <v>16.2</v>
      </c>
      <c r="BB705" s="91">
        <v>0.05</v>
      </c>
      <c r="BC705" s="91" t="s">
        <v>88</v>
      </c>
      <c r="BD705" s="91" t="s">
        <v>88</v>
      </c>
      <c r="BE705" s="93">
        <v>1E-3</v>
      </c>
      <c r="BF705" s="91" t="s">
        <v>88</v>
      </c>
      <c r="BG705" s="91">
        <v>1.2999999999999999E-2</v>
      </c>
      <c r="BH705" s="91" t="s">
        <v>88</v>
      </c>
      <c r="BI705" s="94">
        <f t="shared" si="394"/>
        <v>86.179503582296988</v>
      </c>
      <c r="BJ705" s="95">
        <f t="shared" si="395"/>
        <v>21.032928024546134</v>
      </c>
      <c r="BK705" s="95">
        <f t="shared" si="396"/>
        <v>81.244479880942407</v>
      </c>
      <c r="BL705" s="95">
        <f t="shared" si="397"/>
        <v>64.969910634079667</v>
      </c>
      <c r="BM705" s="95">
        <f t="shared" si="398"/>
        <v>99.104004398411917</v>
      </c>
      <c r="BN705" s="95">
        <f t="shared" si="399"/>
        <v>61.608367706250007</v>
      </c>
      <c r="BO705" s="95">
        <f t="shared" si="400"/>
        <v>74.786599882259168</v>
      </c>
      <c r="BP705" s="95">
        <f t="shared" si="401"/>
        <v>5</v>
      </c>
      <c r="BQ705" s="95">
        <f t="shared" si="402"/>
        <v>58.200570682777602</v>
      </c>
      <c r="BR705" s="96">
        <f t="shared" si="403"/>
        <v>62.123304196056843</v>
      </c>
      <c r="BS705" s="97" t="str">
        <f t="shared" si="404"/>
        <v>MEDIA</v>
      </c>
      <c r="BT705" s="98">
        <f t="shared" si="405"/>
        <v>20.161290322580644</v>
      </c>
      <c r="BU705" s="99">
        <f t="shared" si="406"/>
        <v>0.79800000000000004</v>
      </c>
      <c r="BV705" s="100">
        <f t="shared" si="407"/>
        <v>0.2808766395168541</v>
      </c>
      <c r="BW705" s="95">
        <f t="shared" si="408"/>
        <v>0.87021113641679371</v>
      </c>
      <c r="BX705" s="94">
        <f t="shared" si="409"/>
        <v>0.91</v>
      </c>
      <c r="BY705" s="100">
        <f t="shared" si="410"/>
        <v>0.70199999999999996</v>
      </c>
      <c r="BZ705" s="100">
        <f t="shared" si="411"/>
        <v>0.91405190849209661</v>
      </c>
      <c r="CA705" s="94">
        <f t="shared" si="412"/>
        <v>0.15</v>
      </c>
      <c r="CB705" s="99">
        <f t="shared" si="413"/>
        <v>0.66347955581960427</v>
      </c>
      <c r="CC705" s="97" t="str">
        <f t="shared" si="414"/>
        <v>Regular</v>
      </c>
      <c r="CD705" s="99">
        <f t="shared" si="415"/>
        <v>8.5948091507903432E-2</v>
      </c>
      <c r="CE705" s="96">
        <f t="shared" si="416"/>
        <v>0</v>
      </c>
      <c r="CF705" s="96">
        <f t="shared" si="417"/>
        <v>0</v>
      </c>
      <c r="CG705" s="99">
        <f t="shared" si="418"/>
        <v>2.8649363835967809E-2</v>
      </c>
      <c r="CH705" s="101" t="str">
        <f t="shared" si="419"/>
        <v>Ninguna</v>
      </c>
      <c r="CI705" s="96">
        <f t="shared" si="420"/>
        <v>0.36218220791594508</v>
      </c>
      <c r="CJ705" s="96">
        <f t="shared" si="421"/>
        <v>1</v>
      </c>
      <c r="CK705" s="96">
        <f t="shared" si="422"/>
        <v>0.20199999999999996</v>
      </c>
      <c r="CL705" s="102">
        <f t="shared" si="423"/>
        <v>0.52139406930531507</v>
      </c>
      <c r="CM705" s="103" t="str">
        <f t="shared" si="424"/>
        <v>Media</v>
      </c>
      <c r="CN705" s="96">
        <f t="shared" si="425"/>
        <v>0.29799999999999999</v>
      </c>
      <c r="CO705" s="96">
        <f t="shared" si="426"/>
        <v>0.29799999999999999</v>
      </c>
      <c r="CP705" s="103" t="str">
        <f t="shared" si="427"/>
        <v>Baja</v>
      </c>
      <c r="CQ705" s="104">
        <f t="shared" si="428"/>
        <v>3.8514709901417388E-4</v>
      </c>
      <c r="CR705" s="104">
        <f t="shared" si="429"/>
        <v>3.8514709901417388E-4</v>
      </c>
      <c r="CS705" s="103" t="str">
        <f t="shared" si="430"/>
        <v>Ninguna</v>
      </c>
      <c r="CT705" s="105" t="str">
        <f t="shared" si="431"/>
        <v>Eutrofico</v>
      </c>
      <c r="CU705" s="108" t="s">
        <v>3047</v>
      </c>
      <c r="CV705" s="83" t="s">
        <v>3048</v>
      </c>
      <c r="CW705" s="90">
        <v>44196</v>
      </c>
      <c r="CX705" s="106">
        <f t="shared" si="432"/>
        <v>5.2784863293062321</v>
      </c>
    </row>
    <row r="706" spans="1:102" ht="30" hidden="1" customHeight="1" x14ac:dyDescent="0.2">
      <c r="A706" s="83">
        <v>2020</v>
      </c>
      <c r="B706" s="84" t="s">
        <v>3063</v>
      </c>
      <c r="C706" s="84" t="s">
        <v>3064</v>
      </c>
      <c r="D706" s="83" t="s">
        <v>2255</v>
      </c>
      <c r="E706" s="84" t="s">
        <v>224</v>
      </c>
      <c r="F706" s="86" t="s">
        <v>1285</v>
      </c>
      <c r="G706" s="86">
        <v>3</v>
      </c>
      <c r="H706" s="87">
        <v>-74.801500000000004</v>
      </c>
      <c r="I706" s="119">
        <v>7.8521080000000003</v>
      </c>
      <c r="J706" s="88">
        <v>920154.17550000001</v>
      </c>
      <c r="K706" s="86">
        <v>1360131.9938000001</v>
      </c>
      <c r="L706" s="120">
        <v>47</v>
      </c>
      <c r="M706" s="83">
        <v>2</v>
      </c>
      <c r="N706" s="86" t="s">
        <v>79</v>
      </c>
      <c r="O706" s="86" t="s">
        <v>2684</v>
      </c>
      <c r="P706" s="86" t="s">
        <v>685</v>
      </c>
      <c r="Q706" s="84" t="s">
        <v>2685</v>
      </c>
      <c r="R706" s="84" t="s">
        <v>748</v>
      </c>
      <c r="S706" s="84" t="s">
        <v>636</v>
      </c>
      <c r="T706" s="84" t="s">
        <v>749</v>
      </c>
      <c r="U706" s="85" t="s">
        <v>2256</v>
      </c>
      <c r="V706" s="84" t="s">
        <v>751</v>
      </c>
      <c r="W706" s="84" t="s">
        <v>2258</v>
      </c>
      <c r="X706" s="90" t="s">
        <v>3064</v>
      </c>
      <c r="Y706" s="90">
        <v>44167</v>
      </c>
      <c r="Z706" s="91">
        <v>1087400</v>
      </c>
      <c r="AA706" s="91">
        <v>7.8</v>
      </c>
      <c r="AB706" s="91">
        <v>81</v>
      </c>
      <c r="AC706" s="91">
        <v>27.4</v>
      </c>
      <c r="AD706" s="91">
        <v>32</v>
      </c>
      <c r="AE706" s="91">
        <v>8</v>
      </c>
      <c r="AF706" s="91">
        <v>98.4</v>
      </c>
      <c r="AG706" s="91">
        <f t="shared" si="433"/>
        <v>4.6000000000000014</v>
      </c>
      <c r="AH706" s="91">
        <v>12</v>
      </c>
      <c r="AI706" s="91">
        <v>2</v>
      </c>
      <c r="AJ706" s="91" t="s">
        <v>88</v>
      </c>
      <c r="AK706" s="91" t="s">
        <v>88</v>
      </c>
      <c r="AL706" s="91">
        <v>3500</v>
      </c>
      <c r="AM706" s="91">
        <v>32550</v>
      </c>
      <c r="AN706" s="91">
        <v>6130</v>
      </c>
      <c r="AO706" s="91">
        <v>0.5</v>
      </c>
      <c r="AP706" s="91">
        <v>0.2484863293062323</v>
      </c>
      <c r="AQ706" s="91">
        <v>0.03</v>
      </c>
      <c r="AR706" s="91">
        <v>5</v>
      </c>
      <c r="AS706" s="91">
        <v>330</v>
      </c>
      <c r="AT706" s="91">
        <v>410</v>
      </c>
      <c r="AU706" s="91" t="s">
        <v>88</v>
      </c>
      <c r="AV706" s="91">
        <v>307</v>
      </c>
      <c r="AW706" s="91">
        <v>0.6</v>
      </c>
      <c r="AX706" s="91">
        <v>5</v>
      </c>
      <c r="AY706" s="91">
        <v>0.432</v>
      </c>
      <c r="AZ706" s="91">
        <v>15.4</v>
      </c>
      <c r="BA706" s="91">
        <v>21.5</v>
      </c>
      <c r="BB706" s="91">
        <v>0.05</v>
      </c>
      <c r="BC706" s="91" t="s">
        <v>88</v>
      </c>
      <c r="BD706" s="91" t="s">
        <v>88</v>
      </c>
      <c r="BE706" s="93">
        <v>1E-3</v>
      </c>
      <c r="BF706" s="91" t="s">
        <v>88</v>
      </c>
      <c r="BG706" s="91">
        <v>4.1000000000000002E-2</v>
      </c>
      <c r="BH706" s="91" t="s">
        <v>88</v>
      </c>
      <c r="BI706" s="94">
        <f t="shared" ref="BI706:BI769" si="434">IF(AF706&gt;140,50,0.000000031615*(AF706)^5 - 0.000010304*(AF706)^4 + 0.0010076*(AF706)^3 - 0.027883*(AF706)^2 + 0.84068*(AF706) + 0.1612)</f>
        <v>98.544419096230385</v>
      </c>
      <c r="BJ706" s="95">
        <f t="shared" ref="BJ706:BJ769" si="435">IF(AN706&gt;100000,2,(EXP(-0.0152*(LN(AN706))^2-0.1063*LN(AN706)+4.5922)))</f>
        <v>12.294198407729834</v>
      </c>
      <c r="BK706" s="95">
        <f t="shared" ref="BK706:BK769" si="436">IF(AA706&lt;2,0,IF(AA706&gt;12,0,(IF(AA706&lt;=7.5,-0.1789*AA706^5+3.7932*AA706^4-30.517*AA706^3+119.75*AA706^2-224.58*AA706+159.46,-1.11429*AA706^4+44.50952*AA706^3-656.6*AA706^2+4215.34762*AA706-9840.14286))))</f>
        <v>89.555636015997152</v>
      </c>
      <c r="BL706" s="95">
        <f t="shared" ref="BL706:BL769" si="437">+IF(AI706&gt;30,2,0.00018677*AI706^4 - 0.016615*AI706^3 + 0.59636*AI706 ^2- 11.152*AI706+100.19)</f>
        <v>80.14150832</v>
      </c>
      <c r="BM706" s="95">
        <f t="shared" ref="BM706:BM769" si="438">IF(AP706&gt;100,1, 0.0000000035603*AP706^6 - 0.0000012183*AP706^5 + 0.00016238*AP706^4 - 0.010693*AP706^3 + 0.37304*AP706^2 - 7.521*AP706+100.95)</f>
        <v>99.104004398411917</v>
      </c>
      <c r="BN706" s="95">
        <f t="shared" ref="BN706:BN769" si="439">IF(AO706&gt;10,2,0.0046732*AO706^6 - 0.16167*AO706^5 + 2.20595*AO706^4 - 15.0504*AO706^3 + 53.8893*AO706^2 - 99.8933*AO706 + 99.8311)</f>
        <v>61.608367706250007</v>
      </c>
      <c r="BO706" s="95">
        <f t="shared" ref="BO706:BO769" si="440">0.0000019619*AG706^6 - 0.00013964*AG706^5 + 0.0025908*AG706^4 + 0.015398*AG706^3 - 0.67952*AG706^2 - 0.67204*AG706 + 90.392</f>
        <v>75.311752751873854</v>
      </c>
      <c r="BP706" s="95">
        <f t="shared" ref="BP706:BP769" si="441">IF(AS706&gt;100,5,(0.0000018939*AS706^4 - 0.00049942*AS706^3 + 0.049118*AS706^2 - 2.6284*AS706 + 98.098))</f>
        <v>5</v>
      </c>
      <c r="BQ706" s="95">
        <f t="shared" ref="BQ706:BQ769" si="442">IF(AT706&gt;500,20,(-0.0000000044289*AT706^4 + 0.00000465*AT706^3 - 0.0019591*AT706^2 + 0.18973*AT706 + 80.608))</f>
        <v>24.405111070999993</v>
      </c>
      <c r="BR706" s="96">
        <f t="shared" ref="BR706:BR769" si="443">+BI706*0.17+BJ706*0.16+BK706*0.11+BL706*0.11+BM706*0.1+BN706*0.1+BO706*0.1+BP706*0.08+BQ706*0.07</f>
        <v>63.097079129179207</v>
      </c>
      <c r="BS706" s="97" t="str">
        <f t="shared" ref="BS706:BS769" si="444">IF(BR706&lt;=25,"MUY MALA",IF(BR706&lt;=50,"MALO",IF(BR706&lt;=70,"MEDIA",IF(BR706&lt;=90,"BUENA","EXCELENTE"))))</f>
        <v>MEDIA</v>
      </c>
      <c r="BT706" s="98">
        <f t="shared" ref="BT706:BT769" si="445">+AX706/AY706</f>
        <v>11.574074074074074</v>
      </c>
      <c r="BU706" s="99">
        <f t="shared" ref="BU706:BU769" si="446">IF(AF706="No Calcular","No calcular",IFERROR(IF(AF706&lt;=100,((1-(1-0.01*AF706))),((1-(0.01*AF706-1)))),""))</f>
        <v>0.9840000000000001</v>
      </c>
      <c r="BV706" s="100">
        <f t="shared" ref="BV706:BV769" si="447">IF(AN706="","",IF(AN706&lt;50,0.98,IF(AND(AN706&gt;=50,AN706&lt;1600),0.98*EXP((AN706-50)*-0.0009917754),0.1)))</f>
        <v>0.1</v>
      </c>
      <c r="BW706" s="95">
        <f t="shared" ref="BW706:BW769" si="448">IF(AA706="ND","No Calcular",IF(AA706="","",IF(AA706&lt;4,0.1,IF(AND(AA706&gt;4,AA706&lt;=7),(0.02628419*EXP(AA706*0.520025)),IF(AND(AA706&gt;7,AA706&lt;=8),(1),IF(AND(AA706&gt;8,AA706&lt;=11),(1*EXP((AA706-8)*-0.5187742)),0.1))))))</f>
        <v>1</v>
      </c>
      <c r="BX706" s="94">
        <f t="shared" ref="BX706:BX769" si="449">IF(AH706="ND","No Calcular",IF(AH706="","",IF(AH706&lt;=20,0.91,IF(AND(AH706&gt;20,AH706&lt;=25),0.71,IF(AND(AH706&gt;25,AH706&lt;=40),0.51,IF(AND(AH706&gt;40,AH706&lt;=80),0.26,0.125))))))</f>
        <v>0.91</v>
      </c>
      <c r="BY706" s="100">
        <f t="shared" ref="BY706:BY769" si="450">IF(AV706="ND","No Calcular",IF(AV706="","",IF(AV706&lt;=4.5,1,IF(AND(AV706&gt;4.5,AV706&lt;=320),(1-(-0.02+0.003*AV706)),0))))</f>
        <v>9.8999999999999977E-2</v>
      </c>
      <c r="BZ706" s="100">
        <f t="shared" ref="BZ706:BZ769" si="451">IF(AB706="ND","No Calcular",IFERROR(IF((1-10^(-3.26+1.34*LOG10(AB706)))&lt;0,0,1-10^(-3.26+1.34*LOG10(AB706))),""))</f>
        <v>0.80167844211974248</v>
      </c>
      <c r="CA706" s="94">
        <f t="shared" ref="CA706:CA769" si="452">IF(BT706="No Calcular","No Calcular",IF(BT706="","",IF(BT706&lt;=5,0.15,IF(AND(BT706&gt;5,BT706&lt;=10),0.35,IF(AND(BT706&gt;10,BT706&lt;=15),0.6,IF(AND(BT706&gt;15,BT706&lt;20),0.8,0.15))))))</f>
        <v>0.6</v>
      </c>
      <c r="CB706" s="99">
        <f t="shared" ref="CB706:CB769" si="453">+BU706*0.16+BV706*0.14+BW706*0.14+BX706*0.14+BY706*0.14+BZ706*0.14+CA706*0.14</f>
        <v>0.64893498189676391</v>
      </c>
      <c r="CC706" s="97" t="str">
        <f t="shared" ref="CC706:CC769" si="454">IF(AND(CB706&gt;=0,CB706&lt;0.25),"Muy mala",IF(AND(CB706&gt;=0.25,CB706&lt;0.5),"Mala",IF(AND(CB706&gt;=0.5,CB706&lt;0.7),"Regular",IF(AND(CB706&gt;=0.7,CB706&lt;0.9),"Aceptable",IF(AND(CB706&gt;=0.9,CB706&lt;=1),"Buena","No se conoce")))))</f>
        <v>Regular</v>
      </c>
      <c r="CD706" s="99">
        <f t="shared" ref="CD706:CD769" si="455">IF(AB706&gt;=270,1,(IF(AB706&lt;270,10^(-3.26+(1.34*LOG(AB706))))))</f>
        <v>0.19832155788025754</v>
      </c>
      <c r="CE706" s="96">
        <f t="shared" ref="CE706:CE769" si="456">IF(BA706&lt;=30,0,IF(BA706&lt;110,(10^(-9.09+(4.4*LOG(BA706)))),1))</f>
        <v>0</v>
      </c>
      <c r="CF706" s="96">
        <f t="shared" ref="CF706:CF769" si="457">IF(AZ706&lt;=50,0,IF(AZ706&lt;=250,(-0.25+(0.005*AZ706)),1))</f>
        <v>0</v>
      </c>
      <c r="CG706" s="99">
        <f t="shared" ref="CG706:CG769" si="458">+(CD706+CE706+CF706)/3</f>
        <v>6.6107185960085843E-2</v>
      </c>
      <c r="CH706" s="101" t="str">
        <f t="shared" ref="CH706:CH769" si="459">IF(CG706&lt;0.2,"Ninguna",IF(CG706&lt;0.4,"Baja",IF(CG706&lt;0.6,"Media",IF(CG706&lt;0.8,"Alta","Muy Alta"))))</f>
        <v>Ninguna</v>
      </c>
      <c r="CI706" s="96">
        <f t="shared" ref="CI706:CI769" si="460">IF(AI706&lt;=2,0,IF(AI706&lt;30,(-0.05+(0.7*(LOG10(AI706)))),1))</f>
        <v>0</v>
      </c>
      <c r="CJ706" s="96">
        <f t="shared" ref="CJ706:CJ769" si="461">IF(AM706&lt;=500,0,IF(AM706&lt;=20000,(-1.44+(0.56*(LOG10(AM706)))),1))</f>
        <v>1</v>
      </c>
      <c r="CK706" s="96">
        <f t="shared" ref="CK706:CK769" si="462">IF(AF706&gt;=100,0,(IF(AF706&lt;100,1-(0.01*AF706))))</f>
        <v>1.5999999999999903E-2</v>
      </c>
      <c r="CL706" s="102">
        <f t="shared" ref="CL706:CL769" si="463">+(CI706+CJ706+CK706)/3</f>
        <v>0.33866666666666667</v>
      </c>
      <c r="CM706" s="103" t="str">
        <f t="shared" ref="CM706:CM769" si="464">IF(CL706&lt;0.2,"Ninguna",IF(CL706&lt;0.4,"Baja",IF(CL706&lt;0.6,"Media",IF(CL706&lt;0.8,"Alta","Muy Alta"))))</f>
        <v>Baja</v>
      </c>
      <c r="CN706" s="96">
        <f t="shared" ref="CN706:CN769" si="465">IF(AV706&lt;=10,0,IF(AV706&lt;=340,(-0.02+(0.003*AV706)),1))</f>
        <v>0.90100000000000002</v>
      </c>
      <c r="CO706" s="96">
        <f t="shared" ref="CO706:CO769" si="466">+CN706</f>
        <v>0.90100000000000002</v>
      </c>
      <c r="CP706" s="103" t="str">
        <f t="shared" ref="CP706:CP769" si="467">IF(CO706&lt;0.2,"Ninguna",IF(CO706&lt;0.4,"Baja",IF(CO706&lt;0.6,"Media",IF(CO706&lt;0.8,"Alta","Muy Alta"))))</f>
        <v>Muy Alta</v>
      </c>
      <c r="CQ706" s="104">
        <f t="shared" ref="CQ706:CQ769" si="468">((EXP(-31.08+(3.45*(AA706))))/(1+EXP(-31.08+(3.45*(AA706)))))</f>
        <v>1.5217121208656325E-2</v>
      </c>
      <c r="CR706" s="104">
        <f t="shared" ref="CR706:CR769" si="469">+CQ706</f>
        <v>1.5217121208656325E-2</v>
      </c>
      <c r="CS706" s="103" t="str">
        <f t="shared" ref="CS706:CS769" si="470">IF(CR706&lt;0.2,"Ninguna",IF(CR706&lt;0.4,"Baja",IF(CR706&lt;0.6,"Media",IF(CR706&lt;0.8,"Alta","Muy Alta"))))</f>
        <v>Ninguna</v>
      </c>
      <c r="CT706" s="105" t="str">
        <f t="shared" ref="CT706:CT769" si="471">IF(AY706&lt;0.01,"Oligotrofico",IF(AY706&lt;=0.02,"Mesotrofico",IF(AY706&lt;=1,"Eutrofico","Hipereutrofico")))</f>
        <v>Eutrofico</v>
      </c>
      <c r="CU706" s="108" t="s">
        <v>3047</v>
      </c>
      <c r="CV706" s="83" t="s">
        <v>3048</v>
      </c>
      <c r="CW706" s="90">
        <v>44196</v>
      </c>
      <c r="CX706" s="106">
        <f t="shared" si="432"/>
        <v>5.2784863293062321</v>
      </c>
    </row>
    <row r="707" spans="1:102" ht="30" hidden="1" customHeight="1" x14ac:dyDescent="0.2">
      <c r="A707" s="83">
        <v>2020</v>
      </c>
      <c r="B707" s="84" t="s">
        <v>3065</v>
      </c>
      <c r="C707" s="84" t="s">
        <v>2261</v>
      </c>
      <c r="D707" s="83" t="s">
        <v>2262</v>
      </c>
      <c r="E707" s="84" t="s">
        <v>224</v>
      </c>
      <c r="F707" s="86" t="s">
        <v>1285</v>
      </c>
      <c r="G707" s="86">
        <v>3</v>
      </c>
      <c r="H707" s="87">
        <v>-74.811639</v>
      </c>
      <c r="I707" s="119">
        <v>7.930885</v>
      </c>
      <c r="J707" s="88">
        <v>919051.26080000005</v>
      </c>
      <c r="K707" s="86">
        <v>1368846.9896</v>
      </c>
      <c r="L707" s="120">
        <v>38</v>
      </c>
      <c r="M707" s="83">
        <v>2</v>
      </c>
      <c r="N707" s="86" t="s">
        <v>79</v>
      </c>
      <c r="O707" s="86" t="s">
        <v>2684</v>
      </c>
      <c r="P707" s="86" t="s">
        <v>685</v>
      </c>
      <c r="Q707" s="84" t="s">
        <v>2685</v>
      </c>
      <c r="R707" s="84" t="s">
        <v>748</v>
      </c>
      <c r="S707" s="84" t="s">
        <v>636</v>
      </c>
      <c r="T707" s="84" t="s">
        <v>749</v>
      </c>
      <c r="U707" s="85" t="s">
        <v>2263</v>
      </c>
      <c r="V707" s="84" t="s">
        <v>2261</v>
      </c>
      <c r="W707" s="84" t="s">
        <v>2264</v>
      </c>
      <c r="X707" s="90" t="s">
        <v>2261</v>
      </c>
      <c r="Y707" s="90">
        <v>44167</v>
      </c>
      <c r="Z707" s="91">
        <v>1094750</v>
      </c>
      <c r="AA707" s="91">
        <v>7.8</v>
      </c>
      <c r="AB707" s="91">
        <v>77</v>
      </c>
      <c r="AC707" s="91">
        <v>27.1</v>
      </c>
      <c r="AD707" s="91">
        <v>32</v>
      </c>
      <c r="AE707" s="91">
        <v>8.6</v>
      </c>
      <c r="AF707" s="91">
        <v>103.4</v>
      </c>
      <c r="AG707" s="91">
        <f t="shared" si="433"/>
        <v>4.8999999999999986</v>
      </c>
      <c r="AH707" s="91">
        <v>12.1</v>
      </c>
      <c r="AI707" s="91">
        <v>2</v>
      </c>
      <c r="AJ707" s="91" t="s">
        <v>88</v>
      </c>
      <c r="AK707" s="91" t="s">
        <v>88</v>
      </c>
      <c r="AL707" s="91">
        <v>2690</v>
      </c>
      <c r="AM707" s="91">
        <v>38730</v>
      </c>
      <c r="AN707" s="91">
        <v>5380</v>
      </c>
      <c r="AO707" s="91">
        <v>0.5</v>
      </c>
      <c r="AP707" s="91">
        <v>0.2484863293062323</v>
      </c>
      <c r="AQ707" s="91">
        <v>0.03</v>
      </c>
      <c r="AR707" s="91">
        <v>5</v>
      </c>
      <c r="AS707" s="91">
        <v>341</v>
      </c>
      <c r="AT707" s="91">
        <v>424</v>
      </c>
      <c r="AU707" s="91" t="s">
        <v>88</v>
      </c>
      <c r="AV707" s="91">
        <v>300</v>
      </c>
      <c r="AW707" s="91">
        <v>0.8</v>
      </c>
      <c r="AX707" s="91">
        <v>5</v>
      </c>
      <c r="AY707" s="91">
        <v>0.48099999999999998</v>
      </c>
      <c r="AZ707" s="91">
        <v>15.2</v>
      </c>
      <c r="BA707" s="91">
        <v>22.6</v>
      </c>
      <c r="BB707" s="91">
        <v>0.05</v>
      </c>
      <c r="BC707" s="91" t="s">
        <v>88</v>
      </c>
      <c r="BD707" s="91" t="s">
        <v>88</v>
      </c>
      <c r="BE707" s="93">
        <v>1E-3</v>
      </c>
      <c r="BF707" s="91" t="s">
        <v>88</v>
      </c>
      <c r="BG707" s="91">
        <v>4.7E-2</v>
      </c>
      <c r="BH707" s="91" t="s">
        <v>88</v>
      </c>
      <c r="BI707" s="94">
        <f t="shared" si="434"/>
        <v>98.71585767692693</v>
      </c>
      <c r="BJ707" s="95">
        <f t="shared" si="435"/>
        <v>12.901464897514185</v>
      </c>
      <c r="BK707" s="95">
        <f t="shared" si="436"/>
        <v>89.555636015997152</v>
      </c>
      <c r="BL707" s="95">
        <f t="shared" si="437"/>
        <v>80.14150832</v>
      </c>
      <c r="BM707" s="95">
        <f t="shared" si="438"/>
        <v>99.104004398411917</v>
      </c>
      <c r="BN707" s="95">
        <f t="shared" si="439"/>
        <v>61.608367706250007</v>
      </c>
      <c r="BO707" s="95">
        <f t="shared" si="440"/>
        <v>73.721539528736045</v>
      </c>
      <c r="BP707" s="95">
        <f t="shared" si="441"/>
        <v>5</v>
      </c>
      <c r="BQ707" s="95">
        <f t="shared" si="442"/>
        <v>20.161284271513622</v>
      </c>
      <c r="BR707" s="96">
        <f t="shared" si="443"/>
        <v>62.76729712798528</v>
      </c>
      <c r="BS707" s="97" t="str">
        <f t="shared" si="444"/>
        <v>MEDIA</v>
      </c>
      <c r="BT707" s="98">
        <f t="shared" si="445"/>
        <v>10.395010395010395</v>
      </c>
      <c r="BU707" s="99">
        <f t="shared" si="446"/>
        <v>0.96599999999999997</v>
      </c>
      <c r="BV707" s="100">
        <f t="shared" si="447"/>
        <v>0.1</v>
      </c>
      <c r="BW707" s="95">
        <f t="shared" si="448"/>
        <v>1</v>
      </c>
      <c r="BX707" s="94">
        <f t="shared" si="449"/>
        <v>0.91</v>
      </c>
      <c r="BY707" s="100">
        <f t="shared" si="450"/>
        <v>0.12</v>
      </c>
      <c r="BZ707" s="100">
        <f t="shared" si="451"/>
        <v>0.81469054801097351</v>
      </c>
      <c r="CA707" s="94">
        <f t="shared" si="452"/>
        <v>0.6</v>
      </c>
      <c r="CB707" s="99">
        <f t="shared" si="453"/>
        <v>0.65081667672153631</v>
      </c>
      <c r="CC707" s="97" t="str">
        <f t="shared" si="454"/>
        <v>Regular</v>
      </c>
      <c r="CD707" s="99">
        <f t="shared" si="455"/>
        <v>0.18530945198902649</v>
      </c>
      <c r="CE707" s="96">
        <f t="shared" si="456"/>
        <v>0</v>
      </c>
      <c r="CF707" s="96">
        <f t="shared" si="457"/>
        <v>0</v>
      </c>
      <c r="CG707" s="99">
        <f t="shared" si="458"/>
        <v>6.1769817329675493E-2</v>
      </c>
      <c r="CH707" s="101" t="str">
        <f t="shared" si="459"/>
        <v>Ninguna</v>
      </c>
      <c r="CI707" s="96">
        <f t="shared" si="460"/>
        <v>0</v>
      </c>
      <c r="CJ707" s="96">
        <f t="shared" si="461"/>
        <v>1</v>
      </c>
      <c r="CK707" s="96">
        <f t="shared" si="462"/>
        <v>0</v>
      </c>
      <c r="CL707" s="102">
        <f t="shared" si="463"/>
        <v>0.33333333333333331</v>
      </c>
      <c r="CM707" s="103" t="str">
        <f t="shared" si="464"/>
        <v>Baja</v>
      </c>
      <c r="CN707" s="96">
        <f t="shared" si="465"/>
        <v>0.88</v>
      </c>
      <c r="CO707" s="96">
        <f t="shared" si="466"/>
        <v>0.88</v>
      </c>
      <c r="CP707" s="103" t="str">
        <f t="shared" si="467"/>
        <v>Muy Alta</v>
      </c>
      <c r="CQ707" s="104">
        <f t="shared" si="468"/>
        <v>1.5217121208656325E-2</v>
      </c>
      <c r="CR707" s="104">
        <f t="shared" si="469"/>
        <v>1.5217121208656325E-2</v>
      </c>
      <c r="CS707" s="103" t="str">
        <f t="shared" si="470"/>
        <v>Ninguna</v>
      </c>
      <c r="CT707" s="105" t="str">
        <f t="shared" si="471"/>
        <v>Eutrofico</v>
      </c>
      <c r="CU707" s="108" t="s">
        <v>3047</v>
      </c>
      <c r="CV707" s="83" t="s">
        <v>3048</v>
      </c>
      <c r="CW707" s="90">
        <v>44196</v>
      </c>
      <c r="CX707" s="106">
        <f t="shared" ref="CX707:CX770" si="472">+AP707+AQ707+AX707</f>
        <v>5.2784863293062321</v>
      </c>
    </row>
    <row r="708" spans="1:102" ht="30" hidden="1" customHeight="1" x14ac:dyDescent="0.2">
      <c r="A708" s="83">
        <v>2020</v>
      </c>
      <c r="B708" s="84" t="s">
        <v>3066</v>
      </c>
      <c r="C708" s="84" t="s">
        <v>641</v>
      </c>
      <c r="D708" s="83" t="s">
        <v>2267</v>
      </c>
      <c r="E708" s="84" t="s">
        <v>224</v>
      </c>
      <c r="F708" s="86" t="s">
        <v>1285</v>
      </c>
      <c r="G708" s="86">
        <v>3</v>
      </c>
      <c r="H708" s="87">
        <v>-74.811778000000004</v>
      </c>
      <c r="I708" s="119">
        <v>7.9061389999999996</v>
      </c>
      <c r="J708" s="88">
        <v>919031.10069999995</v>
      </c>
      <c r="K708" s="86">
        <v>1366110.0064000001</v>
      </c>
      <c r="L708" s="120">
        <v>40</v>
      </c>
      <c r="M708" s="83">
        <v>2</v>
      </c>
      <c r="N708" s="86" t="s">
        <v>79</v>
      </c>
      <c r="O708" s="86" t="s">
        <v>2684</v>
      </c>
      <c r="P708" s="86" t="s">
        <v>685</v>
      </c>
      <c r="Q708" s="84" t="s">
        <v>2685</v>
      </c>
      <c r="R708" s="84" t="s">
        <v>748</v>
      </c>
      <c r="S708" s="84" t="s">
        <v>636</v>
      </c>
      <c r="T708" s="84" t="s">
        <v>749</v>
      </c>
      <c r="U708" s="85" t="s">
        <v>638</v>
      </c>
      <c r="V708" s="84" t="s">
        <v>639</v>
      </c>
      <c r="W708" s="84" t="s">
        <v>640</v>
      </c>
      <c r="X708" s="90" t="s">
        <v>641</v>
      </c>
      <c r="Y708" s="90">
        <v>44167</v>
      </c>
      <c r="Z708" s="91">
        <v>1157780</v>
      </c>
      <c r="AA708" s="91">
        <v>6.04</v>
      </c>
      <c r="AB708" s="91">
        <v>55</v>
      </c>
      <c r="AC708" s="91">
        <v>26.9</v>
      </c>
      <c r="AD708" s="91">
        <v>31</v>
      </c>
      <c r="AE708" s="91">
        <v>6.41</v>
      </c>
      <c r="AF708" s="91">
        <v>81.400000000000006</v>
      </c>
      <c r="AG708" s="91">
        <f t="shared" si="433"/>
        <v>4.1000000000000014</v>
      </c>
      <c r="AH708" s="91">
        <v>12</v>
      </c>
      <c r="AI708" s="91">
        <v>2</v>
      </c>
      <c r="AJ708" s="91" t="s">
        <v>88</v>
      </c>
      <c r="AK708" s="91" t="s">
        <v>88</v>
      </c>
      <c r="AL708" s="91">
        <v>5910</v>
      </c>
      <c r="AM708" s="91">
        <v>64880</v>
      </c>
      <c r="AN708" s="91">
        <v>6500</v>
      </c>
      <c r="AO708" s="91">
        <v>0.5</v>
      </c>
      <c r="AP708" s="91">
        <v>0.2484863293062323</v>
      </c>
      <c r="AQ708" s="91">
        <v>0.03</v>
      </c>
      <c r="AR708" s="91">
        <v>5</v>
      </c>
      <c r="AS708" s="91">
        <v>328</v>
      </c>
      <c r="AT708" s="91">
        <v>286</v>
      </c>
      <c r="AU708" s="91" t="s">
        <v>88</v>
      </c>
      <c r="AV708" s="91">
        <v>226</v>
      </c>
      <c r="AW708" s="91">
        <v>0.6</v>
      </c>
      <c r="AX708" s="91">
        <v>5</v>
      </c>
      <c r="AY708" s="91">
        <v>0.45600000000000002</v>
      </c>
      <c r="AZ708" s="91">
        <v>15.6</v>
      </c>
      <c r="BA708" s="91">
        <v>20.6</v>
      </c>
      <c r="BB708" s="91">
        <v>0.05</v>
      </c>
      <c r="BC708" s="91" t="s">
        <v>88</v>
      </c>
      <c r="BD708" s="91" t="s">
        <v>88</v>
      </c>
      <c r="BE708" s="93">
        <v>1E-3</v>
      </c>
      <c r="BF708" s="91" t="s">
        <v>88</v>
      </c>
      <c r="BG708" s="91">
        <v>5.0999999999999997E-2</v>
      </c>
      <c r="BH708" s="91" t="s">
        <v>88</v>
      </c>
      <c r="BI708" s="94">
        <f t="shared" si="434"/>
        <v>87.896609336980177</v>
      </c>
      <c r="BJ708" s="95">
        <f t="shared" si="435"/>
        <v>12.028844571720215</v>
      </c>
      <c r="BK708" s="95">
        <f t="shared" si="436"/>
        <v>57.559381283952888</v>
      </c>
      <c r="BL708" s="95">
        <f t="shared" si="437"/>
        <v>80.14150832</v>
      </c>
      <c r="BM708" s="95">
        <f t="shared" si="438"/>
        <v>99.104004398411917</v>
      </c>
      <c r="BN708" s="95">
        <f t="shared" si="439"/>
        <v>61.608367706250007</v>
      </c>
      <c r="BO708" s="95">
        <f t="shared" si="440"/>
        <v>77.854786148314005</v>
      </c>
      <c r="BP708" s="95">
        <f t="shared" si="441"/>
        <v>5</v>
      </c>
      <c r="BQ708" s="95">
        <f t="shared" si="442"/>
        <v>53.772802165297612</v>
      </c>
      <c r="BR708" s="96">
        <f t="shared" si="443"/>
        <v>60.034948552065117</v>
      </c>
      <c r="BS708" s="97" t="str">
        <f t="shared" si="444"/>
        <v>MEDIA</v>
      </c>
      <c r="BT708" s="98">
        <f t="shared" si="445"/>
        <v>10.964912280701753</v>
      </c>
      <c r="BU708" s="99">
        <f t="shared" si="446"/>
        <v>0.81400000000000006</v>
      </c>
      <c r="BV708" s="100">
        <f t="shared" si="447"/>
        <v>0.1</v>
      </c>
      <c r="BW708" s="95">
        <f t="shared" si="448"/>
        <v>0.60784421131397248</v>
      </c>
      <c r="BX708" s="94">
        <f t="shared" si="449"/>
        <v>0.91</v>
      </c>
      <c r="BY708" s="100">
        <f t="shared" si="450"/>
        <v>0.34199999999999997</v>
      </c>
      <c r="BZ708" s="100">
        <f t="shared" si="451"/>
        <v>0.88194456007145705</v>
      </c>
      <c r="CA708" s="94">
        <f t="shared" si="452"/>
        <v>0.6</v>
      </c>
      <c r="CB708" s="99">
        <f t="shared" si="453"/>
        <v>0.61209042799396018</v>
      </c>
      <c r="CC708" s="97" t="str">
        <f t="shared" si="454"/>
        <v>Regular</v>
      </c>
      <c r="CD708" s="99">
        <f t="shared" si="455"/>
        <v>0.11805543992854291</v>
      </c>
      <c r="CE708" s="96">
        <f t="shared" si="456"/>
        <v>0</v>
      </c>
      <c r="CF708" s="96">
        <f t="shared" si="457"/>
        <v>0</v>
      </c>
      <c r="CG708" s="99">
        <f t="shared" si="458"/>
        <v>3.9351813309514302E-2</v>
      </c>
      <c r="CH708" s="101" t="str">
        <f t="shared" si="459"/>
        <v>Ninguna</v>
      </c>
      <c r="CI708" s="96">
        <f t="shared" si="460"/>
        <v>0</v>
      </c>
      <c r="CJ708" s="96">
        <f t="shared" si="461"/>
        <v>1</v>
      </c>
      <c r="CK708" s="96">
        <f t="shared" si="462"/>
        <v>0.18599999999999994</v>
      </c>
      <c r="CL708" s="102">
        <f t="shared" si="463"/>
        <v>0.39533333333333331</v>
      </c>
      <c r="CM708" s="103" t="str">
        <f t="shared" si="464"/>
        <v>Baja</v>
      </c>
      <c r="CN708" s="96">
        <f t="shared" si="465"/>
        <v>0.65800000000000003</v>
      </c>
      <c r="CO708" s="96">
        <f t="shared" si="466"/>
        <v>0.65800000000000003</v>
      </c>
      <c r="CP708" s="103" t="str">
        <f t="shared" si="467"/>
        <v>Alta</v>
      </c>
      <c r="CQ708" s="104">
        <f t="shared" si="468"/>
        <v>3.5640225049543668E-5</v>
      </c>
      <c r="CR708" s="104">
        <f t="shared" si="469"/>
        <v>3.5640225049543668E-5</v>
      </c>
      <c r="CS708" s="103" t="str">
        <f t="shared" si="470"/>
        <v>Ninguna</v>
      </c>
      <c r="CT708" s="105" t="str">
        <f t="shared" si="471"/>
        <v>Eutrofico</v>
      </c>
      <c r="CU708" s="108" t="s">
        <v>3047</v>
      </c>
      <c r="CV708" s="83" t="s">
        <v>3048</v>
      </c>
      <c r="CW708" s="90">
        <v>44196</v>
      </c>
      <c r="CX708" s="106">
        <f t="shared" si="472"/>
        <v>5.2784863293062321</v>
      </c>
    </row>
    <row r="709" spans="1:102" ht="30" customHeight="1" x14ac:dyDescent="0.2">
      <c r="A709" s="83">
        <v>2020</v>
      </c>
      <c r="B709" s="84" t="s">
        <v>2447</v>
      </c>
      <c r="C709" s="84" t="s">
        <v>626</v>
      </c>
      <c r="D709" s="84" t="s">
        <v>2287</v>
      </c>
      <c r="E709" s="84" t="s">
        <v>233</v>
      </c>
      <c r="F709" s="86" t="s">
        <v>1285</v>
      </c>
      <c r="G709" s="86" t="s">
        <v>991</v>
      </c>
      <c r="H709" s="87">
        <v>-74.811527999999996</v>
      </c>
      <c r="I709" s="119">
        <v>7.5653079999999999</v>
      </c>
      <c r="J709" s="88">
        <v>918993.66099999996</v>
      </c>
      <c r="K709" s="86">
        <v>1328412.9565999999</v>
      </c>
      <c r="L709" s="120">
        <v>58</v>
      </c>
      <c r="M709" s="83">
        <v>2</v>
      </c>
      <c r="N709" s="86" t="s">
        <v>79</v>
      </c>
      <c r="O709" s="86" t="s">
        <v>2684</v>
      </c>
      <c r="P709" s="86" t="s">
        <v>685</v>
      </c>
      <c r="Q709" s="84" t="s">
        <v>2685</v>
      </c>
      <c r="R709" s="84" t="s">
        <v>686</v>
      </c>
      <c r="S709" s="84" t="s">
        <v>234</v>
      </c>
      <c r="T709" s="84" t="s">
        <v>235</v>
      </c>
      <c r="U709" s="85" t="s">
        <v>542</v>
      </c>
      <c r="V709" s="84" t="s">
        <v>543</v>
      </c>
      <c r="W709" s="84" t="s">
        <v>625</v>
      </c>
      <c r="X709" s="90" t="s">
        <v>626</v>
      </c>
      <c r="Y709" s="90">
        <v>44168</v>
      </c>
      <c r="Z709" s="91">
        <v>1157.2</v>
      </c>
      <c r="AA709" s="91">
        <v>5.4</v>
      </c>
      <c r="AB709" s="91">
        <v>212</v>
      </c>
      <c r="AC709" s="91">
        <v>30.3</v>
      </c>
      <c r="AD709" s="91">
        <v>31.7</v>
      </c>
      <c r="AE709" s="91">
        <v>4.5999999999999996</v>
      </c>
      <c r="AF709" s="91">
        <v>63.7</v>
      </c>
      <c r="AG709" s="91">
        <f t="shared" si="433"/>
        <v>1.3999999999999986</v>
      </c>
      <c r="AH709" s="91">
        <v>44.8</v>
      </c>
      <c r="AI709" s="91">
        <v>2</v>
      </c>
      <c r="AJ709" s="91" t="s">
        <v>88</v>
      </c>
      <c r="AK709" s="91" t="s">
        <v>88</v>
      </c>
      <c r="AL709" s="91" t="s">
        <v>88</v>
      </c>
      <c r="AM709" s="91" t="s">
        <v>88</v>
      </c>
      <c r="AN709" s="91" t="s">
        <v>88</v>
      </c>
      <c r="AO709" s="91">
        <v>0.5</v>
      </c>
      <c r="AP709" s="91">
        <v>0.2484863293062323</v>
      </c>
      <c r="AQ709" s="91">
        <v>0.03</v>
      </c>
      <c r="AR709" s="91">
        <v>5</v>
      </c>
      <c r="AS709" s="91" t="s">
        <v>3067</v>
      </c>
      <c r="AT709" s="91" t="s">
        <v>3067</v>
      </c>
      <c r="AU709" s="91" t="s">
        <v>88</v>
      </c>
      <c r="AV709" s="91">
        <v>10632</v>
      </c>
      <c r="AW709" s="91">
        <v>82</v>
      </c>
      <c r="AX709" s="91">
        <v>5.55</v>
      </c>
      <c r="AY709" s="91">
        <v>1.08</v>
      </c>
      <c r="AZ709" s="91">
        <v>5</v>
      </c>
      <c r="BA709" s="91">
        <v>10.7</v>
      </c>
      <c r="BB709" s="91">
        <v>0.05</v>
      </c>
      <c r="BC709" s="91" t="s">
        <v>88</v>
      </c>
      <c r="BD709" s="91" t="s">
        <v>88</v>
      </c>
      <c r="BE709" s="93">
        <v>1E-3</v>
      </c>
      <c r="BF709" s="91" t="s">
        <v>88</v>
      </c>
      <c r="BG709" s="91">
        <v>6.5000000000000002E-2</v>
      </c>
      <c r="BH709" s="91" t="s">
        <v>88</v>
      </c>
      <c r="BI709" s="94">
        <f t="shared" si="434"/>
        <v>64.515566690938059</v>
      </c>
      <c r="BJ709" s="95">
        <f t="shared" si="435"/>
        <v>2</v>
      </c>
      <c r="BK709" s="95">
        <f t="shared" si="436"/>
        <v>37.242085983999658</v>
      </c>
      <c r="BL709" s="95">
        <f t="shared" si="437"/>
        <v>80.14150832</v>
      </c>
      <c r="BM709" s="95">
        <f t="shared" si="438"/>
        <v>99.104004398411917</v>
      </c>
      <c r="BN709" s="95">
        <f t="shared" si="439"/>
        <v>61.608367706250007</v>
      </c>
      <c r="BO709" s="95">
        <f t="shared" si="440"/>
        <v>88.170753484043075</v>
      </c>
      <c r="BP709" s="95">
        <f t="shared" si="441"/>
        <v>5</v>
      </c>
      <c r="BQ709" s="95">
        <f t="shared" si="442"/>
        <v>20</v>
      </c>
      <c r="BR709" s="96">
        <f t="shared" si="443"/>
        <v>50.888154269769935</v>
      </c>
      <c r="BS709" s="97" t="str">
        <f t="shared" si="444"/>
        <v>MEDIA</v>
      </c>
      <c r="BT709" s="98">
        <f t="shared" si="445"/>
        <v>5.1388888888888884</v>
      </c>
      <c r="BU709" s="99">
        <f t="shared" si="446"/>
        <v>0.63700000000000001</v>
      </c>
      <c r="BV709" s="100">
        <f t="shared" si="447"/>
        <v>0.1</v>
      </c>
      <c r="BW709" s="95">
        <f t="shared" si="448"/>
        <v>0.43576478670451357</v>
      </c>
      <c r="BX709" s="94">
        <f t="shared" si="449"/>
        <v>0.26</v>
      </c>
      <c r="BY709" s="100">
        <f t="shared" si="450"/>
        <v>0</v>
      </c>
      <c r="BZ709" s="100">
        <f t="shared" si="451"/>
        <v>0.28007036081402914</v>
      </c>
      <c r="CA709" s="94">
        <f t="shared" si="452"/>
        <v>0.35</v>
      </c>
      <c r="CB709" s="99">
        <f t="shared" si="453"/>
        <v>0.30153692065259596</v>
      </c>
      <c r="CC709" s="97" t="str">
        <f t="shared" si="454"/>
        <v>Mala</v>
      </c>
      <c r="CD709" s="99">
        <f t="shared" si="455"/>
        <v>0.71992963918597086</v>
      </c>
      <c r="CE709" s="96">
        <f t="shared" si="456"/>
        <v>0</v>
      </c>
      <c r="CF709" s="96">
        <f t="shared" si="457"/>
        <v>0</v>
      </c>
      <c r="CG709" s="99">
        <f t="shared" si="458"/>
        <v>0.23997654639532362</v>
      </c>
      <c r="CH709" s="101" t="str">
        <f t="shared" si="459"/>
        <v>Baja</v>
      </c>
      <c r="CI709" s="96">
        <f t="shared" si="460"/>
        <v>0</v>
      </c>
      <c r="CJ709" s="96">
        <f t="shared" si="461"/>
        <v>1</v>
      </c>
      <c r="CK709" s="96">
        <f t="shared" si="462"/>
        <v>0.36299999999999999</v>
      </c>
      <c r="CL709" s="102">
        <f t="shared" si="463"/>
        <v>0.45433333333333331</v>
      </c>
      <c r="CM709" s="103" t="str">
        <f t="shared" si="464"/>
        <v>Media</v>
      </c>
      <c r="CN709" s="96">
        <f t="shared" si="465"/>
        <v>1</v>
      </c>
      <c r="CO709" s="96">
        <f t="shared" si="466"/>
        <v>1</v>
      </c>
      <c r="CP709" s="103" t="str">
        <f t="shared" si="467"/>
        <v>Muy Alta</v>
      </c>
      <c r="CQ709" s="104">
        <f t="shared" si="468"/>
        <v>3.917707417532809E-6</v>
      </c>
      <c r="CR709" s="104">
        <f t="shared" si="469"/>
        <v>3.917707417532809E-6</v>
      </c>
      <c r="CS709" s="103" t="str">
        <f t="shared" si="470"/>
        <v>Ninguna</v>
      </c>
      <c r="CT709" s="105" t="str">
        <f t="shared" si="471"/>
        <v>Hipereutrofico</v>
      </c>
      <c r="CU709" s="83" t="s">
        <v>3068</v>
      </c>
      <c r="CV709" s="83" t="s">
        <v>3069</v>
      </c>
      <c r="CW709" s="90">
        <v>44187</v>
      </c>
      <c r="CX709" s="106">
        <f t="shared" si="472"/>
        <v>5.8284863293062319</v>
      </c>
    </row>
    <row r="710" spans="1:102" ht="30" customHeight="1" x14ac:dyDescent="0.2">
      <c r="A710" s="83">
        <v>2020</v>
      </c>
      <c r="B710" s="84" t="s">
        <v>2450</v>
      </c>
      <c r="C710" s="84" t="s">
        <v>626</v>
      </c>
      <c r="D710" s="84" t="s">
        <v>2291</v>
      </c>
      <c r="E710" s="84" t="s">
        <v>233</v>
      </c>
      <c r="F710" s="86" t="s">
        <v>1285</v>
      </c>
      <c r="G710" s="86" t="s">
        <v>991</v>
      </c>
      <c r="H710" s="87">
        <v>-74.806443999999999</v>
      </c>
      <c r="I710" s="119">
        <v>7.5653350000000001</v>
      </c>
      <c r="J710" s="88">
        <v>919554.76489999995</v>
      </c>
      <c r="K710" s="86">
        <v>1328414.9997</v>
      </c>
      <c r="L710" s="120">
        <v>62</v>
      </c>
      <c r="M710" s="83">
        <v>2</v>
      </c>
      <c r="N710" s="86" t="s">
        <v>79</v>
      </c>
      <c r="O710" s="86" t="s">
        <v>2684</v>
      </c>
      <c r="P710" s="86" t="s">
        <v>685</v>
      </c>
      <c r="Q710" s="84" t="s">
        <v>2685</v>
      </c>
      <c r="R710" s="84" t="s">
        <v>686</v>
      </c>
      <c r="S710" s="84" t="s">
        <v>234</v>
      </c>
      <c r="T710" s="84" t="s">
        <v>235</v>
      </c>
      <c r="U710" s="85" t="s">
        <v>542</v>
      </c>
      <c r="V710" s="84" t="s">
        <v>543</v>
      </c>
      <c r="W710" s="84" t="s">
        <v>625</v>
      </c>
      <c r="X710" s="90" t="s">
        <v>626</v>
      </c>
      <c r="Y710" s="90">
        <v>44168</v>
      </c>
      <c r="Z710" s="91">
        <v>2423.59</v>
      </c>
      <c r="AA710" s="91">
        <v>5.48</v>
      </c>
      <c r="AB710" s="91">
        <v>31.1</v>
      </c>
      <c r="AC710" s="91">
        <v>31.1</v>
      </c>
      <c r="AD710" s="91">
        <v>32.4</v>
      </c>
      <c r="AE710" s="91">
        <v>5.01</v>
      </c>
      <c r="AF710" s="91">
        <v>64.8</v>
      </c>
      <c r="AG710" s="91">
        <f t="shared" si="433"/>
        <v>1.2999999999999972</v>
      </c>
      <c r="AH710" s="91">
        <v>22.6</v>
      </c>
      <c r="AI710" s="91">
        <v>2</v>
      </c>
      <c r="AJ710" s="91" t="s">
        <v>88</v>
      </c>
      <c r="AK710" s="91" t="s">
        <v>88</v>
      </c>
      <c r="AL710" s="91" t="s">
        <v>88</v>
      </c>
      <c r="AM710" s="91" t="s">
        <v>88</v>
      </c>
      <c r="AN710" s="91" t="s">
        <v>88</v>
      </c>
      <c r="AO710" s="91">
        <v>0.5</v>
      </c>
      <c r="AP710" s="91">
        <v>0.2484863293062323</v>
      </c>
      <c r="AQ710" s="91">
        <v>0.03</v>
      </c>
      <c r="AR710" s="91">
        <v>5</v>
      </c>
      <c r="AS710" s="91" t="s">
        <v>3067</v>
      </c>
      <c r="AT710" s="91">
        <v>7926</v>
      </c>
      <c r="AU710" s="91" t="s">
        <v>88</v>
      </c>
      <c r="AV710" s="91">
        <v>7810</v>
      </c>
      <c r="AW710" s="91">
        <v>60</v>
      </c>
      <c r="AX710" s="91">
        <v>5.26</v>
      </c>
      <c r="AY710" s="91">
        <v>0.998</v>
      </c>
      <c r="AZ710" s="91">
        <v>5</v>
      </c>
      <c r="BA710" s="91">
        <v>9.68</v>
      </c>
      <c r="BB710" s="91">
        <v>0.05</v>
      </c>
      <c r="BC710" s="91" t="s">
        <v>88</v>
      </c>
      <c r="BD710" s="91" t="s">
        <v>88</v>
      </c>
      <c r="BE710" s="93">
        <v>1E-3</v>
      </c>
      <c r="BF710" s="91" t="s">
        <v>88</v>
      </c>
      <c r="BG710" s="91">
        <v>4.8000000000000001E-2</v>
      </c>
      <c r="BH710" s="91" t="s">
        <v>88</v>
      </c>
      <c r="BI710" s="94">
        <f t="shared" si="434"/>
        <v>66.163391697343243</v>
      </c>
      <c r="BJ710" s="95">
        <f t="shared" si="435"/>
        <v>2</v>
      </c>
      <c r="BK710" s="95">
        <f t="shared" si="436"/>
        <v>39.501709711123084</v>
      </c>
      <c r="BL710" s="95">
        <f t="shared" si="437"/>
        <v>80.14150832</v>
      </c>
      <c r="BM710" s="95">
        <f t="shared" si="438"/>
        <v>99.104004398411917</v>
      </c>
      <c r="BN710" s="95">
        <f t="shared" si="439"/>
        <v>61.608367706250007</v>
      </c>
      <c r="BO710" s="95">
        <f t="shared" si="440"/>
        <v>88.410679186051382</v>
      </c>
      <c r="BP710" s="95">
        <f t="shared" si="441"/>
        <v>5</v>
      </c>
      <c r="BQ710" s="95">
        <f t="shared" si="442"/>
        <v>20</v>
      </c>
      <c r="BR710" s="96">
        <f t="shared" si="443"/>
        <v>51.440835701043227</v>
      </c>
      <c r="BS710" s="97" t="str">
        <f t="shared" si="444"/>
        <v>MEDIA</v>
      </c>
      <c r="BT710" s="98">
        <f t="shared" si="445"/>
        <v>5.2705410821643284</v>
      </c>
      <c r="BU710" s="99">
        <f t="shared" si="446"/>
        <v>0.64800000000000002</v>
      </c>
      <c r="BV710" s="100">
        <f t="shared" si="447"/>
        <v>0.1</v>
      </c>
      <c r="BW710" s="95">
        <f t="shared" si="448"/>
        <v>0.45427585231459022</v>
      </c>
      <c r="BX710" s="94">
        <f t="shared" si="449"/>
        <v>0.71</v>
      </c>
      <c r="BY710" s="100">
        <f t="shared" si="450"/>
        <v>0</v>
      </c>
      <c r="BZ710" s="100">
        <f t="shared" si="451"/>
        <v>0.94500807515079377</v>
      </c>
      <c r="CA710" s="94">
        <f t="shared" si="452"/>
        <v>0.35</v>
      </c>
      <c r="CB710" s="99">
        <f t="shared" si="453"/>
        <v>0.46197974984515378</v>
      </c>
      <c r="CC710" s="97" t="str">
        <f t="shared" si="454"/>
        <v>Mala</v>
      </c>
      <c r="CD710" s="99">
        <f t="shared" si="455"/>
        <v>5.4991924849206272E-2</v>
      </c>
      <c r="CE710" s="96">
        <f t="shared" si="456"/>
        <v>0</v>
      </c>
      <c r="CF710" s="96">
        <f t="shared" si="457"/>
        <v>0</v>
      </c>
      <c r="CG710" s="99">
        <f t="shared" si="458"/>
        <v>1.8330641616402091E-2</v>
      </c>
      <c r="CH710" s="101" t="str">
        <f t="shared" si="459"/>
        <v>Ninguna</v>
      </c>
      <c r="CI710" s="96">
        <f t="shared" si="460"/>
        <v>0</v>
      </c>
      <c r="CJ710" s="96">
        <f t="shared" si="461"/>
        <v>1</v>
      </c>
      <c r="CK710" s="96">
        <f t="shared" si="462"/>
        <v>0.35199999999999998</v>
      </c>
      <c r="CL710" s="102">
        <f t="shared" si="463"/>
        <v>0.4506666666666666</v>
      </c>
      <c r="CM710" s="103" t="str">
        <f t="shared" si="464"/>
        <v>Media</v>
      </c>
      <c r="CN710" s="96">
        <f t="shared" si="465"/>
        <v>1</v>
      </c>
      <c r="CO710" s="96">
        <f t="shared" si="466"/>
        <v>1</v>
      </c>
      <c r="CP710" s="103" t="str">
        <f t="shared" si="467"/>
        <v>Muy Alta</v>
      </c>
      <c r="CQ710" s="104">
        <f t="shared" si="468"/>
        <v>5.162935923011358E-6</v>
      </c>
      <c r="CR710" s="104">
        <f t="shared" si="469"/>
        <v>5.162935923011358E-6</v>
      </c>
      <c r="CS710" s="103" t="str">
        <f t="shared" si="470"/>
        <v>Ninguna</v>
      </c>
      <c r="CT710" s="105" t="str">
        <f t="shared" si="471"/>
        <v>Eutrofico</v>
      </c>
      <c r="CU710" s="83" t="s">
        <v>3068</v>
      </c>
      <c r="CV710" s="83" t="s">
        <v>3069</v>
      </c>
      <c r="CW710" s="90">
        <v>44187</v>
      </c>
      <c r="CX710" s="106">
        <f t="shared" si="472"/>
        <v>5.5384863293062319</v>
      </c>
    </row>
    <row r="711" spans="1:102" ht="30" customHeight="1" x14ac:dyDescent="0.2">
      <c r="A711" s="83">
        <v>2020</v>
      </c>
      <c r="B711" s="84" t="s">
        <v>2453</v>
      </c>
      <c r="C711" s="84" t="s">
        <v>626</v>
      </c>
      <c r="D711" s="84" t="s">
        <v>2294</v>
      </c>
      <c r="E711" s="84" t="s">
        <v>233</v>
      </c>
      <c r="F711" s="86" t="s">
        <v>1285</v>
      </c>
      <c r="G711" s="86" t="s">
        <v>991</v>
      </c>
      <c r="H711" s="87">
        <v>-74.814806000000004</v>
      </c>
      <c r="I711" s="119">
        <v>7.5640280000000004</v>
      </c>
      <c r="J711" s="88">
        <v>918631.6422</v>
      </c>
      <c r="K711" s="86">
        <v>1328271.9971</v>
      </c>
      <c r="L711" s="120">
        <v>63</v>
      </c>
      <c r="M711" s="83">
        <v>2</v>
      </c>
      <c r="N711" s="86" t="s">
        <v>79</v>
      </c>
      <c r="O711" s="86" t="s">
        <v>2684</v>
      </c>
      <c r="P711" s="86" t="s">
        <v>685</v>
      </c>
      <c r="Q711" s="84" t="s">
        <v>2685</v>
      </c>
      <c r="R711" s="84" t="s">
        <v>686</v>
      </c>
      <c r="S711" s="84" t="s">
        <v>234</v>
      </c>
      <c r="T711" s="84" t="s">
        <v>235</v>
      </c>
      <c r="U711" s="85" t="s">
        <v>542</v>
      </c>
      <c r="V711" s="84" t="s">
        <v>543</v>
      </c>
      <c r="W711" s="84" t="s">
        <v>625</v>
      </c>
      <c r="X711" s="90" t="s">
        <v>626</v>
      </c>
      <c r="Y711" s="90">
        <v>44168</v>
      </c>
      <c r="Z711" s="91">
        <v>1181.94</v>
      </c>
      <c r="AA711" s="91">
        <v>5.34</v>
      </c>
      <c r="AB711" s="91">
        <v>249</v>
      </c>
      <c r="AC711" s="91">
        <v>32.4</v>
      </c>
      <c r="AD711" s="91">
        <v>32.799999999999997</v>
      </c>
      <c r="AE711" s="91">
        <v>3.15</v>
      </c>
      <c r="AF711" s="91">
        <v>42.4</v>
      </c>
      <c r="AG711" s="91">
        <f t="shared" si="433"/>
        <v>0.39999999999999858</v>
      </c>
      <c r="AH711" s="91">
        <v>59.9</v>
      </c>
      <c r="AI711" s="91">
        <v>2</v>
      </c>
      <c r="AJ711" s="91" t="s">
        <v>88</v>
      </c>
      <c r="AK711" s="91" t="s">
        <v>88</v>
      </c>
      <c r="AL711" s="91" t="s">
        <v>88</v>
      </c>
      <c r="AM711" s="91" t="s">
        <v>88</v>
      </c>
      <c r="AN711" s="91" t="s">
        <v>88</v>
      </c>
      <c r="AO711" s="91">
        <v>0.5</v>
      </c>
      <c r="AP711" s="91">
        <v>0.2484863293062323</v>
      </c>
      <c r="AQ711" s="91">
        <v>0.03</v>
      </c>
      <c r="AR711" s="91">
        <v>5</v>
      </c>
      <c r="AS711" s="91" t="s">
        <v>3067</v>
      </c>
      <c r="AT711" s="91" t="s">
        <v>3067</v>
      </c>
      <c r="AU711" s="91" t="s">
        <v>88</v>
      </c>
      <c r="AV711" s="91">
        <v>11098</v>
      </c>
      <c r="AW711" s="91">
        <v>82</v>
      </c>
      <c r="AX711" s="91">
        <v>6.3</v>
      </c>
      <c r="AY711" s="91">
        <v>3.26</v>
      </c>
      <c r="AZ711" s="91">
        <v>5</v>
      </c>
      <c r="BA711" s="91">
        <v>8.9600000000000009</v>
      </c>
      <c r="BB711" s="91">
        <v>0.05</v>
      </c>
      <c r="BC711" s="91" t="s">
        <v>88</v>
      </c>
      <c r="BD711" s="91" t="s">
        <v>88</v>
      </c>
      <c r="BE711" s="93">
        <v>1E-3</v>
      </c>
      <c r="BF711" s="91" t="s">
        <v>88</v>
      </c>
      <c r="BG711" s="91">
        <v>7.4999999999999997E-2</v>
      </c>
      <c r="BH711" s="91" t="s">
        <v>88</v>
      </c>
      <c r="BI711" s="94">
        <f t="shared" si="434"/>
        <v>33.513843224557966</v>
      </c>
      <c r="BJ711" s="95">
        <f t="shared" si="435"/>
        <v>2</v>
      </c>
      <c r="BK711" s="95">
        <f t="shared" si="436"/>
        <v>35.60876651781652</v>
      </c>
      <c r="BL711" s="95">
        <f t="shared" si="437"/>
        <v>80.14150832</v>
      </c>
      <c r="BM711" s="95">
        <f t="shared" si="438"/>
        <v>99.104004398411917</v>
      </c>
      <c r="BN711" s="95">
        <f t="shared" si="439"/>
        <v>61.608367706250007</v>
      </c>
      <c r="BO711" s="95">
        <f t="shared" si="440"/>
        <v>90.015511174602338</v>
      </c>
      <c r="BP711" s="95">
        <f t="shared" si="441"/>
        <v>5</v>
      </c>
      <c r="BQ711" s="95">
        <f t="shared" si="442"/>
        <v>20</v>
      </c>
      <c r="BR711" s="96">
        <f t="shared" si="443"/>
        <v>45.622671908261097</v>
      </c>
      <c r="BS711" s="97" t="str">
        <f t="shared" si="444"/>
        <v>MALO</v>
      </c>
      <c r="BT711" s="98">
        <f t="shared" si="445"/>
        <v>1.9325153374233131</v>
      </c>
      <c r="BU711" s="99">
        <f t="shared" si="446"/>
        <v>0.42399999999999993</v>
      </c>
      <c r="BV711" s="100">
        <f t="shared" si="447"/>
        <v>0.1</v>
      </c>
      <c r="BW711" s="95">
        <f t="shared" si="448"/>
        <v>0.42237819853437708</v>
      </c>
      <c r="BX711" s="94">
        <f t="shared" si="449"/>
        <v>0.26</v>
      </c>
      <c r="BY711" s="100">
        <f t="shared" si="450"/>
        <v>0</v>
      </c>
      <c r="BZ711" s="100">
        <f t="shared" si="451"/>
        <v>0.10688553131054712</v>
      </c>
      <c r="CA711" s="94">
        <f t="shared" si="452"/>
        <v>0.15</v>
      </c>
      <c r="CB711" s="99">
        <f t="shared" si="453"/>
        <v>0.21333692217828937</v>
      </c>
      <c r="CC711" s="97" t="str">
        <f t="shared" si="454"/>
        <v>Muy mala</v>
      </c>
      <c r="CD711" s="99">
        <f t="shared" si="455"/>
        <v>0.89311446868945288</v>
      </c>
      <c r="CE711" s="96">
        <f t="shared" si="456"/>
        <v>0</v>
      </c>
      <c r="CF711" s="96">
        <f t="shared" si="457"/>
        <v>0</v>
      </c>
      <c r="CG711" s="99">
        <f t="shared" si="458"/>
        <v>0.29770482289648431</v>
      </c>
      <c r="CH711" s="101" t="str">
        <f t="shared" si="459"/>
        <v>Baja</v>
      </c>
      <c r="CI711" s="96">
        <f t="shared" si="460"/>
        <v>0</v>
      </c>
      <c r="CJ711" s="96">
        <f t="shared" si="461"/>
        <v>1</v>
      </c>
      <c r="CK711" s="96">
        <f t="shared" si="462"/>
        <v>0.57600000000000007</v>
      </c>
      <c r="CL711" s="102">
        <f t="shared" si="463"/>
        <v>0.52533333333333332</v>
      </c>
      <c r="CM711" s="103" t="str">
        <f t="shared" si="464"/>
        <v>Media</v>
      </c>
      <c r="CN711" s="96">
        <f t="shared" si="465"/>
        <v>1</v>
      </c>
      <c r="CO711" s="96">
        <f t="shared" si="466"/>
        <v>1</v>
      </c>
      <c r="CP711" s="103" t="str">
        <f t="shared" si="467"/>
        <v>Muy Alta</v>
      </c>
      <c r="CQ711" s="104">
        <f t="shared" si="468"/>
        <v>3.1851754466065121E-6</v>
      </c>
      <c r="CR711" s="104">
        <f t="shared" si="469"/>
        <v>3.1851754466065121E-6</v>
      </c>
      <c r="CS711" s="103" t="str">
        <f t="shared" si="470"/>
        <v>Ninguna</v>
      </c>
      <c r="CT711" s="105" t="str">
        <f t="shared" si="471"/>
        <v>Hipereutrofico</v>
      </c>
      <c r="CU711" s="83" t="s">
        <v>3068</v>
      </c>
      <c r="CV711" s="83" t="s">
        <v>3069</v>
      </c>
      <c r="CW711" s="90">
        <v>44187</v>
      </c>
      <c r="CX711" s="106">
        <f t="shared" si="472"/>
        <v>6.5784863293062319</v>
      </c>
    </row>
    <row r="712" spans="1:102" ht="30" customHeight="1" x14ac:dyDescent="0.2">
      <c r="A712" s="83">
        <v>2020</v>
      </c>
      <c r="B712" s="84" t="s">
        <v>2455</v>
      </c>
      <c r="C712" s="84" t="s">
        <v>626</v>
      </c>
      <c r="D712" s="84" t="s">
        <v>2297</v>
      </c>
      <c r="E712" s="84" t="s">
        <v>233</v>
      </c>
      <c r="F712" s="86" t="s">
        <v>1285</v>
      </c>
      <c r="G712" s="86" t="s">
        <v>991</v>
      </c>
      <c r="H712" s="87">
        <v>-74.807193999999996</v>
      </c>
      <c r="I712" s="119">
        <v>7.565442</v>
      </c>
      <c r="J712" s="88">
        <v>919472.01060000004</v>
      </c>
      <c r="K712" s="86">
        <v>1328426.9728999999</v>
      </c>
      <c r="L712" s="120">
        <v>63</v>
      </c>
      <c r="M712" s="83">
        <v>2</v>
      </c>
      <c r="N712" s="86" t="s">
        <v>79</v>
      </c>
      <c r="O712" s="86" t="s">
        <v>2684</v>
      </c>
      <c r="P712" s="86" t="s">
        <v>685</v>
      </c>
      <c r="Q712" s="84" t="s">
        <v>2685</v>
      </c>
      <c r="R712" s="84" t="s">
        <v>686</v>
      </c>
      <c r="S712" s="84" t="s">
        <v>234</v>
      </c>
      <c r="T712" s="84" t="s">
        <v>235</v>
      </c>
      <c r="U712" s="85" t="s">
        <v>542</v>
      </c>
      <c r="V712" s="84" t="s">
        <v>543</v>
      </c>
      <c r="W712" s="84" t="s">
        <v>625</v>
      </c>
      <c r="X712" s="90" t="s">
        <v>626</v>
      </c>
      <c r="Y712" s="90">
        <v>44168</v>
      </c>
      <c r="Z712" s="91">
        <v>1159.02</v>
      </c>
      <c r="AA712" s="91">
        <v>5.41</v>
      </c>
      <c r="AB712" s="91">
        <v>249</v>
      </c>
      <c r="AC712" s="91">
        <v>31.7</v>
      </c>
      <c r="AD712" s="91">
        <v>32.4</v>
      </c>
      <c r="AE712" s="91">
        <v>4.5</v>
      </c>
      <c r="AF712" s="91">
        <v>63.3</v>
      </c>
      <c r="AG712" s="91">
        <f t="shared" si="433"/>
        <v>0.69999999999999929</v>
      </c>
      <c r="AH712" s="91">
        <v>52.3</v>
      </c>
      <c r="AI712" s="91">
        <v>2</v>
      </c>
      <c r="AJ712" s="91" t="s">
        <v>88</v>
      </c>
      <c r="AK712" s="91" t="s">
        <v>88</v>
      </c>
      <c r="AL712" s="91" t="s">
        <v>88</v>
      </c>
      <c r="AM712" s="91" t="s">
        <v>88</v>
      </c>
      <c r="AN712" s="91" t="s">
        <v>88</v>
      </c>
      <c r="AO712" s="91">
        <v>0.5</v>
      </c>
      <c r="AP712" s="91">
        <v>0.2484863293062323</v>
      </c>
      <c r="AQ712" s="91">
        <v>0.03</v>
      </c>
      <c r="AR712" s="91">
        <v>5</v>
      </c>
      <c r="AS712" s="91" t="s">
        <v>3067</v>
      </c>
      <c r="AT712" s="91">
        <v>9062</v>
      </c>
      <c r="AU712" s="91" t="s">
        <v>88</v>
      </c>
      <c r="AV712" s="91">
        <v>8749</v>
      </c>
      <c r="AW712" s="91">
        <v>64</v>
      </c>
      <c r="AX712" s="91">
        <v>5</v>
      </c>
      <c r="AY712" s="91">
        <v>1.71</v>
      </c>
      <c r="AZ712" s="91">
        <v>5</v>
      </c>
      <c r="BA712" s="91">
        <v>7.03</v>
      </c>
      <c r="BB712" s="91">
        <v>0.05</v>
      </c>
      <c r="BC712" s="91" t="s">
        <v>88</v>
      </c>
      <c r="BD712" s="91" t="s">
        <v>88</v>
      </c>
      <c r="BE712" s="93">
        <v>1E-3</v>
      </c>
      <c r="BF712" s="91" t="s">
        <v>88</v>
      </c>
      <c r="BG712" s="91">
        <v>5.8000000000000003E-2</v>
      </c>
      <c r="BH712" s="91" t="s">
        <v>88</v>
      </c>
      <c r="BI712" s="94">
        <f t="shared" si="434"/>
        <v>63.913530911288561</v>
      </c>
      <c r="BJ712" s="95">
        <f t="shared" si="435"/>
        <v>2</v>
      </c>
      <c r="BK712" s="95">
        <f t="shared" si="436"/>
        <v>37.519460800090627</v>
      </c>
      <c r="BL712" s="95">
        <f t="shared" si="437"/>
        <v>80.14150832</v>
      </c>
      <c r="BM712" s="95">
        <f t="shared" si="438"/>
        <v>99.104004398411917</v>
      </c>
      <c r="BN712" s="95">
        <f t="shared" si="439"/>
        <v>61.608367706250007</v>
      </c>
      <c r="BO712" s="95">
        <f t="shared" si="440"/>
        <v>89.594487526600773</v>
      </c>
      <c r="BP712" s="95">
        <f t="shared" si="441"/>
        <v>5</v>
      </c>
      <c r="BQ712" s="95">
        <f t="shared" si="442"/>
        <v>20</v>
      </c>
      <c r="BR712" s="96">
        <f t="shared" si="443"/>
        <v>50.958692821255298</v>
      </c>
      <c r="BS712" s="97" t="str">
        <f t="shared" si="444"/>
        <v>MEDIA</v>
      </c>
      <c r="BT712" s="98">
        <f t="shared" si="445"/>
        <v>2.9239766081871346</v>
      </c>
      <c r="BU712" s="99">
        <f t="shared" si="446"/>
        <v>0.63300000000000001</v>
      </c>
      <c r="BV712" s="100">
        <f t="shared" si="447"/>
        <v>0.1</v>
      </c>
      <c r="BW712" s="95">
        <f t="shared" si="448"/>
        <v>0.43803677486976517</v>
      </c>
      <c r="BX712" s="94">
        <f t="shared" si="449"/>
        <v>0.26</v>
      </c>
      <c r="BY712" s="100">
        <f t="shared" si="450"/>
        <v>0</v>
      </c>
      <c r="BZ712" s="100">
        <f t="shared" si="451"/>
        <v>0.10688553131054712</v>
      </c>
      <c r="CA712" s="94">
        <f t="shared" si="452"/>
        <v>0.15</v>
      </c>
      <c r="CB712" s="99">
        <f t="shared" si="453"/>
        <v>0.24896912286524375</v>
      </c>
      <c r="CC712" s="97" t="str">
        <f t="shared" si="454"/>
        <v>Muy mala</v>
      </c>
      <c r="CD712" s="99">
        <f t="shared" si="455"/>
        <v>0.89311446868945288</v>
      </c>
      <c r="CE712" s="96">
        <f t="shared" si="456"/>
        <v>0</v>
      </c>
      <c r="CF712" s="96">
        <f t="shared" si="457"/>
        <v>0</v>
      </c>
      <c r="CG712" s="99">
        <f t="shared" si="458"/>
        <v>0.29770482289648431</v>
      </c>
      <c r="CH712" s="101" t="str">
        <f t="shared" si="459"/>
        <v>Baja</v>
      </c>
      <c r="CI712" s="96">
        <f t="shared" si="460"/>
        <v>0</v>
      </c>
      <c r="CJ712" s="96">
        <f t="shared" si="461"/>
        <v>1</v>
      </c>
      <c r="CK712" s="96">
        <f t="shared" si="462"/>
        <v>0.36699999999999999</v>
      </c>
      <c r="CL712" s="102">
        <f t="shared" si="463"/>
        <v>0.45566666666666666</v>
      </c>
      <c r="CM712" s="103" t="str">
        <f t="shared" si="464"/>
        <v>Media</v>
      </c>
      <c r="CN712" s="96">
        <f t="shared" si="465"/>
        <v>1</v>
      </c>
      <c r="CO712" s="96">
        <f t="shared" si="466"/>
        <v>1</v>
      </c>
      <c r="CP712" s="103" t="str">
        <f t="shared" si="467"/>
        <v>Muy Alta</v>
      </c>
      <c r="CQ712" s="104">
        <f t="shared" si="468"/>
        <v>4.0552263367997452E-6</v>
      </c>
      <c r="CR712" s="104">
        <f t="shared" si="469"/>
        <v>4.0552263367997452E-6</v>
      </c>
      <c r="CS712" s="103" t="str">
        <f t="shared" si="470"/>
        <v>Ninguna</v>
      </c>
      <c r="CT712" s="105" t="str">
        <f t="shared" si="471"/>
        <v>Hipereutrofico</v>
      </c>
      <c r="CU712" s="83" t="s">
        <v>3068</v>
      </c>
      <c r="CV712" s="83" t="s">
        <v>3069</v>
      </c>
      <c r="CW712" s="90">
        <v>44187</v>
      </c>
      <c r="CX712" s="106">
        <f t="shared" si="472"/>
        <v>5.2784863293062321</v>
      </c>
    </row>
    <row r="713" spans="1:102" ht="30" customHeight="1" x14ac:dyDescent="0.2">
      <c r="A713" s="83">
        <v>2020</v>
      </c>
      <c r="B713" s="84" t="s">
        <v>2461</v>
      </c>
      <c r="C713" s="84" t="s">
        <v>614</v>
      </c>
      <c r="D713" s="84" t="s">
        <v>2306</v>
      </c>
      <c r="E713" s="84" t="s">
        <v>233</v>
      </c>
      <c r="F713" s="86" t="s">
        <v>1285</v>
      </c>
      <c r="G713" s="86">
        <v>2</v>
      </c>
      <c r="H713" s="87">
        <v>-74.862555999999998</v>
      </c>
      <c r="I713" s="119">
        <v>7.45261</v>
      </c>
      <c r="J713" s="88">
        <v>913339.56740000006</v>
      </c>
      <c r="K713" s="86">
        <v>1315958.0115</v>
      </c>
      <c r="L713" s="120">
        <v>93</v>
      </c>
      <c r="M713" s="83">
        <v>2</v>
      </c>
      <c r="N713" s="86" t="s">
        <v>79</v>
      </c>
      <c r="O713" s="86" t="s">
        <v>2684</v>
      </c>
      <c r="P713" s="86" t="s">
        <v>685</v>
      </c>
      <c r="Q713" s="84" t="s">
        <v>2685</v>
      </c>
      <c r="R713" s="84" t="s">
        <v>686</v>
      </c>
      <c r="S713" s="84" t="s">
        <v>234</v>
      </c>
      <c r="T713" s="84" t="s">
        <v>235</v>
      </c>
      <c r="U713" s="85" t="s">
        <v>236</v>
      </c>
      <c r="V713" s="84" t="s">
        <v>747</v>
      </c>
      <c r="W713" s="84" t="s">
        <v>613</v>
      </c>
      <c r="X713" s="90" t="s">
        <v>614</v>
      </c>
      <c r="Y713" s="90">
        <v>44167</v>
      </c>
      <c r="Z713" s="91">
        <v>854.47</v>
      </c>
      <c r="AA713" s="91">
        <v>7.5</v>
      </c>
      <c r="AB713" s="91">
        <v>793</v>
      </c>
      <c r="AC713" s="91">
        <v>29.8</v>
      </c>
      <c r="AD713" s="91">
        <v>30</v>
      </c>
      <c r="AE713" s="91">
        <v>6.9</v>
      </c>
      <c r="AF713" s="91">
        <v>92.1</v>
      </c>
      <c r="AG713" s="91">
        <f t="shared" si="433"/>
        <v>0.19999999999999929</v>
      </c>
      <c r="AH713" s="91">
        <v>12</v>
      </c>
      <c r="AI713" s="91">
        <v>2</v>
      </c>
      <c r="AJ713" s="91" t="s">
        <v>88</v>
      </c>
      <c r="AK713" s="91" t="s">
        <v>88</v>
      </c>
      <c r="AL713" s="91">
        <v>8420</v>
      </c>
      <c r="AM713" s="91">
        <v>32550</v>
      </c>
      <c r="AN713" s="91">
        <v>9870</v>
      </c>
      <c r="AO713" s="91">
        <v>0.5</v>
      </c>
      <c r="AP713" s="91">
        <v>0.2484863293062323</v>
      </c>
      <c r="AQ713" s="91">
        <v>0.03</v>
      </c>
      <c r="AR713" s="91">
        <v>5</v>
      </c>
      <c r="AS713" s="91">
        <v>181</v>
      </c>
      <c r="AT713" s="91">
        <v>236</v>
      </c>
      <c r="AU713" s="91" t="s">
        <v>88</v>
      </c>
      <c r="AV713" s="91">
        <v>133</v>
      </c>
      <c r="AW713" s="91">
        <v>0.5</v>
      </c>
      <c r="AX713" s="91">
        <v>5</v>
      </c>
      <c r="AY713" s="91">
        <v>0.224</v>
      </c>
      <c r="AZ713" s="91">
        <v>17.7</v>
      </c>
      <c r="BA713" s="91">
        <v>32.6</v>
      </c>
      <c r="BB713" s="91">
        <v>0.05</v>
      </c>
      <c r="BC713" s="91" t="s">
        <v>88</v>
      </c>
      <c r="BD713" s="91" t="s">
        <v>88</v>
      </c>
      <c r="BE713" s="93">
        <v>1E-3</v>
      </c>
      <c r="BF713" s="91" t="s">
        <v>88</v>
      </c>
      <c r="BG713" s="91">
        <v>0.02</v>
      </c>
      <c r="BH713" s="91" t="s">
        <v>88</v>
      </c>
      <c r="BI713" s="94">
        <f t="shared" si="434"/>
        <v>96.357641883197815</v>
      </c>
      <c r="BJ713" s="95">
        <f t="shared" si="435"/>
        <v>10.265321289195205</v>
      </c>
      <c r="BK713" s="95">
        <f t="shared" si="436"/>
        <v>93.229140624999872</v>
      </c>
      <c r="BL713" s="95">
        <f t="shared" si="437"/>
        <v>80.14150832</v>
      </c>
      <c r="BM713" s="95">
        <f t="shared" si="438"/>
        <v>99.104004398411917</v>
      </c>
      <c r="BN713" s="95">
        <f t="shared" si="439"/>
        <v>61.608367706250007</v>
      </c>
      <c r="BO713" s="95">
        <f t="shared" si="440"/>
        <v>90.230538484720753</v>
      </c>
      <c r="BP713" s="95">
        <f t="shared" si="441"/>
        <v>5</v>
      </c>
      <c r="BQ713" s="95">
        <f t="shared" si="442"/>
        <v>63.652392285977612</v>
      </c>
      <c r="BR713" s="96">
        <f t="shared" si="443"/>
        <v>67.04398042932155</v>
      </c>
      <c r="BS713" s="97" t="str">
        <f t="shared" si="444"/>
        <v>MEDIA</v>
      </c>
      <c r="BT713" s="98">
        <f t="shared" si="445"/>
        <v>22.321428571428569</v>
      </c>
      <c r="BU713" s="99">
        <f t="shared" si="446"/>
        <v>0.92099999999999993</v>
      </c>
      <c r="BV713" s="100">
        <f t="shared" si="447"/>
        <v>0.1</v>
      </c>
      <c r="BW713" s="95">
        <f t="shared" si="448"/>
        <v>1</v>
      </c>
      <c r="BX713" s="94">
        <f t="shared" si="449"/>
        <v>0.91</v>
      </c>
      <c r="BY713" s="100">
        <f t="shared" si="450"/>
        <v>0.621</v>
      </c>
      <c r="BZ713" s="100">
        <f t="shared" si="451"/>
        <v>0</v>
      </c>
      <c r="CA713" s="94">
        <f t="shared" si="452"/>
        <v>0.15</v>
      </c>
      <c r="CB713" s="99">
        <f t="shared" si="453"/>
        <v>0.53670000000000007</v>
      </c>
      <c r="CC713" s="97" t="str">
        <f t="shared" si="454"/>
        <v>Regular</v>
      </c>
      <c r="CD713" s="99">
        <f t="shared" si="455"/>
        <v>1</v>
      </c>
      <c r="CE713" s="96">
        <f t="shared" si="456"/>
        <v>3.6996227408007927E-3</v>
      </c>
      <c r="CF713" s="96">
        <f t="shared" si="457"/>
        <v>0</v>
      </c>
      <c r="CG713" s="99">
        <f t="shared" si="458"/>
        <v>0.33456654091360027</v>
      </c>
      <c r="CH713" s="101" t="str">
        <f t="shared" si="459"/>
        <v>Baja</v>
      </c>
      <c r="CI713" s="96">
        <f t="shared" si="460"/>
        <v>0</v>
      </c>
      <c r="CJ713" s="96">
        <f t="shared" si="461"/>
        <v>1</v>
      </c>
      <c r="CK713" s="96">
        <f t="shared" si="462"/>
        <v>7.900000000000007E-2</v>
      </c>
      <c r="CL713" s="102">
        <f t="shared" si="463"/>
        <v>0.35966666666666675</v>
      </c>
      <c r="CM713" s="103" t="str">
        <f t="shared" si="464"/>
        <v>Baja</v>
      </c>
      <c r="CN713" s="96">
        <f t="shared" si="465"/>
        <v>0.379</v>
      </c>
      <c r="CO713" s="96">
        <f t="shared" si="466"/>
        <v>0.379</v>
      </c>
      <c r="CP713" s="103" t="str">
        <f t="shared" si="467"/>
        <v>Baja</v>
      </c>
      <c r="CQ713" s="104">
        <f t="shared" si="468"/>
        <v>5.4590852466471608E-3</v>
      </c>
      <c r="CR713" s="104">
        <f t="shared" si="469"/>
        <v>5.4590852466471608E-3</v>
      </c>
      <c r="CS713" s="103" t="str">
        <f t="shared" si="470"/>
        <v>Ninguna</v>
      </c>
      <c r="CT713" s="105" t="str">
        <f t="shared" si="471"/>
        <v>Eutrofico</v>
      </c>
      <c r="CU713" s="83" t="s">
        <v>3070</v>
      </c>
      <c r="CV713" s="83" t="s">
        <v>3071</v>
      </c>
      <c r="CW713" s="90">
        <v>44187</v>
      </c>
      <c r="CX713" s="106">
        <f t="shared" si="472"/>
        <v>5.2784863293062321</v>
      </c>
    </row>
    <row r="714" spans="1:102" ht="30" customHeight="1" x14ac:dyDescent="0.2">
      <c r="A714" s="83">
        <v>2020</v>
      </c>
      <c r="B714" s="84" t="s">
        <v>2463</v>
      </c>
      <c r="C714" s="84" t="s">
        <v>614</v>
      </c>
      <c r="D714" s="84" t="s">
        <v>2309</v>
      </c>
      <c r="E714" s="84" t="s">
        <v>233</v>
      </c>
      <c r="F714" s="86" t="s">
        <v>1285</v>
      </c>
      <c r="G714" s="86">
        <v>1</v>
      </c>
      <c r="H714" s="87">
        <v>-74.861638999999997</v>
      </c>
      <c r="I714" s="119">
        <v>7.4474130000000001</v>
      </c>
      <c r="J714" s="88">
        <v>913439.78</v>
      </c>
      <c r="K714" s="86">
        <v>1315383.0278</v>
      </c>
      <c r="L714" s="120">
        <v>105</v>
      </c>
      <c r="M714" s="83">
        <v>2</v>
      </c>
      <c r="N714" s="86" t="s">
        <v>79</v>
      </c>
      <c r="O714" s="86" t="s">
        <v>2684</v>
      </c>
      <c r="P714" s="86" t="s">
        <v>685</v>
      </c>
      <c r="Q714" s="84" t="s">
        <v>2685</v>
      </c>
      <c r="R714" s="84" t="s">
        <v>686</v>
      </c>
      <c r="S714" s="84" t="s">
        <v>234</v>
      </c>
      <c r="T714" s="84" t="s">
        <v>235</v>
      </c>
      <c r="U714" s="85" t="s">
        <v>236</v>
      </c>
      <c r="V714" s="84" t="s">
        <v>747</v>
      </c>
      <c r="W714" s="84" t="s">
        <v>613</v>
      </c>
      <c r="X714" s="90" t="s">
        <v>614</v>
      </c>
      <c r="Y714" s="90">
        <v>44167</v>
      </c>
      <c r="Z714" s="91">
        <v>681.67</v>
      </c>
      <c r="AA714" s="91">
        <v>7.92</v>
      </c>
      <c r="AB714" s="91">
        <v>73.7</v>
      </c>
      <c r="AC714" s="91">
        <v>29.3</v>
      </c>
      <c r="AD714" s="91">
        <v>30</v>
      </c>
      <c r="AE714" s="91">
        <v>6.96</v>
      </c>
      <c r="AF714" s="91">
        <v>92.3</v>
      </c>
      <c r="AG714" s="91">
        <f t="shared" si="433"/>
        <v>0.69999999999999929</v>
      </c>
      <c r="AH714" s="91">
        <v>12</v>
      </c>
      <c r="AI714" s="91">
        <v>2</v>
      </c>
      <c r="AJ714" s="91" t="s">
        <v>88</v>
      </c>
      <c r="AK714" s="91" t="s">
        <v>88</v>
      </c>
      <c r="AL714" s="91">
        <v>10540</v>
      </c>
      <c r="AM714" s="91">
        <v>38730</v>
      </c>
      <c r="AN714" s="91">
        <v>11720</v>
      </c>
      <c r="AO714" s="91">
        <v>0.5</v>
      </c>
      <c r="AP714" s="91">
        <v>0.2484863293062323</v>
      </c>
      <c r="AQ714" s="91">
        <v>0.03</v>
      </c>
      <c r="AR714" s="91">
        <v>5</v>
      </c>
      <c r="AS714" s="91">
        <v>117</v>
      </c>
      <c r="AT714" s="91">
        <v>179</v>
      </c>
      <c r="AU714" s="91" t="s">
        <v>88</v>
      </c>
      <c r="AV714" s="91">
        <v>113</v>
      </c>
      <c r="AW714" s="91">
        <v>0.1</v>
      </c>
      <c r="AX714" s="91">
        <v>5</v>
      </c>
      <c r="AY714" s="91">
        <v>0.1</v>
      </c>
      <c r="AZ714" s="91">
        <v>18.3</v>
      </c>
      <c r="BA714" s="91">
        <v>35.9</v>
      </c>
      <c r="BB714" s="91">
        <v>0.05</v>
      </c>
      <c r="BC714" s="91" t="s">
        <v>88</v>
      </c>
      <c r="BD714" s="91" t="s">
        <v>88</v>
      </c>
      <c r="BE714" s="93">
        <v>1E-3</v>
      </c>
      <c r="BF714" s="91" t="s">
        <v>88</v>
      </c>
      <c r="BG714" s="91">
        <v>1.2E-2</v>
      </c>
      <c r="BH714" s="91" t="s">
        <v>88</v>
      </c>
      <c r="BI714" s="94">
        <f t="shared" si="434"/>
        <v>96.46052143880307</v>
      </c>
      <c r="BJ714" s="95">
        <f t="shared" si="435"/>
        <v>9.6025327322322589</v>
      </c>
      <c r="BK714" s="95">
        <f t="shared" si="436"/>
        <v>86.991101979794621</v>
      </c>
      <c r="BL714" s="95">
        <f t="shared" si="437"/>
        <v>80.14150832</v>
      </c>
      <c r="BM714" s="95">
        <f t="shared" si="438"/>
        <v>99.104004398411917</v>
      </c>
      <c r="BN714" s="95">
        <f t="shared" si="439"/>
        <v>61.608367706250007</v>
      </c>
      <c r="BO714" s="95">
        <f t="shared" si="440"/>
        <v>89.594487526600773</v>
      </c>
      <c r="BP714" s="95">
        <f t="shared" si="441"/>
        <v>5</v>
      </c>
      <c r="BQ714" s="95">
        <f t="shared" si="442"/>
        <v>73.920650771419105</v>
      </c>
      <c r="BR714" s="96">
        <f t="shared" si="443"/>
        <v>66.924412531856703</v>
      </c>
      <c r="BS714" s="97" t="str">
        <f t="shared" si="444"/>
        <v>MEDIA</v>
      </c>
      <c r="BT714" s="98">
        <f t="shared" si="445"/>
        <v>50</v>
      </c>
      <c r="BU714" s="99">
        <f t="shared" si="446"/>
        <v>0.92300000000000004</v>
      </c>
      <c r="BV714" s="100">
        <f t="shared" si="447"/>
        <v>0.1</v>
      </c>
      <c r="BW714" s="95">
        <f t="shared" si="448"/>
        <v>1</v>
      </c>
      <c r="BX714" s="94">
        <f t="shared" si="449"/>
        <v>0.91</v>
      </c>
      <c r="BY714" s="100">
        <f t="shared" si="450"/>
        <v>0.68100000000000005</v>
      </c>
      <c r="BZ714" s="100">
        <f t="shared" si="451"/>
        <v>0.82525432577273528</v>
      </c>
      <c r="CA714" s="94">
        <f t="shared" si="452"/>
        <v>0.15</v>
      </c>
      <c r="CB714" s="99">
        <f t="shared" si="453"/>
        <v>0.66095560560818312</v>
      </c>
      <c r="CC714" s="97" t="str">
        <f t="shared" si="454"/>
        <v>Regular</v>
      </c>
      <c r="CD714" s="99">
        <f t="shared" si="455"/>
        <v>0.17474567422726472</v>
      </c>
      <c r="CE714" s="96">
        <f t="shared" si="456"/>
        <v>5.6547781828632099E-3</v>
      </c>
      <c r="CF714" s="96">
        <f t="shared" si="457"/>
        <v>0</v>
      </c>
      <c r="CG714" s="99">
        <f t="shared" si="458"/>
        <v>6.0133484136709305E-2</v>
      </c>
      <c r="CH714" s="101" t="str">
        <f t="shared" si="459"/>
        <v>Ninguna</v>
      </c>
      <c r="CI714" s="96">
        <f t="shared" si="460"/>
        <v>0</v>
      </c>
      <c r="CJ714" s="96">
        <f t="shared" si="461"/>
        <v>1</v>
      </c>
      <c r="CK714" s="96">
        <f t="shared" si="462"/>
        <v>7.6999999999999957E-2</v>
      </c>
      <c r="CL714" s="102">
        <f t="shared" si="463"/>
        <v>0.35899999999999999</v>
      </c>
      <c r="CM714" s="103" t="str">
        <f t="shared" si="464"/>
        <v>Baja</v>
      </c>
      <c r="CN714" s="96">
        <f t="shared" si="465"/>
        <v>0.31900000000000001</v>
      </c>
      <c r="CO714" s="96">
        <f t="shared" si="466"/>
        <v>0.31900000000000001</v>
      </c>
      <c r="CP714" s="103" t="str">
        <f t="shared" si="467"/>
        <v>Baja</v>
      </c>
      <c r="CQ714" s="104">
        <f t="shared" si="468"/>
        <v>2.2843058268822145E-2</v>
      </c>
      <c r="CR714" s="104">
        <f t="shared" si="469"/>
        <v>2.2843058268822145E-2</v>
      </c>
      <c r="CS714" s="103" t="str">
        <f t="shared" si="470"/>
        <v>Ninguna</v>
      </c>
      <c r="CT714" s="105" t="str">
        <f t="shared" si="471"/>
        <v>Eutrofico</v>
      </c>
      <c r="CU714" s="83" t="s">
        <v>3070</v>
      </c>
      <c r="CV714" s="83" t="s">
        <v>3071</v>
      </c>
      <c r="CW714" s="90">
        <v>44187</v>
      </c>
      <c r="CX714" s="106">
        <f t="shared" si="472"/>
        <v>5.2784863293062321</v>
      </c>
    </row>
    <row r="715" spans="1:102" ht="30" hidden="1" customHeight="1" x14ac:dyDescent="0.2">
      <c r="A715" s="83">
        <v>2020</v>
      </c>
      <c r="B715" s="84" t="s">
        <v>3056</v>
      </c>
      <c r="C715" s="84" t="s">
        <v>706</v>
      </c>
      <c r="D715" s="84" t="s">
        <v>2400</v>
      </c>
      <c r="E715" s="84" t="s">
        <v>2401</v>
      </c>
      <c r="F715" s="86" t="s">
        <v>241</v>
      </c>
      <c r="G715" s="86">
        <v>7</v>
      </c>
      <c r="H715" s="87">
        <v>-75.263778000000002</v>
      </c>
      <c r="I715" s="119">
        <v>6.5056409999999998</v>
      </c>
      <c r="J715" s="88">
        <v>868780.52520000003</v>
      </c>
      <c r="K715" s="86">
        <v>1211308.9667</v>
      </c>
      <c r="L715" s="120">
        <v>1131</v>
      </c>
      <c r="M715" s="83">
        <v>2</v>
      </c>
      <c r="N715" s="86" t="s">
        <v>79</v>
      </c>
      <c r="O715" s="86" t="s">
        <v>2684</v>
      </c>
      <c r="P715" s="86" t="s">
        <v>685</v>
      </c>
      <c r="Q715" s="84" t="s">
        <v>2690</v>
      </c>
      <c r="R715" s="84" t="s">
        <v>703</v>
      </c>
      <c r="S715" s="84" t="s">
        <v>100</v>
      </c>
      <c r="T715" s="84" t="s">
        <v>704</v>
      </c>
      <c r="U715" s="85" t="s">
        <v>102</v>
      </c>
      <c r="V715" s="84" t="s">
        <v>706</v>
      </c>
      <c r="W715" s="84" t="s">
        <v>102</v>
      </c>
      <c r="X715" s="90" t="s">
        <v>706</v>
      </c>
      <c r="Y715" s="90">
        <v>44154</v>
      </c>
      <c r="Z715" s="91">
        <v>24720</v>
      </c>
      <c r="AA715" s="91">
        <v>8.2899999999999991</v>
      </c>
      <c r="AB715" s="91">
        <v>85.2</v>
      </c>
      <c r="AC715" s="91">
        <v>25.3</v>
      </c>
      <c r="AD715" s="91">
        <v>27.5</v>
      </c>
      <c r="AE715" s="91">
        <v>7.58</v>
      </c>
      <c r="AF715" s="91">
        <v>101.3</v>
      </c>
      <c r="AG715" s="91">
        <f t="shared" si="433"/>
        <v>2.1999999999999993</v>
      </c>
      <c r="AH715" s="91">
        <v>22.1</v>
      </c>
      <c r="AI715" s="91">
        <v>14</v>
      </c>
      <c r="AJ715" s="91" t="s">
        <v>88</v>
      </c>
      <c r="AK715" s="91" t="s">
        <v>88</v>
      </c>
      <c r="AL715" s="91">
        <v>143900</v>
      </c>
      <c r="AM715" s="91">
        <v>214300</v>
      </c>
      <c r="AN715" s="91">
        <v>169450</v>
      </c>
      <c r="AO715" s="91">
        <v>0.5</v>
      </c>
      <c r="AP715" s="91">
        <v>0.26429909571662885</v>
      </c>
      <c r="AQ715" s="91">
        <v>0.27500000000000002</v>
      </c>
      <c r="AR715" s="91">
        <v>5</v>
      </c>
      <c r="AS715" s="91">
        <v>126</v>
      </c>
      <c r="AT715" s="91">
        <v>416</v>
      </c>
      <c r="AU715" s="91" t="s">
        <v>88</v>
      </c>
      <c r="AV715" s="91">
        <v>219</v>
      </c>
      <c r="AW715" s="91">
        <v>1.5</v>
      </c>
      <c r="AX715" s="91">
        <v>5</v>
      </c>
      <c r="AY715" s="91">
        <v>0.98599999999999999</v>
      </c>
      <c r="AZ715" s="91">
        <v>62.9</v>
      </c>
      <c r="BA715" s="91">
        <v>54.4</v>
      </c>
      <c r="BB715" s="91">
        <v>0.05</v>
      </c>
      <c r="BC715" s="91" t="s">
        <v>88</v>
      </c>
      <c r="BD715" s="91" t="s">
        <v>88</v>
      </c>
      <c r="BE715" s="93">
        <v>1E-3</v>
      </c>
      <c r="BF715" s="91" t="s">
        <v>88</v>
      </c>
      <c r="BG715" s="91">
        <v>0.02</v>
      </c>
      <c r="BH715" s="91" t="s">
        <v>88</v>
      </c>
      <c r="BI715" s="94">
        <f t="shared" si="434"/>
        <v>98.811173023430712</v>
      </c>
      <c r="BJ715" s="95">
        <f t="shared" si="435"/>
        <v>2</v>
      </c>
      <c r="BK715" s="95">
        <f t="shared" si="436"/>
        <v>76.138910911893618</v>
      </c>
      <c r="BL715" s="95">
        <f t="shared" si="437"/>
        <v>22.531956320000006</v>
      </c>
      <c r="BM715" s="95">
        <f t="shared" si="438"/>
        <v>98.988068214595046</v>
      </c>
      <c r="BN715" s="95">
        <f t="shared" si="439"/>
        <v>61.608367706250007</v>
      </c>
      <c r="BO715" s="95">
        <f t="shared" si="440"/>
        <v>85.842310056788861</v>
      </c>
      <c r="BP715" s="95">
        <f t="shared" si="441"/>
        <v>5</v>
      </c>
      <c r="BQ715" s="95">
        <f t="shared" si="442"/>
        <v>22.622820444569641</v>
      </c>
      <c r="BR715" s="96">
        <f t="shared" si="443"/>
        <v>54.599166838374792</v>
      </c>
      <c r="BS715" s="97" t="str">
        <f t="shared" si="444"/>
        <v>MEDIA</v>
      </c>
      <c r="BT715" s="98">
        <f t="shared" si="445"/>
        <v>5.0709939148073024</v>
      </c>
      <c r="BU715" s="99">
        <f t="shared" si="446"/>
        <v>0.9870000000000001</v>
      </c>
      <c r="BV715" s="100">
        <f t="shared" si="447"/>
        <v>0.1</v>
      </c>
      <c r="BW715" s="95">
        <f t="shared" si="448"/>
        <v>0.86032546126053022</v>
      </c>
      <c r="BX715" s="94">
        <f t="shared" si="449"/>
        <v>0.71</v>
      </c>
      <c r="BY715" s="100">
        <f t="shared" si="450"/>
        <v>0.36299999999999999</v>
      </c>
      <c r="BZ715" s="100">
        <f t="shared" si="451"/>
        <v>0.78777865776466027</v>
      </c>
      <c r="CA715" s="94">
        <f t="shared" si="452"/>
        <v>0.35</v>
      </c>
      <c r="CB715" s="99">
        <f t="shared" si="453"/>
        <v>0.60187457666352673</v>
      </c>
      <c r="CC715" s="97" t="str">
        <f t="shared" si="454"/>
        <v>Regular</v>
      </c>
      <c r="CD715" s="99">
        <f t="shared" si="455"/>
        <v>0.21222134223533973</v>
      </c>
      <c r="CE715" s="96">
        <f t="shared" si="456"/>
        <v>3.5207497625906983E-2</v>
      </c>
      <c r="CF715" s="96">
        <f t="shared" si="457"/>
        <v>6.4500000000000002E-2</v>
      </c>
      <c r="CG715" s="99">
        <f t="shared" si="458"/>
        <v>0.1039762799537489</v>
      </c>
      <c r="CH715" s="101" t="str">
        <f t="shared" si="459"/>
        <v>Ninguna</v>
      </c>
      <c r="CI715" s="96">
        <f t="shared" si="460"/>
        <v>0.75228962497476648</v>
      </c>
      <c r="CJ715" s="96">
        <f t="shared" si="461"/>
        <v>1</v>
      </c>
      <c r="CK715" s="96">
        <f t="shared" si="462"/>
        <v>0</v>
      </c>
      <c r="CL715" s="102">
        <f t="shared" si="463"/>
        <v>0.58409654165825542</v>
      </c>
      <c r="CM715" s="103" t="str">
        <f t="shared" si="464"/>
        <v>Media</v>
      </c>
      <c r="CN715" s="96">
        <f t="shared" si="465"/>
        <v>0.63700000000000001</v>
      </c>
      <c r="CO715" s="96">
        <f t="shared" si="466"/>
        <v>0.63700000000000001</v>
      </c>
      <c r="CP715" s="103" t="str">
        <f t="shared" si="467"/>
        <v>Alta</v>
      </c>
      <c r="CQ715" s="104">
        <f t="shared" si="468"/>
        <v>7.730786027721756E-2</v>
      </c>
      <c r="CR715" s="104">
        <f t="shared" si="469"/>
        <v>7.730786027721756E-2</v>
      </c>
      <c r="CS715" s="103" t="str">
        <f t="shared" si="470"/>
        <v>Ninguna</v>
      </c>
      <c r="CT715" s="105" t="str">
        <f t="shared" si="471"/>
        <v>Eutrofico</v>
      </c>
      <c r="CU715" s="83" t="s">
        <v>3072</v>
      </c>
      <c r="CV715" s="83" t="s">
        <v>3073</v>
      </c>
      <c r="CW715" s="90">
        <v>44181</v>
      </c>
      <c r="CX715" s="106">
        <f t="shared" si="472"/>
        <v>5.539299095716629</v>
      </c>
    </row>
    <row r="716" spans="1:102" ht="30" hidden="1" customHeight="1" x14ac:dyDescent="0.2">
      <c r="A716" s="83">
        <v>2020</v>
      </c>
      <c r="B716" s="84" t="s">
        <v>3059</v>
      </c>
      <c r="C716" s="84" t="s">
        <v>706</v>
      </c>
      <c r="D716" s="84" t="s">
        <v>2406</v>
      </c>
      <c r="E716" s="84" t="s">
        <v>2401</v>
      </c>
      <c r="F716" s="86" t="s">
        <v>241</v>
      </c>
      <c r="G716" s="86">
        <v>7</v>
      </c>
      <c r="H716" s="87">
        <v>-75.235944000000003</v>
      </c>
      <c r="I716" s="119">
        <v>6.5396089999999996</v>
      </c>
      <c r="J716" s="88">
        <v>871868.4351</v>
      </c>
      <c r="K716" s="86">
        <v>1215059.0538999999</v>
      </c>
      <c r="L716" s="120">
        <v>1107</v>
      </c>
      <c r="M716" s="83">
        <v>2</v>
      </c>
      <c r="N716" s="86" t="s">
        <v>79</v>
      </c>
      <c r="O716" s="86" t="s">
        <v>2684</v>
      </c>
      <c r="P716" s="86" t="s">
        <v>685</v>
      </c>
      <c r="Q716" s="84" t="s">
        <v>2690</v>
      </c>
      <c r="R716" s="84" t="s">
        <v>703</v>
      </c>
      <c r="S716" s="84" t="s">
        <v>100</v>
      </c>
      <c r="T716" s="84" t="s">
        <v>704</v>
      </c>
      <c r="U716" s="85" t="s">
        <v>102</v>
      </c>
      <c r="V716" s="84" t="s">
        <v>706</v>
      </c>
      <c r="W716" s="84" t="s">
        <v>102</v>
      </c>
      <c r="X716" s="90" t="s">
        <v>706</v>
      </c>
      <c r="Y716" s="90">
        <v>44154</v>
      </c>
      <c r="Z716" s="91">
        <v>27200</v>
      </c>
      <c r="AA716" s="91">
        <v>8.32</v>
      </c>
      <c r="AB716" s="91">
        <v>65.3</v>
      </c>
      <c r="AC716" s="91">
        <v>22.7</v>
      </c>
      <c r="AD716" s="91">
        <v>25.6</v>
      </c>
      <c r="AE716" s="91">
        <v>7.59</v>
      </c>
      <c r="AF716" s="91">
        <v>102.7</v>
      </c>
      <c r="AG716" s="91">
        <f t="shared" si="433"/>
        <v>2.9000000000000021</v>
      </c>
      <c r="AH716" s="91">
        <v>32.6</v>
      </c>
      <c r="AI716" s="91">
        <v>18.100000000000001</v>
      </c>
      <c r="AJ716" s="91" t="s">
        <v>88</v>
      </c>
      <c r="AK716" s="91" t="s">
        <v>88</v>
      </c>
      <c r="AL716" s="91">
        <v>313000</v>
      </c>
      <c r="AM716" s="91">
        <v>1986300</v>
      </c>
      <c r="AN716" s="91">
        <v>517200</v>
      </c>
      <c r="AO716" s="91">
        <v>0.5</v>
      </c>
      <c r="AP716" s="91">
        <v>0.2665580623466855</v>
      </c>
      <c r="AQ716" s="91">
        <v>0.252</v>
      </c>
      <c r="AR716" s="91">
        <v>5</v>
      </c>
      <c r="AS716" s="91">
        <v>96.4</v>
      </c>
      <c r="AT716" s="91">
        <v>394</v>
      </c>
      <c r="AU716" s="91" t="s">
        <v>88</v>
      </c>
      <c r="AV716" s="91">
        <v>156</v>
      </c>
      <c r="AW716" s="91">
        <v>1.4</v>
      </c>
      <c r="AX716" s="91">
        <v>5</v>
      </c>
      <c r="AY716" s="91">
        <v>0.57199999999999995</v>
      </c>
      <c r="AZ716" s="91">
        <v>45.1</v>
      </c>
      <c r="BA716" s="91">
        <v>44</v>
      </c>
      <c r="BB716" s="91">
        <v>0.05</v>
      </c>
      <c r="BC716" s="91" t="s">
        <v>88</v>
      </c>
      <c r="BD716" s="91" t="s">
        <v>88</v>
      </c>
      <c r="BE716" s="93">
        <v>1E-3</v>
      </c>
      <c r="BF716" s="91" t="s">
        <v>88</v>
      </c>
      <c r="BG716" s="91">
        <v>1.7000000000000001E-2</v>
      </c>
      <c r="BH716" s="91" t="s">
        <v>88</v>
      </c>
      <c r="BI716" s="94">
        <f t="shared" si="434"/>
        <v>98.774215987461503</v>
      </c>
      <c r="BJ716" s="95">
        <f t="shared" si="435"/>
        <v>2</v>
      </c>
      <c r="BK716" s="95">
        <f t="shared" si="436"/>
        <v>75.117029510809516</v>
      </c>
      <c r="BL716" s="95">
        <f t="shared" si="437"/>
        <v>15.235361735916996</v>
      </c>
      <c r="BM716" s="95">
        <f t="shared" si="438"/>
        <v>98.971520793871093</v>
      </c>
      <c r="BN716" s="95">
        <f t="shared" si="439"/>
        <v>61.608367706250007</v>
      </c>
      <c r="BO716" s="95">
        <f t="shared" si="440"/>
        <v>83.259630198889852</v>
      </c>
      <c r="BP716" s="95">
        <f t="shared" si="441"/>
        <v>17.326275282634228</v>
      </c>
      <c r="BQ716" s="95">
        <f t="shared" si="442"/>
        <v>28.918060503985615</v>
      </c>
      <c r="BR716" s="96">
        <f t="shared" si="443"/>
        <v>54.844697882799203</v>
      </c>
      <c r="BS716" s="97" t="str">
        <f t="shared" si="444"/>
        <v>MEDIA</v>
      </c>
      <c r="BT716" s="98">
        <f t="shared" si="445"/>
        <v>8.7412587412587417</v>
      </c>
      <c r="BU716" s="99">
        <f t="shared" si="446"/>
        <v>0.97299999999999986</v>
      </c>
      <c r="BV716" s="100">
        <f t="shared" si="447"/>
        <v>0.1</v>
      </c>
      <c r="BW716" s="95">
        <f t="shared" si="448"/>
        <v>0.8470396746887604</v>
      </c>
      <c r="BX716" s="94">
        <f t="shared" si="449"/>
        <v>0.51</v>
      </c>
      <c r="BY716" s="100">
        <f t="shared" si="450"/>
        <v>0.55200000000000005</v>
      </c>
      <c r="BZ716" s="100">
        <f t="shared" si="451"/>
        <v>0.85141202539097494</v>
      </c>
      <c r="CA716" s="94">
        <f t="shared" si="452"/>
        <v>0.35</v>
      </c>
      <c r="CB716" s="99">
        <f t="shared" si="453"/>
        <v>0.60514323801116299</v>
      </c>
      <c r="CC716" s="97" t="str">
        <f t="shared" si="454"/>
        <v>Regular</v>
      </c>
      <c r="CD716" s="99">
        <f t="shared" si="455"/>
        <v>0.14858797460902512</v>
      </c>
      <c r="CE716" s="96">
        <f t="shared" si="456"/>
        <v>1.384177471618153E-2</v>
      </c>
      <c r="CF716" s="96">
        <f t="shared" si="457"/>
        <v>0</v>
      </c>
      <c r="CG716" s="99">
        <f t="shared" si="458"/>
        <v>5.4143249775068882E-2</v>
      </c>
      <c r="CH716" s="101" t="str">
        <f t="shared" si="459"/>
        <v>Ninguna</v>
      </c>
      <c r="CI716" s="96">
        <f t="shared" si="460"/>
        <v>0.8303750024084291</v>
      </c>
      <c r="CJ716" s="96">
        <f t="shared" si="461"/>
        <v>1</v>
      </c>
      <c r="CK716" s="96">
        <f t="shared" si="462"/>
        <v>0</v>
      </c>
      <c r="CL716" s="102">
        <f t="shared" si="463"/>
        <v>0.61012500080280974</v>
      </c>
      <c r="CM716" s="103" t="str">
        <f t="shared" si="464"/>
        <v>Alta</v>
      </c>
      <c r="CN716" s="96">
        <f t="shared" si="465"/>
        <v>0.44800000000000001</v>
      </c>
      <c r="CO716" s="96">
        <f t="shared" si="466"/>
        <v>0.44800000000000001</v>
      </c>
      <c r="CP716" s="103" t="str">
        <f t="shared" si="467"/>
        <v>Media</v>
      </c>
      <c r="CQ716" s="104">
        <f t="shared" si="468"/>
        <v>8.5021220105586118E-2</v>
      </c>
      <c r="CR716" s="104">
        <f t="shared" si="469"/>
        <v>8.5021220105586118E-2</v>
      </c>
      <c r="CS716" s="103" t="str">
        <f t="shared" si="470"/>
        <v>Ninguna</v>
      </c>
      <c r="CT716" s="105" t="str">
        <f t="shared" si="471"/>
        <v>Eutrofico</v>
      </c>
      <c r="CU716" s="83" t="s">
        <v>3072</v>
      </c>
      <c r="CV716" s="83" t="s">
        <v>3073</v>
      </c>
      <c r="CW716" s="90">
        <v>44181</v>
      </c>
      <c r="CX716" s="106">
        <f t="shared" si="472"/>
        <v>5.5185580623466857</v>
      </c>
    </row>
    <row r="717" spans="1:102" ht="30" hidden="1" customHeight="1" x14ac:dyDescent="0.2">
      <c r="A717" s="83">
        <v>2020</v>
      </c>
      <c r="B717" s="108" t="s">
        <v>3074</v>
      </c>
      <c r="C717" s="84" t="s">
        <v>641</v>
      </c>
      <c r="D717" s="85" t="s">
        <v>3075</v>
      </c>
      <c r="E717" s="84" t="s">
        <v>224</v>
      </c>
      <c r="F717" s="86" t="s">
        <v>1285</v>
      </c>
      <c r="G717" s="86" t="s">
        <v>991</v>
      </c>
      <c r="H717" s="87">
        <v>-74.799082999999996</v>
      </c>
      <c r="I717" s="119">
        <v>7.9166749999999997</v>
      </c>
      <c r="J717" s="88">
        <v>920433.05059999996</v>
      </c>
      <c r="K717" s="86">
        <v>1367272.8816</v>
      </c>
      <c r="L717" s="120">
        <v>53</v>
      </c>
      <c r="M717" s="83">
        <v>2</v>
      </c>
      <c r="N717" s="86" t="s">
        <v>79</v>
      </c>
      <c r="O717" s="86" t="s">
        <v>2684</v>
      </c>
      <c r="P717" s="86" t="s">
        <v>685</v>
      </c>
      <c r="Q717" s="84" t="s">
        <v>2685</v>
      </c>
      <c r="R717" s="84" t="s">
        <v>748</v>
      </c>
      <c r="S717" s="84" t="s">
        <v>636</v>
      </c>
      <c r="T717" s="84" t="s">
        <v>749</v>
      </c>
      <c r="U717" s="85" t="s">
        <v>638</v>
      </c>
      <c r="V717" s="84" t="s">
        <v>639</v>
      </c>
      <c r="W717" s="84" t="s">
        <v>640</v>
      </c>
      <c r="X717" s="90" t="s">
        <v>641</v>
      </c>
      <c r="Y717" s="90">
        <v>44124</v>
      </c>
      <c r="Z717" s="91">
        <v>570</v>
      </c>
      <c r="AA717" s="91">
        <v>6</v>
      </c>
      <c r="AB717" s="91">
        <v>50</v>
      </c>
      <c r="AC717" s="91">
        <v>30.4</v>
      </c>
      <c r="AD717" s="91">
        <v>31</v>
      </c>
      <c r="AE717" s="91">
        <v>2</v>
      </c>
      <c r="AF717" s="91">
        <v>57</v>
      </c>
      <c r="AG717" s="91">
        <f t="shared" si="433"/>
        <v>0.60000000000000142</v>
      </c>
      <c r="AH717" s="91">
        <v>21.3</v>
      </c>
      <c r="AI717" s="91">
        <v>5.44</v>
      </c>
      <c r="AJ717" s="91" t="s">
        <v>88</v>
      </c>
      <c r="AK717" s="91" t="s">
        <v>88</v>
      </c>
      <c r="AL717" s="91">
        <v>16900</v>
      </c>
      <c r="AM717" s="91">
        <v>1986300</v>
      </c>
      <c r="AN717" s="91">
        <v>980400</v>
      </c>
      <c r="AO717" s="91">
        <v>0.5</v>
      </c>
      <c r="AP717" s="91">
        <v>0.2484863293062323</v>
      </c>
      <c r="AQ717" s="91">
        <v>0.03</v>
      </c>
      <c r="AR717" s="91">
        <v>5</v>
      </c>
      <c r="AS717" s="91">
        <v>277</v>
      </c>
      <c r="AT717" s="91">
        <v>250</v>
      </c>
      <c r="AU717" s="91" t="s">
        <v>88</v>
      </c>
      <c r="AV717" s="91">
        <v>226</v>
      </c>
      <c r="AW717" s="91">
        <v>0.5</v>
      </c>
      <c r="AX717" s="91">
        <v>5</v>
      </c>
      <c r="AY717" s="91">
        <v>0.23400000000000001</v>
      </c>
      <c r="AZ717" s="91">
        <v>18.100000000000001</v>
      </c>
      <c r="BA717" s="91">
        <v>21.5</v>
      </c>
      <c r="BB717" s="91">
        <v>0.05</v>
      </c>
      <c r="BC717" s="91" t="s">
        <v>88</v>
      </c>
      <c r="BD717" s="91" t="s">
        <v>88</v>
      </c>
      <c r="BE717" s="93">
        <v>1E-3</v>
      </c>
      <c r="BF717" s="91" t="s">
        <v>88</v>
      </c>
      <c r="BG717" s="91">
        <v>0.01</v>
      </c>
      <c r="BH717" s="91" t="s">
        <v>88</v>
      </c>
      <c r="BI717" s="94">
        <f t="shared" si="434"/>
        <v>54.342019878054984</v>
      </c>
      <c r="BJ717" s="95">
        <f t="shared" si="435"/>
        <v>2</v>
      </c>
      <c r="BK717" s="95">
        <f t="shared" si="436"/>
        <v>56.1688000000008</v>
      </c>
      <c r="BL717" s="95">
        <f t="shared" si="437"/>
        <v>54.660293651272497</v>
      </c>
      <c r="BM717" s="95">
        <f t="shared" si="438"/>
        <v>99.104004398411917</v>
      </c>
      <c r="BN717" s="95">
        <f t="shared" si="439"/>
        <v>61.608367706250007</v>
      </c>
      <c r="BO717" s="95">
        <f t="shared" si="440"/>
        <v>89.747799768807994</v>
      </c>
      <c r="BP717" s="95">
        <f t="shared" si="441"/>
        <v>5</v>
      </c>
      <c r="BQ717" s="95">
        <f t="shared" si="442"/>
        <v>60.952609375000009</v>
      </c>
      <c r="BR717" s="96">
        <f t="shared" si="443"/>
        <v>51.462043524506413</v>
      </c>
      <c r="BS717" s="97" t="str">
        <f t="shared" si="444"/>
        <v>MEDIA</v>
      </c>
      <c r="BT717" s="98">
        <f t="shared" si="445"/>
        <v>21.367521367521366</v>
      </c>
      <c r="BU717" s="99">
        <f t="shared" si="446"/>
        <v>0.57000000000000006</v>
      </c>
      <c r="BV717" s="100">
        <f t="shared" si="447"/>
        <v>0.1</v>
      </c>
      <c r="BW717" s="95">
        <f t="shared" si="448"/>
        <v>0.59533103831196166</v>
      </c>
      <c r="BX717" s="94">
        <f t="shared" si="449"/>
        <v>0.71</v>
      </c>
      <c r="BY717" s="100">
        <f t="shared" si="450"/>
        <v>0.34199999999999997</v>
      </c>
      <c r="BZ717" s="100">
        <f t="shared" si="451"/>
        <v>0.89609898125653598</v>
      </c>
      <c r="CA717" s="94">
        <f t="shared" si="452"/>
        <v>0.15</v>
      </c>
      <c r="CB717" s="99">
        <f t="shared" si="453"/>
        <v>0.48228020273958971</v>
      </c>
      <c r="CC717" s="97" t="str">
        <f t="shared" si="454"/>
        <v>Mala</v>
      </c>
      <c r="CD717" s="99">
        <f t="shared" si="455"/>
        <v>0.103901018743464</v>
      </c>
      <c r="CE717" s="96">
        <f t="shared" si="456"/>
        <v>0</v>
      </c>
      <c r="CF717" s="96">
        <f t="shared" si="457"/>
        <v>0</v>
      </c>
      <c r="CG717" s="99">
        <f t="shared" si="458"/>
        <v>3.4633672914487997E-2</v>
      </c>
      <c r="CH717" s="101" t="str">
        <f t="shared" si="459"/>
        <v>Ninguna</v>
      </c>
      <c r="CI717" s="96">
        <f t="shared" si="460"/>
        <v>0.46491922978872596</v>
      </c>
      <c r="CJ717" s="96">
        <f t="shared" si="461"/>
        <v>1</v>
      </c>
      <c r="CK717" s="96">
        <f t="shared" si="462"/>
        <v>0.42999999999999994</v>
      </c>
      <c r="CL717" s="102">
        <f t="shared" si="463"/>
        <v>0.63163974326290862</v>
      </c>
      <c r="CM717" s="103" t="str">
        <f t="shared" si="464"/>
        <v>Alta</v>
      </c>
      <c r="CN717" s="96">
        <f t="shared" si="465"/>
        <v>0.65800000000000003</v>
      </c>
      <c r="CO717" s="96">
        <f t="shared" si="466"/>
        <v>0.65800000000000003</v>
      </c>
      <c r="CP717" s="103" t="str">
        <f t="shared" si="467"/>
        <v>Alta</v>
      </c>
      <c r="CQ717" s="104">
        <f t="shared" si="468"/>
        <v>3.1046296043091416E-5</v>
      </c>
      <c r="CR717" s="104">
        <f t="shared" si="469"/>
        <v>3.1046296043091416E-5</v>
      </c>
      <c r="CS717" s="103" t="str">
        <f t="shared" si="470"/>
        <v>Ninguna</v>
      </c>
      <c r="CT717" s="105" t="str">
        <f t="shared" si="471"/>
        <v>Eutrofico</v>
      </c>
      <c r="CU717" s="83" t="s">
        <v>3043</v>
      </c>
      <c r="CV717" s="83" t="s">
        <v>3044</v>
      </c>
      <c r="CW717" s="90">
        <v>44154</v>
      </c>
      <c r="CX717" s="106">
        <f t="shared" si="472"/>
        <v>5.2784863293062321</v>
      </c>
    </row>
    <row r="718" spans="1:102" ht="30" hidden="1" customHeight="1" x14ac:dyDescent="0.2">
      <c r="A718" s="83">
        <v>2020</v>
      </c>
      <c r="B718" s="108" t="s">
        <v>3076</v>
      </c>
      <c r="C718" s="84" t="s">
        <v>641</v>
      </c>
      <c r="D718" s="85" t="s">
        <v>3077</v>
      </c>
      <c r="E718" s="84" t="s">
        <v>224</v>
      </c>
      <c r="F718" s="86" t="s">
        <v>1285</v>
      </c>
      <c r="G718" s="86" t="s">
        <v>991</v>
      </c>
      <c r="H718" s="87">
        <v>-74.797027999999997</v>
      </c>
      <c r="I718" s="119">
        <v>7.9148889999999996</v>
      </c>
      <c r="J718" s="88">
        <v>920659.38269999996</v>
      </c>
      <c r="K718" s="86">
        <v>1367074.9383</v>
      </c>
      <c r="L718" s="120">
        <v>72</v>
      </c>
      <c r="M718" s="83">
        <v>2</v>
      </c>
      <c r="N718" s="86" t="s">
        <v>79</v>
      </c>
      <c r="O718" s="86" t="s">
        <v>2684</v>
      </c>
      <c r="P718" s="86" t="s">
        <v>685</v>
      </c>
      <c r="Q718" s="84" t="s">
        <v>2685</v>
      </c>
      <c r="R718" s="84" t="s">
        <v>748</v>
      </c>
      <c r="S718" s="84" t="s">
        <v>636</v>
      </c>
      <c r="T718" s="84" t="s">
        <v>749</v>
      </c>
      <c r="U718" s="85" t="s">
        <v>638</v>
      </c>
      <c r="V718" s="84" t="s">
        <v>639</v>
      </c>
      <c r="W718" s="84" t="s">
        <v>640</v>
      </c>
      <c r="X718" s="90" t="s">
        <v>641</v>
      </c>
      <c r="Y718" s="90">
        <v>44124</v>
      </c>
      <c r="Z718" s="91">
        <v>510</v>
      </c>
      <c r="AA718" s="91">
        <v>7</v>
      </c>
      <c r="AB718" s="91">
        <v>60</v>
      </c>
      <c r="AC718" s="91">
        <v>30.2</v>
      </c>
      <c r="AD718" s="91">
        <v>33</v>
      </c>
      <c r="AE718" s="91">
        <v>2</v>
      </c>
      <c r="AF718" s="91">
        <v>70.2</v>
      </c>
      <c r="AG718" s="91">
        <f t="shared" si="433"/>
        <v>2.8000000000000007</v>
      </c>
      <c r="AH718" s="91">
        <v>15.9</v>
      </c>
      <c r="AI718" s="91">
        <v>3.55</v>
      </c>
      <c r="AJ718" s="91" t="s">
        <v>88</v>
      </c>
      <c r="AK718" s="91" t="s">
        <v>88</v>
      </c>
      <c r="AL718" s="91">
        <v>630</v>
      </c>
      <c r="AM718" s="91">
        <v>22470</v>
      </c>
      <c r="AN718" s="91">
        <v>2014</v>
      </c>
      <c r="AO718" s="91">
        <v>0.5</v>
      </c>
      <c r="AP718" s="91">
        <v>0.2484863293062323</v>
      </c>
      <c r="AQ718" s="91">
        <v>0.03</v>
      </c>
      <c r="AR718" s="91">
        <v>5</v>
      </c>
      <c r="AS718" s="91">
        <v>194</v>
      </c>
      <c r="AT718" s="91">
        <v>150</v>
      </c>
      <c r="AU718" s="91" t="s">
        <v>88</v>
      </c>
      <c r="AV718" s="91">
        <v>121</v>
      </c>
      <c r="AW718" s="91">
        <v>0.1</v>
      </c>
      <c r="AX718" s="91">
        <v>5</v>
      </c>
      <c r="AY718" s="91">
        <v>0.126</v>
      </c>
      <c r="AZ718" s="91">
        <v>20.3</v>
      </c>
      <c r="BA718" s="91">
        <v>24.4</v>
      </c>
      <c r="BB718" s="91">
        <v>0.05</v>
      </c>
      <c r="BC718" s="91" t="s">
        <v>88</v>
      </c>
      <c r="BD718" s="91" t="s">
        <v>88</v>
      </c>
      <c r="BE718" s="93">
        <v>1E-3</v>
      </c>
      <c r="BF718" s="91" t="s">
        <v>88</v>
      </c>
      <c r="BG718" s="91">
        <v>0.01</v>
      </c>
      <c r="BH718" s="91" t="s">
        <v>88</v>
      </c>
      <c r="BI718" s="94">
        <f t="shared" si="434"/>
        <v>74.006171018148066</v>
      </c>
      <c r="BJ718" s="95">
        <f t="shared" si="435"/>
        <v>18.241686963195868</v>
      </c>
      <c r="BK718" s="95">
        <f t="shared" si="436"/>
        <v>88.519899999999524</v>
      </c>
      <c r="BL718" s="95">
        <f t="shared" si="437"/>
        <v>67.402353864752314</v>
      </c>
      <c r="BM718" s="95">
        <f t="shared" si="438"/>
        <v>99.104004398411917</v>
      </c>
      <c r="BN718" s="95">
        <f t="shared" si="439"/>
        <v>61.608367706250007</v>
      </c>
      <c r="BO718" s="95">
        <f t="shared" si="440"/>
        <v>83.657026035192217</v>
      </c>
      <c r="BP718" s="95">
        <f t="shared" si="441"/>
        <v>5</v>
      </c>
      <c r="BQ718" s="95">
        <f t="shared" si="442"/>
        <v>78.439369374999998</v>
      </c>
      <c r="BR718" s="96">
        <f t="shared" si="443"/>
        <v>62.978862582554626</v>
      </c>
      <c r="BS718" s="97" t="str">
        <f t="shared" si="444"/>
        <v>MEDIA</v>
      </c>
      <c r="BT718" s="98">
        <f t="shared" si="445"/>
        <v>39.682539682539684</v>
      </c>
      <c r="BU718" s="99">
        <f t="shared" si="446"/>
        <v>0.70200000000000007</v>
      </c>
      <c r="BV718" s="100">
        <f t="shared" si="447"/>
        <v>0.1</v>
      </c>
      <c r="BW718" s="95">
        <f t="shared" si="448"/>
        <v>1.0013883015592742</v>
      </c>
      <c r="BX718" s="94">
        <f t="shared" si="449"/>
        <v>0.91</v>
      </c>
      <c r="BY718" s="100">
        <f t="shared" si="450"/>
        <v>0.65700000000000003</v>
      </c>
      <c r="BZ718" s="100">
        <f t="shared" si="451"/>
        <v>0.86734528969853752</v>
      </c>
      <c r="CA718" s="94">
        <f t="shared" si="452"/>
        <v>0.15</v>
      </c>
      <c r="CB718" s="99">
        <f t="shared" si="453"/>
        <v>0.6283227027760937</v>
      </c>
      <c r="CC718" s="97" t="str">
        <f t="shared" si="454"/>
        <v>Regular</v>
      </c>
      <c r="CD718" s="99">
        <f t="shared" si="455"/>
        <v>0.13265471030146248</v>
      </c>
      <c r="CE718" s="96">
        <f t="shared" si="456"/>
        <v>0</v>
      </c>
      <c r="CF718" s="96">
        <f t="shared" si="457"/>
        <v>0</v>
      </c>
      <c r="CG718" s="99">
        <f t="shared" si="458"/>
        <v>4.4218236767154161E-2</v>
      </c>
      <c r="CH718" s="101" t="str">
        <f t="shared" si="459"/>
        <v>Ninguna</v>
      </c>
      <c r="CI718" s="96">
        <f t="shared" si="460"/>
        <v>0.33515984713856584</v>
      </c>
      <c r="CJ718" s="96">
        <f t="shared" si="461"/>
        <v>1</v>
      </c>
      <c r="CK718" s="96">
        <f t="shared" si="462"/>
        <v>0.29799999999999993</v>
      </c>
      <c r="CL718" s="102">
        <f t="shared" si="463"/>
        <v>0.54438661571285529</v>
      </c>
      <c r="CM718" s="103" t="str">
        <f t="shared" si="464"/>
        <v>Media</v>
      </c>
      <c r="CN718" s="96">
        <f t="shared" si="465"/>
        <v>0.34299999999999997</v>
      </c>
      <c r="CO718" s="96">
        <f t="shared" si="466"/>
        <v>0.34299999999999997</v>
      </c>
      <c r="CP718" s="103" t="str">
        <f t="shared" si="467"/>
        <v>Baja</v>
      </c>
      <c r="CQ718" s="104">
        <f t="shared" si="468"/>
        <v>9.7704531722668866E-4</v>
      </c>
      <c r="CR718" s="104">
        <f t="shared" si="469"/>
        <v>9.7704531722668866E-4</v>
      </c>
      <c r="CS718" s="103" t="str">
        <f t="shared" si="470"/>
        <v>Ninguna</v>
      </c>
      <c r="CT718" s="105" t="str">
        <f t="shared" si="471"/>
        <v>Eutrofico</v>
      </c>
      <c r="CU718" s="83" t="s">
        <v>3043</v>
      </c>
      <c r="CV718" s="83" t="s">
        <v>3044</v>
      </c>
      <c r="CW718" s="90">
        <v>44154</v>
      </c>
      <c r="CX718" s="106">
        <f t="shared" si="472"/>
        <v>5.2784863293062321</v>
      </c>
    </row>
    <row r="719" spans="1:102" ht="30" hidden="1" customHeight="1" x14ac:dyDescent="0.2">
      <c r="A719" s="83">
        <v>2020</v>
      </c>
      <c r="B719" s="108" t="s">
        <v>3078</v>
      </c>
      <c r="C719" s="84" t="s">
        <v>641</v>
      </c>
      <c r="D719" s="85" t="s">
        <v>3079</v>
      </c>
      <c r="E719" s="84" t="s">
        <v>224</v>
      </c>
      <c r="F719" s="86" t="s">
        <v>1285</v>
      </c>
      <c r="G719" s="86" t="s">
        <v>991</v>
      </c>
      <c r="H719" s="87">
        <v>-74.779832999999996</v>
      </c>
      <c r="I719" s="119">
        <v>7.9124999999999996</v>
      </c>
      <c r="J719" s="88">
        <v>922555.04180000001</v>
      </c>
      <c r="K719" s="86">
        <v>1366807.4793</v>
      </c>
      <c r="L719" s="120">
        <v>50</v>
      </c>
      <c r="M719" s="83">
        <v>2</v>
      </c>
      <c r="N719" s="86" t="s">
        <v>79</v>
      </c>
      <c r="O719" s="86" t="s">
        <v>2684</v>
      </c>
      <c r="P719" s="86" t="s">
        <v>685</v>
      </c>
      <c r="Q719" s="84" t="s">
        <v>2685</v>
      </c>
      <c r="R719" s="84" t="s">
        <v>748</v>
      </c>
      <c r="S719" s="84" t="s">
        <v>636</v>
      </c>
      <c r="T719" s="84" t="s">
        <v>749</v>
      </c>
      <c r="U719" s="85" t="s">
        <v>638</v>
      </c>
      <c r="V719" s="84" t="s">
        <v>639</v>
      </c>
      <c r="W719" s="84" t="s">
        <v>640</v>
      </c>
      <c r="X719" s="90" t="s">
        <v>641</v>
      </c>
      <c r="Y719" s="90">
        <v>44124</v>
      </c>
      <c r="Z719" s="91">
        <v>1560</v>
      </c>
      <c r="AA719" s="91">
        <v>7</v>
      </c>
      <c r="AB719" s="91">
        <v>30</v>
      </c>
      <c r="AC719" s="91">
        <v>29.9</v>
      </c>
      <c r="AD719" s="91">
        <v>30.5</v>
      </c>
      <c r="AE719" s="91">
        <v>10</v>
      </c>
      <c r="AF719" s="91">
        <v>72</v>
      </c>
      <c r="AG719" s="91">
        <f t="shared" si="433"/>
        <v>0.60000000000000142</v>
      </c>
      <c r="AH719" s="91">
        <v>25.5</v>
      </c>
      <c r="AI719" s="91">
        <v>6.63</v>
      </c>
      <c r="AJ719" s="91" t="s">
        <v>88</v>
      </c>
      <c r="AK719" s="91" t="s">
        <v>88</v>
      </c>
      <c r="AL719" s="91">
        <v>200</v>
      </c>
      <c r="AM719" s="91">
        <v>15150</v>
      </c>
      <c r="AN719" s="91">
        <v>3230</v>
      </c>
      <c r="AO719" s="91">
        <v>0.5</v>
      </c>
      <c r="AP719" s="91">
        <v>0.2484863293062323</v>
      </c>
      <c r="AQ719" s="91">
        <v>0.03</v>
      </c>
      <c r="AR719" s="91">
        <v>5</v>
      </c>
      <c r="AS719" s="91">
        <v>21.6</v>
      </c>
      <c r="AT719" s="91">
        <v>88</v>
      </c>
      <c r="AU719" s="91" t="s">
        <v>88</v>
      </c>
      <c r="AV719" s="91">
        <v>10</v>
      </c>
      <c r="AW719" s="91">
        <v>0.1</v>
      </c>
      <c r="AX719" s="91">
        <v>5</v>
      </c>
      <c r="AY719" s="91">
        <v>0.21</v>
      </c>
      <c r="AZ719" s="91">
        <v>13.9</v>
      </c>
      <c r="BA719" s="91">
        <v>14.4</v>
      </c>
      <c r="BB719" s="91">
        <v>0.05</v>
      </c>
      <c r="BC719" s="91" t="s">
        <v>88</v>
      </c>
      <c r="BD719" s="91" t="s">
        <v>88</v>
      </c>
      <c r="BE719" s="93">
        <v>1E-3</v>
      </c>
      <c r="BF719" s="91" t="s">
        <v>88</v>
      </c>
      <c r="BG719" s="91">
        <v>0.01</v>
      </c>
      <c r="BH719" s="91" t="s">
        <v>88</v>
      </c>
      <c r="BI719" s="94">
        <f t="shared" si="434"/>
        <v>76.493581511679963</v>
      </c>
      <c r="BJ719" s="95">
        <f t="shared" si="435"/>
        <v>15.500296686077215</v>
      </c>
      <c r="BK719" s="95">
        <f t="shared" si="436"/>
        <v>88.519899999999524</v>
      </c>
      <c r="BL719" s="95">
        <f t="shared" si="437"/>
        <v>47.985075555784817</v>
      </c>
      <c r="BM719" s="95">
        <f t="shared" si="438"/>
        <v>99.104004398411917</v>
      </c>
      <c r="BN719" s="95">
        <f t="shared" si="439"/>
        <v>61.608367706250007</v>
      </c>
      <c r="BO719" s="95">
        <f t="shared" si="440"/>
        <v>89.747799768807994</v>
      </c>
      <c r="BP719" s="95">
        <f t="shared" si="441"/>
        <v>59.620311950295033</v>
      </c>
      <c r="BQ719" s="95">
        <f t="shared" si="442"/>
        <v>85.03621532200961</v>
      </c>
      <c r="BR719" s="96">
        <f t="shared" si="443"/>
        <v>66.267680853805501</v>
      </c>
      <c r="BS719" s="97" t="str">
        <f t="shared" si="444"/>
        <v>MEDIA</v>
      </c>
      <c r="BT719" s="98">
        <f t="shared" si="445"/>
        <v>23.80952380952381</v>
      </c>
      <c r="BU719" s="99">
        <f t="shared" si="446"/>
        <v>0.72</v>
      </c>
      <c r="BV719" s="100">
        <f t="shared" si="447"/>
        <v>0.1</v>
      </c>
      <c r="BW719" s="95">
        <f t="shared" si="448"/>
        <v>1.0013883015592742</v>
      </c>
      <c r="BX719" s="94">
        <f t="shared" si="449"/>
        <v>0.51</v>
      </c>
      <c r="BY719" s="100">
        <f t="shared" si="450"/>
        <v>0.99</v>
      </c>
      <c r="BZ719" s="100">
        <f t="shared" si="451"/>
        <v>0.94759864932428817</v>
      </c>
      <c r="CA719" s="94">
        <f t="shared" si="452"/>
        <v>0.15</v>
      </c>
      <c r="CB719" s="99">
        <f t="shared" si="453"/>
        <v>0.63305817312369872</v>
      </c>
      <c r="CC719" s="97" t="str">
        <f t="shared" si="454"/>
        <v>Regular</v>
      </c>
      <c r="CD719" s="99">
        <f t="shared" si="455"/>
        <v>5.2401350675711791E-2</v>
      </c>
      <c r="CE719" s="96">
        <f t="shared" si="456"/>
        <v>0</v>
      </c>
      <c r="CF719" s="96">
        <f t="shared" si="457"/>
        <v>0</v>
      </c>
      <c r="CG719" s="99">
        <f t="shared" si="458"/>
        <v>1.746711689190393E-2</v>
      </c>
      <c r="CH719" s="101" t="str">
        <f t="shared" si="459"/>
        <v>Ninguna</v>
      </c>
      <c r="CI719" s="96">
        <f t="shared" si="460"/>
        <v>0.52505946988334107</v>
      </c>
      <c r="CJ719" s="96">
        <f t="shared" si="461"/>
        <v>0.90103107438946139</v>
      </c>
      <c r="CK719" s="96">
        <f t="shared" si="462"/>
        <v>0.28000000000000003</v>
      </c>
      <c r="CL719" s="102">
        <f t="shared" si="463"/>
        <v>0.56869684809093413</v>
      </c>
      <c r="CM719" s="103" t="str">
        <f t="shared" si="464"/>
        <v>Media</v>
      </c>
      <c r="CN719" s="96">
        <f t="shared" si="465"/>
        <v>0</v>
      </c>
      <c r="CO719" s="96">
        <f t="shared" si="466"/>
        <v>0</v>
      </c>
      <c r="CP719" s="103" t="str">
        <f t="shared" si="467"/>
        <v>Ninguna</v>
      </c>
      <c r="CQ719" s="104">
        <f t="shared" si="468"/>
        <v>9.7704531722668866E-4</v>
      </c>
      <c r="CR719" s="104">
        <f t="shared" si="469"/>
        <v>9.7704531722668866E-4</v>
      </c>
      <c r="CS719" s="103" t="str">
        <f t="shared" si="470"/>
        <v>Ninguna</v>
      </c>
      <c r="CT719" s="105" t="str">
        <f t="shared" si="471"/>
        <v>Eutrofico</v>
      </c>
      <c r="CU719" s="83" t="s">
        <v>3043</v>
      </c>
      <c r="CV719" s="83" t="s">
        <v>3044</v>
      </c>
      <c r="CW719" s="90">
        <v>44154</v>
      </c>
      <c r="CX719" s="106">
        <f t="shared" si="472"/>
        <v>5.2784863293062321</v>
      </c>
    </row>
    <row r="720" spans="1:102" ht="30" hidden="1" customHeight="1" x14ac:dyDescent="0.2">
      <c r="A720" s="83">
        <v>2020</v>
      </c>
      <c r="B720" s="108" t="s">
        <v>3080</v>
      </c>
      <c r="C720" s="84" t="s">
        <v>641</v>
      </c>
      <c r="D720" s="85" t="s">
        <v>3081</v>
      </c>
      <c r="E720" s="84" t="s">
        <v>224</v>
      </c>
      <c r="F720" s="86" t="s">
        <v>1285</v>
      </c>
      <c r="G720" s="86" t="s">
        <v>991</v>
      </c>
      <c r="H720" s="87">
        <v>-74.780448000000007</v>
      </c>
      <c r="I720" s="119">
        <v>7.9128179999999997</v>
      </c>
      <c r="J720" s="91">
        <v>922487.34900000005</v>
      </c>
      <c r="K720" s="91">
        <v>1366842.804</v>
      </c>
      <c r="L720" s="120">
        <v>37</v>
      </c>
      <c r="M720" s="83">
        <v>2</v>
      </c>
      <c r="N720" s="86" t="s">
        <v>79</v>
      </c>
      <c r="O720" s="84">
        <v>27</v>
      </c>
      <c r="P720" s="84" t="s">
        <v>685</v>
      </c>
      <c r="Q720" s="84">
        <v>2703</v>
      </c>
      <c r="R720" s="84" t="s">
        <v>748</v>
      </c>
      <c r="S720" s="84" t="s">
        <v>636</v>
      </c>
      <c r="T720" s="84" t="s">
        <v>749</v>
      </c>
      <c r="U720" s="110" t="s">
        <v>638</v>
      </c>
      <c r="V720" s="84" t="s">
        <v>639</v>
      </c>
      <c r="W720" s="84" t="s">
        <v>640</v>
      </c>
      <c r="X720" s="90" t="s">
        <v>641</v>
      </c>
      <c r="Y720" s="90">
        <v>44124</v>
      </c>
      <c r="Z720" s="91">
        <v>1610</v>
      </c>
      <c r="AA720" s="91">
        <v>7.6</v>
      </c>
      <c r="AB720" s="91">
        <v>30</v>
      </c>
      <c r="AC720" s="91">
        <v>30.4</v>
      </c>
      <c r="AD720" s="91">
        <v>30.6</v>
      </c>
      <c r="AE720" s="91">
        <v>10</v>
      </c>
      <c r="AF720" s="91">
        <v>82</v>
      </c>
      <c r="AG720" s="91">
        <f t="shared" si="433"/>
        <v>0.20000000000000284</v>
      </c>
      <c r="AH720" s="91">
        <v>41.4</v>
      </c>
      <c r="AI720" s="91">
        <v>15.4</v>
      </c>
      <c r="AJ720" s="91" t="s">
        <v>88</v>
      </c>
      <c r="AK720" s="91" t="s">
        <v>88</v>
      </c>
      <c r="AL720" s="91">
        <v>2140</v>
      </c>
      <c r="AM720" s="91">
        <v>32550</v>
      </c>
      <c r="AN720" s="91">
        <v>2250</v>
      </c>
      <c r="AO720" s="91">
        <v>0.5</v>
      </c>
      <c r="AP720" s="91">
        <v>0.2484863293062323</v>
      </c>
      <c r="AQ720" s="91">
        <v>0.03</v>
      </c>
      <c r="AR720" s="91">
        <v>5</v>
      </c>
      <c r="AS720" s="91">
        <v>152</v>
      </c>
      <c r="AT720" s="91">
        <v>162</v>
      </c>
      <c r="AU720" s="91" t="s">
        <v>88</v>
      </c>
      <c r="AV720" s="91">
        <v>107</v>
      </c>
      <c r="AW720" s="91">
        <v>0.1</v>
      </c>
      <c r="AX720" s="91">
        <v>5</v>
      </c>
      <c r="AY720" s="91">
        <v>0.21299999999999999</v>
      </c>
      <c r="AZ720" s="91">
        <v>14.3</v>
      </c>
      <c r="BA720" s="91">
        <v>13.1</v>
      </c>
      <c r="BB720" s="91">
        <v>0.05</v>
      </c>
      <c r="BC720" s="91" t="s">
        <v>88</v>
      </c>
      <c r="BD720" s="91" t="s">
        <v>88</v>
      </c>
      <c r="BE720" s="93">
        <v>1E-3</v>
      </c>
      <c r="BF720" s="91" t="s">
        <v>88</v>
      </c>
      <c r="BG720" s="91">
        <v>0.01</v>
      </c>
      <c r="BH720" s="91" t="s">
        <v>88</v>
      </c>
      <c r="BI720" s="94">
        <f t="shared" si="434"/>
        <v>88.513204723679934</v>
      </c>
      <c r="BJ720" s="95">
        <f t="shared" si="435"/>
        <v>17.568658088027046</v>
      </c>
      <c r="BK720" s="95">
        <f t="shared" si="436"/>
        <v>92.380194015993766</v>
      </c>
      <c r="BL720" s="95">
        <f t="shared" si="437"/>
        <v>19.704424788112021</v>
      </c>
      <c r="BM720" s="95">
        <f t="shared" si="438"/>
        <v>99.104004398411917</v>
      </c>
      <c r="BN720" s="95">
        <f t="shared" si="439"/>
        <v>61.608367706250007</v>
      </c>
      <c r="BO720" s="95">
        <f t="shared" si="440"/>
        <v>90.230538484720753</v>
      </c>
      <c r="BP720" s="95">
        <f t="shared" si="441"/>
        <v>5</v>
      </c>
      <c r="BQ720" s="95">
        <f t="shared" si="442"/>
        <v>76.648850837809604</v>
      </c>
      <c r="BR720" s="96">
        <f t="shared" si="443"/>
        <v>61.047248783146493</v>
      </c>
      <c r="BS720" s="97" t="str">
        <f t="shared" si="444"/>
        <v>MEDIA</v>
      </c>
      <c r="BT720" s="98">
        <f t="shared" si="445"/>
        <v>23.474178403755868</v>
      </c>
      <c r="BU720" s="99">
        <f t="shared" si="446"/>
        <v>0.82000000000000006</v>
      </c>
      <c r="BV720" s="100">
        <f t="shared" si="447"/>
        <v>0.1</v>
      </c>
      <c r="BW720" s="95">
        <f t="shared" si="448"/>
        <v>1</v>
      </c>
      <c r="BX720" s="94">
        <f t="shared" si="449"/>
        <v>0.26</v>
      </c>
      <c r="BY720" s="100">
        <f t="shared" si="450"/>
        <v>0.69900000000000007</v>
      </c>
      <c r="BZ720" s="100">
        <f t="shared" si="451"/>
        <v>0.94759864932428817</v>
      </c>
      <c r="CA720" s="94">
        <f t="shared" si="452"/>
        <v>0.15</v>
      </c>
      <c r="CB720" s="99">
        <f t="shared" si="453"/>
        <v>0.57312381090540032</v>
      </c>
      <c r="CC720" s="97" t="str">
        <f t="shared" si="454"/>
        <v>Regular</v>
      </c>
      <c r="CD720" s="99">
        <f t="shared" si="455"/>
        <v>5.2401350675711791E-2</v>
      </c>
      <c r="CE720" s="96">
        <f t="shared" si="456"/>
        <v>0</v>
      </c>
      <c r="CF720" s="96">
        <f t="shared" si="457"/>
        <v>0</v>
      </c>
      <c r="CG720" s="99">
        <f t="shared" si="458"/>
        <v>1.746711689190393E-2</v>
      </c>
      <c r="CH720" s="101" t="str">
        <f t="shared" si="459"/>
        <v>Ninguna</v>
      </c>
      <c r="CI720" s="96">
        <f t="shared" si="460"/>
        <v>0.7812645045855241</v>
      </c>
      <c r="CJ720" s="96">
        <f t="shared" si="461"/>
        <v>1</v>
      </c>
      <c r="CK720" s="96">
        <f t="shared" si="462"/>
        <v>0.17999999999999994</v>
      </c>
      <c r="CL720" s="102">
        <f t="shared" si="463"/>
        <v>0.65375483486184138</v>
      </c>
      <c r="CM720" s="103" t="str">
        <f t="shared" si="464"/>
        <v>Alta</v>
      </c>
      <c r="CN720" s="96">
        <f t="shared" si="465"/>
        <v>0.30099999999999999</v>
      </c>
      <c r="CO720" s="96">
        <f t="shared" si="466"/>
        <v>0.30099999999999999</v>
      </c>
      <c r="CP720" s="103" t="str">
        <f t="shared" si="467"/>
        <v>Baja</v>
      </c>
      <c r="CQ720" s="104">
        <f t="shared" si="468"/>
        <v>7.6908758815083375E-3</v>
      </c>
      <c r="CR720" s="104">
        <f t="shared" si="469"/>
        <v>7.6908758815083375E-3</v>
      </c>
      <c r="CS720" s="103" t="str">
        <f t="shared" si="470"/>
        <v>Ninguna</v>
      </c>
      <c r="CT720" s="105" t="str">
        <f t="shared" si="471"/>
        <v>Eutrofico</v>
      </c>
      <c r="CU720" s="83" t="s">
        <v>3043</v>
      </c>
      <c r="CV720" s="83" t="s">
        <v>3044</v>
      </c>
      <c r="CW720" s="90">
        <v>44154</v>
      </c>
      <c r="CX720" s="106">
        <f t="shared" si="472"/>
        <v>5.2784863293062321</v>
      </c>
    </row>
    <row r="721" spans="1:102" ht="30" hidden="1" customHeight="1" x14ac:dyDescent="0.2">
      <c r="A721" s="83">
        <v>2020</v>
      </c>
      <c r="B721" s="122" t="s">
        <v>2437</v>
      </c>
      <c r="C721" s="84" t="s">
        <v>641</v>
      </c>
      <c r="D721" s="85" t="s">
        <v>2255</v>
      </c>
      <c r="E721" s="84" t="s">
        <v>224</v>
      </c>
      <c r="F721" s="86" t="s">
        <v>1285</v>
      </c>
      <c r="G721" s="86">
        <v>3</v>
      </c>
      <c r="H721" s="87">
        <v>-74.803306000000006</v>
      </c>
      <c r="I721" s="119">
        <v>7.8622500000000004</v>
      </c>
      <c r="J721" s="88">
        <v>919956.98080000002</v>
      </c>
      <c r="K721" s="86">
        <v>1361254.08</v>
      </c>
      <c r="L721" s="89" t="s">
        <v>3082</v>
      </c>
      <c r="M721" s="86" t="s">
        <v>2544</v>
      </c>
      <c r="N721" s="86" t="s">
        <v>79</v>
      </c>
      <c r="O721" s="86" t="s">
        <v>2684</v>
      </c>
      <c r="P721" s="86" t="s">
        <v>685</v>
      </c>
      <c r="Q721" s="84" t="s">
        <v>2685</v>
      </c>
      <c r="R721" s="84" t="s">
        <v>748</v>
      </c>
      <c r="S721" s="84" t="s">
        <v>636</v>
      </c>
      <c r="T721" s="84" t="s">
        <v>749</v>
      </c>
      <c r="U721" s="85" t="s">
        <v>638</v>
      </c>
      <c r="V721" s="84" t="s">
        <v>639</v>
      </c>
      <c r="W721" s="84" t="s">
        <v>640</v>
      </c>
      <c r="X721" s="90" t="s">
        <v>641</v>
      </c>
      <c r="Y721" s="90">
        <v>44125</v>
      </c>
      <c r="Z721" s="91">
        <v>841940</v>
      </c>
      <c r="AA721" s="91">
        <v>7.04</v>
      </c>
      <c r="AB721" s="91">
        <v>61</v>
      </c>
      <c r="AC721" s="91">
        <v>26.3</v>
      </c>
      <c r="AD721" s="91">
        <v>28.5</v>
      </c>
      <c r="AE721" s="91">
        <v>7.87</v>
      </c>
      <c r="AF721" s="91">
        <v>97.9</v>
      </c>
      <c r="AG721" s="91">
        <f t="shared" si="433"/>
        <v>2.1999999999999993</v>
      </c>
      <c r="AH721" s="91">
        <v>27.6</v>
      </c>
      <c r="AI721" s="91">
        <v>5.84</v>
      </c>
      <c r="AJ721" s="91" t="s">
        <v>88</v>
      </c>
      <c r="AK721" s="91" t="s">
        <v>88</v>
      </c>
      <c r="AL721" s="91">
        <v>9800</v>
      </c>
      <c r="AM721" s="91">
        <v>178650</v>
      </c>
      <c r="AN721" s="91">
        <v>25780</v>
      </c>
      <c r="AO721" s="91">
        <v>0.5</v>
      </c>
      <c r="AP721" s="91">
        <v>0.2484863293062323</v>
      </c>
      <c r="AQ721" s="91">
        <v>0.03</v>
      </c>
      <c r="AR721" s="91">
        <v>5</v>
      </c>
      <c r="AS721" s="91">
        <v>302</v>
      </c>
      <c r="AT721" s="91">
        <v>512</v>
      </c>
      <c r="AU721" s="91" t="s">
        <v>88</v>
      </c>
      <c r="AV721" s="91">
        <v>342</v>
      </c>
      <c r="AW721" s="91">
        <v>0.9</v>
      </c>
      <c r="AX721" s="91">
        <v>5</v>
      </c>
      <c r="AY721" s="91">
        <v>0.39200000000000002</v>
      </c>
      <c r="AZ721" s="91">
        <v>16.8</v>
      </c>
      <c r="BA721" s="91">
        <v>19.600000000000001</v>
      </c>
      <c r="BB721" s="91">
        <v>0.05</v>
      </c>
      <c r="BC721" s="91" t="s">
        <v>88</v>
      </c>
      <c r="BD721" s="91" t="s">
        <v>88</v>
      </c>
      <c r="BE721" s="93">
        <v>1E-3</v>
      </c>
      <c r="BF721" s="91" t="s">
        <v>88</v>
      </c>
      <c r="BG721" s="91">
        <v>0.01</v>
      </c>
      <c r="BH721" s="91" t="s">
        <v>88</v>
      </c>
      <c r="BI721" s="94">
        <f t="shared" si="434"/>
        <v>98.451221713929655</v>
      </c>
      <c r="BJ721" s="95">
        <f t="shared" si="435"/>
        <v>6.9884667474920432</v>
      </c>
      <c r="BK721" s="95">
        <f t="shared" si="436"/>
        <v>89.387750565232608</v>
      </c>
      <c r="BL721" s="95">
        <f t="shared" si="437"/>
        <v>52.3094640397955</v>
      </c>
      <c r="BM721" s="95">
        <f t="shared" si="438"/>
        <v>99.104004398411917</v>
      </c>
      <c r="BN721" s="95">
        <f t="shared" si="439"/>
        <v>61.608367706250007</v>
      </c>
      <c r="BO721" s="95">
        <f t="shared" si="440"/>
        <v>85.842310056788861</v>
      </c>
      <c r="BP721" s="95">
        <f t="shared" si="441"/>
        <v>5</v>
      </c>
      <c r="BQ721" s="95">
        <f t="shared" si="442"/>
        <v>20</v>
      </c>
      <c r="BR721" s="96">
        <f t="shared" si="443"/>
        <v>59.897024193664947</v>
      </c>
      <c r="BS721" s="97" t="str">
        <f t="shared" si="444"/>
        <v>MEDIA</v>
      </c>
      <c r="BT721" s="98">
        <f t="shared" si="445"/>
        <v>12.755102040816325</v>
      </c>
      <c r="BU721" s="99">
        <f t="shared" si="446"/>
        <v>0.97900000000000009</v>
      </c>
      <c r="BV721" s="100">
        <f t="shared" si="447"/>
        <v>0.1</v>
      </c>
      <c r="BW721" s="95">
        <f t="shared" si="448"/>
        <v>1</v>
      </c>
      <c r="BX721" s="94">
        <f t="shared" si="449"/>
        <v>0.51</v>
      </c>
      <c r="BY721" s="100">
        <f t="shared" si="450"/>
        <v>0</v>
      </c>
      <c r="BZ721" s="100">
        <f t="shared" si="451"/>
        <v>0.86437430430719286</v>
      </c>
      <c r="CA721" s="94">
        <f t="shared" si="452"/>
        <v>0.6</v>
      </c>
      <c r="CB721" s="99">
        <f t="shared" si="453"/>
        <v>0.58705240260300706</v>
      </c>
      <c r="CC721" s="97" t="str">
        <f t="shared" si="454"/>
        <v>Regular</v>
      </c>
      <c r="CD721" s="99">
        <f t="shared" si="455"/>
        <v>0.13562569569280711</v>
      </c>
      <c r="CE721" s="96">
        <f t="shared" si="456"/>
        <v>0</v>
      </c>
      <c r="CF721" s="96">
        <f t="shared" si="457"/>
        <v>0</v>
      </c>
      <c r="CG721" s="99">
        <f t="shared" si="458"/>
        <v>4.52085652309357E-2</v>
      </c>
      <c r="CH721" s="101" t="str">
        <f t="shared" si="459"/>
        <v>Ninguna</v>
      </c>
      <c r="CI721" s="96">
        <f t="shared" si="460"/>
        <v>0.48648899297867959</v>
      </c>
      <c r="CJ721" s="96">
        <f t="shared" si="461"/>
        <v>1</v>
      </c>
      <c r="CK721" s="96">
        <f t="shared" si="462"/>
        <v>2.0999999999999908E-2</v>
      </c>
      <c r="CL721" s="102">
        <f t="shared" si="463"/>
        <v>0.50249633099289315</v>
      </c>
      <c r="CM721" s="103" t="str">
        <f t="shared" si="464"/>
        <v>Media</v>
      </c>
      <c r="CN721" s="96">
        <f t="shared" si="465"/>
        <v>1</v>
      </c>
      <c r="CO721" s="96">
        <f t="shared" si="466"/>
        <v>1</v>
      </c>
      <c r="CP721" s="103" t="str">
        <f t="shared" si="467"/>
        <v>Muy Alta</v>
      </c>
      <c r="CQ721" s="104">
        <f t="shared" si="468"/>
        <v>1.1214619960357812E-3</v>
      </c>
      <c r="CR721" s="104">
        <f t="shared" si="469"/>
        <v>1.1214619960357812E-3</v>
      </c>
      <c r="CS721" s="103" t="str">
        <f t="shared" si="470"/>
        <v>Ninguna</v>
      </c>
      <c r="CT721" s="105" t="str">
        <f t="shared" si="471"/>
        <v>Eutrofico</v>
      </c>
      <c r="CU721" s="83" t="s">
        <v>3043</v>
      </c>
      <c r="CV721" s="83" t="s">
        <v>3044</v>
      </c>
      <c r="CW721" s="90">
        <v>44154</v>
      </c>
      <c r="CX721" s="106">
        <f t="shared" si="472"/>
        <v>5.2784863293062321</v>
      </c>
    </row>
    <row r="722" spans="1:102" ht="30" hidden="1" customHeight="1" x14ac:dyDescent="0.2">
      <c r="A722" s="83">
        <v>2020</v>
      </c>
      <c r="B722" s="84" t="s">
        <v>2260</v>
      </c>
      <c r="C722" s="84" t="s">
        <v>2261</v>
      </c>
      <c r="D722" s="85" t="s">
        <v>2262</v>
      </c>
      <c r="E722" s="84" t="s">
        <v>224</v>
      </c>
      <c r="F722" s="86" t="s">
        <v>1285</v>
      </c>
      <c r="G722" s="86">
        <v>3</v>
      </c>
      <c r="H722" s="87">
        <v>-74.815860999999998</v>
      </c>
      <c r="I722" s="119">
        <v>7.9318330000000001</v>
      </c>
      <c r="J722" s="88">
        <v>918585.87280000001</v>
      </c>
      <c r="K722" s="86">
        <v>1368952.7047999999</v>
      </c>
      <c r="L722" s="89" t="s">
        <v>3083</v>
      </c>
      <c r="M722" s="86" t="s">
        <v>2544</v>
      </c>
      <c r="N722" s="86" t="s">
        <v>79</v>
      </c>
      <c r="O722" s="86" t="s">
        <v>2684</v>
      </c>
      <c r="P722" s="86" t="s">
        <v>685</v>
      </c>
      <c r="Q722" s="84" t="s">
        <v>2901</v>
      </c>
      <c r="R722" s="84" t="s">
        <v>2902</v>
      </c>
      <c r="S722" s="84" t="s">
        <v>636</v>
      </c>
      <c r="T722" s="84" t="s">
        <v>749</v>
      </c>
      <c r="U722" s="85" t="s">
        <v>2263</v>
      </c>
      <c r="V722" s="84" t="s">
        <v>2261</v>
      </c>
      <c r="W722" s="84" t="s">
        <v>2264</v>
      </c>
      <c r="X722" s="90" t="s">
        <v>2261</v>
      </c>
      <c r="Y722" s="90">
        <v>44125</v>
      </c>
      <c r="Z722" s="91">
        <v>888510</v>
      </c>
      <c r="AA722" s="91">
        <v>6.6</v>
      </c>
      <c r="AB722" s="91">
        <v>63</v>
      </c>
      <c r="AC722" s="91">
        <v>26.6</v>
      </c>
      <c r="AD722" s="91">
        <v>28.5</v>
      </c>
      <c r="AE722" s="91">
        <v>7.55</v>
      </c>
      <c r="AF722" s="91">
        <v>94.1</v>
      </c>
      <c r="AG722" s="91">
        <f t="shared" si="433"/>
        <v>1.8999999999999986</v>
      </c>
      <c r="AH722" s="91">
        <v>31</v>
      </c>
      <c r="AI722" s="91">
        <v>4.03</v>
      </c>
      <c r="AJ722" s="91" t="s">
        <v>88</v>
      </c>
      <c r="AK722" s="91" t="s">
        <v>88</v>
      </c>
      <c r="AL722" s="91">
        <v>12100</v>
      </c>
      <c r="AM722" s="91">
        <v>249500</v>
      </c>
      <c r="AN722" s="91">
        <v>26130</v>
      </c>
      <c r="AO722" s="91">
        <v>0.5</v>
      </c>
      <c r="AP722" s="91">
        <v>0.2484863293062323</v>
      </c>
      <c r="AQ722" s="91">
        <v>0.03</v>
      </c>
      <c r="AR722" s="91">
        <v>5</v>
      </c>
      <c r="AS722" s="91">
        <v>310</v>
      </c>
      <c r="AT722" s="91">
        <v>462</v>
      </c>
      <c r="AU722" s="91" t="s">
        <v>88</v>
      </c>
      <c r="AV722" s="91">
        <v>324</v>
      </c>
      <c r="AW722" s="91">
        <v>0.9</v>
      </c>
      <c r="AX722" s="91">
        <v>5</v>
      </c>
      <c r="AY722" s="91">
        <v>0.34100000000000003</v>
      </c>
      <c r="AZ722" s="91">
        <v>16.600000000000001</v>
      </c>
      <c r="BA722" s="91">
        <v>20.5</v>
      </c>
      <c r="BB722" s="91">
        <v>0.05</v>
      </c>
      <c r="BC722" s="91" t="s">
        <v>88</v>
      </c>
      <c r="BD722" s="91" t="s">
        <v>88</v>
      </c>
      <c r="BE722" s="93">
        <v>1E-3</v>
      </c>
      <c r="BF722" s="91" t="s">
        <v>88</v>
      </c>
      <c r="BG722" s="91">
        <v>0.01</v>
      </c>
      <c r="BH722" s="91" t="s">
        <v>88</v>
      </c>
      <c r="BI722" s="94">
        <f t="shared" si="434"/>
        <v>97.28877193380913</v>
      </c>
      <c r="BJ722" s="95">
        <f t="shared" si="435"/>
        <v>6.9494393182400733</v>
      </c>
      <c r="BK722" s="95">
        <f t="shared" si="436"/>
        <v>77.100449055998951</v>
      </c>
      <c r="BL722" s="95">
        <f t="shared" si="437"/>
        <v>63.894661364758925</v>
      </c>
      <c r="BM722" s="95">
        <f t="shared" si="438"/>
        <v>99.104004398411917</v>
      </c>
      <c r="BN722" s="95">
        <f t="shared" si="439"/>
        <v>61.608367706250007</v>
      </c>
      <c r="BO722" s="95">
        <f t="shared" si="440"/>
        <v>86.798069921350333</v>
      </c>
      <c r="BP722" s="95">
        <f t="shared" si="441"/>
        <v>5</v>
      </c>
      <c r="BQ722" s="95">
        <f t="shared" si="442"/>
        <v>6.8735277427696246</v>
      </c>
      <c r="BR722" s="96">
        <f t="shared" si="443"/>
        <v>58.792654810544427</v>
      </c>
      <c r="BS722" s="97" t="str">
        <f t="shared" si="444"/>
        <v>MEDIA</v>
      </c>
      <c r="BT722" s="98">
        <f t="shared" si="445"/>
        <v>14.662756598240469</v>
      </c>
      <c r="BU722" s="99">
        <f t="shared" si="446"/>
        <v>0.94099999999999995</v>
      </c>
      <c r="BV722" s="100">
        <f t="shared" si="447"/>
        <v>0.1</v>
      </c>
      <c r="BW722" s="95">
        <f t="shared" si="448"/>
        <v>0.81332649170187588</v>
      </c>
      <c r="BX722" s="94">
        <f t="shared" si="449"/>
        <v>0.51</v>
      </c>
      <c r="BY722" s="100">
        <f t="shared" si="450"/>
        <v>0</v>
      </c>
      <c r="BZ722" s="100">
        <f t="shared" si="451"/>
        <v>0.85838269146782431</v>
      </c>
      <c r="CA722" s="94">
        <f t="shared" si="452"/>
        <v>0.6</v>
      </c>
      <c r="CB722" s="99">
        <f t="shared" si="453"/>
        <v>0.55399928564375811</v>
      </c>
      <c r="CC722" s="97" t="str">
        <f t="shared" si="454"/>
        <v>Regular</v>
      </c>
      <c r="CD722" s="99">
        <f t="shared" si="455"/>
        <v>0.14161730853217566</v>
      </c>
      <c r="CE722" s="96">
        <f t="shared" si="456"/>
        <v>0</v>
      </c>
      <c r="CF722" s="96">
        <f t="shared" si="457"/>
        <v>0</v>
      </c>
      <c r="CG722" s="99">
        <f t="shared" si="458"/>
        <v>4.7205769510725221E-2</v>
      </c>
      <c r="CH722" s="101" t="str">
        <f t="shared" si="459"/>
        <v>Ninguna</v>
      </c>
      <c r="CI722" s="96">
        <f t="shared" si="460"/>
        <v>0.37371353229877663</v>
      </c>
      <c r="CJ722" s="96">
        <f t="shared" si="461"/>
        <v>1</v>
      </c>
      <c r="CK722" s="96">
        <f t="shared" si="462"/>
        <v>5.9000000000000052E-2</v>
      </c>
      <c r="CL722" s="102">
        <f t="shared" si="463"/>
        <v>0.4775711774329256</v>
      </c>
      <c r="CM722" s="103" t="str">
        <f t="shared" si="464"/>
        <v>Media</v>
      </c>
      <c r="CN722" s="96">
        <f t="shared" si="465"/>
        <v>0.95199999999999996</v>
      </c>
      <c r="CO722" s="96">
        <f t="shared" si="466"/>
        <v>0.95199999999999996</v>
      </c>
      <c r="CP722" s="103" t="str">
        <f t="shared" si="467"/>
        <v>Muy Alta</v>
      </c>
      <c r="CQ722" s="104">
        <f t="shared" si="468"/>
        <v>2.4598352058209454E-4</v>
      </c>
      <c r="CR722" s="104">
        <f t="shared" si="469"/>
        <v>2.4598352058209454E-4</v>
      </c>
      <c r="CS722" s="103" t="str">
        <f t="shared" si="470"/>
        <v>Ninguna</v>
      </c>
      <c r="CT722" s="105" t="str">
        <f t="shared" si="471"/>
        <v>Eutrofico</v>
      </c>
      <c r="CU722" s="83" t="s">
        <v>3043</v>
      </c>
      <c r="CV722" s="83" t="s">
        <v>3044</v>
      </c>
      <c r="CW722" s="90">
        <v>44154</v>
      </c>
      <c r="CX722" s="106">
        <f t="shared" si="472"/>
        <v>5.2784863293062321</v>
      </c>
    </row>
    <row r="723" spans="1:102" ht="30" hidden="1" customHeight="1" x14ac:dyDescent="0.2">
      <c r="A723" s="83">
        <v>2020</v>
      </c>
      <c r="B723" s="108" t="s">
        <v>3084</v>
      </c>
      <c r="C723" s="84" t="s">
        <v>641</v>
      </c>
      <c r="D723" s="85" t="s">
        <v>2280</v>
      </c>
      <c r="E723" s="84" t="s">
        <v>224</v>
      </c>
      <c r="F723" s="86" t="s">
        <v>1285</v>
      </c>
      <c r="G723" s="86" t="s">
        <v>991</v>
      </c>
      <c r="H723" s="87">
        <v>-74.799000000000007</v>
      </c>
      <c r="I723" s="119">
        <v>7.8573060000000003</v>
      </c>
      <c r="J723" s="88">
        <v>920430.89280000003</v>
      </c>
      <c r="K723" s="86">
        <v>1360706.3865</v>
      </c>
      <c r="L723" s="89" t="s">
        <v>3085</v>
      </c>
      <c r="M723" s="86" t="s">
        <v>2544</v>
      </c>
      <c r="N723" s="86" t="s">
        <v>79</v>
      </c>
      <c r="O723" s="86" t="s">
        <v>2684</v>
      </c>
      <c r="P723" s="86" t="s">
        <v>685</v>
      </c>
      <c r="Q723" s="84" t="s">
        <v>2685</v>
      </c>
      <c r="R723" s="84" t="s">
        <v>748</v>
      </c>
      <c r="S723" s="84" t="s">
        <v>636</v>
      </c>
      <c r="T723" s="84" t="s">
        <v>749</v>
      </c>
      <c r="U723" s="85" t="s">
        <v>638</v>
      </c>
      <c r="V723" s="84" t="s">
        <v>639</v>
      </c>
      <c r="W723" s="84" t="s">
        <v>640</v>
      </c>
      <c r="X723" s="90" t="s">
        <v>641</v>
      </c>
      <c r="Y723" s="90">
        <v>44125</v>
      </c>
      <c r="Z723" s="91">
        <v>15080</v>
      </c>
      <c r="AA723" s="91">
        <v>6.64</v>
      </c>
      <c r="AB723" s="91">
        <v>63</v>
      </c>
      <c r="AC723" s="91">
        <v>27</v>
      </c>
      <c r="AD723" s="91">
        <v>28.1</v>
      </c>
      <c r="AE723" s="91">
        <v>8.08</v>
      </c>
      <c r="AF723" s="91">
        <v>104.1</v>
      </c>
      <c r="AG723" s="91">
        <f t="shared" si="433"/>
        <v>1.1000000000000014</v>
      </c>
      <c r="AH723" s="91">
        <v>15</v>
      </c>
      <c r="AI723" s="91">
        <v>3.45</v>
      </c>
      <c r="AJ723" s="91" t="s">
        <v>88</v>
      </c>
      <c r="AK723" s="91" t="s">
        <v>88</v>
      </c>
      <c r="AL723" s="91">
        <v>9590</v>
      </c>
      <c r="AM723" s="91">
        <v>241960</v>
      </c>
      <c r="AN723" s="91">
        <v>18500</v>
      </c>
      <c r="AO723" s="91">
        <v>0.5</v>
      </c>
      <c r="AP723" s="91">
        <v>0.2484863293062323</v>
      </c>
      <c r="AQ723" s="91">
        <v>0.03</v>
      </c>
      <c r="AR723" s="91">
        <v>5</v>
      </c>
      <c r="AS723" s="91">
        <v>324</v>
      </c>
      <c r="AT723" s="91">
        <v>486</v>
      </c>
      <c r="AU723" s="91" t="s">
        <v>88</v>
      </c>
      <c r="AV723" s="91">
        <v>356</v>
      </c>
      <c r="AW723" s="91">
        <v>0.9</v>
      </c>
      <c r="AX723" s="91">
        <v>5</v>
      </c>
      <c r="AY723" s="91">
        <v>0.30299999999999999</v>
      </c>
      <c r="AZ723" s="91">
        <v>17.3</v>
      </c>
      <c r="BA723" s="91">
        <v>22.7</v>
      </c>
      <c r="BB723" s="91">
        <v>0.05</v>
      </c>
      <c r="BC723" s="91" t="s">
        <v>88</v>
      </c>
      <c r="BD723" s="91" t="s">
        <v>88</v>
      </c>
      <c r="BE723" s="93">
        <v>1E-3</v>
      </c>
      <c r="BF723" s="91" t="s">
        <v>88</v>
      </c>
      <c r="BG723" s="91">
        <v>1.2999999999999999E-2</v>
      </c>
      <c r="BH723" s="91" t="s">
        <v>88</v>
      </c>
      <c r="BI723" s="94">
        <f t="shared" si="434"/>
        <v>98.631224203004166</v>
      </c>
      <c r="BJ723" s="95">
        <f t="shared" si="435"/>
        <v>8.0070625568709595</v>
      </c>
      <c r="BK723" s="95">
        <f t="shared" si="436"/>
        <v>78.40753472856133</v>
      </c>
      <c r="BL723" s="95">
        <f t="shared" si="437"/>
        <v>68.157962384307311</v>
      </c>
      <c r="BM723" s="95">
        <f t="shared" si="438"/>
        <v>99.104004398411917</v>
      </c>
      <c r="BN723" s="95">
        <f t="shared" si="439"/>
        <v>61.608367706250007</v>
      </c>
      <c r="BO723" s="95">
        <f t="shared" si="440"/>
        <v>88.854603312289115</v>
      </c>
      <c r="BP723" s="95">
        <f t="shared" si="441"/>
        <v>5</v>
      </c>
      <c r="BQ723" s="95">
        <f t="shared" si="442"/>
        <v>-3.217374137422425</v>
      </c>
      <c r="BR723" s="96">
        <f t="shared" si="443"/>
        <v>59.302124158101144</v>
      </c>
      <c r="BS723" s="97" t="str">
        <f t="shared" si="444"/>
        <v>MEDIA</v>
      </c>
      <c r="BT723" s="98">
        <f t="shared" si="445"/>
        <v>16.501650165016503</v>
      </c>
      <c r="BU723" s="99">
        <f t="shared" si="446"/>
        <v>0.95900000000000007</v>
      </c>
      <c r="BV723" s="100">
        <f t="shared" si="447"/>
        <v>0.1</v>
      </c>
      <c r="BW723" s="95">
        <f t="shared" si="448"/>
        <v>0.83042167814913637</v>
      </c>
      <c r="BX723" s="94">
        <f t="shared" si="449"/>
        <v>0.91</v>
      </c>
      <c r="BY723" s="100">
        <f t="shared" si="450"/>
        <v>0</v>
      </c>
      <c r="BZ723" s="100">
        <f t="shared" si="451"/>
        <v>0.85838269146782431</v>
      </c>
      <c r="CA723" s="94">
        <f t="shared" si="452"/>
        <v>0.8</v>
      </c>
      <c r="CB723" s="99">
        <f t="shared" si="453"/>
        <v>0.64327261174637451</v>
      </c>
      <c r="CC723" s="97" t="str">
        <f t="shared" si="454"/>
        <v>Regular</v>
      </c>
      <c r="CD723" s="99">
        <f t="shared" si="455"/>
        <v>0.14161730853217566</v>
      </c>
      <c r="CE723" s="96">
        <f t="shared" si="456"/>
        <v>0</v>
      </c>
      <c r="CF723" s="96">
        <f t="shared" si="457"/>
        <v>0</v>
      </c>
      <c r="CG723" s="99">
        <f t="shared" si="458"/>
        <v>4.7205769510725221E-2</v>
      </c>
      <c r="CH723" s="101" t="str">
        <f t="shared" si="459"/>
        <v>Ninguna</v>
      </c>
      <c r="CI723" s="96">
        <f t="shared" si="460"/>
        <v>0.32647336655129194</v>
      </c>
      <c r="CJ723" s="96">
        <f t="shared" si="461"/>
        <v>1</v>
      </c>
      <c r="CK723" s="96">
        <f t="shared" si="462"/>
        <v>0</v>
      </c>
      <c r="CL723" s="102">
        <f t="shared" si="463"/>
        <v>0.44215778885043067</v>
      </c>
      <c r="CM723" s="103" t="str">
        <f t="shared" si="464"/>
        <v>Media</v>
      </c>
      <c r="CN723" s="96">
        <f t="shared" si="465"/>
        <v>1</v>
      </c>
      <c r="CO723" s="96">
        <f t="shared" si="466"/>
        <v>1</v>
      </c>
      <c r="CP723" s="103" t="str">
        <f t="shared" si="467"/>
        <v>Muy Alta</v>
      </c>
      <c r="CQ723" s="104">
        <f t="shared" si="468"/>
        <v>2.8237278915705153E-4</v>
      </c>
      <c r="CR723" s="104">
        <f t="shared" si="469"/>
        <v>2.8237278915705153E-4</v>
      </c>
      <c r="CS723" s="103" t="str">
        <f t="shared" si="470"/>
        <v>Ninguna</v>
      </c>
      <c r="CT723" s="105" t="str">
        <f t="shared" si="471"/>
        <v>Eutrofico</v>
      </c>
      <c r="CU723" s="83" t="s">
        <v>3043</v>
      </c>
      <c r="CV723" s="83" t="s">
        <v>3044</v>
      </c>
      <c r="CW723" s="90">
        <v>44154</v>
      </c>
      <c r="CX723" s="106">
        <f t="shared" si="472"/>
        <v>5.2784863293062321</v>
      </c>
    </row>
    <row r="724" spans="1:102" ht="30" hidden="1" customHeight="1" x14ac:dyDescent="0.2">
      <c r="A724" s="83">
        <v>2020</v>
      </c>
      <c r="B724" s="108" t="s">
        <v>2282</v>
      </c>
      <c r="C724" s="84" t="s">
        <v>641</v>
      </c>
      <c r="D724" s="85" t="s">
        <v>2283</v>
      </c>
      <c r="E724" s="84" t="s">
        <v>224</v>
      </c>
      <c r="F724" s="86" t="s">
        <v>1285</v>
      </c>
      <c r="G724" s="86" t="s">
        <v>991</v>
      </c>
      <c r="H724" s="87">
        <v>-74.788250000000005</v>
      </c>
      <c r="I724" s="119">
        <v>7.9375</v>
      </c>
      <c r="J724" s="88">
        <v>921631.62479999999</v>
      </c>
      <c r="K724" s="86">
        <v>1369574.1455999999</v>
      </c>
      <c r="L724" s="89" t="s">
        <v>3086</v>
      </c>
      <c r="M724" s="86" t="s">
        <v>2544</v>
      </c>
      <c r="N724" s="86" t="s">
        <v>79</v>
      </c>
      <c r="O724" s="86" t="s">
        <v>2684</v>
      </c>
      <c r="P724" s="86" t="s">
        <v>685</v>
      </c>
      <c r="Q724" s="84" t="s">
        <v>2685</v>
      </c>
      <c r="R724" s="84" t="s">
        <v>748</v>
      </c>
      <c r="S724" s="84" t="s">
        <v>636</v>
      </c>
      <c r="T724" s="84" t="s">
        <v>749</v>
      </c>
      <c r="U724" s="85" t="s">
        <v>638</v>
      </c>
      <c r="V724" s="84" t="s">
        <v>639</v>
      </c>
      <c r="W724" s="84" t="s">
        <v>640</v>
      </c>
      <c r="X724" s="90" t="s">
        <v>641</v>
      </c>
      <c r="Y724" s="90">
        <v>44126</v>
      </c>
      <c r="Z724" s="91">
        <v>13760</v>
      </c>
      <c r="AA724" s="91">
        <v>6.02</v>
      </c>
      <c r="AB724" s="91">
        <v>100</v>
      </c>
      <c r="AC724" s="91">
        <v>27.1</v>
      </c>
      <c r="AD724" s="91">
        <v>29.7</v>
      </c>
      <c r="AE724" s="91">
        <v>5.03</v>
      </c>
      <c r="AF724" s="91">
        <v>62.27</v>
      </c>
      <c r="AG724" s="91">
        <f t="shared" si="433"/>
        <v>2.5999999999999979</v>
      </c>
      <c r="AH724" s="91">
        <v>26.8</v>
      </c>
      <c r="AI724" s="91">
        <v>3.08</v>
      </c>
      <c r="AJ724" s="91" t="s">
        <v>88</v>
      </c>
      <c r="AK724" s="91" t="s">
        <v>88</v>
      </c>
      <c r="AL724" s="91">
        <v>2880</v>
      </c>
      <c r="AM724" s="91">
        <v>64880</v>
      </c>
      <c r="AN724" s="91">
        <v>10630</v>
      </c>
      <c r="AO724" s="91">
        <v>0.5</v>
      </c>
      <c r="AP724" s="91">
        <v>0.2484863293062323</v>
      </c>
      <c r="AQ724" s="91">
        <v>0.03</v>
      </c>
      <c r="AR724" s="91">
        <v>5</v>
      </c>
      <c r="AS724" s="91">
        <v>249</v>
      </c>
      <c r="AT724" s="91">
        <v>388</v>
      </c>
      <c r="AU724" s="91" t="s">
        <v>88</v>
      </c>
      <c r="AV724" s="91">
        <v>374</v>
      </c>
      <c r="AW724" s="91">
        <v>0.6</v>
      </c>
      <c r="AX724" s="91">
        <v>5</v>
      </c>
      <c r="AY724" s="91">
        <v>0.38100000000000001</v>
      </c>
      <c r="AZ724" s="91">
        <v>14.8</v>
      </c>
      <c r="BA724" s="91">
        <v>18.600000000000001</v>
      </c>
      <c r="BB724" s="91">
        <v>0.05</v>
      </c>
      <c r="BC724" s="91" t="s">
        <v>88</v>
      </c>
      <c r="BD724" s="91" t="s">
        <v>88</v>
      </c>
      <c r="BE724" s="93">
        <v>1E-3</v>
      </c>
      <c r="BF724" s="91" t="s">
        <v>88</v>
      </c>
      <c r="BG724" s="91">
        <v>0.01</v>
      </c>
      <c r="BH724" s="91" t="s">
        <v>88</v>
      </c>
      <c r="BI724" s="94">
        <f t="shared" si="434"/>
        <v>62.357597296685945</v>
      </c>
      <c r="BJ724" s="95">
        <f t="shared" si="435"/>
        <v>9.9747985867738098</v>
      </c>
      <c r="BK724" s="95">
        <f t="shared" si="436"/>
        <v>56.862845154019595</v>
      </c>
      <c r="BL724" s="95">
        <f t="shared" si="437"/>
        <v>71.030498338796974</v>
      </c>
      <c r="BM724" s="95">
        <f t="shared" si="438"/>
        <v>99.104004398411917</v>
      </c>
      <c r="BN724" s="95">
        <f t="shared" si="439"/>
        <v>61.608367706250007</v>
      </c>
      <c r="BO724" s="95">
        <f t="shared" si="440"/>
        <v>84.424184298494538</v>
      </c>
      <c r="BP724" s="95">
        <f t="shared" si="441"/>
        <v>5</v>
      </c>
      <c r="BQ724" s="95">
        <f t="shared" si="442"/>
        <v>30.529617249049608</v>
      </c>
      <c r="BR724" s="96">
        <f t="shared" si="443"/>
        <v>53.315755946279367</v>
      </c>
      <c r="BS724" s="97" t="str">
        <f t="shared" si="444"/>
        <v>MEDIA</v>
      </c>
      <c r="BT724" s="98">
        <f t="shared" si="445"/>
        <v>13.123359580052494</v>
      </c>
      <c r="BU724" s="99">
        <f t="shared" si="446"/>
        <v>0.62270000000000003</v>
      </c>
      <c r="BV724" s="100">
        <f t="shared" si="447"/>
        <v>0.1</v>
      </c>
      <c r="BW724" s="95">
        <f t="shared" si="448"/>
        <v>0.60155508929229629</v>
      </c>
      <c r="BX724" s="94">
        <f t="shared" si="449"/>
        <v>0.51</v>
      </c>
      <c r="BY724" s="100">
        <f t="shared" si="450"/>
        <v>0</v>
      </c>
      <c r="BZ724" s="100">
        <f t="shared" si="451"/>
        <v>0.73697320081046169</v>
      </c>
      <c r="CA724" s="94">
        <f t="shared" si="452"/>
        <v>0.6</v>
      </c>
      <c r="CB724" s="99">
        <f t="shared" si="453"/>
        <v>0.45642596061438617</v>
      </c>
      <c r="CC724" s="97" t="str">
        <f t="shared" si="454"/>
        <v>Mala</v>
      </c>
      <c r="CD724" s="99">
        <f t="shared" si="455"/>
        <v>0.26302679918953836</v>
      </c>
      <c r="CE724" s="96">
        <f t="shared" si="456"/>
        <v>0</v>
      </c>
      <c r="CF724" s="96">
        <f t="shared" si="457"/>
        <v>0</v>
      </c>
      <c r="CG724" s="99">
        <f t="shared" si="458"/>
        <v>8.7675599729846121E-2</v>
      </c>
      <c r="CH724" s="101" t="str">
        <f t="shared" si="459"/>
        <v>Ninguna</v>
      </c>
      <c r="CI724" s="96">
        <f t="shared" si="460"/>
        <v>0.291985501550311</v>
      </c>
      <c r="CJ724" s="96">
        <f t="shared" si="461"/>
        <v>1</v>
      </c>
      <c r="CK724" s="96">
        <f t="shared" si="462"/>
        <v>0.37729999999999997</v>
      </c>
      <c r="CL724" s="102">
        <f t="shared" si="463"/>
        <v>0.55642850051677029</v>
      </c>
      <c r="CM724" s="103" t="str">
        <f t="shared" si="464"/>
        <v>Media</v>
      </c>
      <c r="CN724" s="96">
        <f t="shared" si="465"/>
        <v>1</v>
      </c>
      <c r="CO724" s="96">
        <f t="shared" si="466"/>
        <v>1</v>
      </c>
      <c r="CP724" s="103" t="str">
        <f t="shared" si="467"/>
        <v>Muy Alta</v>
      </c>
      <c r="CQ724" s="104">
        <f t="shared" si="468"/>
        <v>3.3264051966504713E-5</v>
      </c>
      <c r="CR724" s="104">
        <f t="shared" si="469"/>
        <v>3.3264051966504713E-5</v>
      </c>
      <c r="CS724" s="103" t="str">
        <f t="shared" si="470"/>
        <v>Ninguna</v>
      </c>
      <c r="CT724" s="105" t="str">
        <f t="shared" si="471"/>
        <v>Eutrofico</v>
      </c>
      <c r="CU724" s="83" t="s">
        <v>3043</v>
      </c>
      <c r="CV724" s="83" t="s">
        <v>3044</v>
      </c>
      <c r="CW724" s="90">
        <v>44154</v>
      </c>
      <c r="CX724" s="106">
        <f t="shared" si="472"/>
        <v>5.2784863293062321</v>
      </c>
    </row>
    <row r="725" spans="1:102" ht="30" hidden="1" customHeight="1" x14ac:dyDescent="0.2">
      <c r="A725" s="83">
        <v>2020</v>
      </c>
      <c r="B725" s="108" t="s">
        <v>3087</v>
      </c>
      <c r="C725" s="84" t="s">
        <v>347</v>
      </c>
      <c r="D725" s="83" t="s">
        <v>2492</v>
      </c>
      <c r="E725" s="84" t="s">
        <v>343</v>
      </c>
      <c r="F725" s="86" t="s">
        <v>1412</v>
      </c>
      <c r="G725" s="86" t="s">
        <v>991</v>
      </c>
      <c r="H725" s="87">
        <v>-74.715556000000007</v>
      </c>
      <c r="I725" s="119">
        <v>7.0814440000000003</v>
      </c>
      <c r="J725" s="88">
        <v>929509.65419999999</v>
      </c>
      <c r="K725" s="86">
        <v>1274881.4306999999</v>
      </c>
      <c r="L725" s="89" t="s">
        <v>3088</v>
      </c>
      <c r="M725" s="86" t="s">
        <v>2544</v>
      </c>
      <c r="N725" s="86" t="s">
        <v>79</v>
      </c>
      <c r="O725" s="86" t="s">
        <v>2684</v>
      </c>
      <c r="P725" s="86" t="s">
        <v>685</v>
      </c>
      <c r="Q725" s="84" t="s">
        <v>2685</v>
      </c>
      <c r="R725" s="84" t="s">
        <v>686</v>
      </c>
      <c r="S725" s="84" t="s">
        <v>234</v>
      </c>
      <c r="T725" s="84" t="s">
        <v>235</v>
      </c>
      <c r="U725" s="85" t="s">
        <v>344</v>
      </c>
      <c r="V725" s="84" t="s">
        <v>345</v>
      </c>
      <c r="W725" s="84" t="s">
        <v>346</v>
      </c>
      <c r="X725" s="90" t="s">
        <v>347</v>
      </c>
      <c r="Y725" s="90">
        <v>44124</v>
      </c>
      <c r="Z725" s="91">
        <v>11.57</v>
      </c>
      <c r="AA725" s="91">
        <v>6.87</v>
      </c>
      <c r="AB725" s="91">
        <v>460</v>
      </c>
      <c r="AC725" s="91">
        <v>29.2</v>
      </c>
      <c r="AD725" s="91">
        <v>30.6</v>
      </c>
      <c r="AE725" s="91">
        <v>6.82</v>
      </c>
      <c r="AF725" s="91">
        <v>88.7</v>
      </c>
      <c r="AG725" s="91">
        <f t="shared" si="433"/>
        <v>1.4000000000000021</v>
      </c>
      <c r="AH725" s="91">
        <v>14.2</v>
      </c>
      <c r="AI725" s="91">
        <v>2</v>
      </c>
      <c r="AJ725" s="91" t="s">
        <v>88</v>
      </c>
      <c r="AK725" s="91" t="s">
        <v>88</v>
      </c>
      <c r="AL725" s="91">
        <v>3</v>
      </c>
      <c r="AM725" s="91">
        <v>361</v>
      </c>
      <c r="AN725" s="91">
        <v>31</v>
      </c>
      <c r="AO725" s="91">
        <v>0.5</v>
      </c>
      <c r="AP725" s="91">
        <v>0.53763405795348429</v>
      </c>
      <c r="AQ725" s="91">
        <v>0.03</v>
      </c>
      <c r="AR725" s="91">
        <v>5</v>
      </c>
      <c r="AS725" s="91">
        <v>14.6</v>
      </c>
      <c r="AT725" s="91">
        <v>477</v>
      </c>
      <c r="AU725" s="91" t="s">
        <v>88</v>
      </c>
      <c r="AV725" s="91">
        <v>10</v>
      </c>
      <c r="AW725" s="91">
        <v>0.1</v>
      </c>
      <c r="AX725" s="91">
        <v>5</v>
      </c>
      <c r="AY725" s="91">
        <v>0.16700000000000001</v>
      </c>
      <c r="AZ725" s="91">
        <v>83</v>
      </c>
      <c r="BA725" s="91">
        <v>265</v>
      </c>
      <c r="BB725" s="91">
        <v>0.05</v>
      </c>
      <c r="BC725" s="91" t="s">
        <v>88</v>
      </c>
      <c r="BD725" s="91" t="s">
        <v>88</v>
      </c>
      <c r="BE725" s="93">
        <v>1E-3</v>
      </c>
      <c r="BF725" s="91" t="s">
        <v>88</v>
      </c>
      <c r="BG725" s="91">
        <v>2.5999999999999999E-2</v>
      </c>
      <c r="BH725" s="91" t="s">
        <v>88</v>
      </c>
      <c r="BI725" s="94">
        <f t="shared" si="434"/>
        <v>94.283997478807123</v>
      </c>
      <c r="BJ725" s="95">
        <f t="shared" si="435"/>
        <v>57.278462744468293</v>
      </c>
      <c r="BK725" s="95">
        <f t="shared" si="436"/>
        <v>85.290788166068268</v>
      </c>
      <c r="BL725" s="95">
        <f t="shared" si="437"/>
        <v>80.14150832</v>
      </c>
      <c r="BM725" s="95">
        <f t="shared" si="438"/>
        <v>97.012633388421975</v>
      </c>
      <c r="BN725" s="95">
        <f t="shared" si="439"/>
        <v>61.608367706250007</v>
      </c>
      <c r="BO725" s="95">
        <f t="shared" si="440"/>
        <v>88.170753484043075</v>
      </c>
      <c r="BP725" s="95">
        <f t="shared" si="441"/>
        <v>68.725143404687842</v>
      </c>
      <c r="BQ725" s="95">
        <f t="shared" si="442"/>
        <v>0.74614586479513889</v>
      </c>
      <c r="BR725" s="96">
        <f t="shared" si="443"/>
        <v>73.619803364761836</v>
      </c>
      <c r="BS725" s="97" t="str">
        <f t="shared" si="444"/>
        <v>BUENA</v>
      </c>
      <c r="BT725" s="98">
        <f t="shared" si="445"/>
        <v>29.940119760479039</v>
      </c>
      <c r="BU725" s="99">
        <f t="shared" si="446"/>
        <v>0.88700000000000001</v>
      </c>
      <c r="BV725" s="100">
        <f t="shared" si="447"/>
        <v>0.98</v>
      </c>
      <c r="BW725" s="95">
        <f t="shared" si="448"/>
        <v>0.9359287649341409</v>
      </c>
      <c r="BX725" s="94">
        <f t="shared" si="449"/>
        <v>0.91</v>
      </c>
      <c r="BY725" s="100">
        <f t="shared" si="450"/>
        <v>0.99</v>
      </c>
      <c r="BZ725" s="100">
        <f t="shared" si="451"/>
        <v>0</v>
      </c>
      <c r="CA725" s="94">
        <f t="shared" si="452"/>
        <v>0.15</v>
      </c>
      <c r="CB725" s="99">
        <f t="shared" si="453"/>
        <v>0.69715002709077989</v>
      </c>
      <c r="CC725" s="97" t="str">
        <f t="shared" si="454"/>
        <v>Regular</v>
      </c>
      <c r="CD725" s="99">
        <f t="shared" si="455"/>
        <v>1</v>
      </c>
      <c r="CE725" s="96">
        <f t="shared" si="456"/>
        <v>1</v>
      </c>
      <c r="CF725" s="96">
        <f t="shared" si="457"/>
        <v>0.16500000000000004</v>
      </c>
      <c r="CG725" s="99">
        <f t="shared" si="458"/>
        <v>0.72166666666666668</v>
      </c>
      <c r="CH725" s="101" t="str">
        <f t="shared" si="459"/>
        <v>Alta</v>
      </c>
      <c r="CI725" s="96">
        <f t="shared" si="460"/>
        <v>0</v>
      </c>
      <c r="CJ725" s="96">
        <f t="shared" si="461"/>
        <v>0</v>
      </c>
      <c r="CK725" s="96">
        <f t="shared" si="462"/>
        <v>0.11299999999999999</v>
      </c>
      <c r="CL725" s="102">
        <f t="shared" si="463"/>
        <v>3.7666666666666661E-2</v>
      </c>
      <c r="CM725" s="103" t="str">
        <f t="shared" si="464"/>
        <v>Ninguna</v>
      </c>
      <c r="CN725" s="96">
        <f t="shared" si="465"/>
        <v>0</v>
      </c>
      <c r="CO725" s="96">
        <f t="shared" si="466"/>
        <v>0</v>
      </c>
      <c r="CP725" s="103" t="str">
        <f t="shared" si="467"/>
        <v>Ninguna</v>
      </c>
      <c r="CQ725" s="104">
        <f t="shared" si="468"/>
        <v>6.2414718622582819E-4</v>
      </c>
      <c r="CR725" s="104">
        <f t="shared" si="469"/>
        <v>6.2414718622582819E-4</v>
      </c>
      <c r="CS725" s="103" t="str">
        <f t="shared" si="470"/>
        <v>Ninguna</v>
      </c>
      <c r="CT725" s="105" t="str">
        <f t="shared" si="471"/>
        <v>Eutrofico</v>
      </c>
      <c r="CU725" s="83" t="s">
        <v>3053</v>
      </c>
      <c r="CV725" s="83" t="s">
        <v>3054</v>
      </c>
      <c r="CW725" s="90">
        <v>44159</v>
      </c>
      <c r="CX725" s="106">
        <f t="shared" si="472"/>
        <v>5.5676340579534846</v>
      </c>
    </row>
    <row r="726" spans="1:102" ht="30" hidden="1" customHeight="1" x14ac:dyDescent="0.2">
      <c r="A726" s="83">
        <v>2020</v>
      </c>
      <c r="B726" s="84" t="s">
        <v>2337</v>
      </c>
      <c r="C726" s="84" t="s">
        <v>347</v>
      </c>
      <c r="D726" s="85" t="s">
        <v>2338</v>
      </c>
      <c r="E726" s="84" t="s">
        <v>343</v>
      </c>
      <c r="F726" s="86" t="s">
        <v>1412</v>
      </c>
      <c r="G726" s="86" t="s">
        <v>991</v>
      </c>
      <c r="H726" s="119">
        <v>-74.712028000000004</v>
      </c>
      <c r="I726" s="141">
        <v>7.0838890000000001</v>
      </c>
      <c r="J726" s="88">
        <v>929899.78170000005</v>
      </c>
      <c r="K726" s="86">
        <v>1275151.2472000001</v>
      </c>
      <c r="L726" s="120" t="s">
        <v>3089</v>
      </c>
      <c r="M726" s="86" t="s">
        <v>2544</v>
      </c>
      <c r="N726" s="86" t="s">
        <v>79</v>
      </c>
      <c r="O726" s="86" t="s">
        <v>2684</v>
      </c>
      <c r="P726" s="86" t="s">
        <v>685</v>
      </c>
      <c r="Q726" s="84" t="s">
        <v>2685</v>
      </c>
      <c r="R726" s="84" t="s">
        <v>686</v>
      </c>
      <c r="S726" s="84" t="s">
        <v>234</v>
      </c>
      <c r="T726" s="84" t="s">
        <v>235</v>
      </c>
      <c r="U726" s="85" t="s">
        <v>344</v>
      </c>
      <c r="V726" s="84" t="s">
        <v>345</v>
      </c>
      <c r="W726" s="84" t="s">
        <v>346</v>
      </c>
      <c r="X726" s="90" t="s">
        <v>347</v>
      </c>
      <c r="Y726" s="90">
        <v>44124</v>
      </c>
      <c r="Z726" s="91">
        <v>54.12</v>
      </c>
      <c r="AA726" s="91">
        <v>7.1</v>
      </c>
      <c r="AB726" s="91">
        <v>480</v>
      </c>
      <c r="AC726" s="91">
        <v>29.4</v>
      </c>
      <c r="AD726" s="91">
        <v>32.1</v>
      </c>
      <c r="AE726" s="91">
        <v>7.03</v>
      </c>
      <c r="AF726" s="91">
        <v>90.5</v>
      </c>
      <c r="AG726" s="91">
        <f t="shared" si="433"/>
        <v>2.7000000000000028</v>
      </c>
      <c r="AH726" s="91">
        <v>12</v>
      </c>
      <c r="AI726" s="91">
        <v>2.76</v>
      </c>
      <c r="AJ726" s="91" t="s">
        <v>88</v>
      </c>
      <c r="AK726" s="91" t="s">
        <v>88</v>
      </c>
      <c r="AL726" s="91">
        <v>950</v>
      </c>
      <c r="AM726" s="91">
        <v>29090</v>
      </c>
      <c r="AN726" s="91">
        <v>4352</v>
      </c>
      <c r="AO726" s="91">
        <v>0.5</v>
      </c>
      <c r="AP726" s="91">
        <v>0.61443892337541073</v>
      </c>
      <c r="AQ726" s="91">
        <v>5.0999999999999997E-2</v>
      </c>
      <c r="AR726" s="91">
        <v>5</v>
      </c>
      <c r="AS726" s="91">
        <v>28.1</v>
      </c>
      <c r="AT726" s="91">
        <v>646</v>
      </c>
      <c r="AU726" s="91" t="s">
        <v>88</v>
      </c>
      <c r="AV726" s="91">
        <v>29</v>
      </c>
      <c r="AW726" s="91">
        <v>0.1</v>
      </c>
      <c r="AX726" s="91">
        <v>5</v>
      </c>
      <c r="AY726" s="91">
        <v>0.182</v>
      </c>
      <c r="AZ726" s="91">
        <v>69.8</v>
      </c>
      <c r="BA726" s="91">
        <v>310</v>
      </c>
      <c r="BB726" s="91">
        <v>0.05</v>
      </c>
      <c r="BC726" s="91" t="s">
        <v>88</v>
      </c>
      <c r="BD726" s="91" t="s">
        <v>88</v>
      </c>
      <c r="BE726" s="93">
        <v>1E-3</v>
      </c>
      <c r="BF726" s="91" t="s">
        <v>88</v>
      </c>
      <c r="BG726" s="91">
        <v>3.1E-2</v>
      </c>
      <c r="BH726" s="91" t="s">
        <v>88</v>
      </c>
      <c r="BI726" s="94">
        <f t="shared" si="434"/>
        <v>95.457551480534846</v>
      </c>
      <c r="BJ726" s="95">
        <f t="shared" si="435"/>
        <v>13.937403001412996</v>
      </c>
      <c r="BK726" s="95">
        <f t="shared" si="436"/>
        <v>90.562040981001672</v>
      </c>
      <c r="BL726" s="95">
        <f t="shared" si="437"/>
        <v>73.614826463524281</v>
      </c>
      <c r="BM726" s="95">
        <f t="shared" si="438"/>
        <v>96.467183142779319</v>
      </c>
      <c r="BN726" s="95">
        <f t="shared" si="439"/>
        <v>61.608367706250007</v>
      </c>
      <c r="BO726" s="95">
        <f t="shared" si="440"/>
        <v>84.045279034802547</v>
      </c>
      <c r="BP726" s="95">
        <f t="shared" si="441"/>
        <v>53.123688800662194</v>
      </c>
      <c r="BQ726" s="95">
        <f t="shared" si="442"/>
        <v>20</v>
      </c>
      <c r="BR726" s="96">
        <f t="shared" si="443"/>
        <v>66.379201743251031</v>
      </c>
      <c r="BS726" s="97" t="str">
        <f t="shared" si="444"/>
        <v>MEDIA</v>
      </c>
      <c r="BT726" s="98">
        <f t="shared" si="445"/>
        <v>27.472527472527474</v>
      </c>
      <c r="BU726" s="99">
        <f t="shared" si="446"/>
        <v>0.90500000000000003</v>
      </c>
      <c r="BV726" s="100">
        <f t="shared" si="447"/>
        <v>0.1</v>
      </c>
      <c r="BW726" s="95">
        <f t="shared" si="448"/>
        <v>1</v>
      </c>
      <c r="BX726" s="94">
        <f t="shared" si="449"/>
        <v>0.91</v>
      </c>
      <c r="BY726" s="100">
        <f t="shared" si="450"/>
        <v>0.93300000000000005</v>
      </c>
      <c r="BZ726" s="100">
        <f t="shared" si="451"/>
        <v>0</v>
      </c>
      <c r="CA726" s="94">
        <f t="shared" si="452"/>
        <v>0.15</v>
      </c>
      <c r="CB726" s="99">
        <f t="shared" si="453"/>
        <v>0.57782000000000011</v>
      </c>
      <c r="CC726" s="97" t="str">
        <f t="shared" si="454"/>
        <v>Regular</v>
      </c>
      <c r="CD726" s="99">
        <f t="shared" si="455"/>
        <v>1</v>
      </c>
      <c r="CE726" s="96">
        <f t="shared" si="456"/>
        <v>1</v>
      </c>
      <c r="CF726" s="96">
        <f t="shared" si="457"/>
        <v>9.8999999999999977E-2</v>
      </c>
      <c r="CG726" s="99">
        <f t="shared" si="458"/>
        <v>0.69966666666666677</v>
      </c>
      <c r="CH726" s="101" t="str">
        <f t="shared" si="459"/>
        <v>Alta</v>
      </c>
      <c r="CI726" s="96">
        <f t="shared" si="460"/>
        <v>0.25863635744565239</v>
      </c>
      <c r="CJ726" s="96">
        <f t="shared" si="461"/>
        <v>1</v>
      </c>
      <c r="CK726" s="96">
        <f t="shared" si="462"/>
        <v>9.4999999999999973E-2</v>
      </c>
      <c r="CL726" s="102">
        <f t="shared" si="463"/>
        <v>0.45121211914855075</v>
      </c>
      <c r="CM726" s="103" t="str">
        <f t="shared" si="464"/>
        <v>Media</v>
      </c>
      <c r="CN726" s="96">
        <f t="shared" si="465"/>
        <v>6.7000000000000004E-2</v>
      </c>
      <c r="CO726" s="96">
        <f t="shared" si="466"/>
        <v>6.7000000000000004E-2</v>
      </c>
      <c r="CP726" s="103" t="str">
        <f t="shared" si="467"/>
        <v>Ninguna</v>
      </c>
      <c r="CQ726" s="104">
        <f t="shared" si="468"/>
        <v>1.379023036948244E-3</v>
      </c>
      <c r="CR726" s="104">
        <f t="shared" si="469"/>
        <v>1.379023036948244E-3</v>
      </c>
      <c r="CS726" s="103" t="str">
        <f t="shared" si="470"/>
        <v>Ninguna</v>
      </c>
      <c r="CT726" s="105" t="str">
        <f t="shared" si="471"/>
        <v>Eutrofico</v>
      </c>
      <c r="CU726" s="83" t="s">
        <v>3053</v>
      </c>
      <c r="CV726" s="83" t="s">
        <v>3054</v>
      </c>
      <c r="CW726" s="90">
        <v>44159</v>
      </c>
      <c r="CX726" s="106">
        <f t="shared" si="472"/>
        <v>5.6654389233754108</v>
      </c>
    </row>
    <row r="727" spans="1:102" ht="30" hidden="1" customHeight="1" x14ac:dyDescent="0.2">
      <c r="A727" s="83">
        <v>2020</v>
      </c>
      <c r="B727" s="108" t="s">
        <v>3090</v>
      </c>
      <c r="C727" s="84" t="s">
        <v>347</v>
      </c>
      <c r="D727" s="89" t="s">
        <v>3091</v>
      </c>
      <c r="E727" s="84" t="s">
        <v>314</v>
      </c>
      <c r="F727" s="86" t="s">
        <v>1412</v>
      </c>
      <c r="G727" s="86">
        <v>8</v>
      </c>
      <c r="H727" s="141">
        <v>-74.692582999999999</v>
      </c>
      <c r="I727" s="141">
        <v>7.0636109999999999</v>
      </c>
      <c r="J727" s="88">
        <v>932045.07440000004</v>
      </c>
      <c r="K727" s="86">
        <v>1272905.6899000001</v>
      </c>
      <c r="L727" s="89" t="s">
        <v>3092</v>
      </c>
      <c r="M727" s="86" t="s">
        <v>2544</v>
      </c>
      <c r="N727" s="86" t="s">
        <v>79</v>
      </c>
      <c r="O727" s="86" t="s">
        <v>2684</v>
      </c>
      <c r="P727" s="86" t="s">
        <v>685</v>
      </c>
      <c r="Q727" s="84" t="s">
        <v>2685</v>
      </c>
      <c r="R727" s="84" t="s">
        <v>686</v>
      </c>
      <c r="S727" s="84" t="s">
        <v>234</v>
      </c>
      <c r="T727" s="84" t="s">
        <v>235</v>
      </c>
      <c r="U727" s="85" t="s">
        <v>344</v>
      </c>
      <c r="V727" s="84" t="s">
        <v>345</v>
      </c>
      <c r="W727" s="84" t="s">
        <v>346</v>
      </c>
      <c r="X727" s="90" t="s">
        <v>347</v>
      </c>
      <c r="Y727" s="90">
        <v>44124</v>
      </c>
      <c r="Z727" s="91">
        <v>187.52</v>
      </c>
      <c r="AA727" s="91">
        <v>7.85</v>
      </c>
      <c r="AB727" s="91">
        <v>220</v>
      </c>
      <c r="AC727" s="91">
        <v>27.3</v>
      </c>
      <c r="AD727" s="91">
        <v>27.5</v>
      </c>
      <c r="AE727" s="91">
        <v>6.25</v>
      </c>
      <c r="AF727" s="91">
        <v>93.8</v>
      </c>
      <c r="AG727" s="91">
        <f t="shared" si="433"/>
        <v>0.19999999999999929</v>
      </c>
      <c r="AH727" s="91">
        <v>12</v>
      </c>
      <c r="AI727" s="91">
        <v>2</v>
      </c>
      <c r="AJ727" s="91" t="s">
        <v>88</v>
      </c>
      <c r="AK727" s="91" t="s">
        <v>88</v>
      </c>
      <c r="AL727" s="91">
        <v>5980</v>
      </c>
      <c r="AM727" s="91">
        <v>248100</v>
      </c>
      <c r="AN727" s="91">
        <v>224700</v>
      </c>
      <c r="AO727" s="91">
        <v>0.5</v>
      </c>
      <c r="AP727" s="91">
        <v>0.2484863293062323</v>
      </c>
      <c r="AQ727" s="91">
        <v>0.03</v>
      </c>
      <c r="AR727" s="91">
        <v>5</v>
      </c>
      <c r="AS727" s="91">
        <v>98.3</v>
      </c>
      <c r="AT727" s="91">
        <v>264</v>
      </c>
      <c r="AU727" s="91" t="s">
        <v>88</v>
      </c>
      <c r="AV727" s="91">
        <v>99</v>
      </c>
      <c r="AW727" s="91">
        <v>0.2</v>
      </c>
      <c r="AX727" s="91">
        <v>5</v>
      </c>
      <c r="AY727" s="91">
        <v>0.18</v>
      </c>
      <c r="AZ727" s="91">
        <v>33.4</v>
      </c>
      <c r="BA727" s="91">
        <v>126</v>
      </c>
      <c r="BB727" s="91">
        <v>0.05</v>
      </c>
      <c r="BC727" s="91" t="s">
        <v>88</v>
      </c>
      <c r="BD727" s="91" t="s">
        <v>88</v>
      </c>
      <c r="BE727" s="93">
        <v>1E-3</v>
      </c>
      <c r="BF727" s="91" t="s">
        <v>88</v>
      </c>
      <c r="BG727" s="91">
        <v>7.9000000000000001E-2</v>
      </c>
      <c r="BH727" s="91" t="s">
        <v>88</v>
      </c>
      <c r="BI727" s="94">
        <f t="shared" si="434"/>
        <v>97.163007021122795</v>
      </c>
      <c r="BJ727" s="95">
        <f t="shared" si="435"/>
        <v>2</v>
      </c>
      <c r="BK727" s="95">
        <f t="shared" si="436"/>
        <v>88.55780378068448</v>
      </c>
      <c r="BL727" s="95">
        <f t="shared" si="437"/>
        <v>80.14150832</v>
      </c>
      <c r="BM727" s="95">
        <f t="shared" si="438"/>
        <v>99.104004398411917</v>
      </c>
      <c r="BN727" s="95">
        <f t="shared" si="439"/>
        <v>61.608367706250007</v>
      </c>
      <c r="BO727" s="95">
        <f t="shared" si="440"/>
        <v>90.230538484720753</v>
      </c>
      <c r="BP727" s="95">
        <f t="shared" si="441"/>
        <v>16.804163716222192</v>
      </c>
      <c r="BQ727" s="95">
        <f t="shared" si="442"/>
        <v>58.200570682777602</v>
      </c>
      <c r="BR727" s="96">
        <f t="shared" si="443"/>
        <v>65.907299628696649</v>
      </c>
      <c r="BS727" s="97" t="str">
        <f t="shared" si="444"/>
        <v>MEDIA</v>
      </c>
      <c r="BT727" s="98">
        <f t="shared" si="445"/>
        <v>27.777777777777779</v>
      </c>
      <c r="BU727" s="99">
        <f t="shared" si="446"/>
        <v>0.93799999999999994</v>
      </c>
      <c r="BV727" s="100">
        <f t="shared" si="447"/>
        <v>0.1</v>
      </c>
      <c r="BW727" s="95">
        <f t="shared" si="448"/>
        <v>1</v>
      </c>
      <c r="BX727" s="94">
        <f t="shared" si="449"/>
        <v>0.91</v>
      </c>
      <c r="BY727" s="100">
        <f t="shared" si="450"/>
        <v>0.72300000000000009</v>
      </c>
      <c r="BZ727" s="100">
        <f t="shared" si="451"/>
        <v>0.24343474550122524</v>
      </c>
      <c r="CA727" s="94">
        <f t="shared" si="452"/>
        <v>0.15</v>
      </c>
      <c r="CB727" s="99">
        <f t="shared" si="453"/>
        <v>0.58778086437017163</v>
      </c>
      <c r="CC727" s="97" t="str">
        <f t="shared" si="454"/>
        <v>Regular</v>
      </c>
      <c r="CD727" s="99">
        <f t="shared" si="455"/>
        <v>0.75656525449877476</v>
      </c>
      <c r="CE727" s="96">
        <f t="shared" si="456"/>
        <v>1</v>
      </c>
      <c r="CF727" s="96">
        <f t="shared" si="457"/>
        <v>0</v>
      </c>
      <c r="CG727" s="99">
        <f t="shared" si="458"/>
        <v>0.58552175149959151</v>
      </c>
      <c r="CH727" s="101" t="str">
        <f t="shared" si="459"/>
        <v>Media</v>
      </c>
      <c r="CI727" s="96">
        <f t="shared" si="460"/>
        <v>0</v>
      </c>
      <c r="CJ727" s="96">
        <f t="shared" si="461"/>
        <v>1</v>
      </c>
      <c r="CK727" s="96">
        <f t="shared" si="462"/>
        <v>6.2000000000000055E-2</v>
      </c>
      <c r="CL727" s="102">
        <f t="shared" si="463"/>
        <v>0.35400000000000004</v>
      </c>
      <c r="CM727" s="103" t="str">
        <f t="shared" si="464"/>
        <v>Baja</v>
      </c>
      <c r="CN727" s="96">
        <f t="shared" si="465"/>
        <v>0.27699999999999997</v>
      </c>
      <c r="CO727" s="96">
        <f t="shared" si="466"/>
        <v>0.27699999999999997</v>
      </c>
      <c r="CP727" s="103" t="str">
        <f t="shared" si="467"/>
        <v>Baja</v>
      </c>
      <c r="CQ727" s="104">
        <f t="shared" si="468"/>
        <v>1.803041997919351E-2</v>
      </c>
      <c r="CR727" s="104">
        <f t="shared" si="469"/>
        <v>1.803041997919351E-2</v>
      </c>
      <c r="CS727" s="103" t="str">
        <f t="shared" si="470"/>
        <v>Ninguna</v>
      </c>
      <c r="CT727" s="105" t="str">
        <f t="shared" si="471"/>
        <v>Eutrofico</v>
      </c>
      <c r="CU727" s="83" t="s">
        <v>3053</v>
      </c>
      <c r="CV727" s="83" t="s">
        <v>3054</v>
      </c>
      <c r="CW727" s="90">
        <v>44159</v>
      </c>
      <c r="CX727" s="106">
        <f t="shared" si="472"/>
        <v>5.2784863293062321</v>
      </c>
    </row>
    <row r="728" spans="1:102" ht="30" hidden="1" customHeight="1" x14ac:dyDescent="0.2">
      <c r="A728" s="83">
        <v>2020</v>
      </c>
      <c r="B728" s="108" t="s">
        <v>3093</v>
      </c>
      <c r="C728" s="84" t="s">
        <v>347</v>
      </c>
      <c r="D728" s="89" t="s">
        <v>3094</v>
      </c>
      <c r="E728" s="84" t="s">
        <v>314</v>
      </c>
      <c r="F728" s="86" t="s">
        <v>1412</v>
      </c>
      <c r="G728" s="86">
        <v>8</v>
      </c>
      <c r="H728" s="141">
        <v>-74.691221999999996</v>
      </c>
      <c r="I728" s="120">
        <v>7.0634170000000003</v>
      </c>
      <c r="J728" s="88">
        <v>932195.43019999994</v>
      </c>
      <c r="K728" s="86">
        <v>1272883.9865999999</v>
      </c>
      <c r="L728" s="85" t="s">
        <v>3095</v>
      </c>
      <c r="M728" s="86" t="s">
        <v>2544</v>
      </c>
      <c r="N728" s="86" t="s">
        <v>79</v>
      </c>
      <c r="O728" s="86" t="s">
        <v>2684</v>
      </c>
      <c r="P728" s="86" t="s">
        <v>685</v>
      </c>
      <c r="Q728" s="84" t="s">
        <v>2685</v>
      </c>
      <c r="R728" s="84" t="s">
        <v>686</v>
      </c>
      <c r="S728" s="84" t="s">
        <v>234</v>
      </c>
      <c r="T728" s="84" t="s">
        <v>235</v>
      </c>
      <c r="U728" s="142" t="s">
        <v>344</v>
      </c>
      <c r="V728" s="84" t="s">
        <v>345</v>
      </c>
      <c r="W728" s="84" t="s">
        <v>346</v>
      </c>
      <c r="X728" s="90" t="s">
        <v>347</v>
      </c>
      <c r="Y728" s="90">
        <v>44124</v>
      </c>
      <c r="Z728" s="91">
        <v>217.91</v>
      </c>
      <c r="AA728" s="91">
        <v>8.14</v>
      </c>
      <c r="AB728" s="91">
        <v>330</v>
      </c>
      <c r="AC728" s="91">
        <v>27.1</v>
      </c>
      <c r="AD728" s="91">
        <v>27.4</v>
      </c>
      <c r="AE728" s="91">
        <v>6.18</v>
      </c>
      <c r="AF728" s="91">
        <v>89.4</v>
      </c>
      <c r="AG728" s="91">
        <f t="shared" si="433"/>
        <v>0.29999999999999716</v>
      </c>
      <c r="AH728" s="91">
        <v>32.6</v>
      </c>
      <c r="AI728" s="91">
        <v>2</v>
      </c>
      <c r="AJ728" s="91" t="s">
        <v>88</v>
      </c>
      <c r="AK728" s="91" t="s">
        <v>88</v>
      </c>
      <c r="AL728" s="91">
        <v>27550</v>
      </c>
      <c r="AM728" s="91">
        <v>155310</v>
      </c>
      <c r="AN728" s="91">
        <v>29090</v>
      </c>
      <c r="AO728" s="91">
        <v>0.5</v>
      </c>
      <c r="AP728" s="91">
        <v>0.2484863293062323</v>
      </c>
      <c r="AQ728" s="91">
        <v>0.03</v>
      </c>
      <c r="AR728" s="91">
        <v>5</v>
      </c>
      <c r="AS728" s="91">
        <v>96</v>
      </c>
      <c r="AT728" s="91">
        <v>354</v>
      </c>
      <c r="AU728" s="91" t="s">
        <v>88</v>
      </c>
      <c r="AV728" s="91">
        <v>97</v>
      </c>
      <c r="AW728" s="91">
        <v>0.3</v>
      </c>
      <c r="AX728" s="91">
        <v>5</v>
      </c>
      <c r="AY728" s="91">
        <v>0.1</v>
      </c>
      <c r="AZ728" s="91">
        <v>37.6</v>
      </c>
      <c r="BA728" s="91">
        <v>185</v>
      </c>
      <c r="BB728" s="91">
        <v>0.05</v>
      </c>
      <c r="BC728" s="91" t="s">
        <v>88</v>
      </c>
      <c r="BD728" s="91" t="s">
        <v>88</v>
      </c>
      <c r="BE728" s="93">
        <v>1E-3</v>
      </c>
      <c r="BF728" s="91" t="s">
        <v>88</v>
      </c>
      <c r="BG728" s="91">
        <v>5.0999999999999997E-2</v>
      </c>
      <c r="BH728" s="91" t="s">
        <v>88</v>
      </c>
      <c r="BI728" s="94">
        <f t="shared" si="434"/>
        <v>94.76034287933004</v>
      </c>
      <c r="BJ728" s="95">
        <f t="shared" si="435"/>
        <v>6.6452291373595163</v>
      </c>
      <c r="BK728" s="95">
        <f t="shared" si="436"/>
        <v>80.977024032908957</v>
      </c>
      <c r="BL728" s="95">
        <f t="shared" si="437"/>
        <v>80.14150832</v>
      </c>
      <c r="BM728" s="95">
        <f t="shared" si="438"/>
        <v>99.104004398411917</v>
      </c>
      <c r="BN728" s="95">
        <f t="shared" si="439"/>
        <v>61.608367706250007</v>
      </c>
      <c r="BO728" s="95">
        <f t="shared" si="440"/>
        <v>90.129667593585026</v>
      </c>
      <c r="BP728" s="95">
        <f t="shared" si="441"/>
        <v>17.445979878400024</v>
      </c>
      <c r="BQ728" s="95">
        <f t="shared" si="442"/>
        <v>38.996624147761622</v>
      </c>
      <c r="BR728" s="96">
        <f t="shared" si="443"/>
        <v>64.105179560723627</v>
      </c>
      <c r="BS728" s="97" t="str">
        <f t="shared" si="444"/>
        <v>MEDIA</v>
      </c>
      <c r="BT728" s="98">
        <f t="shared" si="445"/>
        <v>50</v>
      </c>
      <c r="BU728" s="99">
        <f t="shared" si="446"/>
        <v>0.89400000000000013</v>
      </c>
      <c r="BV728" s="100">
        <f t="shared" si="447"/>
        <v>0.1</v>
      </c>
      <c r="BW728" s="95">
        <f t="shared" si="448"/>
        <v>0.92994634504422735</v>
      </c>
      <c r="BX728" s="94">
        <f t="shared" si="449"/>
        <v>0.51</v>
      </c>
      <c r="BY728" s="100">
        <f t="shared" si="450"/>
        <v>0.72900000000000009</v>
      </c>
      <c r="BZ728" s="100">
        <f t="shared" si="451"/>
        <v>0</v>
      </c>
      <c r="CA728" s="94">
        <f t="shared" si="452"/>
        <v>0.15</v>
      </c>
      <c r="CB728" s="99">
        <f t="shared" si="453"/>
        <v>0.48169248830619193</v>
      </c>
      <c r="CC728" s="97" t="str">
        <f t="shared" si="454"/>
        <v>Mala</v>
      </c>
      <c r="CD728" s="99">
        <f t="shared" si="455"/>
        <v>1</v>
      </c>
      <c r="CE728" s="96">
        <f t="shared" si="456"/>
        <v>1</v>
      </c>
      <c r="CF728" s="96">
        <f t="shared" si="457"/>
        <v>0</v>
      </c>
      <c r="CG728" s="99">
        <f t="shared" si="458"/>
        <v>0.66666666666666663</v>
      </c>
      <c r="CH728" s="101" t="str">
        <f t="shared" si="459"/>
        <v>Alta</v>
      </c>
      <c r="CI728" s="96">
        <f t="shared" si="460"/>
        <v>0</v>
      </c>
      <c r="CJ728" s="96">
        <f t="shared" si="461"/>
        <v>1</v>
      </c>
      <c r="CK728" s="96">
        <f t="shared" si="462"/>
        <v>0.10599999999999987</v>
      </c>
      <c r="CL728" s="102">
        <f t="shared" si="463"/>
        <v>0.36866666666666664</v>
      </c>
      <c r="CM728" s="103" t="str">
        <f t="shared" si="464"/>
        <v>Baja</v>
      </c>
      <c r="CN728" s="96">
        <f t="shared" si="465"/>
        <v>0.27099999999999996</v>
      </c>
      <c r="CO728" s="96">
        <f t="shared" si="466"/>
        <v>0.27099999999999996</v>
      </c>
      <c r="CP728" s="103" t="str">
        <f t="shared" si="467"/>
        <v>Baja</v>
      </c>
      <c r="CQ728" s="104">
        <f t="shared" si="468"/>
        <v>4.7561587317098683E-2</v>
      </c>
      <c r="CR728" s="104">
        <f t="shared" si="469"/>
        <v>4.7561587317098683E-2</v>
      </c>
      <c r="CS728" s="103" t="str">
        <f t="shared" si="470"/>
        <v>Ninguna</v>
      </c>
      <c r="CT728" s="105" t="str">
        <f t="shared" si="471"/>
        <v>Eutrofico</v>
      </c>
      <c r="CU728" s="83" t="s">
        <v>3053</v>
      </c>
      <c r="CV728" s="83" t="s">
        <v>3054</v>
      </c>
      <c r="CW728" s="90">
        <v>44159</v>
      </c>
      <c r="CX728" s="106">
        <f t="shared" si="472"/>
        <v>5.2784863293062321</v>
      </c>
    </row>
    <row r="729" spans="1:102" ht="30" hidden="1" customHeight="1" x14ac:dyDescent="0.2">
      <c r="A729" s="83">
        <v>2020</v>
      </c>
      <c r="B729" s="108" t="s">
        <v>3096</v>
      </c>
      <c r="C729" s="84" t="s">
        <v>641</v>
      </c>
      <c r="D729" s="83" t="s">
        <v>2248</v>
      </c>
      <c r="E729" s="84" t="s">
        <v>224</v>
      </c>
      <c r="F729" s="86" t="s">
        <v>1285</v>
      </c>
      <c r="G729" s="86" t="s">
        <v>991</v>
      </c>
      <c r="H729" s="87">
        <v>-74.786424999999994</v>
      </c>
      <c r="I729" s="119">
        <v>7.8752779999999998</v>
      </c>
      <c r="J729" s="88">
        <v>921821.15079999994</v>
      </c>
      <c r="K729" s="86">
        <v>1362691.8064999999</v>
      </c>
      <c r="L729" s="89" t="s">
        <v>3097</v>
      </c>
      <c r="M729" s="86" t="s">
        <v>2544</v>
      </c>
      <c r="N729" s="86" t="s">
        <v>79</v>
      </c>
      <c r="O729" s="86" t="s">
        <v>2684</v>
      </c>
      <c r="P729" s="86" t="s">
        <v>685</v>
      </c>
      <c r="Q729" s="84" t="s">
        <v>2685</v>
      </c>
      <c r="R729" s="84" t="s">
        <v>748</v>
      </c>
      <c r="S729" s="84" t="s">
        <v>636</v>
      </c>
      <c r="T729" s="84" t="s">
        <v>749</v>
      </c>
      <c r="U729" s="85" t="s">
        <v>638</v>
      </c>
      <c r="V729" s="84" t="s">
        <v>639</v>
      </c>
      <c r="W729" s="84" t="s">
        <v>640</v>
      </c>
      <c r="X729" s="90" t="s">
        <v>641</v>
      </c>
      <c r="Y729" s="90">
        <v>44166</v>
      </c>
      <c r="Z729" s="91">
        <v>62060</v>
      </c>
      <c r="AA729" s="91">
        <v>7.21</v>
      </c>
      <c r="AB729" s="91">
        <v>14.64</v>
      </c>
      <c r="AC729" s="91">
        <v>27.6</v>
      </c>
      <c r="AD729" s="91">
        <v>33</v>
      </c>
      <c r="AE729" s="91">
        <v>6.96</v>
      </c>
      <c r="AF729" s="91">
        <v>88.7</v>
      </c>
      <c r="AG729" s="91">
        <f t="shared" si="433"/>
        <v>5.3999999999999986</v>
      </c>
      <c r="AH729" s="91">
        <v>12</v>
      </c>
      <c r="AI729" s="91">
        <v>2</v>
      </c>
      <c r="AJ729" s="91" t="s">
        <v>88</v>
      </c>
      <c r="AK729" s="91" t="s">
        <v>88</v>
      </c>
      <c r="AL729" s="91">
        <v>1090</v>
      </c>
      <c r="AM729" s="91">
        <v>12590</v>
      </c>
      <c r="AN729" s="91">
        <v>1870</v>
      </c>
      <c r="AO729" s="91">
        <v>0.5</v>
      </c>
      <c r="AP729" s="91">
        <v>0.2484863293062323</v>
      </c>
      <c r="AQ729" s="91">
        <v>0.03</v>
      </c>
      <c r="AR729" s="91">
        <v>5</v>
      </c>
      <c r="AS729" s="91">
        <v>243</v>
      </c>
      <c r="AT729" s="91">
        <v>217</v>
      </c>
      <c r="AU729" s="91" t="s">
        <v>88</v>
      </c>
      <c r="AV729" s="91">
        <v>161</v>
      </c>
      <c r="AW729" s="91">
        <v>0.1</v>
      </c>
      <c r="AX729" s="91">
        <v>5</v>
      </c>
      <c r="AY729" s="91">
        <v>0.28899999999999998</v>
      </c>
      <c r="AZ729" s="91">
        <v>13.3</v>
      </c>
      <c r="BA729" s="91">
        <v>16.2</v>
      </c>
      <c r="BB729" s="91">
        <v>0.05</v>
      </c>
      <c r="BC729" s="91" t="s">
        <v>88</v>
      </c>
      <c r="BD729" s="91" t="s">
        <v>88</v>
      </c>
      <c r="BE729" s="93">
        <v>1E-3</v>
      </c>
      <c r="BF729" s="91" t="s">
        <v>88</v>
      </c>
      <c r="BG729" s="91">
        <v>1.0999999999999999E-2</v>
      </c>
      <c r="BH729" s="91" t="s">
        <v>88</v>
      </c>
      <c r="BI729" s="94">
        <f t="shared" si="434"/>
        <v>94.283997478807123</v>
      </c>
      <c r="BJ729" s="95">
        <f t="shared" si="435"/>
        <v>18.702719418805998</v>
      </c>
      <c r="BK729" s="95">
        <f t="shared" si="436"/>
        <v>92.267122088509694</v>
      </c>
      <c r="BL729" s="95">
        <f t="shared" si="437"/>
        <v>80.14150832</v>
      </c>
      <c r="BM729" s="95">
        <f t="shared" si="438"/>
        <v>99.104004398411917</v>
      </c>
      <c r="BN729" s="95">
        <f t="shared" si="439"/>
        <v>61.608367706250007</v>
      </c>
      <c r="BO729" s="95">
        <f t="shared" si="440"/>
        <v>70.983250317438035</v>
      </c>
      <c r="BP729" s="95">
        <f t="shared" si="441"/>
        <v>5</v>
      </c>
      <c r="BQ729" s="95">
        <f t="shared" si="442"/>
        <v>67.2219781912831</v>
      </c>
      <c r="BR729" s="96">
        <f t="shared" si="443"/>
        <v>66.260764738942058</v>
      </c>
      <c r="BS729" s="97" t="str">
        <f t="shared" si="444"/>
        <v>MEDIA</v>
      </c>
      <c r="BT729" s="98">
        <f t="shared" si="445"/>
        <v>17.301038062283737</v>
      </c>
      <c r="BU729" s="99">
        <f t="shared" si="446"/>
        <v>0.88700000000000001</v>
      </c>
      <c r="BV729" s="100">
        <f t="shared" si="447"/>
        <v>0.1</v>
      </c>
      <c r="BW729" s="95">
        <f t="shared" si="448"/>
        <v>1</v>
      </c>
      <c r="BX729" s="94">
        <f t="shared" si="449"/>
        <v>0.91</v>
      </c>
      <c r="BY729" s="100">
        <f t="shared" si="450"/>
        <v>0.53700000000000003</v>
      </c>
      <c r="BZ729" s="100">
        <f t="shared" si="451"/>
        <v>0.97996335319220418</v>
      </c>
      <c r="CA729" s="94">
        <f t="shared" si="452"/>
        <v>0.8</v>
      </c>
      <c r="CB729" s="99">
        <f t="shared" si="453"/>
        <v>0.74769486944690866</v>
      </c>
      <c r="CC729" s="97" t="str">
        <f t="shared" si="454"/>
        <v>Aceptable</v>
      </c>
      <c r="CD729" s="99">
        <f t="shared" si="455"/>
        <v>2.0036646807795773E-2</v>
      </c>
      <c r="CE729" s="96">
        <f t="shared" si="456"/>
        <v>0</v>
      </c>
      <c r="CF729" s="96">
        <f t="shared" si="457"/>
        <v>0</v>
      </c>
      <c r="CG729" s="99">
        <f t="shared" si="458"/>
        <v>6.6788822692652574E-3</v>
      </c>
      <c r="CH729" s="101" t="str">
        <f t="shared" si="459"/>
        <v>Ninguna</v>
      </c>
      <c r="CI729" s="96">
        <f t="shared" si="460"/>
        <v>0</v>
      </c>
      <c r="CJ729" s="96">
        <f t="shared" si="461"/>
        <v>0.85601440886040336</v>
      </c>
      <c r="CK729" s="96">
        <f t="shared" si="462"/>
        <v>0.11299999999999999</v>
      </c>
      <c r="CL729" s="102">
        <f t="shared" si="463"/>
        <v>0.32300480295346778</v>
      </c>
      <c r="CM729" s="103" t="str">
        <f t="shared" si="464"/>
        <v>Baja</v>
      </c>
      <c r="CN729" s="96">
        <f t="shared" si="465"/>
        <v>0.46299999999999997</v>
      </c>
      <c r="CO729" s="96">
        <f t="shared" si="466"/>
        <v>0.46299999999999997</v>
      </c>
      <c r="CP729" s="103" t="str">
        <f t="shared" si="467"/>
        <v>Media</v>
      </c>
      <c r="CQ729" s="104">
        <f t="shared" si="468"/>
        <v>2.0142340792900981E-3</v>
      </c>
      <c r="CR729" s="104">
        <f t="shared" si="469"/>
        <v>2.0142340792900981E-3</v>
      </c>
      <c r="CS729" s="103" t="str">
        <f t="shared" si="470"/>
        <v>Ninguna</v>
      </c>
      <c r="CT729" s="105" t="str">
        <f t="shared" si="471"/>
        <v>Eutrofico</v>
      </c>
      <c r="CU729" s="108" t="s">
        <v>3047</v>
      </c>
      <c r="CV729" s="83" t="s">
        <v>3048</v>
      </c>
      <c r="CW729" s="90">
        <v>44196</v>
      </c>
      <c r="CX729" s="106">
        <f t="shared" si="472"/>
        <v>5.2784863293062321</v>
      </c>
    </row>
    <row r="730" spans="1:102" ht="30" hidden="1" customHeight="1" x14ac:dyDescent="0.2">
      <c r="A730" s="83">
        <v>2020</v>
      </c>
      <c r="B730" s="108" t="s">
        <v>3098</v>
      </c>
      <c r="C730" s="84" t="s">
        <v>641</v>
      </c>
      <c r="D730" s="143" t="s">
        <v>3099</v>
      </c>
      <c r="E730" s="84" t="s">
        <v>224</v>
      </c>
      <c r="F730" s="86" t="s">
        <v>1285</v>
      </c>
      <c r="G730" s="86" t="s">
        <v>991</v>
      </c>
      <c r="H730" s="87">
        <v>-74.798389</v>
      </c>
      <c r="I730" s="119">
        <v>7.8571939999999998</v>
      </c>
      <c r="J730" s="88">
        <v>920498.27080000006</v>
      </c>
      <c r="K730" s="86">
        <v>1360693.9812</v>
      </c>
      <c r="L730" s="89" t="s">
        <v>3085</v>
      </c>
      <c r="M730" s="86" t="s">
        <v>2544</v>
      </c>
      <c r="N730" s="86" t="s">
        <v>79</v>
      </c>
      <c r="O730" s="86" t="s">
        <v>2684</v>
      </c>
      <c r="P730" s="86" t="s">
        <v>685</v>
      </c>
      <c r="Q730" s="84" t="s">
        <v>2685</v>
      </c>
      <c r="R730" s="84" t="s">
        <v>748</v>
      </c>
      <c r="S730" s="84" t="s">
        <v>636</v>
      </c>
      <c r="T730" s="84" t="s">
        <v>749</v>
      </c>
      <c r="U730" s="85" t="s">
        <v>638</v>
      </c>
      <c r="V730" s="84" t="s">
        <v>639</v>
      </c>
      <c r="W730" s="84" t="s">
        <v>640</v>
      </c>
      <c r="X730" s="90" t="s">
        <v>641</v>
      </c>
      <c r="Y730" s="90">
        <v>44166</v>
      </c>
      <c r="Z730" s="108">
        <v>44166000</v>
      </c>
      <c r="AA730" s="91">
        <v>7.1</v>
      </c>
      <c r="AB730" s="91">
        <v>70</v>
      </c>
      <c r="AC730" s="91">
        <v>24.8</v>
      </c>
      <c r="AD730" s="91">
        <v>31</v>
      </c>
      <c r="AE730" s="91">
        <v>4.22</v>
      </c>
      <c r="AF730" s="91">
        <v>52.2</v>
      </c>
      <c r="AG730" s="91">
        <f t="shared" si="433"/>
        <v>6.1999999999999993</v>
      </c>
      <c r="AH730" s="91">
        <v>22.1</v>
      </c>
      <c r="AI730" s="91">
        <v>4.3099999999999996</v>
      </c>
      <c r="AJ730" s="91" t="s">
        <v>88</v>
      </c>
      <c r="AK730" s="91" t="s">
        <v>88</v>
      </c>
      <c r="AL730" s="91">
        <v>1100</v>
      </c>
      <c r="AM730" s="91">
        <v>17820</v>
      </c>
      <c r="AN730" s="91">
        <v>1600</v>
      </c>
      <c r="AO730" s="91">
        <v>0.5</v>
      </c>
      <c r="AP730" s="91">
        <v>0.2484863293062323</v>
      </c>
      <c r="AQ730" s="91">
        <v>0.03</v>
      </c>
      <c r="AR730" s="91">
        <v>5</v>
      </c>
      <c r="AS730" s="91">
        <v>384</v>
      </c>
      <c r="AT730" s="91">
        <v>334</v>
      </c>
      <c r="AU730" s="91" t="s">
        <v>88</v>
      </c>
      <c r="AV730" s="91">
        <v>150</v>
      </c>
      <c r="AW730" s="91">
        <v>0.3</v>
      </c>
      <c r="AX730" s="91">
        <v>5</v>
      </c>
      <c r="AY730" s="91">
        <v>0.33800000000000002</v>
      </c>
      <c r="AZ730" s="91">
        <v>18.100000000000001</v>
      </c>
      <c r="BA730" s="91">
        <v>21.1</v>
      </c>
      <c r="BB730" s="91">
        <v>0.05</v>
      </c>
      <c r="BC730" s="91" t="s">
        <v>88</v>
      </c>
      <c r="BD730" s="91" t="s">
        <v>88</v>
      </c>
      <c r="BE730" s="93">
        <v>1E-3</v>
      </c>
      <c r="BF730" s="91" t="s">
        <v>88</v>
      </c>
      <c r="BG730" s="91">
        <v>1.7000000000000001E-2</v>
      </c>
      <c r="BH730" s="91" t="s">
        <v>88</v>
      </c>
      <c r="BI730" s="94">
        <f t="shared" si="434"/>
        <v>47.134065821424343</v>
      </c>
      <c r="BJ730" s="95">
        <f t="shared" si="435"/>
        <v>19.699397768204324</v>
      </c>
      <c r="BK730" s="95">
        <f t="shared" si="436"/>
        <v>90.562040981001672</v>
      </c>
      <c r="BL730" s="95">
        <f t="shared" si="437"/>
        <v>61.937125402948297</v>
      </c>
      <c r="BM730" s="95">
        <f t="shared" si="438"/>
        <v>99.104004398411917</v>
      </c>
      <c r="BN730" s="95">
        <f t="shared" si="439"/>
        <v>61.608367706250007</v>
      </c>
      <c r="BO730" s="95">
        <f t="shared" si="440"/>
        <v>66.434779370467453</v>
      </c>
      <c r="BP730" s="95">
        <f t="shared" si="441"/>
        <v>5</v>
      </c>
      <c r="BQ730" s="95">
        <f t="shared" si="442"/>
        <v>43.569569982769622</v>
      </c>
      <c r="BR730" s="96">
        <f t="shared" si="443"/>
        <v>54.104188181096141</v>
      </c>
      <c r="BS730" s="97" t="str">
        <f t="shared" si="444"/>
        <v>MEDIA</v>
      </c>
      <c r="BT730" s="98">
        <f t="shared" si="445"/>
        <v>14.792899408284022</v>
      </c>
      <c r="BU730" s="99">
        <f t="shared" si="446"/>
        <v>0.52200000000000002</v>
      </c>
      <c r="BV730" s="100">
        <f t="shared" si="447"/>
        <v>0.1</v>
      </c>
      <c r="BW730" s="95">
        <f t="shared" si="448"/>
        <v>1</v>
      </c>
      <c r="BX730" s="94">
        <f t="shared" si="449"/>
        <v>0.71</v>
      </c>
      <c r="BY730" s="100">
        <f t="shared" si="450"/>
        <v>0.57000000000000006</v>
      </c>
      <c r="BZ730" s="100">
        <f t="shared" si="451"/>
        <v>0.83690848252222061</v>
      </c>
      <c r="CA730" s="94">
        <f t="shared" si="452"/>
        <v>0.6</v>
      </c>
      <c r="CB730" s="99">
        <f t="shared" si="453"/>
        <v>0.61788718755311078</v>
      </c>
      <c r="CC730" s="97" t="str">
        <f t="shared" si="454"/>
        <v>Regular</v>
      </c>
      <c r="CD730" s="99">
        <f t="shared" si="455"/>
        <v>0.16309151747777934</v>
      </c>
      <c r="CE730" s="96">
        <f t="shared" si="456"/>
        <v>0</v>
      </c>
      <c r="CF730" s="96">
        <f t="shared" si="457"/>
        <v>0</v>
      </c>
      <c r="CG730" s="99">
        <f t="shared" si="458"/>
        <v>5.4363839159259776E-2</v>
      </c>
      <c r="CH730" s="101" t="str">
        <f t="shared" si="459"/>
        <v>Ninguna</v>
      </c>
      <c r="CI730" s="96">
        <f t="shared" si="460"/>
        <v>0.39413408911251202</v>
      </c>
      <c r="CJ730" s="96">
        <f t="shared" si="461"/>
        <v>0.94050831183247974</v>
      </c>
      <c r="CK730" s="96">
        <f t="shared" si="462"/>
        <v>0.47799999999999998</v>
      </c>
      <c r="CL730" s="102">
        <f t="shared" si="463"/>
        <v>0.60421413364833054</v>
      </c>
      <c r="CM730" s="103" t="str">
        <f t="shared" si="464"/>
        <v>Alta</v>
      </c>
      <c r="CN730" s="96">
        <f t="shared" si="465"/>
        <v>0.43</v>
      </c>
      <c r="CO730" s="96">
        <f t="shared" si="466"/>
        <v>0.43</v>
      </c>
      <c r="CP730" s="103" t="str">
        <f t="shared" si="467"/>
        <v>Media</v>
      </c>
      <c r="CQ730" s="104">
        <f t="shared" si="468"/>
        <v>1.379023036948244E-3</v>
      </c>
      <c r="CR730" s="104">
        <f t="shared" si="469"/>
        <v>1.379023036948244E-3</v>
      </c>
      <c r="CS730" s="103" t="str">
        <f t="shared" si="470"/>
        <v>Ninguna</v>
      </c>
      <c r="CT730" s="105" t="str">
        <f t="shared" si="471"/>
        <v>Eutrofico</v>
      </c>
      <c r="CU730" s="108" t="s">
        <v>3047</v>
      </c>
      <c r="CV730" s="83" t="s">
        <v>3048</v>
      </c>
      <c r="CW730" s="90">
        <v>44196</v>
      </c>
      <c r="CX730" s="106">
        <f t="shared" si="472"/>
        <v>5.2784863293062321</v>
      </c>
    </row>
    <row r="731" spans="1:102" ht="30" hidden="1" customHeight="1" x14ac:dyDescent="0.2">
      <c r="A731" s="83">
        <v>2020</v>
      </c>
      <c r="B731" s="144" t="s">
        <v>3100</v>
      </c>
      <c r="C731" s="84" t="s">
        <v>3101</v>
      </c>
      <c r="D731" s="87" t="s">
        <v>3102</v>
      </c>
      <c r="E731" s="84" t="s">
        <v>314</v>
      </c>
      <c r="F731" s="86" t="s">
        <v>1412</v>
      </c>
      <c r="G731" s="86" t="s">
        <v>1531</v>
      </c>
      <c r="H731" s="120">
        <v>-74.246402000000003</v>
      </c>
      <c r="I731" s="120">
        <v>7.0023169999999997</v>
      </c>
      <c r="J731" s="88">
        <v>981338.07590000005</v>
      </c>
      <c r="K731" s="86">
        <v>1266085.6155000001</v>
      </c>
      <c r="L731" s="85" t="s">
        <v>3103</v>
      </c>
      <c r="M731" s="86" t="s">
        <v>2544</v>
      </c>
      <c r="N731" s="86" t="s">
        <v>79</v>
      </c>
      <c r="O731" s="86" t="s">
        <v>2741</v>
      </c>
      <c r="P731" s="86" t="s">
        <v>289</v>
      </c>
      <c r="Q731" s="84" t="s">
        <v>2898</v>
      </c>
      <c r="R731" s="84" t="s">
        <v>740</v>
      </c>
      <c r="S731" s="84" t="s">
        <v>3104</v>
      </c>
      <c r="T731" s="84" t="s">
        <v>3105</v>
      </c>
      <c r="U731" s="85">
        <v>152339</v>
      </c>
      <c r="V731" s="84" t="s">
        <v>3101</v>
      </c>
      <c r="W731" s="84" t="s">
        <v>3106</v>
      </c>
      <c r="X731" s="90" t="s">
        <v>3101</v>
      </c>
      <c r="Y731" s="90">
        <v>44155</v>
      </c>
      <c r="Z731" s="91">
        <v>38.06</v>
      </c>
      <c r="AA731" s="91">
        <v>7.73</v>
      </c>
      <c r="AB731" s="91">
        <v>240</v>
      </c>
      <c r="AC731" s="91">
        <v>27.1</v>
      </c>
      <c r="AD731" s="91">
        <v>27.2</v>
      </c>
      <c r="AE731" s="91">
        <v>6.51</v>
      </c>
      <c r="AF731" s="91">
        <v>91.2</v>
      </c>
      <c r="AG731" s="91">
        <f t="shared" si="433"/>
        <v>9.9999999999997868E-2</v>
      </c>
      <c r="AH731" s="91">
        <v>12</v>
      </c>
      <c r="AI731" s="91">
        <v>2</v>
      </c>
      <c r="AJ731" s="91" t="s">
        <v>88</v>
      </c>
      <c r="AK731" s="91" t="s">
        <v>88</v>
      </c>
      <c r="AL731" s="91">
        <v>2010</v>
      </c>
      <c r="AM731" s="91">
        <v>41060</v>
      </c>
      <c r="AN731" s="91">
        <v>4106</v>
      </c>
      <c r="AO731" s="91">
        <v>0.5</v>
      </c>
      <c r="AP731" s="91">
        <v>0.2484863293062323</v>
      </c>
      <c r="AQ731" s="91">
        <v>0.03</v>
      </c>
      <c r="AR731" s="91">
        <v>5</v>
      </c>
      <c r="AS731" s="91">
        <v>170</v>
      </c>
      <c r="AT731" s="91">
        <v>292</v>
      </c>
      <c r="AU731" s="91" t="s">
        <v>88</v>
      </c>
      <c r="AV731" s="91">
        <v>166</v>
      </c>
      <c r="AW731" s="91">
        <v>0.3</v>
      </c>
      <c r="AX731" s="91">
        <v>5</v>
      </c>
      <c r="AY731" s="91">
        <v>0.20699999999999999</v>
      </c>
      <c r="AZ731" s="91">
        <v>29.7</v>
      </c>
      <c r="BA731" s="91">
        <v>21.8</v>
      </c>
      <c r="BB731" s="91">
        <v>0.05</v>
      </c>
      <c r="BC731" s="91" t="s">
        <v>88</v>
      </c>
      <c r="BD731" s="91" t="s">
        <v>88</v>
      </c>
      <c r="BE731" s="93">
        <v>1E-3</v>
      </c>
      <c r="BF731" s="91" t="s">
        <v>88</v>
      </c>
      <c r="BG731" s="91">
        <v>1.9E-2</v>
      </c>
      <c r="BH731" s="91" t="s">
        <v>88</v>
      </c>
      <c r="BI731" s="127">
        <f t="shared" si="434"/>
        <v>95.86811596968262</v>
      </c>
      <c r="BJ731" s="128">
        <f t="shared" si="435"/>
        <v>14.232527615938046</v>
      </c>
      <c r="BK731" s="128">
        <f t="shared" si="436"/>
        <v>90.767491414160759</v>
      </c>
      <c r="BL731" s="128">
        <f t="shared" si="437"/>
        <v>80.14150832</v>
      </c>
      <c r="BM731" s="128">
        <f t="shared" si="438"/>
        <v>99.104004398411917</v>
      </c>
      <c r="BN731" s="128">
        <f t="shared" si="439"/>
        <v>61.608367706250007</v>
      </c>
      <c r="BO731" s="128">
        <f t="shared" si="440"/>
        <v>90.318016455685566</v>
      </c>
      <c r="BP731" s="128">
        <f t="shared" si="441"/>
        <v>5</v>
      </c>
      <c r="BQ731" s="128">
        <f t="shared" si="442"/>
        <v>52.542036591385596</v>
      </c>
      <c r="BR731" s="96">
        <f t="shared" si="443"/>
        <v>66.555755521585553</v>
      </c>
      <c r="BS731" s="129" t="str">
        <f t="shared" si="444"/>
        <v>MEDIA</v>
      </c>
      <c r="BT731" s="98">
        <f t="shared" si="445"/>
        <v>24.154589371980677</v>
      </c>
      <c r="BU731" s="99">
        <f t="shared" si="446"/>
        <v>0.91200000000000003</v>
      </c>
      <c r="BV731" s="130">
        <f t="shared" si="447"/>
        <v>0.1</v>
      </c>
      <c r="BW731" s="128">
        <f t="shared" si="448"/>
        <v>1</v>
      </c>
      <c r="BX731" s="127">
        <f t="shared" si="449"/>
        <v>0.91</v>
      </c>
      <c r="BY731" s="130">
        <f t="shared" si="450"/>
        <v>0.52200000000000002</v>
      </c>
      <c r="BZ731" s="130">
        <f t="shared" si="451"/>
        <v>0.14987445965696533</v>
      </c>
      <c r="CA731" s="127">
        <f t="shared" si="452"/>
        <v>0.15</v>
      </c>
      <c r="CB731" s="99">
        <f t="shared" si="453"/>
        <v>0.54238242435197526</v>
      </c>
      <c r="CC731" s="129" t="str">
        <f t="shared" si="454"/>
        <v>Regular</v>
      </c>
      <c r="CD731" s="99">
        <f t="shared" si="455"/>
        <v>0.85012554034303467</v>
      </c>
      <c r="CE731" s="96">
        <f t="shared" si="456"/>
        <v>0</v>
      </c>
      <c r="CF731" s="96">
        <f t="shared" si="457"/>
        <v>0</v>
      </c>
      <c r="CG731" s="99">
        <f t="shared" si="458"/>
        <v>0.28337518011434487</v>
      </c>
      <c r="CH731" s="131" t="str">
        <f t="shared" si="459"/>
        <v>Baja</v>
      </c>
      <c r="CI731" s="96">
        <f t="shared" si="460"/>
        <v>0</v>
      </c>
      <c r="CJ731" s="96">
        <f t="shared" si="461"/>
        <v>1</v>
      </c>
      <c r="CK731" s="96">
        <f t="shared" si="462"/>
        <v>8.7999999999999967E-2</v>
      </c>
      <c r="CL731" s="102">
        <f t="shared" si="463"/>
        <v>0.36266666666666669</v>
      </c>
      <c r="CM731" s="131" t="str">
        <f t="shared" si="464"/>
        <v>Baja</v>
      </c>
      <c r="CN731" s="96">
        <f t="shared" si="465"/>
        <v>0.47799999999999998</v>
      </c>
      <c r="CO731" s="96">
        <f t="shared" si="466"/>
        <v>0.47799999999999998</v>
      </c>
      <c r="CP731" s="131" t="str">
        <f t="shared" si="467"/>
        <v>Media</v>
      </c>
      <c r="CQ731" s="104">
        <f t="shared" si="468"/>
        <v>1.1991419856253906E-2</v>
      </c>
      <c r="CR731" s="104">
        <f t="shared" si="469"/>
        <v>1.1991419856253906E-2</v>
      </c>
      <c r="CS731" s="131" t="str">
        <f t="shared" si="470"/>
        <v>Ninguna</v>
      </c>
      <c r="CT731" s="132" t="str">
        <f t="shared" si="471"/>
        <v>Eutrofico</v>
      </c>
      <c r="CU731" s="83" t="s">
        <v>3107</v>
      </c>
      <c r="CV731" s="83" t="s">
        <v>3108</v>
      </c>
      <c r="CW731" s="90">
        <v>44175</v>
      </c>
      <c r="CX731" s="106">
        <f t="shared" si="472"/>
        <v>5.2784863293062321</v>
      </c>
    </row>
    <row r="732" spans="1:102" ht="30" hidden="1" customHeight="1" x14ac:dyDescent="0.2">
      <c r="A732" s="83">
        <v>2020</v>
      </c>
      <c r="B732" s="108" t="s">
        <v>3109</v>
      </c>
      <c r="C732" s="84" t="s">
        <v>520</v>
      </c>
      <c r="D732" s="85" t="s">
        <v>1763</v>
      </c>
      <c r="E732" s="84" t="s">
        <v>1450</v>
      </c>
      <c r="F732" s="86" t="s">
        <v>1412</v>
      </c>
      <c r="G732" s="86" t="s">
        <v>1507</v>
      </c>
      <c r="H732" s="87">
        <v>-75.122857999999994</v>
      </c>
      <c r="I732" s="119">
        <v>6.887556</v>
      </c>
      <c r="J732" s="88">
        <v>884460.11060000001</v>
      </c>
      <c r="K732" s="86">
        <v>1253517.1923</v>
      </c>
      <c r="L732" s="89">
        <v>1509</v>
      </c>
      <c r="M732" s="86" t="s">
        <v>2544</v>
      </c>
      <c r="N732" s="86" t="s">
        <v>79</v>
      </c>
      <c r="O732" s="86" t="s">
        <v>2684</v>
      </c>
      <c r="P732" s="86" t="s">
        <v>685</v>
      </c>
      <c r="Q732" s="84" t="s">
        <v>2690</v>
      </c>
      <c r="R732" s="84" t="s">
        <v>703</v>
      </c>
      <c r="S732" s="84" t="s">
        <v>515</v>
      </c>
      <c r="T732" s="84" t="s">
        <v>516</v>
      </c>
      <c r="U732" s="85" t="s">
        <v>517</v>
      </c>
      <c r="V732" s="84" t="s">
        <v>518</v>
      </c>
      <c r="W732" s="84" t="s">
        <v>519</v>
      </c>
      <c r="X732" s="90" t="s">
        <v>520</v>
      </c>
      <c r="Y732" s="90">
        <v>44174</v>
      </c>
      <c r="Z732" s="91">
        <v>32.65</v>
      </c>
      <c r="AA732" s="91">
        <v>7.76</v>
      </c>
      <c r="AB732" s="91">
        <v>200</v>
      </c>
      <c r="AC732" s="91">
        <v>19</v>
      </c>
      <c r="AD732" s="91">
        <v>21.3</v>
      </c>
      <c r="AE732" s="91">
        <v>7.31</v>
      </c>
      <c r="AF732" s="91">
        <v>97</v>
      </c>
      <c r="AG732" s="91">
        <f t="shared" si="433"/>
        <v>2.3000000000000007</v>
      </c>
      <c r="AH732" s="91">
        <v>12</v>
      </c>
      <c r="AI732" s="91">
        <v>2</v>
      </c>
      <c r="AJ732" s="91" t="s">
        <v>88</v>
      </c>
      <c r="AK732" s="91" t="s">
        <v>88</v>
      </c>
      <c r="AL732" s="91">
        <v>20</v>
      </c>
      <c r="AM732" s="91">
        <v>17329</v>
      </c>
      <c r="AN732" s="91">
        <v>2187</v>
      </c>
      <c r="AO732" s="91">
        <v>0.5</v>
      </c>
      <c r="AP732" s="91">
        <v>0.2484863293062323</v>
      </c>
      <c r="AQ732" s="91">
        <v>0.03</v>
      </c>
      <c r="AR732" s="91">
        <v>5</v>
      </c>
      <c r="AS732" s="91">
        <v>5.37</v>
      </c>
      <c r="AT732" s="91">
        <v>41</v>
      </c>
      <c r="AU732" s="91" t="s">
        <v>88</v>
      </c>
      <c r="AV732" s="91">
        <v>7</v>
      </c>
      <c r="AW732" s="91">
        <v>0.1</v>
      </c>
      <c r="AX732" s="91">
        <v>5</v>
      </c>
      <c r="AY732" s="91">
        <v>0.1</v>
      </c>
      <c r="AZ732" s="91">
        <v>5</v>
      </c>
      <c r="BA732" s="91">
        <v>7.11</v>
      </c>
      <c r="BB732" s="91">
        <v>0.05</v>
      </c>
      <c r="BC732" s="91" t="s">
        <v>88</v>
      </c>
      <c r="BD732" s="91" t="s">
        <v>88</v>
      </c>
      <c r="BE732" s="93">
        <v>1E-3</v>
      </c>
      <c r="BF732" s="91" t="s">
        <v>88</v>
      </c>
      <c r="BG732" s="91">
        <v>0.01</v>
      </c>
      <c r="BH732" s="91" t="s">
        <v>88</v>
      </c>
      <c r="BI732" s="127">
        <f t="shared" si="434"/>
        <v>98.248378601054924</v>
      </c>
      <c r="BJ732" s="128">
        <f t="shared" si="435"/>
        <v>17.739379698170616</v>
      </c>
      <c r="BK732" s="128">
        <f t="shared" si="436"/>
        <v>90.275628599447373</v>
      </c>
      <c r="BL732" s="128">
        <f t="shared" si="437"/>
        <v>80.14150832</v>
      </c>
      <c r="BM732" s="128">
        <f t="shared" si="438"/>
        <v>99.104004398411917</v>
      </c>
      <c r="BN732" s="128">
        <f t="shared" si="439"/>
        <v>61.608367706250007</v>
      </c>
      <c r="BO732" s="128">
        <f t="shared" si="440"/>
        <v>85.502798594525416</v>
      </c>
      <c r="BP732" s="128">
        <f t="shared" si="441"/>
        <v>85.324140497474303</v>
      </c>
      <c r="BQ732" s="128">
        <f t="shared" si="442"/>
        <v>85.401650537107102</v>
      </c>
      <c r="BR732" s="96">
        <f t="shared" si="443"/>
        <v>75.71197402234003</v>
      </c>
      <c r="BS732" s="129" t="str">
        <f t="shared" si="444"/>
        <v>BUENA</v>
      </c>
      <c r="BT732" s="98">
        <f t="shared" si="445"/>
        <v>50</v>
      </c>
      <c r="BU732" s="99">
        <f t="shared" si="446"/>
        <v>0.97</v>
      </c>
      <c r="BV732" s="130">
        <f t="shared" si="447"/>
        <v>0.1</v>
      </c>
      <c r="BW732" s="128">
        <f t="shared" si="448"/>
        <v>1</v>
      </c>
      <c r="BX732" s="127">
        <f t="shared" si="449"/>
        <v>0.91</v>
      </c>
      <c r="BY732" s="130">
        <f t="shared" si="450"/>
        <v>0.999</v>
      </c>
      <c r="BZ732" s="130">
        <f t="shared" si="451"/>
        <v>0.33414418906989019</v>
      </c>
      <c r="CA732" s="127">
        <f t="shared" si="452"/>
        <v>0.15</v>
      </c>
      <c r="CB732" s="99">
        <f t="shared" si="453"/>
        <v>0.64424018646978476</v>
      </c>
      <c r="CC732" s="129" t="str">
        <f t="shared" si="454"/>
        <v>Regular</v>
      </c>
      <c r="CD732" s="99">
        <f t="shared" si="455"/>
        <v>0.66585581093010981</v>
      </c>
      <c r="CE732" s="96">
        <f t="shared" si="456"/>
        <v>0</v>
      </c>
      <c r="CF732" s="96">
        <f t="shared" si="457"/>
        <v>0</v>
      </c>
      <c r="CG732" s="99">
        <f t="shared" si="458"/>
        <v>0.22195193697670326</v>
      </c>
      <c r="CH732" s="131" t="str">
        <f t="shared" si="459"/>
        <v>Baja</v>
      </c>
      <c r="CI732" s="96">
        <f t="shared" si="460"/>
        <v>0</v>
      </c>
      <c r="CJ732" s="96">
        <f t="shared" si="461"/>
        <v>0.93371316096359003</v>
      </c>
      <c r="CK732" s="96">
        <f t="shared" si="462"/>
        <v>3.0000000000000027E-2</v>
      </c>
      <c r="CL732" s="102">
        <f t="shared" si="463"/>
        <v>0.32123772032119668</v>
      </c>
      <c r="CM732" s="131" t="str">
        <f t="shared" si="464"/>
        <v>Baja</v>
      </c>
      <c r="CN732" s="96">
        <f t="shared" si="465"/>
        <v>0</v>
      </c>
      <c r="CO732" s="96">
        <f t="shared" si="466"/>
        <v>0</v>
      </c>
      <c r="CP732" s="131" t="str">
        <f t="shared" si="467"/>
        <v>Ninguna</v>
      </c>
      <c r="CQ732" s="104">
        <f t="shared" si="468"/>
        <v>1.3281666456488005E-2</v>
      </c>
      <c r="CR732" s="104">
        <f t="shared" si="469"/>
        <v>1.3281666456488005E-2</v>
      </c>
      <c r="CS732" s="131" t="str">
        <f t="shared" si="470"/>
        <v>Ninguna</v>
      </c>
      <c r="CT732" s="132" t="str">
        <f t="shared" si="471"/>
        <v>Eutrofico</v>
      </c>
      <c r="CU732" s="83" t="s">
        <v>3110</v>
      </c>
      <c r="CV732" s="83" t="s">
        <v>3111</v>
      </c>
      <c r="CW732" s="90">
        <v>44188</v>
      </c>
      <c r="CX732" s="106">
        <f t="shared" si="472"/>
        <v>5.2784863293062321</v>
      </c>
    </row>
    <row r="733" spans="1:102" ht="30" hidden="1" customHeight="1" x14ac:dyDescent="0.2">
      <c r="A733" s="83">
        <v>2020</v>
      </c>
      <c r="B733" s="108" t="s">
        <v>3112</v>
      </c>
      <c r="C733" s="84" t="s">
        <v>520</v>
      </c>
      <c r="D733" s="85" t="s">
        <v>3113</v>
      </c>
      <c r="E733" s="84" t="s">
        <v>1450</v>
      </c>
      <c r="F733" s="86" t="s">
        <v>1412</v>
      </c>
      <c r="G733" s="86" t="s">
        <v>1494</v>
      </c>
      <c r="H733" s="87">
        <v>-75.097888999999995</v>
      </c>
      <c r="I733" s="119">
        <v>6.910806</v>
      </c>
      <c r="J733" s="88">
        <v>887225.66159999999</v>
      </c>
      <c r="K733" s="86">
        <v>1256082.8481000001</v>
      </c>
      <c r="L733" s="89">
        <v>1490</v>
      </c>
      <c r="M733" s="86" t="s">
        <v>2544</v>
      </c>
      <c r="N733" s="86" t="s">
        <v>79</v>
      </c>
      <c r="O733" s="86" t="s">
        <v>2684</v>
      </c>
      <c r="P733" s="86" t="s">
        <v>685</v>
      </c>
      <c r="Q733" s="84" t="s">
        <v>2690</v>
      </c>
      <c r="R733" s="84" t="s">
        <v>703</v>
      </c>
      <c r="S733" s="84" t="s">
        <v>515</v>
      </c>
      <c r="T733" s="84" t="s">
        <v>516</v>
      </c>
      <c r="U733" s="85" t="s">
        <v>517</v>
      </c>
      <c r="V733" s="84" t="s">
        <v>518</v>
      </c>
      <c r="W733" s="84" t="s">
        <v>519</v>
      </c>
      <c r="X733" s="90" t="s">
        <v>520</v>
      </c>
      <c r="Y733" s="90">
        <v>44174</v>
      </c>
      <c r="Z733" s="91">
        <v>611.27</v>
      </c>
      <c r="AA733" s="91">
        <v>7.95</v>
      </c>
      <c r="AB733" s="91">
        <v>200</v>
      </c>
      <c r="AC733" s="91">
        <v>21.9</v>
      </c>
      <c r="AD733" s="91">
        <v>23.4</v>
      </c>
      <c r="AE733" s="91">
        <v>6.87</v>
      </c>
      <c r="AF733" s="91">
        <v>95.5</v>
      </c>
      <c r="AG733" s="91">
        <f t="shared" ref="AG733:AG796" si="473">AD733-AC733</f>
        <v>1.5</v>
      </c>
      <c r="AH733" s="91">
        <v>12</v>
      </c>
      <c r="AI733" s="91">
        <v>2</v>
      </c>
      <c r="AJ733" s="91" t="s">
        <v>88</v>
      </c>
      <c r="AK733" s="91" t="s">
        <v>88</v>
      </c>
      <c r="AL733" s="91">
        <v>26130</v>
      </c>
      <c r="AM733" s="91">
        <v>241960</v>
      </c>
      <c r="AN733" s="91">
        <v>30760</v>
      </c>
      <c r="AO733" s="91">
        <v>0.5</v>
      </c>
      <c r="AP733" s="91">
        <v>0.2484863293062323</v>
      </c>
      <c r="AQ733" s="91">
        <v>0.03</v>
      </c>
      <c r="AR733" s="91">
        <v>5</v>
      </c>
      <c r="AS733" s="91">
        <v>3.85</v>
      </c>
      <c r="AT733" s="91">
        <v>40</v>
      </c>
      <c r="AU733" s="91" t="s">
        <v>88</v>
      </c>
      <c r="AV733" s="91">
        <v>7</v>
      </c>
      <c r="AW733" s="91">
        <v>0.1</v>
      </c>
      <c r="AX733" s="91">
        <v>5</v>
      </c>
      <c r="AY733" s="91">
        <v>0.1</v>
      </c>
      <c r="AZ733" s="91">
        <v>10.3</v>
      </c>
      <c r="BA733" s="91">
        <v>11.5</v>
      </c>
      <c r="BB733" s="91">
        <v>0.05</v>
      </c>
      <c r="BC733" s="91" t="s">
        <v>88</v>
      </c>
      <c r="BD733" s="91" t="s">
        <v>88</v>
      </c>
      <c r="BE733" s="93">
        <v>1E-3</v>
      </c>
      <c r="BF733" s="91" t="s">
        <v>88</v>
      </c>
      <c r="BG733" s="91">
        <v>0.01</v>
      </c>
      <c r="BH733" s="91" t="s">
        <v>88</v>
      </c>
      <c r="BI733" s="127">
        <f t="shared" si="434"/>
        <v>97.810176752901953</v>
      </c>
      <c r="BJ733" s="128">
        <f t="shared" si="435"/>
        <v>6.4913893563384972</v>
      </c>
      <c r="BK733" s="128">
        <f t="shared" si="436"/>
        <v>86.263262305688841</v>
      </c>
      <c r="BL733" s="128">
        <f t="shared" si="437"/>
        <v>80.14150832</v>
      </c>
      <c r="BM733" s="128">
        <f t="shared" si="438"/>
        <v>99.104004398411917</v>
      </c>
      <c r="BN733" s="128">
        <f t="shared" si="439"/>
        <v>61.608367706250007</v>
      </c>
      <c r="BO733" s="128">
        <f t="shared" si="440"/>
        <v>87.919066131017189</v>
      </c>
      <c r="BP733" s="128">
        <f t="shared" si="441"/>
        <v>88.678627443294687</v>
      </c>
      <c r="BQ733" s="128">
        <f t="shared" si="442"/>
        <v>85.348902016000011</v>
      </c>
      <c r="BR733" s="96">
        <f t="shared" si="443"/>
        <v>73.902734273984748</v>
      </c>
      <c r="BS733" s="129" t="str">
        <f t="shared" si="444"/>
        <v>BUENA</v>
      </c>
      <c r="BT733" s="98">
        <f t="shared" si="445"/>
        <v>50</v>
      </c>
      <c r="BU733" s="99">
        <f t="shared" si="446"/>
        <v>0.95500000000000007</v>
      </c>
      <c r="BV733" s="130">
        <f t="shared" si="447"/>
        <v>0.1</v>
      </c>
      <c r="BW733" s="128">
        <f t="shared" si="448"/>
        <v>1</v>
      </c>
      <c r="BX733" s="127">
        <f t="shared" si="449"/>
        <v>0.91</v>
      </c>
      <c r="BY733" s="130">
        <f t="shared" si="450"/>
        <v>0.999</v>
      </c>
      <c r="BZ733" s="130">
        <f t="shared" si="451"/>
        <v>0.33414418906989019</v>
      </c>
      <c r="CA733" s="127">
        <f t="shared" si="452"/>
        <v>0.15</v>
      </c>
      <c r="CB733" s="99">
        <f t="shared" si="453"/>
        <v>0.6418401864697848</v>
      </c>
      <c r="CC733" s="129" t="str">
        <f t="shared" si="454"/>
        <v>Regular</v>
      </c>
      <c r="CD733" s="99">
        <f t="shared" si="455"/>
        <v>0.66585581093010981</v>
      </c>
      <c r="CE733" s="96">
        <f t="shared" si="456"/>
        <v>0</v>
      </c>
      <c r="CF733" s="96">
        <f t="shared" si="457"/>
        <v>0</v>
      </c>
      <c r="CG733" s="99">
        <f t="shared" si="458"/>
        <v>0.22195193697670326</v>
      </c>
      <c r="CH733" s="131" t="str">
        <f t="shared" si="459"/>
        <v>Baja</v>
      </c>
      <c r="CI733" s="96">
        <f t="shared" si="460"/>
        <v>0</v>
      </c>
      <c r="CJ733" s="96">
        <f t="shared" si="461"/>
        <v>1</v>
      </c>
      <c r="CK733" s="96">
        <f t="shared" si="462"/>
        <v>4.4999999999999929E-2</v>
      </c>
      <c r="CL733" s="102">
        <f t="shared" si="463"/>
        <v>0.34833333333333333</v>
      </c>
      <c r="CM733" s="131" t="str">
        <f t="shared" si="464"/>
        <v>Baja</v>
      </c>
      <c r="CN733" s="96">
        <f t="shared" si="465"/>
        <v>0</v>
      </c>
      <c r="CO733" s="96">
        <f t="shared" si="466"/>
        <v>0</v>
      </c>
      <c r="CP733" s="131" t="str">
        <f t="shared" si="467"/>
        <v>Ninguna</v>
      </c>
      <c r="CQ733" s="104">
        <f t="shared" si="468"/>
        <v>2.5271049028627188E-2</v>
      </c>
      <c r="CR733" s="104">
        <f t="shared" si="469"/>
        <v>2.5271049028627188E-2</v>
      </c>
      <c r="CS733" s="131" t="str">
        <f t="shared" si="470"/>
        <v>Ninguna</v>
      </c>
      <c r="CT733" s="132" t="str">
        <f t="shared" si="471"/>
        <v>Eutrofico</v>
      </c>
      <c r="CU733" s="83" t="s">
        <v>3110</v>
      </c>
      <c r="CV733" s="83" t="s">
        <v>3111</v>
      </c>
      <c r="CW733" s="90">
        <v>44188</v>
      </c>
      <c r="CX733" s="106">
        <f t="shared" si="472"/>
        <v>5.2784863293062321</v>
      </c>
    </row>
    <row r="734" spans="1:102" ht="30" hidden="1" customHeight="1" x14ac:dyDescent="0.2">
      <c r="A734" s="83">
        <v>2020</v>
      </c>
      <c r="B734" s="108" t="s">
        <v>3114</v>
      </c>
      <c r="C734" s="84" t="s">
        <v>520</v>
      </c>
      <c r="D734" s="85" t="s">
        <v>1772</v>
      </c>
      <c r="E734" s="84" t="s">
        <v>1450</v>
      </c>
      <c r="F734" s="86" t="s">
        <v>1412</v>
      </c>
      <c r="G734" s="86" t="s">
        <v>1494</v>
      </c>
      <c r="H734" s="87">
        <v>-75.070916999999994</v>
      </c>
      <c r="I734" s="119">
        <v>6.9480279999999999</v>
      </c>
      <c r="J734" s="88">
        <v>890215.56400000001</v>
      </c>
      <c r="K734" s="86">
        <v>1260193.5456000001</v>
      </c>
      <c r="L734" s="89">
        <v>1488</v>
      </c>
      <c r="M734" s="86" t="s">
        <v>2544</v>
      </c>
      <c r="N734" s="86" t="s">
        <v>79</v>
      </c>
      <c r="O734" s="86" t="s">
        <v>2684</v>
      </c>
      <c r="P734" s="86" t="s">
        <v>685</v>
      </c>
      <c r="Q734" s="84" t="s">
        <v>2690</v>
      </c>
      <c r="R734" s="84" t="s">
        <v>703</v>
      </c>
      <c r="S734" s="84" t="s">
        <v>515</v>
      </c>
      <c r="T734" s="84" t="s">
        <v>516</v>
      </c>
      <c r="U734" s="85" t="s">
        <v>517</v>
      </c>
      <c r="V734" s="84" t="s">
        <v>518</v>
      </c>
      <c r="W734" s="84" t="s">
        <v>519</v>
      </c>
      <c r="X734" s="90" t="s">
        <v>520</v>
      </c>
      <c r="Y734" s="90">
        <v>44174</v>
      </c>
      <c r="Z734" s="91">
        <v>1546.25</v>
      </c>
      <c r="AA734" s="91">
        <v>7.99</v>
      </c>
      <c r="AB734" s="91">
        <v>700</v>
      </c>
      <c r="AC734" s="91">
        <v>22</v>
      </c>
      <c r="AD734" s="91">
        <v>24.3</v>
      </c>
      <c r="AE734" s="91">
        <v>7.4</v>
      </c>
      <c r="AF734" s="91">
        <v>101.5</v>
      </c>
      <c r="AG734" s="91">
        <f t="shared" si="473"/>
        <v>2.3000000000000007</v>
      </c>
      <c r="AH734" s="91">
        <v>25.1</v>
      </c>
      <c r="AI734" s="91">
        <v>2.81</v>
      </c>
      <c r="AJ734" s="91" t="s">
        <v>88</v>
      </c>
      <c r="AK734" s="91" t="s">
        <v>88</v>
      </c>
      <c r="AL734" s="91">
        <v>172800</v>
      </c>
      <c r="AM734" s="91">
        <v>579400</v>
      </c>
      <c r="AN734" s="91">
        <v>198630</v>
      </c>
      <c r="AO734" s="91">
        <v>0.5</v>
      </c>
      <c r="AP734" s="91">
        <v>0.2484863293062323</v>
      </c>
      <c r="AQ734" s="91">
        <v>5.0999999999999997E-2</v>
      </c>
      <c r="AR734" s="91">
        <v>5</v>
      </c>
      <c r="AS734" s="91">
        <v>5624</v>
      </c>
      <c r="AT734" s="91">
        <v>3628</v>
      </c>
      <c r="AU734" s="91" t="s">
        <v>88</v>
      </c>
      <c r="AV734" s="91">
        <v>3387</v>
      </c>
      <c r="AW734" s="91">
        <v>3</v>
      </c>
      <c r="AX734" s="91">
        <v>5</v>
      </c>
      <c r="AY734" s="91">
        <v>1.99</v>
      </c>
      <c r="AZ734" s="91">
        <v>41</v>
      </c>
      <c r="BA734" s="91">
        <v>65</v>
      </c>
      <c r="BB734" s="91">
        <v>0.05</v>
      </c>
      <c r="BC734" s="91" t="s">
        <v>88</v>
      </c>
      <c r="BD734" s="91" t="s">
        <v>88</v>
      </c>
      <c r="BE734" s="93">
        <v>1E-3</v>
      </c>
      <c r="BF734" s="91" t="s">
        <v>88</v>
      </c>
      <c r="BG734" s="91">
        <v>7.6999999999999999E-2</v>
      </c>
      <c r="BH734" s="91" t="s">
        <v>88</v>
      </c>
      <c r="BI734" s="127">
        <f t="shared" si="434"/>
        <v>98.812449164045034</v>
      </c>
      <c r="BJ734" s="128">
        <f t="shared" si="435"/>
        <v>2</v>
      </c>
      <c r="BK734" s="128">
        <f t="shared" si="436"/>
        <v>85.243769848613738</v>
      </c>
      <c r="BL734" s="128">
        <f t="shared" si="437"/>
        <v>73.204788704558368</v>
      </c>
      <c r="BM734" s="128">
        <f t="shared" si="438"/>
        <v>99.104004398411917</v>
      </c>
      <c r="BN734" s="128">
        <f t="shared" si="439"/>
        <v>61.608367706250007</v>
      </c>
      <c r="BO734" s="128">
        <f t="shared" si="440"/>
        <v>85.502798594525416</v>
      </c>
      <c r="BP734" s="128">
        <f t="shared" si="441"/>
        <v>5</v>
      </c>
      <c r="BQ734" s="128">
        <f t="shared" si="442"/>
        <v>20</v>
      </c>
      <c r="BR734" s="96">
        <f t="shared" si="443"/>
        <v>60.968974868655323</v>
      </c>
      <c r="BS734" s="129" t="str">
        <f t="shared" si="444"/>
        <v>MEDIA</v>
      </c>
      <c r="BT734" s="98">
        <f t="shared" si="445"/>
        <v>2.512562814070352</v>
      </c>
      <c r="BU734" s="99">
        <f t="shared" si="446"/>
        <v>0.98499999999999988</v>
      </c>
      <c r="BV734" s="130">
        <f t="shared" si="447"/>
        <v>0.1</v>
      </c>
      <c r="BW734" s="128">
        <f t="shared" si="448"/>
        <v>1</v>
      </c>
      <c r="BX734" s="127">
        <f t="shared" si="449"/>
        <v>0.51</v>
      </c>
      <c r="BY734" s="130">
        <f t="shared" si="450"/>
        <v>0</v>
      </c>
      <c r="BZ734" s="130">
        <f t="shared" si="451"/>
        <v>0</v>
      </c>
      <c r="CA734" s="127">
        <f t="shared" si="452"/>
        <v>0.15</v>
      </c>
      <c r="CB734" s="99">
        <f t="shared" si="453"/>
        <v>0.40400000000000003</v>
      </c>
      <c r="CC734" s="129" t="str">
        <f t="shared" si="454"/>
        <v>Mala</v>
      </c>
      <c r="CD734" s="99">
        <f t="shared" si="455"/>
        <v>1</v>
      </c>
      <c r="CE734" s="96">
        <f t="shared" si="456"/>
        <v>7.7058183872019098E-2</v>
      </c>
      <c r="CF734" s="96">
        <f t="shared" si="457"/>
        <v>0</v>
      </c>
      <c r="CG734" s="99">
        <f t="shared" si="458"/>
        <v>0.35901939462400634</v>
      </c>
      <c r="CH734" s="131" t="str">
        <f t="shared" si="459"/>
        <v>Baja</v>
      </c>
      <c r="CI734" s="96">
        <f t="shared" si="460"/>
        <v>0.26409442393355592</v>
      </c>
      <c r="CJ734" s="96">
        <f t="shared" si="461"/>
        <v>1</v>
      </c>
      <c r="CK734" s="96">
        <f t="shared" si="462"/>
        <v>0</v>
      </c>
      <c r="CL734" s="102">
        <f t="shared" si="463"/>
        <v>0.42136480797785197</v>
      </c>
      <c r="CM734" s="131" t="str">
        <f t="shared" si="464"/>
        <v>Media</v>
      </c>
      <c r="CN734" s="96">
        <f t="shared" si="465"/>
        <v>1</v>
      </c>
      <c r="CO734" s="96">
        <f t="shared" si="466"/>
        <v>1</v>
      </c>
      <c r="CP734" s="131" t="str">
        <f t="shared" si="467"/>
        <v>Muy Alta</v>
      </c>
      <c r="CQ734" s="104">
        <f t="shared" si="468"/>
        <v>2.8902465719636072E-2</v>
      </c>
      <c r="CR734" s="104">
        <f t="shared" si="469"/>
        <v>2.8902465719636072E-2</v>
      </c>
      <c r="CS734" s="131" t="str">
        <f t="shared" si="470"/>
        <v>Ninguna</v>
      </c>
      <c r="CT734" s="132" t="str">
        <f t="shared" si="471"/>
        <v>Hipereutrofico</v>
      </c>
      <c r="CU734" s="83" t="s">
        <v>3110</v>
      </c>
      <c r="CV734" s="83" t="s">
        <v>3111</v>
      </c>
      <c r="CW734" s="90">
        <v>44188</v>
      </c>
      <c r="CX734" s="106">
        <f t="shared" si="472"/>
        <v>5.299486329306232</v>
      </c>
    </row>
    <row r="735" spans="1:102" ht="30" hidden="1" customHeight="1" x14ac:dyDescent="0.2">
      <c r="A735" s="83">
        <v>2020</v>
      </c>
      <c r="B735" s="108" t="s">
        <v>3115</v>
      </c>
      <c r="C735" s="84" t="s">
        <v>520</v>
      </c>
      <c r="D735" s="85" t="s">
        <v>3116</v>
      </c>
      <c r="E735" s="84" t="s">
        <v>1450</v>
      </c>
      <c r="F735" s="86" t="s">
        <v>1412</v>
      </c>
      <c r="G735" s="86" t="s">
        <v>1494</v>
      </c>
      <c r="H735" s="87">
        <v>-75.075603000000001</v>
      </c>
      <c r="I735" s="119">
        <v>6.9729999999999999</v>
      </c>
      <c r="J735" s="88">
        <v>889703.48129999998</v>
      </c>
      <c r="K735" s="86">
        <v>1262956.7120999999</v>
      </c>
      <c r="L735" s="89">
        <v>1450</v>
      </c>
      <c r="M735" s="86" t="s">
        <v>2544</v>
      </c>
      <c r="N735" s="86" t="s">
        <v>79</v>
      </c>
      <c r="O735" s="86" t="s">
        <v>2684</v>
      </c>
      <c r="P735" s="86" t="s">
        <v>685</v>
      </c>
      <c r="Q735" s="84" t="s">
        <v>2690</v>
      </c>
      <c r="R735" s="84" t="s">
        <v>703</v>
      </c>
      <c r="S735" s="84" t="s">
        <v>515</v>
      </c>
      <c r="T735" s="84" t="s">
        <v>516</v>
      </c>
      <c r="U735" s="110" t="s">
        <v>3117</v>
      </c>
      <c r="V735" s="84" t="s">
        <v>518</v>
      </c>
      <c r="W735" s="84" t="s">
        <v>519</v>
      </c>
      <c r="X735" s="90" t="s">
        <v>520</v>
      </c>
      <c r="Y735" s="90">
        <v>44174</v>
      </c>
      <c r="Z735" s="91">
        <v>1986.12</v>
      </c>
      <c r="AA735" s="91">
        <v>8.2799999999999994</v>
      </c>
      <c r="AB735" s="91">
        <v>100</v>
      </c>
      <c r="AC735" s="91">
        <v>23.1</v>
      </c>
      <c r="AD735" s="91">
        <v>25.2</v>
      </c>
      <c r="AE735" s="91">
        <v>7.75</v>
      </c>
      <c r="AF735" s="91">
        <v>100.6</v>
      </c>
      <c r="AG735" s="91">
        <f t="shared" si="473"/>
        <v>2.0999999999999979</v>
      </c>
      <c r="AH735" s="91">
        <v>41.9</v>
      </c>
      <c r="AI735" s="91">
        <v>2</v>
      </c>
      <c r="AJ735" s="91" t="s">
        <v>88</v>
      </c>
      <c r="AK735" s="91" t="s">
        <v>88</v>
      </c>
      <c r="AL735" s="91">
        <v>310</v>
      </c>
      <c r="AM735" s="91">
        <v>24810</v>
      </c>
      <c r="AN735" s="91">
        <v>1090</v>
      </c>
      <c r="AO735" s="91">
        <v>0.5</v>
      </c>
      <c r="AP735" s="91">
        <v>0.2484863293062323</v>
      </c>
      <c r="AQ735" s="91">
        <v>0.03</v>
      </c>
      <c r="AR735" s="91">
        <v>5</v>
      </c>
      <c r="AS735" s="91" t="s">
        <v>3067</v>
      </c>
      <c r="AT735" s="91">
        <v>6928</v>
      </c>
      <c r="AU735" s="91" t="s">
        <v>88</v>
      </c>
      <c r="AV735" s="91">
        <v>6394</v>
      </c>
      <c r="AW735" s="91">
        <v>5</v>
      </c>
      <c r="AX735" s="91">
        <v>5</v>
      </c>
      <c r="AY735" s="91">
        <v>0.1</v>
      </c>
      <c r="AZ735" s="91">
        <v>55.8</v>
      </c>
      <c r="BA735" s="91">
        <v>44</v>
      </c>
      <c r="BB735" s="91">
        <v>0.05</v>
      </c>
      <c r="BC735" s="91" t="s">
        <v>88</v>
      </c>
      <c r="BD735" s="91" t="s">
        <v>88</v>
      </c>
      <c r="BE735" s="93">
        <v>1E-3</v>
      </c>
      <c r="BF735" s="91" t="s">
        <v>88</v>
      </c>
      <c r="BG735" s="91">
        <v>8.6999999999999994E-2</v>
      </c>
      <c r="BH735" s="91" t="s">
        <v>88</v>
      </c>
      <c r="BI735" s="127">
        <f t="shared" si="434"/>
        <v>98.7893894957122</v>
      </c>
      <c r="BJ735" s="128">
        <f t="shared" si="435"/>
        <v>22.31447181090282</v>
      </c>
      <c r="BK735" s="128">
        <f t="shared" si="436"/>
        <v>76.475950330132036</v>
      </c>
      <c r="BL735" s="128">
        <f t="shared" si="437"/>
        <v>80.14150832</v>
      </c>
      <c r="BM735" s="128">
        <f t="shared" si="438"/>
        <v>99.104004398411917</v>
      </c>
      <c r="BN735" s="128">
        <f t="shared" si="439"/>
        <v>61.608367706250007</v>
      </c>
      <c r="BO735" s="128">
        <f t="shared" si="440"/>
        <v>86.171485041396394</v>
      </c>
      <c r="BP735" s="128">
        <f t="shared" si="441"/>
        <v>5</v>
      </c>
      <c r="BQ735" s="128">
        <f t="shared" si="442"/>
        <v>20</v>
      </c>
      <c r="BR735" s="96">
        <f t="shared" si="443"/>
        <v>64.080817870135888</v>
      </c>
      <c r="BS735" s="129" t="str">
        <f t="shared" si="444"/>
        <v>MEDIA</v>
      </c>
      <c r="BT735" s="98">
        <f t="shared" si="445"/>
        <v>50</v>
      </c>
      <c r="BU735" s="99">
        <f t="shared" si="446"/>
        <v>0.99399999999999999</v>
      </c>
      <c r="BV735" s="130">
        <f t="shared" si="447"/>
        <v>0.34936113419464843</v>
      </c>
      <c r="BW735" s="128">
        <f t="shared" si="448"/>
        <v>0.86480020466111795</v>
      </c>
      <c r="BX735" s="127">
        <f t="shared" si="449"/>
        <v>0.26</v>
      </c>
      <c r="BY735" s="130">
        <f t="shared" si="450"/>
        <v>0</v>
      </c>
      <c r="BZ735" s="130">
        <f t="shared" si="451"/>
        <v>0.73697320081046169</v>
      </c>
      <c r="CA735" s="127">
        <f t="shared" si="452"/>
        <v>0.15</v>
      </c>
      <c r="CB735" s="99">
        <f t="shared" si="453"/>
        <v>0.48959883555327199</v>
      </c>
      <c r="CC735" s="129" t="str">
        <f t="shared" si="454"/>
        <v>Mala</v>
      </c>
      <c r="CD735" s="99">
        <f t="shared" si="455"/>
        <v>0.26302679918953836</v>
      </c>
      <c r="CE735" s="96">
        <f t="shared" si="456"/>
        <v>1.384177471618153E-2</v>
      </c>
      <c r="CF735" s="96">
        <f t="shared" si="457"/>
        <v>2.899999999999997E-2</v>
      </c>
      <c r="CG735" s="99">
        <f t="shared" si="458"/>
        <v>0.10195619130190663</v>
      </c>
      <c r="CH735" s="131" t="str">
        <f t="shared" si="459"/>
        <v>Ninguna</v>
      </c>
      <c r="CI735" s="96">
        <f t="shared" si="460"/>
        <v>0</v>
      </c>
      <c r="CJ735" s="96">
        <f t="shared" si="461"/>
        <v>1</v>
      </c>
      <c r="CK735" s="96">
        <f t="shared" si="462"/>
        <v>0</v>
      </c>
      <c r="CL735" s="102">
        <f t="shared" si="463"/>
        <v>0.33333333333333331</v>
      </c>
      <c r="CM735" s="131" t="str">
        <f t="shared" si="464"/>
        <v>Baja</v>
      </c>
      <c r="CN735" s="96">
        <f t="shared" si="465"/>
        <v>1</v>
      </c>
      <c r="CO735" s="96">
        <f t="shared" si="466"/>
        <v>1</v>
      </c>
      <c r="CP735" s="131" t="str">
        <f t="shared" si="467"/>
        <v>Muy Alta</v>
      </c>
      <c r="CQ735" s="104">
        <f t="shared" si="468"/>
        <v>7.488253727750388E-2</v>
      </c>
      <c r="CR735" s="104">
        <f t="shared" si="469"/>
        <v>7.488253727750388E-2</v>
      </c>
      <c r="CS735" s="131" t="str">
        <f t="shared" si="470"/>
        <v>Ninguna</v>
      </c>
      <c r="CT735" s="132" t="str">
        <f t="shared" si="471"/>
        <v>Eutrofico</v>
      </c>
      <c r="CU735" s="83" t="s">
        <v>3110</v>
      </c>
      <c r="CV735" s="83" t="s">
        <v>3111</v>
      </c>
      <c r="CW735" s="90">
        <v>44188</v>
      </c>
      <c r="CX735" s="106">
        <f t="shared" si="472"/>
        <v>5.2784863293062321</v>
      </c>
    </row>
    <row r="736" spans="1:102" ht="30" hidden="1" customHeight="1" x14ac:dyDescent="0.2">
      <c r="A736" s="83">
        <v>2020</v>
      </c>
      <c r="B736" s="108" t="s">
        <v>3118</v>
      </c>
      <c r="C736" s="84" t="s">
        <v>170</v>
      </c>
      <c r="D736" s="85" t="s">
        <v>1639</v>
      </c>
      <c r="E736" s="84" t="s">
        <v>166</v>
      </c>
      <c r="F736" s="86" t="s">
        <v>151</v>
      </c>
      <c r="G736" s="86" t="s">
        <v>3119</v>
      </c>
      <c r="H736" s="87">
        <v>-76.038117</v>
      </c>
      <c r="I736" s="119">
        <v>6.3873309999999996</v>
      </c>
      <c r="J736" s="88">
        <v>783050.23829999997</v>
      </c>
      <c r="K736" s="86">
        <v>1198484.4116</v>
      </c>
      <c r="L736" s="89">
        <v>2630</v>
      </c>
      <c r="M736" s="86" t="s">
        <v>2544</v>
      </c>
      <c r="N736" s="86" t="s">
        <v>79</v>
      </c>
      <c r="O736" s="86" t="s">
        <v>2545</v>
      </c>
      <c r="P736" s="86" t="s">
        <v>80</v>
      </c>
      <c r="Q736" s="84" t="s">
        <v>2648</v>
      </c>
      <c r="R736" s="84" t="s">
        <v>701</v>
      </c>
      <c r="S736" s="84" t="s">
        <v>153</v>
      </c>
      <c r="T736" s="84" t="s">
        <v>154</v>
      </c>
      <c r="U736" s="85" t="s">
        <v>167</v>
      </c>
      <c r="V736" s="84" t="s">
        <v>168</v>
      </c>
      <c r="W736" s="84" t="s">
        <v>169</v>
      </c>
      <c r="X736" s="90" t="s">
        <v>170</v>
      </c>
      <c r="Y736" s="90">
        <v>44181</v>
      </c>
      <c r="Z736" s="91">
        <v>80.64</v>
      </c>
      <c r="AA736" s="91">
        <v>7.63</v>
      </c>
      <c r="AB736" s="91">
        <v>120</v>
      </c>
      <c r="AC736" s="91">
        <v>15.7</v>
      </c>
      <c r="AD736" s="91">
        <v>18.899999999999999</v>
      </c>
      <c r="AE736" s="91">
        <v>5.32</v>
      </c>
      <c r="AF736" s="91">
        <v>91.3</v>
      </c>
      <c r="AG736" s="91">
        <f t="shared" si="473"/>
        <v>3.1999999999999993</v>
      </c>
      <c r="AH736" s="91">
        <v>12</v>
      </c>
      <c r="AI736" s="91">
        <v>2</v>
      </c>
      <c r="AJ736" s="91" t="s">
        <v>88</v>
      </c>
      <c r="AK736" s="91" t="s">
        <v>88</v>
      </c>
      <c r="AL736" s="91">
        <v>589</v>
      </c>
      <c r="AM736" s="91">
        <v>9563</v>
      </c>
      <c r="AN736" s="91">
        <v>626</v>
      </c>
      <c r="AO736" s="91">
        <v>0.5</v>
      </c>
      <c r="AP736" s="91">
        <v>0.2484863293062323</v>
      </c>
      <c r="AQ736" s="91">
        <v>0.03</v>
      </c>
      <c r="AR736" s="91">
        <v>5</v>
      </c>
      <c r="AS736" s="91">
        <v>3.72</v>
      </c>
      <c r="AT736" s="91">
        <v>94</v>
      </c>
      <c r="AU736" s="91" t="s">
        <v>88</v>
      </c>
      <c r="AV736" s="91">
        <v>7</v>
      </c>
      <c r="AW736" s="91">
        <v>0.1</v>
      </c>
      <c r="AX736" s="91">
        <v>5</v>
      </c>
      <c r="AY736" s="91">
        <v>0.1</v>
      </c>
      <c r="AZ736" s="91">
        <v>37.299999999999997</v>
      </c>
      <c r="BA736" s="91">
        <v>41.5</v>
      </c>
      <c r="BB736" s="91" t="s">
        <v>88</v>
      </c>
      <c r="BC736" s="91" t="s">
        <v>88</v>
      </c>
      <c r="BD736" s="91" t="s">
        <v>88</v>
      </c>
      <c r="BE736" s="93" t="s">
        <v>88</v>
      </c>
      <c r="BF736" s="91" t="s">
        <v>88</v>
      </c>
      <c r="BG736" s="91" t="s">
        <v>88</v>
      </c>
      <c r="BH736" s="91" t="s">
        <v>88</v>
      </c>
      <c r="BI736" s="127">
        <f t="shared" si="434"/>
        <v>95.924645599725579</v>
      </c>
      <c r="BJ736" s="128">
        <f t="shared" si="435"/>
        <v>26.50744165883486</v>
      </c>
      <c r="BK736" s="128">
        <f t="shared" si="436"/>
        <v>92.086853426666494</v>
      </c>
      <c r="BL736" s="128">
        <f t="shared" si="437"/>
        <v>80.14150832</v>
      </c>
      <c r="BM736" s="128">
        <f t="shared" si="438"/>
        <v>99.104004398411917</v>
      </c>
      <c r="BN736" s="128">
        <f t="shared" si="439"/>
        <v>61.608367706250007</v>
      </c>
      <c r="BO736" s="128">
        <f t="shared" si="440"/>
        <v>82.0146650993197</v>
      </c>
      <c r="BP736" s="128">
        <f t="shared" si="441"/>
        <v>88.974719649271478</v>
      </c>
      <c r="BQ736" s="128">
        <f t="shared" si="442"/>
        <v>84.648442093105601</v>
      </c>
      <c r="BR736" s="96">
        <f t="shared" si="443"/>
        <v>76.809572448357514</v>
      </c>
      <c r="BS736" s="129" t="str">
        <f t="shared" si="444"/>
        <v>BUENA</v>
      </c>
      <c r="BT736" s="98">
        <f t="shared" si="445"/>
        <v>50</v>
      </c>
      <c r="BU736" s="99">
        <f t="shared" si="446"/>
        <v>0.91300000000000003</v>
      </c>
      <c r="BV736" s="130">
        <f t="shared" si="447"/>
        <v>0.55351560289557999</v>
      </c>
      <c r="BW736" s="128">
        <f t="shared" si="448"/>
        <v>1</v>
      </c>
      <c r="BX736" s="127">
        <f t="shared" si="449"/>
        <v>0.91</v>
      </c>
      <c r="BY736" s="130">
        <f t="shared" si="450"/>
        <v>0.999</v>
      </c>
      <c r="BZ736" s="130">
        <f t="shared" si="451"/>
        <v>0.66418285142941358</v>
      </c>
      <c r="CA736" s="127">
        <f t="shared" si="452"/>
        <v>0.15</v>
      </c>
      <c r="CB736" s="99">
        <f t="shared" si="453"/>
        <v>0.74481778360549922</v>
      </c>
      <c r="CC736" s="129" t="str">
        <f t="shared" si="454"/>
        <v>Aceptable</v>
      </c>
      <c r="CD736" s="99">
        <f t="shared" si="455"/>
        <v>0.33581714857058642</v>
      </c>
      <c r="CE736" s="96">
        <f t="shared" si="456"/>
        <v>1.0700686127822245E-2</v>
      </c>
      <c r="CF736" s="96">
        <f t="shared" si="457"/>
        <v>0</v>
      </c>
      <c r="CG736" s="99">
        <f t="shared" si="458"/>
        <v>0.11550594489946957</v>
      </c>
      <c r="CH736" s="131" t="str">
        <f t="shared" si="459"/>
        <v>Ninguna</v>
      </c>
      <c r="CI736" s="96">
        <f t="shared" si="460"/>
        <v>0</v>
      </c>
      <c r="CJ736" s="96">
        <f t="shared" si="461"/>
        <v>0.78913272723468353</v>
      </c>
      <c r="CK736" s="96">
        <f t="shared" si="462"/>
        <v>8.6999999999999966E-2</v>
      </c>
      <c r="CL736" s="102">
        <f t="shared" si="463"/>
        <v>0.29204424241156118</v>
      </c>
      <c r="CM736" s="131" t="str">
        <f t="shared" si="464"/>
        <v>Baja</v>
      </c>
      <c r="CN736" s="96">
        <f t="shared" si="465"/>
        <v>0</v>
      </c>
      <c r="CO736" s="96">
        <f t="shared" si="466"/>
        <v>0</v>
      </c>
      <c r="CP736" s="131" t="str">
        <f t="shared" si="467"/>
        <v>Ninguna</v>
      </c>
      <c r="CQ736" s="104">
        <f t="shared" si="468"/>
        <v>8.5223861792105039E-3</v>
      </c>
      <c r="CR736" s="104">
        <f t="shared" si="469"/>
        <v>8.5223861792105039E-3</v>
      </c>
      <c r="CS736" s="131" t="str">
        <f t="shared" si="470"/>
        <v>Ninguna</v>
      </c>
      <c r="CT736" s="132" t="str">
        <f t="shared" si="471"/>
        <v>Eutrofico</v>
      </c>
      <c r="CU736" s="83" t="s">
        <v>3120</v>
      </c>
      <c r="CV736" s="83" t="s">
        <v>3121</v>
      </c>
      <c r="CW736" s="90">
        <v>44203</v>
      </c>
      <c r="CX736" s="106">
        <f t="shared" si="472"/>
        <v>5.2784863293062321</v>
      </c>
    </row>
    <row r="737" spans="1:102" ht="30" hidden="1" customHeight="1" x14ac:dyDescent="0.2">
      <c r="A737" s="83">
        <v>2020</v>
      </c>
      <c r="B737" s="108" t="s">
        <v>3122</v>
      </c>
      <c r="C737" s="84" t="s">
        <v>170</v>
      </c>
      <c r="D737" s="85" t="s">
        <v>3123</v>
      </c>
      <c r="E737" s="84" t="s">
        <v>166</v>
      </c>
      <c r="F737" s="86" t="s">
        <v>151</v>
      </c>
      <c r="G737" s="86" t="s">
        <v>3119</v>
      </c>
      <c r="H737" s="87">
        <v>-75.994972000000004</v>
      </c>
      <c r="I737" s="119">
        <v>6.394361</v>
      </c>
      <c r="J737" s="88">
        <v>787829.08570000005</v>
      </c>
      <c r="K737" s="86">
        <v>1199244.2848</v>
      </c>
      <c r="L737" s="89">
        <v>1890</v>
      </c>
      <c r="M737" s="86" t="s">
        <v>2544</v>
      </c>
      <c r="N737" s="86" t="s">
        <v>79</v>
      </c>
      <c r="O737" s="86" t="s">
        <v>2545</v>
      </c>
      <c r="P737" s="86" t="s">
        <v>80</v>
      </c>
      <c r="Q737" s="84" t="s">
        <v>2648</v>
      </c>
      <c r="R737" s="84" t="s">
        <v>701</v>
      </c>
      <c r="S737" s="84" t="s">
        <v>153</v>
      </c>
      <c r="T737" s="84" t="s">
        <v>154</v>
      </c>
      <c r="U737" s="85" t="s">
        <v>167</v>
      </c>
      <c r="V737" s="84" t="s">
        <v>168</v>
      </c>
      <c r="W737" s="84" t="s">
        <v>169</v>
      </c>
      <c r="X737" s="90" t="s">
        <v>170</v>
      </c>
      <c r="Y737" s="90">
        <v>44181</v>
      </c>
      <c r="Z737" s="91">
        <v>648.75</v>
      </c>
      <c r="AA737" s="91">
        <v>7.61</v>
      </c>
      <c r="AB737" s="91">
        <v>160</v>
      </c>
      <c r="AC737" s="91">
        <v>16.399999999999999</v>
      </c>
      <c r="AD737" s="91">
        <v>21.2</v>
      </c>
      <c r="AE737" s="91">
        <v>6.21</v>
      </c>
      <c r="AF737" s="91">
        <v>92.3</v>
      </c>
      <c r="AG737" s="91">
        <f t="shared" si="473"/>
        <v>4.8000000000000007</v>
      </c>
      <c r="AH737" s="91">
        <v>12</v>
      </c>
      <c r="AI737" s="91">
        <v>2</v>
      </c>
      <c r="AJ737" s="91" t="s">
        <v>88</v>
      </c>
      <c r="AK737" s="91" t="s">
        <v>88</v>
      </c>
      <c r="AL737" s="91">
        <v>6130</v>
      </c>
      <c r="AM737" s="91">
        <v>38730</v>
      </c>
      <c r="AN737" s="91">
        <v>8664</v>
      </c>
      <c r="AO737" s="91">
        <v>0.5</v>
      </c>
      <c r="AP737" s="91">
        <v>0.2484863293062323</v>
      </c>
      <c r="AQ737" s="91">
        <v>0.03</v>
      </c>
      <c r="AR737" s="91">
        <v>5</v>
      </c>
      <c r="AS737" s="91">
        <v>6.4</v>
      </c>
      <c r="AT737" s="91">
        <v>119</v>
      </c>
      <c r="AU737" s="91" t="s">
        <v>88</v>
      </c>
      <c r="AV737" s="91">
        <v>7</v>
      </c>
      <c r="AW737" s="91">
        <v>0.1</v>
      </c>
      <c r="AX737" s="91">
        <v>5</v>
      </c>
      <c r="AY737" s="91">
        <v>0.1</v>
      </c>
      <c r="AZ737" s="91">
        <v>34.4</v>
      </c>
      <c r="BA737" s="91">
        <v>37.9</v>
      </c>
      <c r="BB737" s="91" t="s">
        <v>88</v>
      </c>
      <c r="BC737" s="91" t="s">
        <v>88</v>
      </c>
      <c r="BD737" s="91" t="s">
        <v>88</v>
      </c>
      <c r="BE737" s="93" t="s">
        <v>88</v>
      </c>
      <c r="BF737" s="91" t="s">
        <v>88</v>
      </c>
      <c r="BG737" s="91" t="s">
        <v>88</v>
      </c>
      <c r="BH737" s="91" t="s">
        <v>88</v>
      </c>
      <c r="BI737" s="127">
        <f t="shared" si="434"/>
        <v>96.46052143880307</v>
      </c>
      <c r="BJ737" s="128">
        <f t="shared" si="435"/>
        <v>10.791993531674198</v>
      </c>
      <c r="BK737" s="128">
        <f t="shared" si="436"/>
        <v>92.28791928571809</v>
      </c>
      <c r="BL737" s="128">
        <f t="shared" si="437"/>
        <v>80.14150832</v>
      </c>
      <c r="BM737" s="128">
        <f t="shared" si="438"/>
        <v>99.104004398411917</v>
      </c>
      <c r="BN737" s="128">
        <f t="shared" si="439"/>
        <v>61.608367706250007</v>
      </c>
      <c r="BO737" s="128">
        <f t="shared" si="440"/>
        <v>74.256454167796107</v>
      </c>
      <c r="BP737" s="128">
        <f t="shared" si="441"/>
        <v>83.160370760458235</v>
      </c>
      <c r="BQ737" s="128">
        <f t="shared" si="442"/>
        <v>82.3908995672831</v>
      </c>
      <c r="BR737" s="96">
        <f t="shared" si="443"/>
        <v>73.009319904085672</v>
      </c>
      <c r="BS737" s="129" t="str">
        <f t="shared" si="444"/>
        <v>BUENA</v>
      </c>
      <c r="BT737" s="98">
        <f t="shared" si="445"/>
        <v>50</v>
      </c>
      <c r="BU737" s="99">
        <f t="shared" si="446"/>
        <v>0.92300000000000004</v>
      </c>
      <c r="BV737" s="130">
        <f t="shared" si="447"/>
        <v>0.1</v>
      </c>
      <c r="BW737" s="128">
        <f t="shared" si="448"/>
        <v>1</v>
      </c>
      <c r="BX737" s="127">
        <f t="shared" si="449"/>
        <v>0.91</v>
      </c>
      <c r="BY737" s="130">
        <f t="shared" si="450"/>
        <v>0.999</v>
      </c>
      <c r="BZ737" s="130">
        <f t="shared" si="451"/>
        <v>0.50623446044582043</v>
      </c>
      <c r="CA737" s="127">
        <f t="shared" si="452"/>
        <v>0.15</v>
      </c>
      <c r="CB737" s="99">
        <f t="shared" si="453"/>
        <v>0.66081282446241496</v>
      </c>
      <c r="CC737" s="129" t="str">
        <f t="shared" si="454"/>
        <v>Regular</v>
      </c>
      <c r="CD737" s="99">
        <f t="shared" si="455"/>
        <v>0.49376553955417957</v>
      </c>
      <c r="CE737" s="96">
        <f t="shared" si="456"/>
        <v>7.1781499078484899E-3</v>
      </c>
      <c r="CF737" s="96">
        <f t="shared" si="457"/>
        <v>0</v>
      </c>
      <c r="CG737" s="99">
        <f t="shared" si="458"/>
        <v>0.16698122982067601</v>
      </c>
      <c r="CH737" s="131" t="str">
        <f t="shared" si="459"/>
        <v>Ninguna</v>
      </c>
      <c r="CI737" s="96">
        <f t="shared" si="460"/>
        <v>0</v>
      </c>
      <c r="CJ737" s="96">
        <f t="shared" si="461"/>
        <v>1</v>
      </c>
      <c r="CK737" s="96">
        <f t="shared" si="462"/>
        <v>7.6999999999999957E-2</v>
      </c>
      <c r="CL737" s="102">
        <f t="shared" si="463"/>
        <v>0.35899999999999999</v>
      </c>
      <c r="CM737" s="131" t="str">
        <f t="shared" si="464"/>
        <v>Baja</v>
      </c>
      <c r="CN737" s="96">
        <f t="shared" si="465"/>
        <v>0</v>
      </c>
      <c r="CO737" s="96">
        <f t="shared" si="466"/>
        <v>0</v>
      </c>
      <c r="CP737" s="131" t="str">
        <f t="shared" si="467"/>
        <v>Ninguna</v>
      </c>
      <c r="CQ737" s="104">
        <f t="shared" si="468"/>
        <v>7.9586926537427334E-3</v>
      </c>
      <c r="CR737" s="104">
        <f t="shared" si="469"/>
        <v>7.9586926537427334E-3</v>
      </c>
      <c r="CS737" s="131" t="str">
        <f t="shared" si="470"/>
        <v>Ninguna</v>
      </c>
      <c r="CT737" s="132" t="str">
        <f t="shared" si="471"/>
        <v>Eutrofico</v>
      </c>
      <c r="CU737" s="83" t="s">
        <v>3120</v>
      </c>
      <c r="CV737" s="83" t="s">
        <v>3121</v>
      </c>
      <c r="CW737" s="90">
        <v>44203</v>
      </c>
      <c r="CX737" s="106">
        <f t="shared" si="472"/>
        <v>5.2784863293062321</v>
      </c>
    </row>
    <row r="738" spans="1:102" ht="30" hidden="1" customHeight="1" x14ac:dyDescent="0.2">
      <c r="A738" s="83">
        <v>2020</v>
      </c>
      <c r="B738" s="108" t="s">
        <v>3124</v>
      </c>
      <c r="C738" s="84" t="s">
        <v>168</v>
      </c>
      <c r="D738" s="85" t="s">
        <v>3125</v>
      </c>
      <c r="E738" s="84" t="s">
        <v>1262</v>
      </c>
      <c r="F738" s="86" t="s">
        <v>151</v>
      </c>
      <c r="G738" s="86" t="s">
        <v>1494</v>
      </c>
      <c r="H738" s="87">
        <v>-75.905011000000002</v>
      </c>
      <c r="I738" s="119">
        <v>6.3985000000000003</v>
      </c>
      <c r="J738" s="88">
        <v>797788.45990000002</v>
      </c>
      <c r="K738" s="86">
        <v>1199665.9809000001</v>
      </c>
      <c r="L738" s="89">
        <v>1014</v>
      </c>
      <c r="M738" s="86" t="s">
        <v>2544</v>
      </c>
      <c r="N738" s="86" t="s">
        <v>79</v>
      </c>
      <c r="O738" s="86" t="s">
        <v>2545</v>
      </c>
      <c r="P738" s="86" t="s">
        <v>80</v>
      </c>
      <c r="Q738" s="84" t="s">
        <v>2648</v>
      </c>
      <c r="R738" s="84" t="s">
        <v>701</v>
      </c>
      <c r="S738" s="84" t="s">
        <v>153</v>
      </c>
      <c r="T738" s="84" t="s">
        <v>154</v>
      </c>
      <c r="U738" s="85" t="s">
        <v>167</v>
      </c>
      <c r="V738" s="84" t="s">
        <v>168</v>
      </c>
      <c r="W738" s="84" t="s">
        <v>1644</v>
      </c>
      <c r="X738" s="90" t="s">
        <v>168</v>
      </c>
      <c r="Y738" s="90">
        <v>44181</v>
      </c>
      <c r="Z738" s="91">
        <v>3301.64</v>
      </c>
      <c r="AA738" s="91">
        <v>7.6</v>
      </c>
      <c r="AB738" s="91">
        <v>180</v>
      </c>
      <c r="AC738" s="91">
        <v>21.9</v>
      </c>
      <c r="AD738" s="91">
        <v>26.1</v>
      </c>
      <c r="AE738" s="91">
        <v>7.39</v>
      </c>
      <c r="AF738" s="91">
        <v>92.4</v>
      </c>
      <c r="AG738" s="91">
        <f t="shared" si="473"/>
        <v>4.2000000000000028</v>
      </c>
      <c r="AH738" s="91">
        <v>12</v>
      </c>
      <c r="AI738" s="91">
        <v>2</v>
      </c>
      <c r="AJ738" s="91" t="s">
        <v>88</v>
      </c>
      <c r="AK738" s="91" t="s">
        <v>88</v>
      </c>
      <c r="AL738" s="91">
        <v>310</v>
      </c>
      <c r="AM738" s="91">
        <v>14210</v>
      </c>
      <c r="AN738" s="91">
        <v>1017</v>
      </c>
      <c r="AO738" s="91">
        <v>0.5</v>
      </c>
      <c r="AP738" s="91">
        <v>0.2484863293062323</v>
      </c>
      <c r="AQ738" s="91">
        <v>0.03</v>
      </c>
      <c r="AR738" s="91">
        <v>5</v>
      </c>
      <c r="AS738" s="91">
        <v>10.5</v>
      </c>
      <c r="AT738" s="91">
        <v>140</v>
      </c>
      <c r="AU738" s="91" t="s">
        <v>88</v>
      </c>
      <c r="AV738" s="91">
        <v>7</v>
      </c>
      <c r="AW738" s="91">
        <v>0.1</v>
      </c>
      <c r="AX738" s="91">
        <v>5</v>
      </c>
      <c r="AY738" s="91">
        <v>0.1</v>
      </c>
      <c r="AZ738" s="91">
        <v>54.7</v>
      </c>
      <c r="BA738" s="91">
        <v>62.8</v>
      </c>
      <c r="BB738" s="91" t="s">
        <v>88</v>
      </c>
      <c r="BC738" s="91" t="s">
        <v>88</v>
      </c>
      <c r="BD738" s="91" t="s">
        <v>88</v>
      </c>
      <c r="BE738" s="93" t="s">
        <v>88</v>
      </c>
      <c r="BF738" s="91" t="s">
        <v>88</v>
      </c>
      <c r="BG738" s="91" t="s">
        <v>88</v>
      </c>
      <c r="BH738" s="91" t="s">
        <v>88</v>
      </c>
      <c r="BI738" s="127">
        <f t="shared" si="434"/>
        <v>96.511152227214055</v>
      </c>
      <c r="BJ738" s="128">
        <f t="shared" si="435"/>
        <v>22.81161414070154</v>
      </c>
      <c r="BK738" s="128">
        <f t="shared" si="436"/>
        <v>92.380194015993766</v>
      </c>
      <c r="BL738" s="128">
        <f t="shared" si="437"/>
        <v>80.14150832</v>
      </c>
      <c r="BM738" s="128">
        <f t="shared" si="438"/>
        <v>99.104004398411917</v>
      </c>
      <c r="BN738" s="128">
        <f t="shared" si="439"/>
        <v>61.608367706250007</v>
      </c>
      <c r="BO738" s="128">
        <f t="shared" si="440"/>
        <v>77.357956118693735</v>
      </c>
      <c r="BP738" s="128">
        <f t="shared" si="441"/>
        <v>75.359938895368742</v>
      </c>
      <c r="BQ738" s="128">
        <f t="shared" si="442"/>
        <v>79.830033776000008</v>
      </c>
      <c r="BR738" s="96">
        <f t="shared" si="443"/>
        <v>74.45807169638303</v>
      </c>
      <c r="BS738" s="129" t="str">
        <f t="shared" si="444"/>
        <v>BUENA</v>
      </c>
      <c r="BT738" s="98">
        <f t="shared" si="445"/>
        <v>50</v>
      </c>
      <c r="BU738" s="99">
        <f t="shared" si="446"/>
        <v>0.92400000000000004</v>
      </c>
      <c r="BV738" s="130">
        <f t="shared" si="447"/>
        <v>0.37559286837416545</v>
      </c>
      <c r="BW738" s="128">
        <f t="shared" si="448"/>
        <v>1</v>
      </c>
      <c r="BX738" s="127">
        <f t="shared" si="449"/>
        <v>0.91</v>
      </c>
      <c r="BY738" s="130">
        <f t="shared" si="450"/>
        <v>0.999</v>
      </c>
      <c r="BZ738" s="130">
        <f t="shared" si="451"/>
        <v>0.42181721482063605</v>
      </c>
      <c r="CA738" s="127">
        <f t="shared" si="452"/>
        <v>0.15</v>
      </c>
      <c r="CB738" s="99">
        <f t="shared" si="453"/>
        <v>0.68773741164727231</v>
      </c>
      <c r="CC738" s="129" t="str">
        <f t="shared" si="454"/>
        <v>Regular</v>
      </c>
      <c r="CD738" s="99">
        <f t="shared" si="455"/>
        <v>0.57818278517936395</v>
      </c>
      <c r="CE738" s="96">
        <f t="shared" si="456"/>
        <v>6.6225070979622311E-2</v>
      </c>
      <c r="CF738" s="96">
        <f t="shared" si="457"/>
        <v>2.3500000000000021E-2</v>
      </c>
      <c r="CG738" s="99">
        <f t="shared" si="458"/>
        <v>0.22263595205299538</v>
      </c>
      <c r="CH738" s="131" t="str">
        <f t="shared" si="459"/>
        <v>Baja</v>
      </c>
      <c r="CI738" s="96">
        <f t="shared" si="460"/>
        <v>0</v>
      </c>
      <c r="CJ738" s="96">
        <f t="shared" si="461"/>
        <v>0.88545268363938323</v>
      </c>
      <c r="CK738" s="96">
        <f t="shared" si="462"/>
        <v>7.5999999999999956E-2</v>
      </c>
      <c r="CL738" s="102">
        <f t="shared" si="463"/>
        <v>0.32048422787979441</v>
      </c>
      <c r="CM738" s="131" t="str">
        <f t="shared" si="464"/>
        <v>Baja</v>
      </c>
      <c r="CN738" s="96">
        <f t="shared" si="465"/>
        <v>0</v>
      </c>
      <c r="CO738" s="96">
        <f t="shared" si="466"/>
        <v>0</v>
      </c>
      <c r="CP738" s="131" t="str">
        <f t="shared" si="467"/>
        <v>Ninguna</v>
      </c>
      <c r="CQ738" s="104">
        <f t="shared" si="468"/>
        <v>7.6908758815083375E-3</v>
      </c>
      <c r="CR738" s="104">
        <f t="shared" si="469"/>
        <v>7.6908758815083375E-3</v>
      </c>
      <c r="CS738" s="131" t="str">
        <f t="shared" si="470"/>
        <v>Ninguna</v>
      </c>
      <c r="CT738" s="132" t="str">
        <f t="shared" si="471"/>
        <v>Eutrofico</v>
      </c>
      <c r="CU738" s="83" t="s">
        <v>3120</v>
      </c>
      <c r="CV738" s="83" t="s">
        <v>3121</v>
      </c>
      <c r="CW738" s="90">
        <v>44203</v>
      </c>
      <c r="CX738" s="106">
        <f t="shared" si="472"/>
        <v>5.2784863293062321</v>
      </c>
    </row>
    <row r="739" spans="1:102" ht="30" hidden="1" customHeight="1" x14ac:dyDescent="0.2">
      <c r="A739" s="83">
        <v>2020</v>
      </c>
      <c r="B739" s="108" t="s">
        <v>3126</v>
      </c>
      <c r="C739" s="84" t="s">
        <v>168</v>
      </c>
      <c r="D739" s="85" t="s">
        <v>1643</v>
      </c>
      <c r="E739" s="84" t="s">
        <v>150</v>
      </c>
      <c r="F739" s="86" t="s">
        <v>151</v>
      </c>
      <c r="G739" s="86" t="s">
        <v>1494</v>
      </c>
      <c r="H739" s="87">
        <v>-75.841683000000003</v>
      </c>
      <c r="I739" s="119">
        <v>6.4003610000000002</v>
      </c>
      <c r="J739" s="88">
        <v>804798.56550000003</v>
      </c>
      <c r="K739" s="86">
        <v>1199847.3892000001</v>
      </c>
      <c r="L739" s="89">
        <v>511</v>
      </c>
      <c r="M739" s="86" t="s">
        <v>2544</v>
      </c>
      <c r="N739" s="86" t="s">
        <v>79</v>
      </c>
      <c r="O739" s="86" t="s">
        <v>2545</v>
      </c>
      <c r="P739" s="86" t="s">
        <v>80</v>
      </c>
      <c r="Q739" s="84" t="s">
        <v>2648</v>
      </c>
      <c r="R739" s="84" t="s">
        <v>701</v>
      </c>
      <c r="S739" s="84" t="s">
        <v>153</v>
      </c>
      <c r="T739" s="84" t="s">
        <v>154</v>
      </c>
      <c r="U739" s="85" t="s">
        <v>167</v>
      </c>
      <c r="V739" s="84" t="s">
        <v>168</v>
      </c>
      <c r="W739" s="84" t="s">
        <v>1644</v>
      </c>
      <c r="X739" s="90" t="s">
        <v>168</v>
      </c>
      <c r="Y739" s="90">
        <v>44181</v>
      </c>
      <c r="Z739" s="91">
        <v>6062.01</v>
      </c>
      <c r="AA739" s="91">
        <v>6.97</v>
      </c>
      <c r="AB739" s="91">
        <v>210</v>
      </c>
      <c r="AC739" s="91">
        <v>22.3</v>
      </c>
      <c r="AD739" s="91">
        <v>27.3</v>
      </c>
      <c r="AE739" s="91">
        <v>7.59</v>
      </c>
      <c r="AF739" s="91">
        <v>95.3</v>
      </c>
      <c r="AG739" s="91">
        <f t="shared" si="473"/>
        <v>5</v>
      </c>
      <c r="AH739" s="91">
        <v>12</v>
      </c>
      <c r="AI739" s="91">
        <v>2</v>
      </c>
      <c r="AJ739" s="91" t="s">
        <v>88</v>
      </c>
      <c r="AK739" s="91" t="s">
        <v>88</v>
      </c>
      <c r="AL739" s="91">
        <v>1320</v>
      </c>
      <c r="AM739" s="91">
        <v>77010</v>
      </c>
      <c r="AN739" s="91">
        <v>3448</v>
      </c>
      <c r="AO739" s="91">
        <v>0.5</v>
      </c>
      <c r="AP739" s="91">
        <v>0.2484863293062323</v>
      </c>
      <c r="AQ739" s="91">
        <v>0.03</v>
      </c>
      <c r="AR739" s="91">
        <v>5</v>
      </c>
      <c r="AS739" s="91">
        <v>15.9</v>
      </c>
      <c r="AT739" s="91">
        <v>140</v>
      </c>
      <c r="AU739" s="91" t="s">
        <v>88</v>
      </c>
      <c r="AV739" s="91">
        <v>7</v>
      </c>
      <c r="AW739" s="91">
        <v>0.1</v>
      </c>
      <c r="AX739" s="91">
        <v>5</v>
      </c>
      <c r="AY739" s="91">
        <v>0.1</v>
      </c>
      <c r="AZ739" s="91">
        <v>55.1</v>
      </c>
      <c r="BA739" s="91">
        <v>66.099999999999994</v>
      </c>
      <c r="BB739" s="91" t="s">
        <v>88</v>
      </c>
      <c r="BC739" s="91" t="s">
        <v>88</v>
      </c>
      <c r="BD739" s="91" t="s">
        <v>88</v>
      </c>
      <c r="BE739" s="93" t="s">
        <v>88</v>
      </c>
      <c r="BF739" s="91" t="s">
        <v>88</v>
      </c>
      <c r="BG739" s="91" t="s">
        <v>88</v>
      </c>
      <c r="BH739" s="91" t="s">
        <v>88</v>
      </c>
      <c r="BI739" s="127">
        <f t="shared" si="434"/>
        <v>97.742317062514289</v>
      </c>
      <c r="BJ739" s="128">
        <f t="shared" si="435"/>
        <v>15.14708942478936</v>
      </c>
      <c r="BK739" s="128">
        <f t="shared" si="436"/>
        <v>87.827734271825165</v>
      </c>
      <c r="BL739" s="128">
        <f t="shared" si="437"/>
        <v>80.14150832</v>
      </c>
      <c r="BM739" s="128">
        <f t="shared" si="438"/>
        <v>99.104004398411917</v>
      </c>
      <c r="BN739" s="128">
        <f t="shared" si="439"/>
        <v>61.608367706250007</v>
      </c>
      <c r="BO739" s="128">
        <f t="shared" si="440"/>
        <v>73.182079687499993</v>
      </c>
      <c r="BP739" s="128">
        <f t="shared" si="441"/>
        <v>66.837498127743785</v>
      </c>
      <c r="BQ739" s="128">
        <f t="shared" si="442"/>
        <v>79.830033776000008</v>
      </c>
      <c r="BR739" s="96">
        <f t="shared" si="443"/>
        <v>71.840892287450203</v>
      </c>
      <c r="BS739" s="129" t="str">
        <f t="shared" si="444"/>
        <v>BUENA</v>
      </c>
      <c r="BT739" s="98">
        <f t="shared" si="445"/>
        <v>50</v>
      </c>
      <c r="BU739" s="99">
        <f t="shared" si="446"/>
        <v>0.95299999999999996</v>
      </c>
      <c r="BV739" s="130">
        <f t="shared" si="447"/>
        <v>0.1</v>
      </c>
      <c r="BW739" s="128">
        <f t="shared" si="448"/>
        <v>0.98588712241684229</v>
      </c>
      <c r="BX739" s="127">
        <f t="shared" si="449"/>
        <v>0.91</v>
      </c>
      <c r="BY739" s="130">
        <f t="shared" si="450"/>
        <v>0.999</v>
      </c>
      <c r="BZ739" s="130">
        <f t="shared" si="451"/>
        <v>0.2891567317878212</v>
      </c>
      <c r="CA739" s="127">
        <f t="shared" si="452"/>
        <v>0.15</v>
      </c>
      <c r="CB739" s="99">
        <f t="shared" si="453"/>
        <v>0.63324613958865306</v>
      </c>
      <c r="CC739" s="129" t="str">
        <f t="shared" si="454"/>
        <v>Regular</v>
      </c>
      <c r="CD739" s="99">
        <f t="shared" si="455"/>
        <v>0.7108432682121788</v>
      </c>
      <c r="CE739" s="96">
        <f t="shared" si="456"/>
        <v>8.296337703173981E-2</v>
      </c>
      <c r="CF739" s="96">
        <f t="shared" si="457"/>
        <v>2.5500000000000023E-2</v>
      </c>
      <c r="CG739" s="99">
        <f t="shared" si="458"/>
        <v>0.27310221508130622</v>
      </c>
      <c r="CH739" s="131" t="str">
        <f t="shared" si="459"/>
        <v>Baja</v>
      </c>
      <c r="CI739" s="96">
        <f t="shared" si="460"/>
        <v>0</v>
      </c>
      <c r="CJ739" s="96">
        <f t="shared" si="461"/>
        <v>1</v>
      </c>
      <c r="CK739" s="96">
        <f t="shared" si="462"/>
        <v>4.7000000000000042E-2</v>
      </c>
      <c r="CL739" s="102">
        <f t="shared" si="463"/>
        <v>0.34900000000000003</v>
      </c>
      <c r="CM739" s="131" t="str">
        <f t="shared" si="464"/>
        <v>Baja</v>
      </c>
      <c r="CN739" s="96">
        <f t="shared" si="465"/>
        <v>0</v>
      </c>
      <c r="CO739" s="96">
        <f t="shared" si="466"/>
        <v>0</v>
      </c>
      <c r="CP739" s="131" t="str">
        <f t="shared" si="467"/>
        <v>Ninguna</v>
      </c>
      <c r="CQ739" s="104">
        <f t="shared" si="468"/>
        <v>8.8106297673624619E-4</v>
      </c>
      <c r="CR739" s="104">
        <f t="shared" si="469"/>
        <v>8.8106297673624619E-4</v>
      </c>
      <c r="CS739" s="131" t="str">
        <f t="shared" si="470"/>
        <v>Ninguna</v>
      </c>
      <c r="CT739" s="132" t="str">
        <f t="shared" si="471"/>
        <v>Eutrofico</v>
      </c>
      <c r="CU739" s="83" t="s">
        <v>3120</v>
      </c>
      <c r="CV739" s="83" t="s">
        <v>3121</v>
      </c>
      <c r="CW739" s="90">
        <v>44203</v>
      </c>
      <c r="CX739" s="106">
        <f t="shared" si="472"/>
        <v>5.2784863293062321</v>
      </c>
    </row>
    <row r="740" spans="1:102" s="166" customFormat="1" ht="30" hidden="1" customHeight="1" x14ac:dyDescent="0.2">
      <c r="A740" s="144">
        <v>2020</v>
      </c>
      <c r="B740" s="145" t="s">
        <v>3127</v>
      </c>
      <c r="C740" s="146" t="s">
        <v>1303</v>
      </c>
      <c r="D740" s="85" t="s">
        <v>1760</v>
      </c>
      <c r="E740" s="146" t="s">
        <v>1305</v>
      </c>
      <c r="F740" s="86" t="s">
        <v>241</v>
      </c>
      <c r="G740" s="147" t="s">
        <v>3119</v>
      </c>
      <c r="H740" s="148">
        <v>-75.47775</v>
      </c>
      <c r="I740" s="149">
        <v>6.7731110000000001</v>
      </c>
      <c r="J740" s="150">
        <v>845191.32590000005</v>
      </c>
      <c r="K740" s="147">
        <v>1240957.4473999999</v>
      </c>
      <c r="L740" s="151">
        <v>2718</v>
      </c>
      <c r="M740" s="147" t="s">
        <v>2544</v>
      </c>
      <c r="N740" s="147" t="s">
        <v>79</v>
      </c>
      <c r="O740" s="147" t="s">
        <v>2684</v>
      </c>
      <c r="P740" s="147" t="s">
        <v>685</v>
      </c>
      <c r="Q740" s="146" t="s">
        <v>243</v>
      </c>
      <c r="R740" s="146" t="s">
        <v>2694</v>
      </c>
      <c r="S740" s="146" t="s">
        <v>507</v>
      </c>
      <c r="T740" s="146" t="s">
        <v>2695</v>
      </c>
      <c r="U740" s="152" t="s">
        <v>1306</v>
      </c>
      <c r="V740" s="146" t="s">
        <v>1307</v>
      </c>
      <c r="W740" s="146" t="s">
        <v>1308</v>
      </c>
      <c r="X740" s="153" t="s">
        <v>1303</v>
      </c>
      <c r="Y740" s="153">
        <v>44178</v>
      </c>
      <c r="Z740" s="140">
        <v>25.32</v>
      </c>
      <c r="AA740" s="140">
        <v>6.45</v>
      </c>
      <c r="AB740" s="140">
        <v>133</v>
      </c>
      <c r="AC740" s="140">
        <v>13.3</v>
      </c>
      <c r="AD740" s="140">
        <v>14.2</v>
      </c>
      <c r="AE740" s="140">
        <v>6.75</v>
      </c>
      <c r="AF740" s="140">
        <v>89</v>
      </c>
      <c r="AG740" s="140">
        <f t="shared" si="473"/>
        <v>0.89999999999999858</v>
      </c>
      <c r="AH740" s="140">
        <v>12</v>
      </c>
      <c r="AI740" s="140">
        <v>2</v>
      </c>
      <c r="AJ740" s="140" t="s">
        <v>88</v>
      </c>
      <c r="AK740" s="140" t="s">
        <v>88</v>
      </c>
      <c r="AL740" s="140">
        <v>86</v>
      </c>
      <c r="AM740" s="140">
        <v>3255</v>
      </c>
      <c r="AN740" s="140">
        <v>231</v>
      </c>
      <c r="AO740" s="140">
        <v>0.5</v>
      </c>
      <c r="AP740" s="140">
        <v>0.2484863293062323</v>
      </c>
      <c r="AQ740" s="140">
        <v>0.03</v>
      </c>
      <c r="AR740" s="140">
        <v>5</v>
      </c>
      <c r="AS740" s="140">
        <v>2.15</v>
      </c>
      <c r="AT740" s="140">
        <v>26</v>
      </c>
      <c r="AU740" s="140" t="s">
        <v>88</v>
      </c>
      <c r="AV740" s="140">
        <v>7</v>
      </c>
      <c r="AW740" s="140" t="s">
        <v>88</v>
      </c>
      <c r="AX740" s="140">
        <v>5</v>
      </c>
      <c r="AY740" s="140">
        <v>0.128</v>
      </c>
      <c r="AZ740" s="140">
        <v>13.2</v>
      </c>
      <c r="BA740" s="140">
        <v>12.5</v>
      </c>
      <c r="BB740" s="140" t="s">
        <v>88</v>
      </c>
      <c r="BC740" s="140" t="s">
        <v>88</v>
      </c>
      <c r="BD740" s="140" t="s">
        <v>88</v>
      </c>
      <c r="BE740" s="154" t="s">
        <v>88</v>
      </c>
      <c r="BF740" s="140" t="s">
        <v>88</v>
      </c>
      <c r="BG740" s="140" t="s">
        <v>88</v>
      </c>
      <c r="BH740" s="140" t="s">
        <v>88</v>
      </c>
      <c r="BI740" s="155">
        <f t="shared" si="434"/>
        <v>94.491229616135001</v>
      </c>
      <c r="BJ740" s="156">
        <f t="shared" si="435"/>
        <v>35.284661716371971</v>
      </c>
      <c r="BK740" s="156">
        <f t="shared" si="436"/>
        <v>72.012193430593442</v>
      </c>
      <c r="BL740" s="156">
        <f t="shared" si="437"/>
        <v>80.14150832</v>
      </c>
      <c r="BM740" s="156">
        <f t="shared" si="438"/>
        <v>99.104004398411917</v>
      </c>
      <c r="BN740" s="156">
        <f t="shared" si="439"/>
        <v>61.608367706250007</v>
      </c>
      <c r="BO740" s="156">
        <f t="shared" si="440"/>
        <v>89.249596352490499</v>
      </c>
      <c r="BP740" s="156">
        <f t="shared" si="441"/>
        <v>92.669064999677587</v>
      </c>
      <c r="BQ740" s="156">
        <f t="shared" si="442"/>
        <v>84.296332898993597</v>
      </c>
      <c r="BR740" s="157">
        <f t="shared" si="443"/>
        <v>76.756427450546752</v>
      </c>
      <c r="BS740" s="158" t="str">
        <f t="shared" si="444"/>
        <v>BUENA</v>
      </c>
      <c r="BT740" s="159">
        <f t="shared" si="445"/>
        <v>39.0625</v>
      </c>
      <c r="BU740" s="160">
        <f t="shared" si="446"/>
        <v>0.89</v>
      </c>
      <c r="BV740" s="161">
        <f t="shared" si="447"/>
        <v>0.81896489874927592</v>
      </c>
      <c r="BW740" s="156">
        <f t="shared" si="448"/>
        <v>0.75229525087721416</v>
      </c>
      <c r="BX740" s="155">
        <f t="shared" si="449"/>
        <v>0.91</v>
      </c>
      <c r="BY740" s="161">
        <f t="shared" si="450"/>
        <v>0.999</v>
      </c>
      <c r="BZ740" s="161">
        <f t="shared" si="451"/>
        <v>0.61455608052853905</v>
      </c>
      <c r="CA740" s="155">
        <f t="shared" si="452"/>
        <v>0.15</v>
      </c>
      <c r="CB740" s="160">
        <f t="shared" si="453"/>
        <v>0.73667427222170412</v>
      </c>
      <c r="CC740" s="158" t="str">
        <f t="shared" si="454"/>
        <v>Aceptable</v>
      </c>
      <c r="CD740" s="160">
        <f t="shared" si="455"/>
        <v>0.38544391947146101</v>
      </c>
      <c r="CE740" s="157">
        <f t="shared" si="456"/>
        <v>0</v>
      </c>
      <c r="CF740" s="157">
        <f t="shared" si="457"/>
        <v>0</v>
      </c>
      <c r="CG740" s="160">
        <f t="shared" si="458"/>
        <v>0.128481306490487</v>
      </c>
      <c r="CH740" s="162" t="str">
        <f t="shared" si="459"/>
        <v>Ninguna</v>
      </c>
      <c r="CI740" s="157">
        <f t="shared" si="460"/>
        <v>0</v>
      </c>
      <c r="CJ740" s="157">
        <f t="shared" si="461"/>
        <v>0.52702855602635834</v>
      </c>
      <c r="CK740" s="157">
        <f t="shared" si="462"/>
        <v>0.10999999999999999</v>
      </c>
      <c r="CL740" s="163">
        <f t="shared" si="463"/>
        <v>0.21234285200878611</v>
      </c>
      <c r="CM740" s="162" t="str">
        <f t="shared" si="464"/>
        <v>Baja</v>
      </c>
      <c r="CN740" s="157">
        <f t="shared" si="465"/>
        <v>0</v>
      </c>
      <c r="CO740" s="157">
        <f t="shared" si="466"/>
        <v>0</v>
      </c>
      <c r="CP740" s="162" t="str">
        <f t="shared" si="467"/>
        <v>Ninguna</v>
      </c>
      <c r="CQ740" s="164">
        <f t="shared" si="468"/>
        <v>1.4662289115900529E-4</v>
      </c>
      <c r="CR740" s="164">
        <f t="shared" si="469"/>
        <v>1.4662289115900529E-4</v>
      </c>
      <c r="CS740" s="162" t="str">
        <f t="shared" si="470"/>
        <v>Ninguna</v>
      </c>
      <c r="CT740" s="165" t="str">
        <f t="shared" si="471"/>
        <v>Eutrofico</v>
      </c>
      <c r="CU740" s="144" t="s">
        <v>3128</v>
      </c>
      <c r="CV740" s="144" t="s">
        <v>3129</v>
      </c>
      <c r="CW740" s="153">
        <v>44195</v>
      </c>
      <c r="CX740" s="106">
        <f t="shared" si="472"/>
        <v>5.2784863293062321</v>
      </c>
    </row>
    <row r="741" spans="1:102" s="166" customFormat="1" ht="30" hidden="1" customHeight="1" x14ac:dyDescent="0.2">
      <c r="A741" s="144">
        <v>2020</v>
      </c>
      <c r="B741" s="145" t="s">
        <v>3130</v>
      </c>
      <c r="C741" s="146" t="s">
        <v>1303</v>
      </c>
      <c r="D741" s="152" t="s">
        <v>3131</v>
      </c>
      <c r="E741" s="146" t="s">
        <v>1305</v>
      </c>
      <c r="F741" s="86" t="s">
        <v>241</v>
      </c>
      <c r="G741" s="147" t="s">
        <v>3119</v>
      </c>
      <c r="H741" s="148">
        <v>-75.423421000000005</v>
      </c>
      <c r="I741" s="149">
        <v>6.8209549999999997</v>
      </c>
      <c r="J741" s="150">
        <v>851213.67920000001</v>
      </c>
      <c r="K741" s="147">
        <v>1246232.9531</v>
      </c>
      <c r="L741" s="151">
        <v>2374</v>
      </c>
      <c r="M741" s="147" t="s">
        <v>2544</v>
      </c>
      <c r="N741" s="147" t="s">
        <v>79</v>
      </c>
      <c r="O741" s="147" t="s">
        <v>2684</v>
      </c>
      <c r="P741" s="147" t="s">
        <v>685</v>
      </c>
      <c r="Q741" s="146" t="s">
        <v>243</v>
      </c>
      <c r="R741" s="146" t="s">
        <v>2694</v>
      </c>
      <c r="S741" s="146" t="s">
        <v>507</v>
      </c>
      <c r="T741" s="146" t="s">
        <v>2695</v>
      </c>
      <c r="U741" s="152" t="s">
        <v>1306</v>
      </c>
      <c r="V741" s="146" t="s">
        <v>1307</v>
      </c>
      <c r="W741" s="146" t="s">
        <v>1308</v>
      </c>
      <c r="X741" s="153" t="s">
        <v>1303</v>
      </c>
      <c r="Y741" s="153">
        <v>44178</v>
      </c>
      <c r="Z741" s="140">
        <v>90.84</v>
      </c>
      <c r="AA741" s="140">
        <v>6.77</v>
      </c>
      <c r="AB741" s="140">
        <v>67.7</v>
      </c>
      <c r="AC741" s="140">
        <v>14</v>
      </c>
      <c r="AD741" s="140">
        <v>14</v>
      </c>
      <c r="AE741" s="140">
        <v>7.67</v>
      </c>
      <c r="AF741" s="140">
        <v>98.6</v>
      </c>
      <c r="AG741" s="140">
        <f t="shared" si="473"/>
        <v>0</v>
      </c>
      <c r="AH741" s="140">
        <v>12</v>
      </c>
      <c r="AI741" s="140">
        <v>2</v>
      </c>
      <c r="AJ741" s="140" t="s">
        <v>88</v>
      </c>
      <c r="AK741" s="140" t="s">
        <v>88</v>
      </c>
      <c r="AL741" s="140">
        <v>51</v>
      </c>
      <c r="AM741" s="140">
        <v>556</v>
      </c>
      <c r="AN741" s="140">
        <v>73</v>
      </c>
      <c r="AO741" s="140">
        <v>0.5</v>
      </c>
      <c r="AP741" s="140">
        <v>0.2484863293062323</v>
      </c>
      <c r="AQ741" s="140">
        <v>0.03</v>
      </c>
      <c r="AR741" s="140">
        <v>5</v>
      </c>
      <c r="AS741" s="140">
        <v>1.67</v>
      </c>
      <c r="AT741" s="140">
        <v>28</v>
      </c>
      <c r="AU741" s="140" t="s">
        <v>88</v>
      </c>
      <c r="AV741" s="140">
        <v>7</v>
      </c>
      <c r="AW741" s="140" t="s">
        <v>88</v>
      </c>
      <c r="AX741" s="140">
        <v>5</v>
      </c>
      <c r="AY741" s="140">
        <v>0.1</v>
      </c>
      <c r="AZ741" s="140">
        <v>12.8</v>
      </c>
      <c r="BA741" s="140">
        <v>8.19</v>
      </c>
      <c r="BB741" s="140" t="s">
        <v>88</v>
      </c>
      <c r="BC741" s="140" t="s">
        <v>88</v>
      </c>
      <c r="BD741" s="140" t="s">
        <v>88</v>
      </c>
      <c r="BE741" s="154" t="s">
        <v>88</v>
      </c>
      <c r="BF741" s="140" t="s">
        <v>88</v>
      </c>
      <c r="BG741" s="140" t="s">
        <v>88</v>
      </c>
      <c r="BH741" s="140" t="s">
        <v>88</v>
      </c>
      <c r="BI741" s="155">
        <f t="shared" si="434"/>
        <v>98.577800352212506</v>
      </c>
      <c r="BJ741" s="156">
        <f t="shared" si="435"/>
        <v>47.291090664912474</v>
      </c>
      <c r="BK741" s="156">
        <f t="shared" si="436"/>
        <v>82.451134073573684</v>
      </c>
      <c r="BL741" s="156">
        <f t="shared" si="437"/>
        <v>80.14150832</v>
      </c>
      <c r="BM741" s="156">
        <f t="shared" si="438"/>
        <v>99.104004398411917</v>
      </c>
      <c r="BN741" s="156">
        <f t="shared" si="439"/>
        <v>61.608367706250007</v>
      </c>
      <c r="BO741" s="156">
        <f t="shared" si="440"/>
        <v>90.391999999999996</v>
      </c>
      <c r="BP741" s="156">
        <f t="shared" si="441"/>
        <v>93.843245890713064</v>
      </c>
      <c r="BQ741" s="156">
        <f t="shared" si="442"/>
        <v>84.483860150041608</v>
      </c>
      <c r="BR741" s="157">
        <f t="shared" si="443"/>
        <v>80.741758321781376</v>
      </c>
      <c r="BS741" s="158" t="str">
        <f t="shared" si="444"/>
        <v>BUENA</v>
      </c>
      <c r="BT741" s="159">
        <f t="shared" si="445"/>
        <v>50</v>
      </c>
      <c r="BU741" s="160">
        <f t="shared" si="446"/>
        <v>0.98599999999999999</v>
      </c>
      <c r="BV741" s="161">
        <f t="shared" si="447"/>
        <v>0.95789841858098701</v>
      </c>
      <c r="BW741" s="156">
        <f t="shared" si="448"/>
        <v>0.88850197260288488</v>
      </c>
      <c r="BX741" s="155">
        <f t="shared" si="449"/>
        <v>0.91</v>
      </c>
      <c r="BY741" s="161">
        <f t="shared" si="450"/>
        <v>0.999</v>
      </c>
      <c r="BZ741" s="161">
        <f t="shared" si="451"/>
        <v>0.84404876582893584</v>
      </c>
      <c r="CA741" s="155">
        <f t="shared" si="452"/>
        <v>0.15</v>
      </c>
      <c r="CB741" s="160">
        <f t="shared" si="453"/>
        <v>0.82268288198179307</v>
      </c>
      <c r="CC741" s="158" t="str">
        <f t="shared" si="454"/>
        <v>Aceptable</v>
      </c>
      <c r="CD741" s="160">
        <f t="shared" si="455"/>
        <v>0.15595123417106416</v>
      </c>
      <c r="CE741" s="157">
        <f t="shared" si="456"/>
        <v>0</v>
      </c>
      <c r="CF741" s="157">
        <f t="shared" si="457"/>
        <v>0</v>
      </c>
      <c r="CG741" s="160">
        <f t="shared" si="458"/>
        <v>5.1983744723688052E-2</v>
      </c>
      <c r="CH741" s="162" t="str">
        <f t="shared" si="459"/>
        <v>Ninguna</v>
      </c>
      <c r="CI741" s="157">
        <f t="shared" si="460"/>
        <v>0</v>
      </c>
      <c r="CJ741" s="157">
        <f t="shared" si="461"/>
        <v>9.7241883285952291E-2</v>
      </c>
      <c r="CK741" s="157">
        <f t="shared" si="462"/>
        <v>1.4000000000000012E-2</v>
      </c>
      <c r="CL741" s="163">
        <f t="shared" si="463"/>
        <v>3.7080627761984099E-2</v>
      </c>
      <c r="CM741" s="162" t="str">
        <f t="shared" si="464"/>
        <v>Ninguna</v>
      </c>
      <c r="CN741" s="157">
        <f t="shared" si="465"/>
        <v>0</v>
      </c>
      <c r="CO741" s="157">
        <f t="shared" si="466"/>
        <v>0</v>
      </c>
      <c r="CP741" s="162" t="str">
        <f t="shared" si="467"/>
        <v>Ninguna</v>
      </c>
      <c r="CQ741" s="164">
        <f t="shared" si="468"/>
        <v>4.4211425579516268E-4</v>
      </c>
      <c r="CR741" s="164">
        <f t="shared" si="469"/>
        <v>4.4211425579516268E-4</v>
      </c>
      <c r="CS741" s="162" t="str">
        <f t="shared" si="470"/>
        <v>Ninguna</v>
      </c>
      <c r="CT741" s="165" t="str">
        <f t="shared" si="471"/>
        <v>Eutrofico</v>
      </c>
      <c r="CU741" s="144" t="s">
        <v>3132</v>
      </c>
      <c r="CV741" s="144" t="s">
        <v>3129</v>
      </c>
      <c r="CW741" s="153">
        <v>44195</v>
      </c>
      <c r="CX741" s="106">
        <f t="shared" si="472"/>
        <v>5.2784863293062321</v>
      </c>
    </row>
    <row r="742" spans="1:102" s="166" customFormat="1" ht="30" hidden="1" customHeight="1" x14ac:dyDescent="0.2">
      <c r="A742" s="144">
        <v>2020</v>
      </c>
      <c r="B742" s="145" t="s">
        <v>3133</v>
      </c>
      <c r="C742" s="146" t="s">
        <v>1303</v>
      </c>
      <c r="D742" s="152" t="s">
        <v>3134</v>
      </c>
      <c r="E742" s="146" t="s">
        <v>1305</v>
      </c>
      <c r="F742" s="86" t="s">
        <v>241</v>
      </c>
      <c r="G742" s="147" t="s">
        <v>3119</v>
      </c>
      <c r="H742" s="148">
        <v>-75.336805999999996</v>
      </c>
      <c r="I742" s="149">
        <v>6.8615560000000002</v>
      </c>
      <c r="J742" s="150">
        <v>860802.00679999997</v>
      </c>
      <c r="K742" s="147">
        <v>1250698.2174</v>
      </c>
      <c r="L742" s="151">
        <v>1843</v>
      </c>
      <c r="M742" s="147" t="s">
        <v>2544</v>
      </c>
      <c r="N742" s="147" t="s">
        <v>79</v>
      </c>
      <c r="O742" s="147" t="s">
        <v>2684</v>
      </c>
      <c r="P742" s="147" t="s">
        <v>685</v>
      </c>
      <c r="Q742" s="146" t="s">
        <v>243</v>
      </c>
      <c r="R742" s="146" t="s">
        <v>2694</v>
      </c>
      <c r="S742" s="146" t="s">
        <v>507</v>
      </c>
      <c r="T742" s="146" t="s">
        <v>2695</v>
      </c>
      <c r="U742" s="152" t="s">
        <v>1306</v>
      </c>
      <c r="V742" s="146" t="s">
        <v>1307</v>
      </c>
      <c r="W742" s="146" t="s">
        <v>1308</v>
      </c>
      <c r="X742" s="153" t="s">
        <v>1303</v>
      </c>
      <c r="Y742" s="153">
        <v>44178</v>
      </c>
      <c r="Z742" s="140">
        <v>1964.77</v>
      </c>
      <c r="AA742" s="140">
        <v>6.82</v>
      </c>
      <c r="AB742" s="140">
        <v>34.700000000000003</v>
      </c>
      <c r="AC742" s="140">
        <v>21.3</v>
      </c>
      <c r="AD742" s="140">
        <v>24</v>
      </c>
      <c r="AE742" s="140">
        <v>7.1</v>
      </c>
      <c r="AF742" s="140">
        <v>99.4</v>
      </c>
      <c r="AG742" s="140">
        <f t="shared" si="473"/>
        <v>2.6999999999999993</v>
      </c>
      <c r="AH742" s="140">
        <v>12</v>
      </c>
      <c r="AI742" s="140">
        <v>2</v>
      </c>
      <c r="AJ742" s="140" t="s">
        <v>88</v>
      </c>
      <c r="AK742" s="140" t="s">
        <v>88</v>
      </c>
      <c r="AL742" s="140">
        <v>100</v>
      </c>
      <c r="AM742" s="140">
        <v>3590</v>
      </c>
      <c r="AN742" s="140">
        <v>110</v>
      </c>
      <c r="AO742" s="140">
        <v>0.5</v>
      </c>
      <c r="AP742" s="140">
        <v>0.2484863293062323</v>
      </c>
      <c r="AQ742" s="140">
        <v>0.03</v>
      </c>
      <c r="AR742" s="140">
        <v>5</v>
      </c>
      <c r="AS742" s="140">
        <v>4.5</v>
      </c>
      <c r="AT742" s="140">
        <v>54</v>
      </c>
      <c r="AU742" s="140" t="s">
        <v>88</v>
      </c>
      <c r="AV742" s="140">
        <v>7</v>
      </c>
      <c r="AW742" s="140" t="s">
        <v>88</v>
      </c>
      <c r="AX742" s="140">
        <v>5</v>
      </c>
      <c r="AY742" s="140">
        <v>0.1</v>
      </c>
      <c r="AZ742" s="140">
        <v>16</v>
      </c>
      <c r="BA742" s="140">
        <v>12</v>
      </c>
      <c r="BB742" s="140" t="s">
        <v>88</v>
      </c>
      <c r="BC742" s="140" t="s">
        <v>88</v>
      </c>
      <c r="BD742" s="140" t="s">
        <v>88</v>
      </c>
      <c r="BE742" s="154" t="s">
        <v>88</v>
      </c>
      <c r="BF742" s="140" t="s">
        <v>88</v>
      </c>
      <c r="BG742" s="140" t="s">
        <v>88</v>
      </c>
      <c r="BH742" s="140" t="s">
        <v>88</v>
      </c>
      <c r="BI742" s="155">
        <f t="shared" si="434"/>
        <v>98.689072970795294</v>
      </c>
      <c r="BJ742" s="156">
        <f t="shared" si="435"/>
        <v>42.807028181050754</v>
      </c>
      <c r="BK742" s="156">
        <f t="shared" si="436"/>
        <v>83.90482471056518</v>
      </c>
      <c r="BL742" s="156">
        <f t="shared" si="437"/>
        <v>80.14150832</v>
      </c>
      <c r="BM742" s="156">
        <f t="shared" si="438"/>
        <v>99.104004398411917</v>
      </c>
      <c r="BN742" s="156">
        <f t="shared" si="439"/>
        <v>61.608367706250007</v>
      </c>
      <c r="BO742" s="156">
        <f t="shared" si="440"/>
        <v>84.045279034802562</v>
      </c>
      <c r="BP742" s="156">
        <f t="shared" si="441"/>
        <v>87.220106469868753</v>
      </c>
      <c r="BQ742" s="156">
        <f t="shared" si="442"/>
        <v>85.8352328152816</v>
      </c>
      <c r="BR742" s="157">
        <f t="shared" si="443"/>
        <v>79.133203475971158</v>
      </c>
      <c r="BS742" s="158" t="str">
        <f t="shared" si="444"/>
        <v>BUENA</v>
      </c>
      <c r="BT742" s="159">
        <f t="shared" si="445"/>
        <v>50</v>
      </c>
      <c r="BU742" s="160">
        <f t="shared" si="446"/>
        <v>0.99400000000000011</v>
      </c>
      <c r="BV742" s="161">
        <f t="shared" si="447"/>
        <v>0.92338479873732759</v>
      </c>
      <c r="BW742" s="156">
        <f t="shared" si="448"/>
        <v>0.91190709716492857</v>
      </c>
      <c r="BX742" s="155">
        <f t="shared" si="449"/>
        <v>0.91</v>
      </c>
      <c r="BY742" s="161">
        <f t="shared" si="450"/>
        <v>0.999</v>
      </c>
      <c r="BZ742" s="161">
        <f t="shared" si="451"/>
        <v>0.93631436312792682</v>
      </c>
      <c r="CA742" s="155">
        <f t="shared" si="452"/>
        <v>0.15</v>
      </c>
      <c r="CB742" s="160">
        <f t="shared" si="453"/>
        <v>0.83532487626422569</v>
      </c>
      <c r="CC742" s="158" t="str">
        <f t="shared" si="454"/>
        <v>Aceptable</v>
      </c>
      <c r="CD742" s="160">
        <f t="shared" si="455"/>
        <v>6.3685636872073181E-2</v>
      </c>
      <c r="CE742" s="157">
        <f t="shared" si="456"/>
        <v>0</v>
      </c>
      <c r="CF742" s="157">
        <f t="shared" si="457"/>
        <v>0</v>
      </c>
      <c r="CG742" s="160">
        <f t="shared" si="458"/>
        <v>2.1228545624024393E-2</v>
      </c>
      <c r="CH742" s="162" t="str">
        <f t="shared" si="459"/>
        <v>Ninguna</v>
      </c>
      <c r="CI742" s="157">
        <f t="shared" si="460"/>
        <v>0</v>
      </c>
      <c r="CJ742" s="157">
        <f t="shared" si="461"/>
        <v>0.55085289120385905</v>
      </c>
      <c r="CK742" s="157">
        <f t="shared" si="462"/>
        <v>5.9999999999998943E-3</v>
      </c>
      <c r="CL742" s="163">
        <f t="shared" si="463"/>
        <v>0.18561763040128632</v>
      </c>
      <c r="CM742" s="162" t="str">
        <f t="shared" si="464"/>
        <v>Ninguna</v>
      </c>
      <c r="CN742" s="157">
        <f t="shared" si="465"/>
        <v>0</v>
      </c>
      <c r="CO742" s="157">
        <f t="shared" si="466"/>
        <v>0</v>
      </c>
      <c r="CP742" s="162" t="str">
        <f t="shared" si="467"/>
        <v>Ninguna</v>
      </c>
      <c r="CQ742" s="164">
        <f t="shared" si="468"/>
        <v>5.2530818623153501E-4</v>
      </c>
      <c r="CR742" s="164">
        <f t="shared" si="469"/>
        <v>5.2530818623153501E-4</v>
      </c>
      <c r="CS742" s="162" t="str">
        <f t="shared" si="470"/>
        <v>Ninguna</v>
      </c>
      <c r="CT742" s="165" t="str">
        <f t="shared" si="471"/>
        <v>Eutrofico</v>
      </c>
      <c r="CU742" s="144" t="s">
        <v>3135</v>
      </c>
      <c r="CV742" s="144" t="s">
        <v>3129</v>
      </c>
      <c r="CW742" s="153">
        <v>44195</v>
      </c>
      <c r="CX742" s="106">
        <f t="shared" si="472"/>
        <v>5.2784863293062321</v>
      </c>
    </row>
    <row r="743" spans="1:102" s="166" customFormat="1" ht="30" hidden="1" customHeight="1" x14ac:dyDescent="0.2">
      <c r="A743" s="144">
        <v>2020</v>
      </c>
      <c r="B743" s="145" t="s">
        <v>3136</v>
      </c>
      <c r="C743" s="146" t="s">
        <v>1303</v>
      </c>
      <c r="D743" s="85" t="s">
        <v>1769</v>
      </c>
      <c r="E743" s="146" t="s">
        <v>1305</v>
      </c>
      <c r="F743" s="86" t="s">
        <v>241</v>
      </c>
      <c r="G743" s="147" t="s">
        <v>1507</v>
      </c>
      <c r="H743" s="148">
        <v>-75.308222000000001</v>
      </c>
      <c r="I743" s="149">
        <v>6.90625</v>
      </c>
      <c r="J743" s="150">
        <v>863974.78379999998</v>
      </c>
      <c r="K743" s="147">
        <v>1255633.8474000001</v>
      </c>
      <c r="L743" s="151">
        <v>1501</v>
      </c>
      <c r="M743" s="147" t="s">
        <v>2544</v>
      </c>
      <c r="N743" s="147" t="s">
        <v>79</v>
      </c>
      <c r="O743" s="147" t="s">
        <v>2684</v>
      </c>
      <c r="P743" s="147" t="s">
        <v>685</v>
      </c>
      <c r="Q743" s="146" t="s">
        <v>243</v>
      </c>
      <c r="R743" s="146" t="s">
        <v>2694</v>
      </c>
      <c r="S743" s="146" t="s">
        <v>507</v>
      </c>
      <c r="T743" s="146" t="s">
        <v>2695</v>
      </c>
      <c r="U743" s="152" t="s">
        <v>1306</v>
      </c>
      <c r="V743" s="146" t="s">
        <v>1307</v>
      </c>
      <c r="W743" s="146" t="s">
        <v>1308</v>
      </c>
      <c r="X743" s="153" t="s">
        <v>1303</v>
      </c>
      <c r="Y743" s="153">
        <v>44178</v>
      </c>
      <c r="Z743" s="140">
        <v>3304.77</v>
      </c>
      <c r="AA743" s="140">
        <v>6.33</v>
      </c>
      <c r="AB743" s="140">
        <v>54.5</v>
      </c>
      <c r="AC743" s="140">
        <v>21.5</v>
      </c>
      <c r="AD743" s="140">
        <v>24.5</v>
      </c>
      <c r="AE743" s="140">
        <v>7.35</v>
      </c>
      <c r="AF743" s="140">
        <v>98.6</v>
      </c>
      <c r="AG743" s="140">
        <f t="shared" si="473"/>
        <v>3</v>
      </c>
      <c r="AH743" s="140">
        <v>12</v>
      </c>
      <c r="AI743" s="140">
        <v>2</v>
      </c>
      <c r="AJ743" s="140" t="s">
        <v>88</v>
      </c>
      <c r="AK743" s="140" t="s">
        <v>88</v>
      </c>
      <c r="AL743" s="140">
        <v>3010</v>
      </c>
      <c r="AM743" s="140">
        <v>7030</v>
      </c>
      <c r="AN743" s="140">
        <v>3255</v>
      </c>
      <c r="AO743" s="140">
        <v>0.5</v>
      </c>
      <c r="AP743" s="140">
        <v>0.2484863293062323</v>
      </c>
      <c r="AQ743" s="140">
        <v>0.03</v>
      </c>
      <c r="AR743" s="140">
        <v>5</v>
      </c>
      <c r="AS743" s="140">
        <v>7.09</v>
      </c>
      <c r="AT743" s="140">
        <v>40</v>
      </c>
      <c r="AU743" s="140" t="s">
        <v>88</v>
      </c>
      <c r="AV743" s="140">
        <v>7</v>
      </c>
      <c r="AW743" s="140" t="s">
        <v>88</v>
      </c>
      <c r="AX743" s="140">
        <v>5</v>
      </c>
      <c r="AY743" s="140">
        <v>0.1</v>
      </c>
      <c r="AZ743" s="140">
        <v>23.1</v>
      </c>
      <c r="BA743" s="140">
        <v>15.6</v>
      </c>
      <c r="BB743" s="140" t="s">
        <v>88</v>
      </c>
      <c r="BC743" s="140" t="s">
        <v>88</v>
      </c>
      <c r="BD743" s="140" t="s">
        <v>88</v>
      </c>
      <c r="BE743" s="154" t="s">
        <v>88</v>
      </c>
      <c r="BF743" s="140" t="s">
        <v>88</v>
      </c>
      <c r="BG743" s="140" t="s">
        <v>88</v>
      </c>
      <c r="BH743" s="140" t="s">
        <v>88</v>
      </c>
      <c r="BI743" s="155">
        <f t="shared" si="434"/>
        <v>98.577800352212506</v>
      </c>
      <c r="BJ743" s="156">
        <f t="shared" si="435"/>
        <v>15.458279675277687</v>
      </c>
      <c r="BK743" s="156">
        <f t="shared" si="436"/>
        <v>67.804939027721247</v>
      </c>
      <c r="BL743" s="156">
        <f t="shared" si="437"/>
        <v>80.14150832</v>
      </c>
      <c r="BM743" s="156">
        <f t="shared" si="438"/>
        <v>99.104004398411917</v>
      </c>
      <c r="BN743" s="156">
        <f t="shared" si="439"/>
        <v>61.608367706250007</v>
      </c>
      <c r="BO743" s="156">
        <f t="shared" si="440"/>
        <v>82.8532985051</v>
      </c>
      <c r="BP743" s="156">
        <f t="shared" si="441"/>
        <v>81.758504495368825</v>
      </c>
      <c r="BQ743" s="156">
        <f t="shared" si="442"/>
        <v>85.348902016000011</v>
      </c>
      <c r="BR743" s="157">
        <f t="shared" si="443"/>
        <v>72.377330577895606</v>
      </c>
      <c r="BS743" s="158" t="str">
        <f t="shared" si="444"/>
        <v>BUENA</v>
      </c>
      <c r="BT743" s="159">
        <f t="shared" si="445"/>
        <v>50</v>
      </c>
      <c r="BU743" s="160">
        <f t="shared" si="446"/>
        <v>0.98599999999999999</v>
      </c>
      <c r="BV743" s="161">
        <f t="shared" si="447"/>
        <v>0.1</v>
      </c>
      <c r="BW743" s="156">
        <f t="shared" si="448"/>
        <v>0.70678454054206841</v>
      </c>
      <c r="BX743" s="155">
        <f t="shared" si="449"/>
        <v>0.91</v>
      </c>
      <c r="BY743" s="161">
        <f t="shared" si="450"/>
        <v>0.999</v>
      </c>
      <c r="BZ743" s="161">
        <f t="shared" si="451"/>
        <v>0.88338046294966255</v>
      </c>
      <c r="CA743" s="155">
        <f t="shared" si="452"/>
        <v>0.15</v>
      </c>
      <c r="CB743" s="160">
        <f t="shared" si="453"/>
        <v>0.68264310048884236</v>
      </c>
      <c r="CC743" s="158" t="str">
        <f t="shared" si="454"/>
        <v>Regular</v>
      </c>
      <c r="CD743" s="160">
        <f t="shared" si="455"/>
        <v>0.11661953705033749</v>
      </c>
      <c r="CE743" s="157">
        <f t="shared" si="456"/>
        <v>0</v>
      </c>
      <c r="CF743" s="157">
        <f t="shared" si="457"/>
        <v>0</v>
      </c>
      <c r="CG743" s="160">
        <f t="shared" si="458"/>
        <v>3.8873179016779162E-2</v>
      </c>
      <c r="CH743" s="162" t="str">
        <f t="shared" si="459"/>
        <v>Ninguna</v>
      </c>
      <c r="CI743" s="157">
        <f t="shared" si="460"/>
        <v>0</v>
      </c>
      <c r="CJ743" s="157">
        <f t="shared" si="461"/>
        <v>0.71429498201110153</v>
      </c>
      <c r="CK743" s="157">
        <f t="shared" si="462"/>
        <v>1.4000000000000012E-2</v>
      </c>
      <c r="CL743" s="163">
        <f t="shared" si="463"/>
        <v>0.24276499400370052</v>
      </c>
      <c r="CM743" s="162" t="str">
        <f t="shared" si="464"/>
        <v>Baja</v>
      </c>
      <c r="CN743" s="157">
        <f t="shared" si="465"/>
        <v>0</v>
      </c>
      <c r="CO743" s="157">
        <f t="shared" si="466"/>
        <v>0</v>
      </c>
      <c r="CP743" s="162" t="str">
        <f t="shared" si="467"/>
        <v>Ninguna</v>
      </c>
      <c r="CQ743" s="164">
        <f t="shared" si="468"/>
        <v>9.6922688077670678E-5</v>
      </c>
      <c r="CR743" s="164">
        <f t="shared" si="469"/>
        <v>9.6922688077670678E-5</v>
      </c>
      <c r="CS743" s="162" t="str">
        <f t="shared" si="470"/>
        <v>Ninguna</v>
      </c>
      <c r="CT743" s="165" t="str">
        <f t="shared" si="471"/>
        <v>Eutrofico</v>
      </c>
      <c r="CU743" s="144" t="s">
        <v>3137</v>
      </c>
      <c r="CV743" s="144" t="s">
        <v>3129</v>
      </c>
      <c r="CW743" s="153">
        <v>44195</v>
      </c>
      <c r="CX743" s="106">
        <f t="shared" si="472"/>
        <v>5.2784863293062321</v>
      </c>
    </row>
    <row r="744" spans="1:102" ht="30" hidden="1" customHeight="1" x14ac:dyDescent="0.2">
      <c r="A744" s="83">
        <v>2020</v>
      </c>
      <c r="B744" s="108" t="s">
        <v>3138</v>
      </c>
      <c r="C744" s="84" t="s">
        <v>286</v>
      </c>
      <c r="D744" s="85" t="s">
        <v>1783</v>
      </c>
      <c r="E744" s="84" t="s">
        <v>282</v>
      </c>
      <c r="F744" s="86" t="s">
        <v>241</v>
      </c>
      <c r="G744" s="86" t="s">
        <v>1507</v>
      </c>
      <c r="H744" s="87">
        <v>-75.493680999999995</v>
      </c>
      <c r="I744" s="119">
        <v>6.9409640000000001</v>
      </c>
      <c r="J744" s="88">
        <v>843484.47609999997</v>
      </c>
      <c r="K744" s="86">
        <v>1259530.983</v>
      </c>
      <c r="L744" s="89">
        <v>2599</v>
      </c>
      <c r="M744" s="86" t="s">
        <v>2544</v>
      </c>
      <c r="N744" s="86" t="s">
        <v>79</v>
      </c>
      <c r="O744" s="86" t="s">
        <v>2684</v>
      </c>
      <c r="P744" s="86" t="s">
        <v>685</v>
      </c>
      <c r="Q744" s="84" t="s">
        <v>243</v>
      </c>
      <c r="R744" s="84" t="s">
        <v>2694</v>
      </c>
      <c r="S744" s="84" t="s">
        <v>1318</v>
      </c>
      <c r="T744" s="84" t="s">
        <v>2695</v>
      </c>
      <c r="U744" s="85" t="s">
        <v>283</v>
      </c>
      <c r="V744" s="84" t="s">
        <v>2699</v>
      </c>
      <c r="W744" s="84" t="s">
        <v>285</v>
      </c>
      <c r="X744" s="90" t="s">
        <v>286</v>
      </c>
      <c r="Y744" s="90">
        <v>44174</v>
      </c>
      <c r="Z744" s="91">
        <v>58.45</v>
      </c>
      <c r="AA744" s="91">
        <v>7.62</v>
      </c>
      <c r="AB744" s="91">
        <v>14</v>
      </c>
      <c r="AC744" s="91">
        <v>12.5</v>
      </c>
      <c r="AD744" s="91">
        <v>16.3</v>
      </c>
      <c r="AE744" s="91">
        <v>6.83</v>
      </c>
      <c r="AF744" s="91">
        <v>95.4</v>
      </c>
      <c r="AG744" s="91">
        <f t="shared" si="473"/>
        <v>3.8000000000000007</v>
      </c>
      <c r="AH744" s="91">
        <v>12</v>
      </c>
      <c r="AI744" s="91">
        <v>2</v>
      </c>
      <c r="AJ744" s="91" t="s">
        <v>88</v>
      </c>
      <c r="AK744" s="91" t="s">
        <v>88</v>
      </c>
      <c r="AL744" s="91">
        <v>6950</v>
      </c>
      <c r="AM744" s="91">
        <v>30760</v>
      </c>
      <c r="AN744" s="91">
        <v>10919</v>
      </c>
      <c r="AO744" s="91">
        <v>0.5</v>
      </c>
      <c r="AP744" s="91">
        <v>0.2484863293062323</v>
      </c>
      <c r="AQ744" s="91">
        <v>0.03</v>
      </c>
      <c r="AR744" s="91">
        <v>5</v>
      </c>
      <c r="AS744" s="91">
        <v>0.97299999999999998</v>
      </c>
      <c r="AT744" s="91">
        <v>29</v>
      </c>
      <c r="AU744" s="91" t="s">
        <v>88</v>
      </c>
      <c r="AV744" s="91">
        <v>7</v>
      </c>
      <c r="AW744" s="91">
        <v>0.1</v>
      </c>
      <c r="AX744" s="91">
        <v>5</v>
      </c>
      <c r="AY744" s="91">
        <v>0.1</v>
      </c>
      <c r="AZ744" s="91">
        <v>6.65</v>
      </c>
      <c r="BA744" s="91">
        <v>6.63</v>
      </c>
      <c r="BB744" s="91" t="s">
        <v>88</v>
      </c>
      <c r="BC744" s="91" t="s">
        <v>88</v>
      </c>
      <c r="BD744" s="91" t="s">
        <v>88</v>
      </c>
      <c r="BE744" s="93" t="s">
        <v>88</v>
      </c>
      <c r="BF744" s="91" t="s">
        <v>88</v>
      </c>
      <c r="BG744" s="91" t="s">
        <v>88</v>
      </c>
      <c r="BH744" s="91" t="s">
        <v>88</v>
      </c>
      <c r="BI744" s="127">
        <f t="shared" si="434"/>
        <v>97.776523712714649</v>
      </c>
      <c r="BJ744" s="128">
        <f t="shared" si="435"/>
        <v>9.8713732463314052</v>
      </c>
      <c r="BK744" s="128">
        <f t="shared" si="436"/>
        <v>92.190117952788569</v>
      </c>
      <c r="BL744" s="128">
        <f t="shared" si="437"/>
        <v>80.14150832</v>
      </c>
      <c r="BM744" s="128">
        <f t="shared" si="438"/>
        <v>99.104004398411917</v>
      </c>
      <c r="BN744" s="128">
        <f t="shared" si="439"/>
        <v>61.608367706250007</v>
      </c>
      <c r="BO744" s="128">
        <f t="shared" si="440"/>
        <v>79.306378458376571</v>
      </c>
      <c r="BP744" s="128">
        <f t="shared" si="441"/>
        <v>95.586609883135154</v>
      </c>
      <c r="BQ744" s="128">
        <f t="shared" si="442"/>
        <v>84.572843273179103</v>
      </c>
      <c r="BR744" s="96">
        <f t="shared" si="443"/>
        <v>74.72681051665846</v>
      </c>
      <c r="BS744" s="129" t="str">
        <f t="shared" si="444"/>
        <v>BUENA</v>
      </c>
      <c r="BT744" s="98">
        <f t="shared" si="445"/>
        <v>50</v>
      </c>
      <c r="BU744" s="99">
        <f t="shared" si="446"/>
        <v>0.95400000000000007</v>
      </c>
      <c r="BV744" s="130">
        <f t="shared" si="447"/>
        <v>0.1</v>
      </c>
      <c r="BW744" s="128">
        <f t="shared" si="448"/>
        <v>1</v>
      </c>
      <c r="BX744" s="127">
        <f t="shared" si="449"/>
        <v>0.91</v>
      </c>
      <c r="BY744" s="130">
        <f t="shared" si="450"/>
        <v>0.999</v>
      </c>
      <c r="BZ744" s="130">
        <f t="shared" si="451"/>
        <v>0.98112827637085576</v>
      </c>
      <c r="CA744" s="127">
        <f t="shared" si="452"/>
        <v>0.15</v>
      </c>
      <c r="CB744" s="99">
        <f t="shared" si="453"/>
        <v>0.7322579586919199</v>
      </c>
      <c r="CC744" s="129" t="str">
        <f t="shared" si="454"/>
        <v>Aceptable</v>
      </c>
      <c r="CD744" s="99">
        <f t="shared" si="455"/>
        <v>1.8871723629144192E-2</v>
      </c>
      <c r="CE744" s="96">
        <f t="shared" si="456"/>
        <v>0</v>
      </c>
      <c r="CF744" s="96">
        <f t="shared" si="457"/>
        <v>0</v>
      </c>
      <c r="CG744" s="99">
        <f t="shared" si="458"/>
        <v>6.2905745430480641E-3</v>
      </c>
      <c r="CH744" s="131" t="str">
        <f t="shared" si="459"/>
        <v>Ninguna</v>
      </c>
      <c r="CI744" s="96">
        <f t="shared" si="460"/>
        <v>0</v>
      </c>
      <c r="CJ744" s="96">
        <f t="shared" si="461"/>
        <v>1</v>
      </c>
      <c r="CK744" s="96">
        <f t="shared" si="462"/>
        <v>4.599999999999993E-2</v>
      </c>
      <c r="CL744" s="102">
        <f t="shared" si="463"/>
        <v>0.34866666666666662</v>
      </c>
      <c r="CM744" s="131" t="str">
        <f t="shared" si="464"/>
        <v>Baja</v>
      </c>
      <c r="CN744" s="96">
        <f t="shared" si="465"/>
        <v>0</v>
      </c>
      <c r="CO744" s="96">
        <f t="shared" si="466"/>
        <v>0</v>
      </c>
      <c r="CP744" s="131" t="str">
        <f t="shared" si="467"/>
        <v>Ninguna</v>
      </c>
      <c r="CQ744" s="104">
        <f t="shared" si="468"/>
        <v>8.2357581162061204E-3</v>
      </c>
      <c r="CR744" s="104">
        <f t="shared" si="469"/>
        <v>8.2357581162061204E-3</v>
      </c>
      <c r="CS744" s="131" t="str">
        <f t="shared" si="470"/>
        <v>Ninguna</v>
      </c>
      <c r="CT744" s="132" t="str">
        <f t="shared" si="471"/>
        <v>Eutrofico</v>
      </c>
      <c r="CU744" s="83" t="s">
        <v>3139</v>
      </c>
      <c r="CV744" s="83" t="s">
        <v>3140</v>
      </c>
      <c r="CW744" s="90">
        <v>44188</v>
      </c>
      <c r="CX744" s="106">
        <f t="shared" si="472"/>
        <v>5.2784863293062321</v>
      </c>
    </row>
    <row r="745" spans="1:102" ht="30" hidden="1" customHeight="1" x14ac:dyDescent="0.2">
      <c r="A745" s="83">
        <v>2020</v>
      </c>
      <c r="B745" s="108" t="s">
        <v>3141</v>
      </c>
      <c r="C745" s="84" t="s">
        <v>286</v>
      </c>
      <c r="D745" s="85" t="s">
        <v>3142</v>
      </c>
      <c r="E745" s="84" t="s">
        <v>282</v>
      </c>
      <c r="F745" s="86" t="s">
        <v>241</v>
      </c>
      <c r="G745" s="86" t="s">
        <v>1507</v>
      </c>
      <c r="H745" s="87">
        <v>-75.485239000000007</v>
      </c>
      <c r="I745" s="119">
        <v>6.9497470000000003</v>
      </c>
      <c r="J745" s="88">
        <v>844420.5577</v>
      </c>
      <c r="K745" s="86">
        <v>1260499.8063999999</v>
      </c>
      <c r="L745" s="89">
        <v>2422</v>
      </c>
      <c r="M745" s="86" t="s">
        <v>2544</v>
      </c>
      <c r="N745" s="86" t="s">
        <v>79</v>
      </c>
      <c r="O745" s="86" t="s">
        <v>2684</v>
      </c>
      <c r="P745" s="86" t="s">
        <v>685</v>
      </c>
      <c r="Q745" s="84" t="s">
        <v>243</v>
      </c>
      <c r="R745" s="84" t="s">
        <v>2694</v>
      </c>
      <c r="S745" s="84" t="s">
        <v>1318</v>
      </c>
      <c r="T745" s="84" t="s">
        <v>2695</v>
      </c>
      <c r="U745" s="85" t="s">
        <v>283</v>
      </c>
      <c r="V745" s="84" t="s">
        <v>2699</v>
      </c>
      <c r="W745" s="84" t="s">
        <v>285</v>
      </c>
      <c r="X745" s="90" t="s">
        <v>286</v>
      </c>
      <c r="Y745" s="90">
        <v>44174</v>
      </c>
      <c r="Z745" s="91">
        <v>506.78</v>
      </c>
      <c r="AA745" s="91">
        <v>7.66</v>
      </c>
      <c r="AB745" s="91">
        <v>15</v>
      </c>
      <c r="AC745" s="91">
        <v>14.19</v>
      </c>
      <c r="AD745" s="91">
        <v>20</v>
      </c>
      <c r="AE745" s="91">
        <v>6.34</v>
      </c>
      <c r="AF745" s="91">
        <v>81.2</v>
      </c>
      <c r="AG745" s="91">
        <f t="shared" si="473"/>
        <v>5.8100000000000005</v>
      </c>
      <c r="AH745" s="91">
        <v>12</v>
      </c>
      <c r="AI745" s="91">
        <v>2</v>
      </c>
      <c r="AJ745" s="91" t="s">
        <v>88</v>
      </c>
      <c r="AK745" s="91" t="s">
        <v>88</v>
      </c>
      <c r="AL745" s="91">
        <v>7680</v>
      </c>
      <c r="AM745" s="91">
        <v>36540</v>
      </c>
      <c r="AN745" s="91">
        <v>10860</v>
      </c>
      <c r="AO745" s="91">
        <v>0.5</v>
      </c>
      <c r="AP745" s="91">
        <v>0.2484863293062323</v>
      </c>
      <c r="AQ745" s="91">
        <v>0.03</v>
      </c>
      <c r="AR745" s="91">
        <v>5</v>
      </c>
      <c r="AS745" s="91">
        <v>1.37</v>
      </c>
      <c r="AT745" s="91">
        <v>19</v>
      </c>
      <c r="AU745" s="91" t="s">
        <v>88</v>
      </c>
      <c r="AV745" s="91">
        <v>7</v>
      </c>
      <c r="AW745" s="91">
        <v>0.1</v>
      </c>
      <c r="AX745" s="91">
        <v>5</v>
      </c>
      <c r="AY745" s="91">
        <v>0.1</v>
      </c>
      <c r="AZ745" s="91">
        <v>7.58</v>
      </c>
      <c r="BA745" s="91">
        <v>5.62</v>
      </c>
      <c r="BB745" s="91" t="s">
        <v>88</v>
      </c>
      <c r="BC745" s="91" t="s">
        <v>88</v>
      </c>
      <c r="BD745" s="91" t="s">
        <v>88</v>
      </c>
      <c r="BE745" s="93" t="s">
        <v>88</v>
      </c>
      <c r="BF745" s="91" t="s">
        <v>88</v>
      </c>
      <c r="BG745" s="91" t="s">
        <v>88</v>
      </c>
      <c r="BH745" s="91" t="s">
        <v>88</v>
      </c>
      <c r="BI745" s="127">
        <f t="shared" si="434"/>
        <v>87.687708862079447</v>
      </c>
      <c r="BJ745" s="128">
        <f t="shared" si="435"/>
        <v>9.8921942288720484</v>
      </c>
      <c r="BK745" s="128">
        <f t="shared" si="436"/>
        <v>91.744910772620642</v>
      </c>
      <c r="BL745" s="128">
        <f t="shared" si="437"/>
        <v>80.14150832</v>
      </c>
      <c r="BM745" s="128">
        <f t="shared" si="438"/>
        <v>99.104004398411917</v>
      </c>
      <c r="BN745" s="128">
        <f t="shared" si="439"/>
        <v>61.608367706250007</v>
      </c>
      <c r="BO745" s="128">
        <f t="shared" si="440"/>
        <v>68.672551425672879</v>
      </c>
      <c r="BP745" s="128">
        <f t="shared" si="441"/>
        <v>94.588004060827799</v>
      </c>
      <c r="BQ745" s="128">
        <f t="shared" si="442"/>
        <v>83.5369520713231</v>
      </c>
      <c r="BR745" s="96">
        <f t="shared" si="443"/>
        <v>71.750287006253629</v>
      </c>
      <c r="BS745" s="129" t="str">
        <f t="shared" si="444"/>
        <v>BUENA</v>
      </c>
      <c r="BT745" s="98">
        <f t="shared" si="445"/>
        <v>50</v>
      </c>
      <c r="BU745" s="99">
        <f t="shared" si="446"/>
        <v>0.81200000000000006</v>
      </c>
      <c r="BV745" s="130">
        <f t="shared" si="447"/>
        <v>0.1</v>
      </c>
      <c r="BW745" s="128">
        <f t="shared" si="448"/>
        <v>1</v>
      </c>
      <c r="BX745" s="127">
        <f t="shared" si="449"/>
        <v>0.91</v>
      </c>
      <c r="BY745" s="130">
        <f t="shared" si="450"/>
        <v>0.999</v>
      </c>
      <c r="BZ745" s="130">
        <f t="shared" si="451"/>
        <v>0.97930038408437392</v>
      </c>
      <c r="CA745" s="127">
        <f t="shared" si="452"/>
        <v>0.15</v>
      </c>
      <c r="CB745" s="99">
        <f t="shared" si="453"/>
        <v>0.70928205377181253</v>
      </c>
      <c r="CC745" s="129" t="str">
        <f t="shared" si="454"/>
        <v>Aceptable</v>
      </c>
      <c r="CD745" s="99">
        <f t="shared" si="455"/>
        <v>2.0699615915626118E-2</v>
      </c>
      <c r="CE745" s="96">
        <f t="shared" si="456"/>
        <v>0</v>
      </c>
      <c r="CF745" s="96">
        <f t="shared" si="457"/>
        <v>0</v>
      </c>
      <c r="CG745" s="99">
        <f t="shared" si="458"/>
        <v>6.8998719718753728E-3</v>
      </c>
      <c r="CH745" s="131" t="str">
        <f t="shared" si="459"/>
        <v>Ninguna</v>
      </c>
      <c r="CI745" s="96">
        <f t="shared" si="460"/>
        <v>0</v>
      </c>
      <c r="CJ745" s="96">
        <f t="shared" si="461"/>
        <v>1</v>
      </c>
      <c r="CK745" s="96">
        <f t="shared" si="462"/>
        <v>0.18799999999999994</v>
      </c>
      <c r="CL745" s="102">
        <f t="shared" si="463"/>
        <v>0.39599999999999996</v>
      </c>
      <c r="CM745" s="131" t="str">
        <f t="shared" si="464"/>
        <v>Baja</v>
      </c>
      <c r="CN745" s="96">
        <f t="shared" si="465"/>
        <v>0</v>
      </c>
      <c r="CO745" s="96">
        <f t="shared" si="466"/>
        <v>0</v>
      </c>
      <c r="CP745" s="131" t="str">
        <f t="shared" si="467"/>
        <v>Ninguna</v>
      </c>
      <c r="CQ745" s="104">
        <f t="shared" si="468"/>
        <v>9.4429409297708284E-3</v>
      </c>
      <c r="CR745" s="104">
        <f t="shared" si="469"/>
        <v>9.4429409297708284E-3</v>
      </c>
      <c r="CS745" s="131" t="str">
        <f t="shared" si="470"/>
        <v>Ninguna</v>
      </c>
      <c r="CT745" s="132" t="str">
        <f t="shared" si="471"/>
        <v>Eutrofico</v>
      </c>
      <c r="CU745" s="83" t="s">
        <v>3139</v>
      </c>
      <c r="CV745" s="83" t="s">
        <v>3140</v>
      </c>
      <c r="CW745" s="90">
        <v>44188</v>
      </c>
      <c r="CX745" s="106">
        <f t="shared" si="472"/>
        <v>5.2784863293062321</v>
      </c>
    </row>
    <row r="746" spans="1:102" ht="30" hidden="1" customHeight="1" x14ac:dyDescent="0.2">
      <c r="A746" s="83">
        <v>2020</v>
      </c>
      <c r="B746" s="108" t="s">
        <v>3143</v>
      </c>
      <c r="C746" s="84" t="s">
        <v>286</v>
      </c>
      <c r="D746" s="85" t="s">
        <v>3144</v>
      </c>
      <c r="E746" s="84" t="s">
        <v>282</v>
      </c>
      <c r="F746" s="86" t="s">
        <v>241</v>
      </c>
      <c r="G746" s="86" t="s">
        <v>1507</v>
      </c>
      <c r="H746" s="87">
        <v>-75.448443999999995</v>
      </c>
      <c r="I746" s="119">
        <v>6.9664440000000001</v>
      </c>
      <c r="J746" s="88">
        <v>848493.18649999995</v>
      </c>
      <c r="K746" s="86">
        <v>1262334.9180000001</v>
      </c>
      <c r="L746" s="89">
        <v>2216</v>
      </c>
      <c r="M746" s="86" t="s">
        <v>2544</v>
      </c>
      <c r="N746" s="86" t="s">
        <v>79</v>
      </c>
      <c r="O746" s="86" t="s">
        <v>2684</v>
      </c>
      <c r="P746" s="86" t="s">
        <v>685</v>
      </c>
      <c r="Q746" s="84" t="s">
        <v>243</v>
      </c>
      <c r="R746" s="84" t="s">
        <v>2694</v>
      </c>
      <c r="S746" s="84" t="s">
        <v>1318</v>
      </c>
      <c r="T746" s="84" t="s">
        <v>2695</v>
      </c>
      <c r="U746" s="85" t="s">
        <v>283</v>
      </c>
      <c r="V746" s="84" t="s">
        <v>2699</v>
      </c>
      <c r="W746" s="84" t="s">
        <v>285</v>
      </c>
      <c r="X746" s="90" t="s">
        <v>286</v>
      </c>
      <c r="Y746" s="90">
        <v>44174</v>
      </c>
      <c r="Z746" s="91">
        <v>807.16</v>
      </c>
      <c r="AA746" s="91">
        <v>7.8</v>
      </c>
      <c r="AB746" s="91">
        <v>25</v>
      </c>
      <c r="AC746" s="91">
        <v>14.4</v>
      </c>
      <c r="AD746" s="91">
        <v>19</v>
      </c>
      <c r="AE746" s="91">
        <v>7.18</v>
      </c>
      <c r="AF746" s="91">
        <v>95.4</v>
      </c>
      <c r="AG746" s="91">
        <f t="shared" si="473"/>
        <v>4.5999999999999996</v>
      </c>
      <c r="AH746" s="91">
        <v>12</v>
      </c>
      <c r="AI746" s="91">
        <v>2</v>
      </c>
      <c r="AJ746" s="91" t="s">
        <v>88</v>
      </c>
      <c r="AK746" s="91" t="s">
        <v>88</v>
      </c>
      <c r="AL746" s="91">
        <v>14670</v>
      </c>
      <c r="AM746" s="91">
        <v>41060</v>
      </c>
      <c r="AN746" s="91">
        <v>15150</v>
      </c>
      <c r="AO746" s="91">
        <v>0.5</v>
      </c>
      <c r="AP746" s="91">
        <v>0.2484863293062323</v>
      </c>
      <c r="AQ746" s="91">
        <v>0.03</v>
      </c>
      <c r="AR746" s="91">
        <v>5</v>
      </c>
      <c r="AS746" s="91">
        <v>6.1</v>
      </c>
      <c r="AT746" s="91">
        <v>46</v>
      </c>
      <c r="AU746" s="91" t="s">
        <v>88</v>
      </c>
      <c r="AV746" s="91">
        <v>7</v>
      </c>
      <c r="AW746" s="91">
        <v>0.1</v>
      </c>
      <c r="AX746" s="91">
        <v>5</v>
      </c>
      <c r="AY746" s="91">
        <v>0.1</v>
      </c>
      <c r="AZ746" s="91">
        <v>14.6</v>
      </c>
      <c r="BA746" s="91">
        <v>11.7</v>
      </c>
      <c r="BB746" s="91" t="s">
        <v>88</v>
      </c>
      <c r="BC746" s="91" t="s">
        <v>88</v>
      </c>
      <c r="BD746" s="91" t="s">
        <v>88</v>
      </c>
      <c r="BE746" s="93" t="s">
        <v>88</v>
      </c>
      <c r="BF746" s="91" t="s">
        <v>88</v>
      </c>
      <c r="BG746" s="91" t="s">
        <v>88</v>
      </c>
      <c r="BH746" s="91" t="s">
        <v>88</v>
      </c>
      <c r="BI746" s="127">
        <f t="shared" si="434"/>
        <v>97.776523712714649</v>
      </c>
      <c r="BJ746" s="128">
        <f t="shared" si="435"/>
        <v>8.6765457841510614</v>
      </c>
      <c r="BK746" s="128">
        <f t="shared" si="436"/>
        <v>89.555636015997152</v>
      </c>
      <c r="BL746" s="128">
        <f t="shared" si="437"/>
        <v>80.14150832</v>
      </c>
      <c r="BM746" s="128">
        <f t="shared" si="438"/>
        <v>99.104004398411917</v>
      </c>
      <c r="BN746" s="128">
        <f t="shared" si="439"/>
        <v>61.608367706250007</v>
      </c>
      <c r="BO746" s="128">
        <f t="shared" si="440"/>
        <v>75.311752751873854</v>
      </c>
      <c r="BP746" s="128">
        <f t="shared" si="441"/>
        <v>83.781704192806984</v>
      </c>
      <c r="BQ746" s="128">
        <f t="shared" si="442"/>
        <v>85.622906595121606</v>
      </c>
      <c r="BR746" s="96">
        <f t="shared" si="443"/>
        <v>72.975494516322001</v>
      </c>
      <c r="BS746" s="129" t="str">
        <f t="shared" si="444"/>
        <v>BUENA</v>
      </c>
      <c r="BT746" s="98">
        <f t="shared" si="445"/>
        <v>50</v>
      </c>
      <c r="BU746" s="99">
        <f t="shared" si="446"/>
        <v>0.95400000000000007</v>
      </c>
      <c r="BV746" s="130">
        <f t="shared" si="447"/>
        <v>0.1</v>
      </c>
      <c r="BW746" s="128">
        <f t="shared" si="448"/>
        <v>1</v>
      </c>
      <c r="BX746" s="127">
        <f t="shared" si="449"/>
        <v>0.91</v>
      </c>
      <c r="BY746" s="130">
        <f t="shared" si="450"/>
        <v>0.999</v>
      </c>
      <c r="BZ746" s="130">
        <f t="shared" si="451"/>
        <v>0.95895695142398618</v>
      </c>
      <c r="CA746" s="127">
        <f t="shared" si="452"/>
        <v>0.15</v>
      </c>
      <c r="CB746" s="99">
        <f t="shared" si="453"/>
        <v>0.72915397319935815</v>
      </c>
      <c r="CC746" s="129" t="str">
        <f t="shared" si="454"/>
        <v>Aceptable</v>
      </c>
      <c r="CD746" s="99">
        <f t="shared" si="455"/>
        <v>4.1043048576013805E-2</v>
      </c>
      <c r="CE746" s="96">
        <f t="shared" si="456"/>
        <v>0</v>
      </c>
      <c r="CF746" s="96">
        <f t="shared" si="457"/>
        <v>0</v>
      </c>
      <c r="CG746" s="99">
        <f t="shared" si="458"/>
        <v>1.3681016192004602E-2</v>
      </c>
      <c r="CH746" s="131" t="str">
        <f t="shared" si="459"/>
        <v>Ninguna</v>
      </c>
      <c r="CI746" s="96">
        <f t="shared" si="460"/>
        <v>0</v>
      </c>
      <c r="CJ746" s="96">
        <f t="shared" si="461"/>
        <v>1</v>
      </c>
      <c r="CK746" s="96">
        <f t="shared" si="462"/>
        <v>4.599999999999993E-2</v>
      </c>
      <c r="CL746" s="102">
        <f t="shared" si="463"/>
        <v>0.34866666666666662</v>
      </c>
      <c r="CM746" s="131" t="str">
        <f t="shared" si="464"/>
        <v>Baja</v>
      </c>
      <c r="CN746" s="96">
        <f t="shared" si="465"/>
        <v>0</v>
      </c>
      <c r="CO746" s="96">
        <f t="shared" si="466"/>
        <v>0</v>
      </c>
      <c r="CP746" s="131" t="str">
        <f t="shared" si="467"/>
        <v>Ninguna</v>
      </c>
      <c r="CQ746" s="104">
        <f t="shared" si="468"/>
        <v>1.5217121208656325E-2</v>
      </c>
      <c r="CR746" s="104">
        <f t="shared" si="469"/>
        <v>1.5217121208656325E-2</v>
      </c>
      <c r="CS746" s="131" t="str">
        <f t="shared" si="470"/>
        <v>Ninguna</v>
      </c>
      <c r="CT746" s="132" t="str">
        <f t="shared" si="471"/>
        <v>Eutrofico</v>
      </c>
      <c r="CU746" s="83" t="s">
        <v>3139</v>
      </c>
      <c r="CV746" s="83" t="s">
        <v>3140</v>
      </c>
      <c r="CW746" s="90">
        <v>44188</v>
      </c>
      <c r="CX746" s="106">
        <f t="shared" si="472"/>
        <v>5.2784863293062321</v>
      </c>
    </row>
    <row r="747" spans="1:102" ht="30" hidden="1" customHeight="1" x14ac:dyDescent="0.2">
      <c r="A747" s="83">
        <v>2020</v>
      </c>
      <c r="B747" s="108" t="s">
        <v>3145</v>
      </c>
      <c r="C747" s="84" t="s">
        <v>286</v>
      </c>
      <c r="D747" s="85" t="s">
        <v>1779</v>
      </c>
      <c r="E747" s="84" t="s">
        <v>282</v>
      </c>
      <c r="F747" s="86" t="s">
        <v>241</v>
      </c>
      <c r="G747" s="86" t="s">
        <v>1494</v>
      </c>
      <c r="H747" s="87">
        <v>-75.424666999999999</v>
      </c>
      <c r="I747" s="119">
        <v>6.9543609999999996</v>
      </c>
      <c r="J747" s="88">
        <v>851117.53189999994</v>
      </c>
      <c r="K747" s="86">
        <v>1260990.7285</v>
      </c>
      <c r="L747" s="89">
        <v>2066</v>
      </c>
      <c r="M747" s="86" t="s">
        <v>2544</v>
      </c>
      <c r="N747" s="86" t="s">
        <v>79</v>
      </c>
      <c r="O747" s="86" t="s">
        <v>2684</v>
      </c>
      <c r="P747" s="86" t="s">
        <v>685</v>
      </c>
      <c r="Q747" s="84" t="s">
        <v>243</v>
      </c>
      <c r="R747" s="84" t="s">
        <v>2694</v>
      </c>
      <c r="S747" s="84" t="s">
        <v>1318</v>
      </c>
      <c r="T747" s="84" t="s">
        <v>2695</v>
      </c>
      <c r="U747" s="85" t="s">
        <v>283</v>
      </c>
      <c r="V747" s="84" t="s">
        <v>2699</v>
      </c>
      <c r="W747" s="84" t="s">
        <v>285</v>
      </c>
      <c r="X747" s="90" t="s">
        <v>286</v>
      </c>
      <c r="Y747" s="90">
        <v>44174</v>
      </c>
      <c r="Z747" s="91">
        <v>1312.67</v>
      </c>
      <c r="AA747" s="91">
        <v>7.2</v>
      </c>
      <c r="AB747" s="91">
        <v>44</v>
      </c>
      <c r="AC747" s="91">
        <v>25.5</v>
      </c>
      <c r="AD747" s="91">
        <v>27</v>
      </c>
      <c r="AE747" s="91">
        <v>7.42</v>
      </c>
      <c r="AF747" s="91">
        <v>93.7</v>
      </c>
      <c r="AG747" s="91">
        <f t="shared" si="473"/>
        <v>1.5</v>
      </c>
      <c r="AH747" s="91">
        <v>12</v>
      </c>
      <c r="AI747" s="91">
        <v>2</v>
      </c>
      <c r="AJ747" s="91" t="s">
        <v>88</v>
      </c>
      <c r="AK747" s="91" t="s">
        <v>88</v>
      </c>
      <c r="AL747" s="91">
        <v>57940</v>
      </c>
      <c r="AM747" s="91">
        <v>155310</v>
      </c>
      <c r="AN747" s="91">
        <v>64880</v>
      </c>
      <c r="AO747" s="91">
        <v>0.5</v>
      </c>
      <c r="AP747" s="91">
        <v>0.2484863293062323</v>
      </c>
      <c r="AQ747" s="91">
        <v>0.03</v>
      </c>
      <c r="AR747" s="91">
        <v>5</v>
      </c>
      <c r="AS747" s="91">
        <v>12.1</v>
      </c>
      <c r="AT747" s="91">
        <v>70</v>
      </c>
      <c r="AU747" s="91" t="s">
        <v>88</v>
      </c>
      <c r="AV747" s="91">
        <v>7</v>
      </c>
      <c r="AW747" s="91">
        <v>0.1</v>
      </c>
      <c r="AX747" s="91">
        <v>5</v>
      </c>
      <c r="AY747" s="91">
        <v>0.107</v>
      </c>
      <c r="AZ747" s="91">
        <v>23.1</v>
      </c>
      <c r="BA747" s="91">
        <v>18.600000000000001</v>
      </c>
      <c r="BB747" s="91" t="s">
        <v>88</v>
      </c>
      <c r="BC747" s="91" t="s">
        <v>88</v>
      </c>
      <c r="BD747" s="91" t="s">
        <v>88</v>
      </c>
      <c r="BE747" s="93" t="s">
        <v>88</v>
      </c>
      <c r="BF747" s="91" t="s">
        <v>88</v>
      </c>
      <c r="BG747" s="91" t="s">
        <v>88</v>
      </c>
      <c r="BH747" s="91" t="s">
        <v>88</v>
      </c>
      <c r="BI747" s="127">
        <f t="shared" si="434"/>
        <v>97.119989480773185</v>
      </c>
      <c r="BJ747" s="128">
        <f t="shared" si="435"/>
        <v>4.7030730366734179</v>
      </c>
      <c r="BK747" s="128">
        <f t="shared" si="436"/>
        <v>92.138198271999016</v>
      </c>
      <c r="BL747" s="128">
        <f t="shared" si="437"/>
        <v>80.14150832</v>
      </c>
      <c r="BM747" s="128">
        <f t="shared" si="438"/>
        <v>99.104004398411917</v>
      </c>
      <c r="BN747" s="128">
        <f t="shared" si="439"/>
        <v>61.608367706250007</v>
      </c>
      <c r="BO747" s="128">
        <f t="shared" si="440"/>
        <v>87.919066131017189</v>
      </c>
      <c r="BP747" s="128">
        <f t="shared" si="441"/>
        <v>72.641570813852582</v>
      </c>
      <c r="BQ747" s="128">
        <f t="shared" si="442"/>
        <v>85.778122111000002</v>
      </c>
      <c r="BR747" s="96">
        <f t="shared" si="443"/>
        <v>72.892595659165195</v>
      </c>
      <c r="BS747" s="129" t="str">
        <f t="shared" si="444"/>
        <v>BUENA</v>
      </c>
      <c r="BT747" s="98">
        <f t="shared" si="445"/>
        <v>46.728971962616825</v>
      </c>
      <c r="BU747" s="99">
        <f t="shared" si="446"/>
        <v>0.93700000000000006</v>
      </c>
      <c r="BV747" s="130">
        <f t="shared" si="447"/>
        <v>0.1</v>
      </c>
      <c r="BW747" s="128">
        <f t="shared" si="448"/>
        <v>1</v>
      </c>
      <c r="BX747" s="127">
        <f t="shared" si="449"/>
        <v>0.91</v>
      </c>
      <c r="BY747" s="130">
        <f t="shared" si="450"/>
        <v>0.999</v>
      </c>
      <c r="BZ747" s="130">
        <f t="shared" si="451"/>
        <v>0.91245595962856063</v>
      </c>
      <c r="CA747" s="127">
        <f t="shared" si="452"/>
        <v>0.15</v>
      </c>
      <c r="CB747" s="99">
        <f t="shared" si="453"/>
        <v>0.71992383434799867</v>
      </c>
      <c r="CC747" s="129" t="str">
        <f t="shared" si="454"/>
        <v>Aceptable</v>
      </c>
      <c r="CD747" s="99">
        <f t="shared" si="455"/>
        <v>8.7544040371439411E-2</v>
      </c>
      <c r="CE747" s="96">
        <f t="shared" si="456"/>
        <v>0</v>
      </c>
      <c r="CF747" s="96">
        <f t="shared" si="457"/>
        <v>0</v>
      </c>
      <c r="CG747" s="99">
        <f t="shared" si="458"/>
        <v>2.9181346790479804E-2</v>
      </c>
      <c r="CH747" s="131" t="str">
        <f t="shared" si="459"/>
        <v>Ninguna</v>
      </c>
      <c r="CI747" s="96">
        <f t="shared" si="460"/>
        <v>0</v>
      </c>
      <c r="CJ747" s="96">
        <f t="shared" si="461"/>
        <v>1</v>
      </c>
      <c r="CK747" s="96">
        <f t="shared" si="462"/>
        <v>6.2999999999999945E-2</v>
      </c>
      <c r="CL747" s="102">
        <f t="shared" si="463"/>
        <v>0.35433333333333333</v>
      </c>
      <c r="CM747" s="131" t="str">
        <f t="shared" si="464"/>
        <v>Baja</v>
      </c>
      <c r="CN747" s="96">
        <f t="shared" si="465"/>
        <v>0</v>
      </c>
      <c r="CO747" s="96">
        <f t="shared" si="466"/>
        <v>0</v>
      </c>
      <c r="CP747" s="131" t="str">
        <f t="shared" si="467"/>
        <v>Ninguna</v>
      </c>
      <c r="CQ747" s="104">
        <f t="shared" si="468"/>
        <v>1.9460609850855683E-3</v>
      </c>
      <c r="CR747" s="104">
        <f t="shared" si="469"/>
        <v>1.9460609850855683E-3</v>
      </c>
      <c r="CS747" s="131" t="str">
        <f t="shared" si="470"/>
        <v>Ninguna</v>
      </c>
      <c r="CT747" s="132" t="str">
        <f t="shared" si="471"/>
        <v>Eutrofico</v>
      </c>
      <c r="CU747" s="83" t="s">
        <v>3139</v>
      </c>
      <c r="CV747" s="83" t="s">
        <v>3140</v>
      </c>
      <c r="CW747" s="90">
        <v>44188</v>
      </c>
      <c r="CX747" s="106">
        <f t="shared" si="472"/>
        <v>5.2784863293062321</v>
      </c>
    </row>
    <row r="748" spans="1:102" ht="30" hidden="1" customHeight="1" x14ac:dyDescent="0.2">
      <c r="A748" s="83">
        <v>2020</v>
      </c>
      <c r="B748" s="108" t="s">
        <v>3146</v>
      </c>
      <c r="C748" s="84" t="s">
        <v>127</v>
      </c>
      <c r="D748" s="85" t="s">
        <v>1548</v>
      </c>
      <c r="E748" s="84" t="s">
        <v>122</v>
      </c>
      <c r="F748" s="86" t="s">
        <v>107</v>
      </c>
      <c r="G748" s="86" t="s">
        <v>1494</v>
      </c>
      <c r="H748" s="87">
        <v>-75.584528000000006</v>
      </c>
      <c r="I748" s="119">
        <v>5.9679440000000001</v>
      </c>
      <c r="J748" s="88">
        <v>833123.52659999998</v>
      </c>
      <c r="K748" s="86">
        <v>1151920.7538999999</v>
      </c>
      <c r="L748" s="89">
        <v>1893</v>
      </c>
      <c r="M748" s="86" t="s">
        <v>2544</v>
      </c>
      <c r="N748" s="86" t="s">
        <v>79</v>
      </c>
      <c r="O748" s="86" t="s">
        <v>2545</v>
      </c>
      <c r="P748" s="86" t="s">
        <v>80</v>
      </c>
      <c r="Q748" s="84" t="s">
        <v>124</v>
      </c>
      <c r="R748" s="84" t="s">
        <v>677</v>
      </c>
      <c r="S748" s="84" t="s">
        <v>124</v>
      </c>
      <c r="T748" s="84" t="s">
        <v>125</v>
      </c>
      <c r="U748" s="85" t="s">
        <v>126</v>
      </c>
      <c r="V748" s="84" t="s">
        <v>127</v>
      </c>
      <c r="W748" s="84" t="s">
        <v>126</v>
      </c>
      <c r="X748" s="90" t="s">
        <v>127</v>
      </c>
      <c r="Y748" s="90">
        <v>44180</v>
      </c>
      <c r="Z748" s="91">
        <v>50.68</v>
      </c>
      <c r="AA748" s="91">
        <v>7.03</v>
      </c>
      <c r="AB748" s="91">
        <v>210</v>
      </c>
      <c r="AC748" s="91">
        <v>18</v>
      </c>
      <c r="AD748" s="91">
        <v>19</v>
      </c>
      <c r="AE748" s="91">
        <v>7.59</v>
      </c>
      <c r="AF748" s="91">
        <v>89.7</v>
      </c>
      <c r="AG748" s="91">
        <f t="shared" si="473"/>
        <v>1</v>
      </c>
      <c r="AH748" s="91">
        <v>12</v>
      </c>
      <c r="AI748" s="91">
        <v>2</v>
      </c>
      <c r="AJ748" s="91" t="s">
        <v>88</v>
      </c>
      <c r="AK748" s="91" t="s">
        <v>88</v>
      </c>
      <c r="AL748" s="91">
        <v>1471</v>
      </c>
      <c r="AM748" s="91">
        <v>22030</v>
      </c>
      <c r="AN748" s="91">
        <v>1553</v>
      </c>
      <c r="AO748" s="91">
        <v>0.5</v>
      </c>
      <c r="AP748" s="91">
        <v>0.2484863293062323</v>
      </c>
      <c r="AQ748" s="91">
        <v>0.03</v>
      </c>
      <c r="AR748" s="91">
        <v>5</v>
      </c>
      <c r="AS748" s="91">
        <v>6.82</v>
      </c>
      <c r="AT748" s="91">
        <v>134</v>
      </c>
      <c r="AU748" s="91" t="s">
        <v>88</v>
      </c>
      <c r="AV748" s="91">
        <v>7</v>
      </c>
      <c r="AW748" s="91">
        <v>0.1</v>
      </c>
      <c r="AX748" s="91">
        <v>5</v>
      </c>
      <c r="AY748" s="93">
        <v>0.32900000000000001</v>
      </c>
      <c r="AZ748" s="91">
        <v>67.7</v>
      </c>
      <c r="BA748" s="91">
        <v>75.5</v>
      </c>
      <c r="BB748" s="91" t="s">
        <v>88</v>
      </c>
      <c r="BC748" s="91" t="s">
        <v>88</v>
      </c>
      <c r="BD748" s="91" t="s">
        <v>88</v>
      </c>
      <c r="BE748" s="93" t="s">
        <v>88</v>
      </c>
      <c r="BF748" s="91" t="s">
        <v>88</v>
      </c>
      <c r="BG748" s="91" t="s">
        <v>88</v>
      </c>
      <c r="BH748" s="91" t="s">
        <v>88</v>
      </c>
      <c r="BI748" s="127">
        <f t="shared" si="434"/>
        <v>94.956748429872462</v>
      </c>
      <c r="BJ748" s="128">
        <f t="shared" si="435"/>
        <v>19.894253864203229</v>
      </c>
      <c r="BK748" s="128">
        <f t="shared" si="436"/>
        <v>89.176901969528643</v>
      </c>
      <c r="BL748" s="128">
        <f t="shared" si="437"/>
        <v>80.14150832</v>
      </c>
      <c r="BM748" s="128">
        <f t="shared" si="438"/>
        <v>99.104004398411917</v>
      </c>
      <c r="BN748" s="128">
        <f t="shared" si="439"/>
        <v>61.608367706250007</v>
      </c>
      <c r="BO748" s="128">
        <f t="shared" si="440"/>
        <v>89.058291121899998</v>
      </c>
      <c r="BP748" s="128">
        <f t="shared" si="441"/>
        <v>82.302582033261132</v>
      </c>
      <c r="BQ748" s="128">
        <f t="shared" si="442"/>
        <v>80.614647203249604</v>
      </c>
      <c r="BR748" s="96">
        <f t="shared" si="443"/>
        <v>75.155051172743555</v>
      </c>
      <c r="BS748" s="129" t="str">
        <f t="shared" si="444"/>
        <v>BUENA</v>
      </c>
      <c r="BT748" s="98">
        <f t="shared" si="445"/>
        <v>15.19756838905775</v>
      </c>
      <c r="BU748" s="99">
        <f t="shared" si="446"/>
        <v>0.89700000000000002</v>
      </c>
      <c r="BV748" s="130">
        <f t="shared" si="447"/>
        <v>0.22072424129817844</v>
      </c>
      <c r="BW748" s="128">
        <f t="shared" si="448"/>
        <v>1</v>
      </c>
      <c r="BX748" s="127">
        <f t="shared" si="449"/>
        <v>0.91</v>
      </c>
      <c r="BY748" s="130">
        <f t="shared" si="450"/>
        <v>0.999</v>
      </c>
      <c r="BZ748" s="130">
        <f t="shared" si="451"/>
        <v>0.2891567317878212</v>
      </c>
      <c r="CA748" s="127">
        <f t="shared" si="452"/>
        <v>0.8</v>
      </c>
      <c r="CB748" s="99">
        <f t="shared" si="453"/>
        <v>0.73416333623204</v>
      </c>
      <c r="CC748" s="129" t="str">
        <f t="shared" si="454"/>
        <v>Aceptable</v>
      </c>
      <c r="CD748" s="99">
        <f t="shared" si="455"/>
        <v>0.7108432682121788</v>
      </c>
      <c r="CE748" s="96">
        <f t="shared" si="456"/>
        <v>0.14892464968017582</v>
      </c>
      <c r="CF748" s="96">
        <f t="shared" si="457"/>
        <v>8.8500000000000023E-2</v>
      </c>
      <c r="CG748" s="99">
        <f t="shared" si="458"/>
        <v>0.31608930596411822</v>
      </c>
      <c r="CH748" s="131" t="str">
        <f t="shared" si="459"/>
        <v>Baja</v>
      </c>
      <c r="CI748" s="96">
        <f t="shared" si="460"/>
        <v>0</v>
      </c>
      <c r="CJ748" s="96">
        <f t="shared" si="461"/>
        <v>1</v>
      </c>
      <c r="CK748" s="96">
        <f t="shared" si="462"/>
        <v>0.10299999999999998</v>
      </c>
      <c r="CL748" s="102">
        <f t="shared" si="463"/>
        <v>0.36766666666666664</v>
      </c>
      <c r="CM748" s="131" t="str">
        <f t="shared" si="464"/>
        <v>Baja</v>
      </c>
      <c r="CN748" s="96">
        <f t="shared" si="465"/>
        <v>0</v>
      </c>
      <c r="CO748" s="96">
        <f t="shared" si="466"/>
        <v>0</v>
      </c>
      <c r="CP748" s="131" t="str">
        <f t="shared" si="467"/>
        <v>Ninguna</v>
      </c>
      <c r="CQ748" s="104">
        <f t="shared" si="468"/>
        <v>1.0834725629248186E-3</v>
      </c>
      <c r="CR748" s="104">
        <f t="shared" si="469"/>
        <v>1.0834725629248186E-3</v>
      </c>
      <c r="CS748" s="131" t="str">
        <f t="shared" si="470"/>
        <v>Ninguna</v>
      </c>
      <c r="CT748" s="132" t="str">
        <f t="shared" si="471"/>
        <v>Eutrofico</v>
      </c>
      <c r="CU748" s="83" t="s">
        <v>3147</v>
      </c>
      <c r="CV748" s="83" t="s">
        <v>3148</v>
      </c>
      <c r="CW748" s="90">
        <v>44222</v>
      </c>
      <c r="CX748" s="106">
        <f t="shared" si="472"/>
        <v>5.2784863293062321</v>
      </c>
    </row>
    <row r="749" spans="1:102" ht="30" hidden="1" customHeight="1" x14ac:dyDescent="0.2">
      <c r="A749" s="83">
        <v>2020</v>
      </c>
      <c r="B749" s="108" t="s">
        <v>3149</v>
      </c>
      <c r="C749" s="84" t="s">
        <v>127</v>
      </c>
      <c r="D749" s="85" t="s">
        <v>3150</v>
      </c>
      <c r="E749" s="84" t="s">
        <v>122</v>
      </c>
      <c r="F749" s="86" t="s">
        <v>107</v>
      </c>
      <c r="G749" s="86" t="s">
        <v>1494</v>
      </c>
      <c r="H749" s="87">
        <v>-75.556213999999997</v>
      </c>
      <c r="I749" s="119">
        <v>5.9361560000000004</v>
      </c>
      <c r="J749" s="88">
        <v>836250.09299999999</v>
      </c>
      <c r="K749" s="86">
        <v>1148395.7882999999</v>
      </c>
      <c r="L749" s="89">
        <v>1367</v>
      </c>
      <c r="M749" s="86" t="s">
        <v>2544</v>
      </c>
      <c r="N749" s="86" t="s">
        <v>79</v>
      </c>
      <c r="O749" s="86" t="s">
        <v>2545</v>
      </c>
      <c r="P749" s="86" t="s">
        <v>80</v>
      </c>
      <c r="Q749" s="84" t="s">
        <v>124</v>
      </c>
      <c r="R749" s="84" t="s">
        <v>677</v>
      </c>
      <c r="S749" s="84" t="s">
        <v>124</v>
      </c>
      <c r="T749" s="84" t="s">
        <v>125</v>
      </c>
      <c r="U749" s="85" t="s">
        <v>126</v>
      </c>
      <c r="V749" s="84" t="s">
        <v>127</v>
      </c>
      <c r="W749" s="84" t="s">
        <v>126</v>
      </c>
      <c r="X749" s="90" t="s">
        <v>127</v>
      </c>
      <c r="Y749" s="90">
        <v>44180</v>
      </c>
      <c r="Z749" s="91">
        <v>827.08</v>
      </c>
      <c r="AA749" s="91">
        <v>7.06</v>
      </c>
      <c r="AB749" s="91">
        <v>150</v>
      </c>
      <c r="AC749" s="91">
        <v>18.600000000000001</v>
      </c>
      <c r="AD749" s="91">
        <v>20</v>
      </c>
      <c r="AE749" s="91">
        <v>7.83</v>
      </c>
      <c r="AF749" s="91">
        <v>90.1</v>
      </c>
      <c r="AG749" s="91">
        <f t="shared" si="473"/>
        <v>1.3999999999999986</v>
      </c>
      <c r="AH749" s="91">
        <v>12</v>
      </c>
      <c r="AI749" s="91">
        <v>2</v>
      </c>
      <c r="AJ749" s="91" t="s">
        <v>88</v>
      </c>
      <c r="AK749" s="91" t="s">
        <v>88</v>
      </c>
      <c r="AL749" s="91">
        <v>2260</v>
      </c>
      <c r="AM749" s="91">
        <v>27550</v>
      </c>
      <c r="AN749" s="91">
        <v>2359</v>
      </c>
      <c r="AO749" s="91">
        <v>0.5</v>
      </c>
      <c r="AP749" s="91">
        <v>0.2484863293062323</v>
      </c>
      <c r="AQ749" s="91">
        <v>0.03</v>
      </c>
      <c r="AR749" s="91">
        <v>5</v>
      </c>
      <c r="AS749" s="91">
        <v>3.84</v>
      </c>
      <c r="AT749" s="91">
        <v>465</v>
      </c>
      <c r="AU749" s="91" t="s">
        <v>88</v>
      </c>
      <c r="AV749" s="91">
        <v>7</v>
      </c>
      <c r="AW749" s="91">
        <v>0.1</v>
      </c>
      <c r="AX749" s="91">
        <v>5</v>
      </c>
      <c r="AY749" s="91">
        <v>0.187</v>
      </c>
      <c r="AZ749" s="91">
        <v>78.2</v>
      </c>
      <c r="BA749" s="91">
        <v>53.8</v>
      </c>
      <c r="BB749" s="91" t="s">
        <v>88</v>
      </c>
      <c r="BC749" s="91" t="s">
        <v>88</v>
      </c>
      <c r="BD749" s="91" t="s">
        <v>88</v>
      </c>
      <c r="BE749" s="93" t="s">
        <v>88</v>
      </c>
      <c r="BF749" s="91" t="s">
        <v>88</v>
      </c>
      <c r="BG749" s="91" t="s">
        <v>88</v>
      </c>
      <c r="BH749" s="91" t="s">
        <v>88</v>
      </c>
      <c r="BI749" s="127">
        <f t="shared" si="434"/>
        <v>95.211337713867636</v>
      </c>
      <c r="BJ749" s="128">
        <f t="shared" si="435"/>
        <v>17.286970687760913</v>
      </c>
      <c r="BK749" s="128">
        <f t="shared" si="436"/>
        <v>89.796777177318717</v>
      </c>
      <c r="BL749" s="128">
        <f t="shared" si="437"/>
        <v>80.14150832</v>
      </c>
      <c r="BM749" s="128">
        <f t="shared" si="438"/>
        <v>99.104004398411917</v>
      </c>
      <c r="BN749" s="128">
        <f t="shared" si="439"/>
        <v>61.608367706250007</v>
      </c>
      <c r="BO749" s="128">
        <f t="shared" si="440"/>
        <v>88.170753484043075</v>
      </c>
      <c r="BP749" s="128">
        <f t="shared" si="441"/>
        <v>88.701351466027518</v>
      </c>
      <c r="BQ749" s="128">
        <f t="shared" si="442"/>
        <v>5.6930870569375003</v>
      </c>
      <c r="BR749" s="96">
        <f t="shared" si="443"/>
        <v>70.027990896242628</v>
      </c>
      <c r="BS749" s="129" t="str">
        <f t="shared" si="444"/>
        <v>BUENA</v>
      </c>
      <c r="BT749" s="98">
        <f t="shared" si="445"/>
        <v>26.737967914438503</v>
      </c>
      <c r="BU749" s="99">
        <f t="shared" si="446"/>
        <v>0.90099999999999991</v>
      </c>
      <c r="BV749" s="130">
        <f t="shared" si="447"/>
        <v>0.1</v>
      </c>
      <c r="BW749" s="128">
        <f t="shared" si="448"/>
        <v>1</v>
      </c>
      <c r="BX749" s="127">
        <f t="shared" si="449"/>
        <v>0.91</v>
      </c>
      <c r="BY749" s="130">
        <f t="shared" si="450"/>
        <v>0.999</v>
      </c>
      <c r="BZ749" s="130">
        <f t="shared" si="451"/>
        <v>0.54714174669297755</v>
      </c>
      <c r="CA749" s="127">
        <f t="shared" si="452"/>
        <v>0.15</v>
      </c>
      <c r="CB749" s="99">
        <f t="shared" si="453"/>
        <v>0.6630198445370169</v>
      </c>
      <c r="CC749" s="129" t="str">
        <f t="shared" si="454"/>
        <v>Regular</v>
      </c>
      <c r="CD749" s="99">
        <f t="shared" si="455"/>
        <v>0.45285825330702245</v>
      </c>
      <c r="CE749" s="96">
        <f t="shared" si="456"/>
        <v>3.3530653128049731E-2</v>
      </c>
      <c r="CF749" s="96">
        <f t="shared" si="457"/>
        <v>0.14100000000000001</v>
      </c>
      <c r="CG749" s="99">
        <f t="shared" si="458"/>
        <v>0.20912963547835739</v>
      </c>
      <c r="CH749" s="131" t="str">
        <f t="shared" si="459"/>
        <v>Baja</v>
      </c>
      <c r="CI749" s="96">
        <f t="shared" si="460"/>
        <v>0</v>
      </c>
      <c r="CJ749" s="96">
        <f t="shared" si="461"/>
        <v>1</v>
      </c>
      <c r="CK749" s="96">
        <f t="shared" si="462"/>
        <v>9.9000000000000088E-2</v>
      </c>
      <c r="CL749" s="102">
        <f t="shared" si="463"/>
        <v>0.3663333333333334</v>
      </c>
      <c r="CM749" s="131" t="str">
        <f t="shared" si="464"/>
        <v>Baja</v>
      </c>
      <c r="CN749" s="96">
        <f t="shared" si="465"/>
        <v>0</v>
      </c>
      <c r="CO749" s="96">
        <f t="shared" si="466"/>
        <v>0</v>
      </c>
      <c r="CP749" s="131" t="str">
        <f t="shared" si="467"/>
        <v>Ninguna</v>
      </c>
      <c r="CQ749" s="104">
        <f t="shared" si="468"/>
        <v>1.201478735678131E-3</v>
      </c>
      <c r="CR749" s="104">
        <f t="shared" si="469"/>
        <v>1.201478735678131E-3</v>
      </c>
      <c r="CS749" s="131" t="str">
        <f t="shared" si="470"/>
        <v>Ninguna</v>
      </c>
      <c r="CT749" s="132" t="str">
        <f t="shared" si="471"/>
        <v>Eutrofico</v>
      </c>
      <c r="CU749" s="83" t="s">
        <v>3147</v>
      </c>
      <c r="CV749" s="83" t="s">
        <v>3148</v>
      </c>
      <c r="CW749" s="90">
        <v>44216</v>
      </c>
      <c r="CX749" s="106">
        <f t="shared" si="472"/>
        <v>5.2784863293062321</v>
      </c>
    </row>
    <row r="750" spans="1:102" ht="30" hidden="1" customHeight="1" x14ac:dyDescent="0.2">
      <c r="A750" s="83">
        <v>2020</v>
      </c>
      <c r="B750" s="108" t="s">
        <v>3151</v>
      </c>
      <c r="C750" s="84" t="s">
        <v>127</v>
      </c>
      <c r="D750" s="85" t="s">
        <v>3152</v>
      </c>
      <c r="E750" s="84" t="s">
        <v>459</v>
      </c>
      <c r="F750" s="86" t="s">
        <v>107</v>
      </c>
      <c r="G750" s="86" t="s">
        <v>1494</v>
      </c>
      <c r="H750" s="87">
        <v>-75.542000000000002</v>
      </c>
      <c r="I750" s="119">
        <v>5.879556</v>
      </c>
      <c r="J750" s="88">
        <v>837807.99540000001</v>
      </c>
      <c r="K750" s="86">
        <v>1142130.4201</v>
      </c>
      <c r="L750" s="89">
        <v>932</v>
      </c>
      <c r="M750" s="86" t="s">
        <v>2544</v>
      </c>
      <c r="N750" s="86" t="s">
        <v>79</v>
      </c>
      <c r="O750" s="86" t="s">
        <v>2545</v>
      </c>
      <c r="P750" s="86" t="s">
        <v>80</v>
      </c>
      <c r="Q750" s="84" t="s">
        <v>124</v>
      </c>
      <c r="R750" s="84" t="s">
        <v>677</v>
      </c>
      <c r="S750" s="84" t="s">
        <v>124</v>
      </c>
      <c r="T750" s="84" t="s">
        <v>125</v>
      </c>
      <c r="U750" s="85" t="s">
        <v>126</v>
      </c>
      <c r="V750" s="84" t="s">
        <v>127</v>
      </c>
      <c r="W750" s="84" t="s">
        <v>126</v>
      </c>
      <c r="X750" s="90" t="s">
        <v>127</v>
      </c>
      <c r="Y750" s="90">
        <v>44180</v>
      </c>
      <c r="Z750" s="91">
        <v>1304.26</v>
      </c>
      <c r="AA750" s="91">
        <v>7.66</v>
      </c>
      <c r="AB750" s="91">
        <v>200</v>
      </c>
      <c r="AC750" s="91">
        <v>21.5</v>
      </c>
      <c r="AD750" s="91">
        <v>22.5</v>
      </c>
      <c r="AE750" s="91">
        <v>7.71</v>
      </c>
      <c r="AF750" s="91">
        <v>89.2</v>
      </c>
      <c r="AG750" s="91">
        <f t="shared" si="473"/>
        <v>1</v>
      </c>
      <c r="AH750" s="91">
        <v>12</v>
      </c>
      <c r="AI750" s="91">
        <v>2</v>
      </c>
      <c r="AJ750" s="91" t="s">
        <v>88</v>
      </c>
      <c r="AK750" s="91" t="s">
        <v>88</v>
      </c>
      <c r="AL750" s="91">
        <v>6811</v>
      </c>
      <c r="AM750" s="91">
        <v>98040</v>
      </c>
      <c r="AN750" s="91">
        <v>6951</v>
      </c>
      <c r="AO750" s="91">
        <v>0.5</v>
      </c>
      <c r="AP750" s="91">
        <v>0.2484863293062323</v>
      </c>
      <c r="AQ750" s="91">
        <v>0.03</v>
      </c>
      <c r="AR750" s="91">
        <v>5</v>
      </c>
      <c r="AS750" s="91">
        <v>20.5</v>
      </c>
      <c r="AT750" s="91">
        <v>174</v>
      </c>
      <c r="AU750" s="91" t="s">
        <v>88</v>
      </c>
      <c r="AV750" s="91">
        <v>7</v>
      </c>
      <c r="AW750" s="91">
        <v>0.1</v>
      </c>
      <c r="AX750" s="91">
        <v>5</v>
      </c>
      <c r="AY750" s="91">
        <v>0.36599999999999999</v>
      </c>
      <c r="AZ750" s="91">
        <v>64.3</v>
      </c>
      <c r="BA750" s="91">
        <v>71.8</v>
      </c>
      <c r="BB750" s="91" t="s">
        <v>88</v>
      </c>
      <c r="BC750" s="91" t="s">
        <v>88</v>
      </c>
      <c r="BD750" s="91" t="s">
        <v>88</v>
      </c>
      <c r="BE750" s="93" t="s">
        <v>88</v>
      </c>
      <c r="BF750" s="91" t="s">
        <v>88</v>
      </c>
      <c r="BG750" s="91" t="s">
        <v>88</v>
      </c>
      <c r="BH750" s="91" t="s">
        <v>88</v>
      </c>
      <c r="BI750" s="127">
        <f t="shared" si="434"/>
        <v>94.626817389198777</v>
      </c>
      <c r="BJ750" s="128">
        <f t="shared" si="435"/>
        <v>11.730633472606618</v>
      </c>
      <c r="BK750" s="128">
        <f t="shared" si="436"/>
        <v>91.744910772620642</v>
      </c>
      <c r="BL750" s="128">
        <f t="shared" si="437"/>
        <v>80.14150832</v>
      </c>
      <c r="BM750" s="128">
        <f t="shared" si="438"/>
        <v>99.104004398411917</v>
      </c>
      <c r="BN750" s="128">
        <f t="shared" si="439"/>
        <v>61.608367706250007</v>
      </c>
      <c r="BO750" s="128">
        <f t="shared" si="440"/>
        <v>89.058291121899998</v>
      </c>
      <c r="BP750" s="128">
        <f t="shared" si="441"/>
        <v>60.889555569868747</v>
      </c>
      <c r="BQ750" s="128">
        <f t="shared" si="442"/>
        <v>74.743930040113611</v>
      </c>
      <c r="BR750" s="96">
        <f t="shared" si="443"/>
        <v>71.951272283022774</v>
      </c>
      <c r="BS750" s="129" t="str">
        <f t="shared" si="444"/>
        <v>BUENA</v>
      </c>
      <c r="BT750" s="98">
        <f t="shared" si="445"/>
        <v>13.66120218579235</v>
      </c>
      <c r="BU750" s="99">
        <f t="shared" si="446"/>
        <v>0.89200000000000002</v>
      </c>
      <c r="BV750" s="130">
        <f t="shared" si="447"/>
        <v>0.1</v>
      </c>
      <c r="BW750" s="128">
        <f t="shared" si="448"/>
        <v>1</v>
      </c>
      <c r="BX750" s="127">
        <f t="shared" si="449"/>
        <v>0.91</v>
      </c>
      <c r="BY750" s="130">
        <f t="shared" si="450"/>
        <v>0.999</v>
      </c>
      <c r="BZ750" s="130">
        <f t="shared" si="451"/>
        <v>0.33414418906989019</v>
      </c>
      <c r="CA750" s="127">
        <f t="shared" si="452"/>
        <v>0.6</v>
      </c>
      <c r="CB750" s="99">
        <f t="shared" si="453"/>
        <v>0.69476018646978466</v>
      </c>
      <c r="CC750" s="129" t="str">
        <f t="shared" si="454"/>
        <v>Regular</v>
      </c>
      <c r="CD750" s="99">
        <f t="shared" si="455"/>
        <v>0.66585581093010981</v>
      </c>
      <c r="CE750" s="96">
        <f t="shared" si="456"/>
        <v>0.11938439273526399</v>
      </c>
      <c r="CF750" s="96">
        <f t="shared" si="457"/>
        <v>7.1500000000000008E-2</v>
      </c>
      <c r="CG750" s="99">
        <f t="shared" si="458"/>
        <v>0.28558006788845797</v>
      </c>
      <c r="CH750" s="131" t="str">
        <f t="shared" si="459"/>
        <v>Baja</v>
      </c>
      <c r="CI750" s="96">
        <f t="shared" si="460"/>
        <v>0</v>
      </c>
      <c r="CJ750" s="96">
        <f t="shared" si="461"/>
        <v>1</v>
      </c>
      <c r="CK750" s="96">
        <f t="shared" si="462"/>
        <v>0.10799999999999998</v>
      </c>
      <c r="CL750" s="102">
        <f t="shared" si="463"/>
        <v>0.36933333333333335</v>
      </c>
      <c r="CM750" s="131" t="str">
        <f t="shared" si="464"/>
        <v>Baja</v>
      </c>
      <c r="CN750" s="96">
        <f t="shared" si="465"/>
        <v>0</v>
      </c>
      <c r="CO750" s="96">
        <f t="shared" si="466"/>
        <v>0</v>
      </c>
      <c r="CP750" s="131" t="str">
        <f t="shared" si="467"/>
        <v>Ninguna</v>
      </c>
      <c r="CQ750" s="104">
        <f t="shared" si="468"/>
        <v>9.4429409297708284E-3</v>
      </c>
      <c r="CR750" s="104">
        <f t="shared" si="469"/>
        <v>9.4429409297708284E-3</v>
      </c>
      <c r="CS750" s="131" t="str">
        <f t="shared" si="470"/>
        <v>Ninguna</v>
      </c>
      <c r="CT750" s="132" t="str">
        <f t="shared" si="471"/>
        <v>Eutrofico</v>
      </c>
      <c r="CU750" s="83" t="s">
        <v>3147</v>
      </c>
      <c r="CV750" s="83" t="s">
        <v>3148</v>
      </c>
      <c r="CW750" s="90">
        <v>44216</v>
      </c>
      <c r="CX750" s="106">
        <f t="shared" si="472"/>
        <v>5.2784863293062321</v>
      </c>
    </row>
    <row r="751" spans="1:102" ht="30" hidden="1" customHeight="1" x14ac:dyDescent="0.2">
      <c r="A751" s="83">
        <v>2020</v>
      </c>
      <c r="B751" s="108" t="s">
        <v>3153</v>
      </c>
      <c r="C751" s="84" t="s">
        <v>127</v>
      </c>
      <c r="D751" s="85" t="s">
        <v>1539</v>
      </c>
      <c r="E751" s="84" t="s">
        <v>122</v>
      </c>
      <c r="F751" s="86" t="s">
        <v>107</v>
      </c>
      <c r="G751" s="86" t="s">
        <v>1494</v>
      </c>
      <c r="H751" s="87">
        <v>-75.533528000000004</v>
      </c>
      <c r="I751" s="119">
        <v>5.8628609999999997</v>
      </c>
      <c r="J751" s="88">
        <v>838741.66440000001</v>
      </c>
      <c r="K751" s="86">
        <v>1140281.1502</v>
      </c>
      <c r="L751" s="89">
        <v>826</v>
      </c>
      <c r="M751" s="86" t="s">
        <v>2544</v>
      </c>
      <c r="N751" s="86" t="s">
        <v>79</v>
      </c>
      <c r="O751" s="86" t="s">
        <v>2545</v>
      </c>
      <c r="P751" s="86" t="s">
        <v>80</v>
      </c>
      <c r="Q751" s="84" t="s">
        <v>124</v>
      </c>
      <c r="R751" s="84" t="s">
        <v>677</v>
      </c>
      <c r="S751" s="84" t="s">
        <v>124</v>
      </c>
      <c r="T751" s="84" t="s">
        <v>125</v>
      </c>
      <c r="U751" s="85" t="s">
        <v>126</v>
      </c>
      <c r="V751" s="84" t="s">
        <v>127</v>
      </c>
      <c r="W751" s="84" t="s">
        <v>126</v>
      </c>
      <c r="X751" s="90" t="s">
        <v>127</v>
      </c>
      <c r="Y751" s="90">
        <v>44180</v>
      </c>
      <c r="Z751" s="91">
        <v>3669.54</v>
      </c>
      <c r="AA751" s="91">
        <v>7.47</v>
      </c>
      <c r="AB751" s="91">
        <v>190</v>
      </c>
      <c r="AC751" s="91">
        <v>22.3</v>
      </c>
      <c r="AD751" s="91">
        <v>24</v>
      </c>
      <c r="AE751" s="91">
        <v>6.92</v>
      </c>
      <c r="AF751" s="91">
        <v>89.9</v>
      </c>
      <c r="AG751" s="91">
        <f t="shared" si="473"/>
        <v>1.6999999999999993</v>
      </c>
      <c r="AH751" s="91">
        <v>12</v>
      </c>
      <c r="AI751" s="91">
        <v>2</v>
      </c>
      <c r="AJ751" s="91" t="s">
        <v>88</v>
      </c>
      <c r="AK751" s="91" t="s">
        <v>88</v>
      </c>
      <c r="AL751" s="91">
        <v>8200</v>
      </c>
      <c r="AM751" s="91">
        <v>410060</v>
      </c>
      <c r="AN751" s="91">
        <v>8664</v>
      </c>
      <c r="AO751" s="91">
        <v>0.5</v>
      </c>
      <c r="AP751" s="91">
        <v>0.2484863293062323</v>
      </c>
      <c r="AQ751" s="91">
        <v>0.03</v>
      </c>
      <c r="AR751" s="91">
        <v>5</v>
      </c>
      <c r="AS751" s="91">
        <v>17</v>
      </c>
      <c r="AT751" s="91">
        <v>150</v>
      </c>
      <c r="AU751" s="91" t="s">
        <v>88</v>
      </c>
      <c r="AV751" s="91">
        <v>7</v>
      </c>
      <c r="AW751" s="91">
        <v>0.1</v>
      </c>
      <c r="AX751" s="91">
        <v>5</v>
      </c>
      <c r="AY751" s="91">
        <v>0.26200000000000001</v>
      </c>
      <c r="AZ751" s="91">
        <v>62.4</v>
      </c>
      <c r="BA751" s="91">
        <v>70.900000000000006</v>
      </c>
      <c r="BB751" s="91" t="s">
        <v>88</v>
      </c>
      <c r="BC751" s="91" t="s">
        <v>88</v>
      </c>
      <c r="BD751" s="91" t="s">
        <v>88</v>
      </c>
      <c r="BE751" s="93" t="s">
        <v>88</v>
      </c>
      <c r="BF751" s="91" t="s">
        <v>88</v>
      </c>
      <c r="BG751" s="91" t="s">
        <v>88</v>
      </c>
      <c r="BH751" s="91" t="s">
        <v>88</v>
      </c>
      <c r="BI751" s="127">
        <f t="shared" si="434"/>
        <v>95.08508664591686</v>
      </c>
      <c r="BJ751" s="128">
        <f t="shared" si="435"/>
        <v>10.791993531674198</v>
      </c>
      <c r="BK751" s="128">
        <f t="shared" si="436"/>
        <v>93.411415778501095</v>
      </c>
      <c r="BL751" s="128">
        <f t="shared" si="437"/>
        <v>80.14150832</v>
      </c>
      <c r="BM751" s="128">
        <f t="shared" si="438"/>
        <v>99.104004398411917</v>
      </c>
      <c r="BN751" s="128">
        <f t="shared" si="439"/>
        <v>61.608367706250007</v>
      </c>
      <c r="BO751" s="128">
        <f t="shared" si="440"/>
        <v>87.381072861861824</v>
      </c>
      <c r="BP751" s="128">
        <f t="shared" si="441"/>
        <v>65.314831961899998</v>
      </c>
      <c r="BQ751" s="128">
        <f t="shared" si="442"/>
        <v>78.439369374999998</v>
      </c>
      <c r="BR751" s="96">
        <f t="shared" si="443"/>
        <v>72.507292255563243</v>
      </c>
      <c r="BS751" s="129" t="str">
        <f t="shared" si="444"/>
        <v>BUENA</v>
      </c>
      <c r="BT751" s="98">
        <f t="shared" si="445"/>
        <v>19.083969465648853</v>
      </c>
      <c r="BU751" s="99">
        <f t="shared" si="446"/>
        <v>0.89900000000000002</v>
      </c>
      <c r="BV751" s="130">
        <f t="shared" si="447"/>
        <v>0.1</v>
      </c>
      <c r="BW751" s="128">
        <f t="shared" si="448"/>
        <v>1</v>
      </c>
      <c r="BX751" s="127">
        <f t="shared" si="449"/>
        <v>0.91</v>
      </c>
      <c r="BY751" s="130">
        <f t="shared" si="450"/>
        <v>0.999</v>
      </c>
      <c r="BZ751" s="130">
        <f t="shared" si="451"/>
        <v>0.37837306333567267</v>
      </c>
      <c r="CA751" s="127">
        <f t="shared" si="452"/>
        <v>0.8</v>
      </c>
      <c r="CB751" s="99">
        <f t="shared" si="453"/>
        <v>0.73007222886699419</v>
      </c>
      <c r="CC751" s="129" t="str">
        <f t="shared" si="454"/>
        <v>Aceptable</v>
      </c>
      <c r="CD751" s="99">
        <f t="shared" si="455"/>
        <v>0.62162693666432733</v>
      </c>
      <c r="CE751" s="96">
        <f t="shared" si="456"/>
        <v>0.11293886913621444</v>
      </c>
      <c r="CF751" s="96">
        <f t="shared" si="457"/>
        <v>6.2E-2</v>
      </c>
      <c r="CG751" s="99">
        <f t="shared" si="458"/>
        <v>0.26552193526684725</v>
      </c>
      <c r="CH751" s="131" t="str">
        <f t="shared" si="459"/>
        <v>Baja</v>
      </c>
      <c r="CI751" s="96">
        <f t="shared" si="460"/>
        <v>0</v>
      </c>
      <c r="CJ751" s="96">
        <f t="shared" si="461"/>
        <v>1</v>
      </c>
      <c r="CK751" s="96">
        <f t="shared" si="462"/>
        <v>0.10099999999999998</v>
      </c>
      <c r="CL751" s="102">
        <f t="shared" si="463"/>
        <v>0.36699999999999999</v>
      </c>
      <c r="CM751" s="131" t="str">
        <f t="shared" si="464"/>
        <v>Baja</v>
      </c>
      <c r="CN751" s="96">
        <f t="shared" si="465"/>
        <v>0</v>
      </c>
      <c r="CO751" s="96">
        <f t="shared" si="466"/>
        <v>0</v>
      </c>
      <c r="CP751" s="131" t="str">
        <f t="shared" si="467"/>
        <v>Ninguna</v>
      </c>
      <c r="CQ751" s="104">
        <f t="shared" si="468"/>
        <v>4.9249697947377899E-3</v>
      </c>
      <c r="CR751" s="104">
        <f t="shared" si="469"/>
        <v>4.9249697947377899E-3</v>
      </c>
      <c r="CS751" s="131" t="str">
        <f t="shared" si="470"/>
        <v>Ninguna</v>
      </c>
      <c r="CT751" s="132" t="str">
        <f t="shared" si="471"/>
        <v>Eutrofico</v>
      </c>
      <c r="CU751" s="83" t="s">
        <v>3147</v>
      </c>
      <c r="CV751" s="83" t="s">
        <v>3148</v>
      </c>
      <c r="CW751" s="90">
        <v>44222</v>
      </c>
      <c r="CX751" s="106">
        <f t="shared" si="472"/>
        <v>5.2784863293062321</v>
      </c>
    </row>
    <row r="752" spans="1:102" ht="30" hidden="1" customHeight="1" x14ac:dyDescent="0.2">
      <c r="A752" s="83">
        <v>2020</v>
      </c>
      <c r="B752" s="108" t="s">
        <v>3109</v>
      </c>
      <c r="C752" s="84" t="s">
        <v>520</v>
      </c>
      <c r="D752" s="85" t="s">
        <v>1763</v>
      </c>
      <c r="E752" s="84" t="s">
        <v>1450</v>
      </c>
      <c r="F752" s="86" t="s">
        <v>1412</v>
      </c>
      <c r="G752" s="86" t="s">
        <v>1507</v>
      </c>
      <c r="H752" s="87">
        <v>-75.122857999999994</v>
      </c>
      <c r="I752" s="119">
        <v>6.887556</v>
      </c>
      <c r="J752" s="88">
        <v>884460.11060000001</v>
      </c>
      <c r="K752" s="86">
        <v>1253517.1923</v>
      </c>
      <c r="L752" s="89">
        <v>1509</v>
      </c>
      <c r="M752" s="86" t="s">
        <v>2544</v>
      </c>
      <c r="N752" s="86" t="s">
        <v>79</v>
      </c>
      <c r="O752" s="86" t="s">
        <v>2684</v>
      </c>
      <c r="P752" s="86" t="s">
        <v>685</v>
      </c>
      <c r="Q752" s="84" t="s">
        <v>2690</v>
      </c>
      <c r="R752" s="84" t="s">
        <v>703</v>
      </c>
      <c r="S752" s="84" t="s">
        <v>515</v>
      </c>
      <c r="T752" s="84" t="s">
        <v>516</v>
      </c>
      <c r="U752" s="85" t="s">
        <v>517</v>
      </c>
      <c r="V752" s="84" t="s">
        <v>518</v>
      </c>
      <c r="W752" s="84" t="s">
        <v>519</v>
      </c>
      <c r="X752" s="90" t="s">
        <v>520</v>
      </c>
      <c r="Y752" s="90">
        <v>44207</v>
      </c>
      <c r="Z752" s="91">
        <v>28.61</v>
      </c>
      <c r="AA752" s="91">
        <v>8.1300000000000008</v>
      </c>
      <c r="AB752" s="91">
        <v>189.9</v>
      </c>
      <c r="AC752" s="91">
        <v>22.2</v>
      </c>
      <c r="AD752" s="91">
        <v>24</v>
      </c>
      <c r="AE752" s="91">
        <v>5.92</v>
      </c>
      <c r="AF752" s="91">
        <v>82.2</v>
      </c>
      <c r="AG752" s="91">
        <f t="shared" si="473"/>
        <v>1.8000000000000007</v>
      </c>
      <c r="AH752" s="91">
        <v>21.3</v>
      </c>
      <c r="AI752" s="91">
        <v>2</v>
      </c>
      <c r="AJ752" s="91" t="s">
        <v>88</v>
      </c>
      <c r="AK752" s="91" t="s">
        <v>88</v>
      </c>
      <c r="AL752" s="91">
        <v>1063</v>
      </c>
      <c r="AM752" s="91">
        <v>8592</v>
      </c>
      <c r="AN752" s="91">
        <v>1123</v>
      </c>
      <c r="AO752" s="91">
        <v>0.5</v>
      </c>
      <c r="AP752" s="91">
        <v>0.2484863293062323</v>
      </c>
      <c r="AQ752" s="91">
        <v>4.1000000000000002E-2</v>
      </c>
      <c r="AR752" s="91">
        <v>5</v>
      </c>
      <c r="AS752" s="91">
        <v>7.93</v>
      </c>
      <c r="AT752" s="91">
        <v>18</v>
      </c>
      <c r="AU752" s="91" t="s">
        <v>88</v>
      </c>
      <c r="AV752" s="91">
        <v>7</v>
      </c>
      <c r="AW752" s="91">
        <v>0.1</v>
      </c>
      <c r="AX752" s="91">
        <v>5</v>
      </c>
      <c r="AY752" s="91">
        <v>0.1</v>
      </c>
      <c r="AZ752" s="91">
        <v>5.21</v>
      </c>
      <c r="BA752" s="91">
        <v>5.0199999999999996</v>
      </c>
      <c r="BB752" s="91">
        <v>0.05</v>
      </c>
      <c r="BC752" s="91" t="s">
        <v>88</v>
      </c>
      <c r="BD752" s="91" t="s">
        <v>88</v>
      </c>
      <c r="BE752" s="93">
        <v>1E-3</v>
      </c>
      <c r="BF752" s="91" t="s">
        <v>88</v>
      </c>
      <c r="BG752" s="91">
        <v>0.01</v>
      </c>
      <c r="BH752" s="91" t="s">
        <v>88</v>
      </c>
      <c r="BI752" s="127">
        <f t="shared" si="434"/>
        <v>88.715327924716007</v>
      </c>
      <c r="BJ752" s="128">
        <f t="shared" si="435"/>
        <v>22.102924660044135</v>
      </c>
      <c r="BK752" s="128">
        <f t="shared" si="436"/>
        <v>81.28109524690808</v>
      </c>
      <c r="BL752" s="128">
        <f t="shared" si="437"/>
        <v>80.14150832</v>
      </c>
      <c r="BM752" s="128">
        <f t="shared" si="438"/>
        <v>99.104004398411917</v>
      </c>
      <c r="BN752" s="128">
        <f t="shared" si="439"/>
        <v>61.608367706250007</v>
      </c>
      <c r="BO752" s="128">
        <f t="shared" si="440"/>
        <v>87.095109653907059</v>
      </c>
      <c r="BP752" s="128">
        <f t="shared" si="441"/>
        <v>80.102008570225323</v>
      </c>
      <c r="BQ752" s="128">
        <f t="shared" si="442"/>
        <v>83.415045471793604</v>
      </c>
      <c r="BR752" s="96">
        <f t="shared" si="443"/>
        <v>73.402522129669151</v>
      </c>
      <c r="BS752" s="129" t="str">
        <f t="shared" si="444"/>
        <v>BUENA</v>
      </c>
      <c r="BT752" s="98">
        <f t="shared" si="445"/>
        <v>50</v>
      </c>
      <c r="BU752" s="99">
        <f t="shared" si="446"/>
        <v>0.82200000000000006</v>
      </c>
      <c r="BV752" s="130">
        <f t="shared" si="447"/>
        <v>0.33811212372290123</v>
      </c>
      <c r="BW752" s="128">
        <f t="shared" si="448"/>
        <v>0.9347832020916641</v>
      </c>
      <c r="BX752" s="127">
        <f t="shared" si="449"/>
        <v>0.71</v>
      </c>
      <c r="BY752" s="130">
        <f t="shared" si="450"/>
        <v>0.999</v>
      </c>
      <c r="BZ752" s="130">
        <f t="shared" si="451"/>
        <v>0.37881143468130507</v>
      </c>
      <c r="CA752" s="127">
        <f t="shared" si="452"/>
        <v>0.15</v>
      </c>
      <c r="CB752" s="99">
        <f t="shared" si="453"/>
        <v>0.62301894646942191</v>
      </c>
      <c r="CC752" s="129" t="str">
        <f t="shared" si="454"/>
        <v>Regular</v>
      </c>
      <c r="CD752" s="99">
        <f t="shared" si="455"/>
        <v>0.62118856531869493</v>
      </c>
      <c r="CE752" s="96">
        <f t="shared" si="456"/>
        <v>0</v>
      </c>
      <c r="CF752" s="96">
        <f t="shared" si="457"/>
        <v>0</v>
      </c>
      <c r="CG752" s="99">
        <f t="shared" si="458"/>
        <v>0.20706285510623165</v>
      </c>
      <c r="CH752" s="131" t="str">
        <f t="shared" si="459"/>
        <v>Baja</v>
      </c>
      <c r="CI752" s="96">
        <f t="shared" si="460"/>
        <v>0</v>
      </c>
      <c r="CJ752" s="96">
        <f t="shared" si="461"/>
        <v>0.76309279027906918</v>
      </c>
      <c r="CK752" s="96">
        <f t="shared" si="462"/>
        <v>0.17799999999999994</v>
      </c>
      <c r="CL752" s="102">
        <f t="shared" si="463"/>
        <v>0.31369759675968972</v>
      </c>
      <c r="CM752" s="131" t="str">
        <f t="shared" si="464"/>
        <v>Baja</v>
      </c>
      <c r="CN752" s="96">
        <f t="shared" si="465"/>
        <v>0</v>
      </c>
      <c r="CO752" s="96">
        <f t="shared" si="466"/>
        <v>0</v>
      </c>
      <c r="CP752" s="131" t="str">
        <f t="shared" si="467"/>
        <v>Ninguna</v>
      </c>
      <c r="CQ752" s="104">
        <f t="shared" si="468"/>
        <v>4.6022924949588026E-2</v>
      </c>
      <c r="CR752" s="104">
        <f t="shared" si="469"/>
        <v>4.6022924949588026E-2</v>
      </c>
      <c r="CS752" s="131" t="str">
        <f t="shared" si="470"/>
        <v>Ninguna</v>
      </c>
      <c r="CT752" s="132" t="str">
        <f t="shared" si="471"/>
        <v>Eutrofico</v>
      </c>
      <c r="CU752" s="83" t="s">
        <v>3154</v>
      </c>
      <c r="CV752" s="83" t="s">
        <v>3155</v>
      </c>
      <c r="CW752" s="90">
        <v>44221</v>
      </c>
      <c r="CX752" s="106">
        <f t="shared" si="472"/>
        <v>5.2894863293062322</v>
      </c>
    </row>
    <row r="753" spans="1:102" ht="30" hidden="1" customHeight="1" x14ac:dyDescent="0.2">
      <c r="A753" s="83">
        <v>2020</v>
      </c>
      <c r="B753" s="108" t="s">
        <v>3112</v>
      </c>
      <c r="C753" s="84" t="s">
        <v>520</v>
      </c>
      <c r="D753" s="85" t="s">
        <v>3113</v>
      </c>
      <c r="E753" s="84" t="s">
        <v>1450</v>
      </c>
      <c r="F753" s="86" t="s">
        <v>1412</v>
      </c>
      <c r="G753" s="86" t="s">
        <v>1494</v>
      </c>
      <c r="H753" s="87">
        <v>-75.097888999999995</v>
      </c>
      <c r="I753" s="119">
        <v>6.910806</v>
      </c>
      <c r="J753" s="88">
        <v>887225.66159999999</v>
      </c>
      <c r="K753" s="86">
        <v>1256082.8481000001</v>
      </c>
      <c r="L753" s="89">
        <v>1490</v>
      </c>
      <c r="M753" s="86" t="s">
        <v>2544</v>
      </c>
      <c r="N753" s="86" t="s">
        <v>79</v>
      </c>
      <c r="O753" s="86" t="s">
        <v>2684</v>
      </c>
      <c r="P753" s="86" t="s">
        <v>685</v>
      </c>
      <c r="Q753" s="84" t="s">
        <v>2690</v>
      </c>
      <c r="R753" s="84" t="s">
        <v>703</v>
      </c>
      <c r="S753" s="84" t="s">
        <v>515</v>
      </c>
      <c r="T753" s="84" t="s">
        <v>516</v>
      </c>
      <c r="U753" s="85" t="s">
        <v>517</v>
      </c>
      <c r="V753" s="84" t="s">
        <v>518</v>
      </c>
      <c r="W753" s="84" t="s">
        <v>519</v>
      </c>
      <c r="X753" s="90" t="s">
        <v>520</v>
      </c>
      <c r="Y753" s="90">
        <v>44207</v>
      </c>
      <c r="Z753" s="91">
        <v>523.17999999999995</v>
      </c>
      <c r="AA753" s="91">
        <v>7.89</v>
      </c>
      <c r="AB753" s="91">
        <v>314</v>
      </c>
      <c r="AC753" s="91">
        <v>20.100000000000001</v>
      </c>
      <c r="AD753" s="91">
        <v>23.4</v>
      </c>
      <c r="AE753" s="91">
        <v>7.43</v>
      </c>
      <c r="AF753" s="91">
        <v>98.8</v>
      </c>
      <c r="AG753" s="91">
        <f t="shared" si="473"/>
        <v>3.2999999999999972</v>
      </c>
      <c r="AH753" s="91">
        <v>12</v>
      </c>
      <c r="AI753" s="91">
        <v>2</v>
      </c>
      <c r="AJ753" s="91" t="s">
        <v>88</v>
      </c>
      <c r="AK753" s="91" t="s">
        <v>88</v>
      </c>
      <c r="AL753" s="91">
        <v>1650</v>
      </c>
      <c r="AM753" s="91">
        <v>2277</v>
      </c>
      <c r="AN753" s="91">
        <v>1650</v>
      </c>
      <c r="AO753" s="91">
        <v>0.5</v>
      </c>
      <c r="AP753" s="91">
        <v>0.2484863293062323</v>
      </c>
      <c r="AQ753" s="91">
        <v>0.03</v>
      </c>
      <c r="AR753" s="91">
        <v>5</v>
      </c>
      <c r="AS753" s="91">
        <v>2.2400000000000002</v>
      </c>
      <c r="AT753" s="91">
        <v>15</v>
      </c>
      <c r="AU753" s="91" t="s">
        <v>88</v>
      </c>
      <c r="AV753" s="91">
        <v>7</v>
      </c>
      <c r="AW753" s="91">
        <v>0.1</v>
      </c>
      <c r="AX753" s="91">
        <v>5</v>
      </c>
      <c r="AY753" s="91">
        <v>0.1</v>
      </c>
      <c r="AZ753" s="91">
        <v>10.199999999999999</v>
      </c>
      <c r="BA753" s="91">
        <v>14</v>
      </c>
      <c r="BB753" s="91">
        <v>0.05</v>
      </c>
      <c r="BC753" s="91" t="s">
        <v>88</v>
      </c>
      <c r="BD753" s="91" t="s">
        <v>88</v>
      </c>
      <c r="BE753" s="93">
        <v>1E-3</v>
      </c>
      <c r="BF753" s="91" t="s">
        <v>88</v>
      </c>
      <c r="BG753" s="91">
        <v>0.01</v>
      </c>
      <c r="BH753" s="91" t="s">
        <v>88</v>
      </c>
      <c r="BI753" s="127">
        <f t="shared" si="434"/>
        <v>98.608955333389503</v>
      </c>
      <c r="BJ753" s="128">
        <f t="shared" si="435"/>
        <v>19.499738559950501</v>
      </c>
      <c r="BK753" s="128">
        <f t="shared" si="436"/>
        <v>87.685772677355999</v>
      </c>
      <c r="BL753" s="128">
        <f t="shared" si="437"/>
        <v>80.14150832</v>
      </c>
      <c r="BM753" s="128">
        <f t="shared" si="438"/>
        <v>99.104004398411917</v>
      </c>
      <c r="BN753" s="128">
        <f t="shared" si="439"/>
        <v>61.608367706250007</v>
      </c>
      <c r="BO753" s="128">
        <f t="shared" si="440"/>
        <v>81.582786606903184</v>
      </c>
      <c r="BP753" s="128">
        <f t="shared" si="441"/>
        <v>92.451272965078971</v>
      </c>
      <c r="BQ753" s="128">
        <f t="shared" si="442"/>
        <v>83.028622036937506</v>
      </c>
      <c r="BR753" s="96">
        <f t="shared" si="443"/>
        <v>75.782102736925921</v>
      </c>
      <c r="BS753" s="129" t="str">
        <f t="shared" si="444"/>
        <v>BUENA</v>
      </c>
      <c r="BT753" s="98">
        <f t="shared" si="445"/>
        <v>50</v>
      </c>
      <c r="BU753" s="99">
        <f t="shared" si="446"/>
        <v>0.98799999999999999</v>
      </c>
      <c r="BV753" s="130">
        <f t="shared" si="447"/>
        <v>0.1</v>
      </c>
      <c r="BW753" s="128">
        <f t="shared" si="448"/>
        <v>1</v>
      </c>
      <c r="BX753" s="127">
        <f t="shared" si="449"/>
        <v>0.91</v>
      </c>
      <c r="BY753" s="130">
        <f t="shared" si="450"/>
        <v>0.999</v>
      </c>
      <c r="BZ753" s="130">
        <f t="shared" si="451"/>
        <v>0</v>
      </c>
      <c r="CA753" s="127">
        <f t="shared" si="452"/>
        <v>0.15</v>
      </c>
      <c r="CB753" s="99">
        <f t="shared" si="453"/>
        <v>0.6003400000000001</v>
      </c>
      <c r="CC753" s="129" t="str">
        <f t="shared" si="454"/>
        <v>Regular</v>
      </c>
      <c r="CD753" s="99">
        <f t="shared" si="455"/>
        <v>1</v>
      </c>
      <c r="CE753" s="96">
        <f t="shared" si="456"/>
        <v>0</v>
      </c>
      <c r="CF753" s="96">
        <f t="shared" si="457"/>
        <v>0</v>
      </c>
      <c r="CG753" s="99">
        <f t="shared" si="458"/>
        <v>0.33333333333333331</v>
      </c>
      <c r="CH753" s="131" t="str">
        <f t="shared" si="459"/>
        <v>Baja</v>
      </c>
      <c r="CI753" s="96">
        <f t="shared" si="460"/>
        <v>0</v>
      </c>
      <c r="CJ753" s="96">
        <f t="shared" si="461"/>
        <v>0.44012329714448017</v>
      </c>
      <c r="CK753" s="96">
        <f t="shared" si="462"/>
        <v>1.2000000000000011E-2</v>
      </c>
      <c r="CL753" s="102">
        <f t="shared" si="463"/>
        <v>0.15070776571482672</v>
      </c>
      <c r="CM753" s="131" t="str">
        <f t="shared" si="464"/>
        <v>Ninguna</v>
      </c>
      <c r="CN753" s="96">
        <f t="shared" si="465"/>
        <v>0</v>
      </c>
      <c r="CO753" s="96">
        <f t="shared" si="466"/>
        <v>0</v>
      </c>
      <c r="CP753" s="131" t="str">
        <f t="shared" si="467"/>
        <v>Ninguna</v>
      </c>
      <c r="CQ753" s="104">
        <f t="shared" si="468"/>
        <v>2.0643403431120835E-2</v>
      </c>
      <c r="CR753" s="104">
        <f t="shared" si="469"/>
        <v>2.0643403431120835E-2</v>
      </c>
      <c r="CS753" s="131" t="str">
        <f t="shared" si="470"/>
        <v>Ninguna</v>
      </c>
      <c r="CT753" s="132" t="str">
        <f t="shared" si="471"/>
        <v>Eutrofico</v>
      </c>
      <c r="CU753" s="83" t="s">
        <v>3156</v>
      </c>
      <c r="CV753" s="83" t="s">
        <v>3155</v>
      </c>
      <c r="CW753" s="90">
        <v>44221</v>
      </c>
      <c r="CX753" s="106">
        <f t="shared" si="472"/>
        <v>5.2784863293062321</v>
      </c>
    </row>
    <row r="754" spans="1:102" ht="30" hidden="1" customHeight="1" x14ac:dyDescent="0.2">
      <c r="A754" s="83">
        <v>2020</v>
      </c>
      <c r="B754" s="108" t="s">
        <v>3114</v>
      </c>
      <c r="C754" s="84" t="s">
        <v>520</v>
      </c>
      <c r="D754" s="85" t="s">
        <v>1772</v>
      </c>
      <c r="E754" s="84" t="s">
        <v>1450</v>
      </c>
      <c r="F754" s="86" t="s">
        <v>1412</v>
      </c>
      <c r="G754" s="86" t="s">
        <v>1494</v>
      </c>
      <c r="H754" s="87">
        <v>-75.070916999999994</v>
      </c>
      <c r="I754" s="119">
        <v>6.9480279999999999</v>
      </c>
      <c r="J754" s="88">
        <v>890215.56400000001</v>
      </c>
      <c r="K754" s="86">
        <v>1260193.5456000001</v>
      </c>
      <c r="L754" s="89">
        <v>1488</v>
      </c>
      <c r="M754" s="86" t="s">
        <v>2544</v>
      </c>
      <c r="N754" s="86" t="s">
        <v>79</v>
      </c>
      <c r="O754" s="86" t="s">
        <v>2684</v>
      </c>
      <c r="P754" s="86" t="s">
        <v>685</v>
      </c>
      <c r="Q754" s="84" t="s">
        <v>2690</v>
      </c>
      <c r="R754" s="84" t="s">
        <v>703</v>
      </c>
      <c r="S754" s="84" t="s">
        <v>515</v>
      </c>
      <c r="T754" s="84" t="s">
        <v>516</v>
      </c>
      <c r="U754" s="85" t="s">
        <v>517</v>
      </c>
      <c r="V754" s="84" t="s">
        <v>518</v>
      </c>
      <c r="W754" s="84" t="s">
        <v>519</v>
      </c>
      <c r="X754" s="90" t="s">
        <v>520</v>
      </c>
      <c r="Y754" s="90">
        <v>44207</v>
      </c>
      <c r="Z754" s="91">
        <v>1433.77</v>
      </c>
      <c r="AA754" s="91">
        <v>7.17</v>
      </c>
      <c r="AB754" s="91">
        <v>116.2</v>
      </c>
      <c r="AC754" s="91">
        <v>22.5</v>
      </c>
      <c r="AD754" s="91">
        <v>26.2</v>
      </c>
      <c r="AE754" s="91">
        <v>4.95</v>
      </c>
      <c r="AF754" s="91">
        <v>68.8</v>
      </c>
      <c r="AG754" s="91">
        <f t="shared" si="473"/>
        <v>3.6999999999999993</v>
      </c>
      <c r="AH754" s="91">
        <v>44.4</v>
      </c>
      <c r="AI754" s="91">
        <v>12.7</v>
      </c>
      <c r="AJ754" s="91" t="s">
        <v>88</v>
      </c>
      <c r="AK754" s="91" t="s">
        <v>88</v>
      </c>
      <c r="AL754" s="91">
        <v>1333000</v>
      </c>
      <c r="AM754" s="91">
        <v>6867000</v>
      </c>
      <c r="AN754" s="91">
        <v>1793000</v>
      </c>
      <c r="AO754" s="91">
        <v>0.5</v>
      </c>
      <c r="AP754" s="91">
        <v>0.2484863293062323</v>
      </c>
      <c r="AQ754" s="91">
        <v>0.03</v>
      </c>
      <c r="AR754" s="91">
        <v>5</v>
      </c>
      <c r="AS754" s="91">
        <v>2.33</v>
      </c>
      <c r="AT754" s="91">
        <v>1241</v>
      </c>
      <c r="AU754" s="91" t="s">
        <v>88</v>
      </c>
      <c r="AV754" s="91">
        <v>1234</v>
      </c>
      <c r="AW754" s="91">
        <v>0.1</v>
      </c>
      <c r="AX754" s="91">
        <v>5</v>
      </c>
      <c r="AY754" s="91">
        <v>0.1</v>
      </c>
      <c r="AZ754" s="91">
        <v>42.2</v>
      </c>
      <c r="BA754" s="91">
        <v>42.7</v>
      </c>
      <c r="BB754" s="91">
        <v>0.05</v>
      </c>
      <c r="BC754" s="91" t="s">
        <v>88</v>
      </c>
      <c r="BD754" s="91" t="s">
        <v>88</v>
      </c>
      <c r="BE754" s="93">
        <v>1E-3</v>
      </c>
      <c r="BF754" s="91" t="s">
        <v>88</v>
      </c>
      <c r="BG754" s="91">
        <v>0.01</v>
      </c>
      <c r="BH754" s="91" t="s">
        <v>88</v>
      </c>
      <c r="BI754" s="127">
        <f t="shared" si="434"/>
        <v>72.021741533139775</v>
      </c>
      <c r="BJ754" s="128">
        <f t="shared" si="435"/>
        <v>2</v>
      </c>
      <c r="BK754" s="128">
        <f t="shared" si="436"/>
        <v>91.718975820713666</v>
      </c>
      <c r="BL754" s="128">
        <f t="shared" si="437"/>
        <v>25.571342314957008</v>
      </c>
      <c r="BM754" s="128">
        <f t="shared" si="438"/>
        <v>99.104004398411917</v>
      </c>
      <c r="BN754" s="128">
        <f t="shared" si="439"/>
        <v>61.608367706250007</v>
      </c>
      <c r="BO754" s="128">
        <f t="shared" si="440"/>
        <v>79.776537522967018</v>
      </c>
      <c r="BP754" s="128">
        <f t="shared" si="441"/>
        <v>92.234223197145326</v>
      </c>
      <c r="BQ754" s="128">
        <f t="shared" si="442"/>
        <v>20</v>
      </c>
      <c r="BR754" s="96">
        <f t="shared" si="443"/>
        <v>58.293259874092058</v>
      </c>
      <c r="BS754" s="129" t="str">
        <f t="shared" si="444"/>
        <v>MEDIA</v>
      </c>
      <c r="BT754" s="98">
        <f t="shared" si="445"/>
        <v>50</v>
      </c>
      <c r="BU754" s="99">
        <f t="shared" si="446"/>
        <v>0.68799999999999994</v>
      </c>
      <c r="BV754" s="130">
        <f t="shared" si="447"/>
        <v>0.1</v>
      </c>
      <c r="BW754" s="128">
        <f t="shared" si="448"/>
        <v>1</v>
      </c>
      <c r="BX754" s="127">
        <f t="shared" si="449"/>
        <v>0.26</v>
      </c>
      <c r="BY754" s="130">
        <f t="shared" si="450"/>
        <v>0</v>
      </c>
      <c r="BZ754" s="130">
        <f t="shared" si="451"/>
        <v>0.67835543922135066</v>
      </c>
      <c r="CA754" s="127">
        <f t="shared" si="452"/>
        <v>0.15</v>
      </c>
      <c r="CB754" s="99">
        <f t="shared" si="453"/>
        <v>0.41644976149098911</v>
      </c>
      <c r="CC754" s="129" t="str">
        <f t="shared" si="454"/>
        <v>Mala</v>
      </c>
      <c r="CD754" s="99">
        <f t="shared" si="455"/>
        <v>0.32164456077864928</v>
      </c>
      <c r="CE754" s="96">
        <f t="shared" si="456"/>
        <v>1.2130610272527119E-2</v>
      </c>
      <c r="CF754" s="96">
        <f t="shared" si="457"/>
        <v>0</v>
      </c>
      <c r="CG754" s="99">
        <f t="shared" si="458"/>
        <v>0.11125839035039213</v>
      </c>
      <c r="CH754" s="131" t="str">
        <f t="shared" si="459"/>
        <v>Ninguna</v>
      </c>
      <c r="CI754" s="96">
        <f t="shared" si="460"/>
        <v>0.72266260466916965</v>
      </c>
      <c r="CJ754" s="96">
        <f t="shared" si="461"/>
        <v>1</v>
      </c>
      <c r="CK754" s="96">
        <f t="shared" si="462"/>
        <v>0.31200000000000006</v>
      </c>
      <c r="CL754" s="102">
        <f t="shared" si="463"/>
        <v>0.67822086822305661</v>
      </c>
      <c r="CM754" s="131" t="str">
        <f t="shared" si="464"/>
        <v>Alta</v>
      </c>
      <c r="CN754" s="96">
        <f t="shared" si="465"/>
        <v>1</v>
      </c>
      <c r="CO754" s="96">
        <f t="shared" si="466"/>
        <v>1</v>
      </c>
      <c r="CP754" s="131" t="str">
        <f t="shared" si="467"/>
        <v>Muy Alta</v>
      </c>
      <c r="CQ754" s="104">
        <f t="shared" si="468"/>
        <v>1.7550523485820077E-3</v>
      </c>
      <c r="CR754" s="104">
        <f t="shared" si="469"/>
        <v>1.7550523485820077E-3</v>
      </c>
      <c r="CS754" s="131" t="str">
        <f t="shared" si="470"/>
        <v>Ninguna</v>
      </c>
      <c r="CT754" s="132" t="str">
        <f t="shared" si="471"/>
        <v>Eutrofico</v>
      </c>
      <c r="CU754" s="83" t="s">
        <v>3157</v>
      </c>
      <c r="CV754" s="83" t="s">
        <v>3155</v>
      </c>
      <c r="CW754" s="90">
        <v>44221</v>
      </c>
      <c r="CX754" s="106">
        <f t="shared" si="472"/>
        <v>5.2784863293062321</v>
      </c>
    </row>
    <row r="755" spans="1:102" ht="30" hidden="1" customHeight="1" x14ac:dyDescent="0.2">
      <c r="A755" s="83">
        <v>2020</v>
      </c>
      <c r="B755" s="108" t="s">
        <v>3115</v>
      </c>
      <c r="C755" s="84" t="s">
        <v>520</v>
      </c>
      <c r="D755" s="85" t="s">
        <v>3116</v>
      </c>
      <c r="E755" s="84" t="s">
        <v>1450</v>
      </c>
      <c r="F755" s="86" t="s">
        <v>1412</v>
      </c>
      <c r="G755" s="86" t="s">
        <v>1494</v>
      </c>
      <c r="H755" s="87">
        <v>-75.075603000000001</v>
      </c>
      <c r="I755" s="119">
        <v>6.9729999999999999</v>
      </c>
      <c r="J755" s="88">
        <v>889703.48129999998</v>
      </c>
      <c r="K755" s="86">
        <v>1262956.7120999999</v>
      </c>
      <c r="L755" s="89">
        <v>1450</v>
      </c>
      <c r="M755" s="86" t="s">
        <v>2544</v>
      </c>
      <c r="N755" s="86" t="s">
        <v>79</v>
      </c>
      <c r="O755" s="86" t="s">
        <v>2684</v>
      </c>
      <c r="P755" s="86" t="s">
        <v>685</v>
      </c>
      <c r="Q755" s="84" t="s">
        <v>2690</v>
      </c>
      <c r="R755" s="84" t="s">
        <v>703</v>
      </c>
      <c r="S755" s="84" t="s">
        <v>515</v>
      </c>
      <c r="T755" s="84" t="s">
        <v>516</v>
      </c>
      <c r="U755" s="85" t="s">
        <v>517</v>
      </c>
      <c r="V755" s="84" t="s">
        <v>518</v>
      </c>
      <c r="W755" s="84" t="s">
        <v>519</v>
      </c>
      <c r="X755" s="90" t="s">
        <v>520</v>
      </c>
      <c r="Y755" s="90">
        <v>44207</v>
      </c>
      <c r="Z755" s="91">
        <v>1811.45</v>
      </c>
      <c r="AA755" s="91">
        <v>7.58</v>
      </c>
      <c r="AB755" s="91">
        <v>115.8</v>
      </c>
      <c r="AC755" s="91">
        <v>21.4</v>
      </c>
      <c r="AD755" s="91">
        <v>24.8</v>
      </c>
      <c r="AE755" s="91">
        <v>5.22</v>
      </c>
      <c r="AF755" s="91">
        <v>71.099999999999994</v>
      </c>
      <c r="AG755" s="91">
        <f t="shared" si="473"/>
        <v>3.4000000000000021</v>
      </c>
      <c r="AH755" s="91">
        <v>45.6</v>
      </c>
      <c r="AI755" s="91">
        <v>15.6</v>
      </c>
      <c r="AJ755" s="91" t="s">
        <v>88</v>
      </c>
      <c r="AK755" s="91" t="s">
        <v>88</v>
      </c>
      <c r="AL755" s="91">
        <v>2382000</v>
      </c>
      <c r="AM755" s="91">
        <v>10462000</v>
      </c>
      <c r="AN755" s="91">
        <v>2755000</v>
      </c>
      <c r="AO755" s="91">
        <v>0.5</v>
      </c>
      <c r="AP755" s="91">
        <v>0.2484863293062323</v>
      </c>
      <c r="AQ755" s="91">
        <v>0.03</v>
      </c>
      <c r="AR755" s="91">
        <v>5</v>
      </c>
      <c r="AS755" s="91">
        <v>1.522</v>
      </c>
      <c r="AT755" s="91">
        <v>826</v>
      </c>
      <c r="AU755" s="91" t="s">
        <v>88</v>
      </c>
      <c r="AV755" s="91">
        <v>826</v>
      </c>
      <c r="AW755" s="91">
        <v>0.1</v>
      </c>
      <c r="AX755" s="91">
        <v>5</v>
      </c>
      <c r="AY755" s="91">
        <v>0.1</v>
      </c>
      <c r="AZ755" s="91">
        <v>43.1</v>
      </c>
      <c r="BA755" s="91">
        <v>42.9</v>
      </c>
      <c r="BB755" s="91">
        <v>0.05</v>
      </c>
      <c r="BC755" s="91" t="s">
        <v>88</v>
      </c>
      <c r="BD755" s="91" t="s">
        <v>88</v>
      </c>
      <c r="BE755" s="93">
        <v>1E-3</v>
      </c>
      <c r="BF755" s="91" t="s">
        <v>88</v>
      </c>
      <c r="BG755" s="91">
        <v>0.01</v>
      </c>
      <c r="BH755" s="91" t="s">
        <v>88</v>
      </c>
      <c r="BI755" s="127">
        <f t="shared" si="434"/>
        <v>75.25948457852742</v>
      </c>
      <c r="BJ755" s="128">
        <f t="shared" si="435"/>
        <v>2</v>
      </c>
      <c r="BK755" s="128">
        <f t="shared" si="436"/>
        <v>92.547908693515637</v>
      </c>
      <c r="BL755" s="128">
        <f t="shared" si="437"/>
        <v>19.332800974592004</v>
      </c>
      <c r="BM755" s="128">
        <f t="shared" si="438"/>
        <v>99.104004398411917</v>
      </c>
      <c r="BN755" s="128">
        <f t="shared" si="439"/>
        <v>61.608367706250007</v>
      </c>
      <c r="BO755" s="128">
        <f t="shared" si="440"/>
        <v>81.142818448590134</v>
      </c>
      <c r="BP755" s="128">
        <f t="shared" si="441"/>
        <v>94.209605624540643</v>
      </c>
      <c r="BQ755" s="128">
        <f t="shared" si="442"/>
        <v>20</v>
      </c>
      <c r="BR755" s="96">
        <f t="shared" si="443"/>
        <v>58.543277947129965</v>
      </c>
      <c r="BS755" s="129" t="str">
        <f t="shared" si="444"/>
        <v>MEDIA</v>
      </c>
      <c r="BT755" s="98">
        <f t="shared" si="445"/>
        <v>50</v>
      </c>
      <c r="BU755" s="99">
        <f t="shared" si="446"/>
        <v>0.71099999999999997</v>
      </c>
      <c r="BV755" s="130">
        <f t="shared" si="447"/>
        <v>0.1</v>
      </c>
      <c r="BW755" s="128">
        <f t="shared" si="448"/>
        <v>1</v>
      </c>
      <c r="BX755" s="127">
        <f t="shared" si="449"/>
        <v>0.26</v>
      </c>
      <c r="BY755" s="130">
        <f t="shared" si="450"/>
        <v>0</v>
      </c>
      <c r="BZ755" s="130">
        <f t="shared" si="451"/>
        <v>0.67983823198443638</v>
      </c>
      <c r="CA755" s="127">
        <f t="shared" si="452"/>
        <v>0.15</v>
      </c>
      <c r="CB755" s="99">
        <f t="shared" si="453"/>
        <v>0.42033735247782111</v>
      </c>
      <c r="CC755" s="129" t="str">
        <f t="shared" si="454"/>
        <v>Mala</v>
      </c>
      <c r="CD755" s="99">
        <f t="shared" si="455"/>
        <v>0.32016176801556362</v>
      </c>
      <c r="CE755" s="96">
        <f t="shared" si="456"/>
        <v>1.2382606889860152E-2</v>
      </c>
      <c r="CF755" s="96">
        <f t="shared" si="457"/>
        <v>0</v>
      </c>
      <c r="CG755" s="99">
        <f t="shared" si="458"/>
        <v>0.11084812496847458</v>
      </c>
      <c r="CH755" s="131" t="str">
        <f t="shared" si="459"/>
        <v>Ninguna</v>
      </c>
      <c r="CI755" s="96">
        <f t="shared" si="460"/>
        <v>0.78518721884812304</v>
      </c>
      <c r="CJ755" s="96">
        <f t="shared" si="461"/>
        <v>1</v>
      </c>
      <c r="CK755" s="96">
        <f t="shared" si="462"/>
        <v>0.28900000000000003</v>
      </c>
      <c r="CL755" s="102">
        <f t="shared" si="463"/>
        <v>0.69139573961604095</v>
      </c>
      <c r="CM755" s="131" t="str">
        <f t="shared" si="464"/>
        <v>Alta</v>
      </c>
      <c r="CN755" s="96">
        <f t="shared" si="465"/>
        <v>1</v>
      </c>
      <c r="CO755" s="96">
        <f t="shared" si="466"/>
        <v>1</v>
      </c>
      <c r="CP755" s="131" t="str">
        <f t="shared" si="467"/>
        <v>Muy Alta</v>
      </c>
      <c r="CQ755" s="104">
        <f t="shared" si="468"/>
        <v>7.181782300621063E-3</v>
      </c>
      <c r="CR755" s="104">
        <f t="shared" si="469"/>
        <v>7.181782300621063E-3</v>
      </c>
      <c r="CS755" s="131" t="str">
        <f t="shared" si="470"/>
        <v>Ninguna</v>
      </c>
      <c r="CT755" s="132" t="str">
        <f t="shared" si="471"/>
        <v>Eutrofico</v>
      </c>
      <c r="CU755" s="83" t="s">
        <v>3158</v>
      </c>
      <c r="CV755" s="83" t="s">
        <v>3155</v>
      </c>
      <c r="CW755" s="90">
        <v>44221</v>
      </c>
      <c r="CX755" s="106">
        <f t="shared" si="472"/>
        <v>5.2784863293062321</v>
      </c>
    </row>
    <row r="756" spans="1:102" ht="30" hidden="1" customHeight="1" x14ac:dyDescent="0.2">
      <c r="A756" s="83">
        <v>2020</v>
      </c>
      <c r="B756" s="108" t="s">
        <v>3118</v>
      </c>
      <c r="C756" s="84" t="s">
        <v>170</v>
      </c>
      <c r="D756" s="85" t="s">
        <v>1639</v>
      </c>
      <c r="E756" s="84" t="s">
        <v>166</v>
      </c>
      <c r="F756" s="86" t="s">
        <v>151</v>
      </c>
      <c r="G756" s="86" t="s">
        <v>3119</v>
      </c>
      <c r="H756" s="87">
        <v>-76.038117</v>
      </c>
      <c r="I756" s="119">
        <v>6.3873309999999996</v>
      </c>
      <c r="J756" s="88">
        <v>783050.23829999997</v>
      </c>
      <c r="K756" s="86">
        <v>1198484.4116</v>
      </c>
      <c r="L756" s="89">
        <v>2630</v>
      </c>
      <c r="M756" s="86" t="s">
        <v>2544</v>
      </c>
      <c r="N756" s="86" t="s">
        <v>79</v>
      </c>
      <c r="O756" s="86" t="s">
        <v>2545</v>
      </c>
      <c r="P756" s="86" t="s">
        <v>80</v>
      </c>
      <c r="Q756" s="84" t="s">
        <v>2648</v>
      </c>
      <c r="R756" s="84" t="s">
        <v>701</v>
      </c>
      <c r="S756" s="84" t="s">
        <v>153</v>
      </c>
      <c r="T756" s="84" t="s">
        <v>154</v>
      </c>
      <c r="U756" s="85" t="s">
        <v>167</v>
      </c>
      <c r="V756" s="84" t="s">
        <v>168</v>
      </c>
      <c r="W756" s="84" t="s">
        <v>169</v>
      </c>
      <c r="X756" s="90" t="s">
        <v>170</v>
      </c>
      <c r="Y756" s="90">
        <v>44203</v>
      </c>
      <c r="Z756" s="91">
        <v>66.48</v>
      </c>
      <c r="AA756" s="91">
        <v>7.38</v>
      </c>
      <c r="AB756" s="91">
        <v>99.7</v>
      </c>
      <c r="AC756" s="91">
        <v>15.3</v>
      </c>
      <c r="AD756" s="91">
        <v>18</v>
      </c>
      <c r="AE756" s="91">
        <v>7.66</v>
      </c>
      <c r="AF756" s="91">
        <v>97.9</v>
      </c>
      <c r="AG756" s="91">
        <f t="shared" si="473"/>
        <v>2.6999999999999993</v>
      </c>
      <c r="AH756" s="91">
        <v>12</v>
      </c>
      <c r="AI756" s="91">
        <v>2</v>
      </c>
      <c r="AJ756" s="91" t="s">
        <v>88</v>
      </c>
      <c r="AK756" s="91" t="s">
        <v>88</v>
      </c>
      <c r="AL756" s="91">
        <v>410</v>
      </c>
      <c r="AM756" s="91">
        <v>8230</v>
      </c>
      <c r="AN756" s="91">
        <v>532</v>
      </c>
      <c r="AO756" s="91">
        <v>0.5</v>
      </c>
      <c r="AP756" s="91">
        <v>0.2484863293062323</v>
      </c>
      <c r="AQ756" s="91">
        <v>0.03</v>
      </c>
      <c r="AR756" s="91">
        <v>5</v>
      </c>
      <c r="AS756" s="91">
        <v>6.49</v>
      </c>
      <c r="AT756" s="91">
        <v>82</v>
      </c>
      <c r="AU756" s="91" t="s">
        <v>88</v>
      </c>
      <c r="AV756" s="91">
        <v>7</v>
      </c>
      <c r="AW756" s="91">
        <v>0.1</v>
      </c>
      <c r="AX756" s="91">
        <v>5</v>
      </c>
      <c r="AY756" s="91">
        <v>0.105</v>
      </c>
      <c r="AZ756" s="91">
        <v>31</v>
      </c>
      <c r="BA756" s="91">
        <v>35.200000000000003</v>
      </c>
      <c r="BB756" s="91" t="s">
        <v>88</v>
      </c>
      <c r="BC756" s="91" t="s">
        <v>88</v>
      </c>
      <c r="BD756" s="91" t="s">
        <v>88</v>
      </c>
      <c r="BE756" s="93" t="s">
        <v>88</v>
      </c>
      <c r="BF756" s="91" t="s">
        <v>88</v>
      </c>
      <c r="BG756" s="91" t="s">
        <v>88</v>
      </c>
      <c r="BH756" s="91" t="s">
        <v>88</v>
      </c>
      <c r="BI756" s="127">
        <f t="shared" si="434"/>
        <v>98.451221713929655</v>
      </c>
      <c r="BJ756" s="128">
        <f t="shared" si="435"/>
        <v>27.831535380657776</v>
      </c>
      <c r="BK756" s="128">
        <f t="shared" si="436"/>
        <v>93.538512946156942</v>
      </c>
      <c r="BL756" s="128">
        <f t="shared" si="437"/>
        <v>80.14150832</v>
      </c>
      <c r="BM756" s="128">
        <f t="shared" si="438"/>
        <v>99.104004398411917</v>
      </c>
      <c r="BN756" s="128">
        <f t="shared" si="439"/>
        <v>61.608367706250007</v>
      </c>
      <c r="BO756" s="128">
        <f t="shared" si="440"/>
        <v>84.045279034802562</v>
      </c>
      <c r="BP756" s="128">
        <f t="shared" si="441"/>
        <v>82.975377869118816</v>
      </c>
      <c r="BQ756" s="128">
        <f t="shared" si="442"/>
        <v>85.356492593713597</v>
      </c>
      <c r="BR756" s="96">
        <f t="shared" si="443"/>
        <v>77.383305516586447</v>
      </c>
      <c r="BS756" s="129" t="str">
        <f t="shared" si="444"/>
        <v>BUENA</v>
      </c>
      <c r="BT756" s="98">
        <f t="shared" si="445"/>
        <v>47.61904761904762</v>
      </c>
      <c r="BU756" s="99">
        <f t="shared" si="446"/>
        <v>0.97900000000000009</v>
      </c>
      <c r="BV756" s="130">
        <f t="shared" si="447"/>
        <v>0.60760003532768769</v>
      </c>
      <c r="BW756" s="128">
        <f t="shared" si="448"/>
        <v>1</v>
      </c>
      <c r="BX756" s="127">
        <f t="shared" si="449"/>
        <v>0.91</v>
      </c>
      <c r="BY756" s="130">
        <f t="shared" si="450"/>
        <v>0.999</v>
      </c>
      <c r="BZ756" s="130">
        <f t="shared" si="451"/>
        <v>0.73803002892930603</v>
      </c>
      <c r="CA756" s="127">
        <f t="shared" si="452"/>
        <v>0.15</v>
      </c>
      <c r="CB756" s="99">
        <f t="shared" si="453"/>
        <v>0.77328820899597928</v>
      </c>
      <c r="CC756" s="129" t="str">
        <f t="shared" si="454"/>
        <v>Aceptable</v>
      </c>
      <c r="CD756" s="99">
        <f t="shared" si="455"/>
        <v>0.26196997107069397</v>
      </c>
      <c r="CE756" s="96">
        <f t="shared" si="456"/>
        <v>5.1854651435825115E-3</v>
      </c>
      <c r="CF756" s="96">
        <f t="shared" si="457"/>
        <v>0</v>
      </c>
      <c r="CG756" s="99">
        <f t="shared" si="458"/>
        <v>8.9051812071425498E-2</v>
      </c>
      <c r="CH756" s="131" t="str">
        <f t="shared" si="459"/>
        <v>Ninguna</v>
      </c>
      <c r="CI756" s="96">
        <f t="shared" si="460"/>
        <v>0</v>
      </c>
      <c r="CJ756" s="96">
        <f t="shared" si="461"/>
        <v>0.75262390771887144</v>
      </c>
      <c r="CK756" s="96">
        <f t="shared" si="462"/>
        <v>2.0999999999999908E-2</v>
      </c>
      <c r="CL756" s="102">
        <f t="shared" si="463"/>
        <v>0.25787463590629045</v>
      </c>
      <c r="CM756" s="131" t="str">
        <f t="shared" si="464"/>
        <v>Baja</v>
      </c>
      <c r="CN756" s="96">
        <f t="shared" si="465"/>
        <v>0</v>
      </c>
      <c r="CO756" s="96">
        <f t="shared" si="466"/>
        <v>0</v>
      </c>
      <c r="CP756" s="131" t="str">
        <f t="shared" si="467"/>
        <v>Ninguna</v>
      </c>
      <c r="CQ756" s="104">
        <f t="shared" si="468"/>
        <v>3.6151508285131033E-3</v>
      </c>
      <c r="CR756" s="104">
        <f t="shared" si="469"/>
        <v>3.6151508285131033E-3</v>
      </c>
      <c r="CS756" s="131" t="str">
        <f t="shared" si="470"/>
        <v>Ninguna</v>
      </c>
      <c r="CT756" s="132" t="str">
        <f t="shared" si="471"/>
        <v>Eutrofico</v>
      </c>
      <c r="CU756" s="83" t="s">
        <v>3159</v>
      </c>
      <c r="CV756" s="83" t="s">
        <v>3160</v>
      </c>
      <c r="CW756" s="90">
        <v>44218</v>
      </c>
      <c r="CX756" s="106">
        <f t="shared" si="472"/>
        <v>5.2784863293062321</v>
      </c>
    </row>
    <row r="757" spans="1:102" ht="30" hidden="1" customHeight="1" x14ac:dyDescent="0.2">
      <c r="A757" s="83">
        <v>2020</v>
      </c>
      <c r="B757" s="108" t="s">
        <v>3122</v>
      </c>
      <c r="C757" s="84" t="s">
        <v>170</v>
      </c>
      <c r="D757" s="85" t="s">
        <v>3123</v>
      </c>
      <c r="E757" s="84" t="s">
        <v>166</v>
      </c>
      <c r="F757" s="86" t="s">
        <v>151</v>
      </c>
      <c r="G757" s="86" t="s">
        <v>3119</v>
      </c>
      <c r="H757" s="87">
        <v>-75.994972000000004</v>
      </c>
      <c r="I757" s="119">
        <v>6.394361</v>
      </c>
      <c r="J757" s="88">
        <v>787829.08570000005</v>
      </c>
      <c r="K757" s="86">
        <v>1199244.2848</v>
      </c>
      <c r="L757" s="89">
        <v>1890</v>
      </c>
      <c r="M757" s="86" t="s">
        <v>2544</v>
      </c>
      <c r="N757" s="86" t="s">
        <v>79</v>
      </c>
      <c r="O757" s="86" t="s">
        <v>2545</v>
      </c>
      <c r="P757" s="86" t="s">
        <v>80</v>
      </c>
      <c r="Q757" s="84" t="s">
        <v>2648</v>
      </c>
      <c r="R757" s="84" t="s">
        <v>701</v>
      </c>
      <c r="S757" s="84" t="s">
        <v>153</v>
      </c>
      <c r="T757" s="84" t="s">
        <v>154</v>
      </c>
      <c r="U757" s="85" t="s">
        <v>167</v>
      </c>
      <c r="V757" s="84" t="s">
        <v>168</v>
      </c>
      <c r="W757" s="84" t="s">
        <v>169</v>
      </c>
      <c r="X757" s="90" t="s">
        <v>170</v>
      </c>
      <c r="Y757" s="90">
        <v>44203</v>
      </c>
      <c r="Z757" s="91">
        <v>543.19000000000005</v>
      </c>
      <c r="AA757" s="91">
        <v>7.56</v>
      </c>
      <c r="AB757" s="91">
        <v>150</v>
      </c>
      <c r="AC757" s="91">
        <v>16.899999999999999</v>
      </c>
      <c r="AD757" s="91">
        <v>19</v>
      </c>
      <c r="AE757" s="91">
        <v>7.51</v>
      </c>
      <c r="AF757" s="91">
        <v>97.8</v>
      </c>
      <c r="AG757" s="91">
        <f t="shared" si="473"/>
        <v>2.1000000000000014</v>
      </c>
      <c r="AH757" s="91">
        <v>12</v>
      </c>
      <c r="AI757" s="91">
        <v>2</v>
      </c>
      <c r="AJ757" s="91" t="s">
        <v>88</v>
      </c>
      <c r="AK757" s="91" t="s">
        <v>88</v>
      </c>
      <c r="AL757" s="91">
        <v>4020</v>
      </c>
      <c r="AM757" s="91">
        <v>29650</v>
      </c>
      <c r="AN757" s="91">
        <v>7120</v>
      </c>
      <c r="AO757" s="91">
        <v>0.5</v>
      </c>
      <c r="AP757" s="91">
        <v>0.2484863293062323</v>
      </c>
      <c r="AQ757" s="91">
        <v>0.03</v>
      </c>
      <c r="AR757" s="91">
        <v>5</v>
      </c>
      <c r="AS757" s="91">
        <v>5.33</v>
      </c>
      <c r="AT757" s="91">
        <v>116</v>
      </c>
      <c r="AU757" s="91" t="s">
        <v>88</v>
      </c>
      <c r="AV757" s="91">
        <v>7</v>
      </c>
      <c r="AW757" s="91">
        <v>0.1</v>
      </c>
      <c r="AX757" s="91">
        <v>5</v>
      </c>
      <c r="AY757" s="91">
        <v>0.186</v>
      </c>
      <c r="AZ757" s="91">
        <v>35.1</v>
      </c>
      <c r="BA757" s="91">
        <v>43.6</v>
      </c>
      <c r="BB757" s="91" t="s">
        <v>88</v>
      </c>
      <c r="BC757" s="91" t="s">
        <v>88</v>
      </c>
      <c r="BD757" s="91" t="s">
        <v>88</v>
      </c>
      <c r="BE757" s="93" t="s">
        <v>88</v>
      </c>
      <c r="BF757" s="91" t="s">
        <v>88</v>
      </c>
      <c r="BG757" s="91" t="s">
        <v>88</v>
      </c>
      <c r="BH757" s="91" t="s">
        <v>88</v>
      </c>
      <c r="BI757" s="127">
        <f t="shared" si="434"/>
        <v>98.430911393468691</v>
      </c>
      <c r="BJ757" s="128">
        <f t="shared" si="435"/>
        <v>11.625266293025998</v>
      </c>
      <c r="BK757" s="128">
        <f t="shared" si="436"/>
        <v>92.692749360914604</v>
      </c>
      <c r="BL757" s="128">
        <f t="shared" si="437"/>
        <v>80.14150832</v>
      </c>
      <c r="BM757" s="128">
        <f t="shared" si="438"/>
        <v>99.104004398411917</v>
      </c>
      <c r="BN757" s="128">
        <f t="shared" si="439"/>
        <v>61.608367706250007</v>
      </c>
      <c r="BO757" s="128">
        <f t="shared" si="440"/>
        <v>86.17148504139638</v>
      </c>
      <c r="BP757" s="128">
        <f t="shared" si="441"/>
        <v>85.409922956511807</v>
      </c>
      <c r="BQ757" s="128">
        <f t="shared" si="442"/>
        <v>82.7112827338496</v>
      </c>
      <c r="BR757" s="96">
        <f t="shared" si="443"/>
        <v>74.916035231170696</v>
      </c>
      <c r="BS757" s="129" t="str">
        <f t="shared" si="444"/>
        <v>BUENA</v>
      </c>
      <c r="BT757" s="98">
        <f t="shared" si="445"/>
        <v>26.881720430107528</v>
      </c>
      <c r="BU757" s="99">
        <f t="shared" si="446"/>
        <v>0.97799999999999998</v>
      </c>
      <c r="BV757" s="130">
        <f t="shared" si="447"/>
        <v>0.1</v>
      </c>
      <c r="BW757" s="128">
        <f t="shared" si="448"/>
        <v>1</v>
      </c>
      <c r="BX757" s="127">
        <f t="shared" si="449"/>
        <v>0.91</v>
      </c>
      <c r="BY757" s="130">
        <f t="shared" si="450"/>
        <v>0.999</v>
      </c>
      <c r="BZ757" s="130">
        <f t="shared" si="451"/>
        <v>0.54714174669297755</v>
      </c>
      <c r="CA757" s="127">
        <f t="shared" si="452"/>
        <v>0.15</v>
      </c>
      <c r="CB757" s="99">
        <f t="shared" si="453"/>
        <v>0.6753398445370169</v>
      </c>
      <c r="CC757" s="129" t="str">
        <f t="shared" si="454"/>
        <v>Regular</v>
      </c>
      <c r="CD757" s="99">
        <f t="shared" si="455"/>
        <v>0.45285825330702245</v>
      </c>
      <c r="CE757" s="96">
        <f t="shared" si="456"/>
        <v>1.32965984280693E-2</v>
      </c>
      <c r="CF757" s="96">
        <f t="shared" si="457"/>
        <v>0</v>
      </c>
      <c r="CG757" s="99">
        <f t="shared" si="458"/>
        <v>0.15538495057836391</v>
      </c>
      <c r="CH757" s="131" t="str">
        <f t="shared" si="459"/>
        <v>Ninguna</v>
      </c>
      <c r="CI757" s="96">
        <f t="shared" si="460"/>
        <v>0</v>
      </c>
      <c r="CJ757" s="96">
        <f t="shared" si="461"/>
        <v>1</v>
      </c>
      <c r="CK757" s="96">
        <f t="shared" si="462"/>
        <v>2.200000000000002E-2</v>
      </c>
      <c r="CL757" s="102">
        <f t="shared" si="463"/>
        <v>0.34066666666666667</v>
      </c>
      <c r="CM757" s="131" t="str">
        <f t="shared" si="464"/>
        <v>Baja</v>
      </c>
      <c r="CN757" s="96">
        <f t="shared" si="465"/>
        <v>0</v>
      </c>
      <c r="CO757" s="96">
        <f t="shared" si="466"/>
        <v>0</v>
      </c>
      <c r="CP757" s="131" t="str">
        <f t="shared" si="467"/>
        <v>Ninguna</v>
      </c>
      <c r="CQ757" s="104">
        <f t="shared" si="468"/>
        <v>6.7061601642765117E-3</v>
      </c>
      <c r="CR757" s="104">
        <f t="shared" si="469"/>
        <v>6.7061601642765117E-3</v>
      </c>
      <c r="CS757" s="131" t="str">
        <f t="shared" si="470"/>
        <v>Ninguna</v>
      </c>
      <c r="CT757" s="132" t="str">
        <f t="shared" si="471"/>
        <v>Eutrofico</v>
      </c>
      <c r="CU757" s="83" t="s">
        <v>3159</v>
      </c>
      <c r="CV757" s="83" t="s">
        <v>3160</v>
      </c>
      <c r="CW757" s="90">
        <v>44218</v>
      </c>
      <c r="CX757" s="106">
        <f t="shared" si="472"/>
        <v>5.2784863293062321</v>
      </c>
    </row>
    <row r="758" spans="1:102" ht="30" hidden="1" customHeight="1" x14ac:dyDescent="0.2">
      <c r="A758" s="83">
        <v>2020</v>
      </c>
      <c r="B758" s="108" t="s">
        <v>3124</v>
      </c>
      <c r="C758" s="84" t="s">
        <v>168</v>
      </c>
      <c r="D758" s="85" t="s">
        <v>3125</v>
      </c>
      <c r="E758" s="84" t="s">
        <v>1262</v>
      </c>
      <c r="F758" s="86" t="s">
        <v>151</v>
      </c>
      <c r="G758" s="86" t="s">
        <v>1494</v>
      </c>
      <c r="H758" s="87">
        <v>-75.905011000000002</v>
      </c>
      <c r="I758" s="119">
        <v>6.3985000000000003</v>
      </c>
      <c r="J758" s="88">
        <v>797788.45990000002</v>
      </c>
      <c r="K758" s="86">
        <v>1199665.9809000001</v>
      </c>
      <c r="L758" s="89">
        <v>1014</v>
      </c>
      <c r="M758" s="86" t="s">
        <v>2544</v>
      </c>
      <c r="N758" s="86" t="s">
        <v>79</v>
      </c>
      <c r="O758" s="86" t="s">
        <v>2545</v>
      </c>
      <c r="P758" s="86" t="s">
        <v>80</v>
      </c>
      <c r="Q758" s="84" t="s">
        <v>2648</v>
      </c>
      <c r="R758" s="84" t="s">
        <v>701</v>
      </c>
      <c r="S758" s="84" t="s">
        <v>153</v>
      </c>
      <c r="T758" s="84" t="s">
        <v>154</v>
      </c>
      <c r="U758" s="85" t="s">
        <v>167</v>
      </c>
      <c r="V758" s="84" t="s">
        <v>168</v>
      </c>
      <c r="W758" s="84" t="s">
        <v>1644</v>
      </c>
      <c r="X758" s="90" t="s">
        <v>168</v>
      </c>
      <c r="Y758" s="90">
        <v>44203</v>
      </c>
      <c r="Z758" s="91">
        <v>2983.12</v>
      </c>
      <c r="AA758" s="91">
        <v>7.68</v>
      </c>
      <c r="AB758" s="91">
        <v>157.80000000000001</v>
      </c>
      <c r="AC758" s="91">
        <v>20</v>
      </c>
      <c r="AD758" s="91">
        <v>21.6</v>
      </c>
      <c r="AE758" s="91">
        <v>7.96</v>
      </c>
      <c r="AF758" s="91">
        <v>97</v>
      </c>
      <c r="AG758" s="91">
        <f t="shared" si="473"/>
        <v>1.6000000000000014</v>
      </c>
      <c r="AH758" s="91">
        <v>12</v>
      </c>
      <c r="AI758" s="91">
        <v>2</v>
      </c>
      <c r="AJ758" s="91" t="s">
        <v>88</v>
      </c>
      <c r="AK758" s="91" t="s">
        <v>88</v>
      </c>
      <c r="AL758" s="91">
        <v>230</v>
      </c>
      <c r="AM758" s="91">
        <v>11560</v>
      </c>
      <c r="AN758" s="91">
        <v>908</v>
      </c>
      <c r="AO758" s="91">
        <v>0.5</v>
      </c>
      <c r="AP758" s="91">
        <v>0.2484863293062323</v>
      </c>
      <c r="AQ758" s="91">
        <v>0.03</v>
      </c>
      <c r="AR758" s="91">
        <v>5</v>
      </c>
      <c r="AS758" s="91">
        <v>16.3</v>
      </c>
      <c r="AT758" s="91">
        <v>135</v>
      </c>
      <c r="AU758" s="91" t="s">
        <v>88</v>
      </c>
      <c r="AV758" s="91">
        <v>7</v>
      </c>
      <c r="AW758" s="91">
        <v>0.1</v>
      </c>
      <c r="AX758" s="91">
        <v>5</v>
      </c>
      <c r="AY758" s="91">
        <v>0.1</v>
      </c>
      <c r="AZ758" s="91">
        <v>56.2</v>
      </c>
      <c r="BA758" s="91">
        <v>70</v>
      </c>
      <c r="BB758" s="91" t="s">
        <v>88</v>
      </c>
      <c r="BC758" s="91" t="s">
        <v>88</v>
      </c>
      <c r="BD758" s="91" t="s">
        <v>88</v>
      </c>
      <c r="BE758" s="93" t="s">
        <v>88</v>
      </c>
      <c r="BF758" s="91" t="s">
        <v>88</v>
      </c>
      <c r="BG758" s="91" t="s">
        <v>88</v>
      </c>
      <c r="BH758" s="91" t="s">
        <v>88</v>
      </c>
      <c r="BI758" s="127">
        <f t="shared" si="434"/>
        <v>98.248378601054924</v>
      </c>
      <c r="BJ758" s="128">
        <f t="shared" si="435"/>
        <v>23.64118605432882</v>
      </c>
      <c r="BK758" s="128">
        <f t="shared" si="436"/>
        <v>91.490783510165784</v>
      </c>
      <c r="BL758" s="128">
        <f t="shared" si="437"/>
        <v>80.14150832</v>
      </c>
      <c r="BM758" s="128">
        <f t="shared" si="438"/>
        <v>99.104004398411917</v>
      </c>
      <c r="BN758" s="128">
        <f t="shared" si="439"/>
        <v>61.608367706250007</v>
      </c>
      <c r="BO758" s="128">
        <f t="shared" si="440"/>
        <v>87.655782758573665</v>
      </c>
      <c r="BP758" s="128">
        <f t="shared" si="441"/>
        <v>66.276072381675789</v>
      </c>
      <c r="BQ758" s="128">
        <f t="shared" si="442"/>
        <v>80.486634346937507</v>
      </c>
      <c r="BR758" s="96">
        <f t="shared" si="443"/>
        <v>75.137331913333426</v>
      </c>
      <c r="BS758" s="129" t="str">
        <f t="shared" si="444"/>
        <v>BUENA</v>
      </c>
      <c r="BT758" s="98">
        <f t="shared" si="445"/>
        <v>50</v>
      </c>
      <c r="BU758" s="99">
        <f t="shared" si="446"/>
        <v>0.97</v>
      </c>
      <c r="BV758" s="130">
        <f t="shared" si="447"/>
        <v>0.41847170555845925</v>
      </c>
      <c r="BW758" s="128">
        <f t="shared" si="448"/>
        <v>1</v>
      </c>
      <c r="BX758" s="127">
        <f t="shared" si="449"/>
        <v>0.91</v>
      </c>
      <c r="BY758" s="130">
        <f t="shared" si="450"/>
        <v>0.999</v>
      </c>
      <c r="BZ758" s="130">
        <f t="shared" si="451"/>
        <v>0.51531076010326871</v>
      </c>
      <c r="CA758" s="127">
        <f t="shared" si="452"/>
        <v>0.15</v>
      </c>
      <c r="CB758" s="99">
        <f t="shared" si="453"/>
        <v>0.71418954519264199</v>
      </c>
      <c r="CC758" s="129" t="str">
        <f t="shared" si="454"/>
        <v>Aceptable</v>
      </c>
      <c r="CD758" s="99">
        <f t="shared" si="455"/>
        <v>0.48468923989673124</v>
      </c>
      <c r="CE758" s="96">
        <f t="shared" si="456"/>
        <v>0.10676560762521298</v>
      </c>
      <c r="CF758" s="96">
        <f t="shared" si="457"/>
        <v>3.1000000000000028E-2</v>
      </c>
      <c r="CG758" s="99">
        <f t="shared" si="458"/>
        <v>0.20748494917398141</v>
      </c>
      <c r="CH758" s="131" t="str">
        <f t="shared" si="459"/>
        <v>Baja</v>
      </c>
      <c r="CI758" s="96">
        <f t="shared" si="460"/>
        <v>0</v>
      </c>
      <c r="CJ758" s="96">
        <f t="shared" si="461"/>
        <v>0.83525638708732597</v>
      </c>
      <c r="CK758" s="96">
        <f t="shared" si="462"/>
        <v>3.0000000000000027E-2</v>
      </c>
      <c r="CL758" s="102">
        <f t="shared" si="463"/>
        <v>0.28841879569577533</v>
      </c>
      <c r="CM758" s="131" t="str">
        <f t="shared" si="464"/>
        <v>Baja</v>
      </c>
      <c r="CN758" s="96">
        <f t="shared" si="465"/>
        <v>0</v>
      </c>
      <c r="CO758" s="96">
        <f t="shared" si="466"/>
        <v>0</v>
      </c>
      <c r="CP758" s="131" t="str">
        <f t="shared" si="467"/>
        <v>Ninguna</v>
      </c>
      <c r="CQ758" s="104">
        <f t="shared" si="468"/>
        <v>1.0110688487072389E-2</v>
      </c>
      <c r="CR758" s="104">
        <f t="shared" si="469"/>
        <v>1.0110688487072389E-2</v>
      </c>
      <c r="CS758" s="131" t="str">
        <f t="shared" si="470"/>
        <v>Ninguna</v>
      </c>
      <c r="CT758" s="132" t="str">
        <f t="shared" si="471"/>
        <v>Eutrofico</v>
      </c>
      <c r="CU758" s="83" t="s">
        <v>3159</v>
      </c>
      <c r="CV758" s="83" t="s">
        <v>3160</v>
      </c>
      <c r="CW758" s="90">
        <v>44218</v>
      </c>
      <c r="CX758" s="106">
        <f t="shared" si="472"/>
        <v>5.2784863293062321</v>
      </c>
    </row>
    <row r="759" spans="1:102" ht="30" hidden="1" customHeight="1" x14ac:dyDescent="0.2">
      <c r="A759" s="83">
        <v>2020</v>
      </c>
      <c r="B759" s="108" t="s">
        <v>3126</v>
      </c>
      <c r="C759" s="84" t="s">
        <v>168</v>
      </c>
      <c r="D759" s="85" t="s">
        <v>1643</v>
      </c>
      <c r="E759" s="84" t="s">
        <v>150</v>
      </c>
      <c r="F759" s="86" t="s">
        <v>151</v>
      </c>
      <c r="G759" s="86" t="s">
        <v>1494</v>
      </c>
      <c r="H759" s="87">
        <v>-75.841683000000003</v>
      </c>
      <c r="I759" s="119">
        <v>6.4003610000000002</v>
      </c>
      <c r="J759" s="88">
        <v>804798.56550000003</v>
      </c>
      <c r="K759" s="86">
        <v>1199847.3892000001</v>
      </c>
      <c r="L759" s="89">
        <v>511</v>
      </c>
      <c r="M759" s="86" t="s">
        <v>2544</v>
      </c>
      <c r="N759" s="86" t="s">
        <v>79</v>
      </c>
      <c r="O759" s="86" t="s">
        <v>2545</v>
      </c>
      <c r="P759" s="86" t="s">
        <v>80</v>
      </c>
      <c r="Q759" s="84" t="s">
        <v>2648</v>
      </c>
      <c r="R759" s="84" t="s">
        <v>701</v>
      </c>
      <c r="S759" s="84" t="s">
        <v>153</v>
      </c>
      <c r="T759" s="84" t="s">
        <v>154</v>
      </c>
      <c r="U759" s="85" t="s">
        <v>167</v>
      </c>
      <c r="V759" s="84" t="s">
        <v>168</v>
      </c>
      <c r="W759" s="84" t="s">
        <v>1644</v>
      </c>
      <c r="X759" s="90" t="s">
        <v>168</v>
      </c>
      <c r="Y759" s="90">
        <v>44203</v>
      </c>
      <c r="Z759" s="91">
        <v>5516.59</v>
      </c>
      <c r="AA759" s="91">
        <v>7.73</v>
      </c>
      <c r="AB759" s="91">
        <v>159.9</v>
      </c>
      <c r="AC759" s="91">
        <v>20</v>
      </c>
      <c r="AD759" s="91">
        <v>21.8</v>
      </c>
      <c r="AE759" s="91">
        <v>7.97</v>
      </c>
      <c r="AF759" s="91">
        <v>97.3</v>
      </c>
      <c r="AG759" s="91">
        <f t="shared" si="473"/>
        <v>1.8000000000000007</v>
      </c>
      <c r="AH759" s="91">
        <v>12</v>
      </c>
      <c r="AI759" s="91">
        <v>2</v>
      </c>
      <c r="AJ759" s="91" t="s">
        <v>88</v>
      </c>
      <c r="AK759" s="91" t="s">
        <v>88</v>
      </c>
      <c r="AL759" s="91">
        <v>1140</v>
      </c>
      <c r="AM759" s="91">
        <v>65230</v>
      </c>
      <c r="AN759" s="91">
        <v>2010</v>
      </c>
      <c r="AO759" s="91">
        <v>0.5</v>
      </c>
      <c r="AP759" s="91">
        <v>0.2484863293062323</v>
      </c>
      <c r="AQ759" s="91">
        <v>0.03</v>
      </c>
      <c r="AR759" s="91">
        <v>5</v>
      </c>
      <c r="AS759" s="91">
        <v>15.6</v>
      </c>
      <c r="AT759" s="91">
        <v>123</v>
      </c>
      <c r="AU759" s="91" t="s">
        <v>88</v>
      </c>
      <c r="AV759" s="91">
        <v>7</v>
      </c>
      <c r="AW759" s="91">
        <v>0.1</v>
      </c>
      <c r="AX759" s="91">
        <v>5</v>
      </c>
      <c r="AY759" s="91">
        <v>0.253</v>
      </c>
      <c r="AZ759" s="91">
        <v>56.4</v>
      </c>
      <c r="BA759" s="91">
        <v>73.2</v>
      </c>
      <c r="BB759" s="91" t="s">
        <v>88</v>
      </c>
      <c r="BC759" s="91" t="s">
        <v>88</v>
      </c>
      <c r="BD759" s="91" t="s">
        <v>88</v>
      </c>
      <c r="BE759" s="93" t="s">
        <v>88</v>
      </c>
      <c r="BF759" s="91" t="s">
        <v>88</v>
      </c>
      <c r="BG759" s="91" t="s">
        <v>88</v>
      </c>
      <c r="BH759" s="91" t="s">
        <v>88</v>
      </c>
      <c r="BI759" s="127">
        <f t="shared" si="434"/>
        <v>98.321005029647381</v>
      </c>
      <c r="BJ759" s="128">
        <f t="shared" si="435"/>
        <v>18.253932563093599</v>
      </c>
      <c r="BK759" s="128">
        <f t="shared" si="436"/>
        <v>90.767491414160759</v>
      </c>
      <c r="BL759" s="128">
        <f t="shared" si="437"/>
        <v>80.14150832</v>
      </c>
      <c r="BM759" s="128">
        <f t="shared" si="438"/>
        <v>99.104004398411917</v>
      </c>
      <c r="BN759" s="128">
        <f t="shared" si="439"/>
        <v>61.608367706250007</v>
      </c>
      <c r="BO759" s="128">
        <f t="shared" si="440"/>
        <v>87.095109653907059</v>
      </c>
      <c r="BP759" s="128">
        <f t="shared" si="441"/>
        <v>67.264474904573433</v>
      </c>
      <c r="BQ759" s="128">
        <f t="shared" si="442"/>
        <v>81.944881605675107</v>
      </c>
      <c r="BR759" s="96">
        <f t="shared" si="443"/>
        <v>74.333237916512743</v>
      </c>
      <c r="BS759" s="129" t="str">
        <f t="shared" si="444"/>
        <v>BUENA</v>
      </c>
      <c r="BT759" s="98">
        <f t="shared" si="445"/>
        <v>19.762845849802371</v>
      </c>
      <c r="BU759" s="99">
        <f t="shared" si="446"/>
        <v>0.97299999999999998</v>
      </c>
      <c r="BV759" s="130">
        <f t="shared" si="447"/>
        <v>0.1</v>
      </c>
      <c r="BW759" s="128">
        <f t="shared" si="448"/>
        <v>1</v>
      </c>
      <c r="BX759" s="127">
        <f t="shared" si="449"/>
        <v>0.91</v>
      </c>
      <c r="BY759" s="130">
        <f t="shared" si="450"/>
        <v>0.999</v>
      </c>
      <c r="BZ759" s="130">
        <f t="shared" si="451"/>
        <v>0.50664794514173628</v>
      </c>
      <c r="CA759" s="127">
        <f t="shared" si="452"/>
        <v>0.8</v>
      </c>
      <c r="CB759" s="99">
        <f t="shared" si="453"/>
        <v>0.75987071231984316</v>
      </c>
      <c r="CC759" s="129" t="str">
        <f t="shared" si="454"/>
        <v>Aceptable</v>
      </c>
      <c r="CD759" s="99">
        <f t="shared" si="455"/>
        <v>0.49335205485826372</v>
      </c>
      <c r="CE759" s="96">
        <f t="shared" si="456"/>
        <v>0.12997168719424676</v>
      </c>
      <c r="CF759" s="96">
        <f t="shared" si="457"/>
        <v>3.1999999999999973E-2</v>
      </c>
      <c r="CG759" s="99">
        <f t="shared" si="458"/>
        <v>0.21844124735083681</v>
      </c>
      <c r="CH759" s="131" t="str">
        <f t="shared" si="459"/>
        <v>Baja</v>
      </c>
      <c r="CI759" s="96">
        <f t="shared" si="460"/>
        <v>0</v>
      </c>
      <c r="CJ759" s="96">
        <f t="shared" si="461"/>
        <v>1</v>
      </c>
      <c r="CK759" s="96">
        <f t="shared" si="462"/>
        <v>2.7000000000000024E-2</v>
      </c>
      <c r="CL759" s="102">
        <f t="shared" si="463"/>
        <v>0.34233333333333338</v>
      </c>
      <c r="CM759" s="131" t="str">
        <f t="shared" si="464"/>
        <v>Baja</v>
      </c>
      <c r="CN759" s="96">
        <f t="shared" si="465"/>
        <v>0</v>
      </c>
      <c r="CO759" s="96">
        <f t="shared" si="466"/>
        <v>0</v>
      </c>
      <c r="CP759" s="131" t="str">
        <f t="shared" si="467"/>
        <v>Ninguna</v>
      </c>
      <c r="CQ759" s="104">
        <f t="shared" si="468"/>
        <v>1.1991419856253906E-2</v>
      </c>
      <c r="CR759" s="104">
        <f t="shared" si="469"/>
        <v>1.1991419856253906E-2</v>
      </c>
      <c r="CS759" s="131" t="str">
        <f t="shared" si="470"/>
        <v>Ninguna</v>
      </c>
      <c r="CT759" s="132" t="str">
        <f t="shared" si="471"/>
        <v>Eutrofico</v>
      </c>
      <c r="CU759" s="83" t="s">
        <v>3159</v>
      </c>
      <c r="CV759" s="83" t="s">
        <v>3160</v>
      </c>
      <c r="CW759" s="90">
        <v>44218</v>
      </c>
      <c r="CX759" s="106">
        <f t="shared" si="472"/>
        <v>5.2784863293062321</v>
      </c>
    </row>
    <row r="760" spans="1:102" ht="30" hidden="1" customHeight="1" x14ac:dyDescent="0.2">
      <c r="A760" s="83">
        <v>2020</v>
      </c>
      <c r="B760" s="108" t="s">
        <v>3127</v>
      </c>
      <c r="C760" s="84" t="s">
        <v>1303</v>
      </c>
      <c r="D760" s="85" t="s">
        <v>1760</v>
      </c>
      <c r="E760" s="84" t="s">
        <v>1305</v>
      </c>
      <c r="F760" s="86" t="s">
        <v>241</v>
      </c>
      <c r="G760" s="86" t="s">
        <v>3119</v>
      </c>
      <c r="H760" s="87">
        <v>-75.47775</v>
      </c>
      <c r="I760" s="119">
        <v>6.7731110000000001</v>
      </c>
      <c r="J760" s="88">
        <v>845191.32590000005</v>
      </c>
      <c r="K760" s="86">
        <v>1240957.4473999999</v>
      </c>
      <c r="L760" s="89">
        <v>2718</v>
      </c>
      <c r="M760" s="86" t="s">
        <v>2544</v>
      </c>
      <c r="N760" s="86" t="s">
        <v>79</v>
      </c>
      <c r="O760" s="86" t="s">
        <v>2684</v>
      </c>
      <c r="P760" s="86" t="s">
        <v>685</v>
      </c>
      <c r="Q760" s="84" t="s">
        <v>243</v>
      </c>
      <c r="R760" s="84" t="s">
        <v>2694</v>
      </c>
      <c r="S760" s="84" t="s">
        <v>507</v>
      </c>
      <c r="T760" s="84" t="s">
        <v>2695</v>
      </c>
      <c r="U760" s="85" t="s">
        <v>1306</v>
      </c>
      <c r="V760" s="84" t="s">
        <v>1307</v>
      </c>
      <c r="W760" s="84" t="s">
        <v>1308</v>
      </c>
      <c r="X760" s="90" t="s">
        <v>1303</v>
      </c>
      <c r="Y760" s="90">
        <v>44201</v>
      </c>
      <c r="Z760" s="91">
        <v>22.46</v>
      </c>
      <c r="AA760" s="91">
        <v>6.45</v>
      </c>
      <c r="AB760" s="91">
        <v>33</v>
      </c>
      <c r="AC760" s="91">
        <v>13.3</v>
      </c>
      <c r="AD760" s="91">
        <v>23</v>
      </c>
      <c r="AE760" s="91">
        <v>6.75</v>
      </c>
      <c r="AF760" s="91">
        <v>89</v>
      </c>
      <c r="AG760" s="91">
        <f t="shared" si="473"/>
        <v>9.6999999999999993</v>
      </c>
      <c r="AH760" s="91">
        <v>12</v>
      </c>
      <c r="AI760" s="91">
        <v>2</v>
      </c>
      <c r="AJ760" s="91" t="s">
        <v>88</v>
      </c>
      <c r="AK760" s="91" t="s">
        <v>88</v>
      </c>
      <c r="AL760" s="91">
        <v>253</v>
      </c>
      <c r="AM760" s="91">
        <v>5403</v>
      </c>
      <c r="AN760" s="91">
        <v>282</v>
      </c>
      <c r="AO760" s="91">
        <v>0.5</v>
      </c>
      <c r="AP760" s="91">
        <v>0.2484863293062323</v>
      </c>
      <c r="AQ760" s="91">
        <v>0.03</v>
      </c>
      <c r="AR760" s="91">
        <v>5</v>
      </c>
      <c r="AS760" s="91">
        <v>1.45</v>
      </c>
      <c r="AT760" s="91">
        <v>20</v>
      </c>
      <c r="AU760" s="91" t="s">
        <v>88</v>
      </c>
      <c r="AV760" s="91">
        <v>7</v>
      </c>
      <c r="AW760" s="91">
        <v>0.1</v>
      </c>
      <c r="AX760" s="91">
        <v>5</v>
      </c>
      <c r="AY760" s="91">
        <v>0.22700000000000001</v>
      </c>
      <c r="AZ760" s="91">
        <v>10.6</v>
      </c>
      <c r="BA760" s="91">
        <v>9.0399999999999991</v>
      </c>
      <c r="BB760" s="91" t="s">
        <v>88</v>
      </c>
      <c r="BC760" s="91" t="s">
        <v>88</v>
      </c>
      <c r="BD760" s="91" t="s">
        <v>88</v>
      </c>
      <c r="BE760" s="93" t="s">
        <v>88</v>
      </c>
      <c r="BF760" s="91" t="s">
        <v>88</v>
      </c>
      <c r="BG760" s="91" t="s">
        <v>88</v>
      </c>
      <c r="BH760" s="91" t="s">
        <v>88</v>
      </c>
      <c r="BI760" s="127">
        <f t="shared" si="434"/>
        <v>94.491229616135001</v>
      </c>
      <c r="BJ760" s="128">
        <f t="shared" si="435"/>
        <v>33.402552670520585</v>
      </c>
      <c r="BK760" s="128">
        <f t="shared" si="436"/>
        <v>72.012193430593442</v>
      </c>
      <c r="BL760" s="128">
        <f t="shared" si="437"/>
        <v>80.14150832</v>
      </c>
      <c r="BM760" s="128">
        <f t="shared" si="438"/>
        <v>99.104004398411917</v>
      </c>
      <c r="BN760" s="128">
        <f t="shared" si="439"/>
        <v>61.608367706250007</v>
      </c>
      <c r="BO760" s="128">
        <f t="shared" si="440"/>
        <v>46.569526017075397</v>
      </c>
      <c r="BP760" s="128">
        <f t="shared" si="441"/>
        <v>94.388576422699288</v>
      </c>
      <c r="BQ760" s="128">
        <f t="shared" si="442"/>
        <v>83.655451376000002</v>
      </c>
      <c r="BR760" s="96">
        <f t="shared" si="443"/>
        <v>72.2799821769012</v>
      </c>
      <c r="BS760" s="129" t="str">
        <f t="shared" si="444"/>
        <v>BUENA</v>
      </c>
      <c r="BT760" s="98">
        <f t="shared" si="445"/>
        <v>22.026431718061673</v>
      </c>
      <c r="BU760" s="99">
        <f t="shared" si="446"/>
        <v>0.89</v>
      </c>
      <c r="BV760" s="130">
        <f t="shared" si="447"/>
        <v>0.77857138206162912</v>
      </c>
      <c r="BW760" s="128">
        <f t="shared" si="448"/>
        <v>0.75229525087721416</v>
      </c>
      <c r="BX760" s="127">
        <f t="shared" si="449"/>
        <v>0.91</v>
      </c>
      <c r="BY760" s="130">
        <f t="shared" si="450"/>
        <v>0.999</v>
      </c>
      <c r="BZ760" s="130">
        <f t="shared" si="451"/>
        <v>0.94046002068425183</v>
      </c>
      <c r="CA760" s="127">
        <f t="shared" si="452"/>
        <v>0.15</v>
      </c>
      <c r="CB760" s="99">
        <f t="shared" si="453"/>
        <v>0.77664573150723337</v>
      </c>
      <c r="CC760" s="129" t="str">
        <f t="shared" si="454"/>
        <v>Aceptable</v>
      </c>
      <c r="CD760" s="99">
        <f t="shared" si="455"/>
        <v>5.9539979315748177E-2</v>
      </c>
      <c r="CE760" s="96">
        <f t="shared" si="456"/>
        <v>0</v>
      </c>
      <c r="CF760" s="96">
        <f t="shared" si="457"/>
        <v>0</v>
      </c>
      <c r="CG760" s="99">
        <f t="shared" si="458"/>
        <v>1.9846659771916058E-2</v>
      </c>
      <c r="CH760" s="131" t="str">
        <f t="shared" si="459"/>
        <v>Ninguna</v>
      </c>
      <c r="CI760" s="96">
        <f t="shared" si="460"/>
        <v>0</v>
      </c>
      <c r="CJ760" s="96">
        <f t="shared" si="461"/>
        <v>0.65027558182194989</v>
      </c>
      <c r="CK760" s="96">
        <f t="shared" si="462"/>
        <v>0.10999999999999999</v>
      </c>
      <c r="CL760" s="102">
        <f t="shared" si="463"/>
        <v>0.25342519394064994</v>
      </c>
      <c r="CM760" s="131" t="str">
        <f t="shared" si="464"/>
        <v>Baja</v>
      </c>
      <c r="CN760" s="96">
        <f t="shared" si="465"/>
        <v>0</v>
      </c>
      <c r="CO760" s="96">
        <f t="shared" si="466"/>
        <v>0</v>
      </c>
      <c r="CP760" s="131" t="str">
        <f t="shared" si="467"/>
        <v>Ninguna</v>
      </c>
      <c r="CQ760" s="104">
        <f t="shared" si="468"/>
        <v>1.4662289115900529E-4</v>
      </c>
      <c r="CR760" s="104">
        <f t="shared" si="469"/>
        <v>1.4662289115900529E-4</v>
      </c>
      <c r="CS760" s="131" t="str">
        <f t="shared" si="470"/>
        <v>Ninguna</v>
      </c>
      <c r="CT760" s="132" t="str">
        <f t="shared" si="471"/>
        <v>Eutrofico</v>
      </c>
      <c r="CU760" s="83" t="s">
        <v>3161</v>
      </c>
      <c r="CV760" s="83" t="s">
        <v>3162</v>
      </c>
      <c r="CW760" s="90">
        <v>44215</v>
      </c>
      <c r="CX760" s="106">
        <f t="shared" si="472"/>
        <v>5.2784863293062321</v>
      </c>
    </row>
    <row r="761" spans="1:102" ht="30" hidden="1" customHeight="1" x14ac:dyDescent="0.2">
      <c r="A761" s="83">
        <v>2020</v>
      </c>
      <c r="B761" s="108" t="s">
        <v>3130</v>
      </c>
      <c r="C761" s="84" t="s">
        <v>1303</v>
      </c>
      <c r="D761" s="85" t="s">
        <v>3131</v>
      </c>
      <c r="E761" s="84" t="s">
        <v>1305</v>
      </c>
      <c r="F761" s="86" t="s">
        <v>241</v>
      </c>
      <c r="G761" s="86" t="s">
        <v>3119</v>
      </c>
      <c r="H761" s="87">
        <v>-75.423421000000005</v>
      </c>
      <c r="I761" s="119">
        <v>6.8209549999999997</v>
      </c>
      <c r="J761" s="88">
        <v>851213.67920000001</v>
      </c>
      <c r="K761" s="86">
        <v>1246232.9531</v>
      </c>
      <c r="L761" s="89">
        <v>2374</v>
      </c>
      <c r="M761" s="86" t="s">
        <v>2544</v>
      </c>
      <c r="N761" s="86" t="s">
        <v>79</v>
      </c>
      <c r="O761" s="86" t="s">
        <v>2684</v>
      </c>
      <c r="P761" s="86" t="s">
        <v>685</v>
      </c>
      <c r="Q761" s="84" t="s">
        <v>243</v>
      </c>
      <c r="R761" s="84" t="s">
        <v>2694</v>
      </c>
      <c r="S761" s="84" t="s">
        <v>507</v>
      </c>
      <c r="T761" s="84" t="s">
        <v>2695</v>
      </c>
      <c r="U761" s="85" t="s">
        <v>1306</v>
      </c>
      <c r="V761" s="84" t="s">
        <v>1307</v>
      </c>
      <c r="W761" s="84" t="s">
        <v>1308</v>
      </c>
      <c r="X761" s="90" t="s">
        <v>1303</v>
      </c>
      <c r="Y761" s="90">
        <v>44201</v>
      </c>
      <c r="Z761" s="91">
        <v>45.02</v>
      </c>
      <c r="AA761" s="91">
        <v>7.27</v>
      </c>
      <c r="AB761" s="91">
        <v>29.3</v>
      </c>
      <c r="AC761" s="91">
        <v>15.9</v>
      </c>
      <c r="AD761" s="91">
        <v>23</v>
      </c>
      <c r="AE761" s="91">
        <v>7.39</v>
      </c>
      <c r="AF761" s="91">
        <v>107.8</v>
      </c>
      <c r="AG761" s="91">
        <f t="shared" si="473"/>
        <v>7.1</v>
      </c>
      <c r="AH761" s="91">
        <v>12</v>
      </c>
      <c r="AI761" s="91">
        <v>2</v>
      </c>
      <c r="AJ761" s="91" t="s">
        <v>88</v>
      </c>
      <c r="AK761" s="91" t="s">
        <v>88</v>
      </c>
      <c r="AL761" s="91">
        <v>594</v>
      </c>
      <c r="AM761" s="91">
        <v>2143</v>
      </c>
      <c r="AN761" s="91">
        <v>594</v>
      </c>
      <c r="AO761" s="91">
        <v>0.5</v>
      </c>
      <c r="AP761" s="91">
        <v>0.2484863293062323</v>
      </c>
      <c r="AQ761" s="91">
        <v>0.03</v>
      </c>
      <c r="AR761" s="91">
        <v>5</v>
      </c>
      <c r="AS761" s="91">
        <v>1.66</v>
      </c>
      <c r="AT761" s="91">
        <v>32</v>
      </c>
      <c r="AU761" s="91" t="s">
        <v>88</v>
      </c>
      <c r="AV761" s="91">
        <v>7</v>
      </c>
      <c r="AW761" s="91">
        <v>0.1</v>
      </c>
      <c r="AX761" s="91">
        <v>5</v>
      </c>
      <c r="AY761" s="91">
        <v>0.14199999999999999</v>
      </c>
      <c r="AZ761" s="91">
        <v>11.4</v>
      </c>
      <c r="BA761" s="91">
        <v>9.8800000000000008</v>
      </c>
      <c r="BB761" s="91" t="s">
        <v>88</v>
      </c>
      <c r="BC761" s="91" t="s">
        <v>88</v>
      </c>
      <c r="BD761" s="91" t="s">
        <v>88</v>
      </c>
      <c r="BE761" s="93" t="s">
        <v>88</v>
      </c>
      <c r="BF761" s="91" t="s">
        <v>88</v>
      </c>
      <c r="BG761" s="91" t="s">
        <v>88</v>
      </c>
      <c r="BH761" s="91" t="s">
        <v>88</v>
      </c>
      <c r="BI761" s="127">
        <f t="shared" si="434"/>
        <v>97.760107116245777</v>
      </c>
      <c r="BJ761" s="128">
        <f t="shared" si="435"/>
        <v>26.929783603203337</v>
      </c>
      <c r="BK761" s="128">
        <f t="shared" si="436"/>
        <v>92.921144442651183</v>
      </c>
      <c r="BL761" s="128">
        <f t="shared" si="437"/>
        <v>80.14150832</v>
      </c>
      <c r="BM761" s="128">
        <f t="shared" si="438"/>
        <v>99.104004398411917</v>
      </c>
      <c r="BN761" s="128">
        <f t="shared" si="439"/>
        <v>61.608367706250007</v>
      </c>
      <c r="BO761" s="128">
        <f t="shared" si="440"/>
        <v>61.192578772768208</v>
      </c>
      <c r="BP761" s="128">
        <f t="shared" si="441"/>
        <v>93.867935446901939</v>
      </c>
      <c r="BQ761" s="128">
        <f t="shared" si="442"/>
        <v>84.820968761753605</v>
      </c>
      <c r="BR761" s="96">
        <f t="shared" si="443"/>
        <v>75.602273126983874</v>
      </c>
      <c r="BS761" s="129" t="str">
        <f t="shared" si="444"/>
        <v>BUENA</v>
      </c>
      <c r="BT761" s="98">
        <f t="shared" si="445"/>
        <v>35.211267605633807</v>
      </c>
      <c r="BU761" s="99">
        <f t="shared" si="446"/>
        <v>0.92199999999999993</v>
      </c>
      <c r="BV761" s="130">
        <f t="shared" si="447"/>
        <v>0.57136415392713025</v>
      </c>
      <c r="BW761" s="128">
        <f t="shared" si="448"/>
        <v>1</v>
      </c>
      <c r="BX761" s="127">
        <f t="shared" si="449"/>
        <v>0.91</v>
      </c>
      <c r="BY761" s="130">
        <f t="shared" si="450"/>
        <v>0.999</v>
      </c>
      <c r="BZ761" s="130">
        <f t="shared" si="451"/>
        <v>0.94923053215143982</v>
      </c>
      <c r="CA761" s="127">
        <f t="shared" si="452"/>
        <v>0.15</v>
      </c>
      <c r="CB761" s="99">
        <f t="shared" si="453"/>
        <v>0.78866325605099985</v>
      </c>
      <c r="CC761" s="129" t="str">
        <f t="shared" si="454"/>
        <v>Aceptable</v>
      </c>
      <c r="CD761" s="99">
        <f t="shared" si="455"/>
        <v>5.0769467848560138E-2</v>
      </c>
      <c r="CE761" s="96">
        <f t="shared" si="456"/>
        <v>0</v>
      </c>
      <c r="CF761" s="96">
        <f t="shared" si="457"/>
        <v>0</v>
      </c>
      <c r="CG761" s="99">
        <f t="shared" si="458"/>
        <v>1.6923155949520045E-2</v>
      </c>
      <c r="CH761" s="131" t="str">
        <f t="shared" si="459"/>
        <v>Ninguna</v>
      </c>
      <c r="CI761" s="96">
        <f t="shared" si="460"/>
        <v>0</v>
      </c>
      <c r="CJ761" s="96">
        <f t="shared" si="461"/>
        <v>0.42537241578342422</v>
      </c>
      <c r="CK761" s="96">
        <f t="shared" si="462"/>
        <v>0</v>
      </c>
      <c r="CL761" s="102">
        <f t="shared" si="463"/>
        <v>0.14179080526114141</v>
      </c>
      <c r="CM761" s="131" t="str">
        <f t="shared" si="464"/>
        <v>Ninguna</v>
      </c>
      <c r="CN761" s="96">
        <f t="shared" si="465"/>
        <v>0</v>
      </c>
      <c r="CO761" s="96">
        <f t="shared" si="466"/>
        <v>0</v>
      </c>
      <c r="CP761" s="131" t="str">
        <f t="shared" si="467"/>
        <v>Ninguna</v>
      </c>
      <c r="CQ761" s="104">
        <f t="shared" si="468"/>
        <v>2.4763256830399659E-3</v>
      </c>
      <c r="CR761" s="104">
        <f t="shared" si="469"/>
        <v>2.4763256830399659E-3</v>
      </c>
      <c r="CS761" s="131" t="str">
        <f t="shared" si="470"/>
        <v>Ninguna</v>
      </c>
      <c r="CT761" s="132" t="str">
        <f t="shared" si="471"/>
        <v>Eutrofico</v>
      </c>
      <c r="CU761" s="83" t="s">
        <v>3161</v>
      </c>
      <c r="CV761" s="83" t="s">
        <v>3162</v>
      </c>
      <c r="CW761" s="90">
        <v>44215</v>
      </c>
      <c r="CX761" s="106">
        <f t="shared" si="472"/>
        <v>5.2784863293062321</v>
      </c>
    </row>
    <row r="762" spans="1:102" ht="30" hidden="1" customHeight="1" x14ac:dyDescent="0.2">
      <c r="A762" s="83">
        <v>2020</v>
      </c>
      <c r="B762" s="108" t="s">
        <v>3133</v>
      </c>
      <c r="C762" s="84" t="s">
        <v>1303</v>
      </c>
      <c r="D762" s="85" t="s">
        <v>3134</v>
      </c>
      <c r="E762" s="84" t="s">
        <v>1305</v>
      </c>
      <c r="F762" s="86" t="s">
        <v>241</v>
      </c>
      <c r="G762" s="86" t="s">
        <v>3119</v>
      </c>
      <c r="H762" s="87">
        <v>-75.336805999999996</v>
      </c>
      <c r="I762" s="119">
        <v>6.8615560000000002</v>
      </c>
      <c r="J762" s="88">
        <v>860802.00679999997</v>
      </c>
      <c r="K762" s="86">
        <v>1250698.2174</v>
      </c>
      <c r="L762" s="89">
        <v>1843</v>
      </c>
      <c r="M762" s="86" t="s">
        <v>2544</v>
      </c>
      <c r="N762" s="86" t="s">
        <v>79</v>
      </c>
      <c r="O762" s="86" t="s">
        <v>2684</v>
      </c>
      <c r="P762" s="86" t="s">
        <v>685</v>
      </c>
      <c r="Q762" s="84" t="s">
        <v>243</v>
      </c>
      <c r="R762" s="84" t="s">
        <v>2694</v>
      </c>
      <c r="S762" s="84" t="s">
        <v>507</v>
      </c>
      <c r="T762" s="84" t="s">
        <v>2695</v>
      </c>
      <c r="U762" s="85" t="s">
        <v>1306</v>
      </c>
      <c r="V762" s="84" t="s">
        <v>1307</v>
      </c>
      <c r="W762" s="84" t="s">
        <v>1308</v>
      </c>
      <c r="X762" s="90" t="s">
        <v>1303</v>
      </c>
      <c r="Y762" s="90">
        <v>44201</v>
      </c>
      <c r="Z762" s="91">
        <v>1340.99</v>
      </c>
      <c r="AA762" s="91">
        <v>6.8</v>
      </c>
      <c r="AB762" s="91">
        <v>41.2</v>
      </c>
      <c r="AC762" s="91">
        <v>19.100000000000001</v>
      </c>
      <c r="AD762" s="91">
        <v>23</v>
      </c>
      <c r="AE762" s="91">
        <v>6.47</v>
      </c>
      <c r="AF762" s="91">
        <v>94.1</v>
      </c>
      <c r="AG762" s="91">
        <f t="shared" si="473"/>
        <v>3.8999999999999986</v>
      </c>
      <c r="AH762" s="91">
        <v>12</v>
      </c>
      <c r="AI762" s="91">
        <v>2</v>
      </c>
      <c r="AJ762" s="91" t="s">
        <v>88</v>
      </c>
      <c r="AK762" s="91" t="s">
        <v>88</v>
      </c>
      <c r="AL762" s="91">
        <v>14670</v>
      </c>
      <c r="AM762" s="91">
        <v>24810</v>
      </c>
      <c r="AN762" s="91">
        <v>15531</v>
      </c>
      <c r="AO762" s="91">
        <v>0.5</v>
      </c>
      <c r="AP762" s="91">
        <v>0.2484863293062323</v>
      </c>
      <c r="AQ762" s="91">
        <v>0.03</v>
      </c>
      <c r="AR762" s="91">
        <v>5</v>
      </c>
      <c r="AS762" s="91">
        <v>3.51</v>
      </c>
      <c r="AT762" s="91">
        <v>58</v>
      </c>
      <c r="AU762" s="91" t="s">
        <v>88</v>
      </c>
      <c r="AV762" s="91">
        <v>7</v>
      </c>
      <c r="AW762" s="91">
        <v>0.1</v>
      </c>
      <c r="AX762" s="91">
        <v>5</v>
      </c>
      <c r="AY762" s="91">
        <v>0.28100000000000003</v>
      </c>
      <c r="AZ762" s="91">
        <v>15.2</v>
      </c>
      <c r="BA762" s="91">
        <v>12.7</v>
      </c>
      <c r="BB762" s="91" t="s">
        <v>88</v>
      </c>
      <c r="BC762" s="91" t="s">
        <v>88</v>
      </c>
      <c r="BD762" s="91" t="s">
        <v>88</v>
      </c>
      <c r="BE762" s="93" t="s">
        <v>88</v>
      </c>
      <c r="BF762" s="91" t="s">
        <v>88</v>
      </c>
      <c r="BG762" s="91" t="s">
        <v>88</v>
      </c>
      <c r="BH762" s="91" t="s">
        <v>88</v>
      </c>
      <c r="BI762" s="127">
        <f t="shared" si="434"/>
        <v>97.28877193380913</v>
      </c>
      <c r="BJ762" s="128">
        <f t="shared" si="435"/>
        <v>8.5909203660034787</v>
      </c>
      <c r="BK762" s="128">
        <f t="shared" si="436"/>
        <v>83.331047168000822</v>
      </c>
      <c r="BL762" s="128">
        <f t="shared" si="437"/>
        <v>80.14150832</v>
      </c>
      <c r="BM762" s="128">
        <f t="shared" si="438"/>
        <v>99.104004398411917</v>
      </c>
      <c r="BN762" s="128">
        <f t="shared" si="439"/>
        <v>61.608367706250007</v>
      </c>
      <c r="BO762" s="128">
        <f t="shared" si="440"/>
        <v>78.829219408181103</v>
      </c>
      <c r="BP762" s="128">
        <f t="shared" si="441"/>
        <v>89.456145442913524</v>
      </c>
      <c r="BQ762" s="128">
        <f t="shared" si="442"/>
        <v>85.879078770865604</v>
      </c>
      <c r="BR762" s="96">
        <f t="shared" si="443"/>
        <v>73.017805891666185</v>
      </c>
      <c r="BS762" s="129" t="str">
        <f t="shared" si="444"/>
        <v>BUENA</v>
      </c>
      <c r="BT762" s="98">
        <f t="shared" si="445"/>
        <v>17.793594306049819</v>
      </c>
      <c r="BU762" s="99">
        <f t="shared" si="446"/>
        <v>0.94099999999999995</v>
      </c>
      <c r="BV762" s="130">
        <f t="shared" si="447"/>
        <v>0.1</v>
      </c>
      <c r="BW762" s="128">
        <f t="shared" si="448"/>
        <v>0.90247195753580356</v>
      </c>
      <c r="BX762" s="127">
        <f t="shared" si="449"/>
        <v>0.91</v>
      </c>
      <c r="BY762" s="130">
        <f t="shared" si="450"/>
        <v>0.999</v>
      </c>
      <c r="BZ762" s="130">
        <f t="shared" si="451"/>
        <v>0.91983915815515227</v>
      </c>
      <c r="CA762" s="127">
        <f t="shared" si="452"/>
        <v>0.8</v>
      </c>
      <c r="CB762" s="99">
        <f t="shared" si="453"/>
        <v>0.79894355619673385</v>
      </c>
      <c r="CC762" s="129" t="str">
        <f t="shared" si="454"/>
        <v>Aceptable</v>
      </c>
      <c r="CD762" s="99">
        <f t="shared" si="455"/>
        <v>8.0160841844847758E-2</v>
      </c>
      <c r="CE762" s="96">
        <f t="shared" si="456"/>
        <v>0</v>
      </c>
      <c r="CF762" s="96">
        <f t="shared" si="457"/>
        <v>0</v>
      </c>
      <c r="CG762" s="99">
        <f t="shared" si="458"/>
        <v>2.6720280614949254E-2</v>
      </c>
      <c r="CH762" s="131" t="str">
        <f t="shared" si="459"/>
        <v>Ninguna</v>
      </c>
      <c r="CI762" s="96">
        <f t="shared" si="460"/>
        <v>0</v>
      </c>
      <c r="CJ762" s="96">
        <f t="shared" si="461"/>
        <v>1</v>
      </c>
      <c r="CK762" s="96">
        <f t="shared" si="462"/>
        <v>5.9000000000000052E-2</v>
      </c>
      <c r="CL762" s="102">
        <f t="shared" si="463"/>
        <v>0.35300000000000004</v>
      </c>
      <c r="CM762" s="131" t="str">
        <f t="shared" si="464"/>
        <v>Baja</v>
      </c>
      <c r="CN762" s="96">
        <f t="shared" si="465"/>
        <v>0</v>
      </c>
      <c r="CO762" s="96">
        <f t="shared" si="466"/>
        <v>0</v>
      </c>
      <c r="CP762" s="131" t="str">
        <f t="shared" si="467"/>
        <v>Ninguna</v>
      </c>
      <c r="CQ762" s="104">
        <f t="shared" si="468"/>
        <v>4.9030131780671785E-4</v>
      </c>
      <c r="CR762" s="104">
        <f t="shared" si="469"/>
        <v>4.9030131780671785E-4</v>
      </c>
      <c r="CS762" s="131" t="str">
        <f t="shared" si="470"/>
        <v>Ninguna</v>
      </c>
      <c r="CT762" s="132" t="str">
        <f t="shared" si="471"/>
        <v>Eutrofico</v>
      </c>
      <c r="CU762" s="83" t="s">
        <v>3161</v>
      </c>
      <c r="CV762" s="83" t="s">
        <v>3162</v>
      </c>
      <c r="CW762" s="90">
        <v>44215</v>
      </c>
      <c r="CX762" s="106">
        <f t="shared" si="472"/>
        <v>5.2784863293062321</v>
      </c>
    </row>
    <row r="763" spans="1:102" ht="30" hidden="1" customHeight="1" x14ac:dyDescent="0.2">
      <c r="A763" s="83">
        <v>2020</v>
      </c>
      <c r="B763" s="108" t="s">
        <v>3136</v>
      </c>
      <c r="C763" s="84" t="s">
        <v>1303</v>
      </c>
      <c r="D763" s="85" t="s">
        <v>1769</v>
      </c>
      <c r="E763" s="84" t="s">
        <v>1305</v>
      </c>
      <c r="F763" s="86" t="s">
        <v>241</v>
      </c>
      <c r="G763" s="86" t="s">
        <v>1507</v>
      </c>
      <c r="H763" s="87">
        <v>-75.308222000000001</v>
      </c>
      <c r="I763" s="119">
        <v>6.90625</v>
      </c>
      <c r="J763" s="88">
        <v>863974.78379999998</v>
      </c>
      <c r="K763" s="86">
        <v>1255633.8474000001</v>
      </c>
      <c r="L763" s="89">
        <v>1501</v>
      </c>
      <c r="M763" s="86" t="s">
        <v>2544</v>
      </c>
      <c r="N763" s="86" t="s">
        <v>79</v>
      </c>
      <c r="O763" s="86" t="s">
        <v>2684</v>
      </c>
      <c r="P763" s="86" t="s">
        <v>685</v>
      </c>
      <c r="Q763" s="84" t="s">
        <v>243</v>
      </c>
      <c r="R763" s="84" t="s">
        <v>2694</v>
      </c>
      <c r="S763" s="84" t="s">
        <v>507</v>
      </c>
      <c r="T763" s="84" t="s">
        <v>2695</v>
      </c>
      <c r="U763" s="85" t="s">
        <v>1306</v>
      </c>
      <c r="V763" s="84" t="s">
        <v>1307</v>
      </c>
      <c r="W763" s="84" t="s">
        <v>1308</v>
      </c>
      <c r="X763" s="90" t="s">
        <v>1303</v>
      </c>
      <c r="Y763" s="90">
        <v>44201</v>
      </c>
      <c r="Z763" s="91">
        <v>2725.39</v>
      </c>
      <c r="AA763" s="91">
        <v>6.32</v>
      </c>
      <c r="AB763" s="91">
        <v>54.6</v>
      </c>
      <c r="AC763" s="91">
        <v>20.7</v>
      </c>
      <c r="AD763" s="91">
        <v>23</v>
      </c>
      <c r="AE763" s="91">
        <v>6.91</v>
      </c>
      <c r="AF763" s="91">
        <v>92.6</v>
      </c>
      <c r="AG763" s="91">
        <f t="shared" si="473"/>
        <v>2.3000000000000007</v>
      </c>
      <c r="AH763" s="91">
        <v>12</v>
      </c>
      <c r="AI763" s="91">
        <v>2</v>
      </c>
      <c r="AJ763" s="91" t="s">
        <v>88</v>
      </c>
      <c r="AK763" s="91" t="s">
        <v>88</v>
      </c>
      <c r="AL763" s="91">
        <v>1467</v>
      </c>
      <c r="AM763" s="91">
        <v>6488</v>
      </c>
      <c r="AN763" s="91">
        <v>1523</v>
      </c>
      <c r="AO763" s="91">
        <v>0.5</v>
      </c>
      <c r="AP763" s="91">
        <v>0.2484863293062323</v>
      </c>
      <c r="AQ763" s="91">
        <v>0.03</v>
      </c>
      <c r="AR763" s="91">
        <v>5</v>
      </c>
      <c r="AS763" s="91">
        <v>4.93</v>
      </c>
      <c r="AT763" s="91">
        <v>54</v>
      </c>
      <c r="AU763" s="91" t="s">
        <v>88</v>
      </c>
      <c r="AV763" s="91">
        <v>7</v>
      </c>
      <c r="AW763" s="91">
        <v>0.1</v>
      </c>
      <c r="AX763" s="91">
        <v>5</v>
      </c>
      <c r="AY763" s="91">
        <v>0.63900000000000001</v>
      </c>
      <c r="AZ763" s="91">
        <v>21.2</v>
      </c>
      <c r="BA763" s="91">
        <v>18.2</v>
      </c>
      <c r="BB763" s="91" t="s">
        <v>88</v>
      </c>
      <c r="BC763" s="91" t="s">
        <v>88</v>
      </c>
      <c r="BD763" s="91" t="s">
        <v>88</v>
      </c>
      <c r="BE763" s="93" t="s">
        <v>88</v>
      </c>
      <c r="BF763" s="91" t="s">
        <v>88</v>
      </c>
      <c r="BG763" s="91" t="s">
        <v>88</v>
      </c>
      <c r="BH763" s="91" t="s">
        <v>88</v>
      </c>
      <c r="BI763" s="127">
        <f t="shared" si="434"/>
        <v>96.610792753157483</v>
      </c>
      <c r="BJ763" s="128">
        <f t="shared" si="435"/>
        <v>20.022487162274832</v>
      </c>
      <c r="BK763" s="128">
        <f t="shared" si="436"/>
        <v>67.451358636524191</v>
      </c>
      <c r="BL763" s="128">
        <f t="shared" si="437"/>
        <v>80.14150832</v>
      </c>
      <c r="BM763" s="128">
        <f t="shared" si="438"/>
        <v>99.104004398411917</v>
      </c>
      <c r="BN763" s="128">
        <f t="shared" si="439"/>
        <v>61.608367706250007</v>
      </c>
      <c r="BO763" s="128">
        <f t="shared" si="440"/>
        <v>85.502798594525416</v>
      </c>
      <c r="BP763" s="128">
        <f t="shared" si="441"/>
        <v>86.275072777200876</v>
      </c>
      <c r="BQ763" s="128">
        <f t="shared" si="442"/>
        <v>85.8352328152816</v>
      </c>
      <c r="BR763" s="96">
        <f t="shared" si="443"/>
        <v>73.394637268382937</v>
      </c>
      <c r="BS763" s="129" t="str">
        <f t="shared" si="444"/>
        <v>BUENA</v>
      </c>
      <c r="BT763" s="98">
        <f t="shared" si="445"/>
        <v>7.8247261345852896</v>
      </c>
      <c r="BU763" s="99">
        <f t="shared" si="446"/>
        <v>0.92599999999999993</v>
      </c>
      <c r="BV763" s="130">
        <f t="shared" si="447"/>
        <v>0.2273901824780282</v>
      </c>
      <c r="BW763" s="128">
        <f t="shared" si="448"/>
        <v>0.70311862433680938</v>
      </c>
      <c r="BX763" s="127">
        <f t="shared" si="449"/>
        <v>0.91</v>
      </c>
      <c r="BY763" s="130">
        <f t="shared" si="450"/>
        <v>0.999</v>
      </c>
      <c r="BZ763" s="130">
        <f t="shared" si="451"/>
        <v>0.88309363927110784</v>
      </c>
      <c r="CA763" s="127">
        <f t="shared" si="452"/>
        <v>0.35</v>
      </c>
      <c r="CB763" s="99">
        <f t="shared" si="453"/>
        <v>0.71832434245203247</v>
      </c>
      <c r="CC763" s="129" t="str">
        <f t="shared" si="454"/>
        <v>Aceptable</v>
      </c>
      <c r="CD763" s="99">
        <f t="shared" si="455"/>
        <v>0.11690636072889213</v>
      </c>
      <c r="CE763" s="96">
        <f t="shared" si="456"/>
        <v>0</v>
      </c>
      <c r="CF763" s="96">
        <f t="shared" si="457"/>
        <v>0</v>
      </c>
      <c r="CG763" s="99">
        <f t="shared" si="458"/>
        <v>3.8968786909630709E-2</v>
      </c>
      <c r="CH763" s="131" t="str">
        <f t="shared" si="459"/>
        <v>Ninguna</v>
      </c>
      <c r="CI763" s="96">
        <f t="shared" si="460"/>
        <v>0</v>
      </c>
      <c r="CJ763" s="96">
        <f t="shared" si="461"/>
        <v>0.69478207107373624</v>
      </c>
      <c r="CK763" s="96">
        <f t="shared" si="462"/>
        <v>7.4000000000000066E-2</v>
      </c>
      <c r="CL763" s="102">
        <f t="shared" si="463"/>
        <v>0.2562606903579121</v>
      </c>
      <c r="CM763" s="131" t="str">
        <f t="shared" si="464"/>
        <v>Baja</v>
      </c>
      <c r="CN763" s="96">
        <f t="shared" si="465"/>
        <v>0</v>
      </c>
      <c r="CO763" s="96">
        <f t="shared" si="466"/>
        <v>0</v>
      </c>
      <c r="CP763" s="131" t="str">
        <f t="shared" si="467"/>
        <v>Ninguna</v>
      </c>
      <c r="CQ763" s="104">
        <f t="shared" si="468"/>
        <v>9.3636186567195255E-5</v>
      </c>
      <c r="CR763" s="104">
        <f t="shared" si="469"/>
        <v>9.3636186567195255E-5</v>
      </c>
      <c r="CS763" s="131" t="str">
        <f t="shared" si="470"/>
        <v>Ninguna</v>
      </c>
      <c r="CT763" s="132" t="str">
        <f t="shared" si="471"/>
        <v>Eutrofico</v>
      </c>
      <c r="CU763" s="83" t="s">
        <v>3161</v>
      </c>
      <c r="CV763" s="83" t="s">
        <v>3162</v>
      </c>
      <c r="CW763" s="90">
        <v>44215</v>
      </c>
      <c r="CX763" s="106">
        <f t="shared" si="472"/>
        <v>5.2784863293062321</v>
      </c>
    </row>
    <row r="764" spans="1:102" ht="30" hidden="1" customHeight="1" x14ac:dyDescent="0.2">
      <c r="A764" s="83">
        <v>2020</v>
      </c>
      <c r="B764" s="108" t="s">
        <v>3138</v>
      </c>
      <c r="C764" s="84" t="s">
        <v>286</v>
      </c>
      <c r="D764" s="85" t="s">
        <v>1783</v>
      </c>
      <c r="E764" s="84" t="s">
        <v>282</v>
      </c>
      <c r="F764" s="86" t="s">
        <v>241</v>
      </c>
      <c r="G764" s="86" t="s">
        <v>1507</v>
      </c>
      <c r="H764" s="87">
        <v>-75.493680999999995</v>
      </c>
      <c r="I764" s="119">
        <v>6.9409640000000001</v>
      </c>
      <c r="J764" s="88">
        <v>843484.47609999997</v>
      </c>
      <c r="K764" s="86">
        <v>1259530.983</v>
      </c>
      <c r="L764" s="89">
        <v>2599</v>
      </c>
      <c r="M764" s="86" t="s">
        <v>2544</v>
      </c>
      <c r="N764" s="86" t="s">
        <v>79</v>
      </c>
      <c r="O764" s="86" t="s">
        <v>2684</v>
      </c>
      <c r="P764" s="86" t="s">
        <v>685</v>
      </c>
      <c r="Q764" s="84" t="s">
        <v>243</v>
      </c>
      <c r="R764" s="84" t="s">
        <v>2694</v>
      </c>
      <c r="S764" s="84" t="s">
        <v>1318</v>
      </c>
      <c r="T764" s="84" t="s">
        <v>2695</v>
      </c>
      <c r="U764" s="85" t="s">
        <v>283</v>
      </c>
      <c r="V764" s="84" t="s">
        <v>2699</v>
      </c>
      <c r="W764" s="84" t="s">
        <v>285</v>
      </c>
      <c r="X764" s="90" t="s">
        <v>286</v>
      </c>
      <c r="Y764" s="90">
        <v>44202</v>
      </c>
      <c r="Z764" s="91">
        <v>43.68</v>
      </c>
      <c r="AA764" s="91">
        <v>6.85</v>
      </c>
      <c r="AB764" s="91">
        <v>17.75</v>
      </c>
      <c r="AC764" s="91">
        <v>11.2</v>
      </c>
      <c r="AD764" s="91">
        <v>13</v>
      </c>
      <c r="AE764" s="91">
        <v>7.79</v>
      </c>
      <c r="AF764" s="91">
        <v>96.4</v>
      </c>
      <c r="AG764" s="91">
        <f t="shared" si="473"/>
        <v>1.8000000000000007</v>
      </c>
      <c r="AH764" s="91">
        <v>12</v>
      </c>
      <c r="AI764" s="91">
        <v>2</v>
      </c>
      <c r="AJ764" s="91" t="s">
        <v>88</v>
      </c>
      <c r="AK764" s="91" t="s">
        <v>88</v>
      </c>
      <c r="AL764" s="91">
        <v>148</v>
      </c>
      <c r="AM764" s="91">
        <v>2131</v>
      </c>
      <c r="AN764" s="91">
        <v>154</v>
      </c>
      <c r="AO764" s="91">
        <v>0.5</v>
      </c>
      <c r="AP764" s="91">
        <v>0.2484863293062323</v>
      </c>
      <c r="AQ764" s="91">
        <v>0.03</v>
      </c>
      <c r="AR764" s="91">
        <v>5</v>
      </c>
      <c r="AS764" s="91">
        <v>0.85599999999999998</v>
      </c>
      <c r="AT764" s="91">
        <v>45</v>
      </c>
      <c r="AU764" s="91" t="s">
        <v>88</v>
      </c>
      <c r="AV764" s="91">
        <v>7</v>
      </c>
      <c r="AW764" s="91">
        <v>0.1</v>
      </c>
      <c r="AX764" s="91">
        <v>5</v>
      </c>
      <c r="AY764" s="91">
        <v>0.11</v>
      </c>
      <c r="AZ764" s="91">
        <v>7.03</v>
      </c>
      <c r="BA764" s="91">
        <v>18.600000000000001</v>
      </c>
      <c r="BB764" s="91" t="s">
        <v>88</v>
      </c>
      <c r="BC764" s="91" t="s">
        <v>88</v>
      </c>
      <c r="BD764" s="91" t="s">
        <v>88</v>
      </c>
      <c r="BE764" s="93" t="s">
        <v>88</v>
      </c>
      <c r="BF764" s="91" t="s">
        <v>88</v>
      </c>
      <c r="BG764" s="91" t="s">
        <v>88</v>
      </c>
      <c r="BH764" s="91" t="s">
        <v>88</v>
      </c>
      <c r="BI764" s="127">
        <f t="shared" si="434"/>
        <v>98.0880998202841</v>
      </c>
      <c r="BJ764" s="128">
        <f t="shared" si="435"/>
        <v>39.296457987746095</v>
      </c>
      <c r="BK764" s="128">
        <f t="shared" si="436"/>
        <v>84.745025358343327</v>
      </c>
      <c r="BL764" s="128">
        <f t="shared" si="437"/>
        <v>80.14150832</v>
      </c>
      <c r="BM764" s="128">
        <f t="shared" si="438"/>
        <v>99.104004398411917</v>
      </c>
      <c r="BN764" s="128">
        <f t="shared" si="439"/>
        <v>61.608367706250007</v>
      </c>
      <c r="BO764" s="128">
        <f t="shared" si="440"/>
        <v>87.095109653907059</v>
      </c>
      <c r="BP764" s="128">
        <f t="shared" si="441"/>
        <v>95.883767896467546</v>
      </c>
      <c r="BQ764" s="128">
        <f t="shared" si="442"/>
        <v>85.584242491937502</v>
      </c>
      <c r="BR764" s="96">
        <f t="shared" si="443"/>
        <v>79.542275534115376</v>
      </c>
      <c r="BS764" s="129" t="str">
        <f t="shared" si="444"/>
        <v>BUENA</v>
      </c>
      <c r="BT764" s="98">
        <f t="shared" si="445"/>
        <v>45.454545454545453</v>
      </c>
      <c r="BU764" s="99">
        <f t="shared" si="446"/>
        <v>0.96400000000000008</v>
      </c>
      <c r="BV764" s="130">
        <f t="shared" si="447"/>
        <v>0.88395656787242005</v>
      </c>
      <c r="BW764" s="128">
        <f t="shared" si="448"/>
        <v>0.92624508267360994</v>
      </c>
      <c r="BX764" s="127">
        <f t="shared" si="449"/>
        <v>0.91</v>
      </c>
      <c r="BY764" s="130">
        <f t="shared" si="450"/>
        <v>0.999</v>
      </c>
      <c r="BZ764" s="130">
        <f t="shared" si="451"/>
        <v>0.97406263826815542</v>
      </c>
      <c r="CA764" s="127">
        <f t="shared" si="452"/>
        <v>0.15</v>
      </c>
      <c r="CB764" s="99">
        <f t="shared" si="453"/>
        <v>0.83229700043398613</v>
      </c>
      <c r="CC764" s="129" t="str">
        <f t="shared" si="454"/>
        <v>Aceptable</v>
      </c>
      <c r="CD764" s="99">
        <f t="shared" si="455"/>
        <v>2.5937361731844574E-2</v>
      </c>
      <c r="CE764" s="96">
        <f t="shared" si="456"/>
        <v>0</v>
      </c>
      <c r="CF764" s="96">
        <f t="shared" si="457"/>
        <v>0</v>
      </c>
      <c r="CG764" s="99">
        <f t="shared" si="458"/>
        <v>8.6457872439481918E-3</v>
      </c>
      <c r="CH764" s="131" t="str">
        <f t="shared" si="459"/>
        <v>Ninguna</v>
      </c>
      <c r="CI764" s="96">
        <f t="shared" si="460"/>
        <v>0</v>
      </c>
      <c r="CJ764" s="96">
        <f t="shared" si="461"/>
        <v>0.42400673183995341</v>
      </c>
      <c r="CK764" s="96">
        <f t="shared" si="462"/>
        <v>3.5999999999999921E-2</v>
      </c>
      <c r="CL764" s="102">
        <f t="shared" si="463"/>
        <v>0.15333557727998445</v>
      </c>
      <c r="CM764" s="131" t="str">
        <f t="shared" si="464"/>
        <v>Ninguna</v>
      </c>
      <c r="CN764" s="96">
        <f t="shared" si="465"/>
        <v>0</v>
      </c>
      <c r="CO764" s="96">
        <f t="shared" si="466"/>
        <v>0</v>
      </c>
      <c r="CP764" s="131" t="str">
        <f t="shared" si="467"/>
        <v>Ninguna</v>
      </c>
      <c r="CQ764" s="104">
        <f t="shared" si="468"/>
        <v>5.8255746372622293E-4</v>
      </c>
      <c r="CR764" s="104">
        <f t="shared" si="469"/>
        <v>5.8255746372622293E-4</v>
      </c>
      <c r="CS764" s="131" t="str">
        <f t="shared" si="470"/>
        <v>Ninguna</v>
      </c>
      <c r="CT764" s="132" t="str">
        <f t="shared" si="471"/>
        <v>Eutrofico</v>
      </c>
      <c r="CU764" s="83" t="s">
        <v>3163</v>
      </c>
      <c r="CV764" s="83" t="s">
        <v>3164</v>
      </c>
      <c r="CW764" s="90">
        <v>44218</v>
      </c>
      <c r="CX764" s="106">
        <f t="shared" si="472"/>
        <v>5.2784863293062321</v>
      </c>
    </row>
    <row r="765" spans="1:102" ht="30" hidden="1" customHeight="1" x14ac:dyDescent="0.2">
      <c r="A765" s="83">
        <v>2020</v>
      </c>
      <c r="B765" s="108" t="s">
        <v>3141</v>
      </c>
      <c r="C765" s="84" t="s">
        <v>286</v>
      </c>
      <c r="D765" s="85" t="s">
        <v>3142</v>
      </c>
      <c r="E765" s="84" t="s">
        <v>282</v>
      </c>
      <c r="F765" s="86" t="s">
        <v>241</v>
      </c>
      <c r="G765" s="86" t="s">
        <v>1507</v>
      </c>
      <c r="H765" s="87">
        <v>-75.485239000000007</v>
      </c>
      <c r="I765" s="119">
        <v>6.9497470000000003</v>
      </c>
      <c r="J765" s="88">
        <v>844420.5577</v>
      </c>
      <c r="K765" s="86">
        <v>1260499.8063999999</v>
      </c>
      <c r="L765" s="89">
        <v>2422</v>
      </c>
      <c r="M765" s="86" t="s">
        <v>2544</v>
      </c>
      <c r="N765" s="86" t="s">
        <v>79</v>
      </c>
      <c r="O765" s="86" t="s">
        <v>2684</v>
      </c>
      <c r="P765" s="86" t="s">
        <v>685</v>
      </c>
      <c r="Q765" s="84" t="s">
        <v>243</v>
      </c>
      <c r="R765" s="84" t="s">
        <v>2694</v>
      </c>
      <c r="S765" s="84" t="s">
        <v>1318</v>
      </c>
      <c r="T765" s="84" t="s">
        <v>2695</v>
      </c>
      <c r="U765" s="85" t="s">
        <v>283</v>
      </c>
      <c r="V765" s="84" t="s">
        <v>2699</v>
      </c>
      <c r="W765" s="84" t="s">
        <v>285</v>
      </c>
      <c r="X765" s="90" t="s">
        <v>286</v>
      </c>
      <c r="Y765" s="90">
        <v>44202</v>
      </c>
      <c r="Z765" s="91">
        <v>414.38</v>
      </c>
      <c r="AA765" s="91">
        <v>7.54</v>
      </c>
      <c r="AB765" s="91">
        <v>34.6</v>
      </c>
      <c r="AC765" s="91">
        <v>16</v>
      </c>
      <c r="AD765" s="91">
        <v>16</v>
      </c>
      <c r="AE765" s="91">
        <v>7.61</v>
      </c>
      <c r="AF765" s="91">
        <v>100.7</v>
      </c>
      <c r="AG765" s="91">
        <f t="shared" si="473"/>
        <v>0</v>
      </c>
      <c r="AH765" s="91">
        <v>12</v>
      </c>
      <c r="AI765" s="91">
        <v>2</v>
      </c>
      <c r="AJ765" s="91" t="s">
        <v>88</v>
      </c>
      <c r="AK765" s="91" t="s">
        <v>88</v>
      </c>
      <c r="AL765" s="91">
        <v>20</v>
      </c>
      <c r="AM765" s="91">
        <v>2755</v>
      </c>
      <c r="AN765" s="91">
        <v>75</v>
      </c>
      <c r="AO765" s="91">
        <v>0.5</v>
      </c>
      <c r="AP765" s="91">
        <v>0.2484863293062323</v>
      </c>
      <c r="AQ765" s="91">
        <v>0.03</v>
      </c>
      <c r="AR765" s="91">
        <v>5</v>
      </c>
      <c r="AS765" s="91">
        <v>2.76</v>
      </c>
      <c r="AT765" s="91">
        <v>44</v>
      </c>
      <c r="AU765" s="91" t="s">
        <v>88</v>
      </c>
      <c r="AV765" s="91">
        <v>7</v>
      </c>
      <c r="AW765" s="91">
        <v>0.1</v>
      </c>
      <c r="AX765" s="91">
        <v>5</v>
      </c>
      <c r="AY765" s="91">
        <v>0.17399999999999999</v>
      </c>
      <c r="AZ765" s="91">
        <v>13.6</v>
      </c>
      <c r="BA765" s="91">
        <v>13</v>
      </c>
      <c r="BB765" s="91" t="s">
        <v>88</v>
      </c>
      <c r="BC765" s="91" t="s">
        <v>88</v>
      </c>
      <c r="BD765" s="91" t="s">
        <v>88</v>
      </c>
      <c r="BE765" s="93" t="s">
        <v>88</v>
      </c>
      <c r="BF765" s="91" t="s">
        <v>88</v>
      </c>
      <c r="BG765" s="91" t="s">
        <v>88</v>
      </c>
      <c r="BH765" s="91" t="s">
        <v>88</v>
      </c>
      <c r="BI765" s="127">
        <f t="shared" si="434"/>
        <v>98.794154049203925</v>
      </c>
      <c r="BJ765" s="128">
        <f t="shared" si="435"/>
        <v>46.988942997041519</v>
      </c>
      <c r="BK765" s="128">
        <f t="shared" si="436"/>
        <v>92.814199114895018</v>
      </c>
      <c r="BL765" s="128">
        <f t="shared" si="437"/>
        <v>80.14150832</v>
      </c>
      <c r="BM765" s="128">
        <f t="shared" si="438"/>
        <v>99.104004398411917</v>
      </c>
      <c r="BN765" s="128">
        <f t="shared" si="439"/>
        <v>61.608367706250007</v>
      </c>
      <c r="BO765" s="128">
        <f t="shared" si="440"/>
        <v>90.391999999999996</v>
      </c>
      <c r="BP765" s="128">
        <f t="shared" si="441"/>
        <v>91.20738708196086</v>
      </c>
      <c r="BQ765" s="128">
        <f t="shared" si="442"/>
        <v>85.542808057625606</v>
      </c>
      <c r="BR765" s="96">
        <f t="shared" si="443"/>
        <v>81.733389626786604</v>
      </c>
      <c r="BS765" s="129" t="str">
        <f t="shared" si="444"/>
        <v>BUENA</v>
      </c>
      <c r="BT765" s="98">
        <f t="shared" si="445"/>
        <v>28.735632183908049</v>
      </c>
      <c r="BU765" s="99">
        <f t="shared" si="446"/>
        <v>0.99299999999999988</v>
      </c>
      <c r="BV765" s="130">
        <f t="shared" si="447"/>
        <v>0.95600026157427054</v>
      </c>
      <c r="BW765" s="128">
        <f t="shared" si="448"/>
        <v>1</v>
      </c>
      <c r="BX765" s="127">
        <f t="shared" si="449"/>
        <v>0.91</v>
      </c>
      <c r="BY765" s="130">
        <f t="shared" si="450"/>
        <v>0.999</v>
      </c>
      <c r="BZ765" s="130">
        <f t="shared" si="451"/>
        <v>0.93656017557247651</v>
      </c>
      <c r="CA765" s="127">
        <f t="shared" si="452"/>
        <v>0.15</v>
      </c>
      <c r="CB765" s="99">
        <f t="shared" si="453"/>
        <v>0.85209846120054478</v>
      </c>
      <c r="CC765" s="129" t="str">
        <f t="shared" si="454"/>
        <v>Aceptable</v>
      </c>
      <c r="CD765" s="99">
        <f t="shared" si="455"/>
        <v>6.3439824427523495E-2</v>
      </c>
      <c r="CE765" s="96">
        <f t="shared" si="456"/>
        <v>0</v>
      </c>
      <c r="CF765" s="96">
        <f t="shared" si="457"/>
        <v>0</v>
      </c>
      <c r="CG765" s="99">
        <f t="shared" si="458"/>
        <v>2.1146608142507833E-2</v>
      </c>
      <c r="CH765" s="131" t="str">
        <f t="shared" si="459"/>
        <v>Ninguna</v>
      </c>
      <c r="CI765" s="96">
        <f t="shared" si="460"/>
        <v>0</v>
      </c>
      <c r="CJ765" s="96">
        <f t="shared" si="461"/>
        <v>0.48646809778517031</v>
      </c>
      <c r="CK765" s="96">
        <f t="shared" si="462"/>
        <v>0</v>
      </c>
      <c r="CL765" s="102">
        <f t="shared" si="463"/>
        <v>0.16215603259505676</v>
      </c>
      <c r="CM765" s="131" t="str">
        <f t="shared" si="464"/>
        <v>Ninguna</v>
      </c>
      <c r="CN765" s="96">
        <f t="shared" si="465"/>
        <v>0</v>
      </c>
      <c r="CO765" s="96">
        <f t="shared" si="466"/>
        <v>0</v>
      </c>
      <c r="CP765" s="131" t="str">
        <f t="shared" si="467"/>
        <v>Ninguna</v>
      </c>
      <c r="CQ765" s="104">
        <f t="shared" si="468"/>
        <v>6.2618380074930284E-3</v>
      </c>
      <c r="CR765" s="104">
        <f t="shared" si="469"/>
        <v>6.2618380074930284E-3</v>
      </c>
      <c r="CS765" s="131" t="str">
        <f t="shared" si="470"/>
        <v>Ninguna</v>
      </c>
      <c r="CT765" s="132" t="str">
        <f t="shared" si="471"/>
        <v>Eutrofico</v>
      </c>
      <c r="CU765" s="83" t="s">
        <v>3163</v>
      </c>
      <c r="CV765" s="83" t="s">
        <v>3164</v>
      </c>
      <c r="CW765" s="90">
        <v>44218</v>
      </c>
      <c r="CX765" s="106">
        <f t="shared" si="472"/>
        <v>5.2784863293062321</v>
      </c>
    </row>
    <row r="766" spans="1:102" ht="30" hidden="1" customHeight="1" x14ac:dyDescent="0.2">
      <c r="A766" s="83">
        <v>2020</v>
      </c>
      <c r="B766" s="108" t="s">
        <v>3143</v>
      </c>
      <c r="C766" s="84" t="s">
        <v>286</v>
      </c>
      <c r="D766" s="85" t="s">
        <v>3144</v>
      </c>
      <c r="E766" s="84" t="s">
        <v>282</v>
      </c>
      <c r="F766" s="86" t="s">
        <v>241</v>
      </c>
      <c r="G766" s="86" t="s">
        <v>1507</v>
      </c>
      <c r="H766" s="87">
        <v>-75.448443999999995</v>
      </c>
      <c r="I766" s="119">
        <v>6.9664440000000001</v>
      </c>
      <c r="J766" s="88">
        <v>848493.18649999995</v>
      </c>
      <c r="K766" s="86">
        <v>1262334.9180000001</v>
      </c>
      <c r="L766" s="89">
        <v>2216</v>
      </c>
      <c r="M766" s="86" t="s">
        <v>2544</v>
      </c>
      <c r="N766" s="86" t="s">
        <v>79</v>
      </c>
      <c r="O766" s="86" t="s">
        <v>2684</v>
      </c>
      <c r="P766" s="86" t="s">
        <v>685</v>
      </c>
      <c r="Q766" s="84" t="s">
        <v>243</v>
      </c>
      <c r="R766" s="84" t="s">
        <v>2694</v>
      </c>
      <c r="S766" s="84" t="s">
        <v>1318</v>
      </c>
      <c r="T766" s="84" t="s">
        <v>2695</v>
      </c>
      <c r="U766" s="85" t="s">
        <v>283</v>
      </c>
      <c r="V766" s="84" t="s">
        <v>2699</v>
      </c>
      <c r="W766" s="84" t="s">
        <v>285</v>
      </c>
      <c r="X766" s="90" t="s">
        <v>286</v>
      </c>
      <c r="Y766" s="90">
        <v>44202</v>
      </c>
      <c r="Z766" s="91">
        <v>663.8</v>
      </c>
      <c r="AA766" s="91">
        <v>7.46</v>
      </c>
      <c r="AB766" s="91">
        <v>43.5</v>
      </c>
      <c r="AC766" s="91">
        <v>16.600000000000001</v>
      </c>
      <c r="AD766" s="91">
        <v>17</v>
      </c>
      <c r="AE766" s="91">
        <v>7.44</v>
      </c>
      <c r="AF766" s="91">
        <v>97.9</v>
      </c>
      <c r="AG766" s="91">
        <f t="shared" si="473"/>
        <v>0.39999999999999858</v>
      </c>
      <c r="AH766" s="91">
        <v>12</v>
      </c>
      <c r="AI766" s="91">
        <v>2</v>
      </c>
      <c r="AJ766" s="91" t="s">
        <v>88</v>
      </c>
      <c r="AK766" s="91" t="s">
        <v>88</v>
      </c>
      <c r="AL766" s="91">
        <v>31</v>
      </c>
      <c r="AM766" s="91">
        <v>3873</v>
      </c>
      <c r="AN766" s="91">
        <v>86</v>
      </c>
      <c r="AO766" s="91">
        <v>0.5</v>
      </c>
      <c r="AP766" s="91">
        <v>0.2484863293062323</v>
      </c>
      <c r="AQ766" s="91">
        <v>0.03</v>
      </c>
      <c r="AR766" s="91">
        <v>5</v>
      </c>
      <c r="AS766" s="91">
        <v>4.7699999999999996</v>
      </c>
      <c r="AT766" s="91">
        <v>56</v>
      </c>
      <c r="AU766" s="91" t="s">
        <v>88</v>
      </c>
      <c r="AV766" s="91">
        <v>7</v>
      </c>
      <c r="AW766" s="91">
        <v>0.1</v>
      </c>
      <c r="AX766" s="91">
        <v>5</v>
      </c>
      <c r="AY766" s="91">
        <v>0.16800000000000001</v>
      </c>
      <c r="AZ766" s="91">
        <v>17</v>
      </c>
      <c r="BA766" s="91">
        <v>21.2</v>
      </c>
      <c r="BB766" s="91" t="s">
        <v>88</v>
      </c>
      <c r="BC766" s="91" t="s">
        <v>88</v>
      </c>
      <c r="BD766" s="91" t="s">
        <v>88</v>
      </c>
      <c r="BE766" s="93" t="s">
        <v>88</v>
      </c>
      <c r="BF766" s="91" t="s">
        <v>88</v>
      </c>
      <c r="BG766" s="91" t="s">
        <v>88</v>
      </c>
      <c r="BH766" s="91" t="s">
        <v>88</v>
      </c>
      <c r="BI766" s="127">
        <f t="shared" si="434"/>
        <v>98.451221713929655</v>
      </c>
      <c r="BJ766" s="128">
        <f t="shared" si="435"/>
        <v>45.472897671240453</v>
      </c>
      <c r="BK766" s="128">
        <f t="shared" si="436"/>
        <v>93.456090973513454</v>
      </c>
      <c r="BL766" s="128">
        <f t="shared" si="437"/>
        <v>80.14150832</v>
      </c>
      <c r="BM766" s="128">
        <f t="shared" si="438"/>
        <v>99.104004398411917</v>
      </c>
      <c r="BN766" s="128">
        <f t="shared" si="439"/>
        <v>61.608367706250007</v>
      </c>
      <c r="BO766" s="128">
        <f t="shared" si="440"/>
        <v>90.015511174602338</v>
      </c>
      <c r="BP766" s="128">
        <f t="shared" si="441"/>
        <v>86.624886685407915</v>
      </c>
      <c r="BQ766" s="128">
        <f t="shared" si="442"/>
        <v>85.862200800665605</v>
      </c>
      <c r="BR766" s="96">
        <f t="shared" si="443"/>
        <v>81.121240559858649</v>
      </c>
      <c r="BS766" s="129" t="str">
        <f t="shared" si="444"/>
        <v>BUENA</v>
      </c>
      <c r="BT766" s="98">
        <f t="shared" si="445"/>
        <v>29.761904761904759</v>
      </c>
      <c r="BU766" s="99">
        <f t="shared" si="446"/>
        <v>0.97900000000000009</v>
      </c>
      <c r="BV766" s="130">
        <f t="shared" si="447"/>
        <v>0.94562743283336814</v>
      </c>
      <c r="BW766" s="128">
        <f t="shared" si="448"/>
        <v>1</v>
      </c>
      <c r="BX766" s="127">
        <f t="shared" si="449"/>
        <v>0.91</v>
      </c>
      <c r="BY766" s="130">
        <f t="shared" si="450"/>
        <v>0.999</v>
      </c>
      <c r="BZ766" s="130">
        <f t="shared" si="451"/>
        <v>0.91378643491463019</v>
      </c>
      <c r="CA766" s="127">
        <f t="shared" si="452"/>
        <v>0.15</v>
      </c>
      <c r="CB766" s="99">
        <f t="shared" si="453"/>
        <v>0.84521794148471985</v>
      </c>
      <c r="CC766" s="129" t="str">
        <f t="shared" si="454"/>
        <v>Aceptable</v>
      </c>
      <c r="CD766" s="99">
        <f t="shared" si="455"/>
        <v>8.6213565085369814E-2</v>
      </c>
      <c r="CE766" s="96">
        <f t="shared" si="456"/>
        <v>0</v>
      </c>
      <c r="CF766" s="96">
        <f t="shared" si="457"/>
        <v>0</v>
      </c>
      <c r="CG766" s="99">
        <f t="shared" si="458"/>
        <v>2.8737855028456605E-2</v>
      </c>
      <c r="CH766" s="131" t="str">
        <f t="shared" si="459"/>
        <v>Ninguna</v>
      </c>
      <c r="CI766" s="96">
        <f t="shared" si="460"/>
        <v>0</v>
      </c>
      <c r="CJ766" s="96">
        <f t="shared" si="461"/>
        <v>0.56930659831220654</v>
      </c>
      <c r="CK766" s="96">
        <f t="shared" si="462"/>
        <v>2.0999999999999908E-2</v>
      </c>
      <c r="CL766" s="102">
        <f t="shared" si="463"/>
        <v>0.19676886610406882</v>
      </c>
      <c r="CM766" s="131" t="str">
        <f t="shared" si="464"/>
        <v>Ninguna</v>
      </c>
      <c r="CN766" s="96">
        <f t="shared" si="465"/>
        <v>0</v>
      </c>
      <c r="CO766" s="96">
        <f t="shared" si="466"/>
        <v>0</v>
      </c>
      <c r="CP766" s="131" t="str">
        <f t="shared" si="467"/>
        <v>Ninguna</v>
      </c>
      <c r="CQ766" s="104">
        <f t="shared" si="468"/>
        <v>4.7587506695258176E-3</v>
      </c>
      <c r="CR766" s="104">
        <f t="shared" si="469"/>
        <v>4.7587506695258176E-3</v>
      </c>
      <c r="CS766" s="131" t="str">
        <f t="shared" si="470"/>
        <v>Ninguna</v>
      </c>
      <c r="CT766" s="132" t="str">
        <f t="shared" si="471"/>
        <v>Eutrofico</v>
      </c>
      <c r="CU766" s="83" t="s">
        <v>3163</v>
      </c>
      <c r="CV766" s="83" t="s">
        <v>3164</v>
      </c>
      <c r="CW766" s="90">
        <v>44218</v>
      </c>
      <c r="CX766" s="106">
        <f t="shared" si="472"/>
        <v>5.2784863293062321</v>
      </c>
    </row>
    <row r="767" spans="1:102" ht="30" hidden="1" customHeight="1" x14ac:dyDescent="0.2">
      <c r="A767" s="83">
        <v>2020</v>
      </c>
      <c r="B767" s="108" t="s">
        <v>3145</v>
      </c>
      <c r="C767" s="84" t="s">
        <v>286</v>
      </c>
      <c r="D767" s="85" t="s">
        <v>1779</v>
      </c>
      <c r="E767" s="84" t="s">
        <v>282</v>
      </c>
      <c r="F767" s="86" t="s">
        <v>241</v>
      </c>
      <c r="G767" s="86" t="s">
        <v>1494</v>
      </c>
      <c r="H767" s="87">
        <v>-75.424666999999999</v>
      </c>
      <c r="I767" s="119">
        <v>6.9543609999999996</v>
      </c>
      <c r="J767" s="88">
        <v>851117.53189999994</v>
      </c>
      <c r="K767" s="86">
        <v>1260990.7285</v>
      </c>
      <c r="L767" s="89">
        <v>2066</v>
      </c>
      <c r="M767" s="86" t="s">
        <v>2544</v>
      </c>
      <c r="N767" s="86" t="s">
        <v>79</v>
      </c>
      <c r="O767" s="86" t="s">
        <v>2684</v>
      </c>
      <c r="P767" s="86" t="s">
        <v>685</v>
      </c>
      <c r="Q767" s="84" t="s">
        <v>243</v>
      </c>
      <c r="R767" s="84" t="s">
        <v>2694</v>
      </c>
      <c r="S767" s="84" t="s">
        <v>1318</v>
      </c>
      <c r="T767" s="84" t="s">
        <v>2695</v>
      </c>
      <c r="U767" s="85" t="s">
        <v>283</v>
      </c>
      <c r="V767" s="84" t="s">
        <v>2699</v>
      </c>
      <c r="W767" s="84" t="s">
        <v>285</v>
      </c>
      <c r="X767" s="90" t="s">
        <v>286</v>
      </c>
      <c r="Y767" s="90">
        <v>44202</v>
      </c>
      <c r="Z767" s="91">
        <v>1116.5</v>
      </c>
      <c r="AA767" s="91">
        <v>7.01</v>
      </c>
      <c r="AB767" s="91">
        <v>87.1</v>
      </c>
      <c r="AC767" s="91">
        <v>17.100000000000001</v>
      </c>
      <c r="AD767" s="91">
        <v>18</v>
      </c>
      <c r="AE767" s="91">
        <v>7</v>
      </c>
      <c r="AF767" s="91">
        <v>92.3</v>
      </c>
      <c r="AG767" s="91">
        <f t="shared" si="473"/>
        <v>0.89999999999999858</v>
      </c>
      <c r="AH767" s="91">
        <v>12</v>
      </c>
      <c r="AI767" s="91">
        <v>7.02</v>
      </c>
      <c r="AJ767" s="91" t="s">
        <v>88</v>
      </c>
      <c r="AK767" s="91" t="s">
        <v>88</v>
      </c>
      <c r="AL767" s="91">
        <v>48000</v>
      </c>
      <c r="AM767" s="91">
        <v>172500</v>
      </c>
      <c r="AN767" s="91">
        <v>48000</v>
      </c>
      <c r="AO767" s="91">
        <v>0.5</v>
      </c>
      <c r="AP767" s="91">
        <v>0.2484863293062323</v>
      </c>
      <c r="AQ767" s="91">
        <v>8.3000000000000004E-2</v>
      </c>
      <c r="AR767" s="91">
        <v>5</v>
      </c>
      <c r="AS767" s="91">
        <v>11.3</v>
      </c>
      <c r="AT767" s="91">
        <v>81</v>
      </c>
      <c r="AU767" s="91" t="s">
        <v>88</v>
      </c>
      <c r="AV767" s="91">
        <v>7</v>
      </c>
      <c r="AW767" s="91">
        <v>0.1</v>
      </c>
      <c r="AX767" s="91">
        <v>5</v>
      </c>
      <c r="AY767" s="91">
        <v>0.41899999999999998</v>
      </c>
      <c r="AZ767" s="91">
        <v>27.4</v>
      </c>
      <c r="BA767" s="91">
        <v>20.6</v>
      </c>
      <c r="BB767" s="91" t="s">
        <v>88</v>
      </c>
      <c r="BC767" s="91" t="s">
        <v>88</v>
      </c>
      <c r="BD767" s="91" t="s">
        <v>88</v>
      </c>
      <c r="BE767" s="93" t="s">
        <v>88</v>
      </c>
      <c r="BF767" s="91" t="s">
        <v>88</v>
      </c>
      <c r="BG767" s="91" t="s">
        <v>88</v>
      </c>
      <c r="BH767" s="91" t="s">
        <v>88</v>
      </c>
      <c r="BI767" s="127">
        <f t="shared" si="434"/>
        <v>96.46052143880307</v>
      </c>
      <c r="BJ767" s="128">
        <f t="shared" si="435"/>
        <v>5.3675484976406889</v>
      </c>
      <c r="BK767" s="128">
        <f t="shared" si="436"/>
        <v>88.74290368689978</v>
      </c>
      <c r="BL767" s="128">
        <f t="shared" si="437"/>
        <v>45.997468289898364</v>
      </c>
      <c r="BM767" s="128">
        <f t="shared" si="438"/>
        <v>99.104004398411917</v>
      </c>
      <c r="BN767" s="128">
        <f t="shared" si="439"/>
        <v>61.608367706250007</v>
      </c>
      <c r="BO767" s="128">
        <f t="shared" si="440"/>
        <v>89.249596352490499</v>
      </c>
      <c r="BP767" s="128">
        <f t="shared" si="441"/>
        <v>73.979225339959783</v>
      </c>
      <c r="BQ767" s="128">
        <f t="shared" si="442"/>
        <v>85.403025927363103</v>
      </c>
      <c r="BR767" s="96">
        <f t="shared" si="443"/>
        <v>68.971284009494269</v>
      </c>
      <c r="BS767" s="129" t="str">
        <f t="shared" si="444"/>
        <v>MEDIA</v>
      </c>
      <c r="BT767" s="98">
        <f t="shared" si="445"/>
        <v>11.933174224343675</v>
      </c>
      <c r="BU767" s="99">
        <f t="shared" si="446"/>
        <v>0.92300000000000004</v>
      </c>
      <c r="BV767" s="130">
        <f t="shared" si="447"/>
        <v>0.1</v>
      </c>
      <c r="BW767" s="128">
        <f t="shared" si="448"/>
        <v>1</v>
      </c>
      <c r="BX767" s="127">
        <f t="shared" si="449"/>
        <v>0.91</v>
      </c>
      <c r="BY767" s="130">
        <f t="shared" si="450"/>
        <v>0.999</v>
      </c>
      <c r="BZ767" s="130">
        <f t="shared" si="451"/>
        <v>0.78141300096872812</v>
      </c>
      <c r="CA767" s="127">
        <f t="shared" si="452"/>
        <v>0.6</v>
      </c>
      <c r="CB767" s="99">
        <f t="shared" si="453"/>
        <v>0.76233782013562201</v>
      </c>
      <c r="CC767" s="129" t="str">
        <f t="shared" si="454"/>
        <v>Aceptable</v>
      </c>
      <c r="CD767" s="99">
        <f t="shared" si="455"/>
        <v>0.21858699903127185</v>
      </c>
      <c r="CE767" s="96">
        <f t="shared" si="456"/>
        <v>0</v>
      </c>
      <c r="CF767" s="96">
        <f t="shared" si="457"/>
        <v>0</v>
      </c>
      <c r="CG767" s="99">
        <f t="shared" si="458"/>
        <v>7.2862333010423955E-2</v>
      </c>
      <c r="CH767" s="131" t="str">
        <f t="shared" si="459"/>
        <v>Ninguna</v>
      </c>
      <c r="CI767" s="96">
        <f t="shared" si="460"/>
        <v>0.54243597849086356</v>
      </c>
      <c r="CJ767" s="96">
        <f t="shared" si="461"/>
        <v>1</v>
      </c>
      <c r="CK767" s="96">
        <f t="shared" si="462"/>
        <v>7.6999999999999957E-2</v>
      </c>
      <c r="CL767" s="102">
        <f t="shared" si="463"/>
        <v>0.53981199283028791</v>
      </c>
      <c r="CM767" s="131" t="str">
        <f t="shared" si="464"/>
        <v>Media</v>
      </c>
      <c r="CN767" s="96">
        <f t="shared" si="465"/>
        <v>0</v>
      </c>
      <c r="CO767" s="96">
        <f t="shared" si="466"/>
        <v>0</v>
      </c>
      <c r="CP767" s="131" t="str">
        <f t="shared" si="467"/>
        <v>Ninguna</v>
      </c>
      <c r="CQ767" s="104">
        <f t="shared" si="468"/>
        <v>1.0113069056195616E-3</v>
      </c>
      <c r="CR767" s="104">
        <f t="shared" si="469"/>
        <v>1.0113069056195616E-3</v>
      </c>
      <c r="CS767" s="131" t="str">
        <f t="shared" si="470"/>
        <v>Ninguna</v>
      </c>
      <c r="CT767" s="132" t="str">
        <f t="shared" si="471"/>
        <v>Eutrofico</v>
      </c>
      <c r="CU767" s="83" t="s">
        <v>3163</v>
      </c>
      <c r="CV767" s="83" t="s">
        <v>3164</v>
      </c>
      <c r="CW767" s="90">
        <v>44218</v>
      </c>
      <c r="CX767" s="106">
        <f t="shared" si="472"/>
        <v>5.331486329306232</v>
      </c>
    </row>
    <row r="768" spans="1:102" ht="30" hidden="1" customHeight="1" x14ac:dyDescent="0.2">
      <c r="A768" s="83">
        <v>2020</v>
      </c>
      <c r="B768" s="108" t="s">
        <v>3146</v>
      </c>
      <c r="C768" s="84" t="s">
        <v>127</v>
      </c>
      <c r="D768" s="85" t="s">
        <v>1548</v>
      </c>
      <c r="E768" s="84" t="s">
        <v>122</v>
      </c>
      <c r="F768" s="86" t="s">
        <v>107</v>
      </c>
      <c r="G768" s="86" t="s">
        <v>1494</v>
      </c>
      <c r="H768" s="87">
        <v>-75.584528000000006</v>
      </c>
      <c r="I768" s="119">
        <v>5.9679440000000001</v>
      </c>
      <c r="J768" s="88">
        <v>833123.52659999998</v>
      </c>
      <c r="K768" s="86">
        <v>1151920.7538999999</v>
      </c>
      <c r="L768" s="89">
        <v>1893</v>
      </c>
      <c r="M768" s="86" t="s">
        <v>2544</v>
      </c>
      <c r="N768" s="86" t="s">
        <v>79</v>
      </c>
      <c r="O768" s="86" t="s">
        <v>2545</v>
      </c>
      <c r="P768" s="86" t="s">
        <v>80</v>
      </c>
      <c r="Q768" s="84" t="s">
        <v>124</v>
      </c>
      <c r="R768" s="84" t="s">
        <v>677</v>
      </c>
      <c r="S768" s="84" t="s">
        <v>124</v>
      </c>
      <c r="T768" s="84" t="s">
        <v>125</v>
      </c>
      <c r="U768" s="85" t="s">
        <v>126</v>
      </c>
      <c r="V768" s="84" t="s">
        <v>127</v>
      </c>
      <c r="W768" s="84" t="s">
        <v>126</v>
      </c>
      <c r="X768" s="90" t="s">
        <v>127</v>
      </c>
      <c r="Y768" s="90">
        <v>44208</v>
      </c>
      <c r="Z768" s="91">
        <v>50.68</v>
      </c>
      <c r="AA768" s="91">
        <v>7.7</v>
      </c>
      <c r="AB768" s="91">
        <v>179.6</v>
      </c>
      <c r="AC768" s="91">
        <v>17.2</v>
      </c>
      <c r="AD768" s="91">
        <v>20.3</v>
      </c>
      <c r="AE768" s="91">
        <v>7.26</v>
      </c>
      <c r="AF768" s="91">
        <v>95.8</v>
      </c>
      <c r="AG768" s="91">
        <f t="shared" si="473"/>
        <v>3.1000000000000014</v>
      </c>
      <c r="AH768" s="91">
        <v>12</v>
      </c>
      <c r="AI768" s="91">
        <v>2</v>
      </c>
      <c r="AJ768" s="91" t="s">
        <v>88</v>
      </c>
      <c r="AK768" s="91" t="s">
        <v>88</v>
      </c>
      <c r="AL768" s="91">
        <v>173</v>
      </c>
      <c r="AM768" s="91">
        <v>14136</v>
      </c>
      <c r="AN768" s="91">
        <v>175</v>
      </c>
      <c r="AO768" s="91">
        <v>0.5</v>
      </c>
      <c r="AP768" s="91">
        <v>0.2484863293062323</v>
      </c>
      <c r="AQ768" s="91">
        <v>0.03</v>
      </c>
      <c r="AR768" s="91" t="s">
        <v>88</v>
      </c>
      <c r="AS768" s="91">
        <v>1.69</v>
      </c>
      <c r="AT768" s="91">
        <v>132</v>
      </c>
      <c r="AU768" s="91" t="s">
        <v>88</v>
      </c>
      <c r="AV768" s="91">
        <v>7</v>
      </c>
      <c r="AW768" s="91">
        <v>0.1</v>
      </c>
      <c r="AX768" s="91">
        <v>5</v>
      </c>
      <c r="AY768" s="91">
        <v>0.127</v>
      </c>
      <c r="AZ768" s="91">
        <v>76.3</v>
      </c>
      <c r="BA768" s="91">
        <v>88.4</v>
      </c>
      <c r="BB768" s="91" t="s">
        <v>88</v>
      </c>
      <c r="BC768" s="91" t="s">
        <v>88</v>
      </c>
      <c r="BD768" s="91" t="s">
        <v>88</v>
      </c>
      <c r="BE768" s="93" t="s">
        <v>88</v>
      </c>
      <c r="BF768" s="91" t="s">
        <v>88</v>
      </c>
      <c r="BG768" s="91" t="s">
        <v>88</v>
      </c>
      <c r="BH768" s="91" t="s">
        <v>88</v>
      </c>
      <c r="BI768" s="127">
        <f t="shared" si="434"/>
        <v>97.907811503860614</v>
      </c>
      <c r="BJ768" s="128">
        <f t="shared" si="435"/>
        <v>38.005201646554994</v>
      </c>
      <c r="BK768" s="128">
        <f t="shared" si="436"/>
        <v>91.216302570996049</v>
      </c>
      <c r="BL768" s="128">
        <f t="shared" si="437"/>
        <v>80.14150832</v>
      </c>
      <c r="BM768" s="128">
        <f t="shared" si="438"/>
        <v>99.104004398411917</v>
      </c>
      <c r="BN768" s="128">
        <f t="shared" si="439"/>
        <v>61.608367706250007</v>
      </c>
      <c r="BO768" s="128">
        <f t="shared" si="440"/>
        <v>82.438239885695339</v>
      </c>
      <c r="BP768" s="128">
        <f t="shared" si="441"/>
        <v>93.793894763973341</v>
      </c>
      <c r="BQ768" s="128">
        <f t="shared" si="442"/>
        <v>80.86725746767361</v>
      </c>
      <c r="BR768" s="96">
        <f t="shared" si="443"/>
        <v>79.053800220005414</v>
      </c>
      <c r="BS768" s="129" t="str">
        <f t="shared" si="444"/>
        <v>BUENA</v>
      </c>
      <c r="BT768" s="98">
        <f>+AX768/AY768</f>
        <v>39.370078740157481</v>
      </c>
      <c r="BU768" s="99">
        <f t="shared" si="446"/>
        <v>0.95799999999999996</v>
      </c>
      <c r="BV768" s="130">
        <f t="shared" si="447"/>
        <v>0.86573654927753085</v>
      </c>
      <c r="BW768" s="128">
        <f t="shared" si="448"/>
        <v>1</v>
      </c>
      <c r="BX768" s="127">
        <f t="shared" si="449"/>
        <v>0.91</v>
      </c>
      <c r="BY768" s="130">
        <f t="shared" si="450"/>
        <v>0.999</v>
      </c>
      <c r="BZ768" s="130">
        <f t="shared" si="451"/>
        <v>0.42353826393161675</v>
      </c>
      <c r="CA768" s="127">
        <f t="shared" si="452"/>
        <v>0.15</v>
      </c>
      <c r="CB768" s="99">
        <f t="shared" si="453"/>
        <v>0.7620384738492807</v>
      </c>
      <c r="CC768" s="129" t="str">
        <f t="shared" si="454"/>
        <v>Aceptable</v>
      </c>
      <c r="CD768" s="99">
        <f t="shared" si="455"/>
        <v>0.57646173606838325</v>
      </c>
      <c r="CE768" s="96">
        <f t="shared" si="456"/>
        <v>0.29811921298945993</v>
      </c>
      <c r="CF768" s="96">
        <f t="shared" si="457"/>
        <v>0.13150000000000001</v>
      </c>
      <c r="CG768" s="99">
        <f t="shared" si="458"/>
        <v>0.33536031635261437</v>
      </c>
      <c r="CH768" s="131" t="str">
        <f t="shared" si="459"/>
        <v>Baja</v>
      </c>
      <c r="CI768" s="96">
        <f t="shared" si="460"/>
        <v>0</v>
      </c>
      <c r="CJ768" s="96">
        <f t="shared" si="461"/>
        <v>0.8841828604392763</v>
      </c>
      <c r="CK768" s="96">
        <f t="shared" si="462"/>
        <v>4.2000000000000037E-2</v>
      </c>
      <c r="CL768" s="102">
        <f t="shared" si="463"/>
        <v>0.30872762014642546</v>
      </c>
      <c r="CM768" s="131" t="str">
        <f t="shared" si="464"/>
        <v>Baja</v>
      </c>
      <c r="CN768" s="96">
        <f t="shared" si="465"/>
        <v>0</v>
      </c>
      <c r="CO768" s="96">
        <f t="shared" si="466"/>
        <v>0</v>
      </c>
      <c r="CP768" s="131" t="str">
        <f t="shared" si="467"/>
        <v>Ninguna</v>
      </c>
      <c r="CQ768" s="104">
        <f t="shared" si="468"/>
        <v>1.0825139079304675E-2</v>
      </c>
      <c r="CR768" s="104">
        <f t="shared" si="469"/>
        <v>1.0825139079304675E-2</v>
      </c>
      <c r="CS768" s="131" t="str">
        <f t="shared" si="470"/>
        <v>Ninguna</v>
      </c>
      <c r="CT768" s="132" t="str">
        <f t="shared" si="471"/>
        <v>Eutrofico</v>
      </c>
      <c r="CU768" s="83" t="s">
        <v>3147</v>
      </c>
      <c r="CV768" s="83" t="s">
        <v>3165</v>
      </c>
      <c r="CW768" s="90">
        <v>44222</v>
      </c>
      <c r="CX768" s="106">
        <f t="shared" si="472"/>
        <v>5.2784863293062321</v>
      </c>
    </row>
    <row r="769" spans="1:102" ht="30" hidden="1" customHeight="1" x14ac:dyDescent="0.2">
      <c r="A769" s="83">
        <v>2020</v>
      </c>
      <c r="B769" s="108" t="s">
        <v>3149</v>
      </c>
      <c r="C769" s="84" t="s">
        <v>127</v>
      </c>
      <c r="D769" s="85" t="s">
        <v>3150</v>
      </c>
      <c r="E769" s="84" t="s">
        <v>122</v>
      </c>
      <c r="F769" s="86" t="s">
        <v>107</v>
      </c>
      <c r="G769" s="86" t="s">
        <v>1494</v>
      </c>
      <c r="H769" s="87">
        <v>-75.556213999999997</v>
      </c>
      <c r="I769" s="119">
        <v>5.9361560000000004</v>
      </c>
      <c r="J769" s="88">
        <v>836250.09299999999</v>
      </c>
      <c r="K769" s="86">
        <v>1148395.7882999999</v>
      </c>
      <c r="L769" s="89">
        <v>1367</v>
      </c>
      <c r="M769" s="86" t="s">
        <v>2544</v>
      </c>
      <c r="N769" s="86" t="s">
        <v>79</v>
      </c>
      <c r="O769" s="86" t="s">
        <v>2545</v>
      </c>
      <c r="P769" s="86" t="s">
        <v>80</v>
      </c>
      <c r="Q769" s="84" t="s">
        <v>124</v>
      </c>
      <c r="R769" s="84" t="s">
        <v>677</v>
      </c>
      <c r="S769" s="84" t="s">
        <v>124</v>
      </c>
      <c r="T769" s="84" t="s">
        <v>125</v>
      </c>
      <c r="U769" s="85" t="s">
        <v>126</v>
      </c>
      <c r="V769" s="84" t="s">
        <v>127</v>
      </c>
      <c r="W769" s="84" t="s">
        <v>126</v>
      </c>
      <c r="X769" s="90" t="s">
        <v>127</v>
      </c>
      <c r="Y769" s="90">
        <v>44208</v>
      </c>
      <c r="Z769" s="91">
        <v>827.08</v>
      </c>
      <c r="AA769" s="91">
        <v>7.71</v>
      </c>
      <c r="AB769" s="91">
        <v>132.80000000000001</v>
      </c>
      <c r="AC769" s="91">
        <v>21.6</v>
      </c>
      <c r="AD769" s="91">
        <v>24.1</v>
      </c>
      <c r="AE769" s="91">
        <v>7.55</v>
      </c>
      <c r="AF769" s="91">
        <v>99.9</v>
      </c>
      <c r="AG769" s="91">
        <f t="shared" si="473"/>
        <v>2.5</v>
      </c>
      <c r="AH769" s="91">
        <v>12</v>
      </c>
      <c r="AI769" s="91">
        <v>2</v>
      </c>
      <c r="AJ769" s="91" t="s">
        <v>88</v>
      </c>
      <c r="AK769" s="91" t="s">
        <v>88</v>
      </c>
      <c r="AL769" s="91">
        <v>1600</v>
      </c>
      <c r="AM769" s="91">
        <v>43520</v>
      </c>
      <c r="AN769" s="91">
        <v>2110</v>
      </c>
      <c r="AO769" s="91">
        <v>0.5</v>
      </c>
      <c r="AP769" s="91">
        <v>0.2484863293062323</v>
      </c>
      <c r="AQ769" s="91">
        <v>0.03</v>
      </c>
      <c r="AR769" s="91" t="s">
        <v>88</v>
      </c>
      <c r="AS769" s="91">
        <v>7.8</v>
      </c>
      <c r="AT769" s="91">
        <v>120</v>
      </c>
      <c r="AU769" s="91" t="s">
        <v>88</v>
      </c>
      <c r="AV769" s="91">
        <v>7</v>
      </c>
      <c r="AW769" s="91">
        <v>0.1</v>
      </c>
      <c r="AX769" s="91">
        <v>5</v>
      </c>
      <c r="AY769" s="91">
        <v>0.191</v>
      </c>
      <c r="AZ769" s="91">
        <v>48.3</v>
      </c>
      <c r="BA769" s="91">
        <v>55.8</v>
      </c>
      <c r="BB769" s="91" t="s">
        <v>88</v>
      </c>
      <c r="BC769" s="91" t="s">
        <v>88</v>
      </c>
      <c r="BD769" s="91" t="s">
        <v>88</v>
      </c>
      <c r="BE769" s="93" t="s">
        <v>88</v>
      </c>
      <c r="BF769" s="91" t="s">
        <v>88</v>
      </c>
      <c r="BG769" s="91" t="s">
        <v>88</v>
      </c>
      <c r="BH769" s="91" t="s">
        <v>88</v>
      </c>
      <c r="BI769" s="127">
        <f t="shared" si="434"/>
        <v>98.740565023049967</v>
      </c>
      <c r="BJ769" s="128">
        <f t="shared" si="435"/>
        <v>17.956588019720815</v>
      </c>
      <c r="BK769" s="128">
        <f t="shared" si="436"/>
        <v>91.071583149183425</v>
      </c>
      <c r="BL769" s="128">
        <f t="shared" si="437"/>
        <v>80.14150832</v>
      </c>
      <c r="BM769" s="128">
        <f t="shared" si="438"/>
        <v>99.104004398411917</v>
      </c>
      <c r="BN769" s="128">
        <f t="shared" si="439"/>
        <v>61.608367706250007</v>
      </c>
      <c r="BO769" s="128">
        <f t="shared" si="440"/>
        <v>84.793539135742179</v>
      </c>
      <c r="BP769" s="128">
        <f t="shared" si="441"/>
        <v>80.354828641615839</v>
      </c>
      <c r="BQ769" s="128">
        <f t="shared" si="442"/>
        <v>82.281383296000001</v>
      </c>
      <c r="BR769" s="96">
        <f t="shared" si="443"/>
        <v>75.231064444773679</v>
      </c>
      <c r="BS769" s="129" t="str">
        <f t="shared" si="444"/>
        <v>BUENA</v>
      </c>
      <c r="BT769" s="98">
        <f t="shared" si="445"/>
        <v>26.178010471204189</v>
      </c>
      <c r="BU769" s="99">
        <f t="shared" si="446"/>
        <v>0.99900000000000011</v>
      </c>
      <c r="BV769" s="130">
        <f t="shared" si="447"/>
        <v>0.1</v>
      </c>
      <c r="BW769" s="128">
        <f t="shared" si="448"/>
        <v>1</v>
      </c>
      <c r="BX769" s="127">
        <f t="shared" si="449"/>
        <v>0.91</v>
      </c>
      <c r="BY769" s="130">
        <f t="shared" si="450"/>
        <v>0.999</v>
      </c>
      <c r="BZ769" s="130">
        <f t="shared" si="451"/>
        <v>0.61533256590012608</v>
      </c>
      <c r="CA769" s="127">
        <f t="shared" si="452"/>
        <v>0.15</v>
      </c>
      <c r="CB769" s="99">
        <f t="shared" si="453"/>
        <v>0.68824655922601774</v>
      </c>
      <c r="CC769" s="129" t="str">
        <f t="shared" si="454"/>
        <v>Regular</v>
      </c>
      <c r="CD769" s="99">
        <f t="shared" si="455"/>
        <v>0.38466743409987386</v>
      </c>
      <c r="CE769" s="96">
        <f t="shared" si="456"/>
        <v>3.9372271872601575E-2</v>
      </c>
      <c r="CF769" s="96">
        <f t="shared" si="457"/>
        <v>0</v>
      </c>
      <c r="CG769" s="99">
        <f t="shared" si="458"/>
        <v>0.14134656865749182</v>
      </c>
      <c r="CH769" s="131" t="str">
        <f t="shared" si="459"/>
        <v>Ninguna</v>
      </c>
      <c r="CI769" s="96">
        <f t="shared" si="460"/>
        <v>0</v>
      </c>
      <c r="CJ769" s="96">
        <f t="shared" si="461"/>
        <v>1</v>
      </c>
      <c r="CK769" s="96">
        <f t="shared" si="462"/>
        <v>9.9999999999988987E-4</v>
      </c>
      <c r="CL769" s="102">
        <f t="shared" si="463"/>
        <v>0.33366666666666661</v>
      </c>
      <c r="CM769" s="131" t="str">
        <f t="shared" si="464"/>
        <v>Baja</v>
      </c>
      <c r="CN769" s="96">
        <f t="shared" si="465"/>
        <v>0</v>
      </c>
      <c r="CO769" s="96">
        <f t="shared" si="466"/>
        <v>0</v>
      </c>
      <c r="CP769" s="131" t="str">
        <f t="shared" si="467"/>
        <v>Ninguna</v>
      </c>
      <c r="CQ769" s="104">
        <f t="shared" si="468"/>
        <v>1.1200867264296642E-2</v>
      </c>
      <c r="CR769" s="104">
        <f t="shared" si="469"/>
        <v>1.1200867264296642E-2</v>
      </c>
      <c r="CS769" s="131" t="str">
        <f t="shared" si="470"/>
        <v>Ninguna</v>
      </c>
      <c r="CT769" s="132" t="str">
        <f t="shared" si="471"/>
        <v>Eutrofico</v>
      </c>
      <c r="CU769" s="83" t="s">
        <v>3147</v>
      </c>
      <c r="CV769" s="83" t="s">
        <v>3165</v>
      </c>
      <c r="CW769" s="90">
        <v>44222</v>
      </c>
      <c r="CX769" s="106">
        <f t="shared" si="472"/>
        <v>5.2784863293062321</v>
      </c>
    </row>
    <row r="770" spans="1:102" ht="30" hidden="1" customHeight="1" x14ac:dyDescent="0.2">
      <c r="A770" s="83">
        <v>2020</v>
      </c>
      <c r="B770" s="108" t="s">
        <v>3151</v>
      </c>
      <c r="C770" s="84" t="s">
        <v>127</v>
      </c>
      <c r="D770" s="85" t="s">
        <v>3152</v>
      </c>
      <c r="E770" s="84" t="s">
        <v>459</v>
      </c>
      <c r="F770" s="86" t="s">
        <v>107</v>
      </c>
      <c r="G770" s="86" t="s">
        <v>1494</v>
      </c>
      <c r="H770" s="87">
        <v>-75.542000000000002</v>
      </c>
      <c r="I770" s="119">
        <v>5.879556</v>
      </c>
      <c r="J770" s="88">
        <v>837807.99540000001</v>
      </c>
      <c r="K770" s="86">
        <v>1142130.4201</v>
      </c>
      <c r="L770" s="89">
        <v>932</v>
      </c>
      <c r="M770" s="86" t="s">
        <v>2544</v>
      </c>
      <c r="N770" s="86" t="s">
        <v>79</v>
      </c>
      <c r="O770" s="86" t="s">
        <v>2545</v>
      </c>
      <c r="P770" s="86" t="s">
        <v>80</v>
      </c>
      <c r="Q770" s="84" t="s">
        <v>124</v>
      </c>
      <c r="R770" s="84" t="s">
        <v>677</v>
      </c>
      <c r="S770" s="84" t="s">
        <v>124</v>
      </c>
      <c r="T770" s="84" t="s">
        <v>125</v>
      </c>
      <c r="U770" s="85" t="s">
        <v>126</v>
      </c>
      <c r="V770" s="84" t="s">
        <v>127</v>
      </c>
      <c r="W770" s="84" t="s">
        <v>126</v>
      </c>
      <c r="X770" s="90" t="s">
        <v>127</v>
      </c>
      <c r="Y770" s="90">
        <v>44208</v>
      </c>
      <c r="Z770" s="91">
        <v>1304.26</v>
      </c>
      <c r="AA770" s="91">
        <v>7.89</v>
      </c>
      <c r="AB770" s="91">
        <v>150.80000000000001</v>
      </c>
      <c r="AC770" s="91">
        <v>22.6</v>
      </c>
      <c r="AD770" s="91">
        <v>24.5</v>
      </c>
      <c r="AE770" s="91">
        <v>7.61</v>
      </c>
      <c r="AF770" s="91">
        <v>99.3</v>
      </c>
      <c r="AG770" s="91">
        <f t="shared" si="473"/>
        <v>1.8999999999999986</v>
      </c>
      <c r="AH770" s="91">
        <v>12</v>
      </c>
      <c r="AI770" s="91">
        <v>2</v>
      </c>
      <c r="AJ770" s="91" t="s">
        <v>88</v>
      </c>
      <c r="AK770" s="91" t="s">
        <v>88</v>
      </c>
      <c r="AL770" s="91">
        <v>3090</v>
      </c>
      <c r="AM770" s="91">
        <v>43520</v>
      </c>
      <c r="AN770" s="91">
        <v>3199</v>
      </c>
      <c r="AO770" s="91">
        <v>0.5</v>
      </c>
      <c r="AP770" s="91">
        <v>0.2484863293062323</v>
      </c>
      <c r="AQ770" s="91">
        <v>0.03</v>
      </c>
      <c r="AR770" s="91" t="s">
        <v>88</v>
      </c>
      <c r="AS770" s="91">
        <v>11.8</v>
      </c>
      <c r="AT770" s="91">
        <v>143</v>
      </c>
      <c r="AU770" s="91" t="s">
        <v>88</v>
      </c>
      <c r="AV770" s="91">
        <v>7</v>
      </c>
      <c r="AW770" s="91">
        <v>0.1</v>
      </c>
      <c r="AX770" s="91">
        <v>5</v>
      </c>
      <c r="AY770" s="91">
        <v>0.30199999999999999</v>
      </c>
      <c r="AZ770" s="91">
        <v>56.7</v>
      </c>
      <c r="BA770" s="91">
        <v>64.2</v>
      </c>
      <c r="BB770" s="91" t="s">
        <v>88</v>
      </c>
      <c r="BC770" s="91" t="s">
        <v>88</v>
      </c>
      <c r="BD770" s="91" t="s">
        <v>88</v>
      </c>
      <c r="BE770" s="93" t="s">
        <v>88</v>
      </c>
      <c r="BF770" s="91" t="s">
        <v>88</v>
      </c>
      <c r="BG770" s="91" t="s">
        <v>88</v>
      </c>
      <c r="BH770" s="91" t="s">
        <v>88</v>
      </c>
      <c r="BI770" s="127">
        <f t="shared" ref="BI770:BI833" si="474">IF(AF770&gt;140,50,0.000000031615*(AF770)^5 - 0.000010304*(AF770)^4 + 0.0010076*(AF770)^3 - 0.027883*(AF770)^2 + 0.84068*(AF770) + 0.1612)</f>
        <v>98.677109453576819</v>
      </c>
      <c r="BJ770" s="128">
        <f t="shared" ref="BJ770:BJ833" si="475">IF(AN770&gt;100000,2,(EXP(-0.0152*(LN(AN770))^2-0.1063*LN(AN770)+4.5922)))</f>
        <v>15.552972989399043</v>
      </c>
      <c r="BK770" s="128">
        <f t="shared" ref="BK770:BK833" si="476">IF(AA770&lt;2,0,IF(AA770&gt;12,0,(IF(AA770&lt;=7.5,-0.1789*AA770^5+3.7932*AA770^4-30.517*AA770^3+119.75*AA770^2-224.58*AA770+159.46,-1.11429*AA770^4+44.50952*AA770^3-656.6*AA770^2+4215.34762*AA770-9840.14286))))</f>
        <v>87.685772677355999</v>
      </c>
      <c r="BL770" s="128">
        <f t="shared" ref="BL770:BL833" si="477">+IF(AI770&gt;30,2,0.00018677*AI770^4 - 0.016615*AI770^3 + 0.59636*AI770 ^2- 11.152*AI770+100.19)</f>
        <v>80.14150832</v>
      </c>
      <c r="BM770" s="128">
        <f t="shared" ref="BM770:BM833" si="478">IF(AP770&gt;100,1, 0.0000000035603*AP770^6 - 0.0000012183*AP770^5 + 0.00016238*AP770^4 - 0.010693*AP770^3 + 0.37304*AP770^2 - 7.521*AP770+100.95)</f>
        <v>99.104004398411917</v>
      </c>
      <c r="BN770" s="128">
        <f t="shared" ref="BN770:BN833" si="479">IF(AO770&gt;10,2,0.0046732*AO770^6 - 0.16167*AO770^5 + 2.20595*AO770^4 - 15.0504*AO770^3 + 53.8893*AO770^2 - 99.8933*AO770 + 99.8311)</f>
        <v>61.608367706250007</v>
      </c>
      <c r="BO770" s="128">
        <f t="shared" ref="BO770:BO833" si="480">0.0000019619*AG770^6 - 0.00013964*AG770^5 + 0.0025908*AG770^4 + 0.015398*AG770^3 - 0.67952*AG770^2 - 0.67204*AG770 + 90.392</f>
        <v>86.798069921350333</v>
      </c>
      <c r="BP770" s="128">
        <f t="shared" ref="BP770:BP833" si="481">IF(AS770&gt;100,5,(0.0000018939*AS770^4 - 0.00049942*AS770^3 + 0.049118*AS770^2 - 2.6284*AS770 + 98.098))</f>
        <v>73.138225790556646</v>
      </c>
      <c r="BQ770" s="128">
        <f t="shared" ref="BQ770:BQ833" si="482">IF(AT770&gt;500,20,(-0.0000000044289*AT770^4 + 0.00000465*AT770^3 - 0.0019591*AT770^2 + 0.18973*AT770 + 80.608))</f>
        <v>79.423320735331103</v>
      </c>
      <c r="BR770" s="96">
        <f t="shared" ref="BR770:BR833" si="483">+BI770*0.17+BJ770*0.16+BK770*0.11+BL770*0.11+BM770*0.1+BN770*0.1+BO770*0.1+BP770*0.08+BQ770*0.07</f>
        <v>73.886319912440001</v>
      </c>
      <c r="BS770" s="129" t="str">
        <f t="shared" ref="BS770:BS833" si="484">IF(BR770&lt;=25,"MUY MALA",IF(BR770&lt;=50,"MALO",IF(BR770&lt;=70,"MEDIA",IF(BR770&lt;=90,"BUENA","EXCELENTE"))))</f>
        <v>BUENA</v>
      </c>
      <c r="BT770" s="98">
        <f t="shared" ref="BT770:BT833" si="485">+AX770/AY770</f>
        <v>16.556291390728479</v>
      </c>
      <c r="BU770" s="99">
        <f t="shared" ref="BU770:BU833" si="486">IF(AF770="No Calcular","No calcular",IFERROR(IF(AF770&lt;=100,((1-(1-0.01*AF770))),((1-(0.01*AF770-1)))),""))</f>
        <v>0.99299999999999999</v>
      </c>
      <c r="BV770" s="130">
        <f t="shared" ref="BV770:BV833" si="487">IF(AN770="","",IF(AN770&lt;50,0.98,IF(AND(AN770&gt;=50,AN770&lt;1600),0.98*EXP((AN770-50)*-0.0009917754),0.1)))</f>
        <v>0.1</v>
      </c>
      <c r="BW770" s="128">
        <f t="shared" ref="BW770:BW833" si="488">IF(AA770="ND","No Calcular",IF(AA770="","",IF(AA770&lt;4,0.1,IF(AND(AA770&gt;4,AA770&lt;=7),(0.02628419*EXP(AA770*0.520025)),IF(AND(AA770&gt;7,AA770&lt;=8),(1),IF(AND(AA770&gt;8,AA770&lt;=11),(1*EXP((AA770-8)*-0.5187742)),0.1))))))</f>
        <v>1</v>
      </c>
      <c r="BX770" s="127">
        <f t="shared" ref="BX770:BX833" si="489">IF(AH770="ND","No Calcular",IF(AH770="","",IF(AH770&lt;=20,0.91,IF(AND(AH770&gt;20,AH770&lt;=25),0.71,IF(AND(AH770&gt;25,AH770&lt;=40),0.51,IF(AND(AH770&gt;40,AH770&lt;=80),0.26,0.125))))))</f>
        <v>0.91</v>
      </c>
      <c r="BY770" s="130">
        <f t="shared" ref="BY770:BY833" si="490">IF(AV770="ND","No Calcular",IF(AV770="","",IF(AV770&lt;=4.5,1,IF(AND(AV770&gt;4.5,AV770&lt;=320),(1-(-0.02+0.003*AV770)),0))))</f>
        <v>0.999</v>
      </c>
      <c r="BZ770" s="130">
        <f t="shared" ref="BZ770:BZ833" si="491">IF(AB770="ND","No Calcular",IFERROR(IF((1-10^(-3.26+1.34*LOG10(AB770)))&lt;0,0,1-10^(-3.26+1.34*LOG10(AB770))),""))</f>
        <v>0.54390238878426278</v>
      </c>
      <c r="CA770" s="127">
        <f t="shared" ref="CA770:CA833" si="492">IF(BT770="No Calcular","No Calcular",IF(BT770="","",IF(BT770&lt;=5,0.15,IF(AND(BT770&gt;5,BT770&lt;=10),0.35,IF(AND(BT770&gt;10,BT770&lt;=15),0.6,IF(AND(BT770&gt;15,BT770&lt;20),0.8,0.15))))))</f>
        <v>0.8</v>
      </c>
      <c r="CB770" s="99">
        <f t="shared" ref="CB770:CB833" si="493">+BU770*0.16+BV770*0.14+BW770*0.14+BX770*0.14+BY770*0.14+BZ770*0.14+CA770*0.14</f>
        <v>0.76828633442979688</v>
      </c>
      <c r="CC770" s="129" t="str">
        <f t="shared" ref="CC770:CC833" si="494">IF(AND(CB770&gt;=0,CB770&lt;0.25),"Muy mala",IF(AND(CB770&gt;=0.25,CB770&lt;0.5),"Mala",IF(AND(CB770&gt;=0.5,CB770&lt;0.7),"Regular",IF(AND(CB770&gt;=0.7,CB770&lt;0.9),"Aceptable",IF(AND(CB770&gt;=0.9,CB770&lt;=1),"Buena","No se conoce")))))</f>
        <v>Aceptable</v>
      </c>
      <c r="CD770" s="99">
        <f t="shared" ref="CD770:CD833" si="495">IF(AB770&gt;=270,1,(IF(AB770&lt;270,10^(-3.26+(1.34*LOG(AB770))))))</f>
        <v>0.45609761121573722</v>
      </c>
      <c r="CE770" s="96">
        <f t="shared" ref="CE770:CE833" si="496">IF(BA770&lt;=30,0,IF(BA770&lt;110,(10^(-9.09+(4.4*LOG(BA770)))),1))</f>
        <v>7.2971642788509081E-2</v>
      </c>
      <c r="CF770" s="96">
        <f t="shared" ref="CF770:CF833" si="497">IF(AZ770&lt;=50,0,IF(AZ770&lt;=250,(-0.25+(0.005*AZ770)),1))</f>
        <v>3.350000000000003E-2</v>
      </c>
      <c r="CG770" s="99">
        <f t="shared" ref="CG770:CG833" si="498">+(CD770+CE770+CF770)/3</f>
        <v>0.18752308466808212</v>
      </c>
      <c r="CH770" s="131" t="str">
        <f t="shared" ref="CH770:CH833" si="499">IF(CG770&lt;0.2,"Ninguna",IF(CG770&lt;0.4,"Baja",IF(CG770&lt;0.6,"Media",IF(CG770&lt;0.8,"Alta","Muy Alta"))))</f>
        <v>Ninguna</v>
      </c>
      <c r="CI770" s="96">
        <f t="shared" ref="CI770:CI833" si="500">IF(AI770&lt;=2,0,IF(AI770&lt;30,(-0.05+(0.7*(LOG10(AI770)))),1))</f>
        <v>0</v>
      </c>
      <c r="CJ770" s="96">
        <f t="shared" ref="CJ770:CJ833" si="501">IF(AM770&lt;=500,0,IF(AM770&lt;=20000,(-1.44+(0.56*(LOG10(AM770)))),1))</f>
        <v>1</v>
      </c>
      <c r="CK770" s="96">
        <f t="shared" ref="CK770:CK833" si="502">IF(AF770&gt;=100,0,(IF(AF770&lt;100,1-(0.01*AF770))))</f>
        <v>7.0000000000000062E-3</v>
      </c>
      <c r="CL770" s="102">
        <f t="shared" ref="CL770:CL833" si="503">+(CI770+CJ770+CK770)/3</f>
        <v>0.33566666666666672</v>
      </c>
      <c r="CM770" s="131" t="str">
        <f t="shared" ref="CM770:CM833" si="504">IF(CL770&lt;0.2,"Ninguna",IF(CL770&lt;0.4,"Baja",IF(CL770&lt;0.6,"Media",IF(CL770&lt;0.8,"Alta","Muy Alta"))))</f>
        <v>Baja</v>
      </c>
      <c r="CN770" s="96">
        <f t="shared" ref="CN770:CN833" si="505">IF(AV770&lt;=10,0,IF(AV770&lt;=340,(-0.02+(0.003*AV770)),1))</f>
        <v>0</v>
      </c>
      <c r="CO770" s="96">
        <f t="shared" ref="CO770:CO833" si="506">+CN770</f>
        <v>0</v>
      </c>
      <c r="CP770" s="131" t="str">
        <f t="shared" ref="CP770:CP833" si="507">IF(CO770&lt;0.2,"Ninguna",IF(CO770&lt;0.4,"Baja",IF(CO770&lt;0.6,"Media",IF(CO770&lt;0.8,"Alta","Muy Alta"))))</f>
        <v>Ninguna</v>
      </c>
      <c r="CQ770" s="104">
        <f t="shared" ref="CQ770:CQ833" si="508">((EXP(-31.08+(3.45*(AA770))))/(1+EXP(-31.08+(3.45*(AA770)))))</f>
        <v>2.0643403431120835E-2</v>
      </c>
      <c r="CR770" s="104">
        <f t="shared" ref="CR770:CR833" si="509">+CQ770</f>
        <v>2.0643403431120835E-2</v>
      </c>
      <c r="CS770" s="131" t="str">
        <f t="shared" ref="CS770:CS833" si="510">IF(CR770&lt;0.2,"Ninguna",IF(CR770&lt;0.4,"Baja",IF(CR770&lt;0.6,"Media",IF(CR770&lt;0.8,"Alta","Muy Alta"))))</f>
        <v>Ninguna</v>
      </c>
      <c r="CT770" s="132" t="str">
        <f t="shared" ref="CT770:CT833" si="511">IF(AY770&lt;0.01,"Oligotrofico",IF(AY770&lt;=0.02,"Mesotrofico",IF(AY770&lt;=1,"Eutrofico","Hipereutrofico")))</f>
        <v>Eutrofico</v>
      </c>
      <c r="CU770" s="83" t="s">
        <v>3147</v>
      </c>
      <c r="CV770" s="83" t="s">
        <v>3165</v>
      </c>
      <c r="CW770" s="90">
        <v>44222</v>
      </c>
      <c r="CX770" s="106">
        <f t="shared" si="472"/>
        <v>5.2784863293062321</v>
      </c>
    </row>
    <row r="771" spans="1:102" ht="30" hidden="1" customHeight="1" x14ac:dyDescent="0.2">
      <c r="A771" s="83">
        <v>2020</v>
      </c>
      <c r="B771" s="108" t="s">
        <v>3153</v>
      </c>
      <c r="C771" s="84" t="s">
        <v>127</v>
      </c>
      <c r="D771" s="85" t="s">
        <v>1539</v>
      </c>
      <c r="E771" s="84" t="s">
        <v>122</v>
      </c>
      <c r="F771" s="86" t="s">
        <v>107</v>
      </c>
      <c r="G771" s="86" t="s">
        <v>1494</v>
      </c>
      <c r="H771" s="87">
        <v>-75.533528000000004</v>
      </c>
      <c r="I771" s="119">
        <v>5.8628609999999997</v>
      </c>
      <c r="J771" s="88">
        <v>838741.66440000001</v>
      </c>
      <c r="K771" s="86">
        <v>1140281.1502</v>
      </c>
      <c r="L771" s="89">
        <v>826</v>
      </c>
      <c r="M771" s="86" t="s">
        <v>2544</v>
      </c>
      <c r="N771" s="86" t="s">
        <v>79</v>
      </c>
      <c r="O771" s="86" t="s">
        <v>2545</v>
      </c>
      <c r="P771" s="86" t="s">
        <v>80</v>
      </c>
      <c r="Q771" s="84" t="s">
        <v>124</v>
      </c>
      <c r="R771" s="84" t="s">
        <v>677</v>
      </c>
      <c r="S771" s="84" t="s">
        <v>124</v>
      </c>
      <c r="T771" s="84" t="s">
        <v>125</v>
      </c>
      <c r="U771" s="85" t="s">
        <v>126</v>
      </c>
      <c r="V771" s="84" t="s">
        <v>127</v>
      </c>
      <c r="W771" s="84" t="s">
        <v>126</v>
      </c>
      <c r="X771" s="90" t="s">
        <v>127</v>
      </c>
      <c r="Y771" s="90">
        <v>44208</v>
      </c>
      <c r="Z771" s="91">
        <v>3669.54</v>
      </c>
      <c r="AA771" s="91">
        <v>7.85</v>
      </c>
      <c r="AB771" s="91">
        <v>167</v>
      </c>
      <c r="AC771" s="91">
        <v>22.5</v>
      </c>
      <c r="AD771" s="91">
        <v>24.7</v>
      </c>
      <c r="AE771" s="91">
        <v>7.77</v>
      </c>
      <c r="AF771" s="91">
        <v>99.7</v>
      </c>
      <c r="AG771" s="91">
        <f t="shared" si="473"/>
        <v>2.1999999999999993</v>
      </c>
      <c r="AH771" s="91">
        <v>12</v>
      </c>
      <c r="AI771" s="91">
        <v>2</v>
      </c>
      <c r="AJ771" s="91" t="s">
        <v>88</v>
      </c>
      <c r="AK771" s="91" t="s">
        <v>88</v>
      </c>
      <c r="AL771" s="91">
        <v>1920</v>
      </c>
      <c r="AM771" s="91">
        <v>27610</v>
      </c>
      <c r="AN771" s="91">
        <v>2143</v>
      </c>
      <c r="AO771" s="91">
        <v>0.5</v>
      </c>
      <c r="AP771" s="91">
        <v>0.2484863293062323</v>
      </c>
      <c r="AQ771" s="91">
        <v>0.03</v>
      </c>
      <c r="AR771" s="91" t="s">
        <v>88</v>
      </c>
      <c r="AS771" s="91">
        <v>8.44</v>
      </c>
      <c r="AT771" s="91">
        <v>137</v>
      </c>
      <c r="AU771" s="91" t="s">
        <v>88</v>
      </c>
      <c r="AV771" s="91">
        <v>7</v>
      </c>
      <c r="AW771" s="91">
        <v>0.1</v>
      </c>
      <c r="AX771" s="91">
        <v>5</v>
      </c>
      <c r="AY771" s="91">
        <v>0.185</v>
      </c>
      <c r="AZ771" s="91">
        <v>62.3</v>
      </c>
      <c r="BA771" s="91">
        <v>72</v>
      </c>
      <c r="BB771" s="91" t="s">
        <v>88</v>
      </c>
      <c r="BC771" s="91" t="s">
        <v>88</v>
      </c>
      <c r="BD771" s="91" t="s">
        <v>88</v>
      </c>
      <c r="BE771" s="93" t="s">
        <v>88</v>
      </c>
      <c r="BF771" s="91" t="s">
        <v>88</v>
      </c>
      <c r="BG771" s="91" t="s">
        <v>88</v>
      </c>
      <c r="BH771" s="91" t="s">
        <v>88</v>
      </c>
      <c r="BI771" s="127">
        <f t="shared" si="474"/>
        <v>98.721632392001496</v>
      </c>
      <c r="BJ771" s="128">
        <f t="shared" si="475"/>
        <v>17.862304907601985</v>
      </c>
      <c r="BK771" s="128">
        <f t="shared" si="476"/>
        <v>88.55780378068448</v>
      </c>
      <c r="BL771" s="128">
        <f t="shared" si="477"/>
        <v>80.14150832</v>
      </c>
      <c r="BM771" s="128">
        <f t="shared" si="478"/>
        <v>99.104004398411917</v>
      </c>
      <c r="BN771" s="128">
        <f t="shared" si="479"/>
        <v>61.608367706250007</v>
      </c>
      <c r="BO771" s="128">
        <f t="shared" si="480"/>
        <v>85.842310056788861</v>
      </c>
      <c r="BP771" s="128">
        <f t="shared" si="481"/>
        <v>79.122508951702557</v>
      </c>
      <c r="BQ771" s="128">
        <f t="shared" si="482"/>
        <v>80.227261203667098</v>
      </c>
      <c r="BR771" s="96">
        <f t="shared" si="483"/>
        <v>74.798747839469854</v>
      </c>
      <c r="BS771" s="129" t="str">
        <f t="shared" si="484"/>
        <v>BUENA</v>
      </c>
      <c r="BT771" s="98">
        <f t="shared" si="485"/>
        <v>27.027027027027028</v>
      </c>
      <c r="BU771" s="99">
        <f t="shared" si="486"/>
        <v>0.997</v>
      </c>
      <c r="BV771" s="130">
        <f t="shared" si="487"/>
        <v>0.1</v>
      </c>
      <c r="BW771" s="128">
        <f t="shared" si="488"/>
        <v>1</v>
      </c>
      <c r="BX771" s="127">
        <f t="shared" si="489"/>
        <v>0.91</v>
      </c>
      <c r="BY771" s="130">
        <f t="shared" si="490"/>
        <v>0.999</v>
      </c>
      <c r="BZ771" s="130">
        <f t="shared" si="491"/>
        <v>0.47707419776967452</v>
      </c>
      <c r="CA771" s="127">
        <f t="shared" si="492"/>
        <v>0.15</v>
      </c>
      <c r="CB771" s="99">
        <f t="shared" si="493"/>
        <v>0.66857038768775456</v>
      </c>
      <c r="CC771" s="129" t="str">
        <f t="shared" si="494"/>
        <v>Regular</v>
      </c>
      <c r="CD771" s="99">
        <f t="shared" si="495"/>
        <v>0.52292580223032548</v>
      </c>
      <c r="CE771" s="96">
        <f t="shared" si="496"/>
        <v>0.12085454406807747</v>
      </c>
      <c r="CF771" s="96">
        <f t="shared" si="497"/>
        <v>6.1499999999999999E-2</v>
      </c>
      <c r="CG771" s="99">
        <f t="shared" si="498"/>
        <v>0.23509344876613433</v>
      </c>
      <c r="CH771" s="131" t="str">
        <f t="shared" si="499"/>
        <v>Baja</v>
      </c>
      <c r="CI771" s="96">
        <f t="shared" si="500"/>
        <v>0</v>
      </c>
      <c r="CJ771" s="96">
        <f t="shared" si="501"/>
        <v>1</v>
      </c>
      <c r="CK771" s="96">
        <f t="shared" si="502"/>
        <v>3.0000000000000027E-3</v>
      </c>
      <c r="CL771" s="102">
        <f t="shared" si="503"/>
        <v>0.33433333333333337</v>
      </c>
      <c r="CM771" s="131" t="str">
        <f t="shared" si="504"/>
        <v>Baja</v>
      </c>
      <c r="CN771" s="96">
        <f t="shared" si="505"/>
        <v>0</v>
      </c>
      <c r="CO771" s="96">
        <f t="shared" si="506"/>
        <v>0</v>
      </c>
      <c r="CP771" s="131" t="str">
        <f t="shared" si="507"/>
        <v>Ninguna</v>
      </c>
      <c r="CQ771" s="104">
        <f t="shared" si="508"/>
        <v>1.803041997919351E-2</v>
      </c>
      <c r="CR771" s="104">
        <f t="shared" si="509"/>
        <v>1.803041997919351E-2</v>
      </c>
      <c r="CS771" s="131" t="str">
        <f t="shared" si="510"/>
        <v>Ninguna</v>
      </c>
      <c r="CT771" s="132" t="str">
        <f t="shared" si="511"/>
        <v>Eutrofico</v>
      </c>
      <c r="CU771" s="83" t="s">
        <v>3147</v>
      </c>
      <c r="CV771" s="83" t="s">
        <v>3165</v>
      </c>
      <c r="CW771" s="90">
        <v>44222</v>
      </c>
      <c r="CX771" s="106">
        <f t="shared" ref="CX771:CX834" si="512">+AP771+AQ771+AX771</f>
        <v>5.2784863293062321</v>
      </c>
    </row>
    <row r="772" spans="1:102" ht="30" hidden="1" customHeight="1" x14ac:dyDescent="0.2">
      <c r="A772" s="83">
        <v>2020</v>
      </c>
      <c r="B772" s="84" t="s">
        <v>2560</v>
      </c>
      <c r="C772" s="84" t="s">
        <v>176</v>
      </c>
      <c r="D772" s="85" t="s">
        <v>3166</v>
      </c>
      <c r="E772" s="84" t="s">
        <v>1023</v>
      </c>
      <c r="F772" s="86" t="s">
        <v>78</v>
      </c>
      <c r="G772" s="86" t="s">
        <v>991</v>
      </c>
      <c r="H772" s="87">
        <v>-75.711495999999997</v>
      </c>
      <c r="I772" s="119">
        <v>6.1042569999999996</v>
      </c>
      <c r="J772" s="88">
        <v>819105.6385</v>
      </c>
      <c r="K772" s="86">
        <v>1167041.2649000001</v>
      </c>
      <c r="L772" s="89" t="s">
        <v>2561</v>
      </c>
      <c r="M772" s="86" t="s">
        <v>2544</v>
      </c>
      <c r="N772" s="86" t="s">
        <v>79</v>
      </c>
      <c r="O772" s="86" t="s">
        <v>2545</v>
      </c>
      <c r="P772" s="86" t="s">
        <v>80</v>
      </c>
      <c r="Q772" s="84" t="s">
        <v>2546</v>
      </c>
      <c r="R772" s="84" t="s">
        <v>667</v>
      </c>
      <c r="S772" s="84" t="s">
        <v>82</v>
      </c>
      <c r="T772" s="84" t="s">
        <v>721</v>
      </c>
      <c r="U772" s="85" t="s">
        <v>493</v>
      </c>
      <c r="V772" s="84" t="s">
        <v>735</v>
      </c>
      <c r="W772" s="84" t="s">
        <v>1024</v>
      </c>
      <c r="X772" s="90" t="s">
        <v>176</v>
      </c>
      <c r="Y772" s="90">
        <v>44085</v>
      </c>
      <c r="Z772" s="91">
        <v>0.48</v>
      </c>
      <c r="AA772" s="91">
        <v>4.6500000000000004</v>
      </c>
      <c r="AB772" s="91">
        <v>182.8</v>
      </c>
      <c r="AC772" s="91">
        <v>19.8</v>
      </c>
      <c r="AD772" s="91">
        <v>20.100000000000001</v>
      </c>
      <c r="AE772" s="91">
        <v>4.4400000000000004</v>
      </c>
      <c r="AF772" s="91">
        <v>67.5</v>
      </c>
      <c r="AG772" s="91">
        <f t="shared" si="473"/>
        <v>0.30000000000000071</v>
      </c>
      <c r="AH772" s="91">
        <v>61.5</v>
      </c>
      <c r="AI772" s="91">
        <v>2</v>
      </c>
      <c r="AJ772" s="91" t="s">
        <v>88</v>
      </c>
      <c r="AK772" s="91" t="s">
        <v>88</v>
      </c>
      <c r="AL772" s="91">
        <v>520</v>
      </c>
      <c r="AM772" s="91">
        <v>104620</v>
      </c>
      <c r="AN772" s="91">
        <v>908</v>
      </c>
      <c r="AO772" s="91">
        <v>0.5</v>
      </c>
      <c r="AP772" s="91">
        <v>0.25526322919640221</v>
      </c>
      <c r="AQ772" s="91">
        <v>0.03</v>
      </c>
      <c r="AR772" s="91" t="s">
        <v>88</v>
      </c>
      <c r="AS772" s="91">
        <v>41.2</v>
      </c>
      <c r="AT772" s="91">
        <v>120</v>
      </c>
      <c r="AU772" s="91" t="s">
        <v>88</v>
      </c>
      <c r="AV772" s="91">
        <v>70</v>
      </c>
      <c r="AW772" s="91">
        <v>0.7</v>
      </c>
      <c r="AX772" s="91">
        <v>5</v>
      </c>
      <c r="AY772" s="91">
        <v>0.38800000000000001</v>
      </c>
      <c r="AZ772" s="91">
        <v>39.1</v>
      </c>
      <c r="BA772" s="91">
        <v>42.4</v>
      </c>
      <c r="BB772" s="91" t="s">
        <v>88</v>
      </c>
      <c r="BC772" s="91" t="s">
        <v>88</v>
      </c>
      <c r="BD772" s="91" t="s">
        <v>88</v>
      </c>
      <c r="BE772" s="93" t="s">
        <v>88</v>
      </c>
      <c r="BF772" s="91" t="s">
        <v>88</v>
      </c>
      <c r="BG772" s="91" t="s">
        <v>88</v>
      </c>
      <c r="BH772" s="91" t="s">
        <v>88</v>
      </c>
      <c r="BI772" s="127">
        <f t="shared" si="474"/>
        <v>70.145259102050758</v>
      </c>
      <c r="BJ772" s="128">
        <f t="shared" si="475"/>
        <v>23.64118605432882</v>
      </c>
      <c r="BK772" s="128">
        <f t="shared" si="476"/>
        <v>20.648077620718794</v>
      </c>
      <c r="BL772" s="128">
        <f t="shared" si="477"/>
        <v>80.14150832</v>
      </c>
      <c r="BM772" s="128">
        <f t="shared" si="478"/>
        <v>99.054295118335489</v>
      </c>
      <c r="BN772" s="128">
        <f t="shared" si="479"/>
        <v>61.608367706250007</v>
      </c>
      <c r="BO772" s="128">
        <f t="shared" si="480"/>
        <v>90.129667593585026</v>
      </c>
      <c r="BP772" s="128">
        <f t="shared" si="481"/>
        <v>43.712974852503024</v>
      </c>
      <c r="BQ772" s="128">
        <f t="shared" si="482"/>
        <v>82.281383296000001</v>
      </c>
      <c r="BR772" s="96">
        <f t="shared" si="483"/>
        <v>61.130106130257616</v>
      </c>
      <c r="BS772" s="129" t="str">
        <f t="shared" si="484"/>
        <v>MEDIA</v>
      </c>
      <c r="BT772" s="98">
        <f t="shared" si="485"/>
        <v>12.88659793814433</v>
      </c>
      <c r="BU772" s="99">
        <f t="shared" si="486"/>
        <v>0.67500000000000004</v>
      </c>
      <c r="BV772" s="130">
        <f t="shared" si="487"/>
        <v>0.41847170555845925</v>
      </c>
      <c r="BW772" s="128">
        <f t="shared" si="488"/>
        <v>0.29503201260041972</v>
      </c>
      <c r="BX772" s="127">
        <f t="shared" si="489"/>
        <v>0.26</v>
      </c>
      <c r="BY772" s="130">
        <f t="shared" si="490"/>
        <v>0.81</v>
      </c>
      <c r="BZ772" s="130">
        <f t="shared" si="491"/>
        <v>0.40973355366889608</v>
      </c>
      <c r="CA772" s="127">
        <f t="shared" si="492"/>
        <v>0.6</v>
      </c>
      <c r="CB772" s="99">
        <f t="shared" si="493"/>
        <v>0.49905321805588859</v>
      </c>
      <c r="CC772" s="129" t="str">
        <f t="shared" si="494"/>
        <v>Mala</v>
      </c>
      <c r="CD772" s="99">
        <f t="shared" si="495"/>
        <v>0.59026644633110392</v>
      </c>
      <c r="CE772" s="96">
        <f t="shared" si="496"/>
        <v>1.176006626828765E-2</v>
      </c>
      <c r="CF772" s="96">
        <f t="shared" si="497"/>
        <v>0</v>
      </c>
      <c r="CG772" s="99">
        <f t="shared" si="498"/>
        <v>0.20067550419979718</v>
      </c>
      <c r="CH772" s="131" t="str">
        <f t="shared" si="499"/>
        <v>Baja</v>
      </c>
      <c r="CI772" s="96">
        <f t="shared" si="500"/>
        <v>0</v>
      </c>
      <c r="CJ772" s="96">
        <f t="shared" si="501"/>
        <v>1</v>
      </c>
      <c r="CK772" s="96">
        <f t="shared" si="502"/>
        <v>0.32499999999999996</v>
      </c>
      <c r="CL772" s="102">
        <f t="shared" si="503"/>
        <v>0.44166666666666665</v>
      </c>
      <c r="CM772" s="131" t="str">
        <f t="shared" si="504"/>
        <v>Media</v>
      </c>
      <c r="CN772" s="96">
        <f t="shared" si="505"/>
        <v>0.19</v>
      </c>
      <c r="CO772" s="96">
        <f t="shared" si="506"/>
        <v>0.19</v>
      </c>
      <c r="CP772" s="131" t="str">
        <f t="shared" si="507"/>
        <v>Ninguna</v>
      </c>
      <c r="CQ772" s="104">
        <f t="shared" si="508"/>
        <v>2.9464332066049297E-7</v>
      </c>
      <c r="CR772" s="104">
        <f t="shared" si="509"/>
        <v>2.9464332066049297E-7</v>
      </c>
      <c r="CS772" s="131" t="str">
        <f t="shared" si="510"/>
        <v>Ninguna</v>
      </c>
      <c r="CT772" s="132" t="str">
        <f t="shared" si="511"/>
        <v>Eutrofico</v>
      </c>
      <c r="CU772" s="83" t="s">
        <v>3167</v>
      </c>
      <c r="CV772" s="83" t="s">
        <v>3168</v>
      </c>
      <c r="CW772" s="90">
        <v>44102</v>
      </c>
      <c r="CX772" s="106">
        <f t="shared" si="512"/>
        <v>5.2852632291964019</v>
      </c>
    </row>
    <row r="773" spans="1:102" ht="30" hidden="1" customHeight="1" x14ac:dyDescent="0.2">
      <c r="A773" s="83">
        <v>2020</v>
      </c>
      <c r="B773" s="84" t="s">
        <v>2564</v>
      </c>
      <c r="C773" s="84" t="s">
        <v>176</v>
      </c>
      <c r="D773" s="85" t="s">
        <v>3169</v>
      </c>
      <c r="E773" s="84" t="s">
        <v>1023</v>
      </c>
      <c r="F773" s="86" t="s">
        <v>78</v>
      </c>
      <c r="G773" s="86" t="s">
        <v>991</v>
      </c>
      <c r="H773" s="87">
        <v>-75.711324000000005</v>
      </c>
      <c r="I773" s="119">
        <v>6.1039490000000001</v>
      </c>
      <c r="J773" s="88">
        <v>819124.58189999999</v>
      </c>
      <c r="K773" s="86">
        <v>1167007.1328</v>
      </c>
      <c r="L773" s="89" t="s">
        <v>2565</v>
      </c>
      <c r="M773" s="86" t="s">
        <v>2544</v>
      </c>
      <c r="N773" s="86" t="s">
        <v>79</v>
      </c>
      <c r="O773" s="86" t="s">
        <v>2545</v>
      </c>
      <c r="P773" s="86" t="s">
        <v>80</v>
      </c>
      <c r="Q773" s="84" t="s">
        <v>2546</v>
      </c>
      <c r="R773" s="84" t="s">
        <v>667</v>
      </c>
      <c r="S773" s="84" t="s">
        <v>82</v>
      </c>
      <c r="T773" s="84" t="s">
        <v>721</v>
      </c>
      <c r="U773" s="85" t="s">
        <v>493</v>
      </c>
      <c r="V773" s="84" t="s">
        <v>735</v>
      </c>
      <c r="W773" s="84" t="s">
        <v>1024</v>
      </c>
      <c r="X773" s="90" t="s">
        <v>176</v>
      </c>
      <c r="Y773" s="167">
        <v>44085</v>
      </c>
      <c r="Z773" s="91">
        <v>0.76</v>
      </c>
      <c r="AA773" s="91">
        <v>5.08</v>
      </c>
      <c r="AB773" s="91">
        <v>295</v>
      </c>
      <c r="AC773" s="91">
        <v>20.5</v>
      </c>
      <c r="AD773" s="91">
        <v>22.15</v>
      </c>
      <c r="AE773" s="91">
        <v>3.58</v>
      </c>
      <c r="AF773" s="91">
        <v>48.87</v>
      </c>
      <c r="AG773" s="91">
        <f t="shared" si="473"/>
        <v>1.6499999999999986</v>
      </c>
      <c r="AH773" s="91">
        <v>174</v>
      </c>
      <c r="AI773" s="91">
        <v>93.6</v>
      </c>
      <c r="AJ773" s="91" t="s">
        <v>88</v>
      </c>
      <c r="AK773" s="91" t="s">
        <v>88</v>
      </c>
      <c r="AL773" s="91">
        <v>3100000</v>
      </c>
      <c r="AM773" s="91">
        <v>18700000</v>
      </c>
      <c r="AN773" s="91">
        <v>5560000</v>
      </c>
      <c r="AO773" s="91">
        <v>3.89</v>
      </c>
      <c r="AP773" s="91">
        <v>0.25526322919640221</v>
      </c>
      <c r="AQ773" s="91">
        <v>0.03</v>
      </c>
      <c r="AR773" s="91" t="s">
        <v>88</v>
      </c>
      <c r="AS773" s="91">
        <v>39.799999999999997</v>
      </c>
      <c r="AT773" s="91">
        <v>364</v>
      </c>
      <c r="AU773" s="91" t="s">
        <v>88</v>
      </c>
      <c r="AV773" s="91">
        <v>30</v>
      </c>
      <c r="AW773" s="91">
        <v>0.5</v>
      </c>
      <c r="AX773" s="91">
        <v>32.799999999999997</v>
      </c>
      <c r="AY773" s="91">
        <v>2.0299999999999998</v>
      </c>
      <c r="AZ773" s="91">
        <v>145</v>
      </c>
      <c r="BA773" s="91">
        <v>55</v>
      </c>
      <c r="BB773" s="91" t="s">
        <v>88</v>
      </c>
      <c r="BC773" s="91" t="s">
        <v>88</v>
      </c>
      <c r="BD773" s="91" t="s">
        <v>88</v>
      </c>
      <c r="BE773" s="93" t="s">
        <v>88</v>
      </c>
      <c r="BF773" s="91" t="s">
        <v>88</v>
      </c>
      <c r="BG773" s="91" t="s">
        <v>88</v>
      </c>
      <c r="BH773" s="91" t="s">
        <v>88</v>
      </c>
      <c r="BI773" s="127">
        <f t="shared" si="474"/>
        <v>42.295009361286148</v>
      </c>
      <c r="BJ773" s="128">
        <f t="shared" si="475"/>
        <v>2</v>
      </c>
      <c r="BK773" s="128">
        <f t="shared" si="476"/>
        <v>29.154430053652703</v>
      </c>
      <c r="BL773" s="128">
        <f t="shared" si="477"/>
        <v>2</v>
      </c>
      <c r="BM773" s="128">
        <f t="shared" si="478"/>
        <v>99.054295118335489</v>
      </c>
      <c r="BN773" s="128">
        <f t="shared" si="479"/>
        <v>18.086560129334217</v>
      </c>
      <c r="BO773" s="128">
        <f t="shared" si="480"/>
        <v>87.519845385377465</v>
      </c>
      <c r="BP773" s="128">
        <f t="shared" si="481"/>
        <v>44.55886785579824</v>
      </c>
      <c r="BQ773" s="128">
        <f t="shared" si="482"/>
        <v>36.60935493813767</v>
      </c>
      <c r="BR773" s="96">
        <f t="shared" si="483"/>
        <v>37.530573234758656</v>
      </c>
      <c r="BS773" s="129" t="str">
        <f t="shared" si="484"/>
        <v>MALO</v>
      </c>
      <c r="BT773" s="98">
        <f t="shared" si="485"/>
        <v>16.157635467980295</v>
      </c>
      <c r="BU773" s="99">
        <f t="shared" si="486"/>
        <v>0.48869999999999991</v>
      </c>
      <c r="BV773" s="130">
        <f t="shared" si="487"/>
        <v>0.1</v>
      </c>
      <c r="BW773" s="128">
        <f t="shared" si="488"/>
        <v>0.36896235421623336</v>
      </c>
      <c r="BX773" s="127">
        <f t="shared" si="489"/>
        <v>0.125</v>
      </c>
      <c r="BY773" s="130">
        <f t="shared" si="490"/>
        <v>0.93</v>
      </c>
      <c r="BZ773" s="130">
        <f t="shared" si="491"/>
        <v>0</v>
      </c>
      <c r="CA773" s="127">
        <f t="shared" si="492"/>
        <v>0.8</v>
      </c>
      <c r="CB773" s="99">
        <f t="shared" si="493"/>
        <v>0.40354672959027271</v>
      </c>
      <c r="CC773" s="129" t="str">
        <f t="shared" si="494"/>
        <v>Mala</v>
      </c>
      <c r="CD773" s="99">
        <f t="shared" si="495"/>
        <v>1</v>
      </c>
      <c r="CE773" s="96">
        <f t="shared" si="496"/>
        <v>3.6948416774267322E-2</v>
      </c>
      <c r="CF773" s="96">
        <f t="shared" si="497"/>
        <v>0.47499999999999998</v>
      </c>
      <c r="CG773" s="99">
        <f t="shared" si="498"/>
        <v>0.5039828055914225</v>
      </c>
      <c r="CH773" s="131" t="str">
        <f t="shared" si="499"/>
        <v>Media</v>
      </c>
      <c r="CI773" s="96">
        <f t="shared" si="500"/>
        <v>1</v>
      </c>
      <c r="CJ773" s="96">
        <f t="shared" si="501"/>
        <v>1</v>
      </c>
      <c r="CK773" s="96">
        <f t="shared" si="502"/>
        <v>0.51130000000000009</v>
      </c>
      <c r="CL773" s="102">
        <f t="shared" si="503"/>
        <v>0.83710000000000007</v>
      </c>
      <c r="CM773" s="131" t="str">
        <f t="shared" si="504"/>
        <v>Muy Alta</v>
      </c>
      <c r="CN773" s="96">
        <f t="shared" si="505"/>
        <v>6.9999999999999993E-2</v>
      </c>
      <c r="CO773" s="96">
        <f t="shared" si="506"/>
        <v>6.9999999999999993E-2</v>
      </c>
      <c r="CP773" s="131" t="str">
        <f t="shared" si="507"/>
        <v>Ninguna</v>
      </c>
      <c r="CQ773" s="104">
        <f t="shared" si="508"/>
        <v>1.2988889680259132E-6</v>
      </c>
      <c r="CR773" s="104">
        <f t="shared" si="509"/>
        <v>1.2988889680259132E-6</v>
      </c>
      <c r="CS773" s="131" t="str">
        <f t="shared" si="510"/>
        <v>Ninguna</v>
      </c>
      <c r="CT773" s="132" t="str">
        <f t="shared" si="511"/>
        <v>Hipereutrofico</v>
      </c>
      <c r="CU773" s="83" t="s">
        <v>3167</v>
      </c>
      <c r="CV773" s="83" t="s">
        <v>3168</v>
      </c>
      <c r="CW773" s="90">
        <v>44102</v>
      </c>
      <c r="CX773" s="106">
        <f t="shared" si="512"/>
        <v>33.0852632291964</v>
      </c>
    </row>
    <row r="774" spans="1:102" ht="30" hidden="1" customHeight="1" x14ac:dyDescent="0.2">
      <c r="A774" s="83">
        <v>2020</v>
      </c>
      <c r="B774" s="84" t="s">
        <v>2560</v>
      </c>
      <c r="C774" s="84" t="s">
        <v>176</v>
      </c>
      <c r="D774" s="85" t="s">
        <v>3170</v>
      </c>
      <c r="E774" s="84" t="s">
        <v>1023</v>
      </c>
      <c r="F774" s="86" t="s">
        <v>78</v>
      </c>
      <c r="G774" s="86" t="s">
        <v>991</v>
      </c>
      <c r="H774" s="87">
        <v>-75.711495999999997</v>
      </c>
      <c r="I774" s="119">
        <v>6.1042569999999996</v>
      </c>
      <c r="J774" s="88">
        <v>819105.6385</v>
      </c>
      <c r="K774" s="86">
        <v>1167041.2649000001</v>
      </c>
      <c r="L774" s="89" t="s">
        <v>2561</v>
      </c>
      <c r="M774" s="86" t="s">
        <v>2544</v>
      </c>
      <c r="N774" s="86" t="s">
        <v>79</v>
      </c>
      <c r="O774" s="86" t="s">
        <v>2545</v>
      </c>
      <c r="P774" s="86" t="s">
        <v>80</v>
      </c>
      <c r="Q774" s="84" t="s">
        <v>2546</v>
      </c>
      <c r="R774" s="84" t="s">
        <v>667</v>
      </c>
      <c r="S774" s="84" t="s">
        <v>82</v>
      </c>
      <c r="T774" s="84" t="s">
        <v>721</v>
      </c>
      <c r="U774" s="85" t="s">
        <v>493</v>
      </c>
      <c r="V774" s="84" t="s">
        <v>735</v>
      </c>
      <c r="W774" s="84" t="s">
        <v>1024</v>
      </c>
      <c r="X774" s="90" t="s">
        <v>176</v>
      </c>
      <c r="Y774" s="90">
        <v>44085</v>
      </c>
      <c r="Z774" s="91">
        <v>20.22</v>
      </c>
      <c r="AA774" s="91">
        <v>8.0299999999999994</v>
      </c>
      <c r="AB774" s="91">
        <v>102</v>
      </c>
      <c r="AC774" s="91">
        <v>19</v>
      </c>
      <c r="AD774" s="91">
        <v>22</v>
      </c>
      <c r="AE774" s="91">
        <v>5.23</v>
      </c>
      <c r="AF774" s="91">
        <v>69.5</v>
      </c>
      <c r="AG774" s="91">
        <f t="shared" si="473"/>
        <v>3</v>
      </c>
      <c r="AH774" s="91">
        <v>12</v>
      </c>
      <c r="AI774" s="91">
        <v>2</v>
      </c>
      <c r="AJ774" s="91" t="s">
        <v>88</v>
      </c>
      <c r="AK774" s="91" t="s">
        <v>88</v>
      </c>
      <c r="AL774" s="91">
        <v>2481</v>
      </c>
      <c r="AM774" s="91">
        <v>27478</v>
      </c>
      <c r="AN774" s="91">
        <v>2613</v>
      </c>
      <c r="AO774" s="91">
        <v>0.5</v>
      </c>
      <c r="AP774" s="91">
        <v>0.25526322919640221</v>
      </c>
      <c r="AQ774" s="91">
        <v>0.03</v>
      </c>
      <c r="AR774" s="91" t="s">
        <v>88</v>
      </c>
      <c r="AS774" s="91">
        <v>4.08</v>
      </c>
      <c r="AT774" s="91">
        <v>67</v>
      </c>
      <c r="AU774" s="91" t="s">
        <v>88</v>
      </c>
      <c r="AV774" s="91">
        <v>7</v>
      </c>
      <c r="AW774" s="91">
        <v>0.1</v>
      </c>
      <c r="AX774" s="91">
        <v>5</v>
      </c>
      <c r="AY774" s="91">
        <v>0.18</v>
      </c>
      <c r="AZ774" s="91">
        <v>31.7</v>
      </c>
      <c r="BA774" s="91">
        <v>35.1</v>
      </c>
      <c r="BB774" s="91" t="s">
        <v>88</v>
      </c>
      <c r="BC774" s="91" t="s">
        <v>88</v>
      </c>
      <c r="BD774" s="91" t="s">
        <v>88</v>
      </c>
      <c r="BE774" s="93" t="s">
        <v>88</v>
      </c>
      <c r="BF774" s="91" t="s">
        <v>88</v>
      </c>
      <c r="BG774" s="91" t="s">
        <v>88</v>
      </c>
      <c r="BH774" s="91" t="s">
        <v>88</v>
      </c>
      <c r="BI774" s="127">
        <f t="shared" si="474"/>
        <v>73.018998932215126</v>
      </c>
      <c r="BJ774" s="128">
        <f t="shared" si="475"/>
        <v>16.68952552774897</v>
      </c>
      <c r="BK774" s="128">
        <f t="shared" si="476"/>
        <v>84.171391315896471</v>
      </c>
      <c r="BL774" s="128">
        <f t="shared" si="477"/>
        <v>80.14150832</v>
      </c>
      <c r="BM774" s="128">
        <f t="shared" si="478"/>
        <v>99.054295118335489</v>
      </c>
      <c r="BN774" s="128">
        <f t="shared" si="479"/>
        <v>61.608367706250007</v>
      </c>
      <c r="BO774" s="128">
        <f t="shared" si="480"/>
        <v>82.8532985051</v>
      </c>
      <c r="BP774" s="128">
        <f t="shared" si="481"/>
        <v>88.158371415917514</v>
      </c>
      <c r="BQ774" s="128">
        <f t="shared" si="482"/>
        <v>85.834810750203104</v>
      </c>
      <c r="BR774" s="96">
        <f t="shared" si="483"/>
        <v>70.570675461621192</v>
      </c>
      <c r="BS774" s="129" t="str">
        <f t="shared" si="484"/>
        <v>BUENA</v>
      </c>
      <c r="BT774" s="98">
        <f t="shared" si="485"/>
        <v>27.777777777777779</v>
      </c>
      <c r="BU774" s="99">
        <f t="shared" si="486"/>
        <v>0.69500000000000006</v>
      </c>
      <c r="BV774" s="130">
        <f t="shared" si="487"/>
        <v>0.1</v>
      </c>
      <c r="BW774" s="128">
        <f t="shared" si="488"/>
        <v>0.9845572551667795</v>
      </c>
      <c r="BX774" s="127">
        <f t="shared" si="489"/>
        <v>0.91</v>
      </c>
      <c r="BY774" s="130">
        <f t="shared" si="490"/>
        <v>0.999</v>
      </c>
      <c r="BZ774" s="130">
        <f t="shared" si="491"/>
        <v>0.72990022017897438</v>
      </c>
      <c r="CA774" s="127">
        <f t="shared" si="492"/>
        <v>0.15</v>
      </c>
      <c r="CB774" s="99">
        <f t="shared" si="493"/>
        <v>0.65348404654840564</v>
      </c>
      <c r="CC774" s="129" t="str">
        <f t="shared" si="494"/>
        <v>Regular</v>
      </c>
      <c r="CD774" s="99">
        <f t="shared" si="495"/>
        <v>0.27009977982102568</v>
      </c>
      <c r="CE774" s="96">
        <f t="shared" si="496"/>
        <v>5.1209591615288185E-3</v>
      </c>
      <c r="CF774" s="96">
        <f t="shared" si="497"/>
        <v>0</v>
      </c>
      <c r="CG774" s="99">
        <f t="shared" si="498"/>
        <v>9.1740246327518163E-2</v>
      </c>
      <c r="CH774" s="131" t="str">
        <f t="shared" si="499"/>
        <v>Ninguna</v>
      </c>
      <c r="CI774" s="96">
        <f t="shared" si="500"/>
        <v>0</v>
      </c>
      <c r="CJ774" s="96">
        <f t="shared" si="501"/>
        <v>1</v>
      </c>
      <c r="CK774" s="96">
        <f t="shared" si="502"/>
        <v>0.30499999999999994</v>
      </c>
      <c r="CL774" s="102">
        <f t="shared" si="503"/>
        <v>0.435</v>
      </c>
      <c r="CM774" s="131" t="str">
        <f t="shared" si="504"/>
        <v>Media</v>
      </c>
      <c r="CN774" s="96">
        <f t="shared" si="505"/>
        <v>0</v>
      </c>
      <c r="CO774" s="96">
        <f t="shared" si="506"/>
        <v>0</v>
      </c>
      <c r="CP774" s="131" t="str">
        <f t="shared" si="507"/>
        <v>Ninguna</v>
      </c>
      <c r="CQ774" s="104">
        <f t="shared" si="508"/>
        <v>3.3038025038198832E-2</v>
      </c>
      <c r="CR774" s="104">
        <f t="shared" si="509"/>
        <v>3.3038025038198832E-2</v>
      </c>
      <c r="CS774" s="131" t="str">
        <f t="shared" si="510"/>
        <v>Ninguna</v>
      </c>
      <c r="CT774" s="132" t="str">
        <f t="shared" si="511"/>
        <v>Eutrofico</v>
      </c>
      <c r="CU774" s="83" t="s">
        <v>3171</v>
      </c>
      <c r="CV774" s="83" t="s">
        <v>3172</v>
      </c>
      <c r="CW774" s="90">
        <v>44102</v>
      </c>
      <c r="CX774" s="106">
        <f t="shared" si="512"/>
        <v>5.2852632291964019</v>
      </c>
    </row>
    <row r="775" spans="1:102" ht="30" hidden="1" customHeight="1" x14ac:dyDescent="0.2">
      <c r="A775" s="83">
        <v>2020</v>
      </c>
      <c r="B775" s="84" t="s">
        <v>2564</v>
      </c>
      <c r="C775" s="84" t="s">
        <v>176</v>
      </c>
      <c r="D775" s="85" t="s">
        <v>3173</v>
      </c>
      <c r="E775" s="84" t="s">
        <v>1023</v>
      </c>
      <c r="F775" s="86" t="s">
        <v>78</v>
      </c>
      <c r="G775" s="86" t="s">
        <v>991</v>
      </c>
      <c r="H775" s="87">
        <v>-75.711324000000005</v>
      </c>
      <c r="I775" s="119">
        <v>6.1039490000000001</v>
      </c>
      <c r="J775" s="88">
        <v>819124.58189999999</v>
      </c>
      <c r="K775" s="86">
        <v>1167007.1328</v>
      </c>
      <c r="L775" s="89" t="s">
        <v>2565</v>
      </c>
      <c r="M775" s="86" t="s">
        <v>2544</v>
      </c>
      <c r="N775" s="86" t="s">
        <v>79</v>
      </c>
      <c r="O775" s="86" t="s">
        <v>2545</v>
      </c>
      <c r="P775" s="86" t="s">
        <v>80</v>
      </c>
      <c r="Q775" s="84" t="s">
        <v>2546</v>
      </c>
      <c r="R775" s="84" t="s">
        <v>667</v>
      </c>
      <c r="S775" s="84" t="s">
        <v>82</v>
      </c>
      <c r="T775" s="84" t="s">
        <v>721</v>
      </c>
      <c r="U775" s="85" t="s">
        <v>493</v>
      </c>
      <c r="V775" s="84" t="s">
        <v>735</v>
      </c>
      <c r="W775" s="84" t="s">
        <v>1024</v>
      </c>
      <c r="X775" s="90" t="s">
        <v>176</v>
      </c>
      <c r="Y775" s="90">
        <v>44085</v>
      </c>
      <c r="Z775" s="91">
        <v>26.89</v>
      </c>
      <c r="AA775" s="91">
        <v>7.16</v>
      </c>
      <c r="AB775" s="91">
        <v>124</v>
      </c>
      <c r="AC775" s="91">
        <v>19.600000000000001</v>
      </c>
      <c r="AD775" s="91">
        <v>22.5</v>
      </c>
      <c r="AE775" s="91">
        <v>4.97</v>
      </c>
      <c r="AF775" s="91">
        <v>67</v>
      </c>
      <c r="AG775" s="91">
        <f t="shared" si="473"/>
        <v>2.8999999999999986</v>
      </c>
      <c r="AH775" s="91">
        <v>20.3</v>
      </c>
      <c r="AI775" s="91">
        <v>9.18</v>
      </c>
      <c r="AJ775" s="91" t="s">
        <v>88</v>
      </c>
      <c r="AK775" s="91" t="s">
        <v>88</v>
      </c>
      <c r="AL775" s="91">
        <v>548000</v>
      </c>
      <c r="AM775" s="91">
        <v>2481000</v>
      </c>
      <c r="AN775" s="91">
        <v>727000</v>
      </c>
      <c r="AO775" s="91">
        <v>0.64100000000000001</v>
      </c>
      <c r="AP775" s="91">
        <v>0.25526322919640221</v>
      </c>
      <c r="AQ775" s="91">
        <v>0.03</v>
      </c>
      <c r="AR775" s="91" t="s">
        <v>88</v>
      </c>
      <c r="AS775" s="91">
        <v>10.3</v>
      </c>
      <c r="AT775" s="91">
        <v>102</v>
      </c>
      <c r="AU775" s="91" t="s">
        <v>88</v>
      </c>
      <c r="AV775" s="91">
        <v>12</v>
      </c>
      <c r="AW775" s="91">
        <v>0.2</v>
      </c>
      <c r="AX775" s="91">
        <v>5</v>
      </c>
      <c r="AY775" s="91">
        <v>0.36799999999999999</v>
      </c>
      <c r="AZ775" s="91">
        <v>42.6</v>
      </c>
      <c r="BA775" s="91">
        <v>37</v>
      </c>
      <c r="BB775" s="91" t="s">
        <v>88</v>
      </c>
      <c r="BC775" s="91" t="s">
        <v>88</v>
      </c>
      <c r="BD775" s="91" t="s">
        <v>88</v>
      </c>
      <c r="BE775" s="93" t="s">
        <v>88</v>
      </c>
      <c r="BF775" s="91" t="s">
        <v>88</v>
      </c>
      <c r="BG775" s="91" t="s">
        <v>88</v>
      </c>
      <c r="BH775" s="91" t="s">
        <v>88</v>
      </c>
      <c r="BI775" s="127">
        <f t="shared" si="474"/>
        <v>69.415826273804981</v>
      </c>
      <c r="BJ775" s="128">
        <f t="shared" si="475"/>
        <v>2</v>
      </c>
      <c r="BK775" s="128">
        <f t="shared" si="476"/>
        <v>91.568695129488987</v>
      </c>
      <c r="BL775" s="128">
        <f t="shared" si="477"/>
        <v>36.54403183484672</v>
      </c>
      <c r="BM775" s="128">
        <f t="shared" si="478"/>
        <v>99.054295118335489</v>
      </c>
      <c r="BN775" s="128">
        <f t="shared" si="479"/>
        <v>54.332933737097783</v>
      </c>
      <c r="BO775" s="128">
        <f t="shared" si="480"/>
        <v>83.259630198889866</v>
      </c>
      <c r="BP775" s="128">
        <f t="shared" si="481"/>
        <v>75.711994913012589</v>
      </c>
      <c r="BQ775" s="128">
        <f t="shared" si="482"/>
        <v>84.033202420657602</v>
      </c>
      <c r="BR775" s="96">
        <f t="shared" si="483"/>
        <v>61.817060100543131</v>
      </c>
      <c r="BS775" s="129" t="str">
        <f t="shared" si="484"/>
        <v>MEDIA</v>
      </c>
      <c r="BT775" s="98">
        <f t="shared" si="485"/>
        <v>13.586956521739131</v>
      </c>
      <c r="BU775" s="99">
        <f t="shared" si="486"/>
        <v>0.67</v>
      </c>
      <c r="BV775" s="130">
        <f t="shared" si="487"/>
        <v>0.1</v>
      </c>
      <c r="BW775" s="128">
        <f t="shared" si="488"/>
        <v>1</v>
      </c>
      <c r="BX775" s="127">
        <f t="shared" si="489"/>
        <v>0.71</v>
      </c>
      <c r="BY775" s="130">
        <f t="shared" si="490"/>
        <v>0.98399999999999999</v>
      </c>
      <c r="BZ775" s="130">
        <f t="shared" si="491"/>
        <v>0.64909863459521966</v>
      </c>
      <c r="CA775" s="127">
        <f t="shared" si="492"/>
        <v>0.6</v>
      </c>
      <c r="CB775" s="99">
        <f t="shared" si="493"/>
        <v>0.67323380884333073</v>
      </c>
      <c r="CC775" s="129" t="str">
        <f t="shared" si="494"/>
        <v>Regular</v>
      </c>
      <c r="CD775" s="99">
        <f t="shared" si="495"/>
        <v>0.3509013654047804</v>
      </c>
      <c r="CE775" s="96">
        <f t="shared" si="496"/>
        <v>6.4578445382096868E-3</v>
      </c>
      <c r="CF775" s="96">
        <f t="shared" si="497"/>
        <v>0</v>
      </c>
      <c r="CG775" s="99">
        <f t="shared" si="498"/>
        <v>0.11911973664766336</v>
      </c>
      <c r="CH775" s="131" t="str">
        <f t="shared" si="499"/>
        <v>Ninguna</v>
      </c>
      <c r="CI775" s="96">
        <f t="shared" si="500"/>
        <v>0.6239898768408696</v>
      </c>
      <c r="CJ775" s="96">
        <f t="shared" si="501"/>
        <v>1</v>
      </c>
      <c r="CK775" s="96">
        <f t="shared" si="502"/>
        <v>0.32999999999999996</v>
      </c>
      <c r="CL775" s="102">
        <f t="shared" si="503"/>
        <v>0.65132995894695656</v>
      </c>
      <c r="CM775" s="131" t="str">
        <f t="shared" si="504"/>
        <v>Alta</v>
      </c>
      <c r="CN775" s="96">
        <f t="shared" si="505"/>
        <v>1.6000000000000004E-2</v>
      </c>
      <c r="CO775" s="96">
        <f t="shared" si="506"/>
        <v>1.6000000000000004E-2</v>
      </c>
      <c r="CP775" s="131" t="str">
        <f t="shared" si="507"/>
        <v>Ninguna</v>
      </c>
      <c r="CQ775" s="104">
        <f t="shared" si="508"/>
        <v>1.6956365282612964E-3</v>
      </c>
      <c r="CR775" s="104">
        <f t="shared" si="509"/>
        <v>1.6956365282612964E-3</v>
      </c>
      <c r="CS775" s="131" t="str">
        <f t="shared" si="510"/>
        <v>Ninguna</v>
      </c>
      <c r="CT775" s="132" t="str">
        <f t="shared" si="511"/>
        <v>Eutrofico</v>
      </c>
      <c r="CU775" s="83" t="s">
        <v>3171</v>
      </c>
      <c r="CV775" s="83" t="s">
        <v>3172</v>
      </c>
      <c r="CW775" s="90">
        <v>44102</v>
      </c>
      <c r="CX775" s="106">
        <f t="shared" si="512"/>
        <v>5.2852632291964019</v>
      </c>
    </row>
    <row r="776" spans="1:102" ht="30" hidden="1" customHeight="1" x14ac:dyDescent="0.2">
      <c r="A776" s="83">
        <v>2020</v>
      </c>
      <c r="B776" s="84" t="s">
        <v>3174</v>
      </c>
      <c r="C776" s="84" t="s">
        <v>462</v>
      </c>
      <c r="D776" s="85" t="s">
        <v>3175</v>
      </c>
      <c r="E776" s="84" t="s">
        <v>459</v>
      </c>
      <c r="F776" s="86" t="s">
        <v>107</v>
      </c>
      <c r="G776" s="86" t="s">
        <v>991</v>
      </c>
      <c r="H776" s="87">
        <v>-75.521528000000004</v>
      </c>
      <c r="I776" s="119">
        <v>5.9458060000000001</v>
      </c>
      <c r="J776" s="88">
        <v>840094.79410000006</v>
      </c>
      <c r="K776" s="86">
        <v>1149453.0933000001</v>
      </c>
      <c r="L776" s="89" t="s">
        <v>3176</v>
      </c>
      <c r="M776" s="86" t="s">
        <v>2544</v>
      </c>
      <c r="N776" s="86" t="s">
        <v>79</v>
      </c>
      <c r="O776" s="86" t="s">
        <v>2545</v>
      </c>
      <c r="P776" s="86" t="s">
        <v>80</v>
      </c>
      <c r="Q776" s="84" t="s">
        <v>124</v>
      </c>
      <c r="R776" s="84" t="s">
        <v>677</v>
      </c>
      <c r="S776" s="84" t="s">
        <v>124</v>
      </c>
      <c r="T776" s="84" t="s">
        <v>125</v>
      </c>
      <c r="U776" s="85" t="s">
        <v>460</v>
      </c>
      <c r="V776" s="84" t="s">
        <v>461</v>
      </c>
      <c r="W776" s="84" t="s">
        <v>460</v>
      </c>
      <c r="X776" s="90" t="s">
        <v>462</v>
      </c>
      <c r="Y776" s="90">
        <v>44101</v>
      </c>
      <c r="Z776" s="91">
        <v>0.48</v>
      </c>
      <c r="AA776" s="91">
        <v>7.33</v>
      </c>
      <c r="AB776" s="91">
        <v>112</v>
      </c>
      <c r="AC776" s="91">
        <v>17.100000000000001</v>
      </c>
      <c r="AD776" s="91">
        <v>17.899999999999999</v>
      </c>
      <c r="AE776" s="91">
        <v>6.47</v>
      </c>
      <c r="AF776" s="91">
        <v>75.2</v>
      </c>
      <c r="AG776" s="91">
        <f t="shared" si="473"/>
        <v>0.79999999999999716</v>
      </c>
      <c r="AH776" s="91">
        <v>12</v>
      </c>
      <c r="AI776" s="91">
        <v>2</v>
      </c>
      <c r="AJ776" s="91" t="s">
        <v>88</v>
      </c>
      <c r="AK776" s="91" t="s">
        <v>88</v>
      </c>
      <c r="AL776" s="91">
        <v>1850</v>
      </c>
      <c r="AM776" s="91">
        <v>20140</v>
      </c>
      <c r="AN776" s="91">
        <v>1935</v>
      </c>
      <c r="AO776" s="91">
        <v>0.5</v>
      </c>
      <c r="AP776" s="91">
        <v>0.34788086102872517</v>
      </c>
      <c r="AQ776" s="91">
        <v>0.03</v>
      </c>
      <c r="AR776" s="91">
        <v>5</v>
      </c>
      <c r="AS776" s="91">
        <v>1.79</v>
      </c>
      <c r="AT776" s="91">
        <v>93</v>
      </c>
      <c r="AU776" s="91" t="s">
        <v>88</v>
      </c>
      <c r="AV776" s="91">
        <v>7</v>
      </c>
      <c r="AW776" s="91">
        <v>0.1</v>
      </c>
      <c r="AX776" s="91">
        <v>5</v>
      </c>
      <c r="AY776" s="91">
        <v>0.2</v>
      </c>
      <c r="AZ776" s="91">
        <v>27.7</v>
      </c>
      <c r="BA776" s="91">
        <v>32.1</v>
      </c>
      <c r="BB776" s="91" t="s">
        <v>88</v>
      </c>
      <c r="BC776" s="91" t="s">
        <v>88</v>
      </c>
      <c r="BD776" s="91" t="s">
        <v>88</v>
      </c>
      <c r="BE776" s="93" t="s">
        <v>88</v>
      </c>
      <c r="BF776" s="91" t="s">
        <v>88</v>
      </c>
      <c r="BG776" s="91" t="s">
        <v>88</v>
      </c>
      <c r="BH776" s="91" t="s">
        <v>88</v>
      </c>
      <c r="BI776" s="127">
        <f t="shared" si="474"/>
        <v>80.704841584192692</v>
      </c>
      <c r="BJ776" s="128">
        <f t="shared" si="475"/>
        <v>18.489324841276311</v>
      </c>
      <c r="BK776" s="128">
        <f t="shared" si="476"/>
        <v>93.356630908976484</v>
      </c>
      <c r="BL776" s="128">
        <f t="shared" si="477"/>
        <v>80.14150832</v>
      </c>
      <c r="BM776" s="128">
        <f t="shared" si="478"/>
        <v>98.378285939783453</v>
      </c>
      <c r="BN776" s="128">
        <f t="shared" si="479"/>
        <v>61.608367706250007</v>
      </c>
      <c r="BO776" s="128">
        <f t="shared" si="480"/>
        <v>89.428374924745114</v>
      </c>
      <c r="BP776" s="128">
        <f t="shared" si="481"/>
        <v>93.547698084060386</v>
      </c>
      <c r="BQ776" s="128">
        <f t="shared" si="482"/>
        <v>84.7175893952911</v>
      </c>
      <c r="BR776" s="96">
        <f t="shared" si="483"/>
        <v>74.118460320577441</v>
      </c>
      <c r="BS776" s="129" t="str">
        <f t="shared" si="484"/>
        <v>BUENA</v>
      </c>
      <c r="BT776" s="98">
        <f t="shared" si="485"/>
        <v>25</v>
      </c>
      <c r="BU776" s="99">
        <f t="shared" si="486"/>
        <v>0.752</v>
      </c>
      <c r="BV776" s="130">
        <f t="shared" si="487"/>
        <v>0.1</v>
      </c>
      <c r="BW776" s="128">
        <f t="shared" si="488"/>
        <v>1</v>
      </c>
      <c r="BX776" s="127">
        <f t="shared" si="489"/>
        <v>0.91</v>
      </c>
      <c r="BY776" s="130">
        <f t="shared" si="490"/>
        <v>0.999</v>
      </c>
      <c r="BZ776" s="130">
        <f t="shared" si="491"/>
        <v>0.69383739082002804</v>
      </c>
      <c r="CA776" s="127">
        <f t="shared" si="492"/>
        <v>0.15</v>
      </c>
      <c r="CB776" s="99">
        <f t="shared" si="493"/>
        <v>0.65971723471480404</v>
      </c>
      <c r="CC776" s="129" t="str">
        <f t="shared" si="494"/>
        <v>Regular</v>
      </c>
      <c r="CD776" s="99">
        <f t="shared" si="495"/>
        <v>0.30616260917997196</v>
      </c>
      <c r="CE776" s="96">
        <f t="shared" si="496"/>
        <v>3.4563852456256966E-3</v>
      </c>
      <c r="CF776" s="96">
        <f t="shared" si="497"/>
        <v>0</v>
      </c>
      <c r="CG776" s="99">
        <f t="shared" si="498"/>
        <v>0.10320633147519921</v>
      </c>
      <c r="CH776" s="131" t="str">
        <f t="shared" si="499"/>
        <v>Ninguna</v>
      </c>
      <c r="CI776" s="96">
        <f t="shared" si="500"/>
        <v>0</v>
      </c>
      <c r="CJ776" s="96">
        <f t="shared" si="501"/>
        <v>1</v>
      </c>
      <c r="CK776" s="96">
        <f t="shared" si="502"/>
        <v>0.248</v>
      </c>
      <c r="CL776" s="102">
        <f t="shared" si="503"/>
        <v>0.41599999999999998</v>
      </c>
      <c r="CM776" s="131" t="str">
        <f t="shared" si="504"/>
        <v>Media</v>
      </c>
      <c r="CN776" s="96">
        <f t="shared" si="505"/>
        <v>0</v>
      </c>
      <c r="CO776" s="96">
        <f t="shared" si="506"/>
        <v>0</v>
      </c>
      <c r="CP776" s="131" t="str">
        <f t="shared" si="507"/>
        <v>Ninguna</v>
      </c>
      <c r="CQ776" s="104">
        <f t="shared" si="508"/>
        <v>3.0441037793242751E-3</v>
      </c>
      <c r="CR776" s="104">
        <f t="shared" si="509"/>
        <v>3.0441037793242751E-3</v>
      </c>
      <c r="CS776" s="131" t="str">
        <f t="shared" si="510"/>
        <v>Ninguna</v>
      </c>
      <c r="CT776" s="132" t="str">
        <f t="shared" si="511"/>
        <v>Eutrofico</v>
      </c>
      <c r="CU776" s="83" t="s">
        <v>2589</v>
      </c>
      <c r="CV776" s="83" t="s">
        <v>2590</v>
      </c>
      <c r="CW776" s="90">
        <v>44125</v>
      </c>
      <c r="CX776" s="106">
        <f t="shared" si="512"/>
        <v>5.377880861028725</v>
      </c>
    </row>
    <row r="777" spans="1:102" ht="30" hidden="1" customHeight="1" x14ac:dyDescent="0.2">
      <c r="A777" s="83">
        <v>2020</v>
      </c>
      <c r="B777" s="84" t="s">
        <v>3177</v>
      </c>
      <c r="C777" s="84" t="s">
        <v>2843</v>
      </c>
      <c r="D777" s="85" t="s">
        <v>3178</v>
      </c>
      <c r="E777" s="84" t="s">
        <v>1262</v>
      </c>
      <c r="F777" s="86" t="s">
        <v>151</v>
      </c>
      <c r="G777" s="86" t="s">
        <v>991</v>
      </c>
      <c r="H777" s="87">
        <v>-75.818944000000002</v>
      </c>
      <c r="I777" s="119">
        <v>6.5484169999999997</v>
      </c>
      <c r="J777" s="88">
        <v>807371.45149999997</v>
      </c>
      <c r="K777" s="86">
        <v>1216219.4650999999</v>
      </c>
      <c r="L777" s="89" t="s">
        <v>3179</v>
      </c>
      <c r="M777" s="86" t="s">
        <v>2544</v>
      </c>
      <c r="N777" s="86" t="s">
        <v>79</v>
      </c>
      <c r="O777" s="86" t="s">
        <v>2545</v>
      </c>
      <c r="P777" s="86" t="s">
        <v>80</v>
      </c>
      <c r="Q777" s="84" t="s">
        <v>2648</v>
      </c>
      <c r="R777" s="84" t="s">
        <v>701</v>
      </c>
      <c r="S777" s="84" t="s">
        <v>153</v>
      </c>
      <c r="T777" s="84" t="s">
        <v>154</v>
      </c>
      <c r="U777" s="85" t="s">
        <v>644</v>
      </c>
      <c r="V777" s="84" t="s">
        <v>645</v>
      </c>
      <c r="W777" s="84" t="s">
        <v>2844</v>
      </c>
      <c r="X777" s="90" t="s">
        <v>2843</v>
      </c>
      <c r="Y777" s="90">
        <v>44110</v>
      </c>
      <c r="Z777" s="91">
        <v>21.06</v>
      </c>
      <c r="AA777" s="91">
        <v>7.1</v>
      </c>
      <c r="AB777" s="91">
        <v>209.5</v>
      </c>
      <c r="AC777" s="91">
        <v>24</v>
      </c>
      <c r="AD777" s="91">
        <v>26</v>
      </c>
      <c r="AE777" s="91">
        <v>3.43</v>
      </c>
      <c r="AF777" s="91">
        <v>44.8</v>
      </c>
      <c r="AG777" s="91">
        <f t="shared" si="473"/>
        <v>2</v>
      </c>
      <c r="AH777" s="91">
        <v>25.5</v>
      </c>
      <c r="AI777" s="91">
        <v>2.86</v>
      </c>
      <c r="AJ777" s="91" t="s">
        <v>88</v>
      </c>
      <c r="AK777" s="91" t="s">
        <v>88</v>
      </c>
      <c r="AL777" s="96">
        <v>39300</v>
      </c>
      <c r="AM777" s="96">
        <v>517200</v>
      </c>
      <c r="AN777" s="96">
        <v>40400</v>
      </c>
      <c r="AO777" s="91">
        <v>1.08</v>
      </c>
      <c r="AP777" s="91">
        <v>0.71609242172796017</v>
      </c>
      <c r="AQ777" s="91">
        <v>3.5000000000000003E-2</v>
      </c>
      <c r="AR777" s="96">
        <v>5</v>
      </c>
      <c r="AS777" s="91">
        <v>221</v>
      </c>
      <c r="AT777" s="91">
        <v>732</v>
      </c>
      <c r="AU777" s="91" t="s">
        <v>88</v>
      </c>
      <c r="AV777" s="91">
        <v>184</v>
      </c>
      <c r="AW777" s="91">
        <v>0.3</v>
      </c>
      <c r="AX777" s="96">
        <v>5</v>
      </c>
      <c r="AY777" s="91">
        <v>0.93200000000000005</v>
      </c>
      <c r="AZ777" s="91">
        <v>176</v>
      </c>
      <c r="BA777" s="91">
        <v>255</v>
      </c>
      <c r="BB777" s="91" t="s">
        <v>88</v>
      </c>
      <c r="BC777" s="91" t="s">
        <v>88</v>
      </c>
      <c r="BD777" s="91" t="s">
        <v>88</v>
      </c>
      <c r="BE777" s="93" t="s">
        <v>88</v>
      </c>
      <c r="BF777" s="91" t="s">
        <v>88</v>
      </c>
      <c r="BG777" s="91" t="s">
        <v>88</v>
      </c>
      <c r="BH777" s="91" t="s">
        <v>88</v>
      </c>
      <c r="BI777" s="127">
        <f t="shared" si="474"/>
        <v>36.658808005464891</v>
      </c>
      <c r="BJ777" s="128">
        <f t="shared" si="475"/>
        <v>5.7818596955886523</v>
      </c>
      <c r="BK777" s="128">
        <f t="shared" si="476"/>
        <v>90.562040981001672</v>
      </c>
      <c r="BL777" s="128">
        <f t="shared" si="477"/>
        <v>72.797076668315</v>
      </c>
      <c r="BM777" s="128">
        <f t="shared" si="478"/>
        <v>95.751675423050202</v>
      </c>
      <c r="BN777" s="128">
        <f t="shared" si="479"/>
        <v>38.614686167421723</v>
      </c>
      <c r="BO777" s="128">
        <f t="shared" si="480"/>
        <v>86.490133881600002</v>
      </c>
      <c r="BP777" s="128">
        <f t="shared" si="481"/>
        <v>5</v>
      </c>
      <c r="BQ777" s="128">
        <f t="shared" si="482"/>
        <v>20</v>
      </c>
      <c r="BR777" s="96">
        <f t="shared" si="483"/>
        <v>49.012247400855244</v>
      </c>
      <c r="BS777" s="129" t="str">
        <f t="shared" si="484"/>
        <v>MALO</v>
      </c>
      <c r="BT777" s="98">
        <f t="shared" si="485"/>
        <v>5.3648068669527893</v>
      </c>
      <c r="BU777" s="99">
        <f t="shared" si="486"/>
        <v>0.44799999999999995</v>
      </c>
      <c r="BV777" s="130">
        <f t="shared" si="487"/>
        <v>0.1</v>
      </c>
      <c r="BW777" s="128">
        <f t="shared" si="488"/>
        <v>1</v>
      </c>
      <c r="BX777" s="127">
        <f t="shared" si="489"/>
        <v>0.51</v>
      </c>
      <c r="BY777" s="130">
        <f t="shared" si="490"/>
        <v>0.46799999999999997</v>
      </c>
      <c r="BZ777" s="130">
        <f t="shared" si="491"/>
        <v>0.29142374185782538</v>
      </c>
      <c r="CA777" s="127">
        <f t="shared" si="492"/>
        <v>0.35</v>
      </c>
      <c r="CB777" s="99">
        <f t="shared" si="493"/>
        <v>0.45239932386009557</v>
      </c>
      <c r="CC777" s="129" t="str">
        <f t="shared" si="494"/>
        <v>Mala</v>
      </c>
      <c r="CD777" s="99">
        <f t="shared" si="495"/>
        <v>0.70857625814217462</v>
      </c>
      <c r="CE777" s="96">
        <f t="shared" si="496"/>
        <v>1</v>
      </c>
      <c r="CF777" s="96">
        <f t="shared" si="497"/>
        <v>0.63</v>
      </c>
      <c r="CG777" s="99">
        <f t="shared" si="498"/>
        <v>0.77952541938072484</v>
      </c>
      <c r="CH777" s="131" t="str">
        <f t="shared" si="499"/>
        <v>Alta</v>
      </c>
      <c r="CI777" s="96">
        <f t="shared" si="500"/>
        <v>0.26945622319033008</v>
      </c>
      <c r="CJ777" s="96">
        <f t="shared" si="501"/>
        <v>1</v>
      </c>
      <c r="CK777" s="96">
        <f t="shared" si="502"/>
        <v>0.55200000000000005</v>
      </c>
      <c r="CL777" s="102">
        <f t="shared" si="503"/>
        <v>0.60715207439677676</v>
      </c>
      <c r="CM777" s="131" t="str">
        <f t="shared" si="504"/>
        <v>Alta</v>
      </c>
      <c r="CN777" s="96">
        <f t="shared" si="505"/>
        <v>0.53200000000000003</v>
      </c>
      <c r="CO777" s="96">
        <f t="shared" si="506"/>
        <v>0.53200000000000003</v>
      </c>
      <c r="CP777" s="131" t="str">
        <f t="shared" si="507"/>
        <v>Media</v>
      </c>
      <c r="CQ777" s="104">
        <f t="shared" si="508"/>
        <v>1.379023036948244E-3</v>
      </c>
      <c r="CR777" s="104">
        <f t="shared" si="509"/>
        <v>1.379023036948244E-3</v>
      </c>
      <c r="CS777" s="131" t="str">
        <f t="shared" si="510"/>
        <v>Ninguna</v>
      </c>
      <c r="CT777" s="132" t="str">
        <f t="shared" si="511"/>
        <v>Eutrofico</v>
      </c>
      <c r="CU777" s="91" t="s">
        <v>3180</v>
      </c>
      <c r="CV777" s="91" t="s">
        <v>3181</v>
      </c>
      <c r="CW777" s="90">
        <v>44131</v>
      </c>
      <c r="CX777" s="106">
        <f t="shared" si="512"/>
        <v>5.75109242172796</v>
      </c>
    </row>
    <row r="778" spans="1:102" ht="30" hidden="1" customHeight="1" x14ac:dyDescent="0.2">
      <c r="A778" s="83">
        <v>2020</v>
      </c>
      <c r="B778" s="84" t="s">
        <v>3182</v>
      </c>
      <c r="C778" s="84" t="s">
        <v>2843</v>
      </c>
      <c r="D778" s="85" t="s">
        <v>3183</v>
      </c>
      <c r="E778" s="84" t="s">
        <v>1262</v>
      </c>
      <c r="F778" s="86" t="s">
        <v>151</v>
      </c>
      <c r="G778" s="86" t="s">
        <v>991</v>
      </c>
      <c r="H778" s="87">
        <v>-75.819028000000003</v>
      </c>
      <c r="I778" s="119">
        <v>6.5469999999999997</v>
      </c>
      <c r="J778" s="88">
        <v>807361.68669999996</v>
      </c>
      <c r="K778" s="86">
        <v>1216062.7586999999</v>
      </c>
      <c r="L778" s="89" t="s">
        <v>3184</v>
      </c>
      <c r="M778" s="86" t="s">
        <v>2544</v>
      </c>
      <c r="N778" s="86" t="s">
        <v>79</v>
      </c>
      <c r="O778" s="86" t="s">
        <v>2545</v>
      </c>
      <c r="P778" s="86" t="s">
        <v>80</v>
      </c>
      <c r="Q778" s="84" t="s">
        <v>2648</v>
      </c>
      <c r="R778" s="84" t="s">
        <v>701</v>
      </c>
      <c r="S778" s="84" t="s">
        <v>153</v>
      </c>
      <c r="T778" s="84" t="s">
        <v>154</v>
      </c>
      <c r="U778" s="85" t="s">
        <v>644</v>
      </c>
      <c r="V778" s="84" t="s">
        <v>645</v>
      </c>
      <c r="W778" s="84" t="s">
        <v>2844</v>
      </c>
      <c r="X778" s="90" t="s">
        <v>2843</v>
      </c>
      <c r="Y778" s="90">
        <v>44110</v>
      </c>
      <c r="Z778" s="91">
        <v>77.06</v>
      </c>
      <c r="AA778" s="91">
        <v>7.64</v>
      </c>
      <c r="AB778" s="91">
        <v>320</v>
      </c>
      <c r="AC778" s="91">
        <v>24</v>
      </c>
      <c r="AD778" s="91">
        <v>27.4</v>
      </c>
      <c r="AE778" s="91">
        <v>1.52</v>
      </c>
      <c r="AF778" s="91">
        <v>20.3</v>
      </c>
      <c r="AG778" s="91">
        <f t="shared" si="473"/>
        <v>3.3999999999999986</v>
      </c>
      <c r="AH778" s="91">
        <v>291</v>
      </c>
      <c r="AI778" s="91">
        <v>87</v>
      </c>
      <c r="AJ778" s="91" t="s">
        <v>88</v>
      </c>
      <c r="AK778" s="91" t="s">
        <v>88</v>
      </c>
      <c r="AL778" s="96">
        <v>1450000</v>
      </c>
      <c r="AM778" s="96">
        <v>2098000</v>
      </c>
      <c r="AN778" s="96">
        <v>1553000</v>
      </c>
      <c r="AO778" s="91">
        <v>13.9</v>
      </c>
      <c r="AP778" s="91">
        <v>0.2484863293062323</v>
      </c>
      <c r="AQ778" s="96">
        <v>0.03</v>
      </c>
      <c r="AR778" s="91">
        <v>39.4</v>
      </c>
      <c r="AS778" s="91">
        <v>154</v>
      </c>
      <c r="AT778" s="91">
        <v>532</v>
      </c>
      <c r="AU778" s="91" t="s">
        <v>88</v>
      </c>
      <c r="AV778" s="91">
        <v>73</v>
      </c>
      <c r="AW778" s="91">
        <v>0.1</v>
      </c>
      <c r="AX778" s="91">
        <v>50.5</v>
      </c>
      <c r="AY778" s="91">
        <v>2.58</v>
      </c>
      <c r="AZ778" s="91">
        <v>274</v>
      </c>
      <c r="BA778" s="91">
        <v>116</v>
      </c>
      <c r="BB778" s="91" t="s">
        <v>88</v>
      </c>
      <c r="BC778" s="91" t="s">
        <v>88</v>
      </c>
      <c r="BD778" s="91" t="s">
        <v>88</v>
      </c>
      <c r="BE778" s="93" t="s">
        <v>88</v>
      </c>
      <c r="BF778" s="91" t="s">
        <v>88</v>
      </c>
      <c r="BG778" s="91" t="s">
        <v>88</v>
      </c>
      <c r="BH778" s="91" t="s">
        <v>88</v>
      </c>
      <c r="BI778" s="127">
        <f t="shared" si="474"/>
        <v>12.524883039202575</v>
      </c>
      <c r="BJ778" s="128">
        <f t="shared" si="475"/>
        <v>2</v>
      </c>
      <c r="BK778" s="128">
        <f t="shared" si="476"/>
        <v>91.978188849432627</v>
      </c>
      <c r="BL778" s="128">
        <f t="shared" si="477"/>
        <v>2</v>
      </c>
      <c r="BM778" s="128">
        <f t="shared" si="478"/>
        <v>99.104004398411917</v>
      </c>
      <c r="BN778" s="128">
        <f t="shared" si="479"/>
        <v>2</v>
      </c>
      <c r="BO778" s="128">
        <f t="shared" si="480"/>
        <v>81.142818448590148</v>
      </c>
      <c r="BP778" s="128">
        <f t="shared" si="481"/>
        <v>5</v>
      </c>
      <c r="BQ778" s="128">
        <f t="shared" si="482"/>
        <v>20</v>
      </c>
      <c r="BR778" s="96">
        <f t="shared" si="483"/>
        <v>32.811513174802236</v>
      </c>
      <c r="BS778" s="129" t="str">
        <f t="shared" si="484"/>
        <v>MALO</v>
      </c>
      <c r="BT778" s="98">
        <f t="shared" si="485"/>
        <v>19.573643410852714</v>
      </c>
      <c r="BU778" s="99">
        <f t="shared" si="486"/>
        <v>0.20300000000000007</v>
      </c>
      <c r="BV778" s="130">
        <f t="shared" si="487"/>
        <v>0.1</v>
      </c>
      <c r="BW778" s="128">
        <f t="shared" si="488"/>
        <v>1</v>
      </c>
      <c r="BX778" s="127">
        <f t="shared" si="489"/>
        <v>0.125</v>
      </c>
      <c r="BY778" s="130">
        <f t="shared" si="490"/>
        <v>0.80099999999999993</v>
      </c>
      <c r="BZ778" s="130">
        <f t="shared" si="491"/>
        <v>0</v>
      </c>
      <c r="CA778" s="127">
        <f t="shared" si="492"/>
        <v>0.8</v>
      </c>
      <c r="CB778" s="99">
        <f t="shared" si="493"/>
        <v>0.42812000000000006</v>
      </c>
      <c r="CC778" s="129" t="str">
        <f t="shared" si="494"/>
        <v>Mala</v>
      </c>
      <c r="CD778" s="99">
        <f t="shared" si="495"/>
        <v>1</v>
      </c>
      <c r="CE778" s="96">
        <f t="shared" si="496"/>
        <v>1</v>
      </c>
      <c r="CF778" s="96">
        <f t="shared" si="497"/>
        <v>1</v>
      </c>
      <c r="CG778" s="99">
        <f t="shared" si="498"/>
        <v>1</v>
      </c>
      <c r="CH778" s="131" t="str">
        <f t="shared" si="499"/>
        <v>Muy Alta</v>
      </c>
      <c r="CI778" s="96">
        <f t="shared" si="500"/>
        <v>1</v>
      </c>
      <c r="CJ778" s="96">
        <f t="shared" si="501"/>
        <v>1</v>
      </c>
      <c r="CK778" s="96">
        <f t="shared" si="502"/>
        <v>0.79699999999999993</v>
      </c>
      <c r="CL778" s="102">
        <f t="shared" si="503"/>
        <v>0.93233333333333324</v>
      </c>
      <c r="CM778" s="131" t="str">
        <f t="shared" si="504"/>
        <v>Muy Alta</v>
      </c>
      <c r="CN778" s="96">
        <f t="shared" si="505"/>
        <v>0.19900000000000001</v>
      </c>
      <c r="CO778" s="96">
        <f t="shared" si="506"/>
        <v>0.19900000000000001</v>
      </c>
      <c r="CP778" s="131" t="str">
        <f t="shared" si="507"/>
        <v>Ninguna</v>
      </c>
      <c r="CQ778" s="104">
        <f t="shared" si="508"/>
        <v>8.8189010196426994E-3</v>
      </c>
      <c r="CR778" s="104">
        <f t="shared" si="509"/>
        <v>8.8189010196426994E-3</v>
      </c>
      <c r="CS778" s="131" t="str">
        <f t="shared" si="510"/>
        <v>Ninguna</v>
      </c>
      <c r="CT778" s="132" t="str">
        <f t="shared" si="511"/>
        <v>Hipereutrofico</v>
      </c>
      <c r="CU778" s="91" t="s">
        <v>3180</v>
      </c>
      <c r="CV778" s="91" t="s">
        <v>3181</v>
      </c>
      <c r="CW778" s="90">
        <v>44131</v>
      </c>
      <c r="CX778" s="106">
        <f t="shared" si="512"/>
        <v>50.778486329306233</v>
      </c>
    </row>
    <row r="779" spans="1:102" ht="30" hidden="1" customHeight="1" x14ac:dyDescent="0.2">
      <c r="A779" s="83">
        <v>2020</v>
      </c>
      <c r="B779" s="84" t="s">
        <v>3185</v>
      </c>
      <c r="C779" s="84" t="s">
        <v>3186</v>
      </c>
      <c r="D779" s="85" t="s">
        <v>3187</v>
      </c>
      <c r="E779" s="84" t="s">
        <v>2401</v>
      </c>
      <c r="F779" s="86" t="s">
        <v>241</v>
      </c>
      <c r="G779" s="86">
        <v>13</v>
      </c>
      <c r="H779" s="87">
        <v>-75.401443999999998</v>
      </c>
      <c r="I779" s="119">
        <v>6.4952779999999999</v>
      </c>
      <c r="J779" s="88">
        <v>853547.00749999995</v>
      </c>
      <c r="K779" s="86">
        <v>1210200.4206999999</v>
      </c>
      <c r="L779" s="89" t="s">
        <v>3188</v>
      </c>
      <c r="M779" s="86" t="s">
        <v>2544</v>
      </c>
      <c r="N779" s="86" t="s">
        <v>79</v>
      </c>
      <c r="O779" s="86" t="s">
        <v>2684</v>
      </c>
      <c r="P779" s="86" t="s">
        <v>685</v>
      </c>
      <c r="Q779" s="84" t="s">
        <v>2690</v>
      </c>
      <c r="R779" s="84" t="s">
        <v>703</v>
      </c>
      <c r="S779" s="84" t="s">
        <v>250</v>
      </c>
      <c r="T779" s="84" t="s">
        <v>251</v>
      </c>
      <c r="U779" s="85" t="s">
        <v>302</v>
      </c>
      <c r="V779" s="84" t="s">
        <v>303</v>
      </c>
      <c r="W779" s="84" t="s">
        <v>304</v>
      </c>
      <c r="X779" s="90" t="s">
        <v>3186</v>
      </c>
      <c r="Y779" s="90">
        <v>44141</v>
      </c>
      <c r="Z779" s="91">
        <v>1183.6400000000001</v>
      </c>
      <c r="AA779" s="91">
        <v>6.7</v>
      </c>
      <c r="AB779" s="91">
        <v>87.7</v>
      </c>
      <c r="AC779" s="91">
        <v>17.7</v>
      </c>
      <c r="AD779" s="91">
        <v>20.5</v>
      </c>
      <c r="AE779" s="91">
        <v>6.83</v>
      </c>
      <c r="AF779" s="91">
        <v>89.5</v>
      </c>
      <c r="AG779" s="91">
        <f t="shared" si="473"/>
        <v>2.8000000000000007</v>
      </c>
      <c r="AH779" s="91">
        <v>19.600000000000001</v>
      </c>
      <c r="AI779" s="91">
        <v>6.04</v>
      </c>
      <c r="AJ779" s="91" t="s">
        <v>88</v>
      </c>
      <c r="AK779" s="91" t="s">
        <v>88</v>
      </c>
      <c r="AL779" s="91">
        <v>218750</v>
      </c>
      <c r="AM779" s="91">
        <v>1084950</v>
      </c>
      <c r="AN779" s="91">
        <v>224700</v>
      </c>
      <c r="AO779" s="96">
        <v>0.5</v>
      </c>
      <c r="AP779" s="96">
        <v>0.2484863293062323</v>
      </c>
      <c r="AQ779" s="96">
        <v>0.03</v>
      </c>
      <c r="AR779" s="91">
        <v>5</v>
      </c>
      <c r="AS779" s="91">
        <v>135</v>
      </c>
      <c r="AT779" s="91">
        <v>235</v>
      </c>
      <c r="AU779" s="91" t="s">
        <v>88</v>
      </c>
      <c r="AV779" s="91">
        <v>167</v>
      </c>
      <c r="AW779" s="91">
        <v>0.8</v>
      </c>
      <c r="AX779" s="91">
        <v>5</v>
      </c>
      <c r="AY779" s="91">
        <v>0.68300000000000005</v>
      </c>
      <c r="AZ779" s="91">
        <v>27.8</v>
      </c>
      <c r="BA779" s="91">
        <v>22.5</v>
      </c>
      <c r="BB779" s="91" t="s">
        <v>88</v>
      </c>
      <c r="BC779" s="91" t="s">
        <v>88</v>
      </c>
      <c r="BD779" s="91" t="s">
        <v>88</v>
      </c>
      <c r="BE779" s="93" t="s">
        <v>88</v>
      </c>
      <c r="BF779" s="91" t="s">
        <v>88</v>
      </c>
      <c r="BG779" s="91" t="s">
        <v>88</v>
      </c>
      <c r="BH779" s="91" t="s">
        <v>88</v>
      </c>
      <c r="BI779" s="127">
        <f t="shared" si="474"/>
        <v>94.826329984808879</v>
      </c>
      <c r="BJ779" s="128">
        <f t="shared" si="475"/>
        <v>2</v>
      </c>
      <c r="BK779" s="128">
        <f t="shared" si="476"/>
        <v>80.316430296999414</v>
      </c>
      <c r="BL779" s="128">
        <f t="shared" si="477"/>
        <v>51.175564126908846</v>
      </c>
      <c r="BM779" s="128">
        <f t="shared" si="478"/>
        <v>99.104004398411917</v>
      </c>
      <c r="BN779" s="128">
        <f t="shared" si="479"/>
        <v>61.608367706250007</v>
      </c>
      <c r="BO779" s="128">
        <f t="shared" si="480"/>
        <v>83.657026035192217</v>
      </c>
      <c r="BP779" s="128">
        <f t="shared" si="481"/>
        <v>5</v>
      </c>
      <c r="BQ779" s="128">
        <f t="shared" si="482"/>
        <v>63.843109261937514</v>
      </c>
      <c r="BR779" s="96">
        <f t="shared" si="483"/>
        <v>60.210552946368466</v>
      </c>
      <c r="BS779" s="129" t="str">
        <f t="shared" si="484"/>
        <v>MEDIA</v>
      </c>
      <c r="BT779" s="98">
        <f t="shared" si="485"/>
        <v>7.3206442166910684</v>
      </c>
      <c r="BU779" s="99">
        <f t="shared" si="486"/>
        <v>0.89500000000000002</v>
      </c>
      <c r="BV779" s="130">
        <f t="shared" si="487"/>
        <v>0.1</v>
      </c>
      <c r="BW779" s="128">
        <f t="shared" si="488"/>
        <v>0.85674053895092395</v>
      </c>
      <c r="BX779" s="127">
        <f t="shared" si="489"/>
        <v>0.91</v>
      </c>
      <c r="BY779" s="130">
        <f t="shared" si="490"/>
        <v>0.51900000000000002</v>
      </c>
      <c r="BZ779" s="130">
        <f t="shared" si="491"/>
        <v>0.77939291550059586</v>
      </c>
      <c r="CA779" s="127">
        <f t="shared" si="492"/>
        <v>0.35</v>
      </c>
      <c r="CB779" s="99">
        <f t="shared" si="493"/>
        <v>0.63531868362321287</v>
      </c>
      <c r="CC779" s="129" t="str">
        <f t="shared" si="494"/>
        <v>Regular</v>
      </c>
      <c r="CD779" s="99">
        <f t="shared" si="495"/>
        <v>0.22060708449940419</v>
      </c>
      <c r="CE779" s="96">
        <f t="shared" si="496"/>
        <v>0</v>
      </c>
      <c r="CF779" s="96">
        <f t="shared" si="497"/>
        <v>0</v>
      </c>
      <c r="CG779" s="99">
        <f t="shared" si="498"/>
        <v>7.3535694833134727E-2</v>
      </c>
      <c r="CH779" s="131" t="str">
        <f t="shared" si="499"/>
        <v>Ninguna</v>
      </c>
      <c r="CI779" s="96">
        <f t="shared" si="500"/>
        <v>0.49672585703479227</v>
      </c>
      <c r="CJ779" s="96">
        <f t="shared" si="501"/>
        <v>1</v>
      </c>
      <c r="CK779" s="96">
        <f t="shared" si="502"/>
        <v>0.10499999999999998</v>
      </c>
      <c r="CL779" s="102">
        <f t="shared" si="503"/>
        <v>0.53390861901159747</v>
      </c>
      <c r="CM779" s="131" t="str">
        <f t="shared" si="504"/>
        <v>Media</v>
      </c>
      <c r="CN779" s="96">
        <f t="shared" si="505"/>
        <v>0.48099999999999998</v>
      </c>
      <c r="CO779" s="96">
        <f t="shared" si="506"/>
        <v>0.48099999999999998</v>
      </c>
      <c r="CP779" s="131" t="str">
        <f t="shared" si="507"/>
        <v>Media</v>
      </c>
      <c r="CQ779" s="104">
        <f t="shared" si="508"/>
        <v>3.4729105604224941E-4</v>
      </c>
      <c r="CR779" s="104">
        <f t="shared" si="509"/>
        <v>3.4729105604224941E-4</v>
      </c>
      <c r="CS779" s="131" t="str">
        <f t="shared" si="510"/>
        <v>Ninguna</v>
      </c>
      <c r="CT779" s="132" t="str">
        <f t="shared" si="511"/>
        <v>Eutrofico</v>
      </c>
      <c r="CU779" s="83" t="s">
        <v>3189</v>
      </c>
      <c r="CV779" s="83" t="s">
        <v>3190</v>
      </c>
      <c r="CW779" s="90">
        <v>44159</v>
      </c>
      <c r="CX779" s="106">
        <f t="shared" si="512"/>
        <v>5.2784863293062321</v>
      </c>
    </row>
    <row r="780" spans="1:102" ht="30" hidden="1" customHeight="1" x14ac:dyDescent="0.2">
      <c r="A780" s="83">
        <v>2020</v>
      </c>
      <c r="B780" s="84" t="s">
        <v>3191</v>
      </c>
      <c r="C780" s="84" t="s">
        <v>3186</v>
      </c>
      <c r="D780" s="85" t="s">
        <v>3192</v>
      </c>
      <c r="E780" s="84" t="s">
        <v>2401</v>
      </c>
      <c r="F780" s="86" t="s">
        <v>241</v>
      </c>
      <c r="G780" s="86">
        <v>13</v>
      </c>
      <c r="H780" s="87">
        <v>-75.400638999999998</v>
      </c>
      <c r="I780" s="119">
        <v>6.4966390000000001</v>
      </c>
      <c r="J780" s="88">
        <v>853636.52590000001</v>
      </c>
      <c r="K780" s="86">
        <v>1210350.7503</v>
      </c>
      <c r="L780" s="89" t="s">
        <v>3193</v>
      </c>
      <c r="M780" s="86" t="s">
        <v>2544</v>
      </c>
      <c r="N780" s="86" t="s">
        <v>79</v>
      </c>
      <c r="O780" s="86" t="s">
        <v>2684</v>
      </c>
      <c r="P780" s="86" t="s">
        <v>685</v>
      </c>
      <c r="Q780" s="84" t="s">
        <v>2690</v>
      </c>
      <c r="R780" s="84" t="s">
        <v>703</v>
      </c>
      <c r="S780" s="84" t="s">
        <v>250</v>
      </c>
      <c r="T780" s="84" t="s">
        <v>251</v>
      </c>
      <c r="U780" s="85" t="s">
        <v>302</v>
      </c>
      <c r="V780" s="84" t="s">
        <v>303</v>
      </c>
      <c r="W780" s="84" t="s">
        <v>304</v>
      </c>
      <c r="X780" s="90" t="s">
        <v>3186</v>
      </c>
      <c r="Y780" s="90">
        <v>44141</v>
      </c>
      <c r="Z780" s="91">
        <v>1226.75</v>
      </c>
      <c r="AA780" s="91">
        <v>6.8</v>
      </c>
      <c r="AB780" s="91">
        <v>164</v>
      </c>
      <c r="AC780" s="91">
        <v>19.2</v>
      </c>
      <c r="AD780" s="91">
        <v>20.5</v>
      </c>
      <c r="AE780" s="91">
        <v>6.88</v>
      </c>
      <c r="AF780" s="91">
        <v>93.3</v>
      </c>
      <c r="AG780" s="91">
        <f t="shared" si="473"/>
        <v>1.3000000000000007</v>
      </c>
      <c r="AH780" s="91">
        <v>54.4</v>
      </c>
      <c r="AI780" s="91">
        <v>16.100000000000001</v>
      </c>
      <c r="AJ780" s="91" t="s">
        <v>88</v>
      </c>
      <c r="AK780" s="91" t="s">
        <v>88</v>
      </c>
      <c r="AL780" s="91">
        <v>565000</v>
      </c>
      <c r="AM780" s="91">
        <v>1956000</v>
      </c>
      <c r="AN780" s="91">
        <v>581000</v>
      </c>
      <c r="AO780" s="91">
        <v>0.66200000000000003</v>
      </c>
      <c r="AP780" s="96">
        <v>0.2484863293062323</v>
      </c>
      <c r="AQ780" s="96">
        <v>0.03</v>
      </c>
      <c r="AR780" s="91">
        <v>5</v>
      </c>
      <c r="AS780" s="91">
        <v>83.4</v>
      </c>
      <c r="AT780" s="91">
        <v>191</v>
      </c>
      <c r="AU780" s="91" t="s">
        <v>88</v>
      </c>
      <c r="AV780" s="91">
        <v>113</v>
      </c>
      <c r="AW780" s="91">
        <v>0.7</v>
      </c>
      <c r="AX780" s="91">
        <v>5</v>
      </c>
      <c r="AY780" s="91">
        <v>0.70899999999999996</v>
      </c>
      <c r="AZ780" s="91">
        <v>31.8</v>
      </c>
      <c r="BA780" s="91">
        <v>24.6</v>
      </c>
      <c r="BB780" s="91" t="s">
        <v>88</v>
      </c>
      <c r="BC780" s="91" t="s">
        <v>88</v>
      </c>
      <c r="BD780" s="91" t="s">
        <v>88</v>
      </c>
      <c r="BE780" s="93" t="s">
        <v>88</v>
      </c>
      <c r="BF780" s="91" t="s">
        <v>88</v>
      </c>
      <c r="BG780" s="91" t="s">
        <v>88</v>
      </c>
      <c r="BH780" s="91" t="s">
        <v>88</v>
      </c>
      <c r="BI780" s="127">
        <f t="shared" si="474"/>
        <v>96.942452314889792</v>
      </c>
      <c r="BJ780" s="128">
        <f t="shared" si="475"/>
        <v>2</v>
      </c>
      <c r="BK780" s="128">
        <f t="shared" si="476"/>
        <v>83.331047168000822</v>
      </c>
      <c r="BL780" s="128">
        <f t="shared" si="477"/>
        <v>18.43525523215699</v>
      </c>
      <c r="BM780" s="128">
        <f t="shared" si="478"/>
        <v>99.104004398411917</v>
      </c>
      <c r="BN780" s="128">
        <f t="shared" si="479"/>
        <v>53.35552110210341</v>
      </c>
      <c r="BO780" s="128">
        <f t="shared" si="480"/>
        <v>88.410679186051368</v>
      </c>
      <c r="BP780" s="128">
        <f t="shared" si="481"/>
        <v>22.44876989318702</v>
      </c>
      <c r="BQ780" s="128">
        <f t="shared" si="482"/>
        <v>71.882842310467112</v>
      </c>
      <c r="BR780" s="96">
        <f t="shared" si="483"/>
        <v>58.909231179392968</v>
      </c>
      <c r="BS780" s="129" t="str">
        <f t="shared" si="484"/>
        <v>MEDIA</v>
      </c>
      <c r="BT780" s="98">
        <f t="shared" si="485"/>
        <v>7.0521861777150923</v>
      </c>
      <c r="BU780" s="99">
        <f t="shared" si="486"/>
        <v>0.93299999999999994</v>
      </c>
      <c r="BV780" s="130">
        <f t="shared" si="487"/>
        <v>0.1</v>
      </c>
      <c r="BW780" s="128">
        <f t="shared" si="488"/>
        <v>0.90247195753580356</v>
      </c>
      <c r="BX780" s="127">
        <f t="shared" si="489"/>
        <v>0.26</v>
      </c>
      <c r="BY780" s="130">
        <f t="shared" si="490"/>
        <v>0.68100000000000005</v>
      </c>
      <c r="BZ780" s="130">
        <f t="shared" si="491"/>
        <v>0.4896233976924047</v>
      </c>
      <c r="CA780" s="127">
        <f t="shared" si="492"/>
        <v>0.35</v>
      </c>
      <c r="CB780" s="99">
        <f t="shared" si="493"/>
        <v>0.53891334973194926</v>
      </c>
      <c r="CC780" s="129" t="str">
        <f t="shared" si="494"/>
        <v>Regular</v>
      </c>
      <c r="CD780" s="99">
        <f t="shared" si="495"/>
        <v>0.5103766023075953</v>
      </c>
      <c r="CE780" s="96">
        <f t="shared" si="496"/>
        <v>0</v>
      </c>
      <c r="CF780" s="96">
        <f t="shared" si="497"/>
        <v>0</v>
      </c>
      <c r="CG780" s="99">
        <f t="shared" si="498"/>
        <v>0.17012553410253176</v>
      </c>
      <c r="CH780" s="131" t="str">
        <f t="shared" si="499"/>
        <v>Ninguna</v>
      </c>
      <c r="CI780" s="96">
        <f t="shared" si="500"/>
        <v>0.79477811322229475</v>
      </c>
      <c r="CJ780" s="96">
        <f t="shared" si="501"/>
        <v>1</v>
      </c>
      <c r="CK780" s="96">
        <f t="shared" si="502"/>
        <v>6.700000000000006E-2</v>
      </c>
      <c r="CL780" s="102">
        <f t="shared" si="503"/>
        <v>0.62059270440743164</v>
      </c>
      <c r="CM780" s="131" t="str">
        <f t="shared" si="504"/>
        <v>Alta</v>
      </c>
      <c r="CN780" s="96">
        <f t="shared" si="505"/>
        <v>0.31900000000000001</v>
      </c>
      <c r="CO780" s="96">
        <f t="shared" si="506"/>
        <v>0.31900000000000001</v>
      </c>
      <c r="CP780" s="131" t="str">
        <f t="shared" si="507"/>
        <v>Baja</v>
      </c>
      <c r="CQ780" s="104">
        <f t="shared" si="508"/>
        <v>4.9030131780671785E-4</v>
      </c>
      <c r="CR780" s="104">
        <f t="shared" si="509"/>
        <v>4.9030131780671785E-4</v>
      </c>
      <c r="CS780" s="131" t="str">
        <f t="shared" si="510"/>
        <v>Ninguna</v>
      </c>
      <c r="CT780" s="132" t="str">
        <f t="shared" si="511"/>
        <v>Eutrofico</v>
      </c>
      <c r="CU780" s="83" t="s">
        <v>3189</v>
      </c>
      <c r="CV780" s="83" t="s">
        <v>3190</v>
      </c>
      <c r="CW780" s="90">
        <v>44159</v>
      </c>
      <c r="CX780" s="106">
        <f t="shared" si="512"/>
        <v>5.2784863293062321</v>
      </c>
    </row>
    <row r="781" spans="1:102" ht="30" hidden="1" customHeight="1" x14ac:dyDescent="0.2">
      <c r="A781" s="83">
        <v>2020</v>
      </c>
      <c r="B781" s="84" t="s">
        <v>3174</v>
      </c>
      <c r="C781" s="84" t="s">
        <v>109</v>
      </c>
      <c r="D781" s="85" t="s">
        <v>3194</v>
      </c>
      <c r="E781" s="84" t="s">
        <v>106</v>
      </c>
      <c r="F781" s="86" t="s">
        <v>107</v>
      </c>
      <c r="G781" s="86" t="s">
        <v>991</v>
      </c>
      <c r="H781" s="87">
        <v>-75.663435000000007</v>
      </c>
      <c r="I781" s="119">
        <v>5.9215970000000002</v>
      </c>
      <c r="J781" s="88">
        <v>824369.09140000003</v>
      </c>
      <c r="K781" s="86">
        <v>1146818.0135999999</v>
      </c>
      <c r="L781" s="89" t="s">
        <v>2613</v>
      </c>
      <c r="M781" s="86" t="s">
        <v>2544</v>
      </c>
      <c r="N781" s="86" t="s">
        <v>79</v>
      </c>
      <c r="O781" s="86" t="s">
        <v>2545</v>
      </c>
      <c r="P781" s="86" t="s">
        <v>80</v>
      </c>
      <c r="Q781" s="84" t="s">
        <v>2546</v>
      </c>
      <c r="R781" s="84" t="s">
        <v>667</v>
      </c>
      <c r="S781" s="84" t="s">
        <v>82</v>
      </c>
      <c r="T781" s="84" t="s">
        <v>721</v>
      </c>
      <c r="U781" s="85" t="s">
        <v>108</v>
      </c>
      <c r="V781" s="84" t="s">
        <v>109</v>
      </c>
      <c r="W781" s="84" t="s">
        <v>775</v>
      </c>
      <c r="X781" s="90" t="s">
        <v>109</v>
      </c>
      <c r="Y781" s="90">
        <v>44096</v>
      </c>
      <c r="Z781" s="91">
        <v>0.52</v>
      </c>
      <c r="AA781" s="91">
        <v>6.47</v>
      </c>
      <c r="AB781" s="91">
        <v>46.5</v>
      </c>
      <c r="AC781" s="91">
        <v>23.2</v>
      </c>
      <c r="AD781" s="91">
        <v>24.5</v>
      </c>
      <c r="AE781" s="91">
        <v>5.77</v>
      </c>
      <c r="AF781" s="91">
        <v>82.3</v>
      </c>
      <c r="AG781" s="91">
        <f t="shared" si="473"/>
        <v>1.3000000000000007</v>
      </c>
      <c r="AH781" s="96">
        <v>12</v>
      </c>
      <c r="AI781" s="96">
        <v>2</v>
      </c>
      <c r="AJ781" s="91" t="s">
        <v>88</v>
      </c>
      <c r="AK781" s="91" t="s">
        <v>88</v>
      </c>
      <c r="AL781" s="96">
        <v>2460</v>
      </c>
      <c r="AM781" s="96">
        <v>29090</v>
      </c>
      <c r="AN781" s="96">
        <v>1600</v>
      </c>
      <c r="AO781" s="96">
        <v>0.5</v>
      </c>
      <c r="AP781" s="96">
        <v>0.2484863293062323</v>
      </c>
      <c r="AQ781" s="96">
        <v>0.03</v>
      </c>
      <c r="AR781" s="96">
        <v>5</v>
      </c>
      <c r="AS781" s="96">
        <v>6.08</v>
      </c>
      <c r="AT781" s="96">
        <v>122</v>
      </c>
      <c r="AU781" s="91" t="s">
        <v>88</v>
      </c>
      <c r="AV781" s="96">
        <v>7</v>
      </c>
      <c r="AW781" s="96">
        <v>0.1</v>
      </c>
      <c r="AX781" s="96">
        <v>5</v>
      </c>
      <c r="AY781" s="96">
        <v>0.23200000000000001</v>
      </c>
      <c r="AZ781" s="96">
        <v>55.4</v>
      </c>
      <c r="BA781" s="96">
        <v>63.2</v>
      </c>
      <c r="BB781" s="91" t="s">
        <v>88</v>
      </c>
      <c r="BC781" s="91" t="s">
        <v>88</v>
      </c>
      <c r="BD781" s="91" t="s">
        <v>88</v>
      </c>
      <c r="BE781" s="93" t="s">
        <v>88</v>
      </c>
      <c r="BF781" s="91" t="s">
        <v>88</v>
      </c>
      <c r="BG781" s="91" t="s">
        <v>88</v>
      </c>
      <c r="BH781" s="91" t="s">
        <v>88</v>
      </c>
      <c r="BI781" s="127">
        <f t="shared" si="474"/>
        <v>88.81574375617204</v>
      </c>
      <c r="BJ781" s="128">
        <f t="shared" si="475"/>
        <v>19.699397768204324</v>
      </c>
      <c r="BK781" s="128">
        <f t="shared" si="476"/>
        <v>72.704207381646</v>
      </c>
      <c r="BL781" s="128">
        <f t="shared" si="477"/>
        <v>80.14150832</v>
      </c>
      <c r="BM781" s="128">
        <f t="shared" si="478"/>
        <v>99.104004398411917</v>
      </c>
      <c r="BN781" s="128">
        <f t="shared" si="479"/>
        <v>61.608367706250007</v>
      </c>
      <c r="BO781" s="128">
        <f t="shared" si="480"/>
        <v>88.410679186051368</v>
      </c>
      <c r="BP781" s="128">
        <f t="shared" si="481"/>
        <v>83.823384179758136</v>
      </c>
      <c r="BQ781" s="128">
        <f t="shared" si="482"/>
        <v>82.058359276721603</v>
      </c>
      <c r="BR781" s="96">
        <f t="shared" si="483"/>
        <v>72.425869821465483</v>
      </c>
      <c r="BS781" s="129" t="str">
        <f t="shared" si="484"/>
        <v>BUENA</v>
      </c>
      <c r="BT781" s="98">
        <f t="shared" si="485"/>
        <v>21.551724137931032</v>
      </c>
      <c r="BU781" s="99">
        <f t="shared" si="486"/>
        <v>0.82299999999999995</v>
      </c>
      <c r="BV781" s="130">
        <f t="shared" si="487"/>
        <v>0.1</v>
      </c>
      <c r="BW781" s="128">
        <f t="shared" si="488"/>
        <v>0.76016032709934422</v>
      </c>
      <c r="BX781" s="127">
        <f t="shared" si="489"/>
        <v>0.91</v>
      </c>
      <c r="BY781" s="130">
        <f t="shared" si="490"/>
        <v>0.999</v>
      </c>
      <c r="BZ781" s="130">
        <f t="shared" si="491"/>
        <v>0.9057270804799632</v>
      </c>
      <c r="CA781" s="127">
        <f t="shared" si="492"/>
        <v>0.15</v>
      </c>
      <c r="CB781" s="99">
        <f t="shared" si="493"/>
        <v>0.66716423706110306</v>
      </c>
      <c r="CC781" s="129" t="str">
        <f t="shared" si="494"/>
        <v>Regular</v>
      </c>
      <c r="CD781" s="99">
        <f t="shared" si="495"/>
        <v>9.4272919520036816E-2</v>
      </c>
      <c r="CE781" s="96">
        <f t="shared" si="496"/>
        <v>6.8101259560862035E-2</v>
      </c>
      <c r="CF781" s="96">
        <f t="shared" si="497"/>
        <v>2.7000000000000024E-2</v>
      </c>
      <c r="CG781" s="99">
        <f t="shared" si="498"/>
        <v>6.3124726360299629E-2</v>
      </c>
      <c r="CH781" s="131" t="str">
        <f t="shared" si="499"/>
        <v>Ninguna</v>
      </c>
      <c r="CI781" s="96">
        <f t="shared" si="500"/>
        <v>0</v>
      </c>
      <c r="CJ781" s="96">
        <f t="shared" si="501"/>
        <v>1</v>
      </c>
      <c r="CK781" s="96">
        <f t="shared" si="502"/>
        <v>0.17700000000000005</v>
      </c>
      <c r="CL781" s="102">
        <f t="shared" si="503"/>
        <v>0.39233333333333337</v>
      </c>
      <c r="CM781" s="131" t="str">
        <f t="shared" si="504"/>
        <v>Baja</v>
      </c>
      <c r="CN781" s="96">
        <f t="shared" si="505"/>
        <v>0</v>
      </c>
      <c r="CO781" s="96">
        <f t="shared" si="506"/>
        <v>0</v>
      </c>
      <c r="CP781" s="131" t="str">
        <f t="shared" si="507"/>
        <v>Ninguna</v>
      </c>
      <c r="CQ781" s="104">
        <f t="shared" si="508"/>
        <v>1.5709542923141929E-4</v>
      </c>
      <c r="CR781" s="104">
        <f t="shared" si="509"/>
        <v>1.5709542923141929E-4</v>
      </c>
      <c r="CS781" s="131" t="str">
        <f t="shared" si="510"/>
        <v>Ninguna</v>
      </c>
      <c r="CT781" s="132" t="str">
        <f t="shared" si="511"/>
        <v>Eutrofico</v>
      </c>
      <c r="CU781" s="83" t="s">
        <v>3195</v>
      </c>
      <c r="CV781" s="83" t="s">
        <v>3196</v>
      </c>
      <c r="CW781" s="90">
        <v>44125</v>
      </c>
      <c r="CX781" s="106">
        <f t="shared" si="512"/>
        <v>5.2784863293062321</v>
      </c>
    </row>
    <row r="782" spans="1:102" ht="30" hidden="1" customHeight="1" x14ac:dyDescent="0.2">
      <c r="A782" s="83">
        <v>2020</v>
      </c>
      <c r="B782" s="84" t="s">
        <v>2587</v>
      </c>
      <c r="C782" s="84" t="s">
        <v>109</v>
      </c>
      <c r="D782" s="85" t="s">
        <v>3197</v>
      </c>
      <c r="E782" s="84" t="s">
        <v>106</v>
      </c>
      <c r="F782" s="86" t="s">
        <v>107</v>
      </c>
      <c r="G782" s="86" t="s">
        <v>991</v>
      </c>
      <c r="H782" s="87">
        <v>-75.659747999999993</v>
      </c>
      <c r="I782" s="119">
        <v>5.9199349999999997</v>
      </c>
      <c r="J782" s="88">
        <v>824776.98069999996</v>
      </c>
      <c r="K782" s="86">
        <v>1146632.9852</v>
      </c>
      <c r="L782" s="89" t="s">
        <v>2626</v>
      </c>
      <c r="M782" s="86" t="s">
        <v>2544</v>
      </c>
      <c r="N782" s="86" t="s">
        <v>79</v>
      </c>
      <c r="O782" s="86" t="s">
        <v>2545</v>
      </c>
      <c r="P782" s="86" t="s">
        <v>80</v>
      </c>
      <c r="Q782" s="84" t="s">
        <v>2546</v>
      </c>
      <c r="R782" s="84" t="s">
        <v>667</v>
      </c>
      <c r="S782" s="84" t="s">
        <v>82</v>
      </c>
      <c r="T782" s="84" t="s">
        <v>721</v>
      </c>
      <c r="U782" s="85" t="s">
        <v>108</v>
      </c>
      <c r="V782" s="84" t="s">
        <v>109</v>
      </c>
      <c r="W782" s="84" t="s">
        <v>775</v>
      </c>
      <c r="X782" s="90" t="s">
        <v>109</v>
      </c>
      <c r="Y782" s="90">
        <v>44096</v>
      </c>
      <c r="Z782" s="91">
        <v>1.47</v>
      </c>
      <c r="AA782" s="91">
        <v>6.59</v>
      </c>
      <c r="AB782" s="91">
        <v>256</v>
      </c>
      <c r="AC782" s="91">
        <v>20.9</v>
      </c>
      <c r="AD782" s="91">
        <v>23</v>
      </c>
      <c r="AE782" s="91">
        <v>3.54</v>
      </c>
      <c r="AF782" s="91">
        <v>48.5</v>
      </c>
      <c r="AG782" s="91">
        <f t="shared" si="473"/>
        <v>2.1000000000000014</v>
      </c>
      <c r="AH782" s="96">
        <v>341</v>
      </c>
      <c r="AI782" s="96">
        <v>233</v>
      </c>
      <c r="AJ782" s="91" t="s">
        <v>88</v>
      </c>
      <c r="AK782" s="91" t="s">
        <v>88</v>
      </c>
      <c r="AL782" s="96">
        <v>45500000</v>
      </c>
      <c r="AM782" s="96">
        <v>115300000</v>
      </c>
      <c r="AN782" s="96">
        <v>29090000</v>
      </c>
      <c r="AO782" s="96">
        <v>15.3</v>
      </c>
      <c r="AP782" s="96">
        <v>0.2484863293062323</v>
      </c>
      <c r="AQ782" s="96">
        <v>0.03</v>
      </c>
      <c r="AR782" s="96">
        <v>50.8</v>
      </c>
      <c r="AS782" s="96">
        <v>84.2</v>
      </c>
      <c r="AT782" s="96">
        <v>500</v>
      </c>
      <c r="AU782" s="91" t="s">
        <v>88</v>
      </c>
      <c r="AV782" s="96">
        <v>52</v>
      </c>
      <c r="AW782" s="96">
        <v>0.1</v>
      </c>
      <c r="AX782" s="96">
        <v>53.3</v>
      </c>
      <c r="AY782" s="96">
        <v>1.02</v>
      </c>
      <c r="AZ782" s="96">
        <v>269</v>
      </c>
      <c r="BA782" s="96">
        <v>74.7</v>
      </c>
      <c r="BB782" s="91" t="s">
        <v>88</v>
      </c>
      <c r="BC782" s="91" t="s">
        <v>88</v>
      </c>
      <c r="BD782" s="91" t="s">
        <v>88</v>
      </c>
      <c r="BE782" s="93" t="s">
        <v>88</v>
      </c>
      <c r="BF782" s="91" t="s">
        <v>88</v>
      </c>
      <c r="BG782" s="91" t="s">
        <v>88</v>
      </c>
      <c r="BH782" s="91" t="s">
        <v>88</v>
      </c>
      <c r="BI782" s="127">
        <f t="shared" si="474"/>
        <v>41.768724455532961</v>
      </c>
      <c r="BJ782" s="128">
        <f t="shared" si="475"/>
        <v>2</v>
      </c>
      <c r="BK782" s="128">
        <f t="shared" si="476"/>
        <v>76.769838585074666</v>
      </c>
      <c r="BL782" s="128">
        <f t="shared" si="477"/>
        <v>2</v>
      </c>
      <c r="BM782" s="128">
        <f t="shared" si="478"/>
        <v>99.104004398411917</v>
      </c>
      <c r="BN782" s="128">
        <f t="shared" si="479"/>
        <v>2</v>
      </c>
      <c r="BO782" s="128">
        <f t="shared" si="480"/>
        <v>86.17148504139638</v>
      </c>
      <c r="BP782" s="128">
        <f t="shared" si="481"/>
        <v>22.081130033769497</v>
      </c>
      <c r="BQ782" s="128">
        <f t="shared" si="482"/>
        <v>-9.8582499999999982</v>
      </c>
      <c r="BR782" s="96">
        <f t="shared" si="483"/>
        <v>35.889327248481202</v>
      </c>
      <c r="BS782" s="129" t="str">
        <f t="shared" si="484"/>
        <v>MALO</v>
      </c>
      <c r="BT782" s="98">
        <f t="shared" si="485"/>
        <v>52.254901960784309</v>
      </c>
      <c r="BU782" s="99">
        <f t="shared" si="486"/>
        <v>0.48499999999999999</v>
      </c>
      <c r="BV782" s="130">
        <f t="shared" si="487"/>
        <v>0.1</v>
      </c>
      <c r="BW782" s="128">
        <f t="shared" si="488"/>
        <v>0.80910796880689384</v>
      </c>
      <c r="BX782" s="127">
        <f t="shared" si="489"/>
        <v>0.125</v>
      </c>
      <c r="BY782" s="130">
        <f t="shared" si="490"/>
        <v>0.86399999999999999</v>
      </c>
      <c r="BZ782" s="130">
        <f t="shared" si="491"/>
        <v>7.3081492827110739E-2</v>
      </c>
      <c r="CA782" s="127">
        <f t="shared" si="492"/>
        <v>0.15</v>
      </c>
      <c r="CB782" s="99">
        <f t="shared" si="493"/>
        <v>0.37456652462876067</v>
      </c>
      <c r="CC782" s="129" t="str">
        <f t="shared" si="494"/>
        <v>Mala</v>
      </c>
      <c r="CD782" s="99">
        <f t="shared" si="495"/>
        <v>0.92691850717288926</v>
      </c>
      <c r="CE782" s="96">
        <f t="shared" si="496"/>
        <v>0.14210542178310803</v>
      </c>
      <c r="CF782" s="96">
        <f t="shared" si="497"/>
        <v>1</v>
      </c>
      <c r="CG782" s="99">
        <f t="shared" si="498"/>
        <v>0.68967464298533232</v>
      </c>
      <c r="CH782" s="131" t="str">
        <f t="shared" si="499"/>
        <v>Alta</v>
      </c>
      <c r="CI782" s="96">
        <f t="shared" si="500"/>
        <v>1</v>
      </c>
      <c r="CJ782" s="96">
        <f t="shared" si="501"/>
        <v>1</v>
      </c>
      <c r="CK782" s="96">
        <f t="shared" si="502"/>
        <v>0.51500000000000001</v>
      </c>
      <c r="CL782" s="102">
        <f t="shared" si="503"/>
        <v>0.83833333333333337</v>
      </c>
      <c r="CM782" s="131" t="str">
        <f t="shared" si="504"/>
        <v>Muy Alta</v>
      </c>
      <c r="CN782" s="96">
        <f t="shared" si="505"/>
        <v>0.13600000000000001</v>
      </c>
      <c r="CO782" s="96">
        <f t="shared" si="506"/>
        <v>0.13600000000000001</v>
      </c>
      <c r="CP782" s="131" t="str">
        <f t="shared" si="507"/>
        <v>Ninguna</v>
      </c>
      <c r="CQ782" s="104">
        <f t="shared" si="508"/>
        <v>2.3764379334490472E-4</v>
      </c>
      <c r="CR782" s="104">
        <f t="shared" si="509"/>
        <v>2.3764379334490472E-4</v>
      </c>
      <c r="CS782" s="131" t="str">
        <f t="shared" si="510"/>
        <v>Ninguna</v>
      </c>
      <c r="CT782" s="132" t="str">
        <f t="shared" si="511"/>
        <v>Hipereutrofico</v>
      </c>
      <c r="CU782" s="83" t="s">
        <v>3195</v>
      </c>
      <c r="CV782" s="83" t="s">
        <v>3196</v>
      </c>
      <c r="CW782" s="90">
        <v>44125</v>
      </c>
      <c r="CX782" s="106">
        <f t="shared" si="512"/>
        <v>53.57848632930623</v>
      </c>
    </row>
    <row r="783" spans="1:102" ht="30" hidden="1" customHeight="1" x14ac:dyDescent="0.2">
      <c r="A783" s="83">
        <v>2020</v>
      </c>
      <c r="B783" s="84" t="s">
        <v>3198</v>
      </c>
      <c r="C783" s="84" t="s">
        <v>3199</v>
      </c>
      <c r="D783" s="85" t="s">
        <v>3200</v>
      </c>
      <c r="E783" s="84" t="s">
        <v>1411</v>
      </c>
      <c r="F783" s="86" t="s">
        <v>1412</v>
      </c>
      <c r="G783" s="86" t="s">
        <v>991</v>
      </c>
      <c r="H783" s="87">
        <v>-74.657749999999993</v>
      </c>
      <c r="I783" s="119">
        <v>6.6035000000000004</v>
      </c>
      <c r="J783" s="88">
        <v>935832.353</v>
      </c>
      <c r="K783" s="86">
        <v>1222014.5112000001</v>
      </c>
      <c r="L783" s="89" t="s">
        <v>3201</v>
      </c>
      <c r="M783" s="86" t="s">
        <v>2544</v>
      </c>
      <c r="N783" s="86" t="s">
        <v>79</v>
      </c>
      <c r="O783" s="86" t="s">
        <v>2741</v>
      </c>
      <c r="P783" s="86" t="s">
        <v>289</v>
      </c>
      <c r="Q783" s="84" t="s">
        <v>324</v>
      </c>
      <c r="R783" s="84" t="s">
        <v>730</v>
      </c>
      <c r="S783" s="84" t="s">
        <v>324</v>
      </c>
      <c r="T783" s="84" t="s">
        <v>325</v>
      </c>
      <c r="U783" s="85" t="s">
        <v>1413</v>
      </c>
      <c r="V783" s="84" t="s">
        <v>1414</v>
      </c>
      <c r="W783" s="84" t="s">
        <v>3202</v>
      </c>
      <c r="X783" s="90" t="s">
        <v>3199</v>
      </c>
      <c r="Y783" s="90">
        <v>44115</v>
      </c>
      <c r="Z783" s="91">
        <v>1.89</v>
      </c>
      <c r="AA783" s="91">
        <v>7.2</v>
      </c>
      <c r="AB783" s="91">
        <v>50.2</v>
      </c>
      <c r="AC783" s="91">
        <v>25.1</v>
      </c>
      <c r="AD783" s="91">
        <v>28.2</v>
      </c>
      <c r="AE783" s="91">
        <v>6.5</v>
      </c>
      <c r="AF783" s="91">
        <v>90.2</v>
      </c>
      <c r="AG783" s="91">
        <f t="shared" si="473"/>
        <v>3.0999999999999979</v>
      </c>
      <c r="AH783" s="96">
        <v>12</v>
      </c>
      <c r="AI783" s="96">
        <v>2</v>
      </c>
      <c r="AJ783" s="91" t="s">
        <v>88</v>
      </c>
      <c r="AK783" s="91" t="s">
        <v>88</v>
      </c>
      <c r="AL783" s="96">
        <v>1178</v>
      </c>
      <c r="AM783" s="96">
        <v>20162</v>
      </c>
      <c r="AN783" s="96">
        <v>1201</v>
      </c>
      <c r="AO783" s="96">
        <v>0.5</v>
      </c>
      <c r="AP783" s="96">
        <v>0.39080122699980169</v>
      </c>
      <c r="AQ783" s="96">
        <v>0.03</v>
      </c>
      <c r="AR783" s="96">
        <v>5</v>
      </c>
      <c r="AS783" s="96">
        <v>4.12</v>
      </c>
      <c r="AT783" s="96">
        <v>90</v>
      </c>
      <c r="AU783" s="91" t="s">
        <v>88</v>
      </c>
      <c r="AV783" s="96">
        <v>7</v>
      </c>
      <c r="AW783" s="96">
        <v>0.1</v>
      </c>
      <c r="AX783" s="96">
        <v>5</v>
      </c>
      <c r="AY783" s="96">
        <v>0.17199999999999999</v>
      </c>
      <c r="AZ783" s="96">
        <v>12.2</v>
      </c>
      <c r="BA783" s="96">
        <v>11.6</v>
      </c>
      <c r="BB783" s="91" t="s">
        <v>88</v>
      </c>
      <c r="BC783" s="91" t="s">
        <v>88</v>
      </c>
      <c r="BD783" s="91" t="s">
        <v>88</v>
      </c>
      <c r="BE783" s="93" t="s">
        <v>88</v>
      </c>
      <c r="BF783" s="91" t="s">
        <v>88</v>
      </c>
      <c r="BG783" s="91" t="s">
        <v>88</v>
      </c>
      <c r="BH783" s="91" t="s">
        <v>88</v>
      </c>
      <c r="BI783" s="127">
        <f t="shared" si="474"/>
        <v>95.273678446086478</v>
      </c>
      <c r="BJ783" s="128">
        <f t="shared" si="475"/>
        <v>21.631812971797974</v>
      </c>
      <c r="BK783" s="128">
        <f t="shared" si="476"/>
        <v>92.138198271999016</v>
      </c>
      <c r="BL783" s="128">
        <f t="shared" si="477"/>
        <v>80.14150832</v>
      </c>
      <c r="BM783" s="128">
        <f t="shared" si="478"/>
        <v>98.067122290169522</v>
      </c>
      <c r="BN783" s="128">
        <f t="shared" si="479"/>
        <v>61.608367706250007</v>
      </c>
      <c r="BO783" s="128">
        <f t="shared" si="480"/>
        <v>82.438239885695353</v>
      </c>
      <c r="BP783" s="128">
        <f t="shared" si="481"/>
        <v>88.068359567116858</v>
      </c>
      <c r="BQ783" s="128">
        <f t="shared" si="482"/>
        <v>84.914259871000013</v>
      </c>
      <c r="BR783" s="96">
        <f t="shared" si="483"/>
        <v>75.809223080993121</v>
      </c>
      <c r="BS783" s="129" t="str">
        <f t="shared" si="484"/>
        <v>BUENA</v>
      </c>
      <c r="BT783" s="98">
        <f t="shared" si="485"/>
        <v>29.069767441860467</v>
      </c>
      <c r="BU783" s="99">
        <f t="shared" si="486"/>
        <v>0.90200000000000002</v>
      </c>
      <c r="BV783" s="130">
        <f t="shared" si="487"/>
        <v>0.31294238066590296</v>
      </c>
      <c r="BW783" s="128">
        <f t="shared" si="488"/>
        <v>1</v>
      </c>
      <c r="BX783" s="127">
        <f t="shared" si="489"/>
        <v>0.91</v>
      </c>
      <c r="BY783" s="130">
        <f t="shared" si="490"/>
        <v>0.999</v>
      </c>
      <c r="BZ783" s="130">
        <f t="shared" si="491"/>
        <v>0.89554169343034051</v>
      </c>
      <c r="CA783" s="127">
        <f t="shared" si="492"/>
        <v>0.15</v>
      </c>
      <c r="CB783" s="99">
        <f t="shared" si="493"/>
        <v>0.74176777037347419</v>
      </c>
      <c r="CC783" s="129" t="str">
        <f t="shared" si="494"/>
        <v>Aceptable</v>
      </c>
      <c r="CD783" s="99">
        <f t="shared" si="495"/>
        <v>0.10445830656965946</v>
      </c>
      <c r="CE783" s="96">
        <f t="shared" si="496"/>
        <v>0</v>
      </c>
      <c r="CF783" s="96">
        <f t="shared" si="497"/>
        <v>0</v>
      </c>
      <c r="CG783" s="99">
        <f t="shared" si="498"/>
        <v>3.4819435523219817E-2</v>
      </c>
      <c r="CH783" s="131" t="str">
        <f t="shared" si="499"/>
        <v>Ninguna</v>
      </c>
      <c r="CI783" s="96">
        <f t="shared" si="500"/>
        <v>0</v>
      </c>
      <c r="CJ783" s="96">
        <f t="shared" si="501"/>
        <v>1</v>
      </c>
      <c r="CK783" s="96">
        <f t="shared" si="502"/>
        <v>9.7999999999999976E-2</v>
      </c>
      <c r="CL783" s="102">
        <f t="shared" si="503"/>
        <v>0.36599999999999994</v>
      </c>
      <c r="CM783" s="131" t="str">
        <f t="shared" si="504"/>
        <v>Baja</v>
      </c>
      <c r="CN783" s="96">
        <f t="shared" si="505"/>
        <v>0</v>
      </c>
      <c r="CO783" s="96">
        <f t="shared" si="506"/>
        <v>0</v>
      </c>
      <c r="CP783" s="131" t="str">
        <f t="shared" si="507"/>
        <v>Ninguna</v>
      </c>
      <c r="CQ783" s="104">
        <f t="shared" si="508"/>
        <v>1.9460609850855683E-3</v>
      </c>
      <c r="CR783" s="104">
        <f t="shared" si="509"/>
        <v>1.9460609850855683E-3</v>
      </c>
      <c r="CS783" s="131" t="str">
        <f t="shared" si="510"/>
        <v>Ninguna</v>
      </c>
      <c r="CT783" s="132" t="str">
        <f t="shared" si="511"/>
        <v>Eutrofico</v>
      </c>
      <c r="CU783" s="91" t="s">
        <v>3203</v>
      </c>
      <c r="CV783" s="83" t="s">
        <v>3204</v>
      </c>
      <c r="CW783" s="90">
        <v>44144</v>
      </c>
      <c r="CX783" s="106">
        <f t="shared" si="512"/>
        <v>5.420801226999802</v>
      </c>
    </row>
    <row r="784" spans="1:102" ht="30" hidden="1" customHeight="1" x14ac:dyDescent="0.2">
      <c r="A784" s="83">
        <v>2020</v>
      </c>
      <c r="B784" s="84" t="s">
        <v>3205</v>
      </c>
      <c r="C784" s="84" t="s">
        <v>3199</v>
      </c>
      <c r="D784" s="85" t="s">
        <v>3206</v>
      </c>
      <c r="E784" s="84" t="s">
        <v>1411</v>
      </c>
      <c r="F784" s="86" t="s">
        <v>1412</v>
      </c>
      <c r="G784" s="86" t="s">
        <v>991</v>
      </c>
      <c r="H784" s="87">
        <v>-74.656943999999996</v>
      </c>
      <c r="I784" s="119">
        <v>6.6040830000000001</v>
      </c>
      <c r="J784" s="88">
        <v>935921.51599999995</v>
      </c>
      <c r="K784" s="86">
        <v>1222078.9210000001</v>
      </c>
      <c r="L784" s="89" t="s">
        <v>3207</v>
      </c>
      <c r="M784" s="86" t="s">
        <v>2544</v>
      </c>
      <c r="N784" s="86" t="s">
        <v>79</v>
      </c>
      <c r="O784" s="86" t="s">
        <v>2741</v>
      </c>
      <c r="P784" s="86" t="s">
        <v>289</v>
      </c>
      <c r="Q784" s="84" t="s">
        <v>324</v>
      </c>
      <c r="R784" s="84" t="s">
        <v>730</v>
      </c>
      <c r="S784" s="84" t="s">
        <v>324</v>
      </c>
      <c r="T784" s="84" t="s">
        <v>325</v>
      </c>
      <c r="U784" s="85" t="s">
        <v>1413</v>
      </c>
      <c r="V784" s="84" t="s">
        <v>1414</v>
      </c>
      <c r="W784" s="84" t="s">
        <v>3202</v>
      </c>
      <c r="X784" s="90" t="s">
        <v>3199</v>
      </c>
      <c r="Y784" s="90">
        <v>44115</v>
      </c>
      <c r="Z784" s="91">
        <v>3.75</v>
      </c>
      <c r="AA784" s="91">
        <v>7.2</v>
      </c>
      <c r="AB784" s="91">
        <v>110.1</v>
      </c>
      <c r="AC784" s="91">
        <v>25.2</v>
      </c>
      <c r="AD784" s="91">
        <v>28.4</v>
      </c>
      <c r="AE784" s="91">
        <v>5.99</v>
      </c>
      <c r="AF784" s="91">
        <v>80.599999999999994</v>
      </c>
      <c r="AG784" s="91">
        <f t="shared" si="473"/>
        <v>3.1999999999999993</v>
      </c>
      <c r="AH784" s="96">
        <v>12</v>
      </c>
      <c r="AI784" s="96">
        <v>2.36</v>
      </c>
      <c r="AJ784" s="91" t="s">
        <v>88</v>
      </c>
      <c r="AK784" s="91" t="s">
        <v>88</v>
      </c>
      <c r="AL784" s="96">
        <v>46110</v>
      </c>
      <c r="AM784" s="96">
        <v>111990</v>
      </c>
      <c r="AN784" s="96">
        <v>46110</v>
      </c>
      <c r="AO784" s="96">
        <v>1.03</v>
      </c>
      <c r="AP784" s="96">
        <v>0.36143466080906511</v>
      </c>
      <c r="AQ784" s="96">
        <v>0.19700000000000001</v>
      </c>
      <c r="AR784" s="96">
        <v>5</v>
      </c>
      <c r="AS784" s="96">
        <v>5.48</v>
      </c>
      <c r="AT784" s="96">
        <v>75</v>
      </c>
      <c r="AU784" s="91" t="s">
        <v>88</v>
      </c>
      <c r="AV784" s="96">
        <v>13</v>
      </c>
      <c r="AW784" s="96">
        <v>0.1</v>
      </c>
      <c r="AX784" s="96">
        <v>5</v>
      </c>
      <c r="AY784" s="96">
        <v>0.85499999999999998</v>
      </c>
      <c r="AZ784" s="96">
        <v>29.8</v>
      </c>
      <c r="BA784" s="96">
        <v>14.2</v>
      </c>
      <c r="BB784" s="91" t="s">
        <v>88</v>
      </c>
      <c r="BC784" s="91" t="s">
        <v>88</v>
      </c>
      <c r="BD784" s="91" t="s">
        <v>88</v>
      </c>
      <c r="BE784" s="93" t="s">
        <v>88</v>
      </c>
      <c r="BF784" s="91" t="s">
        <v>88</v>
      </c>
      <c r="BG784" s="91" t="s">
        <v>88</v>
      </c>
      <c r="BH784" s="91" t="s">
        <v>88</v>
      </c>
      <c r="BI784" s="127">
        <f t="shared" si="474"/>
        <v>87.051071812861537</v>
      </c>
      <c r="BJ784" s="128">
        <f t="shared" si="475"/>
        <v>5.4618100757328918</v>
      </c>
      <c r="BK784" s="128">
        <f t="shared" si="476"/>
        <v>92.138198271999016</v>
      </c>
      <c r="BL784" s="128">
        <f t="shared" si="477"/>
        <v>76.980168530915762</v>
      </c>
      <c r="BM784" s="128">
        <f t="shared" si="478"/>
        <v>98.279879884357612</v>
      </c>
      <c r="BN784" s="128">
        <f t="shared" si="479"/>
        <v>39.967157294219561</v>
      </c>
      <c r="BO784" s="128">
        <f t="shared" si="480"/>
        <v>82.0146650993197</v>
      </c>
      <c r="BP784" s="128">
        <f t="shared" si="481"/>
        <v>85.088921306047226</v>
      </c>
      <c r="BQ784" s="128">
        <f t="shared" si="482"/>
        <v>85.639398085937501</v>
      </c>
      <c r="BR784" s="96">
        <f t="shared" si="483"/>
        <v>69.103633966913435</v>
      </c>
      <c r="BS784" s="129" t="str">
        <f t="shared" si="484"/>
        <v>MEDIA</v>
      </c>
      <c r="BT784" s="98">
        <f t="shared" si="485"/>
        <v>5.8479532163742691</v>
      </c>
      <c r="BU784" s="99">
        <f t="shared" si="486"/>
        <v>0.80599999999999994</v>
      </c>
      <c r="BV784" s="130">
        <f t="shared" si="487"/>
        <v>0.1</v>
      </c>
      <c r="BW784" s="128">
        <f t="shared" si="488"/>
        <v>1</v>
      </c>
      <c r="BX784" s="127">
        <f t="shared" si="489"/>
        <v>0.91</v>
      </c>
      <c r="BY784" s="130">
        <f t="shared" si="490"/>
        <v>0.98099999999999998</v>
      </c>
      <c r="BZ784" s="130">
        <f t="shared" si="491"/>
        <v>0.70077697617756418</v>
      </c>
      <c r="CA784" s="127">
        <f t="shared" si="492"/>
        <v>0.35</v>
      </c>
      <c r="CB784" s="99">
        <f t="shared" si="493"/>
        <v>0.69480877666485907</v>
      </c>
      <c r="CC784" s="129" t="str">
        <f t="shared" si="494"/>
        <v>Regular</v>
      </c>
      <c r="CD784" s="99">
        <f t="shared" si="495"/>
        <v>0.29922302382243582</v>
      </c>
      <c r="CE784" s="96">
        <f t="shared" si="496"/>
        <v>0</v>
      </c>
      <c r="CF784" s="96">
        <f t="shared" si="497"/>
        <v>0</v>
      </c>
      <c r="CG784" s="99">
        <f t="shared" si="498"/>
        <v>9.9741007940811935E-2</v>
      </c>
      <c r="CH784" s="131" t="str">
        <f t="shared" si="499"/>
        <v>Ninguna</v>
      </c>
      <c r="CI784" s="96">
        <f t="shared" si="500"/>
        <v>0.21103840207907459</v>
      </c>
      <c r="CJ784" s="96">
        <f t="shared" si="501"/>
        <v>1</v>
      </c>
      <c r="CK784" s="96">
        <f t="shared" si="502"/>
        <v>0.19400000000000006</v>
      </c>
      <c r="CL784" s="102">
        <f t="shared" si="503"/>
        <v>0.46834613402635822</v>
      </c>
      <c r="CM784" s="131" t="str">
        <f t="shared" si="504"/>
        <v>Media</v>
      </c>
      <c r="CN784" s="96">
        <f t="shared" si="505"/>
        <v>1.9E-2</v>
      </c>
      <c r="CO784" s="96">
        <f t="shared" si="506"/>
        <v>1.9E-2</v>
      </c>
      <c r="CP784" s="131" t="str">
        <f t="shared" si="507"/>
        <v>Ninguna</v>
      </c>
      <c r="CQ784" s="104">
        <f t="shared" si="508"/>
        <v>1.9460609850855683E-3</v>
      </c>
      <c r="CR784" s="104">
        <f t="shared" si="509"/>
        <v>1.9460609850855683E-3</v>
      </c>
      <c r="CS784" s="131" t="str">
        <f t="shared" si="510"/>
        <v>Ninguna</v>
      </c>
      <c r="CT784" s="132" t="str">
        <f t="shared" si="511"/>
        <v>Eutrofico</v>
      </c>
      <c r="CU784" s="91" t="s">
        <v>3203</v>
      </c>
      <c r="CV784" s="83" t="s">
        <v>3204</v>
      </c>
      <c r="CW784" s="90">
        <v>44144</v>
      </c>
      <c r="CX784" s="106">
        <f t="shared" si="512"/>
        <v>5.5584346608090653</v>
      </c>
    </row>
    <row r="785" spans="1:102" ht="30" hidden="1" customHeight="1" x14ac:dyDescent="0.2">
      <c r="A785" s="83">
        <v>2020</v>
      </c>
      <c r="B785" s="84" t="s">
        <v>3208</v>
      </c>
      <c r="C785" s="84" t="s">
        <v>1260</v>
      </c>
      <c r="D785" s="85" t="s">
        <v>3209</v>
      </c>
      <c r="E785" s="84" t="s">
        <v>1262</v>
      </c>
      <c r="F785" s="86" t="s">
        <v>151</v>
      </c>
      <c r="G785" s="86" t="s">
        <v>991</v>
      </c>
      <c r="H785" s="87">
        <v>-75.946360999999996</v>
      </c>
      <c r="I785" s="119">
        <v>6.491778</v>
      </c>
      <c r="J785" s="88">
        <v>793249.3345</v>
      </c>
      <c r="K785" s="86">
        <v>1210003.2552</v>
      </c>
      <c r="L785" s="89" t="s">
        <v>3210</v>
      </c>
      <c r="M785" s="86" t="s">
        <v>2544</v>
      </c>
      <c r="N785" s="86" t="s">
        <v>79</v>
      </c>
      <c r="O785" s="86" t="s">
        <v>2545</v>
      </c>
      <c r="P785" s="86" t="s">
        <v>80</v>
      </c>
      <c r="Q785" s="84" t="s">
        <v>2648</v>
      </c>
      <c r="R785" s="84" t="s">
        <v>701</v>
      </c>
      <c r="S785" s="84" t="s">
        <v>153</v>
      </c>
      <c r="T785" s="84" t="s">
        <v>154</v>
      </c>
      <c r="U785" s="85" t="s">
        <v>1263</v>
      </c>
      <c r="V785" s="84" t="s">
        <v>823</v>
      </c>
      <c r="W785" s="84" t="s">
        <v>1264</v>
      </c>
      <c r="X785" s="90" t="s">
        <v>1260</v>
      </c>
      <c r="Y785" s="90">
        <v>44112</v>
      </c>
      <c r="Z785" s="91">
        <v>1.21</v>
      </c>
      <c r="AA785" s="91">
        <v>7.83</v>
      </c>
      <c r="AB785" s="91">
        <v>160.6</v>
      </c>
      <c r="AC785" s="91">
        <v>18.5</v>
      </c>
      <c r="AD785" s="91">
        <v>19.8</v>
      </c>
      <c r="AE785" s="91">
        <v>6.03</v>
      </c>
      <c r="AF785" s="91">
        <v>83.3</v>
      </c>
      <c r="AG785" s="91">
        <f t="shared" si="473"/>
        <v>1.3000000000000007</v>
      </c>
      <c r="AH785" s="96">
        <v>12</v>
      </c>
      <c r="AI785" s="96">
        <v>2</v>
      </c>
      <c r="AJ785" s="91" t="s">
        <v>88</v>
      </c>
      <c r="AK785" s="91" t="s">
        <v>88</v>
      </c>
      <c r="AL785" s="96">
        <v>630</v>
      </c>
      <c r="AM785" s="96">
        <v>17530</v>
      </c>
      <c r="AN785" s="96">
        <v>1220</v>
      </c>
      <c r="AO785" s="96">
        <v>0.5</v>
      </c>
      <c r="AP785" s="96">
        <v>0.26204012908657215</v>
      </c>
      <c r="AQ785" s="96">
        <v>0.03</v>
      </c>
      <c r="AR785" s="96">
        <v>5</v>
      </c>
      <c r="AS785" s="96">
        <v>8.73</v>
      </c>
      <c r="AT785" s="96">
        <v>316</v>
      </c>
      <c r="AU785" s="91" t="s">
        <v>88</v>
      </c>
      <c r="AV785" s="96">
        <v>19</v>
      </c>
      <c r="AW785" s="96">
        <v>0.1</v>
      </c>
      <c r="AX785" s="96">
        <v>5</v>
      </c>
      <c r="AY785" s="96">
        <v>0.58899999999999997</v>
      </c>
      <c r="AZ785" s="96">
        <v>196</v>
      </c>
      <c r="BA785" s="96">
        <v>220</v>
      </c>
      <c r="BB785" s="91" t="s">
        <v>88</v>
      </c>
      <c r="BC785" s="91" t="s">
        <v>88</v>
      </c>
      <c r="BD785" s="91" t="s">
        <v>88</v>
      </c>
      <c r="BE785" s="93" t="s">
        <v>88</v>
      </c>
      <c r="BF785" s="91" t="s">
        <v>88</v>
      </c>
      <c r="BG785" s="91" t="s">
        <v>88</v>
      </c>
      <c r="BH785" s="91" t="s">
        <v>88</v>
      </c>
      <c r="BI785" s="127">
        <f t="shared" si="474"/>
        <v>89.795878591512718</v>
      </c>
      <c r="BJ785" s="128">
        <f t="shared" si="475"/>
        <v>21.522722455525269</v>
      </c>
      <c r="BK785" s="128">
        <f t="shared" si="476"/>
        <v>88.969574846720207</v>
      </c>
      <c r="BL785" s="128">
        <f t="shared" si="477"/>
        <v>80.14150832</v>
      </c>
      <c r="BM785" s="128">
        <f t="shared" si="478"/>
        <v>99.004619356675605</v>
      </c>
      <c r="BN785" s="128">
        <f t="shared" si="479"/>
        <v>61.608367706250007</v>
      </c>
      <c r="BO785" s="128">
        <f t="shared" si="480"/>
        <v>88.410679186051368</v>
      </c>
      <c r="BP785" s="128">
        <f t="shared" si="481"/>
        <v>78.57421035046066</v>
      </c>
      <c r="BQ785" s="128">
        <f t="shared" si="482"/>
        <v>47.50165728232961</v>
      </c>
      <c r="BR785" s="96">
        <f t="shared" si="483"/>
        <v>71.824573564478072</v>
      </c>
      <c r="BS785" s="129" t="str">
        <f t="shared" si="484"/>
        <v>BUENA</v>
      </c>
      <c r="BT785" s="98">
        <f t="shared" si="485"/>
        <v>8.4889643463497464</v>
      </c>
      <c r="BU785" s="99">
        <f t="shared" si="486"/>
        <v>0.83299999999999996</v>
      </c>
      <c r="BV785" s="130">
        <f t="shared" si="487"/>
        <v>0.30710059154206865</v>
      </c>
      <c r="BW785" s="128">
        <f t="shared" si="488"/>
        <v>1</v>
      </c>
      <c r="BX785" s="127">
        <f t="shared" si="489"/>
        <v>0.91</v>
      </c>
      <c r="BY785" s="130">
        <f t="shared" si="490"/>
        <v>0.96299999999999997</v>
      </c>
      <c r="BZ785" s="130">
        <f t="shared" si="491"/>
        <v>0.50375170816542969</v>
      </c>
      <c r="CA785" s="127">
        <f t="shared" si="492"/>
        <v>0.35</v>
      </c>
      <c r="CB785" s="99">
        <f t="shared" si="493"/>
        <v>0.69801932195904992</v>
      </c>
      <c r="CC785" s="129" t="str">
        <f t="shared" si="494"/>
        <v>Regular</v>
      </c>
      <c r="CD785" s="99">
        <f t="shared" si="495"/>
        <v>0.49624829183457037</v>
      </c>
      <c r="CE785" s="96">
        <f t="shared" si="496"/>
        <v>1</v>
      </c>
      <c r="CF785" s="96">
        <f t="shared" si="497"/>
        <v>0.73</v>
      </c>
      <c r="CG785" s="99">
        <f t="shared" si="498"/>
        <v>0.74208276394485673</v>
      </c>
      <c r="CH785" s="131" t="str">
        <f t="shared" si="499"/>
        <v>Alta</v>
      </c>
      <c r="CI785" s="96">
        <f t="shared" si="500"/>
        <v>0</v>
      </c>
      <c r="CJ785" s="96">
        <f t="shared" si="501"/>
        <v>0.9365178730125252</v>
      </c>
      <c r="CK785" s="96">
        <f t="shared" si="502"/>
        <v>0.16700000000000004</v>
      </c>
      <c r="CL785" s="102">
        <f t="shared" si="503"/>
        <v>0.36783929100417506</v>
      </c>
      <c r="CM785" s="131" t="str">
        <f t="shared" si="504"/>
        <v>Baja</v>
      </c>
      <c r="CN785" s="96">
        <f t="shared" si="505"/>
        <v>3.7000000000000005E-2</v>
      </c>
      <c r="CO785" s="96">
        <f t="shared" si="506"/>
        <v>3.7000000000000005E-2</v>
      </c>
      <c r="CP785" s="131" t="str">
        <f t="shared" si="507"/>
        <v>Ninguna</v>
      </c>
      <c r="CQ785" s="104">
        <f t="shared" si="508"/>
        <v>1.6848526441279984E-2</v>
      </c>
      <c r="CR785" s="104">
        <f t="shared" si="509"/>
        <v>1.6848526441279984E-2</v>
      </c>
      <c r="CS785" s="131" t="str">
        <f t="shared" si="510"/>
        <v>Ninguna</v>
      </c>
      <c r="CT785" s="132" t="str">
        <f t="shared" si="511"/>
        <v>Eutrofico</v>
      </c>
      <c r="CU785" s="91" t="s">
        <v>3211</v>
      </c>
      <c r="CV785" s="83" t="s">
        <v>3212</v>
      </c>
      <c r="CW785" s="90">
        <v>44142</v>
      </c>
      <c r="CX785" s="106">
        <f t="shared" si="512"/>
        <v>5.2920401290865726</v>
      </c>
    </row>
    <row r="786" spans="1:102" ht="30" hidden="1" customHeight="1" x14ac:dyDescent="0.2">
      <c r="A786" s="83">
        <v>2020</v>
      </c>
      <c r="B786" s="84" t="s">
        <v>3213</v>
      </c>
      <c r="C786" s="84" t="s">
        <v>1260</v>
      </c>
      <c r="D786" s="85" t="s">
        <v>3214</v>
      </c>
      <c r="E786" s="84" t="s">
        <v>1262</v>
      </c>
      <c r="F786" s="86" t="s">
        <v>151</v>
      </c>
      <c r="G786" s="86" t="s">
        <v>991</v>
      </c>
      <c r="H786" s="87">
        <v>-75.946111000000002</v>
      </c>
      <c r="I786" s="119">
        <v>6.4906670000000002</v>
      </c>
      <c r="J786" s="88">
        <v>793276.54810000001</v>
      </c>
      <c r="K786" s="86">
        <v>1209880.2128999999</v>
      </c>
      <c r="L786" s="89" t="s">
        <v>3215</v>
      </c>
      <c r="M786" s="86" t="s">
        <v>2544</v>
      </c>
      <c r="N786" s="86" t="s">
        <v>79</v>
      </c>
      <c r="O786" s="86" t="s">
        <v>2545</v>
      </c>
      <c r="P786" s="86" t="s">
        <v>80</v>
      </c>
      <c r="Q786" s="84" t="s">
        <v>2648</v>
      </c>
      <c r="R786" s="84" t="s">
        <v>701</v>
      </c>
      <c r="S786" s="84" t="s">
        <v>153</v>
      </c>
      <c r="T786" s="84" t="s">
        <v>154</v>
      </c>
      <c r="U786" s="85" t="s">
        <v>1263</v>
      </c>
      <c r="V786" s="84" t="s">
        <v>823</v>
      </c>
      <c r="W786" s="84" t="s">
        <v>1264</v>
      </c>
      <c r="X786" s="90" t="s">
        <v>1260</v>
      </c>
      <c r="Y786" s="90">
        <v>44112</v>
      </c>
      <c r="Z786" s="91">
        <v>1.69</v>
      </c>
      <c r="AA786" s="91">
        <v>8.68</v>
      </c>
      <c r="AB786" s="91">
        <v>1337</v>
      </c>
      <c r="AC786" s="91">
        <v>17.7</v>
      </c>
      <c r="AD786" s="91">
        <v>19.8</v>
      </c>
      <c r="AE786" s="91">
        <v>6.68</v>
      </c>
      <c r="AF786" s="91">
        <v>91.4</v>
      </c>
      <c r="AG786" s="91">
        <f t="shared" si="473"/>
        <v>2.1000000000000014</v>
      </c>
      <c r="AH786" s="96">
        <v>13.3</v>
      </c>
      <c r="AI786" s="96">
        <v>2.88</v>
      </c>
      <c r="AJ786" s="91" t="s">
        <v>88</v>
      </c>
      <c r="AK786" s="91" t="s">
        <v>88</v>
      </c>
      <c r="AL786" s="96">
        <v>161000</v>
      </c>
      <c r="AM786" s="96">
        <v>512000</v>
      </c>
      <c r="AN786" s="96">
        <v>161000</v>
      </c>
      <c r="AO786" s="96">
        <v>0.59499999999999997</v>
      </c>
      <c r="AP786" s="96">
        <v>0.2484863293062323</v>
      </c>
      <c r="AQ786" s="96">
        <v>0.03</v>
      </c>
      <c r="AR786" s="96">
        <v>5</v>
      </c>
      <c r="AS786" s="96">
        <v>39</v>
      </c>
      <c r="AT786" s="96">
        <v>365</v>
      </c>
      <c r="AU786" s="91" t="s">
        <v>88</v>
      </c>
      <c r="AV786" s="96">
        <v>50</v>
      </c>
      <c r="AW786" s="96">
        <v>0.2</v>
      </c>
      <c r="AX786" s="96">
        <v>5</v>
      </c>
      <c r="AY786" s="96">
        <v>0.64700000000000002</v>
      </c>
      <c r="AZ786" s="96">
        <v>175</v>
      </c>
      <c r="BA786" s="96">
        <v>185</v>
      </c>
      <c r="BB786" s="91" t="s">
        <v>88</v>
      </c>
      <c r="BC786" s="91" t="s">
        <v>88</v>
      </c>
      <c r="BD786" s="91" t="s">
        <v>88</v>
      </c>
      <c r="BE786" s="93" t="s">
        <v>88</v>
      </c>
      <c r="BF786" s="91" t="s">
        <v>88</v>
      </c>
      <c r="BG786" s="91" t="s">
        <v>88</v>
      </c>
      <c r="BH786" s="91" t="s">
        <v>88</v>
      </c>
      <c r="BI786" s="127">
        <f t="shared" si="474"/>
        <v>95.980642399069396</v>
      </c>
      <c r="BJ786" s="128">
        <f t="shared" si="475"/>
        <v>2</v>
      </c>
      <c r="BK786" s="128">
        <f t="shared" si="476"/>
        <v>61.994058081043477</v>
      </c>
      <c r="BL786" s="128">
        <f t="shared" si="477"/>
        <v>72.634640619737908</v>
      </c>
      <c r="BM786" s="128">
        <f t="shared" si="478"/>
        <v>99.104004398411917</v>
      </c>
      <c r="BN786" s="128">
        <f t="shared" si="479"/>
        <v>56.567087232350552</v>
      </c>
      <c r="BO786" s="128">
        <f t="shared" si="480"/>
        <v>86.17148504139638</v>
      </c>
      <c r="BP786" s="128">
        <f t="shared" si="481"/>
        <v>45.055208929900004</v>
      </c>
      <c r="BQ786" s="128">
        <f t="shared" si="482"/>
        <v>36.366377771937522</v>
      </c>
      <c r="BR786" s="96">
        <f t="shared" si="483"/>
        <v>61.780186890571272</v>
      </c>
      <c r="BS786" s="129" t="str">
        <f t="shared" si="484"/>
        <v>MEDIA</v>
      </c>
      <c r="BT786" s="98">
        <f t="shared" si="485"/>
        <v>7.727975270479134</v>
      </c>
      <c r="BU786" s="99">
        <f t="shared" si="486"/>
        <v>0.91400000000000003</v>
      </c>
      <c r="BV786" s="130">
        <f t="shared" si="487"/>
        <v>0.1</v>
      </c>
      <c r="BW786" s="128">
        <f t="shared" si="488"/>
        <v>0.70274129522704709</v>
      </c>
      <c r="BX786" s="127">
        <f t="shared" si="489"/>
        <v>0.91</v>
      </c>
      <c r="BY786" s="130">
        <f t="shared" si="490"/>
        <v>0.87</v>
      </c>
      <c r="BZ786" s="130">
        <f t="shared" si="491"/>
        <v>0</v>
      </c>
      <c r="CA786" s="127">
        <f t="shared" si="492"/>
        <v>0.35</v>
      </c>
      <c r="CB786" s="99">
        <f t="shared" si="493"/>
        <v>0.55682378133178667</v>
      </c>
      <c r="CC786" s="129" t="str">
        <f t="shared" si="494"/>
        <v>Regular</v>
      </c>
      <c r="CD786" s="99">
        <f t="shared" si="495"/>
        <v>1</v>
      </c>
      <c r="CE786" s="96">
        <f t="shared" si="496"/>
        <v>1</v>
      </c>
      <c r="CF786" s="96">
        <f t="shared" si="497"/>
        <v>0.625</v>
      </c>
      <c r="CG786" s="99">
        <f t="shared" si="498"/>
        <v>0.875</v>
      </c>
      <c r="CH786" s="131" t="str">
        <f t="shared" si="499"/>
        <v>Muy Alta</v>
      </c>
      <c r="CI786" s="96">
        <f t="shared" si="500"/>
        <v>0.2715747414314616</v>
      </c>
      <c r="CJ786" s="96">
        <f t="shared" si="501"/>
        <v>1</v>
      </c>
      <c r="CK786" s="96">
        <f t="shared" si="502"/>
        <v>8.5999999999999965E-2</v>
      </c>
      <c r="CL786" s="102">
        <f t="shared" si="503"/>
        <v>0.45252491381048721</v>
      </c>
      <c r="CM786" s="131" t="str">
        <f t="shared" si="504"/>
        <v>Media</v>
      </c>
      <c r="CN786" s="96">
        <f t="shared" si="505"/>
        <v>0.13</v>
      </c>
      <c r="CO786" s="96">
        <f t="shared" si="506"/>
        <v>0.13</v>
      </c>
      <c r="CP786" s="131" t="str">
        <f t="shared" si="507"/>
        <v>Ninguna</v>
      </c>
      <c r="CQ786" s="104">
        <f t="shared" si="508"/>
        <v>0.24342367071091991</v>
      </c>
      <c r="CR786" s="104">
        <f t="shared" si="509"/>
        <v>0.24342367071091991</v>
      </c>
      <c r="CS786" s="131" t="str">
        <f t="shared" si="510"/>
        <v>Baja</v>
      </c>
      <c r="CT786" s="132" t="str">
        <f t="shared" si="511"/>
        <v>Eutrofico</v>
      </c>
      <c r="CU786" s="83" t="s">
        <v>3211</v>
      </c>
      <c r="CV786" s="83" t="s">
        <v>3212</v>
      </c>
      <c r="CW786" s="90">
        <v>44142</v>
      </c>
      <c r="CX786" s="106">
        <f t="shared" si="512"/>
        <v>5.2784863293062321</v>
      </c>
    </row>
    <row r="787" spans="1:102" ht="30" hidden="1" customHeight="1" x14ac:dyDescent="0.2">
      <c r="A787" s="83">
        <v>2020</v>
      </c>
      <c r="B787" s="84" t="s">
        <v>3216</v>
      </c>
      <c r="C787" s="84" t="s">
        <v>410</v>
      </c>
      <c r="D787" s="85" t="s">
        <v>3217</v>
      </c>
      <c r="E787" s="84" t="s">
        <v>134</v>
      </c>
      <c r="F787" s="86" t="s">
        <v>135</v>
      </c>
      <c r="G787" s="86">
        <v>14</v>
      </c>
      <c r="H787" s="87">
        <v>-75.961250000000007</v>
      </c>
      <c r="I787" s="119">
        <v>5.7023330000000003</v>
      </c>
      <c r="J787" s="88">
        <v>791296.46829999995</v>
      </c>
      <c r="K787" s="86">
        <v>1122660.7583999999</v>
      </c>
      <c r="L787" s="89" t="s">
        <v>3218</v>
      </c>
      <c r="M787" s="86" t="s">
        <v>2544</v>
      </c>
      <c r="N787" s="86" t="s">
        <v>79</v>
      </c>
      <c r="O787" s="86" t="s">
        <v>2545</v>
      </c>
      <c r="P787" s="86" t="s">
        <v>80</v>
      </c>
      <c r="Q787" s="84" t="s">
        <v>137</v>
      </c>
      <c r="R787" s="84" t="s">
        <v>696</v>
      </c>
      <c r="S787" s="84" t="s">
        <v>390</v>
      </c>
      <c r="T787" s="84" t="s">
        <v>391</v>
      </c>
      <c r="U787" s="85" t="s">
        <v>409</v>
      </c>
      <c r="V787" s="84" t="s">
        <v>410</v>
      </c>
      <c r="W787" s="84" t="s">
        <v>411</v>
      </c>
      <c r="X787" s="90" t="s">
        <v>410</v>
      </c>
      <c r="Y787" s="90">
        <v>44134</v>
      </c>
      <c r="Z787" s="91">
        <v>6448.9</v>
      </c>
      <c r="AA787" s="91">
        <v>6.62</v>
      </c>
      <c r="AB787" s="91">
        <v>30</v>
      </c>
      <c r="AC787" s="91">
        <v>18</v>
      </c>
      <c r="AD787" s="91">
        <v>21</v>
      </c>
      <c r="AE787" s="91">
        <v>7.71</v>
      </c>
      <c r="AF787" s="91">
        <v>96.1</v>
      </c>
      <c r="AG787" s="91">
        <f t="shared" si="473"/>
        <v>3</v>
      </c>
      <c r="AH787" s="96">
        <v>12</v>
      </c>
      <c r="AI787" s="96">
        <v>2</v>
      </c>
      <c r="AJ787" s="91" t="s">
        <v>88</v>
      </c>
      <c r="AK787" s="91" t="s">
        <v>88</v>
      </c>
      <c r="AL787" s="96">
        <v>10810</v>
      </c>
      <c r="AM787" s="96">
        <v>30760</v>
      </c>
      <c r="AN787" s="96">
        <v>19863</v>
      </c>
      <c r="AO787" s="96">
        <v>0.5</v>
      </c>
      <c r="AP787" s="96">
        <v>0.2484863293062323</v>
      </c>
      <c r="AQ787" s="96">
        <v>0.03</v>
      </c>
      <c r="AR787" s="96">
        <v>5</v>
      </c>
      <c r="AS787" s="96">
        <v>1.67</v>
      </c>
      <c r="AT787" s="96">
        <v>21</v>
      </c>
      <c r="AU787" s="91" t="s">
        <v>88</v>
      </c>
      <c r="AV787" s="96">
        <v>7</v>
      </c>
      <c r="AW787" s="96">
        <v>0.1</v>
      </c>
      <c r="AX787" s="96">
        <v>5</v>
      </c>
      <c r="AY787" s="96">
        <v>0.26500000000000001</v>
      </c>
      <c r="AZ787" s="96">
        <v>7.13</v>
      </c>
      <c r="BA787" s="96">
        <v>11.5</v>
      </c>
      <c r="BB787" s="91" t="s">
        <v>88</v>
      </c>
      <c r="BC787" s="91" t="s">
        <v>88</v>
      </c>
      <c r="BD787" s="91" t="s">
        <v>88</v>
      </c>
      <c r="BE787" s="93" t="s">
        <v>88</v>
      </c>
      <c r="BF787" s="91" t="s">
        <v>88</v>
      </c>
      <c r="BG787" s="91" t="s">
        <v>88</v>
      </c>
      <c r="BH787" s="91" t="s">
        <v>88</v>
      </c>
      <c r="BI787" s="127">
        <f t="shared" si="474"/>
        <v>98.000454495373745</v>
      </c>
      <c r="BJ787" s="128">
        <f t="shared" si="475"/>
        <v>7.7792257463368228</v>
      </c>
      <c r="BK787" s="128">
        <f t="shared" si="476"/>
        <v>77.757164070066409</v>
      </c>
      <c r="BL787" s="128">
        <f t="shared" si="477"/>
        <v>80.14150832</v>
      </c>
      <c r="BM787" s="128">
        <f t="shared" si="478"/>
        <v>99.104004398411917</v>
      </c>
      <c r="BN787" s="128">
        <f t="shared" si="479"/>
        <v>61.608367706250007</v>
      </c>
      <c r="BO787" s="128">
        <f t="shared" si="480"/>
        <v>82.8532985051</v>
      </c>
      <c r="BP787" s="128">
        <f t="shared" si="481"/>
        <v>93.843245890713064</v>
      </c>
      <c r="BQ787" s="128">
        <f t="shared" si="482"/>
        <v>83.770569213099108</v>
      </c>
      <c r="BR787" s="96">
        <f t="shared" si="483"/>
        <v>73.001573923684916</v>
      </c>
      <c r="BS787" s="129" t="str">
        <f t="shared" si="484"/>
        <v>BUENA</v>
      </c>
      <c r="BT787" s="98">
        <f t="shared" si="485"/>
        <v>18.867924528301884</v>
      </c>
      <c r="BU787" s="99">
        <f t="shared" si="486"/>
        <v>0.96099999999999997</v>
      </c>
      <c r="BV787" s="130">
        <f t="shared" si="487"/>
        <v>0.1</v>
      </c>
      <c r="BW787" s="128">
        <f t="shared" si="488"/>
        <v>0.82182963570451861</v>
      </c>
      <c r="BX787" s="127">
        <f t="shared" si="489"/>
        <v>0.91</v>
      </c>
      <c r="BY787" s="130">
        <f t="shared" si="490"/>
        <v>0.999</v>
      </c>
      <c r="BZ787" s="130">
        <f t="shared" si="491"/>
        <v>0.94759864932428817</v>
      </c>
      <c r="CA787" s="127">
        <f t="shared" si="492"/>
        <v>0.8</v>
      </c>
      <c r="CB787" s="99">
        <f t="shared" si="493"/>
        <v>0.79473995990403301</v>
      </c>
      <c r="CC787" s="129" t="str">
        <f t="shared" si="494"/>
        <v>Aceptable</v>
      </c>
      <c r="CD787" s="99">
        <f t="shared" si="495"/>
        <v>5.2401350675711791E-2</v>
      </c>
      <c r="CE787" s="96">
        <f t="shared" si="496"/>
        <v>0</v>
      </c>
      <c r="CF787" s="96">
        <f t="shared" si="497"/>
        <v>0</v>
      </c>
      <c r="CG787" s="99">
        <f t="shared" si="498"/>
        <v>1.746711689190393E-2</v>
      </c>
      <c r="CH787" s="131" t="str">
        <f t="shared" si="499"/>
        <v>Ninguna</v>
      </c>
      <c r="CI787" s="96">
        <f t="shared" si="500"/>
        <v>0</v>
      </c>
      <c r="CJ787" s="96">
        <f t="shared" si="501"/>
        <v>1</v>
      </c>
      <c r="CK787" s="96">
        <f t="shared" si="502"/>
        <v>3.9000000000000035E-2</v>
      </c>
      <c r="CL787" s="102">
        <f t="shared" si="503"/>
        <v>0.34633333333333338</v>
      </c>
      <c r="CM787" s="131" t="str">
        <f t="shared" si="504"/>
        <v>Baja</v>
      </c>
      <c r="CN787" s="96">
        <f t="shared" si="505"/>
        <v>0</v>
      </c>
      <c r="CO787" s="96">
        <f t="shared" si="506"/>
        <v>0</v>
      </c>
      <c r="CP787" s="131" t="str">
        <f t="shared" si="507"/>
        <v>Ninguna</v>
      </c>
      <c r="CQ787" s="104">
        <f t="shared" si="508"/>
        <v>2.6355101965260636E-4</v>
      </c>
      <c r="CR787" s="104">
        <f t="shared" si="509"/>
        <v>2.6355101965260636E-4</v>
      </c>
      <c r="CS787" s="131" t="str">
        <f t="shared" si="510"/>
        <v>Ninguna</v>
      </c>
      <c r="CT787" s="132" t="str">
        <f t="shared" si="511"/>
        <v>Eutrofico</v>
      </c>
      <c r="CU787" s="83" t="s">
        <v>3219</v>
      </c>
      <c r="CV787" s="83" t="s">
        <v>3220</v>
      </c>
      <c r="CW787" s="90">
        <v>44152</v>
      </c>
      <c r="CX787" s="106">
        <f t="shared" si="512"/>
        <v>5.2784863293062321</v>
      </c>
    </row>
    <row r="788" spans="1:102" ht="30" hidden="1" customHeight="1" x14ac:dyDescent="0.2">
      <c r="A788" s="83">
        <v>2020</v>
      </c>
      <c r="B788" s="84" t="s">
        <v>3221</v>
      </c>
      <c r="C788" s="84" t="s">
        <v>410</v>
      </c>
      <c r="D788" s="85" t="s">
        <v>3222</v>
      </c>
      <c r="E788" s="84" t="s">
        <v>134</v>
      </c>
      <c r="F788" s="86" t="s">
        <v>135</v>
      </c>
      <c r="G788" s="86">
        <v>14</v>
      </c>
      <c r="H788" s="87">
        <v>-75.960389000000006</v>
      </c>
      <c r="I788" s="119">
        <v>5.7016939999999998</v>
      </c>
      <c r="J788" s="88">
        <v>791391.67539999995</v>
      </c>
      <c r="K788" s="86">
        <v>1122589.7572000001</v>
      </c>
      <c r="L788" s="89" t="s">
        <v>3223</v>
      </c>
      <c r="M788" s="86" t="s">
        <v>2544</v>
      </c>
      <c r="N788" s="86" t="s">
        <v>79</v>
      </c>
      <c r="O788" s="86" t="s">
        <v>2545</v>
      </c>
      <c r="P788" s="86" t="s">
        <v>80</v>
      </c>
      <c r="Q788" s="84" t="s">
        <v>137</v>
      </c>
      <c r="R788" s="84" t="s">
        <v>696</v>
      </c>
      <c r="S788" s="84" t="s">
        <v>390</v>
      </c>
      <c r="T788" s="84" t="s">
        <v>391</v>
      </c>
      <c r="U788" s="85" t="s">
        <v>409</v>
      </c>
      <c r="V788" s="84" t="s">
        <v>410</v>
      </c>
      <c r="W788" s="84" t="s">
        <v>411</v>
      </c>
      <c r="X788" s="90" t="s">
        <v>410</v>
      </c>
      <c r="Y788" s="90">
        <v>44134</v>
      </c>
      <c r="Z788" s="91">
        <v>6509.72</v>
      </c>
      <c r="AA788" s="91">
        <v>5.79</v>
      </c>
      <c r="AB788" s="91">
        <v>70</v>
      </c>
      <c r="AC788" s="91">
        <v>18.2</v>
      </c>
      <c r="AD788" s="91">
        <v>22</v>
      </c>
      <c r="AE788" s="91">
        <v>7.45</v>
      </c>
      <c r="AF788" s="91">
        <v>95.2</v>
      </c>
      <c r="AG788" s="91">
        <f t="shared" si="473"/>
        <v>3.8000000000000007</v>
      </c>
      <c r="AH788" s="96">
        <v>12</v>
      </c>
      <c r="AI788" s="96">
        <v>2</v>
      </c>
      <c r="AJ788" s="91" t="s">
        <v>88</v>
      </c>
      <c r="AK788" s="91" t="s">
        <v>88</v>
      </c>
      <c r="AL788" s="96">
        <v>15531</v>
      </c>
      <c r="AM788" s="96">
        <v>116200</v>
      </c>
      <c r="AN788" s="96">
        <v>24196</v>
      </c>
      <c r="AO788" s="96">
        <v>0.5</v>
      </c>
      <c r="AP788" s="96">
        <v>0.2484863293062323</v>
      </c>
      <c r="AQ788" s="96">
        <v>0.03</v>
      </c>
      <c r="AR788" s="96">
        <v>5</v>
      </c>
      <c r="AS788" s="96">
        <v>1.46</v>
      </c>
      <c r="AT788" s="96">
        <v>15</v>
      </c>
      <c r="AU788" s="91" t="s">
        <v>88</v>
      </c>
      <c r="AV788" s="96">
        <v>7</v>
      </c>
      <c r="AW788" s="96">
        <v>0.1</v>
      </c>
      <c r="AX788" s="96">
        <v>5</v>
      </c>
      <c r="AY788" s="96">
        <v>0.32400000000000001</v>
      </c>
      <c r="AZ788" s="96">
        <v>7.29</v>
      </c>
      <c r="BA788" s="96">
        <v>7.67</v>
      </c>
      <c r="BB788" s="91" t="s">
        <v>88</v>
      </c>
      <c r="BC788" s="91" t="s">
        <v>88</v>
      </c>
      <c r="BD788" s="91" t="s">
        <v>88</v>
      </c>
      <c r="BE788" s="93" t="s">
        <v>88</v>
      </c>
      <c r="BF788" s="91" t="s">
        <v>88</v>
      </c>
      <c r="BG788" s="91" t="s">
        <v>88</v>
      </c>
      <c r="BH788" s="91" t="s">
        <v>88</v>
      </c>
      <c r="BI788" s="127">
        <f t="shared" si="474"/>
        <v>97.7075570904709</v>
      </c>
      <c r="BJ788" s="128">
        <f t="shared" si="475"/>
        <v>7.1744148490748181</v>
      </c>
      <c r="BK788" s="128">
        <f t="shared" si="476"/>
        <v>49.07584381878857</v>
      </c>
      <c r="BL788" s="128">
        <f t="shared" si="477"/>
        <v>80.14150832</v>
      </c>
      <c r="BM788" s="128">
        <f t="shared" si="478"/>
        <v>99.104004398411917</v>
      </c>
      <c r="BN788" s="128">
        <f t="shared" si="479"/>
        <v>61.608367706250007</v>
      </c>
      <c r="BO788" s="128">
        <f t="shared" si="480"/>
        <v>79.306378458376571</v>
      </c>
      <c r="BP788" s="128">
        <f t="shared" si="481"/>
        <v>94.363690271187465</v>
      </c>
      <c r="BQ788" s="128">
        <f t="shared" si="482"/>
        <v>83.028622036937506</v>
      </c>
      <c r="BR788" s="96">
        <f t="shared" si="483"/>
        <v>69.335073637083241</v>
      </c>
      <c r="BS788" s="129" t="str">
        <f t="shared" si="484"/>
        <v>MEDIA</v>
      </c>
      <c r="BT788" s="98">
        <f t="shared" si="485"/>
        <v>15.432098765432098</v>
      </c>
      <c r="BU788" s="99">
        <f t="shared" si="486"/>
        <v>0.95200000000000007</v>
      </c>
      <c r="BV788" s="130">
        <f t="shared" si="487"/>
        <v>0.1</v>
      </c>
      <c r="BW788" s="128">
        <f t="shared" si="488"/>
        <v>0.53374188876908191</v>
      </c>
      <c r="BX788" s="127">
        <f t="shared" si="489"/>
        <v>0.91</v>
      </c>
      <c r="BY788" s="130">
        <f t="shared" si="490"/>
        <v>0.999</v>
      </c>
      <c r="BZ788" s="130">
        <f t="shared" si="491"/>
        <v>0.83690848252222061</v>
      </c>
      <c r="CA788" s="127">
        <f t="shared" si="492"/>
        <v>0.8</v>
      </c>
      <c r="CB788" s="99">
        <f t="shared" si="493"/>
        <v>0.73747105198078244</v>
      </c>
      <c r="CC788" s="129" t="str">
        <f t="shared" si="494"/>
        <v>Aceptable</v>
      </c>
      <c r="CD788" s="99">
        <f t="shared" si="495"/>
        <v>0.16309151747777934</v>
      </c>
      <c r="CE788" s="96">
        <f t="shared" si="496"/>
        <v>0</v>
      </c>
      <c r="CF788" s="96">
        <f t="shared" si="497"/>
        <v>0</v>
      </c>
      <c r="CG788" s="99">
        <f t="shared" si="498"/>
        <v>5.4363839159259776E-2</v>
      </c>
      <c r="CH788" s="131" t="str">
        <f t="shared" si="499"/>
        <v>Ninguna</v>
      </c>
      <c r="CI788" s="96">
        <f t="shared" si="500"/>
        <v>0</v>
      </c>
      <c r="CJ788" s="96">
        <f t="shared" si="501"/>
        <v>1</v>
      </c>
      <c r="CK788" s="96">
        <f t="shared" si="502"/>
        <v>4.7999999999999932E-2</v>
      </c>
      <c r="CL788" s="102">
        <f t="shared" si="503"/>
        <v>0.34933333333333333</v>
      </c>
      <c r="CM788" s="131" t="str">
        <f t="shared" si="504"/>
        <v>Baja</v>
      </c>
      <c r="CN788" s="96">
        <f t="shared" si="505"/>
        <v>0</v>
      </c>
      <c r="CO788" s="96">
        <f t="shared" si="506"/>
        <v>0</v>
      </c>
      <c r="CP788" s="131" t="str">
        <f t="shared" si="507"/>
        <v>Ninguna</v>
      </c>
      <c r="CQ788" s="104">
        <f t="shared" si="508"/>
        <v>1.5044244812976945E-5</v>
      </c>
      <c r="CR788" s="104">
        <f t="shared" si="509"/>
        <v>1.5044244812976945E-5</v>
      </c>
      <c r="CS788" s="131" t="str">
        <f t="shared" si="510"/>
        <v>Ninguna</v>
      </c>
      <c r="CT788" s="132" t="str">
        <f t="shared" si="511"/>
        <v>Eutrofico</v>
      </c>
      <c r="CU788" s="83" t="s">
        <v>3219</v>
      </c>
      <c r="CV788" s="83" t="s">
        <v>3220</v>
      </c>
      <c r="CW788" s="90">
        <v>44152</v>
      </c>
      <c r="CX788" s="106">
        <f t="shared" si="512"/>
        <v>5.2784863293062321</v>
      </c>
    </row>
    <row r="789" spans="1:102" ht="30" hidden="1" customHeight="1" x14ac:dyDescent="0.2">
      <c r="A789" s="83">
        <v>2020</v>
      </c>
      <c r="B789" s="84" t="s">
        <v>3224</v>
      </c>
      <c r="C789" s="84" t="s">
        <v>3225</v>
      </c>
      <c r="D789" s="85" t="s">
        <v>3226</v>
      </c>
      <c r="E789" s="84" t="s">
        <v>1411</v>
      </c>
      <c r="F789" s="86" t="s">
        <v>1412</v>
      </c>
      <c r="G789" s="86" t="s">
        <v>991</v>
      </c>
      <c r="H789" s="87">
        <v>-74.661141999999998</v>
      </c>
      <c r="I789" s="119">
        <v>6.5977499999999996</v>
      </c>
      <c r="J789" s="88">
        <v>935456.51859999995</v>
      </c>
      <c r="K789" s="86">
        <v>1221379.0305000001</v>
      </c>
      <c r="L789" s="89" t="s">
        <v>3227</v>
      </c>
      <c r="M789" s="86" t="s">
        <v>2544</v>
      </c>
      <c r="N789" s="86" t="s">
        <v>79</v>
      </c>
      <c r="O789" s="86" t="s">
        <v>2741</v>
      </c>
      <c r="P789" s="86" t="s">
        <v>289</v>
      </c>
      <c r="Q789" s="84" t="s">
        <v>324</v>
      </c>
      <c r="R789" s="84" t="s">
        <v>730</v>
      </c>
      <c r="S789" s="84" t="s">
        <v>324</v>
      </c>
      <c r="T789" s="84" t="s">
        <v>325</v>
      </c>
      <c r="U789" s="85" t="s">
        <v>1413</v>
      </c>
      <c r="V789" s="84" t="s">
        <v>1414</v>
      </c>
      <c r="W789" s="84" t="s">
        <v>3228</v>
      </c>
      <c r="X789" s="90" t="s">
        <v>3225</v>
      </c>
      <c r="Y789" s="90">
        <v>44117</v>
      </c>
      <c r="Z789" s="91">
        <v>1.26</v>
      </c>
      <c r="AA789" s="91">
        <v>7</v>
      </c>
      <c r="AB789" s="91">
        <v>270</v>
      </c>
      <c r="AC789" s="91">
        <v>24.5</v>
      </c>
      <c r="AD789" s="91">
        <v>26.2</v>
      </c>
      <c r="AE789" s="91">
        <v>6.89</v>
      </c>
      <c r="AF789" s="91">
        <v>90.2</v>
      </c>
      <c r="AG789" s="91">
        <f t="shared" si="473"/>
        <v>1.6999999999999993</v>
      </c>
      <c r="AH789" s="96">
        <v>67.400000000000006</v>
      </c>
      <c r="AI789" s="96">
        <v>15.5</v>
      </c>
      <c r="AJ789" s="91" t="s">
        <v>88</v>
      </c>
      <c r="AK789" s="91" t="s">
        <v>88</v>
      </c>
      <c r="AL789" s="96">
        <v>490500</v>
      </c>
      <c r="AM789" s="96">
        <v>2436500</v>
      </c>
      <c r="AN789" s="96">
        <v>496000</v>
      </c>
      <c r="AO789" s="96">
        <v>1.28</v>
      </c>
      <c r="AP789" s="96">
        <v>0.2484863293062323</v>
      </c>
      <c r="AQ789" s="96">
        <v>0.03</v>
      </c>
      <c r="AR789" s="96">
        <v>11.3</v>
      </c>
      <c r="AS789" s="96">
        <v>10.8</v>
      </c>
      <c r="AT789" s="96">
        <v>236</v>
      </c>
      <c r="AU789" s="91" t="s">
        <v>88</v>
      </c>
      <c r="AV789" s="96">
        <v>10</v>
      </c>
      <c r="AW789" s="96">
        <v>0.1</v>
      </c>
      <c r="AX789" s="96">
        <v>12.7</v>
      </c>
      <c r="AY789" s="96">
        <v>0.70699999999999996</v>
      </c>
      <c r="AZ789" s="96">
        <v>137</v>
      </c>
      <c r="BA789" s="96">
        <v>80.7</v>
      </c>
      <c r="BB789" s="91" t="s">
        <v>88</v>
      </c>
      <c r="BC789" s="91" t="s">
        <v>88</v>
      </c>
      <c r="BD789" s="91" t="s">
        <v>88</v>
      </c>
      <c r="BE789" s="93" t="s">
        <v>88</v>
      </c>
      <c r="BF789" s="91" t="s">
        <v>88</v>
      </c>
      <c r="BG789" s="91" t="s">
        <v>88</v>
      </c>
      <c r="BH789" s="91" t="s">
        <v>88</v>
      </c>
      <c r="BI789" s="127">
        <f t="shared" si="474"/>
        <v>95.273678446086478</v>
      </c>
      <c r="BJ789" s="128">
        <f t="shared" si="475"/>
        <v>2</v>
      </c>
      <c r="BK789" s="128">
        <f t="shared" si="476"/>
        <v>88.519899999999524</v>
      </c>
      <c r="BL789" s="128">
        <f t="shared" si="477"/>
        <v>19.517682948124985</v>
      </c>
      <c r="BM789" s="128">
        <f t="shared" si="478"/>
        <v>99.104004398411917</v>
      </c>
      <c r="BN789" s="128">
        <f t="shared" si="479"/>
        <v>34.083539661592241</v>
      </c>
      <c r="BO789" s="128">
        <f t="shared" si="480"/>
        <v>87.381072861861824</v>
      </c>
      <c r="BP789" s="128">
        <f t="shared" si="481"/>
        <v>74.837044453373437</v>
      </c>
      <c r="BQ789" s="128">
        <f t="shared" si="482"/>
        <v>63.652392285977612</v>
      </c>
      <c r="BR789" s="96">
        <f t="shared" si="483"/>
        <v>60.900152168603313</v>
      </c>
      <c r="BS789" s="129" t="str">
        <f t="shared" si="484"/>
        <v>MEDIA</v>
      </c>
      <c r="BT789" s="98">
        <f t="shared" si="485"/>
        <v>17.963224893917964</v>
      </c>
      <c r="BU789" s="99">
        <f t="shared" si="486"/>
        <v>0.90200000000000002</v>
      </c>
      <c r="BV789" s="130">
        <f t="shared" si="487"/>
        <v>0.1</v>
      </c>
      <c r="BW789" s="128">
        <f t="shared" si="488"/>
        <v>1.0013883015592742</v>
      </c>
      <c r="BX789" s="127">
        <f t="shared" si="489"/>
        <v>0.26</v>
      </c>
      <c r="BY789" s="130">
        <f t="shared" si="490"/>
        <v>0.99</v>
      </c>
      <c r="BZ789" s="130">
        <f t="shared" si="491"/>
        <v>4.5316789190112949E-3</v>
      </c>
      <c r="CA789" s="127">
        <f t="shared" si="492"/>
        <v>0.8</v>
      </c>
      <c r="CB789" s="99">
        <f t="shared" si="493"/>
        <v>0.58614879726696001</v>
      </c>
      <c r="CC789" s="129" t="str">
        <f t="shared" si="494"/>
        <v>Regular</v>
      </c>
      <c r="CD789" s="99">
        <f t="shared" si="495"/>
        <v>1</v>
      </c>
      <c r="CE789" s="96">
        <f t="shared" si="496"/>
        <v>0.19963815738696908</v>
      </c>
      <c r="CF789" s="96">
        <f t="shared" si="497"/>
        <v>0.43500000000000005</v>
      </c>
      <c r="CG789" s="99">
        <f t="shared" si="498"/>
        <v>0.54487938579565631</v>
      </c>
      <c r="CH789" s="131" t="str">
        <f t="shared" si="499"/>
        <v>Media</v>
      </c>
      <c r="CI789" s="96">
        <f t="shared" si="500"/>
        <v>0.78323218871920386</v>
      </c>
      <c r="CJ789" s="96">
        <f t="shared" si="501"/>
        <v>1</v>
      </c>
      <c r="CK789" s="96">
        <f t="shared" si="502"/>
        <v>9.7999999999999976E-2</v>
      </c>
      <c r="CL789" s="102">
        <f t="shared" si="503"/>
        <v>0.62707739623973457</v>
      </c>
      <c r="CM789" s="131" t="str">
        <f t="shared" si="504"/>
        <v>Alta</v>
      </c>
      <c r="CN789" s="96">
        <f t="shared" si="505"/>
        <v>0</v>
      </c>
      <c r="CO789" s="96">
        <f t="shared" si="506"/>
        <v>0</v>
      </c>
      <c r="CP789" s="131" t="str">
        <f t="shared" si="507"/>
        <v>Ninguna</v>
      </c>
      <c r="CQ789" s="104">
        <f t="shared" si="508"/>
        <v>9.7704531722668866E-4</v>
      </c>
      <c r="CR789" s="104">
        <f t="shared" si="509"/>
        <v>9.7704531722668866E-4</v>
      </c>
      <c r="CS789" s="131" t="str">
        <f t="shared" si="510"/>
        <v>Ninguna</v>
      </c>
      <c r="CT789" s="132" t="str">
        <f t="shared" si="511"/>
        <v>Eutrofico</v>
      </c>
      <c r="CU789" s="83" t="s">
        <v>3229</v>
      </c>
      <c r="CV789" s="83" t="s">
        <v>3230</v>
      </c>
      <c r="CW789" s="90" t="s">
        <v>3231</v>
      </c>
      <c r="CX789" s="106">
        <f t="shared" si="512"/>
        <v>12.978486329306232</v>
      </c>
    </row>
    <row r="790" spans="1:102" ht="30" hidden="1" customHeight="1" x14ac:dyDescent="0.2">
      <c r="A790" s="83">
        <v>2020</v>
      </c>
      <c r="B790" s="84" t="s">
        <v>3232</v>
      </c>
      <c r="C790" s="84" t="s">
        <v>3225</v>
      </c>
      <c r="D790" s="85" t="s">
        <v>3233</v>
      </c>
      <c r="E790" s="84" t="s">
        <v>1411</v>
      </c>
      <c r="F790" s="86" t="s">
        <v>1412</v>
      </c>
      <c r="G790" s="86" t="s">
        <v>991</v>
      </c>
      <c r="H790" s="87">
        <v>-74.660360999999995</v>
      </c>
      <c r="I790" s="119">
        <v>6.5966110000000002</v>
      </c>
      <c r="J790" s="88">
        <v>935542.69570000004</v>
      </c>
      <c r="K790" s="86">
        <v>1221252.9746999999</v>
      </c>
      <c r="L790" s="89" t="s">
        <v>3234</v>
      </c>
      <c r="M790" s="86" t="s">
        <v>2544</v>
      </c>
      <c r="N790" s="86" t="s">
        <v>79</v>
      </c>
      <c r="O790" s="86" t="s">
        <v>2741</v>
      </c>
      <c r="P790" s="86" t="s">
        <v>289</v>
      </c>
      <c r="Q790" s="84" t="s">
        <v>324</v>
      </c>
      <c r="R790" s="84" t="s">
        <v>730</v>
      </c>
      <c r="S790" s="84" t="s">
        <v>324</v>
      </c>
      <c r="T790" s="84" t="s">
        <v>325</v>
      </c>
      <c r="U790" s="85" t="s">
        <v>1413</v>
      </c>
      <c r="V790" s="84" t="s">
        <v>1414</v>
      </c>
      <c r="W790" s="84" t="s">
        <v>3228</v>
      </c>
      <c r="X790" s="90" t="s">
        <v>3225</v>
      </c>
      <c r="Y790" s="90">
        <v>44117</v>
      </c>
      <c r="Z790" s="91">
        <v>4.0529999999999999</v>
      </c>
      <c r="AA790" s="91">
        <v>6.9</v>
      </c>
      <c r="AB790" s="91">
        <v>102</v>
      </c>
      <c r="AC790" s="91">
        <v>24.6</v>
      </c>
      <c r="AD790" s="91">
        <v>26.7</v>
      </c>
      <c r="AE790" s="91">
        <v>6.55</v>
      </c>
      <c r="AF790" s="91">
        <v>86.1</v>
      </c>
      <c r="AG790" s="91">
        <f t="shared" si="473"/>
        <v>2.0999999999999979</v>
      </c>
      <c r="AH790" s="96">
        <v>18</v>
      </c>
      <c r="AI790" s="96">
        <v>2.72</v>
      </c>
      <c r="AJ790" s="91" t="s">
        <v>88</v>
      </c>
      <c r="AK790" s="91" t="s">
        <v>88</v>
      </c>
      <c r="AL790" s="96">
        <v>30500</v>
      </c>
      <c r="AM790" s="96">
        <v>135400</v>
      </c>
      <c r="AN790" s="96">
        <v>36540</v>
      </c>
      <c r="AO790" s="96">
        <v>0.5</v>
      </c>
      <c r="AP790" s="96">
        <v>0.2484863293062323</v>
      </c>
      <c r="AQ790" s="96">
        <v>5.7000000000000002E-2</v>
      </c>
      <c r="AR790" s="96">
        <v>5</v>
      </c>
      <c r="AS790" s="96">
        <v>19.3</v>
      </c>
      <c r="AT790" s="96">
        <v>145</v>
      </c>
      <c r="AU790" s="91" t="s">
        <v>88</v>
      </c>
      <c r="AV790" s="96">
        <v>7</v>
      </c>
      <c r="AW790" s="96">
        <v>0.2</v>
      </c>
      <c r="AX790" s="96">
        <v>5</v>
      </c>
      <c r="AY790" s="96">
        <v>1.08</v>
      </c>
      <c r="AZ790" s="96">
        <v>49.6</v>
      </c>
      <c r="BA790" s="96">
        <v>32.799999999999997</v>
      </c>
      <c r="BB790" s="91" t="s">
        <v>88</v>
      </c>
      <c r="BC790" s="91" t="s">
        <v>88</v>
      </c>
      <c r="BD790" s="91" t="s">
        <v>88</v>
      </c>
      <c r="BE790" s="93" t="s">
        <v>88</v>
      </c>
      <c r="BF790" s="91" t="s">
        <v>88</v>
      </c>
      <c r="BG790" s="91" t="s">
        <v>88</v>
      </c>
      <c r="BH790" s="91" t="s">
        <v>88</v>
      </c>
      <c r="BI790" s="127">
        <f t="shared" si="474"/>
        <v>92.298348137162833</v>
      </c>
      <c r="BJ790" s="128">
        <f t="shared" si="475"/>
        <v>6.0353095069442295</v>
      </c>
      <c r="BK790" s="128">
        <f t="shared" si="476"/>
        <v>86.086601359001833</v>
      </c>
      <c r="BL790" s="128">
        <f t="shared" si="477"/>
        <v>73.944538515444535</v>
      </c>
      <c r="BM790" s="128">
        <f t="shared" si="478"/>
        <v>99.104004398411917</v>
      </c>
      <c r="BN790" s="128">
        <f t="shared" si="479"/>
        <v>61.608367706250007</v>
      </c>
      <c r="BO790" s="128">
        <f t="shared" si="480"/>
        <v>86.171485041396394</v>
      </c>
      <c r="BP790" s="128">
        <f t="shared" si="481"/>
        <v>62.338261325569384</v>
      </c>
      <c r="BQ790" s="128">
        <f t="shared" si="482"/>
        <v>79.147080736937511</v>
      </c>
      <c r="BR790" s="96">
        <f t="shared" si="483"/>
        <v>69.475536362854868</v>
      </c>
      <c r="BS790" s="129" t="str">
        <f t="shared" si="484"/>
        <v>MEDIA</v>
      </c>
      <c r="BT790" s="98">
        <f t="shared" si="485"/>
        <v>4.6296296296296298</v>
      </c>
      <c r="BU790" s="99">
        <f t="shared" si="486"/>
        <v>0.86099999999999999</v>
      </c>
      <c r="BV790" s="130">
        <f t="shared" si="487"/>
        <v>0.1</v>
      </c>
      <c r="BW790" s="128">
        <f t="shared" si="488"/>
        <v>0.95064444497490841</v>
      </c>
      <c r="BX790" s="127">
        <f t="shared" si="489"/>
        <v>0.91</v>
      </c>
      <c r="BY790" s="130">
        <f t="shared" si="490"/>
        <v>0.999</v>
      </c>
      <c r="BZ790" s="130">
        <f t="shared" si="491"/>
        <v>0.72990022017897438</v>
      </c>
      <c r="CA790" s="127">
        <f t="shared" si="492"/>
        <v>0.15</v>
      </c>
      <c r="CB790" s="99">
        <f t="shared" si="493"/>
        <v>0.67529625312154362</v>
      </c>
      <c r="CC790" s="129" t="str">
        <f t="shared" si="494"/>
        <v>Regular</v>
      </c>
      <c r="CD790" s="99">
        <f t="shared" si="495"/>
        <v>0.27009977982102568</v>
      </c>
      <c r="CE790" s="96">
        <f t="shared" si="496"/>
        <v>3.8005365395460304E-3</v>
      </c>
      <c r="CF790" s="96">
        <f t="shared" si="497"/>
        <v>0</v>
      </c>
      <c r="CG790" s="99">
        <f t="shared" si="498"/>
        <v>9.1300105453523905E-2</v>
      </c>
      <c r="CH790" s="131" t="str">
        <f t="shared" si="499"/>
        <v>Ninguna</v>
      </c>
      <c r="CI790" s="96">
        <f t="shared" si="500"/>
        <v>0.25419823282393911</v>
      </c>
      <c r="CJ790" s="96">
        <f t="shared" si="501"/>
        <v>1</v>
      </c>
      <c r="CK790" s="96">
        <f t="shared" si="502"/>
        <v>0.13900000000000001</v>
      </c>
      <c r="CL790" s="102">
        <f t="shared" si="503"/>
        <v>0.46439941094131304</v>
      </c>
      <c r="CM790" s="131" t="str">
        <f t="shared" si="504"/>
        <v>Media</v>
      </c>
      <c r="CN790" s="96">
        <f t="shared" si="505"/>
        <v>0</v>
      </c>
      <c r="CO790" s="96">
        <f t="shared" si="506"/>
        <v>0</v>
      </c>
      <c r="CP790" s="131" t="str">
        <f t="shared" si="507"/>
        <v>Ninguna</v>
      </c>
      <c r="CQ790" s="104">
        <f t="shared" si="508"/>
        <v>6.9216070243432234E-4</v>
      </c>
      <c r="CR790" s="104">
        <f t="shared" si="509"/>
        <v>6.9216070243432234E-4</v>
      </c>
      <c r="CS790" s="131" t="str">
        <f t="shared" si="510"/>
        <v>Ninguna</v>
      </c>
      <c r="CT790" s="132" t="str">
        <f t="shared" si="511"/>
        <v>Hipereutrofico</v>
      </c>
      <c r="CU790" s="83" t="s">
        <v>3229</v>
      </c>
      <c r="CV790" s="83" t="s">
        <v>3230</v>
      </c>
      <c r="CW790" s="90" t="s">
        <v>3231</v>
      </c>
      <c r="CX790" s="106">
        <f t="shared" si="512"/>
        <v>5.3054863293062322</v>
      </c>
    </row>
    <row r="791" spans="1:102" ht="30" hidden="1" customHeight="1" x14ac:dyDescent="0.2">
      <c r="A791" s="83">
        <v>2020</v>
      </c>
      <c r="B791" s="84" t="s">
        <v>3235</v>
      </c>
      <c r="C791" s="84" t="s">
        <v>3236</v>
      </c>
      <c r="D791" s="85" t="s">
        <v>3237</v>
      </c>
      <c r="E791" s="84" t="s">
        <v>1450</v>
      </c>
      <c r="F791" s="86" t="s">
        <v>1412</v>
      </c>
      <c r="G791" s="86" t="s">
        <v>1507</v>
      </c>
      <c r="H791" s="87">
        <v>-74.945898999999997</v>
      </c>
      <c r="I791" s="119">
        <v>6.7636580000000004</v>
      </c>
      <c r="J791" s="88">
        <v>903995.86739999999</v>
      </c>
      <c r="K791" s="86">
        <v>1239774.5991</v>
      </c>
      <c r="L791" s="89" t="s">
        <v>3238</v>
      </c>
      <c r="M791" s="86" t="s">
        <v>2544</v>
      </c>
      <c r="N791" s="86" t="s">
        <v>79</v>
      </c>
      <c r="O791" s="86" t="s">
        <v>2741</v>
      </c>
      <c r="P791" s="86" t="s">
        <v>289</v>
      </c>
      <c r="Q791" s="84" t="s">
        <v>324</v>
      </c>
      <c r="R791" s="84" t="s">
        <v>730</v>
      </c>
      <c r="S791" s="84" t="s">
        <v>324</v>
      </c>
      <c r="T791" s="84" t="s">
        <v>325</v>
      </c>
      <c r="U791" s="85" t="s">
        <v>326</v>
      </c>
      <c r="V791" s="84" t="s">
        <v>2762</v>
      </c>
      <c r="W791" s="84" t="s">
        <v>3239</v>
      </c>
      <c r="X791" s="90" t="s">
        <v>3236</v>
      </c>
      <c r="Y791" s="90">
        <v>44146</v>
      </c>
      <c r="Z791" s="91">
        <v>1384.5</v>
      </c>
      <c r="AA791" s="91">
        <v>7.8</v>
      </c>
      <c r="AB791" s="91">
        <v>60</v>
      </c>
      <c r="AC791" s="91">
        <v>21.3</v>
      </c>
      <c r="AD791" s="91">
        <v>25</v>
      </c>
      <c r="AE791" s="91">
        <v>8.1999999999999993</v>
      </c>
      <c r="AF791" s="91">
        <v>104.3</v>
      </c>
      <c r="AG791" s="91">
        <f t="shared" si="473"/>
        <v>3.6999999999999993</v>
      </c>
      <c r="AH791" s="91">
        <v>12</v>
      </c>
      <c r="AI791" s="91">
        <v>2</v>
      </c>
      <c r="AJ791" s="91" t="s">
        <v>88</v>
      </c>
      <c r="AK791" s="91" t="s">
        <v>88</v>
      </c>
      <c r="AL791" s="91">
        <v>1460</v>
      </c>
      <c r="AM791" s="91">
        <v>21420</v>
      </c>
      <c r="AN791" s="91">
        <v>4280</v>
      </c>
      <c r="AO791" s="91">
        <v>0.5</v>
      </c>
      <c r="AP791" s="91">
        <v>0.2484863293062323</v>
      </c>
      <c r="AQ791" s="91">
        <v>0.03</v>
      </c>
      <c r="AR791" s="91">
        <v>5</v>
      </c>
      <c r="AS791" s="91">
        <v>169</v>
      </c>
      <c r="AT791" s="91">
        <v>231</v>
      </c>
      <c r="AU791" s="91" t="s">
        <v>88</v>
      </c>
      <c r="AV791" s="91">
        <v>105</v>
      </c>
      <c r="AW791" s="91">
        <v>0.2</v>
      </c>
      <c r="AX791" s="91">
        <v>5</v>
      </c>
      <c r="AY791" s="91">
        <v>0.58299999999999996</v>
      </c>
      <c r="AZ791" s="91">
        <v>30.8</v>
      </c>
      <c r="BA791" s="91">
        <v>29.3</v>
      </c>
      <c r="BB791" s="91">
        <v>0.05</v>
      </c>
      <c r="BC791" s="91" t="s">
        <v>88</v>
      </c>
      <c r="BD791" s="91" t="s">
        <v>88</v>
      </c>
      <c r="BE791" s="93">
        <v>1E-3</v>
      </c>
      <c r="BF791" s="91" t="s">
        <v>88</v>
      </c>
      <c r="BG791" s="139">
        <v>0.01</v>
      </c>
      <c r="BH791" s="91" t="s">
        <v>88</v>
      </c>
      <c r="BI791" s="127">
        <f t="shared" si="474"/>
        <v>98.602255026349638</v>
      </c>
      <c r="BJ791" s="128">
        <f t="shared" si="475"/>
        <v>14.021534035514719</v>
      </c>
      <c r="BK791" s="128">
        <f t="shared" si="476"/>
        <v>89.555636015997152</v>
      </c>
      <c r="BL791" s="128">
        <f t="shared" si="477"/>
        <v>80.14150832</v>
      </c>
      <c r="BM791" s="128">
        <f t="shared" si="478"/>
        <v>99.104004398411917</v>
      </c>
      <c r="BN791" s="128">
        <f t="shared" si="479"/>
        <v>61.608367706250007</v>
      </c>
      <c r="BO791" s="128">
        <f t="shared" si="480"/>
        <v>79.776537522967018</v>
      </c>
      <c r="BP791" s="128">
        <f t="shared" si="481"/>
        <v>5</v>
      </c>
      <c r="BQ791" s="128">
        <f t="shared" si="482"/>
        <v>64.602979483923093</v>
      </c>
      <c r="BR791" s="96">
        <f t="shared" si="483"/>
        <v>66.643614203759</v>
      </c>
      <c r="BS791" s="129" t="str">
        <f t="shared" si="484"/>
        <v>MEDIA</v>
      </c>
      <c r="BT791" s="98">
        <f t="shared" si="485"/>
        <v>8.5763293310463133</v>
      </c>
      <c r="BU791" s="99">
        <f t="shared" si="486"/>
        <v>0.95700000000000007</v>
      </c>
      <c r="BV791" s="130">
        <f t="shared" si="487"/>
        <v>0.1</v>
      </c>
      <c r="BW791" s="128">
        <f t="shared" si="488"/>
        <v>1</v>
      </c>
      <c r="BX791" s="127">
        <f t="shared" si="489"/>
        <v>0.91</v>
      </c>
      <c r="BY791" s="130">
        <f t="shared" si="490"/>
        <v>0.70500000000000007</v>
      </c>
      <c r="BZ791" s="130">
        <f t="shared" si="491"/>
        <v>0.86734528969853752</v>
      </c>
      <c r="CA791" s="127">
        <f t="shared" si="492"/>
        <v>0.35</v>
      </c>
      <c r="CB791" s="99">
        <f t="shared" si="493"/>
        <v>0.70364834055779546</v>
      </c>
      <c r="CC791" s="129" t="str">
        <f t="shared" si="494"/>
        <v>Aceptable</v>
      </c>
      <c r="CD791" s="99">
        <f t="shared" si="495"/>
        <v>0.13265471030146248</v>
      </c>
      <c r="CE791" s="96">
        <f t="shared" si="496"/>
        <v>0</v>
      </c>
      <c r="CF791" s="96">
        <f t="shared" si="497"/>
        <v>0</v>
      </c>
      <c r="CG791" s="99">
        <f t="shared" si="498"/>
        <v>4.4218236767154161E-2</v>
      </c>
      <c r="CH791" s="131" t="str">
        <f t="shared" si="499"/>
        <v>Ninguna</v>
      </c>
      <c r="CI791" s="96">
        <f t="shared" si="500"/>
        <v>0</v>
      </c>
      <c r="CJ791" s="96">
        <f t="shared" si="501"/>
        <v>1</v>
      </c>
      <c r="CK791" s="96">
        <f t="shared" si="502"/>
        <v>0</v>
      </c>
      <c r="CL791" s="102">
        <f t="shared" si="503"/>
        <v>0.33333333333333331</v>
      </c>
      <c r="CM791" s="131" t="str">
        <f t="shared" si="504"/>
        <v>Baja</v>
      </c>
      <c r="CN791" s="96">
        <f t="shared" si="505"/>
        <v>0.29499999999999998</v>
      </c>
      <c r="CO791" s="96">
        <f t="shared" si="506"/>
        <v>0.29499999999999998</v>
      </c>
      <c r="CP791" s="131" t="str">
        <f t="shared" si="507"/>
        <v>Baja</v>
      </c>
      <c r="CQ791" s="104">
        <f t="shared" si="508"/>
        <v>1.5217121208656325E-2</v>
      </c>
      <c r="CR791" s="104">
        <f t="shared" si="509"/>
        <v>1.5217121208656325E-2</v>
      </c>
      <c r="CS791" s="131" t="str">
        <f t="shared" si="510"/>
        <v>Ninguna</v>
      </c>
      <c r="CT791" s="132" t="str">
        <f t="shared" si="511"/>
        <v>Eutrofico</v>
      </c>
      <c r="CU791" s="83" t="s">
        <v>2862</v>
      </c>
      <c r="CV791" s="83" t="s">
        <v>2863</v>
      </c>
      <c r="CW791" s="90">
        <v>44165</v>
      </c>
      <c r="CX791" s="106">
        <f t="shared" si="512"/>
        <v>5.2784863293062321</v>
      </c>
    </row>
    <row r="792" spans="1:102" ht="48.75" hidden="1" customHeight="1" x14ac:dyDescent="0.2">
      <c r="A792" s="83">
        <v>2020</v>
      </c>
      <c r="B792" s="84" t="s">
        <v>3240</v>
      </c>
      <c r="C792" s="84" t="s">
        <v>466</v>
      </c>
      <c r="D792" s="85" t="s">
        <v>3241</v>
      </c>
      <c r="E792" s="84" t="s">
        <v>106</v>
      </c>
      <c r="F792" s="86" t="s">
        <v>107</v>
      </c>
      <c r="G792" s="86" t="s">
        <v>1951</v>
      </c>
      <c r="H792" s="87">
        <v>-75.679693999999998</v>
      </c>
      <c r="I792" s="119">
        <v>5.976</v>
      </c>
      <c r="J792" s="88">
        <v>822585.45310000004</v>
      </c>
      <c r="K792" s="86">
        <v>1152841.7237</v>
      </c>
      <c r="L792" s="89" t="s">
        <v>3242</v>
      </c>
      <c r="M792" s="86" t="s">
        <v>2544</v>
      </c>
      <c r="N792" s="86" t="s">
        <v>79</v>
      </c>
      <c r="O792" s="86" t="s">
        <v>2545</v>
      </c>
      <c r="P792" s="86" t="s">
        <v>80</v>
      </c>
      <c r="Q792" s="84" t="s">
        <v>2546</v>
      </c>
      <c r="R792" s="84" t="s">
        <v>667</v>
      </c>
      <c r="S792" s="84" t="s">
        <v>82</v>
      </c>
      <c r="T792" s="84" t="s">
        <v>721</v>
      </c>
      <c r="U792" s="85" t="s">
        <v>463</v>
      </c>
      <c r="V792" s="84" t="s">
        <v>723</v>
      </c>
      <c r="W792" s="84" t="s">
        <v>465</v>
      </c>
      <c r="X792" s="90" t="s">
        <v>466</v>
      </c>
      <c r="Y792" s="90">
        <v>44153</v>
      </c>
      <c r="Z792" s="91">
        <v>2413.98</v>
      </c>
      <c r="AA792" s="91">
        <v>8.09</v>
      </c>
      <c r="AB792" s="91">
        <v>210</v>
      </c>
      <c r="AC792" s="91">
        <v>21.7</v>
      </c>
      <c r="AD792" s="91">
        <v>22</v>
      </c>
      <c r="AE792" s="91">
        <v>7.83</v>
      </c>
      <c r="AF792" s="91">
        <v>102.6</v>
      </c>
      <c r="AG792" s="91">
        <f t="shared" si="473"/>
        <v>0.30000000000000071</v>
      </c>
      <c r="AH792" s="91">
        <v>12</v>
      </c>
      <c r="AI792" s="91">
        <v>2</v>
      </c>
      <c r="AJ792" s="91" t="s">
        <v>88</v>
      </c>
      <c r="AK792" s="91" t="s">
        <v>88</v>
      </c>
      <c r="AL792" s="91" t="s">
        <v>88</v>
      </c>
      <c r="AM792" s="91" t="s">
        <v>88</v>
      </c>
      <c r="AN792" s="91">
        <v>7785</v>
      </c>
      <c r="AO792" s="91" t="s">
        <v>88</v>
      </c>
      <c r="AP792" s="91" t="e">
        <v>#VALUE!</v>
      </c>
      <c r="AQ792" s="91" t="s">
        <v>88</v>
      </c>
      <c r="AR792" s="91" t="s">
        <v>88</v>
      </c>
      <c r="AS792" s="91" t="s">
        <v>88</v>
      </c>
      <c r="AT792" s="91" t="s">
        <v>88</v>
      </c>
      <c r="AU792" s="91" t="s">
        <v>88</v>
      </c>
      <c r="AV792" s="91">
        <v>219</v>
      </c>
      <c r="AW792" s="91" t="s">
        <v>88</v>
      </c>
      <c r="AX792" s="91">
        <v>5</v>
      </c>
      <c r="AY792" s="91">
        <v>0.36799999999999999</v>
      </c>
      <c r="AZ792" s="91" t="s">
        <v>88</v>
      </c>
      <c r="BA792" s="91" t="s">
        <v>88</v>
      </c>
      <c r="BB792" s="91" t="s">
        <v>88</v>
      </c>
      <c r="BC792" s="91" t="s">
        <v>88</v>
      </c>
      <c r="BD792" s="91" t="s">
        <v>88</v>
      </c>
      <c r="BE792" s="93" t="s">
        <v>88</v>
      </c>
      <c r="BF792" s="91" t="s">
        <v>88</v>
      </c>
      <c r="BG792" s="91" t="s">
        <v>88</v>
      </c>
      <c r="BH792" s="91" t="s">
        <v>88</v>
      </c>
      <c r="BI792" s="127">
        <f t="shared" si="474"/>
        <v>98.780393433038796</v>
      </c>
      <c r="BJ792" s="128">
        <f t="shared" si="475"/>
        <v>11.240114907730376</v>
      </c>
      <c r="BK792" s="128">
        <f t="shared" si="476"/>
        <v>82.471041846394655</v>
      </c>
      <c r="BL792" s="128">
        <f t="shared" si="477"/>
        <v>80.14150832</v>
      </c>
      <c r="BM792" s="128" t="e">
        <f t="shared" si="478"/>
        <v>#VALUE!</v>
      </c>
      <c r="BN792" s="128">
        <f t="shared" si="479"/>
        <v>2</v>
      </c>
      <c r="BO792" s="128">
        <f t="shared" si="480"/>
        <v>90.129667593585026</v>
      </c>
      <c r="BP792" s="128">
        <f t="shared" si="481"/>
        <v>5</v>
      </c>
      <c r="BQ792" s="128">
        <f t="shared" si="482"/>
        <v>20</v>
      </c>
      <c r="BR792" s="96" t="e">
        <f t="shared" si="483"/>
        <v>#VALUE!</v>
      </c>
      <c r="BS792" s="129" t="e">
        <f t="shared" si="484"/>
        <v>#VALUE!</v>
      </c>
      <c r="BT792" s="98">
        <f t="shared" si="485"/>
        <v>13.586956521739131</v>
      </c>
      <c r="BU792" s="99">
        <f t="shared" si="486"/>
        <v>0.97399999999999998</v>
      </c>
      <c r="BV792" s="130">
        <f t="shared" si="487"/>
        <v>0.1</v>
      </c>
      <c r="BW792" s="128">
        <f t="shared" si="488"/>
        <v>0.95438351784370457</v>
      </c>
      <c r="BX792" s="127">
        <f t="shared" si="489"/>
        <v>0.91</v>
      </c>
      <c r="BY792" s="130">
        <f t="shared" si="490"/>
        <v>0.36299999999999999</v>
      </c>
      <c r="BZ792" s="130">
        <f t="shared" si="491"/>
        <v>0.2891567317878212</v>
      </c>
      <c r="CA792" s="127">
        <f t="shared" si="492"/>
        <v>0.6</v>
      </c>
      <c r="CB792" s="99">
        <f t="shared" si="493"/>
        <v>0.60615563494841374</v>
      </c>
      <c r="CC792" s="129" t="str">
        <f t="shared" si="494"/>
        <v>Regular</v>
      </c>
      <c r="CD792" s="99">
        <f t="shared" si="495"/>
        <v>0.7108432682121788</v>
      </c>
      <c r="CE792" s="96">
        <f t="shared" si="496"/>
        <v>1</v>
      </c>
      <c r="CF792" s="96">
        <f t="shared" si="497"/>
        <v>1</v>
      </c>
      <c r="CG792" s="99">
        <f t="shared" si="498"/>
        <v>0.9036144227373929</v>
      </c>
      <c r="CH792" s="131" t="str">
        <f t="shared" si="499"/>
        <v>Muy Alta</v>
      </c>
      <c r="CI792" s="96">
        <f t="shared" si="500"/>
        <v>0</v>
      </c>
      <c r="CJ792" s="96">
        <f t="shared" si="501"/>
        <v>1</v>
      </c>
      <c r="CK792" s="96">
        <f t="shared" si="502"/>
        <v>0</v>
      </c>
      <c r="CL792" s="102">
        <f t="shared" si="503"/>
        <v>0.33333333333333331</v>
      </c>
      <c r="CM792" s="131" t="str">
        <f t="shared" si="504"/>
        <v>Baja</v>
      </c>
      <c r="CN792" s="96">
        <f t="shared" si="505"/>
        <v>0.63700000000000001</v>
      </c>
      <c r="CO792" s="96">
        <f t="shared" si="506"/>
        <v>0.63700000000000001</v>
      </c>
      <c r="CP792" s="131" t="str">
        <f t="shared" si="507"/>
        <v>Alta</v>
      </c>
      <c r="CQ792" s="104">
        <f t="shared" si="508"/>
        <v>4.032976261207262E-2</v>
      </c>
      <c r="CR792" s="104">
        <f t="shared" si="509"/>
        <v>4.032976261207262E-2</v>
      </c>
      <c r="CS792" s="131" t="str">
        <f t="shared" si="510"/>
        <v>Ninguna</v>
      </c>
      <c r="CT792" s="132" t="str">
        <f t="shared" si="511"/>
        <v>Eutrofico</v>
      </c>
      <c r="CU792" s="168" t="s">
        <v>3243</v>
      </c>
      <c r="CV792" s="83" t="s">
        <v>3244</v>
      </c>
      <c r="CW792" s="90">
        <v>44169</v>
      </c>
      <c r="CX792" s="106" t="e">
        <f t="shared" si="512"/>
        <v>#VALUE!</v>
      </c>
    </row>
    <row r="793" spans="1:102" ht="49.5" hidden="1" customHeight="1" x14ac:dyDescent="0.2">
      <c r="A793" s="83">
        <v>2020</v>
      </c>
      <c r="B793" s="84" t="s">
        <v>3245</v>
      </c>
      <c r="C793" s="84" t="s">
        <v>2152</v>
      </c>
      <c r="D793" s="85" t="s">
        <v>3246</v>
      </c>
      <c r="E793" s="86" t="s">
        <v>335</v>
      </c>
      <c r="F793" s="86" t="s">
        <v>1412</v>
      </c>
      <c r="G793" s="86" t="s">
        <v>1648</v>
      </c>
      <c r="H793" s="87">
        <v>-74.242666999999997</v>
      </c>
      <c r="I793" s="119">
        <v>6.9998060000000004</v>
      </c>
      <c r="J793" s="88">
        <v>981750.71409999998</v>
      </c>
      <c r="K793" s="86">
        <v>1265807.7252</v>
      </c>
      <c r="L793" s="89" t="s">
        <v>3247</v>
      </c>
      <c r="M793" s="86" t="s">
        <v>2544</v>
      </c>
      <c r="N793" s="86" t="s">
        <v>79</v>
      </c>
      <c r="O793" s="86" t="s">
        <v>2741</v>
      </c>
      <c r="P793" s="86" t="s">
        <v>289</v>
      </c>
      <c r="Q793" s="84" t="s">
        <v>2898</v>
      </c>
      <c r="R793" s="84" t="s">
        <v>740</v>
      </c>
      <c r="S793" s="84" t="s">
        <v>316</v>
      </c>
      <c r="T793" s="84" t="s">
        <v>317</v>
      </c>
      <c r="U793" s="85" t="s">
        <v>2158</v>
      </c>
      <c r="V793" s="84" t="s">
        <v>2159</v>
      </c>
      <c r="W793" s="84" t="s">
        <v>2160</v>
      </c>
      <c r="X793" s="90" t="s">
        <v>2152</v>
      </c>
      <c r="Y793" s="90">
        <v>44155</v>
      </c>
      <c r="Z793" s="91">
        <v>36990</v>
      </c>
      <c r="AA793" s="91">
        <v>7.51</v>
      </c>
      <c r="AB793" s="91">
        <v>220</v>
      </c>
      <c r="AC793" s="91">
        <v>27.4</v>
      </c>
      <c r="AD793" s="91">
        <v>29.7</v>
      </c>
      <c r="AE793" s="91">
        <v>6.74</v>
      </c>
      <c r="AF793" s="91">
        <v>93.3</v>
      </c>
      <c r="AG793" s="91">
        <f t="shared" si="473"/>
        <v>2.3000000000000007</v>
      </c>
      <c r="AH793" s="91">
        <v>12</v>
      </c>
      <c r="AI793" s="91">
        <v>2</v>
      </c>
      <c r="AJ793" s="91" t="s">
        <v>88</v>
      </c>
      <c r="AK793" s="91">
        <v>10</v>
      </c>
      <c r="AL793" s="91">
        <v>1230</v>
      </c>
      <c r="AM793" s="91" t="s">
        <v>88</v>
      </c>
      <c r="AN793" s="91" t="s">
        <v>88</v>
      </c>
      <c r="AO793" s="91" t="s">
        <v>88</v>
      </c>
      <c r="AP793" s="91">
        <v>0.51278542502286106</v>
      </c>
      <c r="AQ793" s="91" t="s">
        <v>88</v>
      </c>
      <c r="AR793" s="91" t="s">
        <v>88</v>
      </c>
      <c r="AS793" s="91" t="s">
        <v>88</v>
      </c>
      <c r="AT793" s="91" t="s">
        <v>88</v>
      </c>
      <c r="AU793" s="91" t="s">
        <v>88</v>
      </c>
      <c r="AV793" s="91">
        <v>274</v>
      </c>
      <c r="AW793" s="91" t="s">
        <v>88</v>
      </c>
      <c r="AX793" s="91">
        <v>5</v>
      </c>
      <c r="AY793" s="91">
        <v>0.25600000000000001</v>
      </c>
      <c r="AZ793" s="91" t="s">
        <v>88</v>
      </c>
      <c r="BA793" s="91" t="s">
        <v>88</v>
      </c>
      <c r="BB793" s="91">
        <v>0.05</v>
      </c>
      <c r="BC793" s="91" t="s">
        <v>88</v>
      </c>
      <c r="BD793" s="91" t="s">
        <v>88</v>
      </c>
      <c r="BE793" s="93">
        <v>1E-3</v>
      </c>
      <c r="BF793" s="91" t="s">
        <v>88</v>
      </c>
      <c r="BG793" s="91" t="s">
        <v>88</v>
      </c>
      <c r="BH793" s="91" t="s">
        <v>88</v>
      </c>
      <c r="BI793" s="127">
        <f t="shared" si="474"/>
        <v>96.942452314889792</v>
      </c>
      <c r="BJ793" s="128">
        <f t="shared" si="475"/>
        <v>2</v>
      </c>
      <c r="BK793" s="128">
        <f t="shared" si="476"/>
        <v>92.951374527176085</v>
      </c>
      <c r="BL793" s="128">
        <f t="shared" si="477"/>
        <v>80.14150832</v>
      </c>
      <c r="BM793" s="128">
        <f t="shared" si="478"/>
        <v>97.190000652094113</v>
      </c>
      <c r="BN793" s="128">
        <f t="shared" si="479"/>
        <v>2</v>
      </c>
      <c r="BO793" s="128">
        <f t="shared" si="480"/>
        <v>85.502798594525416</v>
      </c>
      <c r="BP793" s="128">
        <f t="shared" si="481"/>
        <v>5</v>
      </c>
      <c r="BQ793" s="128">
        <f t="shared" si="482"/>
        <v>20</v>
      </c>
      <c r="BR793" s="96">
        <f t="shared" si="483"/>
        <v>56.109713931382601</v>
      </c>
      <c r="BS793" s="129" t="str">
        <f t="shared" si="484"/>
        <v>MEDIA</v>
      </c>
      <c r="BT793" s="98">
        <f t="shared" si="485"/>
        <v>19.53125</v>
      </c>
      <c r="BU793" s="99">
        <f t="shared" si="486"/>
        <v>0.93299999999999994</v>
      </c>
      <c r="BV793" s="130">
        <f t="shared" si="487"/>
        <v>0.1</v>
      </c>
      <c r="BW793" s="128">
        <f t="shared" si="488"/>
        <v>1</v>
      </c>
      <c r="BX793" s="127">
        <f t="shared" si="489"/>
        <v>0.91</v>
      </c>
      <c r="BY793" s="130">
        <f t="shared" si="490"/>
        <v>0.19799999999999995</v>
      </c>
      <c r="BZ793" s="130">
        <f t="shared" si="491"/>
        <v>0.24343474550122524</v>
      </c>
      <c r="CA793" s="127">
        <f t="shared" si="492"/>
        <v>0.8</v>
      </c>
      <c r="CB793" s="99">
        <f t="shared" si="493"/>
        <v>0.60448086437017157</v>
      </c>
      <c r="CC793" s="129" t="str">
        <f t="shared" si="494"/>
        <v>Regular</v>
      </c>
      <c r="CD793" s="99">
        <f t="shared" si="495"/>
        <v>0.75656525449877476</v>
      </c>
      <c r="CE793" s="96">
        <f t="shared" si="496"/>
        <v>1</v>
      </c>
      <c r="CF793" s="96">
        <f t="shared" si="497"/>
        <v>1</v>
      </c>
      <c r="CG793" s="99">
        <f t="shared" si="498"/>
        <v>0.91885508483292488</v>
      </c>
      <c r="CH793" s="131" t="str">
        <f t="shared" si="499"/>
        <v>Muy Alta</v>
      </c>
      <c r="CI793" s="96">
        <f t="shared" si="500"/>
        <v>0</v>
      </c>
      <c r="CJ793" s="96">
        <f t="shared" si="501"/>
        <v>1</v>
      </c>
      <c r="CK793" s="96">
        <f t="shared" si="502"/>
        <v>6.700000000000006E-2</v>
      </c>
      <c r="CL793" s="102">
        <f t="shared" si="503"/>
        <v>0.35566666666666674</v>
      </c>
      <c r="CM793" s="131" t="str">
        <f t="shared" si="504"/>
        <v>Baja</v>
      </c>
      <c r="CN793" s="96">
        <f t="shared" si="505"/>
        <v>0.80200000000000005</v>
      </c>
      <c r="CO793" s="96">
        <f t="shared" si="506"/>
        <v>0.80200000000000005</v>
      </c>
      <c r="CP793" s="131" t="str">
        <f t="shared" si="507"/>
        <v>Muy Alta</v>
      </c>
      <c r="CQ793" s="104">
        <f t="shared" si="508"/>
        <v>5.6496276021897407E-3</v>
      </c>
      <c r="CR793" s="104">
        <f t="shared" si="509"/>
        <v>5.6496276021897407E-3</v>
      </c>
      <c r="CS793" s="131" t="str">
        <f t="shared" si="510"/>
        <v>Ninguna</v>
      </c>
      <c r="CT793" s="132" t="str">
        <f t="shared" si="511"/>
        <v>Eutrofico</v>
      </c>
      <c r="CU793" s="168" t="s">
        <v>3027</v>
      </c>
      <c r="CV793" s="83" t="s">
        <v>3028</v>
      </c>
      <c r="CW793" s="90">
        <v>44174</v>
      </c>
      <c r="CX793" s="106" t="e">
        <f t="shared" si="512"/>
        <v>#VALUE!</v>
      </c>
    </row>
    <row r="794" spans="1:102" ht="30" hidden="1" customHeight="1" x14ac:dyDescent="0.2">
      <c r="A794" s="83">
        <v>2020</v>
      </c>
      <c r="B794" s="84" t="s">
        <v>1165</v>
      </c>
      <c r="C794" s="84" t="s">
        <v>1166</v>
      </c>
      <c r="D794" s="85" t="s">
        <v>3248</v>
      </c>
      <c r="E794" s="84" t="s">
        <v>1136</v>
      </c>
      <c r="F794" s="86" t="s">
        <v>107</v>
      </c>
      <c r="G794" s="86" t="s">
        <v>991</v>
      </c>
      <c r="H794" s="87">
        <v>-75.837624000000005</v>
      </c>
      <c r="I794" s="119">
        <v>5.7950379999999999</v>
      </c>
      <c r="J794" s="88">
        <v>805029.21160000004</v>
      </c>
      <c r="K794" s="86">
        <v>1132874.0126</v>
      </c>
      <c r="L794" s="89" t="s">
        <v>2630</v>
      </c>
      <c r="M794" s="86" t="s">
        <v>2544</v>
      </c>
      <c r="N794" s="86" t="s">
        <v>79</v>
      </c>
      <c r="O794" s="86" t="s">
        <v>2545</v>
      </c>
      <c r="P794" s="86" t="s">
        <v>80</v>
      </c>
      <c r="Q794" s="84" t="s">
        <v>2571</v>
      </c>
      <c r="R794" s="84" t="s">
        <v>725</v>
      </c>
      <c r="S794" s="84" t="s">
        <v>115</v>
      </c>
      <c r="T794" s="84" t="s">
        <v>116</v>
      </c>
      <c r="U794" s="85" t="s">
        <v>1118</v>
      </c>
      <c r="V794" s="84" t="s">
        <v>1119</v>
      </c>
      <c r="W794" s="84" t="s">
        <v>1168</v>
      </c>
      <c r="X794" s="90" t="s">
        <v>1166</v>
      </c>
      <c r="Y794" s="90">
        <v>44110</v>
      </c>
      <c r="Z794" s="91">
        <v>69.900000000000006</v>
      </c>
      <c r="AA794" s="91">
        <v>6.36</v>
      </c>
      <c r="AB794" s="91">
        <v>25</v>
      </c>
      <c r="AC794" s="91">
        <v>17</v>
      </c>
      <c r="AD794" s="91">
        <v>18.32</v>
      </c>
      <c r="AE794" s="91">
        <v>5.77</v>
      </c>
      <c r="AF794" s="91">
        <v>76.900000000000006</v>
      </c>
      <c r="AG794" s="91">
        <f t="shared" si="473"/>
        <v>1.3200000000000003</v>
      </c>
      <c r="AH794" s="96">
        <v>14.6</v>
      </c>
      <c r="AI794" s="96">
        <v>2</v>
      </c>
      <c r="AJ794" s="91" t="s">
        <v>88</v>
      </c>
      <c r="AK794" s="91" t="s">
        <v>88</v>
      </c>
      <c r="AL794" s="96">
        <v>17850</v>
      </c>
      <c r="AM794" s="96">
        <v>68670</v>
      </c>
      <c r="AN794" s="96">
        <v>29090</v>
      </c>
      <c r="AO794" s="96">
        <v>0.5</v>
      </c>
      <c r="AP794" s="96">
        <v>0.2484863293062323</v>
      </c>
      <c r="AQ794" s="96">
        <v>0.03</v>
      </c>
      <c r="AR794" s="96">
        <v>5</v>
      </c>
      <c r="AS794" s="96">
        <v>12.1</v>
      </c>
      <c r="AT794" s="96">
        <v>91</v>
      </c>
      <c r="AU794" s="91" t="s">
        <v>88</v>
      </c>
      <c r="AV794" s="96">
        <v>11</v>
      </c>
      <c r="AW794" s="96">
        <v>0.1</v>
      </c>
      <c r="AX794" s="96">
        <v>5</v>
      </c>
      <c r="AY794" s="96">
        <v>0.46500000000000002</v>
      </c>
      <c r="AZ794" s="96">
        <v>25.6</v>
      </c>
      <c r="BA794" s="96">
        <v>19.8</v>
      </c>
      <c r="BB794" s="91" t="s">
        <v>88</v>
      </c>
      <c r="BC794" s="91" t="s">
        <v>88</v>
      </c>
      <c r="BD794" s="91" t="s">
        <v>88</v>
      </c>
      <c r="BE794" s="93" t="s">
        <v>88</v>
      </c>
      <c r="BF794" s="91" t="s">
        <v>88</v>
      </c>
      <c r="BG794" s="91" t="s">
        <v>88</v>
      </c>
      <c r="BH794" s="91" t="s">
        <v>88</v>
      </c>
      <c r="BI794" s="127">
        <f t="shared" si="474"/>
        <v>82.814854058632037</v>
      </c>
      <c r="BJ794" s="128">
        <f t="shared" si="475"/>
        <v>6.6452291373595163</v>
      </c>
      <c r="BK794" s="128">
        <f t="shared" si="476"/>
        <v>68.863626748302494</v>
      </c>
      <c r="BL794" s="128">
        <f t="shared" si="477"/>
        <v>80.14150832</v>
      </c>
      <c r="BM794" s="128">
        <f t="shared" si="478"/>
        <v>99.104004398411917</v>
      </c>
      <c r="BN794" s="128">
        <f t="shared" si="479"/>
        <v>61.608367706250007</v>
      </c>
      <c r="BO794" s="128">
        <f t="shared" si="480"/>
        <v>88.363642794483894</v>
      </c>
      <c r="BP794" s="128">
        <f t="shared" si="481"/>
        <v>72.641570813852582</v>
      </c>
      <c r="BQ794" s="128">
        <f t="shared" si="482"/>
        <v>84.850516405227111</v>
      </c>
      <c r="BR794" s="96">
        <f t="shared" si="483"/>
        <v>68.190790012846932</v>
      </c>
      <c r="BS794" s="129" t="str">
        <f t="shared" si="484"/>
        <v>MEDIA</v>
      </c>
      <c r="BT794" s="98">
        <f t="shared" si="485"/>
        <v>10.75268817204301</v>
      </c>
      <c r="BU794" s="99">
        <f t="shared" si="486"/>
        <v>0.76900000000000013</v>
      </c>
      <c r="BV794" s="130">
        <f t="shared" si="487"/>
        <v>0.1</v>
      </c>
      <c r="BW794" s="128">
        <f t="shared" si="488"/>
        <v>0.71789736829783213</v>
      </c>
      <c r="BX794" s="127">
        <f t="shared" si="489"/>
        <v>0.91</v>
      </c>
      <c r="BY794" s="130">
        <f t="shared" si="490"/>
        <v>0.98699999999999999</v>
      </c>
      <c r="BZ794" s="130">
        <f t="shared" si="491"/>
        <v>0.95895695142398618</v>
      </c>
      <c r="CA794" s="127">
        <f t="shared" si="492"/>
        <v>0.6</v>
      </c>
      <c r="CB794" s="99">
        <f t="shared" si="493"/>
        <v>0.72137960476105456</v>
      </c>
      <c r="CC794" s="129" t="str">
        <f t="shared" si="494"/>
        <v>Aceptable</v>
      </c>
      <c r="CD794" s="99">
        <f t="shared" si="495"/>
        <v>4.1043048576013805E-2</v>
      </c>
      <c r="CE794" s="96">
        <f t="shared" si="496"/>
        <v>0</v>
      </c>
      <c r="CF794" s="96">
        <f t="shared" si="497"/>
        <v>0</v>
      </c>
      <c r="CG794" s="99">
        <f t="shared" si="498"/>
        <v>1.3681016192004602E-2</v>
      </c>
      <c r="CH794" s="131" t="str">
        <f t="shared" si="499"/>
        <v>Ninguna</v>
      </c>
      <c r="CI794" s="96">
        <f t="shared" si="500"/>
        <v>0</v>
      </c>
      <c r="CJ794" s="96">
        <f t="shared" si="501"/>
        <v>1</v>
      </c>
      <c r="CK794" s="96">
        <f t="shared" si="502"/>
        <v>0.23099999999999987</v>
      </c>
      <c r="CL794" s="102">
        <f t="shared" si="503"/>
        <v>0.41033333333333327</v>
      </c>
      <c r="CM794" s="131" t="str">
        <f t="shared" si="504"/>
        <v>Media</v>
      </c>
      <c r="CN794" s="96">
        <f t="shared" si="505"/>
        <v>1.3000000000000001E-2</v>
      </c>
      <c r="CO794" s="96">
        <f t="shared" si="506"/>
        <v>1.3000000000000001E-2</v>
      </c>
      <c r="CP794" s="131" t="str">
        <f t="shared" si="507"/>
        <v>Ninguna</v>
      </c>
      <c r="CQ794" s="104">
        <f t="shared" si="508"/>
        <v>1.0749056342518368E-4</v>
      </c>
      <c r="CR794" s="104">
        <f t="shared" si="509"/>
        <v>1.0749056342518368E-4</v>
      </c>
      <c r="CS794" s="131" t="str">
        <f t="shared" si="510"/>
        <v>Ninguna</v>
      </c>
      <c r="CT794" s="132" t="str">
        <f t="shared" si="511"/>
        <v>Eutrofico</v>
      </c>
      <c r="CU794" s="83" t="s">
        <v>3249</v>
      </c>
      <c r="CV794" s="83" t="s">
        <v>3250</v>
      </c>
      <c r="CW794" s="90">
        <v>44131</v>
      </c>
      <c r="CX794" s="106">
        <f t="shared" si="512"/>
        <v>5.2784863293062321</v>
      </c>
    </row>
    <row r="795" spans="1:102" ht="30" hidden="1" customHeight="1" x14ac:dyDescent="0.2">
      <c r="A795" s="83">
        <v>2020</v>
      </c>
      <c r="B795" s="84" t="s">
        <v>1171</v>
      </c>
      <c r="C795" s="84" t="s">
        <v>1166</v>
      </c>
      <c r="D795" s="85" t="s">
        <v>3251</v>
      </c>
      <c r="E795" s="84" t="s">
        <v>1136</v>
      </c>
      <c r="F795" s="86" t="s">
        <v>107</v>
      </c>
      <c r="G795" s="86" t="s">
        <v>991</v>
      </c>
      <c r="H795" s="87">
        <v>-75.837620000000001</v>
      </c>
      <c r="I795" s="119">
        <v>5.7969090000000003</v>
      </c>
      <c r="J795" s="88">
        <v>805030.29720000003</v>
      </c>
      <c r="K795" s="86">
        <v>1133081.0131999999</v>
      </c>
      <c r="L795" s="89" t="s">
        <v>2633</v>
      </c>
      <c r="M795" s="86" t="s">
        <v>2544</v>
      </c>
      <c r="N795" s="86" t="s">
        <v>79</v>
      </c>
      <c r="O795" s="86" t="s">
        <v>2545</v>
      </c>
      <c r="P795" s="86" t="s">
        <v>80</v>
      </c>
      <c r="Q795" s="84" t="s">
        <v>2571</v>
      </c>
      <c r="R795" s="84" t="s">
        <v>725</v>
      </c>
      <c r="S795" s="84" t="s">
        <v>115</v>
      </c>
      <c r="T795" s="84" t="s">
        <v>116</v>
      </c>
      <c r="U795" s="85" t="s">
        <v>1118</v>
      </c>
      <c r="V795" s="84" t="s">
        <v>1119</v>
      </c>
      <c r="W795" s="84" t="s">
        <v>1168</v>
      </c>
      <c r="X795" s="90" t="s">
        <v>1166</v>
      </c>
      <c r="Y795" s="90">
        <v>44110</v>
      </c>
      <c r="Z795" s="91">
        <v>75.17</v>
      </c>
      <c r="AA795" s="91">
        <v>6.52</v>
      </c>
      <c r="AB795" s="91">
        <v>30</v>
      </c>
      <c r="AC795" s="91">
        <v>17</v>
      </c>
      <c r="AD795" s="91">
        <v>18.36</v>
      </c>
      <c r="AE795" s="91">
        <v>5.86</v>
      </c>
      <c r="AF795" s="91">
        <v>77.900000000000006</v>
      </c>
      <c r="AG795" s="91">
        <f t="shared" si="473"/>
        <v>1.3599999999999994</v>
      </c>
      <c r="AH795" s="96">
        <v>17.5</v>
      </c>
      <c r="AI795" s="96">
        <v>3.49</v>
      </c>
      <c r="AJ795" s="91" t="s">
        <v>88</v>
      </c>
      <c r="AK795" s="91" t="s">
        <v>88</v>
      </c>
      <c r="AL795" s="96">
        <v>387300</v>
      </c>
      <c r="AM795" s="96">
        <v>2419600</v>
      </c>
      <c r="AN795" s="96">
        <v>435200</v>
      </c>
      <c r="AO795" s="96">
        <v>0.5</v>
      </c>
      <c r="AP795" s="96">
        <v>0.2484863293062323</v>
      </c>
      <c r="AQ795" s="96">
        <v>0.03</v>
      </c>
      <c r="AR795" s="96">
        <v>5</v>
      </c>
      <c r="AS795" s="96">
        <v>15.8</v>
      </c>
      <c r="AT795" s="96">
        <v>90</v>
      </c>
      <c r="AU795" s="91" t="s">
        <v>88</v>
      </c>
      <c r="AV795" s="96">
        <v>17</v>
      </c>
      <c r="AW795" s="96">
        <v>0.1</v>
      </c>
      <c r="AX795" s="96">
        <v>5</v>
      </c>
      <c r="AY795" s="96">
        <v>0.52400000000000002</v>
      </c>
      <c r="AZ795" s="96">
        <v>25.6</v>
      </c>
      <c r="BA795" s="96">
        <v>20</v>
      </c>
      <c r="BB795" s="91" t="s">
        <v>88</v>
      </c>
      <c r="BC795" s="91" t="s">
        <v>88</v>
      </c>
      <c r="BD795" s="91" t="s">
        <v>88</v>
      </c>
      <c r="BE795" s="93" t="s">
        <v>88</v>
      </c>
      <c r="BF795" s="91" t="s">
        <v>88</v>
      </c>
      <c r="BG795" s="91" t="s">
        <v>88</v>
      </c>
      <c r="BH795" s="91" t="s">
        <v>88</v>
      </c>
      <c r="BI795" s="127">
        <f t="shared" si="474"/>
        <v>84.009995287781607</v>
      </c>
      <c r="BJ795" s="128">
        <f t="shared" si="475"/>
        <v>2</v>
      </c>
      <c r="BK795" s="128">
        <f t="shared" si="476"/>
        <v>74.41807882365967</v>
      </c>
      <c r="BL795" s="128">
        <f t="shared" si="477"/>
        <v>67.854673127086585</v>
      </c>
      <c r="BM795" s="128">
        <f t="shared" si="478"/>
        <v>99.104004398411917</v>
      </c>
      <c r="BN795" s="128">
        <f t="shared" si="479"/>
        <v>61.608367706250007</v>
      </c>
      <c r="BO795" s="128">
        <f t="shared" si="480"/>
        <v>88.268144305170836</v>
      </c>
      <c r="BP795" s="128">
        <f t="shared" si="481"/>
        <v>66.979257314409438</v>
      </c>
      <c r="BQ795" s="128">
        <f t="shared" si="482"/>
        <v>84.914259871000013</v>
      </c>
      <c r="BR795" s="96">
        <f t="shared" si="483"/>
        <v>66.452092330610995</v>
      </c>
      <c r="BS795" s="129" t="str">
        <f t="shared" si="484"/>
        <v>MEDIA</v>
      </c>
      <c r="BT795" s="98">
        <f t="shared" si="485"/>
        <v>9.5419847328244263</v>
      </c>
      <c r="BU795" s="99">
        <f t="shared" si="486"/>
        <v>0.77900000000000003</v>
      </c>
      <c r="BV795" s="130">
        <f t="shared" si="487"/>
        <v>0.1</v>
      </c>
      <c r="BW795" s="128">
        <f t="shared" si="488"/>
        <v>0.78018464633722118</v>
      </c>
      <c r="BX795" s="127">
        <f t="shared" si="489"/>
        <v>0.91</v>
      </c>
      <c r="BY795" s="130">
        <f t="shared" si="490"/>
        <v>0.96899999999999997</v>
      </c>
      <c r="BZ795" s="130">
        <f t="shared" si="491"/>
        <v>0.94759864932428817</v>
      </c>
      <c r="CA795" s="127">
        <f t="shared" si="492"/>
        <v>0.35</v>
      </c>
      <c r="CB795" s="99">
        <f t="shared" si="493"/>
        <v>0.69258966139261136</v>
      </c>
      <c r="CC795" s="129" t="str">
        <f t="shared" si="494"/>
        <v>Regular</v>
      </c>
      <c r="CD795" s="99">
        <f t="shared" si="495"/>
        <v>5.2401350675711791E-2</v>
      </c>
      <c r="CE795" s="96">
        <f t="shared" si="496"/>
        <v>0</v>
      </c>
      <c r="CF795" s="96">
        <f t="shared" si="497"/>
        <v>0</v>
      </c>
      <c r="CG795" s="99">
        <f t="shared" si="498"/>
        <v>1.746711689190393E-2</v>
      </c>
      <c r="CH795" s="131" t="str">
        <f t="shared" si="499"/>
        <v>Ninguna</v>
      </c>
      <c r="CI795" s="96">
        <f t="shared" si="500"/>
        <v>0.32997779887142592</v>
      </c>
      <c r="CJ795" s="96">
        <f t="shared" si="501"/>
        <v>1</v>
      </c>
      <c r="CK795" s="96">
        <f t="shared" si="502"/>
        <v>0.22099999999999997</v>
      </c>
      <c r="CL795" s="102">
        <f t="shared" si="503"/>
        <v>0.51699259962380861</v>
      </c>
      <c r="CM795" s="131" t="str">
        <f t="shared" si="504"/>
        <v>Media</v>
      </c>
      <c r="CN795" s="96">
        <f t="shared" si="505"/>
        <v>3.1000000000000003E-2</v>
      </c>
      <c r="CO795" s="96">
        <f t="shared" si="506"/>
        <v>3.1000000000000003E-2</v>
      </c>
      <c r="CP795" s="131" t="str">
        <f t="shared" si="507"/>
        <v>Ninguna</v>
      </c>
      <c r="CQ795" s="104">
        <f t="shared" si="508"/>
        <v>1.8666655073327912E-4</v>
      </c>
      <c r="CR795" s="104">
        <f t="shared" si="509"/>
        <v>1.8666655073327912E-4</v>
      </c>
      <c r="CS795" s="131" t="str">
        <f t="shared" si="510"/>
        <v>Ninguna</v>
      </c>
      <c r="CT795" s="132" t="str">
        <f t="shared" si="511"/>
        <v>Eutrofico</v>
      </c>
      <c r="CU795" s="83" t="s">
        <v>3249</v>
      </c>
      <c r="CV795" s="83" t="s">
        <v>3250</v>
      </c>
      <c r="CW795" s="90">
        <v>44131</v>
      </c>
      <c r="CX795" s="106">
        <f t="shared" si="512"/>
        <v>5.2784863293062321</v>
      </c>
    </row>
    <row r="796" spans="1:102" ht="30" hidden="1" customHeight="1" x14ac:dyDescent="0.2">
      <c r="A796" s="83">
        <v>2020</v>
      </c>
      <c r="B796" s="84" t="s">
        <v>3252</v>
      </c>
      <c r="C796" s="84" t="s">
        <v>383</v>
      </c>
      <c r="D796" s="85" t="s">
        <v>3253</v>
      </c>
      <c r="E796" s="84" t="s">
        <v>249</v>
      </c>
      <c r="F796" s="86" t="s">
        <v>241</v>
      </c>
      <c r="G796" s="86">
        <v>10</v>
      </c>
      <c r="H796" s="87">
        <v>-75.980227999999997</v>
      </c>
      <c r="I796" s="119">
        <v>6.1241349999999999</v>
      </c>
      <c r="J796" s="88">
        <v>789352.83</v>
      </c>
      <c r="K796" s="86">
        <v>1169338.4094</v>
      </c>
      <c r="L796" s="89" t="s">
        <v>2586</v>
      </c>
      <c r="M796" s="86" t="s">
        <v>2544</v>
      </c>
      <c r="N796" s="86" t="s">
        <v>79</v>
      </c>
      <c r="O796" s="86" t="s">
        <v>2545</v>
      </c>
      <c r="P796" s="86" t="s">
        <v>80</v>
      </c>
      <c r="Q796" s="84" t="s">
        <v>2648</v>
      </c>
      <c r="R796" s="84" t="s">
        <v>701</v>
      </c>
      <c r="S796" s="84" t="s">
        <v>153</v>
      </c>
      <c r="T796" s="84" t="s">
        <v>154</v>
      </c>
      <c r="U796" s="85" t="s">
        <v>380</v>
      </c>
      <c r="V796" s="84" t="s">
        <v>381</v>
      </c>
      <c r="W796" s="84" t="s">
        <v>382</v>
      </c>
      <c r="X796" s="90" t="s">
        <v>383</v>
      </c>
      <c r="Y796" s="90">
        <v>44180</v>
      </c>
      <c r="Z796" s="91">
        <v>1269.72</v>
      </c>
      <c r="AA796" s="91">
        <v>7.07</v>
      </c>
      <c r="AB796" s="91">
        <v>23</v>
      </c>
      <c r="AC796" s="91">
        <v>13.4</v>
      </c>
      <c r="AD796" s="91">
        <v>15</v>
      </c>
      <c r="AE796" s="91">
        <v>6.99</v>
      </c>
      <c r="AF796" s="91">
        <v>97.8</v>
      </c>
      <c r="AG796" s="91">
        <f t="shared" si="473"/>
        <v>1.5999999999999996</v>
      </c>
      <c r="AH796" s="96">
        <v>12</v>
      </c>
      <c r="AI796" s="96">
        <v>2</v>
      </c>
      <c r="AJ796" s="91" t="s">
        <v>88</v>
      </c>
      <c r="AK796" s="91" t="s">
        <v>88</v>
      </c>
      <c r="AL796" s="96">
        <v>670</v>
      </c>
      <c r="AM796" s="96">
        <v>12997</v>
      </c>
      <c r="AN796" s="91">
        <v>697</v>
      </c>
      <c r="AO796" s="96">
        <v>0.5</v>
      </c>
      <c r="AP796" s="96">
        <v>0.2484863293062323</v>
      </c>
      <c r="AQ796" s="96">
        <v>0.03</v>
      </c>
      <c r="AR796" s="96">
        <v>5</v>
      </c>
      <c r="AS796" s="96">
        <v>2.8</v>
      </c>
      <c r="AT796" s="96" t="s">
        <v>88</v>
      </c>
      <c r="AU796" s="91">
        <v>41</v>
      </c>
      <c r="AV796" s="96">
        <v>7</v>
      </c>
      <c r="AW796" s="96">
        <v>0.1</v>
      </c>
      <c r="AX796" s="96">
        <v>5</v>
      </c>
      <c r="AY796" s="96">
        <v>0.28999999999999998</v>
      </c>
      <c r="AZ796" s="96">
        <v>13.3</v>
      </c>
      <c r="BA796" s="96">
        <v>10.9</v>
      </c>
      <c r="BB796" s="91" t="s">
        <v>88</v>
      </c>
      <c r="BC796" s="91" t="s">
        <v>88</v>
      </c>
      <c r="BD796" s="91" t="s">
        <v>88</v>
      </c>
      <c r="BE796" s="93" t="s">
        <v>88</v>
      </c>
      <c r="BF796" s="91" t="s">
        <v>88</v>
      </c>
      <c r="BG796" s="91" t="s">
        <v>88</v>
      </c>
      <c r="BH796" s="91" t="s">
        <v>88</v>
      </c>
      <c r="BI796" s="127">
        <f t="shared" si="474"/>
        <v>98.430911393468691</v>
      </c>
      <c r="BJ796" s="128">
        <f t="shared" si="475"/>
        <v>25.656543409691579</v>
      </c>
      <c r="BK796" s="128">
        <f t="shared" si="476"/>
        <v>89.994805594241342</v>
      </c>
      <c r="BL796" s="128">
        <f t="shared" si="477"/>
        <v>80.14150832</v>
      </c>
      <c r="BM796" s="128">
        <f t="shared" si="478"/>
        <v>99.104004398411917</v>
      </c>
      <c r="BN796" s="128">
        <f t="shared" si="479"/>
        <v>61.608367706250007</v>
      </c>
      <c r="BO796" s="128">
        <f t="shared" si="480"/>
        <v>87.655782758573665</v>
      </c>
      <c r="BP796" s="128">
        <f t="shared" si="481"/>
        <v>91.11271826185984</v>
      </c>
      <c r="BQ796" s="128">
        <f t="shared" si="482"/>
        <v>20</v>
      </c>
      <c r="BR796" s="96">
        <f t="shared" si="483"/>
        <v>73.079129360279225</v>
      </c>
      <c r="BS796" s="129" t="str">
        <f t="shared" si="484"/>
        <v>BUENA</v>
      </c>
      <c r="BT796" s="98">
        <f t="shared" si="485"/>
        <v>17.241379310344829</v>
      </c>
      <c r="BU796" s="99">
        <f t="shared" si="486"/>
        <v>0.97799999999999998</v>
      </c>
      <c r="BV796" s="130">
        <f t="shared" si="487"/>
        <v>0.51587984914042218</v>
      </c>
      <c r="BW796" s="128">
        <f t="shared" si="488"/>
        <v>1</v>
      </c>
      <c r="BX796" s="127">
        <f t="shared" si="489"/>
        <v>0.91</v>
      </c>
      <c r="BY796" s="130">
        <f t="shared" si="490"/>
        <v>0.999</v>
      </c>
      <c r="BZ796" s="130">
        <f t="shared" si="491"/>
        <v>0.96329583908124927</v>
      </c>
      <c r="CA796" s="127">
        <f t="shared" si="492"/>
        <v>0.8</v>
      </c>
      <c r="CB796" s="99">
        <f t="shared" si="493"/>
        <v>0.88282459635103405</v>
      </c>
      <c r="CC796" s="129" t="str">
        <f t="shared" si="494"/>
        <v>Aceptable</v>
      </c>
      <c r="CD796" s="99">
        <f t="shared" si="495"/>
        <v>3.6704160918750749E-2</v>
      </c>
      <c r="CE796" s="96">
        <f t="shared" si="496"/>
        <v>0</v>
      </c>
      <c r="CF796" s="96">
        <f t="shared" si="497"/>
        <v>0</v>
      </c>
      <c r="CG796" s="99">
        <f t="shared" si="498"/>
        <v>1.223472030625025E-2</v>
      </c>
      <c r="CH796" s="131" t="str">
        <f t="shared" si="499"/>
        <v>Ninguna</v>
      </c>
      <c r="CI796" s="96">
        <f t="shared" si="500"/>
        <v>0</v>
      </c>
      <c r="CJ796" s="96">
        <f t="shared" si="501"/>
        <v>0.86375214660499289</v>
      </c>
      <c r="CK796" s="96">
        <f t="shared" si="502"/>
        <v>2.200000000000002E-2</v>
      </c>
      <c r="CL796" s="102">
        <f t="shared" si="503"/>
        <v>0.29525071553499765</v>
      </c>
      <c r="CM796" s="131" t="str">
        <f t="shared" si="504"/>
        <v>Baja</v>
      </c>
      <c r="CN796" s="96">
        <f t="shared" si="505"/>
        <v>0</v>
      </c>
      <c r="CO796" s="96">
        <f t="shared" si="506"/>
        <v>0</v>
      </c>
      <c r="CP796" s="131" t="str">
        <f t="shared" si="507"/>
        <v>Ninguna</v>
      </c>
      <c r="CQ796" s="104">
        <f t="shared" si="508"/>
        <v>1.2436006283146445E-3</v>
      </c>
      <c r="CR796" s="104">
        <f t="shared" si="509"/>
        <v>1.2436006283146445E-3</v>
      </c>
      <c r="CS796" s="131" t="str">
        <f t="shared" si="510"/>
        <v>Ninguna</v>
      </c>
      <c r="CT796" s="132" t="str">
        <f t="shared" si="511"/>
        <v>Eutrofico</v>
      </c>
      <c r="CU796" s="91" t="s">
        <v>3254</v>
      </c>
      <c r="CV796" s="90" t="s">
        <v>3255</v>
      </c>
      <c r="CW796" s="90">
        <v>44200</v>
      </c>
      <c r="CX796" s="106">
        <f t="shared" si="512"/>
        <v>5.2784863293062321</v>
      </c>
    </row>
    <row r="797" spans="1:102" ht="30" hidden="1" customHeight="1" x14ac:dyDescent="0.2">
      <c r="A797" s="83">
        <v>2020</v>
      </c>
      <c r="B797" s="84" t="s">
        <v>3256</v>
      </c>
      <c r="C797" s="84" t="s">
        <v>383</v>
      </c>
      <c r="D797" s="85" t="s">
        <v>3257</v>
      </c>
      <c r="E797" s="84" t="s">
        <v>249</v>
      </c>
      <c r="F797" s="86" t="s">
        <v>241</v>
      </c>
      <c r="G797" s="86">
        <v>10</v>
      </c>
      <c r="H797" s="87">
        <v>-75.979495999999997</v>
      </c>
      <c r="I797" s="119">
        <v>6.1251790000000002</v>
      </c>
      <c r="J797" s="88">
        <v>789434.30720000004</v>
      </c>
      <c r="K797" s="86">
        <v>1169453.6375</v>
      </c>
      <c r="L797" s="89" t="s">
        <v>2672</v>
      </c>
      <c r="M797" s="86" t="s">
        <v>2544</v>
      </c>
      <c r="N797" s="86" t="s">
        <v>79</v>
      </c>
      <c r="O797" s="86" t="s">
        <v>2545</v>
      </c>
      <c r="P797" s="86" t="s">
        <v>80</v>
      </c>
      <c r="Q797" s="84" t="s">
        <v>2648</v>
      </c>
      <c r="R797" s="84" t="s">
        <v>701</v>
      </c>
      <c r="S797" s="84" t="s">
        <v>153</v>
      </c>
      <c r="T797" s="84" t="s">
        <v>154</v>
      </c>
      <c r="U797" s="85" t="s">
        <v>380</v>
      </c>
      <c r="V797" s="84" t="s">
        <v>381</v>
      </c>
      <c r="W797" s="84" t="s">
        <v>382</v>
      </c>
      <c r="X797" s="90" t="s">
        <v>383</v>
      </c>
      <c r="Y797" s="90">
        <v>44180</v>
      </c>
      <c r="Z797" s="91">
        <v>1273.6300000000001</v>
      </c>
      <c r="AA797" s="91">
        <v>7.14</v>
      </c>
      <c r="AB797" s="91">
        <v>23</v>
      </c>
      <c r="AC797" s="91">
        <v>13.7</v>
      </c>
      <c r="AD797" s="91">
        <v>16</v>
      </c>
      <c r="AE797" s="91">
        <v>7.18</v>
      </c>
      <c r="AF797" s="91">
        <v>95.7</v>
      </c>
      <c r="AG797" s="91">
        <f t="shared" ref="AG797:AG805" si="513">AD797-AC797</f>
        <v>2.3000000000000007</v>
      </c>
      <c r="AH797" s="96">
        <v>12</v>
      </c>
      <c r="AI797" s="96">
        <v>2</v>
      </c>
      <c r="AJ797" s="91" t="s">
        <v>88</v>
      </c>
      <c r="AK797" s="91" t="s">
        <v>88</v>
      </c>
      <c r="AL797" s="96">
        <v>5370</v>
      </c>
      <c r="AM797" s="96">
        <v>48840</v>
      </c>
      <c r="AN797" s="91">
        <v>7850</v>
      </c>
      <c r="AO797" s="96">
        <v>0.5</v>
      </c>
      <c r="AP797" s="96">
        <v>0.2484863293062323</v>
      </c>
      <c r="AQ797" s="96">
        <v>0.03</v>
      </c>
      <c r="AR797" s="96">
        <v>5</v>
      </c>
      <c r="AS797" s="96">
        <v>3.35</v>
      </c>
      <c r="AT797" s="96" t="s">
        <v>88</v>
      </c>
      <c r="AU797" s="91">
        <v>24</v>
      </c>
      <c r="AV797" s="96">
        <v>7</v>
      </c>
      <c r="AW797" s="96">
        <v>0.1</v>
      </c>
      <c r="AX797" s="96">
        <v>5</v>
      </c>
      <c r="AY797" s="96">
        <v>0.14199999999999999</v>
      </c>
      <c r="AZ797" s="96">
        <v>13</v>
      </c>
      <c r="BA797" s="96">
        <v>11.3</v>
      </c>
      <c r="BB797" s="91" t="s">
        <v>88</v>
      </c>
      <c r="BC797" s="91" t="s">
        <v>88</v>
      </c>
      <c r="BD797" s="91" t="s">
        <v>88</v>
      </c>
      <c r="BE797" s="93" t="s">
        <v>88</v>
      </c>
      <c r="BF797" s="91" t="s">
        <v>88</v>
      </c>
      <c r="BG797" s="91" t="s">
        <v>88</v>
      </c>
      <c r="BH797" s="91" t="s">
        <v>88</v>
      </c>
      <c r="BI797" s="127">
        <f t="shared" si="474"/>
        <v>97.875820907911162</v>
      </c>
      <c r="BJ797" s="128">
        <f t="shared" si="475"/>
        <v>11.204767690643775</v>
      </c>
      <c r="BK797" s="128">
        <f t="shared" si="476"/>
        <v>91.252816146602271</v>
      </c>
      <c r="BL797" s="128">
        <f t="shared" si="477"/>
        <v>80.14150832</v>
      </c>
      <c r="BM797" s="128">
        <f t="shared" si="478"/>
        <v>99.104004398411917</v>
      </c>
      <c r="BN797" s="128">
        <f t="shared" si="479"/>
        <v>61.608367706250007</v>
      </c>
      <c r="BO797" s="128">
        <f t="shared" si="480"/>
        <v>85.502798594525416</v>
      </c>
      <c r="BP797" s="128">
        <f t="shared" si="481"/>
        <v>89.825549399117889</v>
      </c>
      <c r="BQ797" s="128">
        <f t="shared" si="482"/>
        <v>20</v>
      </c>
      <c r="BR797" s="96">
        <f t="shared" si="483"/>
        <v>70.492589098022336</v>
      </c>
      <c r="BS797" s="129" t="str">
        <f t="shared" si="484"/>
        <v>BUENA</v>
      </c>
      <c r="BT797" s="98">
        <f t="shared" si="485"/>
        <v>35.211267605633807</v>
      </c>
      <c r="BU797" s="99">
        <f t="shared" si="486"/>
        <v>0.95700000000000007</v>
      </c>
      <c r="BV797" s="130">
        <f t="shared" si="487"/>
        <v>0.1</v>
      </c>
      <c r="BW797" s="128">
        <f t="shared" si="488"/>
        <v>1</v>
      </c>
      <c r="BX797" s="127">
        <f t="shared" si="489"/>
        <v>0.91</v>
      </c>
      <c r="BY797" s="130">
        <f t="shared" si="490"/>
        <v>0.999</v>
      </c>
      <c r="BZ797" s="130">
        <f t="shared" si="491"/>
        <v>0.96329583908124927</v>
      </c>
      <c r="CA797" s="127">
        <f t="shared" si="492"/>
        <v>0.15</v>
      </c>
      <c r="CB797" s="99">
        <f t="shared" si="493"/>
        <v>0.73024141747137505</v>
      </c>
      <c r="CC797" s="129" t="str">
        <f t="shared" si="494"/>
        <v>Aceptable</v>
      </c>
      <c r="CD797" s="99">
        <f t="shared" si="495"/>
        <v>3.6704160918750749E-2</v>
      </c>
      <c r="CE797" s="96">
        <f t="shared" si="496"/>
        <v>0</v>
      </c>
      <c r="CF797" s="96">
        <f t="shared" si="497"/>
        <v>0</v>
      </c>
      <c r="CG797" s="99">
        <f t="shared" si="498"/>
        <v>1.223472030625025E-2</v>
      </c>
      <c r="CH797" s="131" t="str">
        <f t="shared" si="499"/>
        <v>Ninguna</v>
      </c>
      <c r="CI797" s="96">
        <f t="shared" si="500"/>
        <v>0</v>
      </c>
      <c r="CJ797" s="96">
        <f t="shared" si="501"/>
        <v>1</v>
      </c>
      <c r="CK797" s="96">
        <f t="shared" si="502"/>
        <v>4.2999999999999927E-2</v>
      </c>
      <c r="CL797" s="102">
        <f t="shared" si="503"/>
        <v>0.34766666666666662</v>
      </c>
      <c r="CM797" s="131" t="str">
        <f t="shared" si="504"/>
        <v>Baja</v>
      </c>
      <c r="CN797" s="96">
        <f t="shared" si="505"/>
        <v>0</v>
      </c>
      <c r="CO797" s="96">
        <f t="shared" si="506"/>
        <v>0</v>
      </c>
      <c r="CP797" s="131" t="str">
        <f t="shared" si="507"/>
        <v>Ninguna</v>
      </c>
      <c r="CQ797" s="104">
        <f t="shared" si="508"/>
        <v>1.5827617486398053E-3</v>
      </c>
      <c r="CR797" s="104">
        <f t="shared" si="509"/>
        <v>1.5827617486398053E-3</v>
      </c>
      <c r="CS797" s="131" t="str">
        <f t="shared" si="510"/>
        <v>Ninguna</v>
      </c>
      <c r="CT797" s="132" t="str">
        <f t="shared" si="511"/>
        <v>Eutrofico</v>
      </c>
      <c r="CU797" s="91" t="s">
        <v>3254</v>
      </c>
      <c r="CV797" s="90" t="s">
        <v>3255</v>
      </c>
      <c r="CW797" s="90">
        <v>44200</v>
      </c>
      <c r="CX797" s="106">
        <f t="shared" si="512"/>
        <v>5.2784863293062321</v>
      </c>
    </row>
    <row r="798" spans="1:102" ht="30" hidden="1" customHeight="1" x14ac:dyDescent="0.2">
      <c r="A798" s="83">
        <v>2020</v>
      </c>
      <c r="B798" s="108" t="s">
        <v>3258</v>
      </c>
      <c r="C798" s="84" t="s">
        <v>3259</v>
      </c>
      <c r="D798" s="85" t="s">
        <v>3260</v>
      </c>
      <c r="E798" s="84" t="s">
        <v>1136</v>
      </c>
      <c r="F798" s="86" t="s">
        <v>107</v>
      </c>
      <c r="G798" s="86" t="s">
        <v>991</v>
      </c>
      <c r="H798" s="87">
        <v>-75.722785999999999</v>
      </c>
      <c r="I798" s="119">
        <v>5.7605880000000003</v>
      </c>
      <c r="J798" s="88">
        <v>817742.54379999998</v>
      </c>
      <c r="K798" s="86">
        <v>1129024.5992000001</v>
      </c>
      <c r="L798" s="89" t="s">
        <v>3261</v>
      </c>
      <c r="M798" s="86" t="s">
        <v>2544</v>
      </c>
      <c r="N798" s="86" t="s">
        <v>79</v>
      </c>
      <c r="O798" s="86" t="s">
        <v>2545</v>
      </c>
      <c r="P798" s="86" t="s">
        <v>80</v>
      </c>
      <c r="Q798" s="84" t="s">
        <v>2571</v>
      </c>
      <c r="R798" s="84" t="s">
        <v>725</v>
      </c>
      <c r="S798" s="84" t="s">
        <v>115</v>
      </c>
      <c r="T798" s="84" t="s">
        <v>116</v>
      </c>
      <c r="U798" s="85" t="s">
        <v>452</v>
      </c>
      <c r="V798" s="84" t="s">
        <v>453</v>
      </c>
      <c r="W798" s="84" t="s">
        <v>3262</v>
      </c>
      <c r="X798" s="90" t="s">
        <v>3259</v>
      </c>
      <c r="Y798" s="90">
        <v>44113</v>
      </c>
      <c r="Z798" s="91">
        <v>11.16</v>
      </c>
      <c r="AA798" s="91">
        <v>8.15</v>
      </c>
      <c r="AB798" s="91">
        <v>38</v>
      </c>
      <c r="AC798" s="91">
        <v>17.399999999999999</v>
      </c>
      <c r="AD798" s="91">
        <v>24</v>
      </c>
      <c r="AE798" s="91">
        <v>6.66</v>
      </c>
      <c r="AF798" s="91">
        <v>89.8</v>
      </c>
      <c r="AG798" s="91">
        <f t="shared" si="513"/>
        <v>6.6000000000000014</v>
      </c>
      <c r="AH798" s="91">
        <v>18</v>
      </c>
      <c r="AI798" s="91">
        <v>2</v>
      </c>
      <c r="AJ798" s="91" t="s">
        <v>88</v>
      </c>
      <c r="AK798" s="91" t="s">
        <v>88</v>
      </c>
      <c r="AL798" s="91">
        <v>87</v>
      </c>
      <c r="AM798" s="91">
        <v>5922</v>
      </c>
      <c r="AN798" s="91">
        <v>90</v>
      </c>
      <c r="AO798" s="91">
        <v>0.5</v>
      </c>
      <c r="AP798" s="91">
        <v>0.2484863293062323</v>
      </c>
      <c r="AQ798" s="91">
        <v>0.03</v>
      </c>
      <c r="AR798" s="91">
        <v>5</v>
      </c>
      <c r="AS798" s="91">
        <v>5.45</v>
      </c>
      <c r="AT798" s="91">
        <v>55</v>
      </c>
      <c r="AU798" s="91" t="s">
        <v>88</v>
      </c>
      <c r="AV798" s="91">
        <v>7</v>
      </c>
      <c r="AW798" s="91">
        <v>0.1</v>
      </c>
      <c r="AX798" s="91">
        <v>5</v>
      </c>
      <c r="AY798" s="91">
        <v>0.44400000000000001</v>
      </c>
      <c r="AZ798" s="91">
        <v>12.1</v>
      </c>
      <c r="BA798" s="91">
        <v>12.8</v>
      </c>
      <c r="BB798" s="91" t="s">
        <v>88</v>
      </c>
      <c r="BC798" s="91" t="s">
        <v>88</v>
      </c>
      <c r="BD798" s="91" t="s">
        <v>88</v>
      </c>
      <c r="BE798" s="93" t="s">
        <v>88</v>
      </c>
      <c r="BF798" s="91" t="s">
        <v>88</v>
      </c>
      <c r="BG798" s="91" t="s">
        <v>88</v>
      </c>
      <c r="BH798" s="91" t="s">
        <v>88</v>
      </c>
      <c r="BI798" s="127">
        <f t="shared" si="474"/>
        <v>95.021178002466343</v>
      </c>
      <c r="BJ798" s="128">
        <f t="shared" si="475"/>
        <v>44.9745272592627</v>
      </c>
      <c r="BK798" s="128">
        <f t="shared" si="476"/>
        <v>80.670418400688504</v>
      </c>
      <c r="BL798" s="128">
        <f t="shared" si="477"/>
        <v>80.14150832</v>
      </c>
      <c r="BM798" s="128">
        <f t="shared" si="478"/>
        <v>99.104004398411917</v>
      </c>
      <c r="BN798" s="128">
        <f t="shared" si="479"/>
        <v>61.608367706250007</v>
      </c>
      <c r="BO798" s="128">
        <f t="shared" si="480"/>
        <v>64.112884386289977</v>
      </c>
      <c r="BP798" s="128">
        <f t="shared" si="481"/>
        <v>85.15297284360949</v>
      </c>
      <c r="BQ798" s="128">
        <f t="shared" si="482"/>
        <v>85.849989046937509</v>
      </c>
      <c r="BR798" s="96">
        <f t="shared" si="483"/>
        <v>76.343099271046626</v>
      </c>
      <c r="BS798" s="129" t="str">
        <f t="shared" si="484"/>
        <v>BUENA</v>
      </c>
      <c r="BT798" s="98">
        <f t="shared" si="485"/>
        <v>11.261261261261261</v>
      </c>
      <c r="BU798" s="99">
        <f t="shared" si="486"/>
        <v>0.89800000000000002</v>
      </c>
      <c r="BV798" s="130">
        <f t="shared" si="487"/>
        <v>0.94188346399413836</v>
      </c>
      <c r="BW798" s="128">
        <f t="shared" si="488"/>
        <v>0.92513451538928648</v>
      </c>
      <c r="BX798" s="127">
        <f t="shared" si="489"/>
        <v>0.91</v>
      </c>
      <c r="BY798" s="130">
        <f t="shared" si="490"/>
        <v>0.999</v>
      </c>
      <c r="BZ798" s="130">
        <f t="shared" si="491"/>
        <v>0.92807000676317186</v>
      </c>
      <c r="CA798" s="127">
        <f t="shared" si="492"/>
        <v>0.6</v>
      </c>
      <c r="CB798" s="99">
        <f t="shared" si="493"/>
        <v>0.8862523180605234</v>
      </c>
      <c r="CC798" s="129" t="str">
        <f t="shared" si="494"/>
        <v>Aceptable</v>
      </c>
      <c r="CD798" s="99">
        <f t="shared" si="495"/>
        <v>7.1929993236828138E-2</v>
      </c>
      <c r="CE798" s="96">
        <f t="shared" si="496"/>
        <v>0</v>
      </c>
      <c r="CF798" s="96">
        <f t="shared" si="497"/>
        <v>0</v>
      </c>
      <c r="CG798" s="99">
        <f t="shared" si="498"/>
        <v>2.3976664412276045E-2</v>
      </c>
      <c r="CH798" s="131" t="str">
        <f t="shared" si="499"/>
        <v>Ninguna</v>
      </c>
      <c r="CI798" s="96">
        <f t="shared" si="500"/>
        <v>0</v>
      </c>
      <c r="CJ798" s="96">
        <f t="shared" si="501"/>
        <v>0.67258230570983724</v>
      </c>
      <c r="CK798" s="96">
        <f t="shared" si="502"/>
        <v>0.10199999999999998</v>
      </c>
      <c r="CL798" s="102">
        <f t="shared" si="503"/>
        <v>0.25819410190327907</v>
      </c>
      <c r="CM798" s="131" t="str">
        <f t="shared" si="504"/>
        <v>Baja</v>
      </c>
      <c r="CN798" s="96">
        <f t="shared" si="505"/>
        <v>0</v>
      </c>
      <c r="CO798" s="96">
        <f t="shared" si="506"/>
        <v>0</v>
      </c>
      <c r="CP798" s="131" t="str">
        <f t="shared" si="507"/>
        <v>Ninguna</v>
      </c>
      <c r="CQ798" s="104">
        <f t="shared" si="508"/>
        <v>4.9149040778722945E-2</v>
      </c>
      <c r="CR798" s="104">
        <f t="shared" si="509"/>
        <v>4.9149040778722945E-2</v>
      </c>
      <c r="CS798" s="131" t="str">
        <f t="shared" si="510"/>
        <v>Ninguna</v>
      </c>
      <c r="CT798" s="132" t="str">
        <f t="shared" si="511"/>
        <v>Eutrofico</v>
      </c>
      <c r="CU798" s="83" t="s">
        <v>3263</v>
      </c>
      <c r="CV798" s="83" t="s">
        <v>3264</v>
      </c>
      <c r="CW798" s="90">
        <v>44142</v>
      </c>
      <c r="CX798" s="106">
        <f t="shared" si="512"/>
        <v>5.2784863293062321</v>
      </c>
    </row>
    <row r="799" spans="1:102" ht="30" hidden="1" customHeight="1" x14ac:dyDescent="0.2">
      <c r="A799" s="83">
        <v>2020</v>
      </c>
      <c r="B799" s="108" t="s">
        <v>3265</v>
      </c>
      <c r="C799" s="84" t="s">
        <v>3259</v>
      </c>
      <c r="D799" s="85" t="s">
        <v>3266</v>
      </c>
      <c r="E799" s="84" t="s">
        <v>1136</v>
      </c>
      <c r="F799" s="86" t="s">
        <v>107</v>
      </c>
      <c r="G799" s="86" t="s">
        <v>991</v>
      </c>
      <c r="H799" s="87">
        <v>-75.729344999999995</v>
      </c>
      <c r="I799" s="119">
        <v>5.7689250000000003</v>
      </c>
      <c r="J799" s="88">
        <v>817018.43689999997</v>
      </c>
      <c r="K799" s="86">
        <v>1129949.0279000001</v>
      </c>
      <c r="L799" s="89" t="s">
        <v>3267</v>
      </c>
      <c r="M799" s="86" t="s">
        <v>2544</v>
      </c>
      <c r="N799" s="86" t="s">
        <v>79</v>
      </c>
      <c r="O799" s="86" t="s">
        <v>2545</v>
      </c>
      <c r="P799" s="86" t="s">
        <v>80</v>
      </c>
      <c r="Q799" s="84" t="s">
        <v>2571</v>
      </c>
      <c r="R799" s="84" t="s">
        <v>725</v>
      </c>
      <c r="S799" s="84" t="s">
        <v>115</v>
      </c>
      <c r="T799" s="84" t="s">
        <v>116</v>
      </c>
      <c r="U799" s="85" t="s">
        <v>452</v>
      </c>
      <c r="V799" s="84" t="s">
        <v>453</v>
      </c>
      <c r="W799" s="84" t="s">
        <v>3262</v>
      </c>
      <c r="X799" s="90" t="s">
        <v>3259</v>
      </c>
      <c r="Y799" s="90">
        <v>44113</v>
      </c>
      <c r="Z799" s="91">
        <v>58.58</v>
      </c>
      <c r="AA799" s="91">
        <v>6.65</v>
      </c>
      <c r="AB799" s="91">
        <v>42</v>
      </c>
      <c r="AC799" s="91">
        <v>18.5</v>
      </c>
      <c r="AD799" s="91">
        <v>20</v>
      </c>
      <c r="AE799" s="91">
        <v>6.92</v>
      </c>
      <c r="AF799" s="91">
        <v>92.2</v>
      </c>
      <c r="AG799" s="91">
        <f t="shared" si="513"/>
        <v>1.5</v>
      </c>
      <c r="AH799" s="91">
        <v>22.6</v>
      </c>
      <c r="AI799" s="91">
        <v>2</v>
      </c>
      <c r="AJ799" s="91" t="s">
        <v>88</v>
      </c>
      <c r="AK799" s="91" t="s">
        <v>88</v>
      </c>
      <c r="AL799" s="91">
        <v>100</v>
      </c>
      <c r="AM799" s="91">
        <v>14500</v>
      </c>
      <c r="AN799" s="91">
        <v>200</v>
      </c>
      <c r="AO799" s="91">
        <v>0.5</v>
      </c>
      <c r="AP799" s="91">
        <v>0.2484863293062323</v>
      </c>
      <c r="AQ799" s="91">
        <v>0.03</v>
      </c>
      <c r="AR799" s="91">
        <v>5</v>
      </c>
      <c r="AS799" s="91">
        <v>5.93</v>
      </c>
      <c r="AT799" s="91">
        <v>62</v>
      </c>
      <c r="AU799" s="91" t="s">
        <v>88</v>
      </c>
      <c r="AV799" s="91">
        <v>7</v>
      </c>
      <c r="AW799" s="91">
        <v>0.1</v>
      </c>
      <c r="AX799" s="91">
        <v>5</v>
      </c>
      <c r="AY799" s="91">
        <v>0.34599999999999997</v>
      </c>
      <c r="AZ799" s="91">
        <v>14.1</v>
      </c>
      <c r="BA799" s="91">
        <v>12.3</v>
      </c>
      <c r="BB799" s="91" t="s">
        <v>88</v>
      </c>
      <c r="BC799" s="91" t="s">
        <v>88</v>
      </c>
      <c r="BD799" s="91" t="s">
        <v>88</v>
      </c>
      <c r="BE799" s="93" t="s">
        <v>88</v>
      </c>
      <c r="BF799" s="91" t="s">
        <v>88</v>
      </c>
      <c r="BG799" s="91" t="s">
        <v>88</v>
      </c>
      <c r="BH799" s="91" t="s">
        <v>88</v>
      </c>
      <c r="BI799" s="127">
        <f t="shared" si="474"/>
        <v>96.409351115893159</v>
      </c>
      <c r="BJ799" s="128">
        <f t="shared" si="475"/>
        <v>36.682211115561131</v>
      </c>
      <c r="BK799" s="128">
        <f t="shared" si="476"/>
        <v>78.730212839469658</v>
      </c>
      <c r="BL799" s="128">
        <f t="shared" si="477"/>
        <v>80.14150832</v>
      </c>
      <c r="BM799" s="128">
        <f t="shared" si="478"/>
        <v>99.104004398411917</v>
      </c>
      <c r="BN799" s="128">
        <f t="shared" si="479"/>
        <v>61.608367706250007</v>
      </c>
      <c r="BO799" s="128">
        <f t="shared" si="480"/>
        <v>87.919066131017189</v>
      </c>
      <c r="BP799" s="128">
        <f t="shared" si="481"/>
        <v>84.137016516143703</v>
      </c>
      <c r="BQ799" s="128">
        <f t="shared" si="482"/>
        <v>85.883261885489603</v>
      </c>
      <c r="BR799" s="96">
        <f t="shared" si="483"/>
        <v>77.340566272576979</v>
      </c>
      <c r="BS799" s="129" t="str">
        <f t="shared" si="484"/>
        <v>BUENA</v>
      </c>
      <c r="BT799" s="98">
        <f t="shared" si="485"/>
        <v>14.450867052023122</v>
      </c>
      <c r="BU799" s="99">
        <f t="shared" si="486"/>
        <v>0.92200000000000004</v>
      </c>
      <c r="BV799" s="130">
        <f t="shared" si="487"/>
        <v>0.84453506894257735</v>
      </c>
      <c r="BW799" s="128">
        <f t="shared" si="488"/>
        <v>0.83475132635038685</v>
      </c>
      <c r="BX799" s="127">
        <f t="shared" si="489"/>
        <v>0.71</v>
      </c>
      <c r="BY799" s="130">
        <f t="shared" si="490"/>
        <v>0.999</v>
      </c>
      <c r="BZ799" s="130">
        <f t="shared" si="491"/>
        <v>0.91774656396114773</v>
      </c>
      <c r="CA799" s="127">
        <f t="shared" si="492"/>
        <v>0.6</v>
      </c>
      <c r="CB799" s="99">
        <f t="shared" si="493"/>
        <v>0.83436461429557573</v>
      </c>
      <c r="CC799" s="129" t="str">
        <f t="shared" si="494"/>
        <v>Aceptable</v>
      </c>
      <c r="CD799" s="99">
        <f t="shared" si="495"/>
        <v>8.2253436038852212E-2</v>
      </c>
      <c r="CE799" s="96">
        <f t="shared" si="496"/>
        <v>0</v>
      </c>
      <c r="CF799" s="96">
        <f t="shared" si="497"/>
        <v>0</v>
      </c>
      <c r="CG799" s="99">
        <f t="shared" si="498"/>
        <v>2.7417812012950737E-2</v>
      </c>
      <c r="CH799" s="131" t="str">
        <f t="shared" si="499"/>
        <v>Ninguna</v>
      </c>
      <c r="CI799" s="96">
        <f t="shared" si="500"/>
        <v>0</v>
      </c>
      <c r="CJ799" s="96">
        <f t="shared" si="501"/>
        <v>0.89036608125158656</v>
      </c>
      <c r="CK799" s="96">
        <f t="shared" si="502"/>
        <v>7.7999999999999958E-2</v>
      </c>
      <c r="CL799" s="102">
        <f t="shared" si="503"/>
        <v>0.32278869375052882</v>
      </c>
      <c r="CM799" s="131" t="str">
        <f t="shared" si="504"/>
        <v>Baja</v>
      </c>
      <c r="CN799" s="96">
        <f t="shared" si="505"/>
        <v>0</v>
      </c>
      <c r="CO799" s="96">
        <f t="shared" si="506"/>
        <v>0</v>
      </c>
      <c r="CP799" s="131" t="str">
        <f t="shared" si="507"/>
        <v>Ninguna</v>
      </c>
      <c r="CQ799" s="104">
        <f t="shared" si="508"/>
        <v>2.9228174975958572E-4</v>
      </c>
      <c r="CR799" s="104">
        <f t="shared" si="509"/>
        <v>2.9228174975958572E-4</v>
      </c>
      <c r="CS799" s="131" t="str">
        <f t="shared" si="510"/>
        <v>Ninguna</v>
      </c>
      <c r="CT799" s="132" t="str">
        <f t="shared" si="511"/>
        <v>Eutrofico</v>
      </c>
      <c r="CU799" s="83" t="s">
        <v>3263</v>
      </c>
      <c r="CV799" s="83" t="s">
        <v>3264</v>
      </c>
      <c r="CW799" s="90">
        <v>44142</v>
      </c>
      <c r="CX799" s="106">
        <f t="shared" si="512"/>
        <v>5.2784863293062321</v>
      </c>
    </row>
    <row r="800" spans="1:102" ht="30" hidden="1" customHeight="1" x14ac:dyDescent="0.2">
      <c r="A800" s="83">
        <v>2020</v>
      </c>
      <c r="B800" s="108" t="s">
        <v>3268</v>
      </c>
      <c r="C800" s="84" t="s">
        <v>3259</v>
      </c>
      <c r="D800" s="85" t="s">
        <v>3269</v>
      </c>
      <c r="E800" s="84" t="s">
        <v>1136</v>
      </c>
      <c r="F800" s="86" t="s">
        <v>107</v>
      </c>
      <c r="G800" s="86" t="s">
        <v>991</v>
      </c>
      <c r="H800" s="87">
        <v>-75.737688000000006</v>
      </c>
      <c r="I800" s="119">
        <v>5.7927080000000002</v>
      </c>
      <c r="J800" s="88">
        <v>816101.67130000005</v>
      </c>
      <c r="K800" s="86">
        <v>1132582.8596999999</v>
      </c>
      <c r="L800" s="89" t="s">
        <v>2663</v>
      </c>
      <c r="M800" s="86" t="s">
        <v>2544</v>
      </c>
      <c r="N800" s="86" t="s">
        <v>79</v>
      </c>
      <c r="O800" s="86" t="s">
        <v>2545</v>
      </c>
      <c r="P800" s="86" t="s">
        <v>80</v>
      </c>
      <c r="Q800" s="84" t="s">
        <v>2571</v>
      </c>
      <c r="R800" s="84" t="s">
        <v>725</v>
      </c>
      <c r="S800" s="84" t="s">
        <v>115</v>
      </c>
      <c r="T800" s="84" t="s">
        <v>116</v>
      </c>
      <c r="U800" s="85" t="s">
        <v>452</v>
      </c>
      <c r="V800" s="84" t="s">
        <v>453</v>
      </c>
      <c r="W800" s="84" t="s">
        <v>3262</v>
      </c>
      <c r="X800" s="90" t="s">
        <v>3259</v>
      </c>
      <c r="Y800" s="90">
        <v>44113</v>
      </c>
      <c r="Z800" s="91">
        <v>20.170000000000002</v>
      </c>
      <c r="AA800" s="91">
        <v>7.1</v>
      </c>
      <c r="AB800" s="91">
        <v>63</v>
      </c>
      <c r="AC800" s="91">
        <v>20.2</v>
      </c>
      <c r="AD800" s="91">
        <v>21.2</v>
      </c>
      <c r="AE800" s="91">
        <v>7.82</v>
      </c>
      <c r="AF800" s="91">
        <v>101.2</v>
      </c>
      <c r="AG800" s="91">
        <f t="shared" si="513"/>
        <v>1</v>
      </c>
      <c r="AH800" s="91">
        <v>25.9</v>
      </c>
      <c r="AI800" s="91">
        <v>2</v>
      </c>
      <c r="AJ800" s="91" t="s">
        <v>88</v>
      </c>
      <c r="AK800" s="91" t="s">
        <v>88</v>
      </c>
      <c r="AL800" s="91">
        <v>200</v>
      </c>
      <c r="AM800" s="91">
        <v>21615</v>
      </c>
      <c r="AN800" s="91">
        <v>300</v>
      </c>
      <c r="AO800" s="91">
        <v>0.5</v>
      </c>
      <c r="AP800" s="91">
        <v>0.2484863293062323</v>
      </c>
      <c r="AQ800" s="91">
        <v>0.03</v>
      </c>
      <c r="AR800" s="91">
        <v>5</v>
      </c>
      <c r="AS800" s="91">
        <v>15.9</v>
      </c>
      <c r="AT800" s="91">
        <v>104</v>
      </c>
      <c r="AU800" s="91" t="s">
        <v>88</v>
      </c>
      <c r="AV800" s="91">
        <v>16</v>
      </c>
      <c r="AW800" s="91">
        <v>0.1</v>
      </c>
      <c r="AX800" s="91">
        <v>5</v>
      </c>
      <c r="AY800" s="91">
        <v>0.61599999999999999</v>
      </c>
      <c r="AZ800" s="91">
        <v>25</v>
      </c>
      <c r="BA800" s="91">
        <v>23.1</v>
      </c>
      <c r="BB800" s="91" t="s">
        <v>88</v>
      </c>
      <c r="BC800" s="91" t="s">
        <v>88</v>
      </c>
      <c r="BD800" s="91" t="s">
        <v>88</v>
      </c>
      <c r="BE800" s="93" t="s">
        <v>88</v>
      </c>
      <c r="BF800" s="91" t="s">
        <v>88</v>
      </c>
      <c r="BG800" s="91" t="s">
        <v>88</v>
      </c>
      <c r="BH800" s="91" t="s">
        <v>88</v>
      </c>
      <c r="BI800" s="127">
        <f t="shared" si="474"/>
        <v>98.809711650725916</v>
      </c>
      <c r="BJ800" s="128">
        <f t="shared" si="475"/>
        <v>32.831364008267933</v>
      </c>
      <c r="BK800" s="128">
        <f t="shared" si="476"/>
        <v>90.562040981001672</v>
      </c>
      <c r="BL800" s="128">
        <f t="shared" si="477"/>
        <v>80.14150832</v>
      </c>
      <c r="BM800" s="128">
        <f t="shared" si="478"/>
        <v>99.104004398411917</v>
      </c>
      <c r="BN800" s="128">
        <f t="shared" si="479"/>
        <v>61.608367706250007</v>
      </c>
      <c r="BO800" s="128">
        <f t="shared" si="480"/>
        <v>89.058291121899998</v>
      </c>
      <c r="BP800" s="128">
        <f t="shared" si="481"/>
        <v>66.837498127743785</v>
      </c>
      <c r="BQ800" s="128">
        <f t="shared" si="482"/>
        <v>83.862793342361613</v>
      </c>
      <c r="BR800" s="96">
        <f t="shared" si="483"/>
        <v>77.022521351897467</v>
      </c>
      <c r="BS800" s="129" t="str">
        <f t="shared" si="484"/>
        <v>BUENA</v>
      </c>
      <c r="BT800" s="98">
        <f t="shared" si="485"/>
        <v>8.1168831168831161</v>
      </c>
      <c r="BU800" s="99">
        <f t="shared" si="486"/>
        <v>0.98799999999999999</v>
      </c>
      <c r="BV800" s="130">
        <f t="shared" si="487"/>
        <v>0.76479568648465979</v>
      </c>
      <c r="BW800" s="128">
        <f t="shared" si="488"/>
        <v>1</v>
      </c>
      <c r="BX800" s="127">
        <f t="shared" si="489"/>
        <v>0.51</v>
      </c>
      <c r="BY800" s="130">
        <f t="shared" si="490"/>
        <v>0.97199999999999998</v>
      </c>
      <c r="BZ800" s="130">
        <f t="shared" si="491"/>
        <v>0.85838269146782431</v>
      </c>
      <c r="CA800" s="127">
        <f t="shared" si="492"/>
        <v>0.35</v>
      </c>
      <c r="CB800" s="99">
        <f t="shared" si="493"/>
        <v>0.78180497291334794</v>
      </c>
      <c r="CC800" s="129" t="str">
        <f t="shared" si="494"/>
        <v>Aceptable</v>
      </c>
      <c r="CD800" s="99">
        <f t="shared" si="495"/>
        <v>0.14161730853217566</v>
      </c>
      <c r="CE800" s="96">
        <f t="shared" si="496"/>
        <v>0</v>
      </c>
      <c r="CF800" s="96">
        <f t="shared" si="497"/>
        <v>0</v>
      </c>
      <c r="CG800" s="99">
        <f t="shared" si="498"/>
        <v>4.7205769510725221E-2</v>
      </c>
      <c r="CH800" s="131" t="str">
        <f t="shared" si="499"/>
        <v>Ninguna</v>
      </c>
      <c r="CI800" s="96">
        <f t="shared" si="500"/>
        <v>0</v>
      </c>
      <c r="CJ800" s="96">
        <f t="shared" si="501"/>
        <v>1</v>
      </c>
      <c r="CK800" s="96">
        <f t="shared" si="502"/>
        <v>0</v>
      </c>
      <c r="CL800" s="102">
        <f t="shared" si="503"/>
        <v>0.33333333333333331</v>
      </c>
      <c r="CM800" s="131" t="str">
        <f t="shared" si="504"/>
        <v>Baja</v>
      </c>
      <c r="CN800" s="96">
        <f t="shared" si="505"/>
        <v>2.8000000000000001E-2</v>
      </c>
      <c r="CO800" s="96">
        <f t="shared" si="506"/>
        <v>2.8000000000000001E-2</v>
      </c>
      <c r="CP800" s="131" t="str">
        <f t="shared" si="507"/>
        <v>Ninguna</v>
      </c>
      <c r="CQ800" s="104">
        <f t="shared" si="508"/>
        <v>1.379023036948244E-3</v>
      </c>
      <c r="CR800" s="104">
        <f t="shared" si="509"/>
        <v>1.379023036948244E-3</v>
      </c>
      <c r="CS800" s="131" t="str">
        <f t="shared" si="510"/>
        <v>Ninguna</v>
      </c>
      <c r="CT800" s="132" t="str">
        <f t="shared" si="511"/>
        <v>Eutrofico</v>
      </c>
      <c r="CU800" s="83" t="s">
        <v>3263</v>
      </c>
      <c r="CV800" s="83" t="s">
        <v>3264</v>
      </c>
      <c r="CW800" s="90">
        <v>44142</v>
      </c>
      <c r="CX800" s="106">
        <f t="shared" si="512"/>
        <v>5.2784863293062321</v>
      </c>
    </row>
    <row r="801" spans="1:102" ht="30" hidden="1" customHeight="1" x14ac:dyDescent="0.2">
      <c r="A801" s="83">
        <v>2020</v>
      </c>
      <c r="B801" s="108" t="s">
        <v>3270</v>
      </c>
      <c r="C801" s="84" t="s">
        <v>1326</v>
      </c>
      <c r="D801" s="85" t="s">
        <v>3271</v>
      </c>
      <c r="E801" s="84" t="s">
        <v>1328</v>
      </c>
      <c r="F801" s="86" t="s">
        <v>241</v>
      </c>
      <c r="G801" s="86" t="s">
        <v>3272</v>
      </c>
      <c r="H801" s="87">
        <v>-75.687355999999994</v>
      </c>
      <c r="I801" s="119">
        <v>6.7959889999999996</v>
      </c>
      <c r="J801" s="88">
        <v>822020.42180000001</v>
      </c>
      <c r="K801" s="86">
        <v>1243560.3243</v>
      </c>
      <c r="L801" s="89" t="s">
        <v>3273</v>
      </c>
      <c r="M801" s="86" t="s">
        <v>2544</v>
      </c>
      <c r="N801" s="86" t="s">
        <v>79</v>
      </c>
      <c r="O801" s="86" t="s">
        <v>2545</v>
      </c>
      <c r="P801" s="86" t="s">
        <v>80</v>
      </c>
      <c r="Q801" s="84" t="s">
        <v>2546</v>
      </c>
      <c r="R801" s="84" t="s">
        <v>667</v>
      </c>
      <c r="S801" s="84" t="s">
        <v>181</v>
      </c>
      <c r="T801" s="84" t="s">
        <v>668</v>
      </c>
      <c r="U801" s="85" t="s">
        <v>276</v>
      </c>
      <c r="V801" s="84" t="s">
        <v>277</v>
      </c>
      <c r="W801" s="84" t="s">
        <v>1330</v>
      </c>
      <c r="X801" s="90" t="s">
        <v>1326</v>
      </c>
      <c r="Y801" s="90">
        <v>44141</v>
      </c>
      <c r="Z801" s="91">
        <v>209.18</v>
      </c>
      <c r="AA801" s="91">
        <v>8</v>
      </c>
      <c r="AB801" s="91">
        <v>10</v>
      </c>
      <c r="AC801" s="91">
        <v>13.4</v>
      </c>
      <c r="AD801" s="91">
        <v>14.5</v>
      </c>
      <c r="AE801" s="91">
        <v>7.49</v>
      </c>
      <c r="AF801" s="91">
        <v>95.9</v>
      </c>
      <c r="AG801" s="91">
        <f t="shared" si="513"/>
        <v>1.0999999999999996</v>
      </c>
      <c r="AH801" s="91">
        <v>12</v>
      </c>
      <c r="AI801" s="91">
        <v>2</v>
      </c>
      <c r="AJ801" s="91" t="s">
        <v>88</v>
      </c>
      <c r="AK801" s="91" t="s">
        <v>88</v>
      </c>
      <c r="AL801" s="91">
        <v>31</v>
      </c>
      <c r="AM801" s="91">
        <v>4676</v>
      </c>
      <c r="AN801" s="91">
        <v>41</v>
      </c>
      <c r="AO801" s="91">
        <v>0.5</v>
      </c>
      <c r="AP801" s="91">
        <v>0.2484863293062323</v>
      </c>
      <c r="AQ801" s="91">
        <v>0.03</v>
      </c>
      <c r="AR801" s="91">
        <v>5</v>
      </c>
      <c r="AS801" s="91">
        <v>2.35</v>
      </c>
      <c r="AT801" s="91">
        <v>31</v>
      </c>
      <c r="AU801" s="91" t="s">
        <v>88</v>
      </c>
      <c r="AV801" s="91">
        <v>7</v>
      </c>
      <c r="AW801" s="91">
        <v>0.1</v>
      </c>
      <c r="AX801" s="91">
        <v>5</v>
      </c>
      <c r="AY801" s="91">
        <v>0.17899999999999999</v>
      </c>
      <c r="AZ801" s="91">
        <v>17</v>
      </c>
      <c r="BA801" s="91">
        <v>18.5</v>
      </c>
      <c r="BB801" s="91" t="s">
        <v>88</v>
      </c>
      <c r="BC801" s="91" t="s">
        <v>88</v>
      </c>
      <c r="BD801" s="91" t="s">
        <v>88</v>
      </c>
      <c r="BE801" s="93" t="s">
        <v>88</v>
      </c>
      <c r="BF801" s="91" t="s">
        <v>88</v>
      </c>
      <c r="BG801" s="91" t="s">
        <v>88</v>
      </c>
      <c r="BH801" s="91" t="s">
        <v>88</v>
      </c>
      <c r="BI801" s="127">
        <f t="shared" si="474"/>
        <v>97.939247452128285</v>
      </c>
      <c r="BJ801" s="128">
        <f t="shared" si="475"/>
        <v>53.937712220082268</v>
      </c>
      <c r="BK801" s="128">
        <f t="shared" si="476"/>
        <v>84.980499999997846</v>
      </c>
      <c r="BL801" s="128">
        <f t="shared" si="477"/>
        <v>80.14150832</v>
      </c>
      <c r="BM801" s="128">
        <f t="shared" si="478"/>
        <v>99.104004398411917</v>
      </c>
      <c r="BN801" s="128">
        <f t="shared" si="479"/>
        <v>61.608367706250007</v>
      </c>
      <c r="BO801" s="128">
        <f t="shared" si="480"/>
        <v>88.854603312289129</v>
      </c>
      <c r="BP801" s="128">
        <f t="shared" si="481"/>
        <v>92.18609050484153</v>
      </c>
      <c r="BQ801" s="128">
        <f t="shared" si="482"/>
        <v>84.741372867843097</v>
      </c>
      <c r="BR801" s="96">
        <f t="shared" si="483"/>
        <v>81.706607820106186</v>
      </c>
      <c r="BS801" s="129" t="str">
        <f t="shared" si="484"/>
        <v>BUENA</v>
      </c>
      <c r="BT801" s="98">
        <f t="shared" si="485"/>
        <v>27.932960893854748</v>
      </c>
      <c r="BU801" s="99">
        <f t="shared" si="486"/>
        <v>0.95900000000000007</v>
      </c>
      <c r="BV801" s="130">
        <f t="shared" si="487"/>
        <v>0.98</v>
      </c>
      <c r="BW801" s="128">
        <f t="shared" si="488"/>
        <v>1</v>
      </c>
      <c r="BX801" s="127">
        <f t="shared" si="489"/>
        <v>0.91</v>
      </c>
      <c r="BY801" s="130">
        <f t="shared" si="490"/>
        <v>0.999</v>
      </c>
      <c r="BZ801" s="130">
        <f t="shared" si="491"/>
        <v>0.98797735565382583</v>
      </c>
      <c r="CA801" s="127">
        <f t="shared" si="492"/>
        <v>0.15</v>
      </c>
      <c r="CB801" s="99">
        <f t="shared" si="493"/>
        <v>0.85721682979153568</v>
      </c>
      <c r="CC801" s="129" t="str">
        <f t="shared" si="494"/>
        <v>Aceptable</v>
      </c>
      <c r="CD801" s="99">
        <f t="shared" si="495"/>
        <v>1.2022644346174135E-2</v>
      </c>
      <c r="CE801" s="96">
        <f t="shared" si="496"/>
        <v>0</v>
      </c>
      <c r="CF801" s="96">
        <f t="shared" si="497"/>
        <v>0</v>
      </c>
      <c r="CG801" s="99">
        <f t="shared" si="498"/>
        <v>4.0075481153913784E-3</v>
      </c>
      <c r="CH801" s="131" t="str">
        <f t="shared" si="499"/>
        <v>Ninguna</v>
      </c>
      <c r="CI801" s="96">
        <f t="shared" si="500"/>
        <v>0</v>
      </c>
      <c r="CJ801" s="96">
        <f t="shared" si="501"/>
        <v>0.61512972139428967</v>
      </c>
      <c r="CK801" s="96">
        <f t="shared" si="502"/>
        <v>4.0999999999999925E-2</v>
      </c>
      <c r="CL801" s="102">
        <f t="shared" si="503"/>
        <v>0.21870990713142988</v>
      </c>
      <c r="CM801" s="131" t="str">
        <f t="shared" si="504"/>
        <v>Baja</v>
      </c>
      <c r="CN801" s="96">
        <f t="shared" si="505"/>
        <v>0</v>
      </c>
      <c r="CO801" s="96">
        <f t="shared" si="506"/>
        <v>0</v>
      </c>
      <c r="CP801" s="131" t="str">
        <f t="shared" si="507"/>
        <v>Ninguna</v>
      </c>
      <c r="CQ801" s="104">
        <f t="shared" si="508"/>
        <v>2.9886679803636323E-2</v>
      </c>
      <c r="CR801" s="104">
        <f t="shared" si="509"/>
        <v>2.9886679803636323E-2</v>
      </c>
      <c r="CS801" s="131" t="str">
        <f t="shared" si="510"/>
        <v>Ninguna</v>
      </c>
      <c r="CT801" s="132" t="str">
        <f t="shared" si="511"/>
        <v>Eutrofico</v>
      </c>
      <c r="CU801" s="83" t="s">
        <v>3274</v>
      </c>
      <c r="CV801" s="83" t="s">
        <v>3275</v>
      </c>
      <c r="CW801" s="90">
        <v>44153</v>
      </c>
      <c r="CX801" s="106">
        <f t="shared" si="512"/>
        <v>5.2784863293062321</v>
      </c>
    </row>
    <row r="802" spans="1:102" ht="30" hidden="1" customHeight="1" x14ac:dyDescent="0.2">
      <c r="A802" s="83">
        <v>2020</v>
      </c>
      <c r="B802" s="108" t="s">
        <v>3276</v>
      </c>
      <c r="C802" s="84" t="s">
        <v>1326</v>
      </c>
      <c r="D802" s="85" t="s">
        <v>3277</v>
      </c>
      <c r="E802" s="84" t="s">
        <v>1328</v>
      </c>
      <c r="F802" s="86" t="s">
        <v>241</v>
      </c>
      <c r="G802" s="86" t="s">
        <v>2544</v>
      </c>
      <c r="H802" s="87">
        <v>-75.680750000000003</v>
      </c>
      <c r="I802" s="119">
        <v>6.8480359999999996</v>
      </c>
      <c r="J802" s="88">
        <v>822770.09069999994</v>
      </c>
      <c r="K802" s="86">
        <v>1249315.9798000001</v>
      </c>
      <c r="L802" s="89" t="s">
        <v>3278</v>
      </c>
      <c r="M802" s="86" t="s">
        <v>2544</v>
      </c>
      <c r="N802" s="86" t="s">
        <v>79</v>
      </c>
      <c r="O802" s="86" t="s">
        <v>2545</v>
      </c>
      <c r="P802" s="86" t="s">
        <v>80</v>
      </c>
      <c r="Q802" s="84" t="s">
        <v>2546</v>
      </c>
      <c r="R802" s="84" t="s">
        <v>667</v>
      </c>
      <c r="S802" s="84" t="s">
        <v>181</v>
      </c>
      <c r="T802" s="84" t="s">
        <v>668</v>
      </c>
      <c r="U802" s="85" t="s">
        <v>276</v>
      </c>
      <c r="V802" s="84" t="s">
        <v>277</v>
      </c>
      <c r="W802" s="84" t="s">
        <v>1330</v>
      </c>
      <c r="X802" s="90" t="s">
        <v>1326</v>
      </c>
      <c r="Y802" s="90">
        <v>44141</v>
      </c>
      <c r="Z802" s="91">
        <v>2510.63</v>
      </c>
      <c r="AA802" s="91">
        <v>7.8</v>
      </c>
      <c r="AB802" s="91">
        <v>20</v>
      </c>
      <c r="AC802" s="91">
        <v>15.8</v>
      </c>
      <c r="AD802" s="91">
        <v>17</v>
      </c>
      <c r="AE802" s="91">
        <v>6.4</v>
      </c>
      <c r="AF802" s="91">
        <v>86</v>
      </c>
      <c r="AG802" s="91">
        <f t="shared" si="513"/>
        <v>1.1999999999999993</v>
      </c>
      <c r="AH802" s="91">
        <v>149</v>
      </c>
      <c r="AI802" s="91">
        <v>12</v>
      </c>
      <c r="AJ802" s="91" t="s">
        <v>88</v>
      </c>
      <c r="AK802" s="91" t="s">
        <v>88</v>
      </c>
      <c r="AL802" s="91">
        <v>25900</v>
      </c>
      <c r="AM802" s="91">
        <v>727000</v>
      </c>
      <c r="AN802" s="91">
        <v>26900</v>
      </c>
      <c r="AO802" s="91">
        <v>0.5</v>
      </c>
      <c r="AP802" s="91">
        <v>0.2484863293062323</v>
      </c>
      <c r="AQ802" s="91">
        <v>0.03</v>
      </c>
      <c r="AR802" s="91">
        <v>5</v>
      </c>
      <c r="AS802" s="91">
        <v>257</v>
      </c>
      <c r="AT802" s="91">
        <v>474</v>
      </c>
      <c r="AU802" s="91" t="s">
        <v>88</v>
      </c>
      <c r="AV802" s="91">
        <v>418</v>
      </c>
      <c r="AW802" s="91">
        <v>3.5</v>
      </c>
      <c r="AX802" s="91">
        <v>5</v>
      </c>
      <c r="AY802" s="91">
        <v>2.21</v>
      </c>
      <c r="AZ802" s="91">
        <v>14.7</v>
      </c>
      <c r="BA802" s="91">
        <v>20.399999999999999</v>
      </c>
      <c r="BB802" s="91" t="s">
        <v>88</v>
      </c>
      <c r="BC802" s="91" t="s">
        <v>88</v>
      </c>
      <c r="BD802" s="91" t="s">
        <v>88</v>
      </c>
      <c r="BE802" s="93" t="s">
        <v>88</v>
      </c>
      <c r="BF802" s="91" t="s">
        <v>88</v>
      </c>
      <c r="BG802" s="91" t="s">
        <v>88</v>
      </c>
      <c r="BH802" s="91" t="s">
        <v>88</v>
      </c>
      <c r="BI802" s="127">
        <f t="shared" si="474"/>
        <v>92.215331150239933</v>
      </c>
      <c r="BJ802" s="128">
        <f t="shared" si="475"/>
        <v>6.8659973804221028</v>
      </c>
      <c r="BK802" s="128">
        <f t="shared" si="476"/>
        <v>89.555636015997152</v>
      </c>
      <c r="BL802" s="128">
        <f t="shared" si="477"/>
        <v>27.403982720000016</v>
      </c>
      <c r="BM802" s="128">
        <f t="shared" si="478"/>
        <v>99.104004398411917</v>
      </c>
      <c r="BN802" s="128">
        <f t="shared" si="479"/>
        <v>61.608367706250007</v>
      </c>
      <c r="BO802" s="128">
        <f t="shared" si="480"/>
        <v>88.638681616077207</v>
      </c>
      <c r="BP802" s="128">
        <f t="shared" si="481"/>
        <v>5</v>
      </c>
      <c r="BQ802" s="128">
        <f t="shared" si="482"/>
        <v>2.0178461917935664</v>
      </c>
      <c r="BR802" s="96">
        <f t="shared" si="483"/>
        <v>55.117078542867482</v>
      </c>
      <c r="BS802" s="129" t="str">
        <f t="shared" si="484"/>
        <v>MEDIA</v>
      </c>
      <c r="BT802" s="98">
        <f t="shared" si="485"/>
        <v>2.2624434389140271</v>
      </c>
      <c r="BU802" s="99">
        <f t="shared" si="486"/>
        <v>0.86</v>
      </c>
      <c r="BV802" s="130">
        <f t="shared" si="487"/>
        <v>0.1</v>
      </c>
      <c r="BW802" s="128">
        <f t="shared" si="488"/>
        <v>1</v>
      </c>
      <c r="BX802" s="127">
        <f t="shared" si="489"/>
        <v>0.125</v>
      </c>
      <c r="BY802" s="130">
        <f t="shared" si="490"/>
        <v>0</v>
      </c>
      <c r="BZ802" s="130">
        <f t="shared" si="491"/>
        <v>0.96956451728374116</v>
      </c>
      <c r="CA802" s="127">
        <f t="shared" si="492"/>
        <v>0.15</v>
      </c>
      <c r="CB802" s="99">
        <f t="shared" si="493"/>
        <v>0.4658390324197238</v>
      </c>
      <c r="CC802" s="129" t="str">
        <f t="shared" si="494"/>
        <v>Mala</v>
      </c>
      <c r="CD802" s="99">
        <f t="shared" si="495"/>
        <v>3.0435482716258833E-2</v>
      </c>
      <c r="CE802" s="96">
        <f t="shared" si="496"/>
        <v>0</v>
      </c>
      <c r="CF802" s="96">
        <f t="shared" si="497"/>
        <v>0</v>
      </c>
      <c r="CG802" s="99">
        <f t="shared" si="498"/>
        <v>1.0145160905419611E-2</v>
      </c>
      <c r="CH802" s="131" t="str">
        <f t="shared" si="499"/>
        <v>Ninguna</v>
      </c>
      <c r="CI802" s="96">
        <f t="shared" si="500"/>
        <v>0.70542687223333733</v>
      </c>
      <c r="CJ802" s="96">
        <f t="shared" si="501"/>
        <v>1</v>
      </c>
      <c r="CK802" s="96">
        <f t="shared" si="502"/>
        <v>0.14000000000000001</v>
      </c>
      <c r="CL802" s="102">
        <f t="shared" si="503"/>
        <v>0.61514229074444582</v>
      </c>
      <c r="CM802" s="131" t="str">
        <f t="shared" si="504"/>
        <v>Alta</v>
      </c>
      <c r="CN802" s="96">
        <f t="shared" si="505"/>
        <v>1</v>
      </c>
      <c r="CO802" s="96">
        <f t="shared" si="506"/>
        <v>1</v>
      </c>
      <c r="CP802" s="131" t="str">
        <f t="shared" si="507"/>
        <v>Muy Alta</v>
      </c>
      <c r="CQ802" s="104">
        <f t="shared" si="508"/>
        <v>1.5217121208656325E-2</v>
      </c>
      <c r="CR802" s="104">
        <f t="shared" si="509"/>
        <v>1.5217121208656325E-2</v>
      </c>
      <c r="CS802" s="131" t="str">
        <f t="shared" si="510"/>
        <v>Ninguna</v>
      </c>
      <c r="CT802" s="132" t="str">
        <f t="shared" si="511"/>
        <v>Hipereutrofico</v>
      </c>
      <c r="CU802" s="83" t="s">
        <v>3274</v>
      </c>
      <c r="CV802" s="83" t="s">
        <v>3275</v>
      </c>
      <c r="CW802" s="90">
        <v>44153</v>
      </c>
      <c r="CX802" s="106">
        <f t="shared" si="512"/>
        <v>5.2784863293062321</v>
      </c>
    </row>
    <row r="803" spans="1:102" ht="30" hidden="1" customHeight="1" x14ac:dyDescent="0.2">
      <c r="A803" s="83">
        <v>2020</v>
      </c>
      <c r="B803" s="108" t="s">
        <v>3279</v>
      </c>
      <c r="C803" s="84" t="s">
        <v>1326</v>
      </c>
      <c r="D803" s="85" t="s">
        <v>3280</v>
      </c>
      <c r="E803" s="84" t="s">
        <v>1328</v>
      </c>
      <c r="F803" s="86" t="s">
        <v>241</v>
      </c>
      <c r="G803" s="86" t="s">
        <v>3281</v>
      </c>
      <c r="H803" s="87">
        <v>-75.672139000000001</v>
      </c>
      <c r="I803" s="119">
        <v>6.8798060000000003</v>
      </c>
      <c r="J803" s="88">
        <v>823733.92610000004</v>
      </c>
      <c r="K803" s="86">
        <v>1252827.5906</v>
      </c>
      <c r="L803" s="89" t="s">
        <v>3282</v>
      </c>
      <c r="M803" s="86" t="s">
        <v>2544</v>
      </c>
      <c r="N803" s="86" t="s">
        <v>79</v>
      </c>
      <c r="O803" s="86" t="s">
        <v>2545</v>
      </c>
      <c r="P803" s="86" t="s">
        <v>80</v>
      </c>
      <c r="Q803" s="84" t="s">
        <v>2546</v>
      </c>
      <c r="R803" s="84" t="s">
        <v>667</v>
      </c>
      <c r="S803" s="84" t="s">
        <v>181</v>
      </c>
      <c r="T803" s="84" t="s">
        <v>668</v>
      </c>
      <c r="U803" s="85" t="s">
        <v>276</v>
      </c>
      <c r="V803" s="84" t="s">
        <v>277</v>
      </c>
      <c r="W803" s="84" t="s">
        <v>1330</v>
      </c>
      <c r="X803" s="90" t="s">
        <v>1326</v>
      </c>
      <c r="Y803" s="90">
        <v>44141</v>
      </c>
      <c r="Z803" s="91">
        <v>1937.7</v>
      </c>
      <c r="AA803" s="91">
        <v>8</v>
      </c>
      <c r="AB803" s="91">
        <v>40</v>
      </c>
      <c r="AC803" s="91">
        <v>15.9</v>
      </c>
      <c r="AD803" s="91">
        <v>19</v>
      </c>
      <c r="AE803" s="91">
        <v>8.1</v>
      </c>
      <c r="AF803" s="91">
        <v>102.4</v>
      </c>
      <c r="AG803" s="91">
        <f t="shared" si="513"/>
        <v>3.0999999999999996</v>
      </c>
      <c r="AH803" s="91">
        <v>12</v>
      </c>
      <c r="AI803" s="91">
        <v>2</v>
      </c>
      <c r="AJ803" s="91" t="s">
        <v>88</v>
      </c>
      <c r="AK803" s="91" t="s">
        <v>88</v>
      </c>
      <c r="AL803" s="91">
        <v>10140</v>
      </c>
      <c r="AM803" s="91">
        <v>48840</v>
      </c>
      <c r="AN803" s="91">
        <v>11980</v>
      </c>
      <c r="AO803" s="91">
        <v>0.5</v>
      </c>
      <c r="AP803" s="91">
        <v>0.2484863293062323</v>
      </c>
      <c r="AQ803" s="91">
        <v>0.03</v>
      </c>
      <c r="AR803" s="91">
        <v>5</v>
      </c>
      <c r="AS803" s="91">
        <v>6.84</v>
      </c>
      <c r="AT803" s="91">
        <v>54</v>
      </c>
      <c r="AU803" s="91" t="s">
        <v>88</v>
      </c>
      <c r="AV803" s="91">
        <v>8</v>
      </c>
      <c r="AW803" s="91">
        <v>0.1</v>
      </c>
      <c r="AX803" s="91">
        <v>5</v>
      </c>
      <c r="AY803" s="91">
        <v>0.25</v>
      </c>
      <c r="AZ803" s="91">
        <v>22.3</v>
      </c>
      <c r="BA803" s="91">
        <v>18.399999999999999</v>
      </c>
      <c r="BB803" s="91" t="s">
        <v>88</v>
      </c>
      <c r="BC803" s="91" t="s">
        <v>88</v>
      </c>
      <c r="BD803" s="91" t="s">
        <v>88</v>
      </c>
      <c r="BE803" s="93" t="s">
        <v>88</v>
      </c>
      <c r="BF803" s="91" t="s">
        <v>88</v>
      </c>
      <c r="BG803" s="91" t="s">
        <v>88</v>
      </c>
      <c r="BH803" s="91" t="s">
        <v>88</v>
      </c>
      <c r="BI803" s="127">
        <f t="shared" si="474"/>
        <v>98.791122070305121</v>
      </c>
      <c r="BJ803" s="128">
        <f t="shared" si="475"/>
        <v>9.5204080453952766</v>
      </c>
      <c r="BK803" s="128">
        <f t="shared" si="476"/>
        <v>84.980499999997846</v>
      </c>
      <c r="BL803" s="128">
        <f t="shared" si="477"/>
        <v>80.14150832</v>
      </c>
      <c r="BM803" s="128">
        <f t="shared" si="478"/>
        <v>99.104004398411917</v>
      </c>
      <c r="BN803" s="128">
        <f t="shared" si="479"/>
        <v>61.608367706250007</v>
      </c>
      <c r="BO803" s="128">
        <f t="shared" si="480"/>
        <v>82.438239885695353</v>
      </c>
      <c r="BP803" s="128">
        <f t="shared" si="481"/>
        <v>82.262083499886856</v>
      </c>
      <c r="BQ803" s="128">
        <f t="shared" si="482"/>
        <v>85.8352328152816</v>
      </c>
      <c r="BR803" s="96">
        <f t="shared" si="483"/>
        <v>73.38567113051127</v>
      </c>
      <c r="BS803" s="129" t="str">
        <f t="shared" si="484"/>
        <v>BUENA</v>
      </c>
      <c r="BT803" s="98">
        <f>+AX803/AY803</f>
        <v>20</v>
      </c>
      <c r="BU803" s="99">
        <f t="shared" si="486"/>
        <v>0.97599999999999998</v>
      </c>
      <c r="BV803" s="130">
        <f t="shared" si="487"/>
        <v>0.1</v>
      </c>
      <c r="BW803" s="128">
        <f t="shared" si="488"/>
        <v>1</v>
      </c>
      <c r="BX803" s="127">
        <f t="shared" si="489"/>
        <v>0.91</v>
      </c>
      <c r="BY803" s="130">
        <f t="shared" si="490"/>
        <v>0.996</v>
      </c>
      <c r="BZ803" s="130">
        <f t="shared" si="491"/>
        <v>0.92295217412245378</v>
      </c>
      <c r="CA803" s="127">
        <f t="shared" si="492"/>
        <v>0.15</v>
      </c>
      <c r="CB803" s="99">
        <f t="shared" si="493"/>
        <v>0.72721330437714349</v>
      </c>
      <c r="CC803" s="129" t="str">
        <f t="shared" si="494"/>
        <v>Aceptable</v>
      </c>
      <c r="CD803" s="99">
        <f t="shared" si="495"/>
        <v>7.7047825877546161E-2</v>
      </c>
      <c r="CE803" s="96">
        <f t="shared" si="496"/>
        <v>0</v>
      </c>
      <c r="CF803" s="96">
        <f t="shared" si="497"/>
        <v>0</v>
      </c>
      <c r="CG803" s="99">
        <f t="shared" si="498"/>
        <v>2.5682608625848719E-2</v>
      </c>
      <c r="CH803" s="131" t="str">
        <f t="shared" si="499"/>
        <v>Ninguna</v>
      </c>
      <c r="CI803" s="96">
        <f t="shared" si="500"/>
        <v>0</v>
      </c>
      <c r="CJ803" s="96">
        <f t="shared" si="501"/>
        <v>1</v>
      </c>
      <c r="CK803" s="96">
        <f t="shared" si="502"/>
        <v>0</v>
      </c>
      <c r="CL803" s="102">
        <f t="shared" si="503"/>
        <v>0.33333333333333331</v>
      </c>
      <c r="CM803" s="131" t="str">
        <f t="shared" si="504"/>
        <v>Baja</v>
      </c>
      <c r="CN803" s="96">
        <f t="shared" si="505"/>
        <v>0</v>
      </c>
      <c r="CO803" s="96">
        <f t="shared" si="506"/>
        <v>0</v>
      </c>
      <c r="CP803" s="131" t="str">
        <f t="shared" si="507"/>
        <v>Ninguna</v>
      </c>
      <c r="CQ803" s="104">
        <f t="shared" si="508"/>
        <v>2.9886679803636323E-2</v>
      </c>
      <c r="CR803" s="104">
        <f t="shared" si="509"/>
        <v>2.9886679803636323E-2</v>
      </c>
      <c r="CS803" s="131" t="str">
        <f t="shared" si="510"/>
        <v>Ninguna</v>
      </c>
      <c r="CT803" s="132" t="str">
        <f t="shared" si="511"/>
        <v>Eutrofico</v>
      </c>
      <c r="CU803" s="83" t="s">
        <v>3274</v>
      </c>
      <c r="CV803" s="83" t="s">
        <v>3275</v>
      </c>
      <c r="CW803" s="90">
        <v>44153</v>
      </c>
      <c r="CX803" s="106">
        <f t="shared" si="512"/>
        <v>5.2784863293062321</v>
      </c>
    </row>
    <row r="804" spans="1:102" ht="30" customHeight="1" x14ac:dyDescent="0.2">
      <c r="A804" s="83">
        <v>2021</v>
      </c>
      <c r="B804" s="108" t="s">
        <v>3283</v>
      </c>
      <c r="C804" s="84" t="s">
        <v>520</v>
      </c>
      <c r="D804" s="85" t="s">
        <v>3284</v>
      </c>
      <c r="E804" s="84" t="s">
        <v>233</v>
      </c>
      <c r="F804" s="86" t="s">
        <v>1412</v>
      </c>
      <c r="G804" s="86">
        <v>1</v>
      </c>
      <c r="H804" s="87">
        <v>-74.906255000000002</v>
      </c>
      <c r="I804" s="119">
        <v>7.4448569999999998</v>
      </c>
      <c r="J804" s="88">
        <v>908513.76300000004</v>
      </c>
      <c r="K804" s="86">
        <v>1315109.345</v>
      </c>
      <c r="L804" s="89">
        <v>71</v>
      </c>
      <c r="M804" s="86">
        <v>2</v>
      </c>
      <c r="N804" s="86" t="s">
        <v>79</v>
      </c>
      <c r="O804" s="86">
        <v>27</v>
      </c>
      <c r="P804" s="86" t="s">
        <v>685</v>
      </c>
      <c r="Q804" s="84">
        <v>2701</v>
      </c>
      <c r="R804" s="84" t="s">
        <v>703</v>
      </c>
      <c r="S804" s="84" t="s">
        <v>515</v>
      </c>
      <c r="T804" s="84" t="s">
        <v>516</v>
      </c>
      <c r="U804" s="110" t="s">
        <v>517</v>
      </c>
      <c r="V804" s="84" t="s">
        <v>518</v>
      </c>
      <c r="W804" s="84" t="s">
        <v>1860</v>
      </c>
      <c r="X804" s="90" t="s">
        <v>520</v>
      </c>
      <c r="Y804" s="90">
        <v>44215</v>
      </c>
      <c r="Z804" s="91">
        <v>288980</v>
      </c>
      <c r="AA804" s="91">
        <v>7.49</v>
      </c>
      <c r="AB804" s="91">
        <v>170.3</v>
      </c>
      <c r="AC804" s="91">
        <v>26.5</v>
      </c>
      <c r="AD804" s="91">
        <v>39</v>
      </c>
      <c r="AE804" s="91">
        <v>3.62</v>
      </c>
      <c r="AF804" s="91">
        <v>45.6</v>
      </c>
      <c r="AG804" s="91">
        <f t="shared" si="513"/>
        <v>12.5</v>
      </c>
      <c r="AH804" s="91">
        <v>19.600000000000001</v>
      </c>
      <c r="AI804" s="91">
        <v>6.35</v>
      </c>
      <c r="AJ804" s="91" t="s">
        <v>88</v>
      </c>
      <c r="AK804" s="91" t="s">
        <v>88</v>
      </c>
      <c r="AL804" s="91" t="s">
        <v>88</v>
      </c>
      <c r="AM804" s="91" t="s">
        <v>88</v>
      </c>
      <c r="AN804" s="91" t="s">
        <v>88</v>
      </c>
      <c r="AO804" s="93">
        <v>0.153</v>
      </c>
      <c r="AP804" s="91">
        <v>1.7461812050337959</v>
      </c>
      <c r="AQ804" s="91">
        <v>0.13100000000000001</v>
      </c>
      <c r="AR804" s="91">
        <v>5</v>
      </c>
      <c r="AS804" s="91" t="s">
        <v>88</v>
      </c>
      <c r="AT804" s="91" t="s">
        <v>88</v>
      </c>
      <c r="AU804" s="91" t="s">
        <v>88</v>
      </c>
      <c r="AV804" s="91">
        <v>98</v>
      </c>
      <c r="AW804" s="91" t="s">
        <v>88</v>
      </c>
      <c r="AX804" s="91">
        <v>5</v>
      </c>
      <c r="AY804" s="91">
        <v>0.7</v>
      </c>
      <c r="AZ804" s="91" t="s">
        <v>88</v>
      </c>
      <c r="BA804" s="91" t="s">
        <v>88</v>
      </c>
      <c r="BB804" s="91">
        <v>0.05</v>
      </c>
      <c r="BC804" s="91" t="s">
        <v>88</v>
      </c>
      <c r="BD804" s="91" t="s">
        <v>88</v>
      </c>
      <c r="BE804" s="93">
        <v>1E-3</v>
      </c>
      <c r="BF804" s="91" t="s">
        <v>88</v>
      </c>
      <c r="BG804" s="91">
        <v>0.01</v>
      </c>
      <c r="BH804" s="91" t="s">
        <v>88</v>
      </c>
      <c r="BI804" s="127">
        <f t="shared" si="474"/>
        <v>37.738346629793377</v>
      </c>
      <c r="BJ804" s="128">
        <f t="shared" si="475"/>
        <v>2</v>
      </c>
      <c r="BK804" s="128">
        <f t="shared" si="476"/>
        <v>93.298043323112751</v>
      </c>
      <c r="BL804" s="128">
        <f t="shared" si="477"/>
        <v>49.470960748122316</v>
      </c>
      <c r="BM804" s="128">
        <f t="shared" si="478"/>
        <v>88.898982195489282</v>
      </c>
      <c r="BN804" s="128">
        <f t="shared" si="479"/>
        <v>85.756210881875944</v>
      </c>
      <c r="BO804" s="128">
        <f t="shared" si="480"/>
        <v>34.011980346679685</v>
      </c>
      <c r="BP804" s="128">
        <f t="shared" si="481"/>
        <v>5</v>
      </c>
      <c r="BQ804" s="128">
        <f t="shared" si="482"/>
        <v>20</v>
      </c>
      <c r="BR804" s="96">
        <f t="shared" si="483"/>
        <v>45.106826717305225</v>
      </c>
      <c r="BS804" s="129" t="str">
        <f t="shared" si="484"/>
        <v>MALO</v>
      </c>
      <c r="BT804" s="98">
        <f t="shared" si="485"/>
        <v>7.1428571428571432</v>
      </c>
      <c r="BU804" s="99">
        <f t="shared" si="486"/>
        <v>0.45599999999999996</v>
      </c>
      <c r="BV804" s="130">
        <f t="shared" si="487"/>
        <v>0.1</v>
      </c>
      <c r="BW804" s="128">
        <f t="shared" si="488"/>
        <v>1</v>
      </c>
      <c r="BX804" s="127">
        <f t="shared" si="489"/>
        <v>0.91</v>
      </c>
      <c r="BY804" s="130">
        <f t="shared" si="490"/>
        <v>0.72599999999999998</v>
      </c>
      <c r="BZ804" s="130">
        <f t="shared" si="491"/>
        <v>0.46318130956544046</v>
      </c>
      <c r="CA804" s="127">
        <f t="shared" si="492"/>
        <v>0.35</v>
      </c>
      <c r="CB804" s="99">
        <f t="shared" si="493"/>
        <v>0.56984538333916168</v>
      </c>
      <c r="CC804" s="129" t="str">
        <f t="shared" si="494"/>
        <v>Regular</v>
      </c>
      <c r="CD804" s="99">
        <f t="shared" si="495"/>
        <v>0.53681869043455954</v>
      </c>
      <c r="CE804" s="96">
        <f t="shared" si="496"/>
        <v>1</v>
      </c>
      <c r="CF804" s="96">
        <f t="shared" si="497"/>
        <v>1</v>
      </c>
      <c r="CG804" s="99">
        <f t="shared" si="498"/>
        <v>0.84560623014485314</v>
      </c>
      <c r="CH804" s="131" t="str">
        <f t="shared" si="499"/>
        <v>Muy Alta</v>
      </c>
      <c r="CI804" s="96">
        <f t="shared" si="500"/>
        <v>0.51194160770438291</v>
      </c>
      <c r="CJ804" s="96">
        <f t="shared" si="501"/>
        <v>1</v>
      </c>
      <c r="CK804" s="96">
        <f t="shared" si="502"/>
        <v>0.54400000000000004</v>
      </c>
      <c r="CL804" s="102">
        <f t="shared" si="503"/>
        <v>0.68531386923479432</v>
      </c>
      <c r="CM804" s="131" t="str">
        <f t="shared" si="504"/>
        <v>Alta</v>
      </c>
      <c r="CN804" s="96">
        <f t="shared" si="505"/>
        <v>0.27399999999999997</v>
      </c>
      <c r="CO804" s="96">
        <f t="shared" si="506"/>
        <v>0.27399999999999997</v>
      </c>
      <c r="CP804" s="131" t="str">
        <f t="shared" si="507"/>
        <v>Baja</v>
      </c>
      <c r="CQ804" s="104">
        <f t="shared" si="508"/>
        <v>5.2749351331815852E-3</v>
      </c>
      <c r="CR804" s="104">
        <f t="shared" si="509"/>
        <v>5.2749351331815852E-3</v>
      </c>
      <c r="CS804" s="131" t="str">
        <f t="shared" si="510"/>
        <v>Ninguna</v>
      </c>
      <c r="CT804" s="132" t="str">
        <f t="shared" si="511"/>
        <v>Eutrofico</v>
      </c>
      <c r="CU804" s="83" t="s">
        <v>3285</v>
      </c>
      <c r="CV804" s="83" t="s">
        <v>3286</v>
      </c>
      <c r="CW804" s="90">
        <v>44239</v>
      </c>
      <c r="CX804" s="106">
        <f t="shared" si="512"/>
        <v>6.8771812050337964</v>
      </c>
    </row>
    <row r="805" spans="1:102" ht="30" customHeight="1" x14ac:dyDescent="0.2">
      <c r="A805" s="83">
        <v>2021</v>
      </c>
      <c r="B805" s="108" t="s">
        <v>3287</v>
      </c>
      <c r="C805" s="84" t="s">
        <v>3288</v>
      </c>
      <c r="D805" s="85" t="s">
        <v>3289</v>
      </c>
      <c r="E805" s="84" t="s">
        <v>233</v>
      </c>
      <c r="F805" s="86" t="s">
        <v>1412</v>
      </c>
      <c r="G805" s="86">
        <v>2</v>
      </c>
      <c r="H805" s="87">
        <v>-74.862719999999996</v>
      </c>
      <c r="I805" s="119">
        <v>7.5339340000000004</v>
      </c>
      <c r="J805" s="88">
        <v>913337.56900000002</v>
      </c>
      <c r="K805" s="86">
        <v>1324952.747</v>
      </c>
      <c r="L805" s="89">
        <v>71</v>
      </c>
      <c r="M805" s="86">
        <v>2</v>
      </c>
      <c r="N805" s="86" t="s">
        <v>79</v>
      </c>
      <c r="O805" s="86">
        <v>27</v>
      </c>
      <c r="P805" s="86" t="s">
        <v>685</v>
      </c>
      <c r="Q805" s="84">
        <v>2704</v>
      </c>
      <c r="R805" s="84" t="s">
        <v>534</v>
      </c>
      <c r="S805" s="84" t="s">
        <v>535</v>
      </c>
      <c r="T805" s="84" t="s">
        <v>536</v>
      </c>
      <c r="U805" s="110" t="s">
        <v>537</v>
      </c>
      <c r="V805" s="84" t="s">
        <v>538</v>
      </c>
      <c r="W805" s="84" t="s">
        <v>3290</v>
      </c>
      <c r="X805" s="90" t="s">
        <v>3291</v>
      </c>
      <c r="Y805" s="90">
        <v>44216</v>
      </c>
      <c r="Z805" s="91">
        <v>297610</v>
      </c>
      <c r="AA805" s="91">
        <v>7.06</v>
      </c>
      <c r="AB805" s="91">
        <v>170.9</v>
      </c>
      <c r="AC805" s="91">
        <v>26.2</v>
      </c>
      <c r="AD805" s="91">
        <v>37</v>
      </c>
      <c r="AE805" s="91">
        <v>1.9</v>
      </c>
      <c r="AF805" s="91">
        <v>29</v>
      </c>
      <c r="AG805" s="91">
        <f t="shared" si="513"/>
        <v>10.8</v>
      </c>
      <c r="AH805" s="91">
        <v>15.4</v>
      </c>
      <c r="AI805" s="106">
        <v>2</v>
      </c>
      <c r="AJ805" s="91" t="s">
        <v>88</v>
      </c>
      <c r="AK805" s="91" t="s">
        <v>88</v>
      </c>
      <c r="AL805" s="91" t="s">
        <v>88</v>
      </c>
      <c r="AM805" s="91" t="s">
        <v>88</v>
      </c>
      <c r="AN805" s="91" t="s">
        <v>88</v>
      </c>
      <c r="AO805" s="93">
        <v>0.155</v>
      </c>
      <c r="AP805" s="91">
        <v>0.22589666300566569</v>
      </c>
      <c r="AQ805" s="91">
        <v>0.02</v>
      </c>
      <c r="AR805" s="91">
        <v>5</v>
      </c>
      <c r="AS805" s="91" t="s">
        <v>88</v>
      </c>
      <c r="AT805" s="91" t="s">
        <v>88</v>
      </c>
      <c r="AU805" s="91" t="s">
        <v>88</v>
      </c>
      <c r="AV805" s="91">
        <v>398</v>
      </c>
      <c r="AW805" s="91" t="s">
        <v>88</v>
      </c>
      <c r="AX805" s="91">
        <v>5</v>
      </c>
      <c r="AY805" s="93">
        <v>0.69699999999999995</v>
      </c>
      <c r="AZ805" s="91" t="s">
        <v>88</v>
      </c>
      <c r="BA805" s="91" t="s">
        <v>88</v>
      </c>
      <c r="BB805" s="91">
        <v>0.05</v>
      </c>
      <c r="BC805" s="91" t="s">
        <v>88</v>
      </c>
      <c r="BD805" s="91" t="s">
        <v>88</v>
      </c>
      <c r="BE805" s="93">
        <v>1E-3</v>
      </c>
      <c r="BF805" s="91" t="s">
        <v>88</v>
      </c>
      <c r="BG805" s="91">
        <v>0.01</v>
      </c>
      <c r="BH805" s="91" t="s">
        <v>88</v>
      </c>
      <c r="BI805" s="127">
        <f t="shared" si="474"/>
        <v>19.026309951635</v>
      </c>
      <c r="BJ805" s="128">
        <f t="shared" si="475"/>
        <v>2</v>
      </c>
      <c r="BK805" s="128">
        <f t="shared" si="476"/>
        <v>89.796777177318717</v>
      </c>
      <c r="BL805" s="128">
        <f t="shared" si="477"/>
        <v>80.14150832</v>
      </c>
      <c r="BM805" s="128">
        <f t="shared" si="478"/>
        <v>99.269944328661239</v>
      </c>
      <c r="BN805" s="128">
        <f t="shared" si="479"/>
        <v>85.587542000739248</v>
      </c>
      <c r="BO805" s="128">
        <f t="shared" si="480"/>
        <v>41.114940021428623</v>
      </c>
      <c r="BP805" s="128">
        <f t="shared" si="481"/>
        <v>5</v>
      </c>
      <c r="BQ805" s="128">
        <f t="shared" si="482"/>
        <v>20</v>
      </c>
      <c r="BR805" s="96">
        <f t="shared" si="483"/>
        <v>46.644926731565924</v>
      </c>
      <c r="BS805" s="129" t="str">
        <f t="shared" si="484"/>
        <v>MALO</v>
      </c>
      <c r="BT805" s="98">
        <f t="shared" si="485"/>
        <v>7.1736011477761839</v>
      </c>
      <c r="BU805" s="99">
        <f t="shared" si="486"/>
        <v>0.29000000000000004</v>
      </c>
      <c r="BV805" s="130">
        <f t="shared" si="487"/>
        <v>0.1</v>
      </c>
      <c r="BW805" s="128">
        <f t="shared" si="488"/>
        <v>1</v>
      </c>
      <c r="BX805" s="127">
        <f t="shared" si="489"/>
        <v>0.91</v>
      </c>
      <c r="BY805" s="130">
        <f t="shared" si="490"/>
        <v>0</v>
      </c>
      <c r="BZ805" s="130">
        <f t="shared" si="491"/>
        <v>0.46064542857786239</v>
      </c>
      <c r="CA805" s="127">
        <f t="shared" si="492"/>
        <v>0.35</v>
      </c>
      <c r="CB805" s="99">
        <f t="shared" si="493"/>
        <v>0.44129036000090077</v>
      </c>
      <c r="CC805" s="129" t="str">
        <f t="shared" si="494"/>
        <v>Mala</v>
      </c>
      <c r="CD805" s="99">
        <f t="shared" si="495"/>
        <v>0.53935457142213761</v>
      </c>
      <c r="CE805" s="96">
        <f t="shared" si="496"/>
        <v>1</v>
      </c>
      <c r="CF805" s="96">
        <f t="shared" si="497"/>
        <v>1</v>
      </c>
      <c r="CG805" s="99">
        <f t="shared" si="498"/>
        <v>0.8464515238073792</v>
      </c>
      <c r="CH805" s="131" t="str">
        <f t="shared" si="499"/>
        <v>Muy Alta</v>
      </c>
      <c r="CI805" s="96">
        <f t="shared" si="500"/>
        <v>0</v>
      </c>
      <c r="CJ805" s="96">
        <f t="shared" si="501"/>
        <v>1</v>
      </c>
      <c r="CK805" s="96">
        <f t="shared" si="502"/>
        <v>0.71</v>
      </c>
      <c r="CL805" s="102">
        <f t="shared" si="503"/>
        <v>0.56999999999999995</v>
      </c>
      <c r="CM805" s="131" t="str">
        <f t="shared" si="504"/>
        <v>Media</v>
      </c>
      <c r="CN805" s="96">
        <f t="shared" si="505"/>
        <v>1</v>
      </c>
      <c r="CO805" s="96">
        <f t="shared" si="506"/>
        <v>1</v>
      </c>
      <c r="CP805" s="131" t="str">
        <f t="shared" si="507"/>
        <v>Muy Alta</v>
      </c>
      <c r="CQ805" s="104">
        <f t="shared" si="508"/>
        <v>1.201478735678131E-3</v>
      </c>
      <c r="CR805" s="104">
        <f t="shared" si="509"/>
        <v>1.201478735678131E-3</v>
      </c>
      <c r="CS805" s="131" t="str">
        <f t="shared" si="510"/>
        <v>Ninguna</v>
      </c>
      <c r="CT805" s="132" t="str">
        <f t="shared" si="511"/>
        <v>Eutrofico</v>
      </c>
      <c r="CU805" s="83" t="s">
        <v>3285</v>
      </c>
      <c r="CV805" s="83" t="s">
        <v>3286</v>
      </c>
      <c r="CW805" s="90">
        <v>44239</v>
      </c>
      <c r="CX805" s="106">
        <f t="shared" si="512"/>
        <v>5.2458966630056656</v>
      </c>
    </row>
    <row r="806" spans="1:102" ht="30" customHeight="1" x14ac:dyDescent="0.2">
      <c r="A806" s="83">
        <v>2021</v>
      </c>
      <c r="B806" s="108" t="s">
        <v>3292</v>
      </c>
      <c r="C806" s="84" t="s">
        <v>543</v>
      </c>
      <c r="D806" s="169" t="s">
        <v>3293</v>
      </c>
      <c r="E806" s="84" t="s">
        <v>233</v>
      </c>
      <c r="F806" s="86" t="s">
        <v>1412</v>
      </c>
      <c r="G806" s="170">
        <v>1</v>
      </c>
      <c r="H806" s="171">
        <v>-74.797798999999998</v>
      </c>
      <c r="I806" s="172">
        <v>7.5527569999999997</v>
      </c>
      <c r="J806" s="173">
        <v>920506.54200000002</v>
      </c>
      <c r="K806" s="170">
        <v>1327022.274</v>
      </c>
      <c r="L806" s="174">
        <v>56</v>
      </c>
      <c r="M806" s="170">
        <v>2</v>
      </c>
      <c r="N806" s="86" t="s">
        <v>79</v>
      </c>
      <c r="O806" s="86">
        <v>27</v>
      </c>
      <c r="P806" s="86" t="s">
        <v>685</v>
      </c>
      <c r="Q806" s="84">
        <v>2703</v>
      </c>
      <c r="R806" s="84" t="s">
        <v>225</v>
      </c>
      <c r="S806" s="84" t="s">
        <v>234</v>
      </c>
      <c r="T806" s="84" t="s">
        <v>235</v>
      </c>
      <c r="U806" s="110" t="s">
        <v>542</v>
      </c>
      <c r="V806" s="84" t="s">
        <v>543</v>
      </c>
      <c r="W806" s="84" t="s">
        <v>544</v>
      </c>
      <c r="X806" s="90" t="s">
        <v>543</v>
      </c>
      <c r="Y806" s="90">
        <v>44217</v>
      </c>
      <c r="Z806" s="91">
        <v>69020</v>
      </c>
      <c r="AA806" s="91">
        <v>7.14</v>
      </c>
      <c r="AB806" s="91">
        <v>83.9</v>
      </c>
      <c r="AC806" s="91">
        <v>28.6</v>
      </c>
      <c r="AD806" s="91">
        <v>37</v>
      </c>
      <c r="AE806" s="91">
        <v>1.25</v>
      </c>
      <c r="AF806" s="91">
        <v>16.100000000000001</v>
      </c>
      <c r="AG806" s="91">
        <f>AD806-AC806</f>
        <v>8.3999999999999986</v>
      </c>
      <c r="AH806" s="91">
        <v>12</v>
      </c>
      <c r="AI806" s="91">
        <v>2</v>
      </c>
      <c r="AJ806" s="91" t="s">
        <v>88</v>
      </c>
      <c r="AK806" s="91" t="s">
        <v>88</v>
      </c>
      <c r="AL806" s="91" t="s">
        <v>88</v>
      </c>
      <c r="AM806" s="91" t="s">
        <v>88</v>
      </c>
      <c r="AN806" s="91" t="s">
        <v>88</v>
      </c>
      <c r="AO806" s="93">
        <v>0.153</v>
      </c>
      <c r="AP806" s="91">
        <v>0.3139963615778753</v>
      </c>
      <c r="AQ806" s="91">
        <v>0.02</v>
      </c>
      <c r="AR806" s="91">
        <v>5</v>
      </c>
      <c r="AS806" s="91" t="s">
        <v>88</v>
      </c>
      <c r="AT806" s="91" t="s">
        <v>88</v>
      </c>
      <c r="AU806" s="91" t="s">
        <v>88</v>
      </c>
      <c r="AV806" s="91">
        <v>60</v>
      </c>
      <c r="AW806" s="91" t="s">
        <v>88</v>
      </c>
      <c r="AX806" s="91">
        <v>5</v>
      </c>
      <c r="AY806" s="91">
        <v>0.153</v>
      </c>
      <c r="AZ806" s="91" t="s">
        <v>88</v>
      </c>
      <c r="BA806" s="91" t="s">
        <v>88</v>
      </c>
      <c r="BB806" s="91">
        <v>0.05</v>
      </c>
      <c r="BC806" s="91" t="s">
        <v>88</v>
      </c>
      <c r="BD806" s="91" t="s">
        <v>88</v>
      </c>
      <c r="BE806" s="93">
        <v>1E-3</v>
      </c>
      <c r="BF806" s="91" t="s">
        <v>88</v>
      </c>
      <c r="BG806" s="91">
        <v>0.01</v>
      </c>
      <c r="BH806" s="91" t="s">
        <v>88</v>
      </c>
      <c r="BI806" s="127">
        <f t="shared" si="474"/>
        <v>10.015469279325238</v>
      </c>
      <c r="BJ806" s="128">
        <f t="shared" si="475"/>
        <v>2</v>
      </c>
      <c r="BK806" s="128">
        <f t="shared" si="476"/>
        <v>91.252816146602271</v>
      </c>
      <c r="BL806" s="128">
        <f t="shared" si="477"/>
        <v>80.14150832</v>
      </c>
      <c r="BM806" s="128">
        <f t="shared" si="478"/>
        <v>98.624883304164143</v>
      </c>
      <c r="BN806" s="128">
        <f t="shared" si="479"/>
        <v>85.756210881875944</v>
      </c>
      <c r="BO806" s="128">
        <f t="shared" si="480"/>
        <v>53.674540231433838</v>
      </c>
      <c r="BP806" s="128">
        <f t="shared" si="481"/>
        <v>5</v>
      </c>
      <c r="BQ806" s="128">
        <f t="shared" si="482"/>
        <v>20</v>
      </c>
      <c r="BR806" s="96">
        <f t="shared" si="483"/>
        <v>46.481568910558934</v>
      </c>
      <c r="BS806" s="129" t="str">
        <f t="shared" si="484"/>
        <v>MALO</v>
      </c>
      <c r="BT806" s="98">
        <f t="shared" si="485"/>
        <v>32.679738562091501</v>
      </c>
      <c r="BU806" s="99">
        <f t="shared" si="486"/>
        <v>0.16100000000000003</v>
      </c>
      <c r="BV806" s="130">
        <f t="shared" si="487"/>
        <v>0.1</v>
      </c>
      <c r="BW806" s="128">
        <f t="shared" si="488"/>
        <v>1</v>
      </c>
      <c r="BX806" s="127">
        <f t="shared" si="489"/>
        <v>0.91</v>
      </c>
      <c r="BY806" s="130">
        <f t="shared" si="490"/>
        <v>0.84</v>
      </c>
      <c r="BZ806" s="130">
        <f t="shared" si="491"/>
        <v>0.79210644417400933</v>
      </c>
      <c r="CA806" s="127">
        <f t="shared" si="492"/>
        <v>0.15</v>
      </c>
      <c r="CB806" s="99">
        <f t="shared" si="493"/>
        <v>0.55665490218436131</v>
      </c>
      <c r="CC806" s="129" t="str">
        <f t="shared" si="494"/>
        <v>Regular</v>
      </c>
      <c r="CD806" s="99">
        <f t="shared" si="495"/>
        <v>0.20789355582599067</v>
      </c>
      <c r="CE806" s="96">
        <f t="shared" si="496"/>
        <v>1</v>
      </c>
      <c r="CF806" s="96">
        <f t="shared" si="497"/>
        <v>1</v>
      </c>
      <c r="CG806" s="99">
        <f t="shared" si="498"/>
        <v>0.73596451860866363</v>
      </c>
      <c r="CH806" s="131" t="str">
        <f t="shared" si="499"/>
        <v>Alta</v>
      </c>
      <c r="CI806" s="96">
        <f t="shared" si="500"/>
        <v>0</v>
      </c>
      <c r="CJ806" s="96">
        <f t="shared" si="501"/>
        <v>1</v>
      </c>
      <c r="CK806" s="96">
        <f t="shared" si="502"/>
        <v>0.83899999999999997</v>
      </c>
      <c r="CL806" s="102">
        <f t="shared" si="503"/>
        <v>0.61299999999999999</v>
      </c>
      <c r="CM806" s="131" t="str">
        <f t="shared" si="504"/>
        <v>Alta</v>
      </c>
      <c r="CN806" s="96">
        <f t="shared" si="505"/>
        <v>0.16</v>
      </c>
      <c r="CO806" s="96">
        <f t="shared" si="506"/>
        <v>0.16</v>
      </c>
      <c r="CP806" s="131" t="str">
        <f t="shared" si="507"/>
        <v>Ninguna</v>
      </c>
      <c r="CQ806" s="104">
        <f t="shared" si="508"/>
        <v>1.5827617486398053E-3</v>
      </c>
      <c r="CR806" s="104">
        <f t="shared" si="509"/>
        <v>1.5827617486398053E-3</v>
      </c>
      <c r="CS806" s="131" t="str">
        <f t="shared" si="510"/>
        <v>Ninguna</v>
      </c>
      <c r="CT806" s="132" t="str">
        <f t="shared" si="511"/>
        <v>Eutrofico</v>
      </c>
      <c r="CU806" s="83" t="s">
        <v>3285</v>
      </c>
      <c r="CV806" s="83" t="s">
        <v>3286</v>
      </c>
      <c r="CW806" s="90">
        <v>44239</v>
      </c>
      <c r="CX806" s="106">
        <f t="shared" si="512"/>
        <v>5.3339963615778752</v>
      </c>
    </row>
    <row r="807" spans="1:102" ht="30" hidden="1" customHeight="1" x14ac:dyDescent="0.2">
      <c r="A807" s="83">
        <v>2021</v>
      </c>
      <c r="B807" s="108" t="s">
        <v>3294</v>
      </c>
      <c r="C807" s="108" t="s">
        <v>3295</v>
      </c>
      <c r="D807" s="108" t="s">
        <v>3296</v>
      </c>
      <c r="E807" s="140" t="s">
        <v>485</v>
      </c>
      <c r="F807" s="140" t="s">
        <v>479</v>
      </c>
      <c r="G807" s="83" t="s">
        <v>991</v>
      </c>
      <c r="H807" s="175">
        <v>-75.579806000000005</v>
      </c>
      <c r="I807" s="175">
        <v>6.357418</v>
      </c>
      <c r="J807" s="83">
        <v>833767.81900000002</v>
      </c>
      <c r="K807" s="83">
        <v>1195004.6980000001</v>
      </c>
      <c r="L807" s="176">
        <v>1807</v>
      </c>
      <c r="M807" s="83">
        <v>2</v>
      </c>
      <c r="N807" s="96" t="s">
        <v>79</v>
      </c>
      <c r="O807" s="96">
        <v>27</v>
      </c>
      <c r="P807" s="96" t="s">
        <v>685</v>
      </c>
      <c r="Q807" s="96">
        <v>2701</v>
      </c>
      <c r="R807" s="96" t="s">
        <v>703</v>
      </c>
      <c r="S807" s="96" t="s">
        <v>100</v>
      </c>
      <c r="T807" s="96" t="s">
        <v>704</v>
      </c>
      <c r="U807" s="96" t="s">
        <v>3297</v>
      </c>
      <c r="V807" s="96" t="s">
        <v>718</v>
      </c>
      <c r="W807" s="96" t="s">
        <v>486</v>
      </c>
      <c r="X807" s="96" t="s">
        <v>718</v>
      </c>
      <c r="Y807" s="90">
        <v>44211</v>
      </c>
      <c r="Z807" s="83">
        <v>4.74</v>
      </c>
      <c r="AA807" s="83">
        <v>6.98</v>
      </c>
      <c r="AB807" s="83">
        <v>53.9</v>
      </c>
      <c r="AC807" s="92">
        <v>21</v>
      </c>
      <c r="AD807" s="83">
        <v>29.3</v>
      </c>
      <c r="AE807" s="83">
        <v>7.09</v>
      </c>
      <c r="AF807" s="83">
        <v>99.3</v>
      </c>
      <c r="AG807" s="92">
        <f>AD807-AC807</f>
        <v>8.3000000000000007</v>
      </c>
      <c r="AH807" s="83" t="s">
        <v>716</v>
      </c>
      <c r="AI807" s="91">
        <v>2</v>
      </c>
      <c r="AJ807" s="91" t="s">
        <v>88</v>
      </c>
      <c r="AK807" s="91" t="s">
        <v>88</v>
      </c>
      <c r="AL807" s="177">
        <v>22</v>
      </c>
      <c r="AM807" s="177">
        <v>65</v>
      </c>
      <c r="AN807" s="177">
        <v>34.200000000000003</v>
      </c>
      <c r="AO807" s="83" t="s">
        <v>661</v>
      </c>
      <c r="AP807" s="83" t="e">
        <v>#VALUE!</v>
      </c>
      <c r="AQ807" s="83">
        <v>3.4000000000000002E-2</v>
      </c>
      <c r="AR807" s="83" t="s">
        <v>711</v>
      </c>
      <c r="AS807" s="83">
        <v>6.85</v>
      </c>
      <c r="AT807" s="83">
        <v>71</v>
      </c>
      <c r="AU807" s="91" t="s">
        <v>88</v>
      </c>
      <c r="AV807" s="83">
        <v>7</v>
      </c>
      <c r="AW807" s="83" t="s">
        <v>690</v>
      </c>
      <c r="AX807" s="91">
        <v>5</v>
      </c>
      <c r="AY807" s="83">
        <v>0.20699999999999999</v>
      </c>
      <c r="AZ807" s="83">
        <v>12.7</v>
      </c>
      <c r="BA807" s="83">
        <v>14.8</v>
      </c>
      <c r="BB807" s="91" t="s">
        <v>88</v>
      </c>
      <c r="BC807" s="91" t="s">
        <v>88</v>
      </c>
      <c r="BD807" s="91" t="s">
        <v>88</v>
      </c>
      <c r="BE807" s="91" t="s">
        <v>88</v>
      </c>
      <c r="BF807" s="91" t="s">
        <v>88</v>
      </c>
      <c r="BG807" s="91" t="s">
        <v>88</v>
      </c>
      <c r="BH807" s="91" t="s">
        <v>88</v>
      </c>
      <c r="BI807" s="127">
        <f t="shared" si="474"/>
        <v>98.677109453576819</v>
      </c>
      <c r="BJ807" s="128">
        <f t="shared" si="475"/>
        <v>56.096858930988397</v>
      </c>
      <c r="BK807" s="128">
        <f t="shared" si="476"/>
        <v>88.062244072844777</v>
      </c>
      <c r="BL807" s="128">
        <f>+IF(AH807&gt;30,2,0.00018677*AH807^4 - 0.016615*AH807^3 + 0.59636*AH807 ^2- 11.152*AH807+100.19)</f>
        <v>2</v>
      </c>
      <c r="BM807" s="128" t="e">
        <f t="shared" si="478"/>
        <v>#VALUE!</v>
      </c>
      <c r="BN807" s="128">
        <f t="shared" si="479"/>
        <v>2</v>
      </c>
      <c r="BO807" s="128">
        <f t="shared" si="480"/>
        <v>54.242761195307438</v>
      </c>
      <c r="BP807" s="128">
        <f t="shared" si="481"/>
        <v>82.241846055006235</v>
      </c>
      <c r="BQ807" s="128">
        <f t="shared" si="482"/>
        <v>85.754747256019101</v>
      </c>
      <c r="BR807" s="96" t="e">
        <f t="shared" si="483"/>
        <v>#VALUE!</v>
      </c>
      <c r="BS807" s="129" t="e">
        <f t="shared" si="484"/>
        <v>#VALUE!</v>
      </c>
      <c r="BT807" s="98">
        <f>+AX807/AY807</f>
        <v>24.154589371980677</v>
      </c>
      <c r="BU807" s="99">
        <f t="shared" si="486"/>
        <v>0.99299999999999999</v>
      </c>
      <c r="BV807" s="130">
        <f t="shared" si="487"/>
        <v>0.98</v>
      </c>
      <c r="BW807" s="128">
        <f t="shared" si="488"/>
        <v>0.9910273355381104</v>
      </c>
      <c r="BX807" s="127">
        <f>IF(AI807="ND","No Calcular",IF(AI807="","",IF(AI807&lt;=20,0.91,IF(AND(AI807&gt;20,AI807&lt;=25),0.71,IF(AND(AI807&gt;25,AI807&lt;=40),0.51,IF(AND(AI807&gt;40,AI807&lt;=80),0.26,0.125))))))</f>
        <v>0.91</v>
      </c>
      <c r="BY807" s="130">
        <f t="shared" si="490"/>
        <v>0.999</v>
      </c>
      <c r="BZ807" s="130">
        <f t="shared" si="491"/>
        <v>0.88509764092103937</v>
      </c>
      <c r="CA807" s="127">
        <f>IF(BT807="No Calcular","No Calcular",IF(BT807="","",IF(BT807&lt;=5,0.15,IF(AND(BT807&gt;5,BT807&lt;=10),0.35,IF(AND(BT807&gt;10,BT807&lt;=15),0.6,IF(AND(BT807&gt;15,BT807&lt;20),0.8,0.15))))))</f>
        <v>0.15</v>
      </c>
      <c r="CB807" s="99">
        <f t="shared" si="493"/>
        <v>0.84699749670428093</v>
      </c>
      <c r="CC807" s="129" t="str">
        <f t="shared" si="494"/>
        <v>Aceptable</v>
      </c>
      <c r="CD807" s="99">
        <f t="shared" si="495"/>
        <v>0.11490235907896068</v>
      </c>
      <c r="CE807" s="96">
        <f t="shared" si="496"/>
        <v>0</v>
      </c>
      <c r="CF807" s="96">
        <f t="shared" si="497"/>
        <v>0</v>
      </c>
      <c r="CG807" s="99">
        <f t="shared" si="498"/>
        <v>3.830078635965356E-2</v>
      </c>
      <c r="CH807" s="131" t="str">
        <f t="shared" si="499"/>
        <v>Ninguna</v>
      </c>
      <c r="CI807" s="96">
        <f>IF(AH807&lt;=2,0,IF(AH807&lt;30,(-0.05+(0.7*(LOG10(AH807)))),1))</f>
        <v>1</v>
      </c>
      <c r="CJ807" s="96">
        <f t="shared" si="501"/>
        <v>0</v>
      </c>
      <c r="CK807" s="96">
        <f t="shared" si="502"/>
        <v>7.0000000000000062E-3</v>
      </c>
      <c r="CL807" s="102">
        <f t="shared" si="503"/>
        <v>0.33566666666666672</v>
      </c>
      <c r="CM807" s="131" t="str">
        <f t="shared" si="504"/>
        <v>Baja</v>
      </c>
      <c r="CN807" s="96">
        <f t="shared" si="505"/>
        <v>0</v>
      </c>
      <c r="CO807" s="96">
        <f t="shared" si="506"/>
        <v>0</v>
      </c>
      <c r="CP807" s="131" t="str">
        <f t="shared" si="507"/>
        <v>Ninguna</v>
      </c>
      <c r="CQ807" s="104">
        <f t="shared" si="508"/>
        <v>9.1196187001301593E-4</v>
      </c>
      <c r="CR807" s="104">
        <f t="shared" si="509"/>
        <v>9.1196187001301593E-4</v>
      </c>
      <c r="CS807" s="131" t="str">
        <f t="shared" si="510"/>
        <v>Ninguna</v>
      </c>
      <c r="CT807" s="132" t="str">
        <f t="shared" si="511"/>
        <v>Eutrofico</v>
      </c>
      <c r="CU807" s="83" t="s">
        <v>3298</v>
      </c>
      <c r="CV807" s="83" t="s">
        <v>3299</v>
      </c>
      <c r="CW807" s="90">
        <v>44225</v>
      </c>
      <c r="CX807" s="106" t="e">
        <f t="shared" si="512"/>
        <v>#VALUE!</v>
      </c>
    </row>
    <row r="808" spans="1:102" ht="30" hidden="1" customHeight="1" x14ac:dyDescent="0.2">
      <c r="A808" s="83">
        <v>2021</v>
      </c>
      <c r="B808" s="108" t="s">
        <v>3300</v>
      </c>
      <c r="C808" s="108" t="s">
        <v>3295</v>
      </c>
      <c r="D808" s="108" t="s">
        <v>3301</v>
      </c>
      <c r="E808" s="140" t="s">
        <v>485</v>
      </c>
      <c r="F808" s="140" t="s">
        <v>479</v>
      </c>
      <c r="G808" s="83" t="s">
        <v>991</v>
      </c>
      <c r="H808" s="83">
        <v>-75.576271000000006</v>
      </c>
      <c r="I808" s="83">
        <v>6.3561810000000003</v>
      </c>
      <c r="J808" s="83">
        <v>834158.69900000002</v>
      </c>
      <c r="K808" s="83">
        <v>1194866.7279999999</v>
      </c>
      <c r="L808" s="176">
        <v>1618</v>
      </c>
      <c r="M808" s="83">
        <v>2</v>
      </c>
      <c r="N808" s="96" t="s">
        <v>79</v>
      </c>
      <c r="O808" s="96">
        <v>27</v>
      </c>
      <c r="P808" s="96" t="s">
        <v>685</v>
      </c>
      <c r="Q808" s="96">
        <v>2701</v>
      </c>
      <c r="R808" s="96" t="s">
        <v>703</v>
      </c>
      <c r="S808" s="96" t="s">
        <v>100</v>
      </c>
      <c r="T808" s="96" t="s">
        <v>704</v>
      </c>
      <c r="U808" s="96" t="s">
        <v>3297</v>
      </c>
      <c r="V808" s="96" t="s">
        <v>718</v>
      </c>
      <c r="W808" s="96" t="s">
        <v>486</v>
      </c>
      <c r="X808" s="96" t="s">
        <v>718</v>
      </c>
      <c r="Y808" s="90">
        <v>44211</v>
      </c>
      <c r="Z808" s="83">
        <v>23.1</v>
      </c>
      <c r="AA808" s="83">
        <v>7.02</v>
      </c>
      <c r="AB808" s="83">
        <v>52.3</v>
      </c>
      <c r="AC808" s="83">
        <v>22.3</v>
      </c>
      <c r="AD808" s="83">
        <v>29.9</v>
      </c>
      <c r="AE808" s="83">
        <v>7.11</v>
      </c>
      <c r="AF808" s="92">
        <v>98</v>
      </c>
      <c r="AG808" s="92">
        <f t="shared" ref="AG808:AG809" si="514">AD808-AC808</f>
        <v>7.5999999999999979</v>
      </c>
      <c r="AH808" s="83" t="s">
        <v>716</v>
      </c>
      <c r="AI808" s="91">
        <v>2</v>
      </c>
      <c r="AJ808" s="91" t="s">
        <v>88</v>
      </c>
      <c r="AK808" s="91" t="s">
        <v>88</v>
      </c>
      <c r="AL808" s="177">
        <v>26</v>
      </c>
      <c r="AM808" s="177">
        <v>68</v>
      </c>
      <c r="AN808" s="177">
        <v>35</v>
      </c>
      <c r="AO808" s="83" t="s">
        <v>661</v>
      </c>
      <c r="AP808" s="83" t="e">
        <v>#VALUE!</v>
      </c>
      <c r="AQ808" s="83" t="s">
        <v>695</v>
      </c>
      <c r="AR808" s="83" t="s">
        <v>711</v>
      </c>
      <c r="AS808" s="83">
        <v>193</v>
      </c>
      <c r="AT808" s="83">
        <v>243</v>
      </c>
      <c r="AU808" s="91" t="s">
        <v>88</v>
      </c>
      <c r="AV808" s="83">
        <v>120</v>
      </c>
      <c r="AW808" s="83" t="s">
        <v>690</v>
      </c>
      <c r="AX808" s="91">
        <v>5</v>
      </c>
      <c r="AY808" s="83">
        <v>0.45500000000000002</v>
      </c>
      <c r="AZ808" s="83">
        <v>13.9</v>
      </c>
      <c r="BA808" s="83">
        <v>19.899999999999999</v>
      </c>
      <c r="BB808" s="91" t="s">
        <v>88</v>
      </c>
      <c r="BC808" s="91" t="s">
        <v>88</v>
      </c>
      <c r="BD808" s="91" t="s">
        <v>88</v>
      </c>
      <c r="BE808" s="91" t="s">
        <v>88</v>
      </c>
      <c r="BF808" s="91" t="s">
        <v>88</v>
      </c>
      <c r="BG808" s="91" t="s">
        <v>88</v>
      </c>
      <c r="BH808" s="91" t="s">
        <v>88</v>
      </c>
      <c r="BI808" s="127">
        <f t="shared" si="474"/>
        <v>98.47097504432007</v>
      </c>
      <c r="BJ808" s="128">
        <f t="shared" si="475"/>
        <v>55.819926061590564</v>
      </c>
      <c r="BK808" s="128">
        <f t="shared" si="476"/>
        <v>88.961928577300313</v>
      </c>
      <c r="BL808" s="128">
        <f>+IF(AH808&gt;30,2,0.00018677*AH808^4 - 0.016615*AH808^3 + 0.59636*AH808 ^2- 11.152*AH808+100.19)</f>
        <v>2</v>
      </c>
      <c r="BM808" s="128" t="e">
        <f t="shared" si="478"/>
        <v>#VALUE!</v>
      </c>
      <c r="BN808" s="128">
        <f t="shared" si="479"/>
        <v>2</v>
      </c>
      <c r="BO808" s="128">
        <f t="shared" si="480"/>
        <v>58.275696160906861</v>
      </c>
      <c r="BP808" s="128">
        <f t="shared" si="481"/>
        <v>5</v>
      </c>
      <c r="BQ808" s="128">
        <f t="shared" si="482"/>
        <v>62.309292216411102</v>
      </c>
      <c r="BR808" s="96" t="e">
        <f t="shared" si="483"/>
        <v>#VALUE!</v>
      </c>
      <c r="BS808" s="129" t="e">
        <f t="shared" si="484"/>
        <v>#VALUE!</v>
      </c>
      <c r="BT808" s="98">
        <f t="shared" si="485"/>
        <v>10.989010989010989</v>
      </c>
      <c r="BU808" s="99">
        <f t="shared" si="486"/>
        <v>0.98</v>
      </c>
      <c r="BV808" s="130">
        <f t="shared" si="487"/>
        <v>0.98</v>
      </c>
      <c r="BW808" s="128">
        <f t="shared" si="488"/>
        <v>1</v>
      </c>
      <c r="BX808" s="127">
        <f>IF(AI808="ND","No Calcular",IF(AI808="","",IF(AI808&lt;=20,0.91,IF(AND(AI808&gt;20,AI808&lt;=25),0.71,IF(AND(AI808&gt;25,AI808&lt;=40),0.51,IF(AND(AI808&gt;40,AI808&lt;=80),0.26,0.125))))))</f>
        <v>0.91</v>
      </c>
      <c r="BY808" s="130">
        <f t="shared" si="490"/>
        <v>0.66</v>
      </c>
      <c r="BZ808" s="130">
        <f t="shared" si="491"/>
        <v>0.88964493698681502</v>
      </c>
      <c r="CA808" s="127">
        <f t="shared" si="492"/>
        <v>0.6</v>
      </c>
      <c r="CB808" s="99">
        <f t="shared" si="493"/>
        <v>0.8623502911781542</v>
      </c>
      <c r="CC808" s="129" t="str">
        <f t="shared" si="494"/>
        <v>Aceptable</v>
      </c>
      <c r="CD808" s="99">
        <f t="shared" si="495"/>
        <v>0.11035506301318496</v>
      </c>
      <c r="CE808" s="96">
        <f t="shared" si="496"/>
        <v>0</v>
      </c>
      <c r="CF808" s="96">
        <f t="shared" si="497"/>
        <v>0</v>
      </c>
      <c r="CG808" s="99">
        <f t="shared" si="498"/>
        <v>3.6785021004394985E-2</v>
      </c>
      <c r="CH808" s="131" t="str">
        <f t="shared" si="499"/>
        <v>Ninguna</v>
      </c>
      <c r="CI808" s="96">
        <f>IF(AH808&lt;=2,0,IF(AH808&lt;30,(-0.05+(0.7*(LOG10(AH808)))),1))</f>
        <v>1</v>
      </c>
      <c r="CJ808" s="96">
        <f t="shared" si="501"/>
        <v>0</v>
      </c>
      <c r="CK808" s="96">
        <f t="shared" si="502"/>
        <v>2.0000000000000018E-2</v>
      </c>
      <c r="CL808" s="102">
        <f t="shared" si="503"/>
        <v>0.34</v>
      </c>
      <c r="CM808" s="131" t="str">
        <f t="shared" si="504"/>
        <v>Baja</v>
      </c>
      <c r="CN808" s="96">
        <f t="shared" si="505"/>
        <v>0.33999999999999997</v>
      </c>
      <c r="CO808" s="96">
        <f t="shared" si="506"/>
        <v>0.33999999999999997</v>
      </c>
      <c r="CP808" s="131" t="str">
        <f t="shared" si="507"/>
        <v>Baja</v>
      </c>
      <c r="CQ808" s="104">
        <f t="shared" si="508"/>
        <v>1.0467686701564299E-3</v>
      </c>
      <c r="CR808" s="104">
        <f t="shared" si="509"/>
        <v>1.0467686701564299E-3</v>
      </c>
      <c r="CS808" s="131" t="str">
        <f t="shared" si="510"/>
        <v>Ninguna</v>
      </c>
      <c r="CT808" s="132" t="str">
        <f t="shared" si="511"/>
        <v>Eutrofico</v>
      </c>
      <c r="CU808" s="83" t="s">
        <v>3298</v>
      </c>
      <c r="CV808" s="83" t="s">
        <v>3299</v>
      </c>
      <c r="CW808" s="90">
        <v>44225</v>
      </c>
      <c r="CX808" s="106" t="e">
        <f t="shared" si="512"/>
        <v>#VALUE!</v>
      </c>
    </row>
    <row r="809" spans="1:102" ht="30" hidden="1" customHeight="1" x14ac:dyDescent="0.2">
      <c r="A809" s="83">
        <v>2021</v>
      </c>
      <c r="B809" s="108" t="s">
        <v>3302</v>
      </c>
      <c r="C809" s="108" t="s">
        <v>3295</v>
      </c>
      <c r="D809" s="108" t="s">
        <v>3303</v>
      </c>
      <c r="E809" s="140" t="s">
        <v>485</v>
      </c>
      <c r="F809" s="140" t="s">
        <v>479</v>
      </c>
      <c r="G809" s="83" t="s">
        <v>991</v>
      </c>
      <c r="H809" s="83">
        <v>-75.575187</v>
      </c>
      <c r="I809" s="83">
        <v>6.355486</v>
      </c>
      <c r="J809" s="83">
        <v>834278.42099999997</v>
      </c>
      <c r="K809" s="83">
        <v>1194789.4339999999</v>
      </c>
      <c r="L809" s="176">
        <v>1605</v>
      </c>
      <c r="M809" s="83">
        <v>2</v>
      </c>
      <c r="N809" s="96" t="s">
        <v>79</v>
      </c>
      <c r="O809" s="96">
        <v>27</v>
      </c>
      <c r="P809" s="96" t="s">
        <v>685</v>
      </c>
      <c r="Q809" s="96">
        <v>2701</v>
      </c>
      <c r="R809" s="96" t="s">
        <v>703</v>
      </c>
      <c r="S809" s="96" t="s">
        <v>100</v>
      </c>
      <c r="T809" s="96" t="s">
        <v>704</v>
      </c>
      <c r="U809" s="96" t="s">
        <v>3297</v>
      </c>
      <c r="V809" s="96" t="s">
        <v>718</v>
      </c>
      <c r="W809" s="96" t="s">
        <v>486</v>
      </c>
      <c r="X809" s="96" t="s">
        <v>718</v>
      </c>
      <c r="Y809" s="90">
        <v>44211</v>
      </c>
      <c r="Z809" s="83">
        <v>75.2</v>
      </c>
      <c r="AA809" s="83">
        <v>6.92</v>
      </c>
      <c r="AB809" s="83">
        <v>61.7</v>
      </c>
      <c r="AC809" s="83">
        <v>21.9</v>
      </c>
      <c r="AD809" s="83">
        <v>29.3</v>
      </c>
      <c r="AE809" s="83">
        <v>7.17</v>
      </c>
      <c r="AF809" s="83">
        <v>99.2</v>
      </c>
      <c r="AG809" s="92">
        <f t="shared" si="514"/>
        <v>7.4000000000000021</v>
      </c>
      <c r="AH809" s="83" t="s">
        <v>716</v>
      </c>
      <c r="AI809" s="91">
        <v>2</v>
      </c>
      <c r="AJ809" s="91" t="s">
        <v>88</v>
      </c>
      <c r="AK809" s="91" t="s">
        <v>88</v>
      </c>
      <c r="AL809" s="177">
        <v>28</v>
      </c>
      <c r="AM809" s="177">
        <v>76</v>
      </c>
      <c r="AN809" s="177">
        <v>42</v>
      </c>
      <c r="AO809" s="83" t="s">
        <v>661</v>
      </c>
      <c r="AP809" s="83" t="e">
        <v>#VALUE!</v>
      </c>
      <c r="AQ809" s="83" t="s">
        <v>695</v>
      </c>
      <c r="AR809" s="83" t="s">
        <v>711</v>
      </c>
      <c r="AS809" s="83">
        <v>217</v>
      </c>
      <c r="AT809" s="83">
        <v>527</v>
      </c>
      <c r="AU809" s="91" t="s">
        <v>88</v>
      </c>
      <c r="AV809" s="83">
        <v>348</v>
      </c>
      <c r="AW809" s="83">
        <v>2.5</v>
      </c>
      <c r="AX809" s="91">
        <v>5</v>
      </c>
      <c r="AY809" s="83">
        <v>0.67400000000000004</v>
      </c>
      <c r="AZ809" s="92">
        <v>15</v>
      </c>
      <c r="BA809" s="83">
        <v>23.8</v>
      </c>
      <c r="BB809" s="91" t="s">
        <v>88</v>
      </c>
      <c r="BC809" s="91" t="s">
        <v>88</v>
      </c>
      <c r="BD809" s="91" t="s">
        <v>88</v>
      </c>
      <c r="BE809" s="91" t="s">
        <v>88</v>
      </c>
      <c r="BF809" s="91" t="s">
        <v>88</v>
      </c>
      <c r="BG809" s="91" t="s">
        <v>88</v>
      </c>
      <c r="BH809" s="91" t="s">
        <v>88</v>
      </c>
      <c r="BI809" s="127">
        <f t="shared" si="474"/>
        <v>98.664590403874016</v>
      </c>
      <c r="BJ809" s="128">
        <f t="shared" si="475"/>
        <v>53.653090491736073</v>
      </c>
      <c r="BK809" s="128">
        <f t="shared" si="476"/>
        <v>86.601162825450928</v>
      </c>
      <c r="BL809" s="128">
        <f>+IF(AH809&gt;30,2,0.00018677*AH809^4 - 0.016615*AH809^3 + 0.59636*AH809 ^2- 11.152*AH809+100.19)</f>
        <v>2</v>
      </c>
      <c r="BM809" s="128" t="e">
        <f t="shared" si="478"/>
        <v>#VALUE!</v>
      </c>
      <c r="BN809" s="128">
        <f t="shared" si="479"/>
        <v>2</v>
      </c>
      <c r="BO809" s="128">
        <f t="shared" si="480"/>
        <v>59.440485925402669</v>
      </c>
      <c r="BP809" s="128">
        <f t="shared" si="481"/>
        <v>5</v>
      </c>
      <c r="BQ809" s="128">
        <f t="shared" si="482"/>
        <v>20</v>
      </c>
      <c r="BR809" s="96" t="e">
        <f t="shared" si="483"/>
        <v>#VALUE!</v>
      </c>
      <c r="BS809" s="129" t="e">
        <f t="shared" si="484"/>
        <v>#VALUE!</v>
      </c>
      <c r="BT809" s="98">
        <f t="shared" si="485"/>
        <v>7.4183976261127595</v>
      </c>
      <c r="BU809" s="99">
        <f t="shared" si="486"/>
        <v>0.9920000000000001</v>
      </c>
      <c r="BV809" s="130">
        <f t="shared" si="487"/>
        <v>0.98</v>
      </c>
      <c r="BW809" s="128">
        <f t="shared" si="488"/>
        <v>0.96058321703435412</v>
      </c>
      <c r="BX809" s="127">
        <f>IF(AI809="ND","No Calcular",IF(AI809="","",IF(AI809&lt;=20,0.91,IF(AND(AI809&gt;20,AI809&lt;=25),0.71,IF(AND(AI809&gt;25,AI809&lt;=40),0.51,IF(AND(AI809&gt;40,AI809&lt;=80),0.26,0.125))))))</f>
        <v>0.91</v>
      </c>
      <c r="BY809" s="130">
        <f t="shared" si="490"/>
        <v>0</v>
      </c>
      <c r="BZ809" s="130">
        <f t="shared" si="491"/>
        <v>0.86228472305775206</v>
      </c>
      <c r="CA809" s="127">
        <f t="shared" si="492"/>
        <v>0.35</v>
      </c>
      <c r="CB809" s="99">
        <f t="shared" si="493"/>
        <v>0.72752151161289502</v>
      </c>
      <c r="CC809" s="129" t="str">
        <f t="shared" si="494"/>
        <v>Aceptable</v>
      </c>
      <c r="CD809" s="99">
        <f t="shared" si="495"/>
        <v>0.13771527694224794</v>
      </c>
      <c r="CE809" s="96">
        <f t="shared" si="496"/>
        <v>0</v>
      </c>
      <c r="CF809" s="96">
        <f t="shared" si="497"/>
        <v>0</v>
      </c>
      <c r="CG809" s="99">
        <f t="shared" si="498"/>
        <v>4.590509231408265E-2</v>
      </c>
      <c r="CH809" s="131" t="str">
        <f t="shared" si="499"/>
        <v>Ninguna</v>
      </c>
      <c r="CI809" s="96">
        <f>IF(AH809&lt;=2,0,IF(AH809&lt;30,(-0.05+(0.7*(LOG10(AH809)))),1))</f>
        <v>1</v>
      </c>
      <c r="CJ809" s="96">
        <f t="shared" si="501"/>
        <v>0</v>
      </c>
      <c r="CK809" s="96">
        <f t="shared" si="502"/>
        <v>7.9999999999998961E-3</v>
      </c>
      <c r="CL809" s="102">
        <f t="shared" si="503"/>
        <v>0.33600000000000002</v>
      </c>
      <c r="CM809" s="131" t="str">
        <f t="shared" si="504"/>
        <v>Baja</v>
      </c>
      <c r="CN809" s="96">
        <f t="shared" si="505"/>
        <v>1</v>
      </c>
      <c r="CO809" s="96">
        <f t="shared" si="506"/>
        <v>1</v>
      </c>
      <c r="CP809" s="131" t="str">
        <f t="shared" si="507"/>
        <v>Muy Alta</v>
      </c>
      <c r="CQ809" s="104">
        <f t="shared" si="508"/>
        <v>7.4156937199039907E-4</v>
      </c>
      <c r="CR809" s="104">
        <f t="shared" si="509"/>
        <v>7.4156937199039907E-4</v>
      </c>
      <c r="CS809" s="131" t="str">
        <f t="shared" si="510"/>
        <v>Ninguna</v>
      </c>
      <c r="CT809" s="132" t="str">
        <f t="shared" si="511"/>
        <v>Eutrofico</v>
      </c>
      <c r="CU809" s="83" t="s">
        <v>3298</v>
      </c>
      <c r="CV809" s="83" t="s">
        <v>3299</v>
      </c>
      <c r="CW809" s="90">
        <v>44225</v>
      </c>
      <c r="CX809" s="106" t="e">
        <f t="shared" si="512"/>
        <v>#VALUE!</v>
      </c>
    </row>
    <row r="810" spans="1:102" ht="30" hidden="1" customHeight="1" x14ac:dyDescent="0.2">
      <c r="A810" s="83">
        <v>2021</v>
      </c>
      <c r="B810" s="108" t="s">
        <v>3304</v>
      </c>
      <c r="C810" s="108" t="s">
        <v>3295</v>
      </c>
      <c r="D810" s="108" t="s">
        <v>3305</v>
      </c>
      <c r="E810" s="140" t="s">
        <v>485</v>
      </c>
      <c r="F810" s="140" t="s">
        <v>479</v>
      </c>
      <c r="G810" s="83" t="s">
        <v>991</v>
      </c>
      <c r="H810" s="83">
        <v>-75.579943999999998</v>
      </c>
      <c r="I810" s="83">
        <v>6.3575280000000003</v>
      </c>
      <c r="J810" s="83">
        <v>833752.54099999997</v>
      </c>
      <c r="K810" s="83">
        <v>1195016.871</v>
      </c>
      <c r="L810" s="176">
        <v>1810</v>
      </c>
      <c r="M810" s="83">
        <v>2</v>
      </c>
      <c r="N810" s="96" t="s">
        <v>79</v>
      </c>
      <c r="O810" s="96">
        <v>27</v>
      </c>
      <c r="P810" s="96" t="s">
        <v>685</v>
      </c>
      <c r="Q810" s="96">
        <v>2701</v>
      </c>
      <c r="R810" s="96" t="s">
        <v>703</v>
      </c>
      <c r="S810" s="96" t="s">
        <v>100</v>
      </c>
      <c r="T810" s="96" t="s">
        <v>704</v>
      </c>
      <c r="U810" s="96" t="s">
        <v>3297</v>
      </c>
      <c r="V810" s="96" t="s">
        <v>718</v>
      </c>
      <c r="W810" s="96" t="s">
        <v>486</v>
      </c>
      <c r="X810" s="96" t="s">
        <v>718</v>
      </c>
      <c r="Y810" s="90">
        <v>44211</v>
      </c>
      <c r="Z810" s="83">
        <v>31.12</v>
      </c>
      <c r="AA810" s="83">
        <v>7.01</v>
      </c>
      <c r="AB810" s="83">
        <v>53.7</v>
      </c>
      <c r="AC810" s="83">
        <v>19.3</v>
      </c>
      <c r="AD810" s="83">
        <v>29.3</v>
      </c>
      <c r="AE810" s="83">
        <v>6.62</v>
      </c>
      <c r="AF810" s="83">
        <v>90.6</v>
      </c>
      <c r="AG810" s="92">
        <f>AD810-AC810</f>
        <v>10</v>
      </c>
      <c r="AH810" s="83" t="s">
        <v>716</v>
      </c>
      <c r="AI810" s="83">
        <v>2.19</v>
      </c>
      <c r="AJ810" s="91" t="s">
        <v>88</v>
      </c>
      <c r="AK810" s="91" t="s">
        <v>88</v>
      </c>
      <c r="AL810" s="177">
        <v>34</v>
      </c>
      <c r="AM810" s="177">
        <v>69</v>
      </c>
      <c r="AN810" s="177">
        <v>41</v>
      </c>
      <c r="AO810" s="83" t="s">
        <v>661</v>
      </c>
      <c r="AP810" s="83" t="e">
        <v>#VALUE!</v>
      </c>
      <c r="AQ810" s="83">
        <v>3.9E-2</v>
      </c>
      <c r="AR810" s="83" t="s">
        <v>711</v>
      </c>
      <c r="AS810" s="83">
        <v>8.1199999999999992</v>
      </c>
      <c r="AT810" s="83">
        <v>113</v>
      </c>
      <c r="AU810" s="91" t="s">
        <v>88</v>
      </c>
      <c r="AV810" s="83">
        <v>13</v>
      </c>
      <c r="AW810" s="83" t="s">
        <v>690</v>
      </c>
      <c r="AX810" s="91">
        <v>5</v>
      </c>
      <c r="AY810" s="83">
        <v>0.379</v>
      </c>
      <c r="AZ810" s="83">
        <v>12.6</v>
      </c>
      <c r="BA810" s="83">
        <v>14.5</v>
      </c>
      <c r="BB810" s="91" t="s">
        <v>88</v>
      </c>
      <c r="BC810" s="91" t="s">
        <v>88</v>
      </c>
      <c r="BD810" s="91" t="s">
        <v>88</v>
      </c>
      <c r="BE810" s="91" t="s">
        <v>88</v>
      </c>
      <c r="BF810" s="91" t="s">
        <v>88</v>
      </c>
      <c r="BG810" s="91" t="s">
        <v>88</v>
      </c>
      <c r="BH810" s="91" t="s">
        <v>88</v>
      </c>
      <c r="BI810" s="127">
        <f t="shared" si="474"/>
        <v>95.517790061446803</v>
      </c>
      <c r="BJ810" s="128">
        <f t="shared" si="475"/>
        <v>53.937712220082268</v>
      </c>
      <c r="BK810" s="128">
        <f t="shared" si="476"/>
        <v>88.74290368689978</v>
      </c>
      <c r="BL810" s="128">
        <f>+IF(AH810&gt;30,2,0.00018677*AH810^4 - 0.016615*AH810^3 + 0.59636*AH810 ^2- 11.152*AH810+100.19)</f>
        <v>2</v>
      </c>
      <c r="BM810" s="128" t="e">
        <f t="shared" si="478"/>
        <v>#VALUE!</v>
      </c>
      <c r="BN810" s="128">
        <f t="shared" si="479"/>
        <v>2</v>
      </c>
      <c r="BO810" s="128">
        <f t="shared" si="480"/>
        <v>45.023499999999999</v>
      </c>
      <c r="BP810" s="128">
        <f t="shared" si="481"/>
        <v>79.734808156741494</v>
      </c>
      <c r="BQ810" s="128">
        <f t="shared" si="482"/>
        <v>83.019092692867105</v>
      </c>
      <c r="BR810" s="96" t="e">
        <f t="shared" si="483"/>
        <v>#VALUE!</v>
      </c>
      <c r="BS810" s="129" t="e">
        <f t="shared" si="484"/>
        <v>#VALUE!</v>
      </c>
      <c r="BT810" s="98">
        <f t="shared" si="485"/>
        <v>13.192612137203167</v>
      </c>
      <c r="BU810" s="99">
        <f t="shared" si="486"/>
        <v>0.90599999999999992</v>
      </c>
      <c r="BV810" s="130">
        <f t="shared" si="487"/>
        <v>0.98</v>
      </c>
      <c r="BW810" s="128">
        <f t="shared" si="488"/>
        <v>1</v>
      </c>
      <c r="BX810" s="127">
        <f>IF(AI810="ND","No Calcular",IF(AI810="","",IF(AI810&lt;=20,0.91,IF(AND(AI810&gt;20,AI810&lt;=25),0.71,IF(AND(AI810&gt;25,AI810&lt;=40),0.51,IF(AND(AI810&gt;40,AI810&lt;=80),0.26,0.125))))))</f>
        <v>0.91</v>
      </c>
      <c r="BY810" s="130">
        <f t="shared" si="490"/>
        <v>0.98099999999999998</v>
      </c>
      <c r="BZ810" s="130">
        <f t="shared" si="491"/>
        <v>0.8856685943843231</v>
      </c>
      <c r="CA810" s="127">
        <f t="shared" si="492"/>
        <v>0.6</v>
      </c>
      <c r="CB810" s="99">
        <f t="shared" si="493"/>
        <v>0.89489360321380529</v>
      </c>
      <c r="CC810" s="129" t="str">
        <f t="shared" si="494"/>
        <v>Aceptable</v>
      </c>
      <c r="CD810" s="99">
        <f t="shared" si="495"/>
        <v>0.11433140561567691</v>
      </c>
      <c r="CE810" s="96">
        <f t="shared" si="496"/>
        <v>0</v>
      </c>
      <c r="CF810" s="96">
        <f t="shared" si="497"/>
        <v>0</v>
      </c>
      <c r="CG810" s="99">
        <f t="shared" si="498"/>
        <v>3.811046853855897E-2</v>
      </c>
      <c r="CH810" s="131" t="str">
        <f t="shared" si="499"/>
        <v>Ninguna</v>
      </c>
      <c r="CI810" s="96">
        <f>IF(AH810&lt;=2,0,IF(AH810&lt;30,(-0.05+(0.7*(LOG10(AH810)))),1))</f>
        <v>1</v>
      </c>
      <c r="CJ810" s="96">
        <f t="shared" si="501"/>
        <v>0</v>
      </c>
      <c r="CK810" s="96">
        <f t="shared" si="502"/>
        <v>9.4000000000000083E-2</v>
      </c>
      <c r="CL810" s="102">
        <f t="shared" si="503"/>
        <v>0.36466666666666669</v>
      </c>
      <c r="CM810" s="131" t="str">
        <f t="shared" si="504"/>
        <v>Baja</v>
      </c>
      <c r="CN810" s="96">
        <f t="shared" si="505"/>
        <v>1.9E-2</v>
      </c>
      <c r="CO810" s="96">
        <f t="shared" si="506"/>
        <v>1.9E-2</v>
      </c>
      <c r="CP810" s="131" t="str">
        <f t="shared" si="507"/>
        <v>Ninguna</v>
      </c>
      <c r="CQ810" s="104">
        <f t="shared" si="508"/>
        <v>1.0113069056195616E-3</v>
      </c>
      <c r="CR810" s="104">
        <f t="shared" si="509"/>
        <v>1.0113069056195616E-3</v>
      </c>
      <c r="CS810" s="131" t="str">
        <f t="shared" si="510"/>
        <v>Ninguna</v>
      </c>
      <c r="CT810" s="132" t="str">
        <f>IF(AY810&lt;0.01,"Oligotrofico",IF(AY810&lt;=0.02,"Mesotrofico",IF(AY810&lt;=1,"Eutrofico","Hipereutrofico")))</f>
        <v>Eutrofico</v>
      </c>
      <c r="CU810" s="83" t="s">
        <v>3298</v>
      </c>
      <c r="CV810" s="83" t="s">
        <v>3299</v>
      </c>
      <c r="CW810" s="90">
        <v>44225</v>
      </c>
      <c r="CX810" s="106" t="e">
        <f t="shared" si="512"/>
        <v>#VALUE!</v>
      </c>
    </row>
    <row r="811" spans="1:102" s="192" customFormat="1" ht="30" hidden="1" customHeight="1" x14ac:dyDescent="0.25">
      <c r="A811" s="178">
        <v>2021</v>
      </c>
      <c r="B811" s="179" t="s">
        <v>1014</v>
      </c>
      <c r="C811" s="179" t="s">
        <v>494</v>
      </c>
      <c r="D811" s="85" t="s">
        <v>1015</v>
      </c>
      <c r="E811" s="180" t="s">
        <v>492</v>
      </c>
      <c r="F811" s="180" t="s">
        <v>78</v>
      </c>
      <c r="G811" s="180" t="s">
        <v>991</v>
      </c>
      <c r="H811" s="87">
        <v>-75.705978999999999</v>
      </c>
      <c r="I811" s="119">
        <v>6.0459870000000002</v>
      </c>
      <c r="J811" s="181">
        <v>4700566.2529999996</v>
      </c>
      <c r="K811" s="180">
        <v>2226815.3530000001</v>
      </c>
      <c r="L811" s="89">
        <v>1344</v>
      </c>
      <c r="M811" s="180">
        <v>2</v>
      </c>
      <c r="N811" s="180" t="s">
        <v>79</v>
      </c>
      <c r="O811" s="180">
        <v>26</v>
      </c>
      <c r="P811" s="180" t="s">
        <v>80</v>
      </c>
      <c r="Q811" s="180">
        <v>2620</v>
      </c>
      <c r="R811" s="179" t="s">
        <v>81</v>
      </c>
      <c r="S811" s="179" t="s">
        <v>82</v>
      </c>
      <c r="T811" s="179" t="s">
        <v>83</v>
      </c>
      <c r="U811" s="85" t="s">
        <v>493</v>
      </c>
      <c r="V811" s="179" t="s">
        <v>494</v>
      </c>
      <c r="W811" s="179" t="s">
        <v>495</v>
      </c>
      <c r="X811" s="179" t="s">
        <v>494</v>
      </c>
      <c r="Y811" s="182">
        <v>44534</v>
      </c>
      <c r="Z811" s="183">
        <v>894.8</v>
      </c>
      <c r="AA811" s="183">
        <v>7.96</v>
      </c>
      <c r="AB811" s="183">
        <v>232</v>
      </c>
      <c r="AC811" s="183">
        <v>21.9</v>
      </c>
      <c r="AD811" s="183">
        <v>22.8</v>
      </c>
      <c r="AE811" s="183">
        <v>6.86</v>
      </c>
      <c r="AF811" s="183">
        <v>91.3</v>
      </c>
      <c r="AG811" s="183">
        <f t="shared" ref="AG811:AG888" si="515">AD811-AC811</f>
        <v>0.90000000000000213</v>
      </c>
      <c r="AH811" s="183">
        <v>39.299999999999997</v>
      </c>
      <c r="AI811" s="183">
        <v>15.6</v>
      </c>
      <c r="AJ811" s="183" t="s">
        <v>88</v>
      </c>
      <c r="AK811" s="183" t="s">
        <v>88</v>
      </c>
      <c r="AL811" s="183">
        <v>213900</v>
      </c>
      <c r="AM811" s="183">
        <v>589700</v>
      </c>
      <c r="AN811" s="183">
        <v>235900</v>
      </c>
      <c r="AO811" s="183">
        <v>0.83299999999999996</v>
      </c>
      <c r="AP811" s="183">
        <v>0.2484863293062323</v>
      </c>
      <c r="AQ811" s="183">
        <v>6.6000000000000003E-2</v>
      </c>
      <c r="AR811" s="183" t="s">
        <v>88</v>
      </c>
      <c r="AS811" s="183">
        <v>140</v>
      </c>
      <c r="AT811" s="183">
        <v>455</v>
      </c>
      <c r="AU811" s="183" t="s">
        <v>88</v>
      </c>
      <c r="AV811" s="183">
        <v>202</v>
      </c>
      <c r="AW811" s="183">
        <v>1.5</v>
      </c>
      <c r="AX811" s="183">
        <v>5.01</v>
      </c>
      <c r="AY811" s="183">
        <v>0.26600000000000001</v>
      </c>
      <c r="AZ811" s="183">
        <v>52.3</v>
      </c>
      <c r="BA811" s="183">
        <v>48.5</v>
      </c>
      <c r="BB811" s="183" t="s">
        <v>88</v>
      </c>
      <c r="BC811" s="183" t="s">
        <v>88</v>
      </c>
      <c r="BD811" s="183" t="s">
        <v>88</v>
      </c>
      <c r="BE811" s="184" t="s">
        <v>88</v>
      </c>
      <c r="BF811" s="183" t="s">
        <v>88</v>
      </c>
      <c r="BG811" s="183" t="s">
        <v>88</v>
      </c>
      <c r="BH811" s="183" t="s">
        <v>88</v>
      </c>
      <c r="BI811" s="185">
        <f t="shared" si="474"/>
        <v>95.924645599725579</v>
      </c>
      <c r="BJ811" s="186">
        <f t="shared" si="475"/>
        <v>2</v>
      </c>
      <c r="BK811" s="186">
        <f t="shared" si="476"/>
        <v>86.013534796056774</v>
      </c>
      <c r="BL811" s="186">
        <f t="shared" ref="BL811:BL876" si="516">+IF(AI811&gt;30,2,0.00018677*AI811^4 - 0.016615*AI811^3 + 0.59636*AI811 ^2- 11.152*AI811+100.19)</f>
        <v>19.332800974592004</v>
      </c>
      <c r="BM811" s="186">
        <f t="shared" si="478"/>
        <v>99.104004398411917</v>
      </c>
      <c r="BN811" s="186">
        <f t="shared" si="479"/>
        <v>46.312743532093648</v>
      </c>
      <c r="BO811" s="186">
        <f t="shared" si="480"/>
        <v>89.249596352490485</v>
      </c>
      <c r="BP811" s="186">
        <f t="shared" si="481"/>
        <v>5</v>
      </c>
      <c r="BQ811" s="186">
        <f t="shared" si="482"/>
        <v>9.5458382669375652</v>
      </c>
      <c r="BR811" s="185">
        <f t="shared" si="483"/>
        <v>52.750129793709952</v>
      </c>
      <c r="BS811" s="129" t="str">
        <f t="shared" si="484"/>
        <v>MEDIA</v>
      </c>
      <c r="BT811" s="186">
        <f t="shared" si="485"/>
        <v>18.834586466165412</v>
      </c>
      <c r="BU811" s="187">
        <f t="shared" si="486"/>
        <v>0.91300000000000003</v>
      </c>
      <c r="BV811" s="187">
        <f t="shared" si="487"/>
        <v>0.1</v>
      </c>
      <c r="BW811" s="186">
        <f t="shared" si="488"/>
        <v>1</v>
      </c>
      <c r="BX811" s="185">
        <f t="shared" ref="BX811:BX876" si="517">IF(AH811="ND","No Calcular",IF(AH811="","",IF(AH811&lt;=20,0.91,IF(AND(AH811&gt;20,AH811&lt;=25),0.71,IF(AND(AH811&gt;25,AH811&lt;=40),0.51,IF(AND(AH811&gt;40,AH811&lt;=80),0.26,0.125))))))</f>
        <v>0.51</v>
      </c>
      <c r="BY811" s="187">
        <f t="shared" si="490"/>
        <v>0.41400000000000003</v>
      </c>
      <c r="BZ811" s="187">
        <f t="shared" si="491"/>
        <v>0.18762995738966659</v>
      </c>
      <c r="CA811" s="185">
        <f t="shared" si="492"/>
        <v>0.8</v>
      </c>
      <c r="CB811" s="187">
        <f t="shared" si="493"/>
        <v>0.56770819403455342</v>
      </c>
      <c r="CC811" s="188" t="str">
        <f t="shared" si="494"/>
        <v>Regular</v>
      </c>
      <c r="CD811" s="187">
        <f t="shared" si="495"/>
        <v>0.81237004261033341</v>
      </c>
      <c r="CE811" s="185">
        <f t="shared" si="496"/>
        <v>2.1245338245412887E-2</v>
      </c>
      <c r="CF811" s="185">
        <f t="shared" si="497"/>
        <v>1.150000000000001E-2</v>
      </c>
      <c r="CG811" s="187">
        <f t="shared" si="498"/>
        <v>0.28170512695191546</v>
      </c>
      <c r="CH811" s="178" t="str">
        <f t="shared" si="499"/>
        <v>Baja</v>
      </c>
      <c r="CI811" s="185">
        <f t="shared" ref="CI811:CI876" si="518">IF(AI811&lt;=2,0,IF(AI811&lt;30,(-0.05+(0.7*(LOG10(AI811)))),1))</f>
        <v>0.78518721884812304</v>
      </c>
      <c r="CJ811" s="185">
        <f t="shared" si="501"/>
        <v>1</v>
      </c>
      <c r="CK811" s="185">
        <f t="shared" si="502"/>
        <v>8.6999999999999966E-2</v>
      </c>
      <c r="CL811" s="189">
        <f t="shared" si="503"/>
        <v>0.6240624062827077</v>
      </c>
      <c r="CM811" s="178" t="str">
        <f t="shared" si="504"/>
        <v>Alta</v>
      </c>
      <c r="CN811" s="185">
        <f t="shared" si="505"/>
        <v>0.58599999999999997</v>
      </c>
      <c r="CO811" s="185">
        <f t="shared" si="506"/>
        <v>0.58599999999999997</v>
      </c>
      <c r="CP811" s="178" t="str">
        <f t="shared" si="507"/>
        <v>Media</v>
      </c>
      <c r="CQ811" s="190">
        <f t="shared" si="508"/>
        <v>2.6134930724307892E-2</v>
      </c>
      <c r="CR811" s="190">
        <f t="shared" si="509"/>
        <v>2.6134930724307892E-2</v>
      </c>
      <c r="CS811" s="178" t="str">
        <f t="shared" si="510"/>
        <v>Ninguna</v>
      </c>
      <c r="CT811" s="191" t="str">
        <f t="shared" ref="CT811:CT876" si="519">IF(AY811&lt;0.01,"Oligotrofico",IF(AY811&lt;=0.02,"Mesotrofico",IF(AY811&lt;=1,"Eutrofico","Hipereutrofico")))</f>
        <v>Eutrofico</v>
      </c>
      <c r="CU811" s="178" t="s">
        <v>3306</v>
      </c>
      <c r="CV811" s="178" t="s">
        <v>3307</v>
      </c>
      <c r="CW811" s="182">
        <v>44552</v>
      </c>
      <c r="CX811" s="106">
        <f t="shared" si="512"/>
        <v>5.3244863293062323</v>
      </c>
    </row>
    <row r="812" spans="1:102" s="192" customFormat="1" ht="30" hidden="1" customHeight="1" x14ac:dyDescent="0.25">
      <c r="A812" s="178">
        <v>2021</v>
      </c>
      <c r="B812" s="179" t="s">
        <v>1018</v>
      </c>
      <c r="C812" s="179" t="s">
        <v>494</v>
      </c>
      <c r="D812" s="85" t="s">
        <v>1019</v>
      </c>
      <c r="E812" s="180" t="s">
        <v>492</v>
      </c>
      <c r="F812" s="180" t="s">
        <v>78</v>
      </c>
      <c r="G812" s="180" t="s">
        <v>991</v>
      </c>
      <c r="H812" s="171">
        <v>-75.706639999999993</v>
      </c>
      <c r="I812" s="172">
        <v>6.0468919999999997</v>
      </c>
      <c r="J812" s="193">
        <v>4700493.5539999995</v>
      </c>
      <c r="K812" s="194">
        <v>2226915.8289999999</v>
      </c>
      <c r="L812" s="174">
        <v>1288</v>
      </c>
      <c r="M812" s="180">
        <v>2</v>
      </c>
      <c r="N812" s="180" t="s">
        <v>79</v>
      </c>
      <c r="O812" s="180">
        <v>26</v>
      </c>
      <c r="P812" s="180" t="s">
        <v>80</v>
      </c>
      <c r="Q812" s="180">
        <v>2620</v>
      </c>
      <c r="R812" s="179" t="s">
        <v>81</v>
      </c>
      <c r="S812" s="179" t="s">
        <v>82</v>
      </c>
      <c r="T812" s="179" t="s">
        <v>83</v>
      </c>
      <c r="U812" s="85" t="s">
        <v>493</v>
      </c>
      <c r="V812" s="179" t="s">
        <v>494</v>
      </c>
      <c r="W812" s="179" t="s">
        <v>495</v>
      </c>
      <c r="X812" s="179" t="s">
        <v>494</v>
      </c>
      <c r="Y812" s="182">
        <v>44534</v>
      </c>
      <c r="Z812" s="183">
        <v>1323.4</v>
      </c>
      <c r="AA812" s="183">
        <v>7.91</v>
      </c>
      <c r="AB812" s="183">
        <v>268</v>
      </c>
      <c r="AC812" s="183">
        <v>22.9</v>
      </c>
      <c r="AD812" s="183">
        <v>23</v>
      </c>
      <c r="AE812" s="183">
        <v>6.71</v>
      </c>
      <c r="AF812" s="183">
        <v>90.9</v>
      </c>
      <c r="AG812" s="183">
        <f t="shared" si="515"/>
        <v>0.10000000000000142</v>
      </c>
      <c r="AH812" s="183">
        <v>62</v>
      </c>
      <c r="AI812" s="183">
        <v>30.3</v>
      </c>
      <c r="AJ812" s="183" t="s">
        <v>88</v>
      </c>
      <c r="AK812" s="183" t="s">
        <v>88</v>
      </c>
      <c r="AL812" s="183">
        <v>461100</v>
      </c>
      <c r="AM812" s="183">
        <v>1119900</v>
      </c>
      <c r="AN812" s="183">
        <v>512000</v>
      </c>
      <c r="AO812" s="183">
        <v>1.01</v>
      </c>
      <c r="AP812" s="183">
        <v>0.2484863293062323</v>
      </c>
      <c r="AQ812" s="183">
        <v>8.6999999999999994E-2</v>
      </c>
      <c r="AR812" s="183" t="s">
        <v>88</v>
      </c>
      <c r="AS812" s="183">
        <v>163</v>
      </c>
      <c r="AT812" s="183">
        <v>380</v>
      </c>
      <c r="AU812" s="183" t="s">
        <v>88</v>
      </c>
      <c r="AV812" s="183">
        <v>114</v>
      </c>
      <c r="AW812" s="183">
        <v>1.1000000000000001</v>
      </c>
      <c r="AX812" s="183">
        <v>2.5</v>
      </c>
      <c r="AY812" s="183">
        <v>0.77600000000000002</v>
      </c>
      <c r="AZ812" s="183">
        <v>66.7</v>
      </c>
      <c r="BA812" s="183">
        <v>44.7</v>
      </c>
      <c r="BB812" s="183" t="s">
        <v>88</v>
      </c>
      <c r="BC812" s="183" t="s">
        <v>88</v>
      </c>
      <c r="BD812" s="183" t="s">
        <v>88</v>
      </c>
      <c r="BE812" s="184" t="s">
        <v>88</v>
      </c>
      <c r="BF812" s="183" t="s">
        <v>88</v>
      </c>
      <c r="BG812" s="183" t="s">
        <v>88</v>
      </c>
      <c r="BH812" s="183" t="s">
        <v>88</v>
      </c>
      <c r="BI812" s="195">
        <f t="shared" si="474"/>
        <v>95.695337399659465</v>
      </c>
      <c r="BJ812" s="196">
        <f t="shared" si="475"/>
        <v>2</v>
      </c>
      <c r="BK812" s="196">
        <f t="shared" si="476"/>
        <v>87.226418080466829</v>
      </c>
      <c r="BL812" s="196">
        <f t="shared" si="516"/>
        <v>2</v>
      </c>
      <c r="BM812" s="196">
        <f t="shared" si="478"/>
        <v>99.104004398411917</v>
      </c>
      <c r="BN812" s="196">
        <f t="shared" si="479"/>
        <v>40.535464076627633</v>
      </c>
      <c r="BO812" s="196">
        <f t="shared" si="480"/>
        <v>90.318016455685552</v>
      </c>
      <c r="BP812" s="196">
        <f t="shared" si="481"/>
        <v>5</v>
      </c>
      <c r="BQ812" s="196">
        <f t="shared" si="482"/>
        <v>32.617571696000013</v>
      </c>
      <c r="BR812" s="185">
        <f t="shared" si="483"/>
        <v>52.082091858585969</v>
      </c>
      <c r="BS812" s="129" t="str">
        <f t="shared" si="484"/>
        <v>MEDIA</v>
      </c>
      <c r="BT812" s="186">
        <f t="shared" si="485"/>
        <v>3.2216494845360826</v>
      </c>
      <c r="BU812" s="187">
        <f t="shared" si="486"/>
        <v>0.90900000000000003</v>
      </c>
      <c r="BV812" s="197">
        <f t="shared" si="487"/>
        <v>0.1</v>
      </c>
      <c r="BW812" s="196">
        <f t="shared" si="488"/>
        <v>1</v>
      </c>
      <c r="BX812" s="195">
        <f t="shared" si="517"/>
        <v>0.26</v>
      </c>
      <c r="BY812" s="197">
        <f t="shared" si="490"/>
        <v>0.67799999999999994</v>
      </c>
      <c r="BZ812" s="197">
        <f t="shared" si="491"/>
        <v>1.4400160724891031E-2</v>
      </c>
      <c r="CA812" s="195">
        <f t="shared" si="492"/>
        <v>0.15</v>
      </c>
      <c r="CB812" s="187">
        <f t="shared" si="493"/>
        <v>0.4537760225014848</v>
      </c>
      <c r="CC812" s="198" t="str">
        <f t="shared" si="494"/>
        <v>Mala</v>
      </c>
      <c r="CD812" s="187">
        <f t="shared" si="495"/>
        <v>0.98559983927510897</v>
      </c>
      <c r="CE812" s="185">
        <f t="shared" si="496"/>
        <v>1.4837239320121468E-2</v>
      </c>
      <c r="CF812" s="185">
        <f t="shared" si="497"/>
        <v>8.3500000000000019E-2</v>
      </c>
      <c r="CG812" s="187">
        <f t="shared" si="498"/>
        <v>0.36131235953174351</v>
      </c>
      <c r="CH812" s="199" t="str">
        <f t="shared" si="499"/>
        <v>Baja</v>
      </c>
      <c r="CI812" s="185">
        <f t="shared" si="518"/>
        <v>1</v>
      </c>
      <c r="CJ812" s="185">
        <f t="shared" si="501"/>
        <v>1</v>
      </c>
      <c r="CK812" s="185">
        <f t="shared" si="502"/>
        <v>9.099999999999997E-2</v>
      </c>
      <c r="CL812" s="189">
        <f t="shared" si="503"/>
        <v>0.69700000000000006</v>
      </c>
      <c r="CM812" s="200" t="str">
        <f t="shared" si="504"/>
        <v>Alta</v>
      </c>
      <c r="CN812" s="185">
        <f t="shared" si="505"/>
        <v>0.32200000000000001</v>
      </c>
      <c r="CO812" s="185">
        <f t="shared" si="506"/>
        <v>0.32200000000000001</v>
      </c>
      <c r="CP812" s="200" t="str">
        <f t="shared" si="507"/>
        <v>Baja</v>
      </c>
      <c r="CQ812" s="190">
        <f t="shared" si="508"/>
        <v>2.2085520697272723E-2</v>
      </c>
      <c r="CR812" s="190">
        <f t="shared" si="509"/>
        <v>2.2085520697272723E-2</v>
      </c>
      <c r="CS812" s="200" t="str">
        <f t="shared" si="510"/>
        <v>Ninguna</v>
      </c>
      <c r="CT812" s="201" t="str">
        <f t="shared" si="519"/>
        <v>Eutrofico</v>
      </c>
      <c r="CU812" s="178" t="s">
        <v>3306</v>
      </c>
      <c r="CV812" s="178" t="s">
        <v>3307</v>
      </c>
      <c r="CW812" s="182">
        <v>44552</v>
      </c>
      <c r="CX812" s="106">
        <f t="shared" si="512"/>
        <v>2.8354863293062325</v>
      </c>
    </row>
    <row r="813" spans="1:102" s="192" customFormat="1" ht="30" hidden="1" customHeight="1" x14ac:dyDescent="0.25">
      <c r="A813" s="178">
        <v>2021</v>
      </c>
      <c r="B813" s="179" t="s">
        <v>1259</v>
      </c>
      <c r="C813" s="179" t="s">
        <v>1260</v>
      </c>
      <c r="D813" s="85" t="s">
        <v>1261</v>
      </c>
      <c r="E813" s="179" t="s">
        <v>1262</v>
      </c>
      <c r="F813" s="180" t="s">
        <v>151</v>
      </c>
      <c r="G813" s="180" t="s">
        <v>991</v>
      </c>
      <c r="H813" s="87">
        <v>-75.910679999999999</v>
      </c>
      <c r="I813" s="119">
        <v>6.4992619999999999</v>
      </c>
      <c r="J813" s="181">
        <v>4688342.8540000003</v>
      </c>
      <c r="K813" s="180">
        <v>2282567.63</v>
      </c>
      <c r="L813" s="89">
        <v>1324</v>
      </c>
      <c r="M813" s="180" t="s">
        <v>2544</v>
      </c>
      <c r="N813" s="180" t="s">
        <v>79</v>
      </c>
      <c r="O813" s="180" t="s">
        <v>2545</v>
      </c>
      <c r="P813" s="180" t="s">
        <v>80</v>
      </c>
      <c r="Q813" s="179" t="s">
        <v>2648</v>
      </c>
      <c r="R813" s="179" t="s">
        <v>701</v>
      </c>
      <c r="S813" s="179" t="s">
        <v>153</v>
      </c>
      <c r="T813" s="179" t="s">
        <v>154</v>
      </c>
      <c r="U813" s="85" t="s">
        <v>1263</v>
      </c>
      <c r="V813" s="179" t="s">
        <v>823</v>
      </c>
      <c r="W813" s="179" t="s">
        <v>1264</v>
      </c>
      <c r="X813" s="182" t="s">
        <v>1260</v>
      </c>
      <c r="Y813" s="182">
        <v>44550</v>
      </c>
      <c r="Z813" s="183">
        <v>742.3</v>
      </c>
      <c r="AA813" s="183">
        <v>8.5</v>
      </c>
      <c r="AB813" s="183">
        <v>253</v>
      </c>
      <c r="AC813" s="183">
        <v>21.6</v>
      </c>
      <c r="AD813" s="183">
        <v>25</v>
      </c>
      <c r="AE813" s="183">
        <v>7.48</v>
      </c>
      <c r="AF813" s="183">
        <v>99.4</v>
      </c>
      <c r="AG813" s="183">
        <f t="shared" si="515"/>
        <v>3.3999999999999986</v>
      </c>
      <c r="AH813" s="185">
        <v>10</v>
      </c>
      <c r="AI813" s="185">
        <v>2</v>
      </c>
      <c r="AJ813" s="183" t="s">
        <v>88</v>
      </c>
      <c r="AK813" s="183" t="s">
        <v>88</v>
      </c>
      <c r="AL813" s="185">
        <v>750</v>
      </c>
      <c r="AM813" s="185">
        <v>12590</v>
      </c>
      <c r="AN813" s="185">
        <v>880</v>
      </c>
      <c r="AO813" s="185">
        <v>0.5</v>
      </c>
      <c r="AP813" s="185">
        <v>0.2484863293062323</v>
      </c>
      <c r="AQ813" s="185">
        <v>0.03</v>
      </c>
      <c r="AR813" s="183" t="s">
        <v>88</v>
      </c>
      <c r="AS813" s="185">
        <v>64.099999999999994</v>
      </c>
      <c r="AT813" s="185">
        <v>330</v>
      </c>
      <c r="AU813" s="183" t="s">
        <v>88</v>
      </c>
      <c r="AV813" s="185">
        <v>63</v>
      </c>
      <c r="AW813" s="185">
        <v>0.1</v>
      </c>
      <c r="AX813" s="185">
        <v>3</v>
      </c>
      <c r="AY813" s="185">
        <v>0.30199999999999999</v>
      </c>
      <c r="AZ813" s="185">
        <v>118</v>
      </c>
      <c r="BA813" s="185">
        <v>145</v>
      </c>
      <c r="BB813" s="183" t="s">
        <v>88</v>
      </c>
      <c r="BC813" s="183" t="s">
        <v>88</v>
      </c>
      <c r="BD813" s="183" t="s">
        <v>88</v>
      </c>
      <c r="BE813" s="184" t="s">
        <v>88</v>
      </c>
      <c r="BF813" s="183" t="s">
        <v>88</v>
      </c>
      <c r="BG813" s="183" t="s">
        <v>88</v>
      </c>
      <c r="BH813" s="183" t="s">
        <v>88</v>
      </c>
      <c r="BI813" s="195">
        <f t="shared" si="474"/>
        <v>98.689072970795294</v>
      </c>
      <c r="BJ813" s="196">
        <f t="shared" si="475"/>
        <v>23.874017100408853</v>
      </c>
      <c r="BK813" s="196">
        <f t="shared" si="476"/>
        <v>68.707436874996347</v>
      </c>
      <c r="BL813" s="196">
        <f t="shared" si="516"/>
        <v>80.14150832</v>
      </c>
      <c r="BM813" s="196">
        <f t="shared" si="478"/>
        <v>99.104004398411917</v>
      </c>
      <c r="BN813" s="196">
        <f t="shared" si="479"/>
        <v>61.608367706250007</v>
      </c>
      <c r="BO813" s="196">
        <f t="shared" si="480"/>
        <v>81.142818448590148</v>
      </c>
      <c r="BP813" s="196">
        <f t="shared" si="481"/>
        <v>31.872911539111797</v>
      </c>
      <c r="BQ813" s="196">
        <f t="shared" si="482"/>
        <v>44.456704831000025</v>
      </c>
      <c r="BR813" s="185">
        <f t="shared" si="483"/>
        <v>66.817690429174377</v>
      </c>
      <c r="BS813" s="129" t="str">
        <f t="shared" si="484"/>
        <v>MEDIA</v>
      </c>
      <c r="BT813" s="186">
        <f t="shared" si="485"/>
        <v>9.9337748344370862</v>
      </c>
      <c r="BU813" s="187">
        <f t="shared" si="486"/>
        <v>0.99400000000000011</v>
      </c>
      <c r="BV813" s="197">
        <f t="shared" si="487"/>
        <v>0.43025540163892734</v>
      </c>
      <c r="BW813" s="196">
        <f t="shared" si="488"/>
        <v>0.77152430817147688</v>
      </c>
      <c r="BX813" s="195">
        <f t="shared" si="517"/>
        <v>0.91</v>
      </c>
      <c r="BY813" s="197">
        <f t="shared" si="490"/>
        <v>0.83099999999999996</v>
      </c>
      <c r="BZ813" s="197">
        <f t="shared" si="491"/>
        <v>8.7607937566102301E-2</v>
      </c>
      <c r="CA813" s="195">
        <f t="shared" si="492"/>
        <v>0.35</v>
      </c>
      <c r="CB813" s="187">
        <f t="shared" si="493"/>
        <v>0.63229427063271104</v>
      </c>
      <c r="CC813" s="198" t="str">
        <f t="shared" si="494"/>
        <v>Regular</v>
      </c>
      <c r="CD813" s="187">
        <f t="shared" si="495"/>
        <v>0.9123920624338977</v>
      </c>
      <c r="CE813" s="185">
        <f t="shared" si="496"/>
        <v>1</v>
      </c>
      <c r="CF813" s="185">
        <f t="shared" si="497"/>
        <v>0.33999999999999997</v>
      </c>
      <c r="CG813" s="187">
        <f t="shared" si="498"/>
        <v>0.75079735414463256</v>
      </c>
      <c r="CH813" s="199" t="str">
        <f t="shared" si="499"/>
        <v>Alta</v>
      </c>
      <c r="CI813" s="185">
        <f t="shared" si="518"/>
        <v>0</v>
      </c>
      <c r="CJ813" s="185">
        <f t="shared" si="501"/>
        <v>0.85601440886040336</v>
      </c>
      <c r="CK813" s="185">
        <f t="shared" si="502"/>
        <v>5.9999999999998943E-3</v>
      </c>
      <c r="CL813" s="189">
        <f t="shared" si="503"/>
        <v>0.2873381362868011</v>
      </c>
      <c r="CM813" s="200" t="str">
        <f t="shared" si="504"/>
        <v>Baja</v>
      </c>
      <c r="CN813" s="185">
        <f t="shared" si="505"/>
        <v>0.16900000000000001</v>
      </c>
      <c r="CO813" s="185">
        <f t="shared" si="506"/>
        <v>0.16900000000000001</v>
      </c>
      <c r="CP813" s="200" t="str">
        <f t="shared" si="507"/>
        <v>Ninguna</v>
      </c>
      <c r="CQ813" s="190">
        <f t="shared" si="508"/>
        <v>0.1474176610538081</v>
      </c>
      <c r="CR813" s="190">
        <f t="shared" si="509"/>
        <v>0.1474176610538081</v>
      </c>
      <c r="CS813" s="200" t="str">
        <f t="shared" si="510"/>
        <v>Ninguna</v>
      </c>
      <c r="CT813" s="201" t="str">
        <f t="shared" si="519"/>
        <v>Eutrofico</v>
      </c>
      <c r="CU813" s="178" t="s">
        <v>3308</v>
      </c>
      <c r="CV813" s="178" t="s">
        <v>3309</v>
      </c>
      <c r="CW813" s="182">
        <v>44567</v>
      </c>
      <c r="CX813" s="106">
        <f t="shared" si="512"/>
        <v>3.2784863293062321</v>
      </c>
    </row>
    <row r="814" spans="1:102" s="192" customFormat="1" ht="30" hidden="1" customHeight="1" x14ac:dyDescent="0.25">
      <c r="A814" s="178">
        <v>2021</v>
      </c>
      <c r="B814" s="179" t="s">
        <v>1267</v>
      </c>
      <c r="C814" s="179" t="s">
        <v>1260</v>
      </c>
      <c r="D814" s="85" t="s">
        <v>1268</v>
      </c>
      <c r="E814" s="179" t="s">
        <v>1262</v>
      </c>
      <c r="F814" s="180" t="s">
        <v>151</v>
      </c>
      <c r="G814" s="180" t="s">
        <v>991</v>
      </c>
      <c r="H814" s="171">
        <v>-75.909901000000005</v>
      </c>
      <c r="I814" s="172">
        <v>6.4995969999999996</v>
      </c>
      <c r="J814" s="193">
        <v>4688346.892</v>
      </c>
      <c r="K814" s="194">
        <v>2282577.4539999999</v>
      </c>
      <c r="L814" s="174">
        <v>1366</v>
      </c>
      <c r="M814" s="180" t="s">
        <v>2544</v>
      </c>
      <c r="N814" s="180" t="s">
        <v>79</v>
      </c>
      <c r="O814" s="180" t="s">
        <v>2545</v>
      </c>
      <c r="P814" s="180" t="s">
        <v>80</v>
      </c>
      <c r="Q814" s="179" t="s">
        <v>2648</v>
      </c>
      <c r="R814" s="179" t="s">
        <v>701</v>
      </c>
      <c r="S814" s="179" t="s">
        <v>153</v>
      </c>
      <c r="T814" s="179" t="s">
        <v>154</v>
      </c>
      <c r="U814" s="85" t="s">
        <v>1263</v>
      </c>
      <c r="V814" s="179" t="s">
        <v>823</v>
      </c>
      <c r="W814" s="179" t="s">
        <v>1264</v>
      </c>
      <c r="X814" s="182" t="s">
        <v>1260</v>
      </c>
      <c r="Y814" s="182">
        <v>44550</v>
      </c>
      <c r="Z814" s="183">
        <v>755.2</v>
      </c>
      <c r="AA814" s="183">
        <v>8.6</v>
      </c>
      <c r="AB814" s="183">
        <v>251</v>
      </c>
      <c r="AC814" s="183">
        <v>21.8</v>
      </c>
      <c r="AD814" s="183">
        <v>25</v>
      </c>
      <c r="AE814" s="183">
        <v>7.42</v>
      </c>
      <c r="AF814" s="183">
        <v>99.7</v>
      </c>
      <c r="AG814" s="183">
        <f t="shared" si="515"/>
        <v>3.1999999999999993</v>
      </c>
      <c r="AH814" s="185">
        <v>10</v>
      </c>
      <c r="AI814" s="185">
        <v>2</v>
      </c>
      <c r="AJ814" s="183" t="s">
        <v>88</v>
      </c>
      <c r="AK814" s="183" t="s">
        <v>88</v>
      </c>
      <c r="AL814" s="185">
        <v>980</v>
      </c>
      <c r="AM814" s="185">
        <v>10140</v>
      </c>
      <c r="AN814" s="185">
        <v>1427</v>
      </c>
      <c r="AO814" s="185">
        <v>0.5</v>
      </c>
      <c r="AP814" s="185">
        <v>0.2484863293062323</v>
      </c>
      <c r="AQ814" s="185">
        <v>0.03</v>
      </c>
      <c r="AR814" s="183" t="s">
        <v>88</v>
      </c>
      <c r="AS814" s="185">
        <v>64.900000000000006</v>
      </c>
      <c r="AT814" s="185">
        <v>118</v>
      </c>
      <c r="AU814" s="183" t="s">
        <v>88</v>
      </c>
      <c r="AV814" s="185">
        <v>58</v>
      </c>
      <c r="AW814" s="185">
        <v>0.1</v>
      </c>
      <c r="AX814" s="185">
        <v>2.5</v>
      </c>
      <c r="AY814" s="185">
        <v>0.26500000000000001</v>
      </c>
      <c r="AZ814" s="185">
        <v>119</v>
      </c>
      <c r="BA814" s="185">
        <v>140</v>
      </c>
      <c r="BB814" s="183" t="s">
        <v>88</v>
      </c>
      <c r="BC814" s="183" t="s">
        <v>88</v>
      </c>
      <c r="BD814" s="183" t="s">
        <v>88</v>
      </c>
      <c r="BE814" s="184" t="s">
        <v>88</v>
      </c>
      <c r="BF814" s="183" t="s">
        <v>88</v>
      </c>
      <c r="BG814" s="183" t="s">
        <v>88</v>
      </c>
      <c r="BH814" s="183" t="s">
        <v>88</v>
      </c>
      <c r="BI814" s="195">
        <f t="shared" si="474"/>
        <v>98.721632392001496</v>
      </c>
      <c r="BJ814" s="196">
        <f t="shared" si="475"/>
        <v>20.454798762095653</v>
      </c>
      <c r="BK814" s="196">
        <f t="shared" si="476"/>
        <v>65.0006990559923</v>
      </c>
      <c r="BL814" s="196">
        <f t="shared" si="516"/>
        <v>80.14150832</v>
      </c>
      <c r="BM814" s="196">
        <f t="shared" si="478"/>
        <v>99.104004398411917</v>
      </c>
      <c r="BN814" s="196">
        <f t="shared" si="479"/>
        <v>61.608367706250007</v>
      </c>
      <c r="BO814" s="196">
        <f t="shared" si="480"/>
        <v>82.0146650993197</v>
      </c>
      <c r="BP814" s="196">
        <f t="shared" si="481"/>
        <v>31.47890454434544</v>
      </c>
      <c r="BQ814" s="196">
        <f t="shared" si="482"/>
        <v>82.499065117873613</v>
      </c>
      <c r="BR814" s="185">
        <f t="shared" si="483"/>
        <v>68.58703876213167</v>
      </c>
      <c r="BS814" s="129" t="str">
        <f t="shared" si="484"/>
        <v>MEDIA</v>
      </c>
      <c r="BT814" s="186">
        <f t="shared" si="485"/>
        <v>9.4339622641509422</v>
      </c>
      <c r="BU814" s="187">
        <f t="shared" si="486"/>
        <v>0.997</v>
      </c>
      <c r="BV814" s="197">
        <f t="shared" si="487"/>
        <v>0.25010425373223277</v>
      </c>
      <c r="BW814" s="196">
        <f t="shared" si="488"/>
        <v>0.73252008402692681</v>
      </c>
      <c r="BX814" s="195">
        <f t="shared" si="517"/>
        <v>0.91</v>
      </c>
      <c r="BY814" s="197">
        <f t="shared" si="490"/>
        <v>0.84599999999999997</v>
      </c>
      <c r="BZ814" s="197">
        <f t="shared" si="491"/>
        <v>9.7259791082612179E-2</v>
      </c>
      <c r="CA814" s="195">
        <f t="shared" si="492"/>
        <v>0.35</v>
      </c>
      <c r="CB814" s="187">
        <f t="shared" si="493"/>
        <v>0.6055437780378482</v>
      </c>
      <c r="CC814" s="198" t="str">
        <f t="shared" si="494"/>
        <v>Regular</v>
      </c>
      <c r="CD814" s="187">
        <f t="shared" si="495"/>
        <v>0.90274020891738782</v>
      </c>
      <c r="CE814" s="185">
        <f t="shared" si="496"/>
        <v>1</v>
      </c>
      <c r="CF814" s="185">
        <f t="shared" si="497"/>
        <v>0.34499999999999997</v>
      </c>
      <c r="CG814" s="187">
        <f t="shared" si="498"/>
        <v>0.74924673630579586</v>
      </c>
      <c r="CH814" s="199" t="str">
        <f t="shared" si="499"/>
        <v>Alta</v>
      </c>
      <c r="CI814" s="185">
        <f t="shared" si="518"/>
        <v>0</v>
      </c>
      <c r="CJ814" s="185">
        <f t="shared" si="501"/>
        <v>0.80338125479849776</v>
      </c>
      <c r="CK814" s="185">
        <f t="shared" si="502"/>
        <v>3.0000000000000027E-3</v>
      </c>
      <c r="CL814" s="189">
        <f t="shared" si="503"/>
        <v>0.26879375159949925</v>
      </c>
      <c r="CM814" s="200" t="str">
        <f t="shared" si="504"/>
        <v>Baja</v>
      </c>
      <c r="CN814" s="185">
        <f t="shared" si="505"/>
        <v>0.15400000000000003</v>
      </c>
      <c r="CO814" s="185">
        <f t="shared" si="506"/>
        <v>0.15400000000000003</v>
      </c>
      <c r="CP814" s="200" t="str">
        <f t="shared" si="507"/>
        <v>Ninguna</v>
      </c>
      <c r="CQ814" s="190">
        <f t="shared" si="508"/>
        <v>0.1962340563657797</v>
      </c>
      <c r="CR814" s="190">
        <f t="shared" si="509"/>
        <v>0.1962340563657797</v>
      </c>
      <c r="CS814" s="200" t="str">
        <f t="shared" si="510"/>
        <v>Ninguna</v>
      </c>
      <c r="CT814" s="201" t="str">
        <f t="shared" si="519"/>
        <v>Eutrofico</v>
      </c>
      <c r="CU814" s="178" t="s">
        <v>3308</v>
      </c>
      <c r="CV814" s="178" t="s">
        <v>3309</v>
      </c>
      <c r="CW814" s="182">
        <v>44567</v>
      </c>
      <c r="CX814" s="106">
        <f t="shared" si="512"/>
        <v>2.7784863293062321</v>
      </c>
    </row>
    <row r="815" spans="1:102" s="192" customFormat="1" ht="30" hidden="1" customHeight="1" x14ac:dyDescent="0.25">
      <c r="A815" s="178">
        <v>2021</v>
      </c>
      <c r="B815" s="179" t="s">
        <v>1007</v>
      </c>
      <c r="C815" s="179" t="s">
        <v>998</v>
      </c>
      <c r="D815" s="85" t="s">
        <v>1008</v>
      </c>
      <c r="E815" s="179" t="s">
        <v>1000</v>
      </c>
      <c r="F815" s="180" t="s">
        <v>78</v>
      </c>
      <c r="G815" s="180" t="s">
        <v>991</v>
      </c>
      <c r="H815" s="87">
        <v>-75.794984999999997</v>
      </c>
      <c r="I815" s="119">
        <v>6.0665319999999996</v>
      </c>
      <c r="J815" s="181">
        <v>4690721.3080000002</v>
      </c>
      <c r="K815" s="180">
        <v>2229138.0759999999</v>
      </c>
      <c r="L815" s="89">
        <v>1504</v>
      </c>
      <c r="M815" s="180" t="s">
        <v>2544</v>
      </c>
      <c r="N815" s="180" t="s">
        <v>79</v>
      </c>
      <c r="O815" s="180" t="s">
        <v>2545</v>
      </c>
      <c r="P815" s="180" t="s">
        <v>80</v>
      </c>
      <c r="Q815" s="179" t="s">
        <v>2546</v>
      </c>
      <c r="R815" s="179" t="s">
        <v>667</v>
      </c>
      <c r="S815" s="179" t="s">
        <v>82</v>
      </c>
      <c r="T815" s="179" t="s">
        <v>721</v>
      </c>
      <c r="U815" s="85" t="s">
        <v>493</v>
      </c>
      <c r="V815" s="179" t="s">
        <v>735</v>
      </c>
      <c r="W815" s="179" t="s">
        <v>1001</v>
      </c>
      <c r="X815" s="182" t="s">
        <v>998</v>
      </c>
      <c r="Y815" s="182">
        <v>44530</v>
      </c>
      <c r="Z815" s="183">
        <v>143.80000000000001</v>
      </c>
      <c r="AA815" s="183">
        <v>7.62</v>
      </c>
      <c r="AB815" s="183">
        <v>76</v>
      </c>
      <c r="AC815" s="183">
        <v>18.7</v>
      </c>
      <c r="AD815" s="183">
        <v>19</v>
      </c>
      <c r="AE815" s="183">
        <v>7.76</v>
      </c>
      <c r="AF815" s="183">
        <v>100.3</v>
      </c>
      <c r="AG815" s="183">
        <f t="shared" si="515"/>
        <v>0.30000000000000071</v>
      </c>
      <c r="AH815" s="183">
        <v>10</v>
      </c>
      <c r="AI815" s="183">
        <v>2</v>
      </c>
      <c r="AJ815" s="183" t="s">
        <v>88</v>
      </c>
      <c r="AK815" s="183" t="s">
        <v>88</v>
      </c>
      <c r="AL815" s="183">
        <v>29925</v>
      </c>
      <c r="AM815" s="183">
        <v>63305</v>
      </c>
      <c r="AN815" s="183">
        <v>30760</v>
      </c>
      <c r="AO815" s="185">
        <v>0.5</v>
      </c>
      <c r="AP815" s="183">
        <v>0.2484863293062323</v>
      </c>
      <c r="AQ815" s="183">
        <v>0.03</v>
      </c>
      <c r="AR815" s="183" t="s">
        <v>88</v>
      </c>
      <c r="AS815" s="183">
        <v>15.1</v>
      </c>
      <c r="AT815" s="183">
        <v>152</v>
      </c>
      <c r="AU815" s="183" t="s">
        <v>88</v>
      </c>
      <c r="AV815" s="183">
        <v>19</v>
      </c>
      <c r="AW815" s="183">
        <v>0.1</v>
      </c>
      <c r="AX815" s="183">
        <v>2.5</v>
      </c>
      <c r="AY815" s="183">
        <v>0.186</v>
      </c>
      <c r="AZ815" s="183">
        <v>23.8</v>
      </c>
      <c r="BA815" s="183">
        <v>24.2</v>
      </c>
      <c r="BB815" s="183" t="s">
        <v>88</v>
      </c>
      <c r="BC815" s="183" t="s">
        <v>88</v>
      </c>
      <c r="BD815" s="183" t="s">
        <v>88</v>
      </c>
      <c r="BE815" s="184" t="s">
        <v>88</v>
      </c>
      <c r="BF815" s="183" t="s">
        <v>88</v>
      </c>
      <c r="BG815" s="183" t="s">
        <v>88</v>
      </c>
      <c r="BH815" s="183" t="s">
        <v>88</v>
      </c>
      <c r="BI815" s="195">
        <f t="shared" si="474"/>
        <v>98.771782957154969</v>
      </c>
      <c r="BJ815" s="196">
        <f t="shared" si="475"/>
        <v>6.4913893563384972</v>
      </c>
      <c r="BK815" s="196">
        <f t="shared" si="476"/>
        <v>92.190117952788569</v>
      </c>
      <c r="BL815" s="196">
        <f t="shared" si="516"/>
        <v>80.14150832</v>
      </c>
      <c r="BM815" s="196">
        <f t="shared" si="478"/>
        <v>99.104004398411917</v>
      </c>
      <c r="BN815" s="196">
        <f t="shared" si="479"/>
        <v>61.608367706250007</v>
      </c>
      <c r="BO815" s="196">
        <f t="shared" si="480"/>
        <v>90.129667593585026</v>
      </c>
      <c r="BP815" s="196">
        <f t="shared" si="481"/>
        <v>67.987537725553381</v>
      </c>
      <c r="BQ815" s="196">
        <f t="shared" si="482"/>
        <v>78.149696939417609</v>
      </c>
      <c r="BR815" s="185">
        <f t="shared" si="483"/>
        <v>72.779990063365446</v>
      </c>
      <c r="BS815" s="129" t="str">
        <f t="shared" si="484"/>
        <v>BUENA</v>
      </c>
      <c r="BT815" s="186">
        <f t="shared" si="485"/>
        <v>13.440860215053764</v>
      </c>
      <c r="BU815" s="187">
        <f t="shared" si="486"/>
        <v>0.99700000000000011</v>
      </c>
      <c r="BV815" s="197">
        <f t="shared" si="487"/>
        <v>0.1</v>
      </c>
      <c r="BW815" s="196">
        <f t="shared" si="488"/>
        <v>1</v>
      </c>
      <c r="BX815" s="195">
        <f t="shared" si="517"/>
        <v>0.91</v>
      </c>
      <c r="BY815" s="197">
        <f t="shared" si="490"/>
        <v>0.96299999999999997</v>
      </c>
      <c r="BZ815" s="197">
        <f t="shared" si="491"/>
        <v>0.81790827351249429</v>
      </c>
      <c r="CA815" s="195">
        <f t="shared" si="492"/>
        <v>0.6</v>
      </c>
      <c r="CB815" s="187">
        <f t="shared" si="493"/>
        <v>0.77424715829174917</v>
      </c>
      <c r="CC815" s="198" t="str">
        <f t="shared" si="494"/>
        <v>Aceptable</v>
      </c>
      <c r="CD815" s="187">
        <f t="shared" si="495"/>
        <v>0.18209172648750568</v>
      </c>
      <c r="CE815" s="185">
        <f t="shared" si="496"/>
        <v>0</v>
      </c>
      <c r="CF815" s="185">
        <f t="shared" si="497"/>
        <v>0</v>
      </c>
      <c r="CG815" s="187">
        <f t="shared" si="498"/>
        <v>6.0697242162501892E-2</v>
      </c>
      <c r="CH815" s="199" t="str">
        <f t="shared" si="499"/>
        <v>Ninguna</v>
      </c>
      <c r="CI815" s="185">
        <f t="shared" si="518"/>
        <v>0</v>
      </c>
      <c r="CJ815" s="185">
        <f t="shared" si="501"/>
        <v>1</v>
      </c>
      <c r="CK815" s="185">
        <f t="shared" si="502"/>
        <v>0</v>
      </c>
      <c r="CL815" s="189">
        <f t="shared" si="503"/>
        <v>0.33333333333333331</v>
      </c>
      <c r="CM815" s="200" t="str">
        <f t="shared" si="504"/>
        <v>Baja</v>
      </c>
      <c r="CN815" s="185">
        <f t="shared" si="505"/>
        <v>3.7000000000000005E-2</v>
      </c>
      <c r="CO815" s="185">
        <f t="shared" si="506"/>
        <v>3.7000000000000005E-2</v>
      </c>
      <c r="CP815" s="200" t="str">
        <f t="shared" si="507"/>
        <v>Ninguna</v>
      </c>
      <c r="CQ815" s="190">
        <f t="shared" si="508"/>
        <v>8.2357581162061204E-3</v>
      </c>
      <c r="CR815" s="190">
        <f t="shared" si="509"/>
        <v>8.2357581162061204E-3</v>
      </c>
      <c r="CS815" s="200" t="str">
        <f t="shared" si="510"/>
        <v>Ninguna</v>
      </c>
      <c r="CT815" s="201" t="str">
        <f t="shared" si="519"/>
        <v>Eutrofico</v>
      </c>
      <c r="CU815" s="178" t="s">
        <v>3310</v>
      </c>
      <c r="CV815" s="178" t="s">
        <v>3311</v>
      </c>
      <c r="CW815" s="182">
        <v>44547</v>
      </c>
      <c r="CX815" s="106">
        <f t="shared" si="512"/>
        <v>2.7784863293062321</v>
      </c>
    </row>
    <row r="816" spans="1:102" s="192" customFormat="1" ht="30" hidden="1" customHeight="1" x14ac:dyDescent="0.25">
      <c r="A816" s="178">
        <v>2021</v>
      </c>
      <c r="B816" s="179" t="s">
        <v>1011</v>
      </c>
      <c r="C816" s="179" t="s">
        <v>998</v>
      </c>
      <c r="D816" s="85" t="s">
        <v>1012</v>
      </c>
      <c r="E816" s="179" t="s">
        <v>1000</v>
      </c>
      <c r="F816" s="180" t="s">
        <v>78</v>
      </c>
      <c r="G816" s="180" t="s">
        <v>991</v>
      </c>
      <c r="H816" s="171">
        <v>-75.794942000000006</v>
      </c>
      <c r="I816" s="172">
        <v>6.0665649999999998</v>
      </c>
      <c r="J816" s="193">
        <v>4690726.0880000005</v>
      </c>
      <c r="K816" s="194">
        <v>2229141.702</v>
      </c>
      <c r="L816" s="174">
        <v>1475</v>
      </c>
      <c r="M816" s="180" t="s">
        <v>2544</v>
      </c>
      <c r="N816" s="180" t="s">
        <v>79</v>
      </c>
      <c r="O816" s="180" t="s">
        <v>2545</v>
      </c>
      <c r="P816" s="180" t="s">
        <v>80</v>
      </c>
      <c r="Q816" s="179" t="s">
        <v>2546</v>
      </c>
      <c r="R816" s="179" t="s">
        <v>667</v>
      </c>
      <c r="S816" s="179" t="s">
        <v>82</v>
      </c>
      <c r="T816" s="179" t="s">
        <v>721</v>
      </c>
      <c r="U816" s="85" t="s">
        <v>493</v>
      </c>
      <c r="V816" s="179" t="s">
        <v>735</v>
      </c>
      <c r="W816" s="179" t="s">
        <v>1001</v>
      </c>
      <c r="X816" s="182" t="s">
        <v>998</v>
      </c>
      <c r="Y816" s="182">
        <v>44530</v>
      </c>
      <c r="Z816" s="183">
        <v>260.60000000000002</v>
      </c>
      <c r="AA816" s="183">
        <v>7.8</v>
      </c>
      <c r="AB816" s="183">
        <v>79.2</v>
      </c>
      <c r="AC816" s="183">
        <v>18.600000000000001</v>
      </c>
      <c r="AD816" s="183">
        <v>19</v>
      </c>
      <c r="AE816" s="183">
        <v>7.77</v>
      </c>
      <c r="AF816" s="183">
        <v>100</v>
      </c>
      <c r="AG816" s="183">
        <f t="shared" si="515"/>
        <v>0.39999999999999858</v>
      </c>
      <c r="AH816" s="183">
        <v>10</v>
      </c>
      <c r="AI816" s="183">
        <v>2</v>
      </c>
      <c r="AJ816" s="183" t="s">
        <v>88</v>
      </c>
      <c r="AK816" s="183" t="s">
        <v>88</v>
      </c>
      <c r="AL816" s="183">
        <v>72700</v>
      </c>
      <c r="AM816" s="183">
        <v>241960</v>
      </c>
      <c r="AN816" s="183">
        <v>77010</v>
      </c>
      <c r="AO816" s="185">
        <v>0.5</v>
      </c>
      <c r="AP816" s="183">
        <v>0.2484863293062323</v>
      </c>
      <c r="AQ816" s="183">
        <v>0.03</v>
      </c>
      <c r="AR816" s="183" t="s">
        <v>88</v>
      </c>
      <c r="AS816" s="183">
        <v>14.8</v>
      </c>
      <c r="AT816" s="183">
        <v>100</v>
      </c>
      <c r="AU816" s="183" t="s">
        <v>88</v>
      </c>
      <c r="AV816" s="183">
        <v>16</v>
      </c>
      <c r="AW816" s="183">
        <v>0.1</v>
      </c>
      <c r="AX816" s="183">
        <v>2.5</v>
      </c>
      <c r="AY816" s="183">
        <v>0.248</v>
      </c>
      <c r="AZ816" s="183">
        <v>24.6</v>
      </c>
      <c r="BA816" s="183">
        <v>24.2</v>
      </c>
      <c r="BB816" s="183" t="s">
        <v>88</v>
      </c>
      <c r="BC816" s="183" t="s">
        <v>88</v>
      </c>
      <c r="BD816" s="183" t="s">
        <v>88</v>
      </c>
      <c r="BE816" s="184" t="s">
        <v>88</v>
      </c>
      <c r="BF816" s="183" t="s">
        <v>88</v>
      </c>
      <c r="BG816" s="183" t="s">
        <v>88</v>
      </c>
      <c r="BH816" s="183" t="s">
        <v>88</v>
      </c>
      <c r="BI816" s="195">
        <f t="shared" si="474"/>
        <v>98.749199999999973</v>
      </c>
      <c r="BJ816" s="196">
        <f t="shared" si="475"/>
        <v>4.3571452222731661</v>
      </c>
      <c r="BK816" s="196">
        <f t="shared" si="476"/>
        <v>89.555636015997152</v>
      </c>
      <c r="BL816" s="196">
        <f t="shared" si="516"/>
        <v>80.14150832</v>
      </c>
      <c r="BM816" s="196">
        <f t="shared" si="478"/>
        <v>99.104004398411917</v>
      </c>
      <c r="BN816" s="196">
        <f t="shared" si="479"/>
        <v>61.608367706250007</v>
      </c>
      <c r="BO816" s="196">
        <f t="shared" si="480"/>
        <v>90.015511174602338</v>
      </c>
      <c r="BP816" s="196">
        <f t="shared" si="481"/>
        <v>68.428337481418239</v>
      </c>
      <c r="BQ816" s="196">
        <f t="shared" si="482"/>
        <v>84.197110000000009</v>
      </c>
      <c r="BR816" s="185">
        <f t="shared" si="483"/>
        <v>72.592046138963283</v>
      </c>
      <c r="BS816" s="129" t="str">
        <f t="shared" si="484"/>
        <v>BUENA</v>
      </c>
      <c r="BT816" s="186">
        <f t="shared" si="485"/>
        <v>10.080645161290322</v>
      </c>
      <c r="BU816" s="187">
        <f t="shared" si="486"/>
        <v>1</v>
      </c>
      <c r="BV816" s="197">
        <f t="shared" si="487"/>
        <v>0.1</v>
      </c>
      <c r="BW816" s="196">
        <f t="shared" si="488"/>
        <v>1</v>
      </c>
      <c r="BX816" s="195">
        <f t="shared" si="517"/>
        <v>0.91</v>
      </c>
      <c r="BY816" s="197">
        <f t="shared" si="490"/>
        <v>0.97199999999999998</v>
      </c>
      <c r="BZ816" s="197">
        <f t="shared" si="491"/>
        <v>0.80756159735898603</v>
      </c>
      <c r="CA816" s="195">
        <f t="shared" si="492"/>
        <v>0.6</v>
      </c>
      <c r="CB816" s="187">
        <f t="shared" si="493"/>
        <v>0.77453862363025816</v>
      </c>
      <c r="CC816" s="198" t="str">
        <f t="shared" si="494"/>
        <v>Aceptable</v>
      </c>
      <c r="CD816" s="187">
        <f t="shared" si="495"/>
        <v>0.19243840264101394</v>
      </c>
      <c r="CE816" s="185">
        <f t="shared" si="496"/>
        <v>0</v>
      </c>
      <c r="CF816" s="185">
        <f t="shared" si="497"/>
        <v>0</v>
      </c>
      <c r="CG816" s="187">
        <f t="shared" si="498"/>
        <v>6.414613421367131E-2</v>
      </c>
      <c r="CH816" s="199" t="str">
        <f t="shared" si="499"/>
        <v>Ninguna</v>
      </c>
      <c r="CI816" s="185">
        <f t="shared" si="518"/>
        <v>0</v>
      </c>
      <c r="CJ816" s="185">
        <f t="shared" si="501"/>
        <v>1</v>
      </c>
      <c r="CK816" s="185">
        <f t="shared" si="502"/>
        <v>0</v>
      </c>
      <c r="CL816" s="189">
        <f t="shared" si="503"/>
        <v>0.33333333333333331</v>
      </c>
      <c r="CM816" s="200" t="str">
        <f t="shared" si="504"/>
        <v>Baja</v>
      </c>
      <c r="CN816" s="185">
        <f t="shared" si="505"/>
        <v>2.8000000000000001E-2</v>
      </c>
      <c r="CO816" s="185">
        <f t="shared" si="506"/>
        <v>2.8000000000000001E-2</v>
      </c>
      <c r="CP816" s="200" t="str">
        <f t="shared" si="507"/>
        <v>Ninguna</v>
      </c>
      <c r="CQ816" s="190">
        <f t="shared" si="508"/>
        <v>1.5217121208656325E-2</v>
      </c>
      <c r="CR816" s="190">
        <f t="shared" si="509"/>
        <v>1.5217121208656325E-2</v>
      </c>
      <c r="CS816" s="200" t="str">
        <f t="shared" si="510"/>
        <v>Ninguna</v>
      </c>
      <c r="CT816" s="201" t="str">
        <f t="shared" si="519"/>
        <v>Eutrofico</v>
      </c>
      <c r="CU816" s="178" t="s">
        <v>3310</v>
      </c>
      <c r="CV816" s="178" t="s">
        <v>3311</v>
      </c>
      <c r="CW816" s="182">
        <v>44547</v>
      </c>
      <c r="CX816" s="106">
        <f t="shared" si="512"/>
        <v>2.7784863293062321</v>
      </c>
    </row>
    <row r="817" spans="1:102" s="192" customFormat="1" ht="30" hidden="1" customHeight="1" x14ac:dyDescent="0.25">
      <c r="A817" s="178">
        <v>2021</v>
      </c>
      <c r="B817" s="179" t="s">
        <v>997</v>
      </c>
      <c r="C817" s="179" t="s">
        <v>998</v>
      </c>
      <c r="D817" s="85" t="s">
        <v>999</v>
      </c>
      <c r="E817" s="179" t="s">
        <v>1000</v>
      </c>
      <c r="F817" s="180" t="s">
        <v>78</v>
      </c>
      <c r="G817" s="180" t="s">
        <v>991</v>
      </c>
      <c r="H817" s="87">
        <v>-75.686305000000004</v>
      </c>
      <c r="I817" s="119">
        <v>6.0623930000000001</v>
      </c>
      <c r="J817" s="181">
        <v>4702753.8640000001</v>
      </c>
      <c r="K817" s="180">
        <v>2228619.3429999999</v>
      </c>
      <c r="L817" s="89">
        <v>1478</v>
      </c>
      <c r="M817" s="180" t="s">
        <v>2544</v>
      </c>
      <c r="N817" s="180" t="s">
        <v>79</v>
      </c>
      <c r="O817" s="180" t="s">
        <v>2545</v>
      </c>
      <c r="P817" s="180" t="s">
        <v>80</v>
      </c>
      <c r="Q817" s="179" t="s">
        <v>2546</v>
      </c>
      <c r="R817" s="179" t="s">
        <v>667</v>
      </c>
      <c r="S817" s="179" t="s">
        <v>82</v>
      </c>
      <c r="T817" s="179" t="s">
        <v>721</v>
      </c>
      <c r="U817" s="85" t="s">
        <v>493</v>
      </c>
      <c r="V817" s="179" t="s">
        <v>735</v>
      </c>
      <c r="W817" s="179" t="s">
        <v>1001</v>
      </c>
      <c r="X817" s="182" t="s">
        <v>998</v>
      </c>
      <c r="Y817" s="182">
        <v>44531</v>
      </c>
      <c r="Z817" s="183">
        <v>105.5</v>
      </c>
      <c r="AA817" s="183">
        <v>7.3</v>
      </c>
      <c r="AB817" s="183">
        <v>121.3</v>
      </c>
      <c r="AC817" s="183">
        <v>19.399999999999999</v>
      </c>
      <c r="AD817" s="183">
        <v>21.8</v>
      </c>
      <c r="AE817" s="183">
        <v>7.52</v>
      </c>
      <c r="AF817" s="183">
        <v>99.9</v>
      </c>
      <c r="AG817" s="183">
        <f t="shared" si="515"/>
        <v>2.4000000000000021</v>
      </c>
      <c r="AH817" s="183">
        <v>10</v>
      </c>
      <c r="AI817" s="183">
        <v>2</v>
      </c>
      <c r="AJ817" s="183" t="s">
        <v>88</v>
      </c>
      <c r="AK817" s="183" t="s">
        <v>88</v>
      </c>
      <c r="AL817" s="183">
        <v>8820</v>
      </c>
      <c r="AM817" s="183">
        <v>77010</v>
      </c>
      <c r="AN817" s="183">
        <v>9060</v>
      </c>
      <c r="AO817" s="185">
        <v>0.5</v>
      </c>
      <c r="AP817" s="183">
        <v>0.2484863293062323</v>
      </c>
      <c r="AQ817" s="183">
        <v>0.03</v>
      </c>
      <c r="AR817" s="183" t="s">
        <v>88</v>
      </c>
      <c r="AS817" s="183">
        <v>10.9</v>
      </c>
      <c r="AT817" s="183">
        <v>106</v>
      </c>
      <c r="AU817" s="183" t="s">
        <v>88</v>
      </c>
      <c r="AV817" s="183">
        <v>11</v>
      </c>
      <c r="AW817" s="183">
        <v>0.1</v>
      </c>
      <c r="AX817" s="183">
        <v>2.88</v>
      </c>
      <c r="AY817" s="183">
        <v>0.17499999999999999</v>
      </c>
      <c r="AZ817" s="183">
        <v>28.3</v>
      </c>
      <c r="BA817" s="183">
        <v>36.299999999999997</v>
      </c>
      <c r="BB817" s="183" t="s">
        <v>88</v>
      </c>
      <c r="BC817" s="183" t="s">
        <v>88</v>
      </c>
      <c r="BD817" s="183" t="s">
        <v>88</v>
      </c>
      <c r="BE817" s="184" t="s">
        <v>88</v>
      </c>
      <c r="BF817" s="183" t="s">
        <v>88</v>
      </c>
      <c r="BG817" s="183" t="s">
        <v>88</v>
      </c>
      <c r="BH817" s="183" t="s">
        <v>88</v>
      </c>
      <c r="BI817" s="185">
        <f t="shared" si="474"/>
        <v>98.740565023049967</v>
      </c>
      <c r="BJ817" s="186">
        <f t="shared" si="475"/>
        <v>10.609019109271607</v>
      </c>
      <c r="BK817" s="186">
        <f t="shared" si="476"/>
        <v>93.167407243000724</v>
      </c>
      <c r="BL817" s="186">
        <f t="shared" si="516"/>
        <v>80.14150832</v>
      </c>
      <c r="BM817" s="186">
        <f t="shared" si="478"/>
        <v>99.104004398411917</v>
      </c>
      <c r="BN817" s="186">
        <f t="shared" si="479"/>
        <v>61.608367706250007</v>
      </c>
      <c r="BO817" s="186">
        <f t="shared" si="480"/>
        <v>85.153143194855005</v>
      </c>
      <c r="BP817" s="186">
        <f t="shared" si="481"/>
        <v>74.664120140931786</v>
      </c>
      <c r="BQ817" s="186">
        <f t="shared" si="482"/>
        <v>83.686018379185612</v>
      </c>
      <c r="BR817" s="185">
        <f t="shared" si="483"/>
        <v>73.96502225110126</v>
      </c>
      <c r="BS817" s="129" t="str">
        <f t="shared" si="484"/>
        <v>BUENA</v>
      </c>
      <c r="BT817" s="186">
        <f t="shared" si="485"/>
        <v>16.457142857142859</v>
      </c>
      <c r="BU817" s="187">
        <f t="shared" si="486"/>
        <v>0.99900000000000011</v>
      </c>
      <c r="BV817" s="187">
        <f t="shared" si="487"/>
        <v>0.1</v>
      </c>
      <c r="BW817" s="186">
        <f t="shared" si="488"/>
        <v>1</v>
      </c>
      <c r="BX817" s="185">
        <f t="shared" si="517"/>
        <v>0.91</v>
      </c>
      <c r="BY817" s="187">
        <f t="shared" si="490"/>
        <v>0.98699999999999999</v>
      </c>
      <c r="BZ817" s="187">
        <f t="shared" si="491"/>
        <v>0.65929894909981435</v>
      </c>
      <c r="CA817" s="185">
        <f t="shared" si="492"/>
        <v>0.8</v>
      </c>
      <c r="CB817" s="187">
        <f t="shared" si="493"/>
        <v>0.78372185287397411</v>
      </c>
      <c r="CC817" s="188" t="str">
        <f t="shared" si="494"/>
        <v>Aceptable</v>
      </c>
      <c r="CD817" s="187">
        <f t="shared" si="495"/>
        <v>0.34070105090018565</v>
      </c>
      <c r="CE817" s="185">
        <f t="shared" si="496"/>
        <v>5.9373021414354495E-3</v>
      </c>
      <c r="CF817" s="185">
        <f t="shared" si="497"/>
        <v>0</v>
      </c>
      <c r="CG817" s="187">
        <f t="shared" si="498"/>
        <v>0.11554611768054036</v>
      </c>
      <c r="CH817" s="178" t="str">
        <f t="shared" si="499"/>
        <v>Ninguna</v>
      </c>
      <c r="CI817" s="185">
        <f t="shared" si="518"/>
        <v>0</v>
      </c>
      <c r="CJ817" s="185">
        <f t="shared" si="501"/>
        <v>1</v>
      </c>
      <c r="CK817" s="185">
        <f t="shared" si="502"/>
        <v>9.9999999999988987E-4</v>
      </c>
      <c r="CL817" s="189">
        <f t="shared" si="503"/>
        <v>0.33366666666666661</v>
      </c>
      <c r="CM817" s="178" t="str">
        <f t="shared" si="504"/>
        <v>Baja</v>
      </c>
      <c r="CN817" s="185">
        <f t="shared" si="505"/>
        <v>1.3000000000000001E-2</v>
      </c>
      <c r="CO817" s="185">
        <f t="shared" si="506"/>
        <v>1.3000000000000001E-2</v>
      </c>
      <c r="CP817" s="178" t="str">
        <f t="shared" si="507"/>
        <v>Ninguna</v>
      </c>
      <c r="CQ817" s="190">
        <f t="shared" si="508"/>
        <v>2.7456171748128253E-3</v>
      </c>
      <c r="CR817" s="190">
        <f t="shared" si="509"/>
        <v>2.7456171748128253E-3</v>
      </c>
      <c r="CS817" s="178" t="str">
        <f t="shared" si="510"/>
        <v>Ninguna</v>
      </c>
      <c r="CT817" s="191" t="str">
        <f t="shared" si="519"/>
        <v>Eutrofico</v>
      </c>
      <c r="CU817" s="178" t="s">
        <v>3312</v>
      </c>
      <c r="CV817" s="178" t="s">
        <v>3313</v>
      </c>
      <c r="CW817" s="182">
        <v>44551</v>
      </c>
      <c r="CX817" s="106">
        <f t="shared" si="512"/>
        <v>3.158486329306232</v>
      </c>
    </row>
    <row r="818" spans="1:102" s="192" customFormat="1" ht="30" hidden="1" customHeight="1" x14ac:dyDescent="0.25">
      <c r="A818" s="178">
        <v>2021</v>
      </c>
      <c r="B818" s="179" t="s">
        <v>1004</v>
      </c>
      <c r="C818" s="179" t="s">
        <v>998</v>
      </c>
      <c r="D818" s="85" t="s">
        <v>1005</v>
      </c>
      <c r="E818" s="179" t="s">
        <v>1000</v>
      </c>
      <c r="F818" s="180" t="s">
        <v>78</v>
      </c>
      <c r="G818" s="180" t="s">
        <v>991</v>
      </c>
      <c r="H818" s="171">
        <v>-75.794392999999999</v>
      </c>
      <c r="I818" s="172">
        <v>6.0072619999999999</v>
      </c>
      <c r="J818" s="193">
        <v>4690753.2079999996</v>
      </c>
      <c r="K818" s="194">
        <v>2222580.84</v>
      </c>
      <c r="L818" s="174">
        <v>1446</v>
      </c>
      <c r="M818" s="180" t="s">
        <v>2544</v>
      </c>
      <c r="N818" s="180" t="s">
        <v>79</v>
      </c>
      <c r="O818" s="180" t="s">
        <v>2545</v>
      </c>
      <c r="P818" s="180" t="s">
        <v>80</v>
      </c>
      <c r="Q818" s="179" t="s">
        <v>2546</v>
      </c>
      <c r="R818" s="179" t="s">
        <v>667</v>
      </c>
      <c r="S818" s="179" t="s">
        <v>82</v>
      </c>
      <c r="T818" s="179" t="s">
        <v>721</v>
      </c>
      <c r="U818" s="85" t="s">
        <v>493</v>
      </c>
      <c r="V818" s="179" t="s">
        <v>735</v>
      </c>
      <c r="W818" s="179" t="s">
        <v>1001</v>
      </c>
      <c r="X818" s="182" t="s">
        <v>998</v>
      </c>
      <c r="Y818" s="182">
        <v>44531</v>
      </c>
      <c r="Z818" s="183">
        <v>113.4</v>
      </c>
      <c r="AA818" s="183">
        <v>7.65</v>
      </c>
      <c r="AB818" s="183">
        <v>137.9</v>
      </c>
      <c r="AC818" s="183">
        <v>19.2</v>
      </c>
      <c r="AD818" s="183">
        <v>22</v>
      </c>
      <c r="AE818" s="183">
        <v>7.62</v>
      </c>
      <c r="AF818" s="183">
        <v>100.2</v>
      </c>
      <c r="AG818" s="183">
        <f t="shared" si="515"/>
        <v>2.8000000000000007</v>
      </c>
      <c r="AH818" s="183">
        <v>20.5</v>
      </c>
      <c r="AI818" s="183">
        <v>7.11</v>
      </c>
      <c r="AJ818" s="183" t="s">
        <v>88</v>
      </c>
      <c r="AK818" s="183" t="s">
        <v>88</v>
      </c>
      <c r="AL818" s="183">
        <v>770100</v>
      </c>
      <c r="AM818" s="183">
        <v>2419600</v>
      </c>
      <c r="AN818" s="183">
        <v>866400</v>
      </c>
      <c r="AO818" s="185">
        <v>0.5</v>
      </c>
      <c r="AP818" s="183">
        <v>0.2484863293062323</v>
      </c>
      <c r="AQ818" s="183">
        <v>0.03</v>
      </c>
      <c r="AR818" s="183" t="s">
        <v>88</v>
      </c>
      <c r="AS818" s="183">
        <v>22.5</v>
      </c>
      <c r="AT818" s="183">
        <v>140</v>
      </c>
      <c r="AU818" s="183" t="s">
        <v>88</v>
      </c>
      <c r="AV818" s="183">
        <v>30</v>
      </c>
      <c r="AW818" s="183">
        <v>0.6</v>
      </c>
      <c r="AX818" s="183">
        <v>3.7</v>
      </c>
      <c r="AY818" s="183">
        <v>0.46700000000000003</v>
      </c>
      <c r="AZ818" s="183">
        <v>15.8</v>
      </c>
      <c r="BA818" s="183">
        <v>40.799999999999997</v>
      </c>
      <c r="BB818" s="183" t="s">
        <v>88</v>
      </c>
      <c r="BC818" s="183" t="s">
        <v>88</v>
      </c>
      <c r="BD818" s="183" t="s">
        <v>88</v>
      </c>
      <c r="BE818" s="184" t="s">
        <v>88</v>
      </c>
      <c r="BF818" s="183" t="s">
        <v>88</v>
      </c>
      <c r="BG818" s="183" t="s">
        <v>88</v>
      </c>
      <c r="BH818" s="183" t="s">
        <v>88</v>
      </c>
      <c r="BI818" s="195">
        <f t="shared" si="474"/>
        <v>98.764808668815647</v>
      </c>
      <c r="BJ818" s="196">
        <f t="shared" si="475"/>
        <v>2</v>
      </c>
      <c r="BK818" s="196">
        <f t="shared" si="476"/>
        <v>91.8641870956817</v>
      </c>
      <c r="BL818" s="196">
        <f t="shared" si="516"/>
        <v>45.55197032182236</v>
      </c>
      <c r="BM818" s="196">
        <f t="shared" si="478"/>
        <v>99.104004398411917</v>
      </c>
      <c r="BN818" s="196">
        <f t="shared" si="479"/>
        <v>61.608367706250007</v>
      </c>
      <c r="BO818" s="196">
        <f t="shared" si="480"/>
        <v>83.657026035192217</v>
      </c>
      <c r="BP818" s="196">
        <f t="shared" si="481"/>
        <v>58.621667417968744</v>
      </c>
      <c r="BQ818" s="196">
        <f t="shared" si="482"/>
        <v>79.830033776000008</v>
      </c>
      <c r="BR818" s="185">
        <f t="shared" si="483"/>
        <v>66.940570361367023</v>
      </c>
      <c r="BS818" s="129" t="str">
        <f t="shared" si="484"/>
        <v>MEDIA</v>
      </c>
      <c r="BT818" s="186">
        <f t="shared" si="485"/>
        <v>7.9229122055674521</v>
      </c>
      <c r="BU818" s="187">
        <f t="shared" si="486"/>
        <v>0.998</v>
      </c>
      <c r="BV818" s="197">
        <f t="shared" si="487"/>
        <v>0.1</v>
      </c>
      <c r="BW818" s="196">
        <f t="shared" si="488"/>
        <v>1</v>
      </c>
      <c r="BX818" s="195">
        <f t="shared" si="517"/>
        <v>0.71</v>
      </c>
      <c r="BY818" s="197">
        <f t="shared" si="490"/>
        <v>0.93</v>
      </c>
      <c r="BZ818" s="197">
        <f t="shared" si="491"/>
        <v>0.5954090942057233</v>
      </c>
      <c r="CA818" s="195">
        <f t="shared" si="492"/>
        <v>0.35</v>
      </c>
      <c r="CB818" s="187">
        <f t="shared" si="493"/>
        <v>0.6756372731888014</v>
      </c>
      <c r="CC818" s="198" t="str">
        <f t="shared" si="494"/>
        <v>Regular</v>
      </c>
      <c r="CD818" s="187">
        <f t="shared" si="495"/>
        <v>0.40459090579427676</v>
      </c>
      <c r="CE818" s="185">
        <f t="shared" si="496"/>
        <v>9.9289818678685478E-3</v>
      </c>
      <c r="CF818" s="185">
        <f t="shared" si="497"/>
        <v>0</v>
      </c>
      <c r="CG818" s="187">
        <f t="shared" si="498"/>
        <v>0.13817329588738178</v>
      </c>
      <c r="CH818" s="199" t="str">
        <f t="shared" si="499"/>
        <v>Ninguna</v>
      </c>
      <c r="CI818" s="185">
        <f t="shared" si="518"/>
        <v>0.54630872051083634</v>
      </c>
      <c r="CJ818" s="185">
        <f t="shared" si="501"/>
        <v>1</v>
      </c>
      <c r="CK818" s="185">
        <f t="shared" si="502"/>
        <v>0</v>
      </c>
      <c r="CL818" s="189">
        <f t="shared" si="503"/>
        <v>0.51543624017027878</v>
      </c>
      <c r="CM818" s="200" t="str">
        <f t="shared" si="504"/>
        <v>Media</v>
      </c>
      <c r="CN818" s="185">
        <f t="shared" si="505"/>
        <v>6.9999999999999993E-2</v>
      </c>
      <c r="CO818" s="185">
        <f t="shared" si="506"/>
        <v>6.9999999999999993E-2</v>
      </c>
      <c r="CP818" s="200" t="str">
        <f t="shared" si="507"/>
        <v>Ninguna</v>
      </c>
      <c r="CQ818" s="190">
        <f t="shared" si="508"/>
        <v>9.1256373891805513E-3</v>
      </c>
      <c r="CR818" s="190">
        <f t="shared" si="509"/>
        <v>9.1256373891805513E-3</v>
      </c>
      <c r="CS818" s="200" t="str">
        <f t="shared" si="510"/>
        <v>Ninguna</v>
      </c>
      <c r="CT818" s="201" t="str">
        <f t="shared" si="519"/>
        <v>Eutrofico</v>
      </c>
      <c r="CU818" s="178" t="s">
        <v>3312</v>
      </c>
      <c r="CV818" s="178" t="s">
        <v>3313</v>
      </c>
      <c r="CW818" s="182">
        <v>44551</v>
      </c>
      <c r="CX818" s="106">
        <f t="shared" si="512"/>
        <v>3.9784863293062322</v>
      </c>
    </row>
    <row r="819" spans="1:102" s="192" customFormat="1" ht="30" hidden="1" customHeight="1" x14ac:dyDescent="0.25">
      <c r="A819" s="178">
        <v>2021</v>
      </c>
      <c r="B819" s="179" t="s">
        <v>1143</v>
      </c>
      <c r="C819" s="179" t="s">
        <v>503</v>
      </c>
      <c r="D819" s="85" t="s">
        <v>1144</v>
      </c>
      <c r="E819" s="179" t="s">
        <v>499</v>
      </c>
      <c r="F819" s="180" t="s">
        <v>107</v>
      </c>
      <c r="G819" s="180" t="s">
        <v>991</v>
      </c>
      <c r="H819" s="87">
        <v>-75.647681390000002</v>
      </c>
      <c r="I819" s="119">
        <v>5.5478674999999997</v>
      </c>
      <c r="J819" s="181">
        <v>4706764.5149999997</v>
      </c>
      <c r="K819" s="180">
        <v>2171684.83</v>
      </c>
      <c r="L819" s="89">
        <v>2072</v>
      </c>
      <c r="M819" s="180" t="s">
        <v>2544</v>
      </c>
      <c r="N819" s="180" t="s">
        <v>79</v>
      </c>
      <c r="O819" s="180" t="s">
        <v>2545</v>
      </c>
      <c r="P819" s="180" t="s">
        <v>80</v>
      </c>
      <c r="Q819" s="179" t="s">
        <v>2571</v>
      </c>
      <c r="R819" s="179" t="s">
        <v>725</v>
      </c>
      <c r="S819" s="179" t="s">
        <v>115</v>
      </c>
      <c r="T819" s="179" t="s">
        <v>116</v>
      </c>
      <c r="U819" s="85" t="s">
        <v>500</v>
      </c>
      <c r="V819" s="179" t="s">
        <v>727</v>
      </c>
      <c r="W819" s="179" t="s">
        <v>502</v>
      </c>
      <c r="X819" s="182" t="s">
        <v>503</v>
      </c>
      <c r="Y819" s="182">
        <v>44544</v>
      </c>
      <c r="Z819" s="183">
        <v>0.46</v>
      </c>
      <c r="AA819" s="183">
        <v>7.29</v>
      </c>
      <c r="AB819" s="183">
        <v>121.9</v>
      </c>
      <c r="AC819" s="183">
        <v>20.8</v>
      </c>
      <c r="AD819" s="183">
        <v>19.8</v>
      </c>
      <c r="AE819" s="183">
        <v>6.65</v>
      </c>
      <c r="AF819" s="183">
        <v>97.1</v>
      </c>
      <c r="AG819" s="183">
        <f t="shared" si="515"/>
        <v>-1</v>
      </c>
      <c r="AH819" s="185">
        <v>15</v>
      </c>
      <c r="AI819" s="185">
        <v>2</v>
      </c>
      <c r="AJ819" s="183" t="s">
        <v>88</v>
      </c>
      <c r="AK819" s="183" t="s">
        <v>88</v>
      </c>
      <c r="AL819" s="185">
        <v>248</v>
      </c>
      <c r="AM819" s="185">
        <v>3365</v>
      </c>
      <c r="AN819" s="185">
        <v>269</v>
      </c>
      <c r="AO819" s="185">
        <v>0.5</v>
      </c>
      <c r="AP819" s="185">
        <v>0.29818359516747872</v>
      </c>
      <c r="AQ819" s="185">
        <v>0.03</v>
      </c>
      <c r="AR819" s="185" t="s">
        <v>88</v>
      </c>
      <c r="AS819" s="185">
        <v>1.68</v>
      </c>
      <c r="AT819" s="185">
        <v>84</v>
      </c>
      <c r="AU819" s="183" t="s">
        <v>88</v>
      </c>
      <c r="AV819" s="185">
        <v>7</v>
      </c>
      <c r="AW819" s="185">
        <v>0.1</v>
      </c>
      <c r="AX819" s="185">
        <v>5.82</v>
      </c>
      <c r="AY819" s="185">
        <v>0.11700000000000001</v>
      </c>
      <c r="AZ819" s="185">
        <v>15.3</v>
      </c>
      <c r="BA819" s="185">
        <v>14.4</v>
      </c>
      <c r="BB819" s="183" t="s">
        <v>88</v>
      </c>
      <c r="BC819" s="183" t="s">
        <v>88</v>
      </c>
      <c r="BD819" s="183" t="s">
        <v>88</v>
      </c>
      <c r="BE819" s="184" t="s">
        <v>88</v>
      </c>
      <c r="BF819" s="183" t="s">
        <v>88</v>
      </c>
      <c r="BG819" s="183" t="s">
        <v>88</v>
      </c>
      <c r="BH819" s="183" t="s">
        <v>88</v>
      </c>
      <c r="BI819" s="195">
        <f t="shared" si="474"/>
        <v>98.273144159998594</v>
      </c>
      <c r="BJ819" s="196">
        <f t="shared" si="475"/>
        <v>33.842252303270307</v>
      </c>
      <c r="BK819" s="196">
        <f t="shared" si="476"/>
        <v>93.091536811021314</v>
      </c>
      <c r="BL819" s="196">
        <f t="shared" si="516"/>
        <v>80.14150832</v>
      </c>
      <c r="BM819" s="196">
        <f t="shared" si="478"/>
        <v>98.74024723884618</v>
      </c>
      <c r="BN819" s="196">
        <f t="shared" si="479"/>
        <v>61.608367706250007</v>
      </c>
      <c r="BO819" s="196">
        <f t="shared" si="480"/>
        <v>90.371854401899995</v>
      </c>
      <c r="BP819" s="196">
        <f t="shared" si="481"/>
        <v>93.81856566404366</v>
      </c>
      <c r="BQ819" s="196">
        <f t="shared" si="482"/>
        <v>85.257481753369603</v>
      </c>
      <c r="BR819" s="185">
        <f t="shared" si="483"/>
        <v>79.722385750694343</v>
      </c>
      <c r="BS819" s="129" t="str">
        <f t="shared" si="484"/>
        <v>BUENA</v>
      </c>
      <c r="BT819" s="186">
        <f t="shared" si="485"/>
        <v>49.743589743589745</v>
      </c>
      <c r="BU819" s="187">
        <f t="shared" si="486"/>
        <v>0.97099999999999997</v>
      </c>
      <c r="BV819" s="197">
        <f t="shared" si="487"/>
        <v>0.788674555892105</v>
      </c>
      <c r="BW819" s="196">
        <f t="shared" si="488"/>
        <v>1</v>
      </c>
      <c r="BX819" s="195">
        <f t="shared" si="517"/>
        <v>0.91</v>
      </c>
      <c r="BY819" s="197">
        <f t="shared" si="490"/>
        <v>0.999</v>
      </c>
      <c r="BZ819" s="197">
        <f t="shared" si="491"/>
        <v>0.65703881938398978</v>
      </c>
      <c r="CA819" s="195">
        <f t="shared" si="492"/>
        <v>0.15</v>
      </c>
      <c r="CB819" s="187">
        <f t="shared" si="493"/>
        <v>0.78601987253865346</v>
      </c>
      <c r="CC819" s="198" t="str">
        <f t="shared" si="494"/>
        <v>Aceptable</v>
      </c>
      <c r="CD819" s="187">
        <f t="shared" si="495"/>
        <v>0.34296118061601027</v>
      </c>
      <c r="CE819" s="185">
        <f t="shared" si="496"/>
        <v>0</v>
      </c>
      <c r="CF819" s="185">
        <f t="shared" si="497"/>
        <v>0</v>
      </c>
      <c r="CG819" s="187">
        <f t="shared" si="498"/>
        <v>0.11432039353867009</v>
      </c>
      <c r="CH819" s="199" t="str">
        <f t="shared" si="499"/>
        <v>Ninguna</v>
      </c>
      <c r="CI819" s="185">
        <f t="shared" si="518"/>
        <v>0</v>
      </c>
      <c r="CJ819" s="185">
        <f t="shared" si="501"/>
        <v>0.53511163839359788</v>
      </c>
      <c r="CK819" s="185">
        <f t="shared" si="502"/>
        <v>2.9000000000000026E-2</v>
      </c>
      <c r="CL819" s="189">
        <f t="shared" si="503"/>
        <v>0.18803721279786598</v>
      </c>
      <c r="CM819" s="200" t="str">
        <f t="shared" si="504"/>
        <v>Ninguna</v>
      </c>
      <c r="CN819" s="185">
        <f t="shared" si="505"/>
        <v>0</v>
      </c>
      <c r="CO819" s="185">
        <f t="shared" si="506"/>
        <v>0</v>
      </c>
      <c r="CP819" s="200" t="str">
        <f t="shared" si="507"/>
        <v>Ninguna</v>
      </c>
      <c r="CQ819" s="190">
        <f t="shared" si="508"/>
        <v>2.6527557317695184E-3</v>
      </c>
      <c r="CR819" s="190">
        <f t="shared" si="509"/>
        <v>2.6527557317695184E-3</v>
      </c>
      <c r="CS819" s="200" t="str">
        <f t="shared" si="510"/>
        <v>Ninguna</v>
      </c>
      <c r="CT819" s="201" t="str">
        <f t="shared" si="519"/>
        <v>Eutrofico</v>
      </c>
      <c r="CU819" s="180" t="s">
        <v>3314</v>
      </c>
      <c r="CV819" s="180" t="s">
        <v>3315</v>
      </c>
      <c r="CW819" s="182">
        <v>44560</v>
      </c>
      <c r="CX819" s="106">
        <f t="shared" si="512"/>
        <v>6.1481835951674793</v>
      </c>
    </row>
    <row r="820" spans="1:102" s="192" customFormat="1" ht="30" hidden="1" customHeight="1" x14ac:dyDescent="0.25">
      <c r="A820" s="178">
        <v>2021</v>
      </c>
      <c r="B820" s="179" t="s">
        <v>2621</v>
      </c>
      <c r="C820" s="179" t="s">
        <v>503</v>
      </c>
      <c r="D820" s="85" t="s">
        <v>1148</v>
      </c>
      <c r="E820" s="179" t="s">
        <v>499</v>
      </c>
      <c r="F820" s="180" t="s">
        <v>107</v>
      </c>
      <c r="G820" s="180" t="s">
        <v>991</v>
      </c>
      <c r="H820" s="171">
        <v>-75.648389719999997</v>
      </c>
      <c r="I820" s="172">
        <v>5.5476574999999997</v>
      </c>
      <c r="J820" s="193">
        <v>4706685.8329999996</v>
      </c>
      <c r="K820" s="194">
        <v>2171661.9530000002</v>
      </c>
      <c r="L820" s="174">
        <v>2060</v>
      </c>
      <c r="M820" s="180" t="s">
        <v>2544</v>
      </c>
      <c r="N820" s="180" t="s">
        <v>79</v>
      </c>
      <c r="O820" s="180" t="s">
        <v>2545</v>
      </c>
      <c r="P820" s="180" t="s">
        <v>80</v>
      </c>
      <c r="Q820" s="179" t="s">
        <v>2571</v>
      </c>
      <c r="R820" s="179" t="s">
        <v>725</v>
      </c>
      <c r="S820" s="179" t="s">
        <v>115</v>
      </c>
      <c r="T820" s="179" t="s">
        <v>116</v>
      </c>
      <c r="U820" s="85" t="s">
        <v>500</v>
      </c>
      <c r="V820" s="179" t="s">
        <v>727</v>
      </c>
      <c r="W820" s="179" t="s">
        <v>502</v>
      </c>
      <c r="X820" s="182" t="s">
        <v>503</v>
      </c>
      <c r="Y820" s="182">
        <v>44544</v>
      </c>
      <c r="Z820" s="183">
        <v>3.22</v>
      </c>
      <c r="AA820" s="183">
        <v>7.22</v>
      </c>
      <c r="AB820" s="183">
        <v>185.8</v>
      </c>
      <c r="AC820" s="183">
        <v>20.6</v>
      </c>
      <c r="AD820" s="183">
        <v>19.899999999999999</v>
      </c>
      <c r="AE820" s="183">
        <v>3.8</v>
      </c>
      <c r="AF820" s="183">
        <v>54.5</v>
      </c>
      <c r="AG820" s="183">
        <f t="shared" si="515"/>
        <v>-0.70000000000000284</v>
      </c>
      <c r="AH820" s="185">
        <v>36.4</v>
      </c>
      <c r="AI820" s="185">
        <v>15.1</v>
      </c>
      <c r="AJ820" s="183" t="s">
        <v>88</v>
      </c>
      <c r="AK820" s="183" t="s">
        <v>88</v>
      </c>
      <c r="AL820" s="185">
        <v>90900</v>
      </c>
      <c r="AM820" s="185">
        <v>344800</v>
      </c>
      <c r="AN820" s="185">
        <v>98040</v>
      </c>
      <c r="AO820" s="185">
        <v>0.5</v>
      </c>
      <c r="AP820" s="185">
        <v>0.2484863293062323</v>
      </c>
      <c r="AQ820" s="185">
        <v>0.03</v>
      </c>
      <c r="AR820" s="185" t="s">
        <v>88</v>
      </c>
      <c r="AS820" s="185">
        <v>8.27</v>
      </c>
      <c r="AT820" s="185">
        <v>128</v>
      </c>
      <c r="AU820" s="183" t="s">
        <v>88</v>
      </c>
      <c r="AV820" s="185">
        <v>11</v>
      </c>
      <c r="AW820" s="185">
        <v>0.1</v>
      </c>
      <c r="AX820" s="185">
        <v>7.81</v>
      </c>
      <c r="AY820" s="185">
        <v>0.42799999999999999</v>
      </c>
      <c r="AZ820" s="185">
        <v>54.3</v>
      </c>
      <c r="BA820" s="185">
        <v>28</v>
      </c>
      <c r="BB820" s="183" t="s">
        <v>88</v>
      </c>
      <c r="BC820" s="183" t="s">
        <v>88</v>
      </c>
      <c r="BD820" s="183" t="s">
        <v>88</v>
      </c>
      <c r="BE820" s="184" t="s">
        <v>88</v>
      </c>
      <c r="BF820" s="183" t="s">
        <v>88</v>
      </c>
      <c r="BG820" s="183" t="s">
        <v>88</v>
      </c>
      <c r="BH820" s="183" t="s">
        <v>88</v>
      </c>
      <c r="BI820" s="195">
        <f t="shared" si="474"/>
        <v>50.562949970426097</v>
      </c>
      <c r="BJ820" s="196">
        <f t="shared" si="475"/>
        <v>3.9066527527866812</v>
      </c>
      <c r="BK820" s="196">
        <f t="shared" si="476"/>
        <v>92.390497257476426</v>
      </c>
      <c r="BL820" s="196">
        <f t="shared" si="516"/>
        <v>20.276116104877005</v>
      </c>
      <c r="BM820" s="196">
        <f t="shared" si="478"/>
        <v>99.104004398411917</v>
      </c>
      <c r="BN820" s="196">
        <f t="shared" si="479"/>
        <v>61.608367706250007</v>
      </c>
      <c r="BO820" s="196">
        <f t="shared" si="480"/>
        <v>90.524827437190368</v>
      </c>
      <c r="BP820" s="196">
        <f t="shared" si="481"/>
        <v>79.446836759456417</v>
      </c>
      <c r="BQ820" s="196">
        <f t="shared" si="482"/>
        <v>81.358428608921599</v>
      </c>
      <c r="BR820" s="185">
        <f t="shared" si="483"/>
        <v>58.788650302843436</v>
      </c>
      <c r="BS820" s="129" t="str">
        <f t="shared" si="484"/>
        <v>MEDIA</v>
      </c>
      <c r="BT820" s="186">
        <f t="shared" si="485"/>
        <v>18.247663551401867</v>
      </c>
      <c r="BU820" s="187">
        <f t="shared" si="486"/>
        <v>0.54500000000000004</v>
      </c>
      <c r="BV820" s="197">
        <f t="shared" si="487"/>
        <v>0.1</v>
      </c>
      <c r="BW820" s="196">
        <f t="shared" si="488"/>
        <v>1</v>
      </c>
      <c r="BX820" s="195">
        <f t="shared" si="517"/>
        <v>0.51</v>
      </c>
      <c r="BY820" s="197">
        <f t="shared" si="490"/>
        <v>0.98699999999999999</v>
      </c>
      <c r="BZ820" s="197">
        <f t="shared" si="491"/>
        <v>0.3967167728801394</v>
      </c>
      <c r="CA820" s="195">
        <f t="shared" si="492"/>
        <v>0.8</v>
      </c>
      <c r="CB820" s="187">
        <f t="shared" si="493"/>
        <v>0.61832034820321957</v>
      </c>
      <c r="CC820" s="198" t="str">
        <f t="shared" si="494"/>
        <v>Regular</v>
      </c>
      <c r="CD820" s="187">
        <f t="shared" si="495"/>
        <v>0.6032832271198606</v>
      </c>
      <c r="CE820" s="185">
        <f t="shared" si="496"/>
        <v>0</v>
      </c>
      <c r="CF820" s="185">
        <f t="shared" si="497"/>
        <v>2.1500000000000019E-2</v>
      </c>
      <c r="CG820" s="187">
        <f t="shared" si="498"/>
        <v>0.2082610757066202</v>
      </c>
      <c r="CH820" s="199" t="str">
        <f t="shared" si="499"/>
        <v>Baja</v>
      </c>
      <c r="CI820" s="185">
        <f t="shared" si="518"/>
        <v>0.77528386310521857</v>
      </c>
      <c r="CJ820" s="185">
        <f t="shared" si="501"/>
        <v>1</v>
      </c>
      <c r="CK820" s="185">
        <f t="shared" si="502"/>
        <v>0.45499999999999996</v>
      </c>
      <c r="CL820" s="189">
        <f t="shared" si="503"/>
        <v>0.74342795436840614</v>
      </c>
      <c r="CM820" s="200" t="str">
        <f t="shared" si="504"/>
        <v>Alta</v>
      </c>
      <c r="CN820" s="185">
        <f t="shared" si="505"/>
        <v>1.3000000000000001E-2</v>
      </c>
      <c r="CO820" s="185">
        <f t="shared" si="506"/>
        <v>1.3000000000000001E-2</v>
      </c>
      <c r="CP820" s="200" t="str">
        <f t="shared" si="507"/>
        <v>Ninguna</v>
      </c>
      <c r="CQ820" s="190">
        <f t="shared" si="508"/>
        <v>2.0847903787002044E-3</v>
      </c>
      <c r="CR820" s="190">
        <f t="shared" si="509"/>
        <v>2.0847903787002044E-3</v>
      </c>
      <c r="CS820" s="200" t="str">
        <f t="shared" si="510"/>
        <v>Ninguna</v>
      </c>
      <c r="CT820" s="201" t="str">
        <f t="shared" si="519"/>
        <v>Eutrofico</v>
      </c>
      <c r="CU820" s="180" t="s">
        <v>3314</v>
      </c>
      <c r="CV820" s="180" t="s">
        <v>3315</v>
      </c>
      <c r="CW820" s="182">
        <v>44560</v>
      </c>
      <c r="CX820" s="106">
        <f t="shared" si="512"/>
        <v>8.0884863293062317</v>
      </c>
    </row>
    <row r="821" spans="1:102" s="192" customFormat="1" ht="30" hidden="1" customHeight="1" x14ac:dyDescent="0.25">
      <c r="A821" s="178">
        <v>2021</v>
      </c>
      <c r="B821" s="179" t="s">
        <v>1039</v>
      </c>
      <c r="C821" s="179" t="s">
        <v>503</v>
      </c>
      <c r="D821" s="85" t="s">
        <v>1040</v>
      </c>
      <c r="E821" s="179" t="s">
        <v>499</v>
      </c>
      <c r="F821" s="180" t="s">
        <v>107</v>
      </c>
      <c r="G821" s="180" t="s">
        <v>991</v>
      </c>
      <c r="H821" s="87">
        <v>-75.642638890000001</v>
      </c>
      <c r="I821" s="119">
        <v>5.5449444440000004</v>
      </c>
      <c r="J821" s="181">
        <v>4706764.5149999997</v>
      </c>
      <c r="K821" s="180">
        <v>2171684.83</v>
      </c>
      <c r="L821" s="89">
        <v>2050</v>
      </c>
      <c r="M821" s="180" t="s">
        <v>2544</v>
      </c>
      <c r="N821" s="180" t="s">
        <v>79</v>
      </c>
      <c r="O821" s="180" t="s">
        <v>2545</v>
      </c>
      <c r="P821" s="180" t="s">
        <v>80</v>
      </c>
      <c r="Q821" s="179" t="s">
        <v>2571</v>
      </c>
      <c r="R821" s="179" t="s">
        <v>725</v>
      </c>
      <c r="S821" s="179" t="s">
        <v>115</v>
      </c>
      <c r="T821" s="179" t="s">
        <v>116</v>
      </c>
      <c r="U821" s="85" t="s">
        <v>500</v>
      </c>
      <c r="V821" s="179" t="s">
        <v>727</v>
      </c>
      <c r="W821" s="179" t="s">
        <v>502</v>
      </c>
      <c r="X821" s="182" t="s">
        <v>503</v>
      </c>
      <c r="Y821" s="182">
        <v>44540</v>
      </c>
      <c r="Z821" s="183">
        <v>8.56</v>
      </c>
      <c r="AA821" s="183">
        <v>7.55</v>
      </c>
      <c r="AB821" s="183">
        <v>129.4</v>
      </c>
      <c r="AC821" s="183">
        <v>19.8</v>
      </c>
      <c r="AD821" s="183">
        <v>21.2</v>
      </c>
      <c r="AE821" s="183">
        <v>6.82</v>
      </c>
      <c r="AF821" s="183">
        <v>96.3</v>
      </c>
      <c r="AG821" s="183">
        <f t="shared" si="515"/>
        <v>1.3999999999999986</v>
      </c>
      <c r="AH821" s="185">
        <v>10</v>
      </c>
      <c r="AI821" s="185">
        <v>2</v>
      </c>
      <c r="AJ821" s="183" t="s">
        <v>88</v>
      </c>
      <c r="AK821" s="183" t="s">
        <v>88</v>
      </c>
      <c r="AL821" s="183">
        <v>4800</v>
      </c>
      <c r="AM821" s="183">
        <v>61310</v>
      </c>
      <c r="AN821" s="183">
        <v>4884</v>
      </c>
      <c r="AO821" s="185">
        <v>0.5</v>
      </c>
      <c r="AP821" s="185">
        <v>0.2484863293062323</v>
      </c>
      <c r="AQ821" s="185">
        <v>0.03</v>
      </c>
      <c r="AR821" s="185" t="s">
        <v>88</v>
      </c>
      <c r="AS821" s="185">
        <v>7.54</v>
      </c>
      <c r="AT821" s="185">
        <v>87</v>
      </c>
      <c r="AU821" s="183" t="s">
        <v>88</v>
      </c>
      <c r="AV821" s="185">
        <v>12</v>
      </c>
      <c r="AW821" s="185">
        <v>0.1</v>
      </c>
      <c r="AX821" s="185">
        <v>2.5</v>
      </c>
      <c r="AY821" s="185">
        <v>0.25800000000000001</v>
      </c>
      <c r="AZ821" s="185">
        <v>23.5</v>
      </c>
      <c r="BA821" s="185">
        <v>21.1</v>
      </c>
      <c r="BB821" s="183" t="s">
        <v>88</v>
      </c>
      <c r="BC821" s="183" t="s">
        <v>88</v>
      </c>
      <c r="BD821" s="183" t="s">
        <v>88</v>
      </c>
      <c r="BE821" s="184" t="s">
        <v>88</v>
      </c>
      <c r="BF821" s="183" t="s">
        <v>88</v>
      </c>
      <c r="BG821" s="183" t="s">
        <v>88</v>
      </c>
      <c r="BH821" s="183" t="s">
        <v>88</v>
      </c>
      <c r="BI821" s="195">
        <f t="shared" si="474"/>
        <v>98.059440333914338</v>
      </c>
      <c r="BJ821" s="196">
        <f t="shared" si="475"/>
        <v>13.366342274326113</v>
      </c>
      <c r="BK821" s="196">
        <f t="shared" si="476"/>
        <v>92.756430575682316</v>
      </c>
      <c r="BL821" s="196">
        <f t="shared" si="516"/>
        <v>80.14150832</v>
      </c>
      <c r="BM821" s="196">
        <f t="shared" si="478"/>
        <v>99.104004398411917</v>
      </c>
      <c r="BN821" s="196">
        <f t="shared" si="479"/>
        <v>61.608367706250007</v>
      </c>
      <c r="BO821" s="196">
        <f t="shared" si="480"/>
        <v>88.170753484043075</v>
      </c>
      <c r="BP821" s="196">
        <f t="shared" si="481"/>
        <v>80.864340262783003</v>
      </c>
      <c r="BQ821" s="196">
        <f t="shared" si="482"/>
        <v>85.094390427507108</v>
      </c>
      <c r="BR821" s="185">
        <f t="shared" si="483"/>
        <v>75.141560009001324</v>
      </c>
      <c r="BS821" s="129" t="str">
        <f t="shared" si="484"/>
        <v>BUENA</v>
      </c>
      <c r="BT821" s="186">
        <f t="shared" si="485"/>
        <v>9.6899224806201545</v>
      </c>
      <c r="BU821" s="187">
        <f t="shared" si="486"/>
        <v>0.96299999999999997</v>
      </c>
      <c r="BV821" s="197">
        <f t="shared" si="487"/>
        <v>0.1</v>
      </c>
      <c r="BW821" s="196">
        <f t="shared" si="488"/>
        <v>1</v>
      </c>
      <c r="BX821" s="195">
        <f t="shared" si="517"/>
        <v>0.91</v>
      </c>
      <c r="BY821" s="197">
        <f t="shared" si="490"/>
        <v>0.98399999999999999</v>
      </c>
      <c r="BZ821" s="197">
        <f t="shared" si="491"/>
        <v>0.6284716744104395</v>
      </c>
      <c r="CA821" s="195">
        <f t="shared" si="492"/>
        <v>0.35</v>
      </c>
      <c r="CB821" s="187">
        <f t="shared" si="493"/>
        <v>0.71022603441746168</v>
      </c>
      <c r="CC821" s="198" t="str">
        <f t="shared" si="494"/>
        <v>Aceptable</v>
      </c>
      <c r="CD821" s="187">
        <f t="shared" si="495"/>
        <v>0.3715283255895605</v>
      </c>
      <c r="CE821" s="185">
        <f t="shared" si="496"/>
        <v>0</v>
      </c>
      <c r="CF821" s="185">
        <f t="shared" si="497"/>
        <v>0</v>
      </c>
      <c r="CG821" s="187">
        <f t="shared" si="498"/>
        <v>0.12384277519652016</v>
      </c>
      <c r="CH821" s="199" t="str">
        <f t="shared" si="499"/>
        <v>Ninguna</v>
      </c>
      <c r="CI821" s="185">
        <f t="shared" si="518"/>
        <v>0</v>
      </c>
      <c r="CJ821" s="185">
        <f t="shared" si="501"/>
        <v>1</v>
      </c>
      <c r="CK821" s="185">
        <f t="shared" si="502"/>
        <v>3.7000000000000033E-2</v>
      </c>
      <c r="CL821" s="189">
        <f t="shared" si="503"/>
        <v>0.34566666666666662</v>
      </c>
      <c r="CM821" s="200" t="str">
        <f t="shared" si="504"/>
        <v>Baja</v>
      </c>
      <c r="CN821" s="185">
        <f t="shared" si="505"/>
        <v>1.6000000000000004E-2</v>
      </c>
      <c r="CO821" s="185">
        <f t="shared" si="506"/>
        <v>1.6000000000000004E-2</v>
      </c>
      <c r="CP821" s="200" t="str">
        <f t="shared" si="507"/>
        <v>Ninguna</v>
      </c>
      <c r="CQ821" s="190">
        <f t="shared" si="508"/>
        <v>6.4802168504182875E-3</v>
      </c>
      <c r="CR821" s="190">
        <f t="shared" si="509"/>
        <v>6.4802168504182875E-3</v>
      </c>
      <c r="CS821" s="200" t="str">
        <f t="shared" si="510"/>
        <v>Ninguna</v>
      </c>
      <c r="CT821" s="201" t="str">
        <f t="shared" si="519"/>
        <v>Eutrofico</v>
      </c>
      <c r="CU821" s="183" t="s">
        <v>3316</v>
      </c>
      <c r="CV821" s="183" t="s">
        <v>3317</v>
      </c>
      <c r="CW821" s="182">
        <v>44558</v>
      </c>
      <c r="CX821" s="106">
        <f t="shared" si="512"/>
        <v>2.7784863293062321</v>
      </c>
    </row>
    <row r="822" spans="1:102" s="192" customFormat="1" ht="30" hidden="1" customHeight="1" x14ac:dyDescent="0.25">
      <c r="A822" s="178">
        <v>2021</v>
      </c>
      <c r="B822" s="179" t="s">
        <v>1043</v>
      </c>
      <c r="C822" s="179" t="s">
        <v>503</v>
      </c>
      <c r="D822" s="85" t="s">
        <v>1044</v>
      </c>
      <c r="E822" s="179" t="s">
        <v>499</v>
      </c>
      <c r="F822" s="180" t="s">
        <v>107</v>
      </c>
      <c r="G822" s="180" t="s">
        <v>991</v>
      </c>
      <c r="H822" s="171">
        <v>-75.642650000000003</v>
      </c>
      <c r="I822" s="172">
        <v>5.5447777780000003</v>
      </c>
      <c r="J822" s="193">
        <v>4706685.8329999996</v>
      </c>
      <c r="K822" s="194">
        <v>2171661.9530000002</v>
      </c>
      <c r="L822" s="174">
        <v>2043</v>
      </c>
      <c r="M822" s="180" t="s">
        <v>2544</v>
      </c>
      <c r="N822" s="180" t="s">
        <v>79</v>
      </c>
      <c r="O822" s="180" t="s">
        <v>2545</v>
      </c>
      <c r="P822" s="180" t="s">
        <v>80</v>
      </c>
      <c r="Q822" s="179" t="s">
        <v>2571</v>
      </c>
      <c r="R822" s="179" t="s">
        <v>725</v>
      </c>
      <c r="S822" s="179" t="s">
        <v>115</v>
      </c>
      <c r="T822" s="179" t="s">
        <v>116</v>
      </c>
      <c r="U822" s="85" t="s">
        <v>500</v>
      </c>
      <c r="V822" s="179" t="s">
        <v>727</v>
      </c>
      <c r="W822" s="179" t="s">
        <v>502</v>
      </c>
      <c r="X822" s="182" t="s">
        <v>503</v>
      </c>
      <c r="Y822" s="182">
        <v>44540</v>
      </c>
      <c r="Z822" s="183">
        <v>17.77</v>
      </c>
      <c r="AA822" s="183">
        <v>7.79</v>
      </c>
      <c r="AB822" s="183">
        <v>411</v>
      </c>
      <c r="AC822" s="183">
        <v>20.9</v>
      </c>
      <c r="AD822" s="183">
        <v>21.3</v>
      </c>
      <c r="AE822" s="183">
        <v>5.94</v>
      </c>
      <c r="AF822" s="183">
        <v>86.2</v>
      </c>
      <c r="AG822" s="183">
        <f t="shared" si="515"/>
        <v>0.40000000000000213</v>
      </c>
      <c r="AH822" s="185">
        <v>217</v>
      </c>
      <c r="AI822" s="185">
        <v>69.2</v>
      </c>
      <c r="AJ822" s="183" t="s">
        <v>88</v>
      </c>
      <c r="AK822" s="183" t="s">
        <v>88</v>
      </c>
      <c r="AL822" s="183">
        <v>5475000</v>
      </c>
      <c r="AM822" s="183">
        <v>19863000</v>
      </c>
      <c r="AN822" s="183">
        <v>5475000</v>
      </c>
      <c r="AO822" s="185">
        <v>6.71</v>
      </c>
      <c r="AP822" s="185">
        <v>0.2484863293062323</v>
      </c>
      <c r="AQ822" s="185">
        <v>0.03</v>
      </c>
      <c r="AR822" s="185" t="s">
        <v>88</v>
      </c>
      <c r="AS822" s="185">
        <v>42.2</v>
      </c>
      <c r="AT822" s="185">
        <v>222</v>
      </c>
      <c r="AU822" s="183" t="s">
        <v>88</v>
      </c>
      <c r="AV822" s="185">
        <v>35</v>
      </c>
      <c r="AW822" s="185">
        <v>0.3</v>
      </c>
      <c r="AX822" s="185">
        <v>24.7</v>
      </c>
      <c r="AY822" s="185">
        <v>3.28</v>
      </c>
      <c r="AZ822" s="185">
        <v>126</v>
      </c>
      <c r="BA822" s="185">
        <v>31.2</v>
      </c>
      <c r="BB822" s="183" t="s">
        <v>88</v>
      </c>
      <c r="BC822" s="183" t="s">
        <v>88</v>
      </c>
      <c r="BD822" s="183" t="s">
        <v>88</v>
      </c>
      <c r="BE822" s="184" t="s">
        <v>88</v>
      </c>
      <c r="BF822" s="183" t="s">
        <v>88</v>
      </c>
      <c r="BG822" s="183" t="s">
        <v>88</v>
      </c>
      <c r="BH822" s="183" t="s">
        <v>88</v>
      </c>
      <c r="BI822" s="195">
        <f t="shared" si="474"/>
        <v>92.380882268326076</v>
      </c>
      <c r="BJ822" s="196">
        <f t="shared" si="475"/>
        <v>2</v>
      </c>
      <c r="BK822" s="196">
        <f t="shared" si="476"/>
        <v>89.742332315025124</v>
      </c>
      <c r="BL822" s="196">
        <f t="shared" si="516"/>
        <v>2</v>
      </c>
      <c r="BM822" s="196">
        <f t="shared" si="478"/>
        <v>99.104004398411917</v>
      </c>
      <c r="BN822" s="196">
        <f t="shared" si="479"/>
        <v>8.241722571109463</v>
      </c>
      <c r="BO822" s="196">
        <f t="shared" si="480"/>
        <v>90.015511174602338</v>
      </c>
      <c r="BP822" s="196">
        <f t="shared" si="481"/>
        <v>43.124980574735837</v>
      </c>
      <c r="BQ822" s="196">
        <f t="shared" si="482"/>
        <v>66.29423753784161</v>
      </c>
      <c r="BR822" s="185">
        <f t="shared" si="483"/>
        <v>53.943125428308342</v>
      </c>
      <c r="BS822" s="129" t="str">
        <f t="shared" si="484"/>
        <v>MEDIA</v>
      </c>
      <c r="BT822" s="186">
        <f t="shared" si="485"/>
        <v>7.5304878048780486</v>
      </c>
      <c r="BU822" s="187">
        <f t="shared" si="486"/>
        <v>0.8620000000000001</v>
      </c>
      <c r="BV822" s="197">
        <f t="shared" si="487"/>
        <v>0.1</v>
      </c>
      <c r="BW822" s="196">
        <f t="shared" si="488"/>
        <v>1</v>
      </c>
      <c r="BX822" s="195">
        <f t="shared" si="517"/>
        <v>0.125</v>
      </c>
      <c r="BY822" s="197">
        <f t="shared" si="490"/>
        <v>0.91500000000000004</v>
      </c>
      <c r="BZ822" s="197">
        <f t="shared" si="491"/>
        <v>0</v>
      </c>
      <c r="CA822" s="195">
        <f t="shared" si="492"/>
        <v>0.35</v>
      </c>
      <c r="CB822" s="187">
        <f t="shared" si="493"/>
        <v>0.48652000000000012</v>
      </c>
      <c r="CC822" s="198" t="str">
        <f t="shared" si="494"/>
        <v>Mala</v>
      </c>
      <c r="CD822" s="187">
        <f t="shared" si="495"/>
        <v>1</v>
      </c>
      <c r="CE822" s="185">
        <f t="shared" si="496"/>
        <v>3.0498621743305161E-3</v>
      </c>
      <c r="CF822" s="185">
        <f t="shared" si="497"/>
        <v>0.38</v>
      </c>
      <c r="CG822" s="187">
        <f t="shared" si="498"/>
        <v>0.46101662072477678</v>
      </c>
      <c r="CH822" s="199" t="str">
        <f t="shared" si="499"/>
        <v>Media</v>
      </c>
      <c r="CI822" s="185">
        <f t="shared" si="518"/>
        <v>1</v>
      </c>
      <c r="CJ822" s="185">
        <f t="shared" si="501"/>
        <v>1</v>
      </c>
      <c r="CK822" s="185">
        <f t="shared" si="502"/>
        <v>0.1379999999999999</v>
      </c>
      <c r="CL822" s="189">
        <f t="shared" si="503"/>
        <v>0.71266666666666667</v>
      </c>
      <c r="CM822" s="200" t="str">
        <f t="shared" si="504"/>
        <v>Alta</v>
      </c>
      <c r="CN822" s="185">
        <f t="shared" si="505"/>
        <v>8.4999999999999992E-2</v>
      </c>
      <c r="CO822" s="185">
        <f t="shared" si="506"/>
        <v>8.4999999999999992E-2</v>
      </c>
      <c r="CP822" s="200" t="str">
        <f t="shared" si="507"/>
        <v>Ninguna</v>
      </c>
      <c r="CQ822" s="190">
        <f t="shared" si="508"/>
        <v>1.4708673595509508E-2</v>
      </c>
      <c r="CR822" s="190">
        <f t="shared" si="509"/>
        <v>1.4708673595509508E-2</v>
      </c>
      <c r="CS822" s="200" t="str">
        <f t="shared" si="510"/>
        <v>Ninguna</v>
      </c>
      <c r="CT822" s="201" t="str">
        <f t="shared" si="519"/>
        <v>Hipereutrofico</v>
      </c>
      <c r="CU822" s="183" t="s">
        <v>3316</v>
      </c>
      <c r="CV822" s="183" t="s">
        <v>3317</v>
      </c>
      <c r="CW822" s="182">
        <v>44558</v>
      </c>
      <c r="CX822" s="106">
        <f t="shared" si="512"/>
        <v>24.978486329306232</v>
      </c>
    </row>
    <row r="823" spans="1:102" s="192" customFormat="1" ht="30" hidden="1" customHeight="1" x14ac:dyDescent="0.25">
      <c r="A823" s="178">
        <v>2021</v>
      </c>
      <c r="B823" s="179" t="s">
        <v>1046</v>
      </c>
      <c r="C823" s="179" t="s">
        <v>503</v>
      </c>
      <c r="D823" s="85" t="s">
        <v>1047</v>
      </c>
      <c r="E823" s="179" t="s">
        <v>499</v>
      </c>
      <c r="F823" s="180" t="s">
        <v>107</v>
      </c>
      <c r="G823" s="180" t="s">
        <v>991</v>
      </c>
      <c r="H823" s="87">
        <v>-75.645744440000001</v>
      </c>
      <c r="I823" s="119">
        <v>5.5506000000000002</v>
      </c>
      <c r="J823" s="181">
        <v>4706980.5420000004</v>
      </c>
      <c r="K823" s="180">
        <v>2171986.0649999999</v>
      </c>
      <c r="L823" s="89">
        <v>2111</v>
      </c>
      <c r="M823" s="180" t="s">
        <v>2544</v>
      </c>
      <c r="N823" s="180" t="s">
        <v>79</v>
      </c>
      <c r="O823" s="180" t="s">
        <v>2545</v>
      </c>
      <c r="P823" s="180" t="s">
        <v>80</v>
      </c>
      <c r="Q823" s="179" t="s">
        <v>2571</v>
      </c>
      <c r="R823" s="179" t="s">
        <v>725</v>
      </c>
      <c r="S823" s="179" t="s">
        <v>115</v>
      </c>
      <c r="T823" s="179" t="s">
        <v>116</v>
      </c>
      <c r="U823" s="85" t="s">
        <v>500</v>
      </c>
      <c r="V823" s="179" t="s">
        <v>727</v>
      </c>
      <c r="W823" s="179" t="s">
        <v>502</v>
      </c>
      <c r="X823" s="182" t="s">
        <v>503</v>
      </c>
      <c r="Y823" s="182">
        <v>44542</v>
      </c>
      <c r="Z823" s="183">
        <v>63.2</v>
      </c>
      <c r="AA823" s="183">
        <v>7.95</v>
      </c>
      <c r="AB823" s="183">
        <v>84.2</v>
      </c>
      <c r="AC823" s="183">
        <v>16.600000000000001</v>
      </c>
      <c r="AD823" s="183">
        <v>16.2</v>
      </c>
      <c r="AE823" s="183">
        <v>7.41</v>
      </c>
      <c r="AF823" s="183">
        <v>98.8</v>
      </c>
      <c r="AG823" s="183">
        <f t="shared" si="515"/>
        <v>-0.40000000000000213</v>
      </c>
      <c r="AH823" s="185">
        <v>23.8</v>
      </c>
      <c r="AI823" s="185">
        <v>2</v>
      </c>
      <c r="AJ823" s="183" t="s">
        <v>88</v>
      </c>
      <c r="AK823" s="183" t="s">
        <v>88</v>
      </c>
      <c r="AL823" s="183">
        <v>3170</v>
      </c>
      <c r="AM823" s="183">
        <v>16500</v>
      </c>
      <c r="AN823" s="183">
        <v>3170</v>
      </c>
      <c r="AO823" s="185">
        <v>0.5</v>
      </c>
      <c r="AP823" s="185">
        <v>0.2484863293062323</v>
      </c>
      <c r="AQ823" s="185">
        <v>0.03</v>
      </c>
      <c r="AR823" s="185" t="s">
        <v>88</v>
      </c>
      <c r="AS823" s="185">
        <v>38.1</v>
      </c>
      <c r="AT823" s="185">
        <v>102</v>
      </c>
      <c r="AU823" s="183" t="s">
        <v>88</v>
      </c>
      <c r="AV823" s="185">
        <v>28</v>
      </c>
      <c r="AW823" s="185">
        <v>0.1</v>
      </c>
      <c r="AX823" s="185">
        <v>2.5</v>
      </c>
      <c r="AY823" s="185">
        <v>0.28999999999999998</v>
      </c>
      <c r="AZ823" s="185">
        <v>29.6</v>
      </c>
      <c r="BA823" s="185">
        <v>24.7</v>
      </c>
      <c r="BB823" s="183" t="s">
        <v>88</v>
      </c>
      <c r="BC823" s="183" t="s">
        <v>88</v>
      </c>
      <c r="BD823" s="183" t="s">
        <v>88</v>
      </c>
      <c r="BE823" s="184" t="s">
        <v>88</v>
      </c>
      <c r="BF823" s="183" t="s">
        <v>88</v>
      </c>
      <c r="BG823" s="183" t="s">
        <v>88</v>
      </c>
      <c r="BH823" s="183" t="s">
        <v>88</v>
      </c>
      <c r="BI823" s="195">
        <f t="shared" si="474"/>
        <v>98.608955333389503</v>
      </c>
      <c r="BJ823" s="196">
        <f t="shared" si="475"/>
        <v>15.60283883620493</v>
      </c>
      <c r="BK823" s="196">
        <f t="shared" si="476"/>
        <v>86.263262305688841</v>
      </c>
      <c r="BL823" s="196">
        <f t="shared" si="516"/>
        <v>80.14150832</v>
      </c>
      <c r="BM823" s="196">
        <f t="shared" si="478"/>
        <v>99.104004398411917</v>
      </c>
      <c r="BN823" s="196">
        <f t="shared" si="479"/>
        <v>61.608367706250007</v>
      </c>
      <c r="BO823" s="196">
        <f t="shared" si="480"/>
        <v>90.551175090429538</v>
      </c>
      <c r="BP823" s="196">
        <f t="shared" si="481"/>
        <v>45.625819436058187</v>
      </c>
      <c r="BQ823" s="196">
        <f t="shared" si="482"/>
        <v>84.033202420657602</v>
      </c>
      <c r="BR823" s="185">
        <f t="shared" si="483"/>
        <v>72.223245833134627</v>
      </c>
      <c r="BS823" s="129" t="str">
        <f t="shared" si="484"/>
        <v>BUENA</v>
      </c>
      <c r="BT823" s="186">
        <f t="shared" si="485"/>
        <v>8.6206896551724146</v>
      </c>
      <c r="BU823" s="187">
        <f t="shared" si="486"/>
        <v>0.98799999999999999</v>
      </c>
      <c r="BV823" s="197">
        <f t="shared" si="487"/>
        <v>0.1</v>
      </c>
      <c r="BW823" s="196">
        <f t="shared" si="488"/>
        <v>1</v>
      </c>
      <c r="BX823" s="195">
        <f t="shared" si="517"/>
        <v>0.71</v>
      </c>
      <c r="BY823" s="197">
        <f t="shared" si="490"/>
        <v>0.93599999999999994</v>
      </c>
      <c r="BZ823" s="197">
        <f t="shared" si="491"/>
        <v>0.79110973415144348</v>
      </c>
      <c r="CA823" s="195">
        <f t="shared" si="492"/>
        <v>0.35</v>
      </c>
      <c r="CB823" s="187">
        <f t="shared" si="493"/>
        <v>0.70227536278120217</v>
      </c>
      <c r="CC823" s="198" t="str">
        <f t="shared" si="494"/>
        <v>Aceptable</v>
      </c>
      <c r="CD823" s="187">
        <f t="shared" si="495"/>
        <v>0.20889026584855655</v>
      </c>
      <c r="CE823" s="185">
        <f t="shared" si="496"/>
        <v>0</v>
      </c>
      <c r="CF823" s="185">
        <f t="shared" si="497"/>
        <v>0</v>
      </c>
      <c r="CG823" s="187">
        <f t="shared" si="498"/>
        <v>6.9630088616185512E-2</v>
      </c>
      <c r="CH823" s="199" t="str">
        <f t="shared" si="499"/>
        <v>Ninguna</v>
      </c>
      <c r="CI823" s="185">
        <f t="shared" si="518"/>
        <v>0</v>
      </c>
      <c r="CJ823" s="185">
        <f t="shared" si="501"/>
        <v>0.92179100875978826</v>
      </c>
      <c r="CK823" s="185">
        <f t="shared" si="502"/>
        <v>1.2000000000000011E-2</v>
      </c>
      <c r="CL823" s="189">
        <f t="shared" si="503"/>
        <v>0.31126366958659607</v>
      </c>
      <c r="CM823" s="200" t="str">
        <f t="shared" si="504"/>
        <v>Baja</v>
      </c>
      <c r="CN823" s="185">
        <f t="shared" si="505"/>
        <v>6.4000000000000001E-2</v>
      </c>
      <c r="CO823" s="185">
        <f t="shared" si="506"/>
        <v>6.4000000000000001E-2</v>
      </c>
      <c r="CP823" s="200" t="str">
        <f t="shared" si="507"/>
        <v>Ninguna</v>
      </c>
      <c r="CQ823" s="190">
        <f t="shared" si="508"/>
        <v>2.5271049028627188E-2</v>
      </c>
      <c r="CR823" s="190">
        <f t="shared" si="509"/>
        <v>2.5271049028627188E-2</v>
      </c>
      <c r="CS823" s="200" t="str">
        <f t="shared" si="510"/>
        <v>Ninguna</v>
      </c>
      <c r="CT823" s="201" t="str">
        <f t="shared" si="519"/>
        <v>Eutrofico</v>
      </c>
      <c r="CU823" s="183" t="s">
        <v>3318</v>
      </c>
      <c r="CV823" s="183" t="s">
        <v>3319</v>
      </c>
      <c r="CW823" s="182">
        <v>44559</v>
      </c>
      <c r="CX823" s="106">
        <f t="shared" si="512"/>
        <v>2.7784863293062321</v>
      </c>
    </row>
    <row r="824" spans="1:102" s="192" customFormat="1" ht="30" hidden="1" customHeight="1" x14ac:dyDescent="0.25">
      <c r="A824" s="178">
        <v>2021</v>
      </c>
      <c r="B824" s="179" t="s">
        <v>1050</v>
      </c>
      <c r="C824" s="179" t="s">
        <v>503</v>
      </c>
      <c r="D824" s="85" t="s">
        <v>1051</v>
      </c>
      <c r="E824" s="179" t="s">
        <v>499</v>
      </c>
      <c r="F824" s="180" t="s">
        <v>107</v>
      </c>
      <c r="G824" s="180" t="s">
        <v>991</v>
      </c>
      <c r="H824" s="171">
        <v>-75.64567778</v>
      </c>
      <c r="I824" s="172">
        <v>5.5502444439999996</v>
      </c>
      <c r="J824" s="193">
        <v>4706987.6809999999</v>
      </c>
      <c r="K824" s="194">
        <v>2171946.6540000001</v>
      </c>
      <c r="L824" s="174">
        <v>2110</v>
      </c>
      <c r="M824" s="180" t="s">
        <v>2544</v>
      </c>
      <c r="N824" s="180" t="s">
        <v>79</v>
      </c>
      <c r="O824" s="180" t="s">
        <v>2545</v>
      </c>
      <c r="P824" s="180" t="s">
        <v>80</v>
      </c>
      <c r="Q824" s="179" t="s">
        <v>2571</v>
      </c>
      <c r="R824" s="179" t="s">
        <v>725</v>
      </c>
      <c r="S824" s="179" t="s">
        <v>115</v>
      </c>
      <c r="T824" s="179" t="s">
        <v>116</v>
      </c>
      <c r="U824" s="85" t="s">
        <v>500</v>
      </c>
      <c r="V824" s="179" t="s">
        <v>727</v>
      </c>
      <c r="W824" s="179" t="s">
        <v>502</v>
      </c>
      <c r="X824" s="182" t="s">
        <v>503</v>
      </c>
      <c r="Y824" s="182">
        <v>44542</v>
      </c>
      <c r="Z824" s="183">
        <v>66.599999999999994</v>
      </c>
      <c r="AA824" s="183">
        <v>7.8</v>
      </c>
      <c r="AB824" s="183">
        <v>88.7</v>
      </c>
      <c r="AC824" s="183">
        <v>16.600000000000001</v>
      </c>
      <c r="AD824" s="183">
        <v>16.2</v>
      </c>
      <c r="AE824" s="183">
        <v>7.39</v>
      </c>
      <c r="AF824" s="183">
        <v>100.2</v>
      </c>
      <c r="AG824" s="183">
        <f t="shared" si="515"/>
        <v>-0.40000000000000213</v>
      </c>
      <c r="AH824" s="185">
        <v>10</v>
      </c>
      <c r="AI824" s="185">
        <v>2</v>
      </c>
      <c r="AJ824" s="183" t="s">
        <v>88</v>
      </c>
      <c r="AK824" s="183" t="s">
        <v>88</v>
      </c>
      <c r="AL824" s="183">
        <v>53800</v>
      </c>
      <c r="AM824" s="183">
        <v>186000</v>
      </c>
      <c r="AN824" s="183">
        <v>58300</v>
      </c>
      <c r="AO824" s="185">
        <v>0.5</v>
      </c>
      <c r="AP824" s="185">
        <v>0.2484863293062323</v>
      </c>
      <c r="AQ824" s="185">
        <v>0.03</v>
      </c>
      <c r="AR824" s="185" t="s">
        <v>88</v>
      </c>
      <c r="AS824" s="185">
        <v>30.8</v>
      </c>
      <c r="AT824" s="185">
        <v>101</v>
      </c>
      <c r="AU824" s="183" t="s">
        <v>88</v>
      </c>
      <c r="AV824" s="185">
        <v>47</v>
      </c>
      <c r="AW824" s="185">
        <v>0.1</v>
      </c>
      <c r="AX824" s="185">
        <v>2.5</v>
      </c>
      <c r="AY824" s="185">
        <v>0.17299999999999999</v>
      </c>
      <c r="AZ824" s="185">
        <v>30.4</v>
      </c>
      <c r="BA824" s="185">
        <v>24.8</v>
      </c>
      <c r="BB824" s="183" t="s">
        <v>88</v>
      </c>
      <c r="BC824" s="183" t="s">
        <v>88</v>
      </c>
      <c r="BD824" s="183" t="s">
        <v>88</v>
      </c>
      <c r="BE824" s="184" t="s">
        <v>88</v>
      </c>
      <c r="BF824" s="183" t="s">
        <v>88</v>
      </c>
      <c r="BG824" s="183" t="s">
        <v>88</v>
      </c>
      <c r="BH824" s="183" t="s">
        <v>88</v>
      </c>
      <c r="BI824" s="195">
        <f t="shared" si="474"/>
        <v>98.764808668815647</v>
      </c>
      <c r="BJ824" s="196">
        <f t="shared" si="475"/>
        <v>4.9304517494267293</v>
      </c>
      <c r="BK824" s="196">
        <f t="shared" si="476"/>
        <v>89.555636015997152</v>
      </c>
      <c r="BL824" s="196">
        <f t="shared" si="516"/>
        <v>80.14150832</v>
      </c>
      <c r="BM824" s="196">
        <f t="shared" si="478"/>
        <v>99.104004398411917</v>
      </c>
      <c r="BN824" s="196">
        <f t="shared" si="479"/>
        <v>61.608367706250007</v>
      </c>
      <c r="BO824" s="196">
        <f t="shared" si="480"/>
        <v>90.551175090429538</v>
      </c>
      <c r="BP824" s="196">
        <f t="shared" si="481"/>
        <v>50.850824440317432</v>
      </c>
      <c r="BQ824" s="196">
        <f t="shared" si="482"/>
        <v>84.115977440011108</v>
      </c>
      <c r="BR824" s="185">
        <f t="shared" si="483"/>
        <v>71.328114726101944</v>
      </c>
      <c r="BS824" s="129" t="str">
        <f t="shared" si="484"/>
        <v>BUENA</v>
      </c>
      <c r="BT824" s="186">
        <f t="shared" si="485"/>
        <v>14.450867052023122</v>
      </c>
      <c r="BU824" s="187">
        <f t="shared" si="486"/>
        <v>0.998</v>
      </c>
      <c r="BV824" s="197">
        <f t="shared" si="487"/>
        <v>0.1</v>
      </c>
      <c r="BW824" s="196">
        <f t="shared" si="488"/>
        <v>1</v>
      </c>
      <c r="BX824" s="195">
        <f t="shared" si="517"/>
        <v>0.91</v>
      </c>
      <c r="BY824" s="197">
        <f t="shared" si="490"/>
        <v>0.879</v>
      </c>
      <c r="BZ824" s="197">
        <f t="shared" si="491"/>
        <v>0.77601566250694953</v>
      </c>
      <c r="CA824" s="195">
        <f t="shared" si="492"/>
        <v>0.6</v>
      </c>
      <c r="CB824" s="187">
        <f t="shared" si="493"/>
        <v>0.75678219275097303</v>
      </c>
      <c r="CC824" s="198" t="str">
        <f t="shared" si="494"/>
        <v>Aceptable</v>
      </c>
      <c r="CD824" s="187">
        <f t="shared" si="495"/>
        <v>0.22398433749305049</v>
      </c>
      <c r="CE824" s="185">
        <f t="shared" si="496"/>
        <v>0</v>
      </c>
      <c r="CF824" s="185">
        <f t="shared" si="497"/>
        <v>0</v>
      </c>
      <c r="CG824" s="187">
        <f t="shared" si="498"/>
        <v>7.4661445831016832E-2</v>
      </c>
      <c r="CH824" s="199" t="str">
        <f t="shared" si="499"/>
        <v>Ninguna</v>
      </c>
      <c r="CI824" s="185">
        <f t="shared" si="518"/>
        <v>0</v>
      </c>
      <c r="CJ824" s="185">
        <f t="shared" si="501"/>
        <v>1</v>
      </c>
      <c r="CK824" s="185">
        <f t="shared" si="502"/>
        <v>0</v>
      </c>
      <c r="CL824" s="189">
        <f t="shared" si="503"/>
        <v>0.33333333333333331</v>
      </c>
      <c r="CM824" s="200" t="str">
        <f t="shared" si="504"/>
        <v>Baja</v>
      </c>
      <c r="CN824" s="185">
        <f t="shared" si="505"/>
        <v>0.12100000000000001</v>
      </c>
      <c r="CO824" s="185">
        <f t="shared" si="506"/>
        <v>0.12100000000000001</v>
      </c>
      <c r="CP824" s="200" t="str">
        <f t="shared" si="507"/>
        <v>Ninguna</v>
      </c>
      <c r="CQ824" s="190">
        <f t="shared" si="508"/>
        <v>1.5217121208656325E-2</v>
      </c>
      <c r="CR824" s="190">
        <f t="shared" si="509"/>
        <v>1.5217121208656325E-2</v>
      </c>
      <c r="CS824" s="200" t="str">
        <f t="shared" si="510"/>
        <v>Ninguna</v>
      </c>
      <c r="CT824" s="201" t="str">
        <f t="shared" si="519"/>
        <v>Eutrofico</v>
      </c>
      <c r="CU824" s="183" t="s">
        <v>3318</v>
      </c>
      <c r="CV824" s="183" t="s">
        <v>3319</v>
      </c>
      <c r="CW824" s="182">
        <v>44559</v>
      </c>
      <c r="CX824" s="106">
        <f t="shared" si="512"/>
        <v>2.7784863293062321</v>
      </c>
    </row>
    <row r="825" spans="1:102" s="192" customFormat="1" ht="30" hidden="1" customHeight="1" x14ac:dyDescent="0.25">
      <c r="A825" s="178">
        <v>2021</v>
      </c>
      <c r="B825" s="179" t="s">
        <v>3174</v>
      </c>
      <c r="C825" s="179" t="s">
        <v>109</v>
      </c>
      <c r="D825" s="85" t="s">
        <v>3194</v>
      </c>
      <c r="E825" s="179" t="s">
        <v>106</v>
      </c>
      <c r="F825" s="180" t="s">
        <v>107</v>
      </c>
      <c r="G825" s="180" t="s">
        <v>991</v>
      </c>
      <c r="H825" s="87">
        <v>-75.665451320000003</v>
      </c>
      <c r="I825" s="119">
        <v>5.9216288700000002</v>
      </c>
      <c r="J825" s="181">
        <v>4704987.3839999996</v>
      </c>
      <c r="K825" s="180">
        <v>2213037.2280000001</v>
      </c>
      <c r="L825" s="89">
        <v>1710</v>
      </c>
      <c r="M825" s="180" t="s">
        <v>2544</v>
      </c>
      <c r="N825" s="180" t="s">
        <v>79</v>
      </c>
      <c r="O825" s="180" t="s">
        <v>2545</v>
      </c>
      <c r="P825" s="180" t="s">
        <v>80</v>
      </c>
      <c r="Q825" s="179" t="s">
        <v>2546</v>
      </c>
      <c r="R825" s="179" t="s">
        <v>667</v>
      </c>
      <c r="S825" s="179" t="s">
        <v>82</v>
      </c>
      <c r="T825" s="179" t="s">
        <v>721</v>
      </c>
      <c r="U825" s="85" t="s">
        <v>108</v>
      </c>
      <c r="V825" s="179" t="s">
        <v>109</v>
      </c>
      <c r="W825" s="179" t="s">
        <v>775</v>
      </c>
      <c r="X825" s="182" t="s">
        <v>109</v>
      </c>
      <c r="Y825" s="182">
        <v>44528</v>
      </c>
      <c r="Z825" s="183">
        <v>0.8</v>
      </c>
      <c r="AA825" s="183">
        <v>7.63</v>
      </c>
      <c r="AB825" s="202">
        <v>500</v>
      </c>
      <c r="AC825" s="183">
        <v>20.399999999999999</v>
      </c>
      <c r="AD825" s="183">
        <v>23</v>
      </c>
      <c r="AE825" s="183">
        <v>6.92</v>
      </c>
      <c r="AF825" s="183">
        <v>94</v>
      </c>
      <c r="AG825" s="183">
        <f t="shared" si="515"/>
        <v>2.6000000000000014</v>
      </c>
      <c r="AH825" s="185">
        <v>10</v>
      </c>
      <c r="AI825" s="185">
        <v>2</v>
      </c>
      <c r="AJ825" s="183" t="s">
        <v>88</v>
      </c>
      <c r="AK825" s="183" t="s">
        <v>88</v>
      </c>
      <c r="AL825" s="185">
        <v>310</v>
      </c>
      <c r="AM825" s="185">
        <v>17250</v>
      </c>
      <c r="AN825" s="185">
        <v>1210</v>
      </c>
      <c r="AO825" s="185">
        <v>0.5</v>
      </c>
      <c r="AP825" s="185">
        <v>0.2484863293062323</v>
      </c>
      <c r="AQ825" s="185">
        <v>0.03</v>
      </c>
      <c r="AR825" s="185" t="s">
        <v>88</v>
      </c>
      <c r="AS825" s="185">
        <v>16.3</v>
      </c>
      <c r="AT825" s="185">
        <v>86</v>
      </c>
      <c r="AU825" s="183" t="s">
        <v>88</v>
      </c>
      <c r="AV825" s="185">
        <v>9</v>
      </c>
      <c r="AW825" s="185">
        <v>0.1</v>
      </c>
      <c r="AX825" s="185">
        <v>2.5</v>
      </c>
      <c r="AY825" s="185">
        <v>0.109</v>
      </c>
      <c r="AZ825" s="185">
        <v>44.8</v>
      </c>
      <c r="BA825" s="185">
        <v>44</v>
      </c>
      <c r="BB825" s="183" t="s">
        <v>88</v>
      </c>
      <c r="BC825" s="183" t="s">
        <v>88</v>
      </c>
      <c r="BD825" s="183" t="s">
        <v>88</v>
      </c>
      <c r="BE825" s="184" t="s">
        <v>88</v>
      </c>
      <c r="BF825" s="183" t="s">
        <v>88</v>
      </c>
      <c r="BG825" s="183" t="s">
        <v>88</v>
      </c>
      <c r="BH825" s="183" t="s">
        <v>88</v>
      </c>
      <c r="BI825" s="185">
        <f t="shared" si="474"/>
        <v>97.247398697760005</v>
      </c>
      <c r="BJ825" s="186">
        <f t="shared" si="475"/>
        <v>21.579876386842852</v>
      </c>
      <c r="BK825" s="186">
        <f t="shared" si="476"/>
        <v>92.086853426666494</v>
      </c>
      <c r="BL825" s="186">
        <f t="shared" si="516"/>
        <v>80.14150832</v>
      </c>
      <c r="BM825" s="186">
        <f t="shared" si="478"/>
        <v>99.104004398411917</v>
      </c>
      <c r="BN825" s="186">
        <f t="shared" si="479"/>
        <v>61.608367706250007</v>
      </c>
      <c r="BO825" s="186">
        <f t="shared" si="480"/>
        <v>84.424184298494524</v>
      </c>
      <c r="BP825" s="186">
        <f t="shared" si="481"/>
        <v>66.276072381675789</v>
      </c>
      <c r="BQ825" s="186">
        <f t="shared" si="482"/>
        <v>85.150672356017608</v>
      </c>
      <c r="BR825" s="185">
        <f t="shared" si="483"/>
        <v>74.706246288418313</v>
      </c>
      <c r="BS825" s="129" t="str">
        <f t="shared" si="484"/>
        <v>BUENA</v>
      </c>
      <c r="BT825" s="186">
        <f t="shared" si="485"/>
        <v>22.935779816513762</v>
      </c>
      <c r="BU825" s="187">
        <f t="shared" si="486"/>
        <v>0.94000000000000006</v>
      </c>
      <c r="BV825" s="187">
        <f t="shared" si="487"/>
        <v>0.31016149320748526</v>
      </c>
      <c r="BW825" s="186">
        <f t="shared" si="488"/>
        <v>1</v>
      </c>
      <c r="BX825" s="185">
        <f t="shared" si="517"/>
        <v>0.91</v>
      </c>
      <c r="BY825" s="187">
        <f t="shared" si="490"/>
        <v>0.99299999999999999</v>
      </c>
      <c r="BZ825" s="187">
        <f t="shared" si="491"/>
        <v>0</v>
      </c>
      <c r="CA825" s="185">
        <f t="shared" si="492"/>
        <v>0.15</v>
      </c>
      <c r="CB825" s="187">
        <f t="shared" si="493"/>
        <v>0.62124260904904793</v>
      </c>
      <c r="CC825" s="188" t="str">
        <f t="shared" si="494"/>
        <v>Regular</v>
      </c>
      <c r="CD825" s="187">
        <f t="shared" si="495"/>
        <v>1</v>
      </c>
      <c r="CE825" s="185">
        <f t="shared" si="496"/>
        <v>1.384177471618153E-2</v>
      </c>
      <c r="CF825" s="185">
        <f t="shared" si="497"/>
        <v>0</v>
      </c>
      <c r="CG825" s="187">
        <f t="shared" si="498"/>
        <v>0.33794725823872712</v>
      </c>
      <c r="CH825" s="178" t="str">
        <f t="shared" si="499"/>
        <v>Baja</v>
      </c>
      <c r="CI825" s="185">
        <f t="shared" si="518"/>
        <v>0</v>
      </c>
      <c r="CJ825" s="185">
        <f t="shared" si="501"/>
        <v>0.93260189566920459</v>
      </c>
      <c r="CK825" s="185">
        <f t="shared" si="502"/>
        <v>5.9999999999999942E-2</v>
      </c>
      <c r="CL825" s="189">
        <f t="shared" si="503"/>
        <v>0.33086729855640151</v>
      </c>
      <c r="CM825" s="178" t="str">
        <f t="shared" si="504"/>
        <v>Baja</v>
      </c>
      <c r="CN825" s="185">
        <f t="shared" si="505"/>
        <v>0</v>
      </c>
      <c r="CO825" s="185">
        <f t="shared" si="506"/>
        <v>0</v>
      </c>
      <c r="CP825" s="178" t="str">
        <f t="shared" si="507"/>
        <v>Ninguna</v>
      </c>
      <c r="CQ825" s="190">
        <f t="shared" si="508"/>
        <v>8.5223861792105039E-3</v>
      </c>
      <c r="CR825" s="190">
        <f t="shared" si="509"/>
        <v>8.5223861792105039E-3</v>
      </c>
      <c r="CS825" s="178" t="str">
        <f t="shared" si="510"/>
        <v>Ninguna</v>
      </c>
      <c r="CT825" s="191" t="str">
        <f t="shared" si="519"/>
        <v>Eutrofico</v>
      </c>
      <c r="CU825" s="178" t="s">
        <v>3320</v>
      </c>
      <c r="CV825" s="178" t="s">
        <v>3321</v>
      </c>
      <c r="CW825" s="182">
        <v>44546</v>
      </c>
      <c r="CX825" s="106">
        <f t="shared" si="512"/>
        <v>2.7784863293062321</v>
      </c>
    </row>
    <row r="826" spans="1:102" s="192" customFormat="1" ht="30" hidden="1" customHeight="1" x14ac:dyDescent="0.25">
      <c r="A826" s="178">
        <v>2021</v>
      </c>
      <c r="B826" s="179" t="s">
        <v>2587</v>
      </c>
      <c r="C826" s="179" t="s">
        <v>109</v>
      </c>
      <c r="D826" s="85" t="s">
        <v>3197</v>
      </c>
      <c r="E826" s="179" t="s">
        <v>106</v>
      </c>
      <c r="F826" s="180" t="s">
        <v>107</v>
      </c>
      <c r="G826" s="180" t="s">
        <v>991</v>
      </c>
      <c r="H826" s="171">
        <v>-75.563431140000006</v>
      </c>
      <c r="I826" s="172">
        <v>5.9216163899999996</v>
      </c>
      <c r="J826" s="193">
        <v>4716286.5460000001</v>
      </c>
      <c r="K826" s="194">
        <v>2212982.56</v>
      </c>
      <c r="L826" s="174">
        <v>1702</v>
      </c>
      <c r="M826" s="180" t="s">
        <v>2544</v>
      </c>
      <c r="N826" s="180" t="s">
        <v>79</v>
      </c>
      <c r="O826" s="180" t="s">
        <v>2545</v>
      </c>
      <c r="P826" s="180" t="s">
        <v>80</v>
      </c>
      <c r="Q826" s="179" t="s">
        <v>2546</v>
      </c>
      <c r="R826" s="179" t="s">
        <v>667</v>
      </c>
      <c r="S826" s="179" t="s">
        <v>82</v>
      </c>
      <c r="T826" s="179" t="s">
        <v>721</v>
      </c>
      <c r="U826" s="85" t="s">
        <v>108</v>
      </c>
      <c r="V826" s="179" t="s">
        <v>109</v>
      </c>
      <c r="W826" s="179" t="s">
        <v>775</v>
      </c>
      <c r="X826" s="182" t="s">
        <v>109</v>
      </c>
      <c r="Y826" s="182">
        <v>44528</v>
      </c>
      <c r="Z826" s="183">
        <v>2.38</v>
      </c>
      <c r="AA826" s="183">
        <v>7.65</v>
      </c>
      <c r="AB826" s="183">
        <v>525</v>
      </c>
      <c r="AC826" s="183">
        <v>21.5</v>
      </c>
      <c r="AD826" s="183">
        <v>23.1</v>
      </c>
      <c r="AE826" s="183">
        <v>4.87</v>
      </c>
      <c r="AF826" s="183">
        <v>67.599999999999994</v>
      </c>
      <c r="AG826" s="183">
        <f t="shared" si="515"/>
        <v>1.6000000000000014</v>
      </c>
      <c r="AH826" s="185">
        <v>259</v>
      </c>
      <c r="AI826" s="185">
        <v>100</v>
      </c>
      <c r="AJ826" s="183" t="s">
        <v>88</v>
      </c>
      <c r="AK826" s="183" t="s">
        <v>88</v>
      </c>
      <c r="AL826" s="185">
        <v>27550000</v>
      </c>
      <c r="AM826" s="185">
        <v>72700000</v>
      </c>
      <c r="AN826" s="185">
        <v>29090000</v>
      </c>
      <c r="AO826" s="185">
        <v>7.94</v>
      </c>
      <c r="AP826" s="185">
        <v>0.2484863293062323</v>
      </c>
      <c r="AQ826" s="185">
        <v>0.03</v>
      </c>
      <c r="AR826" s="185" t="s">
        <v>88</v>
      </c>
      <c r="AS826" s="185">
        <v>93.5</v>
      </c>
      <c r="AT826" s="185">
        <v>390</v>
      </c>
      <c r="AU826" s="183" t="s">
        <v>88</v>
      </c>
      <c r="AV826" s="185">
        <v>84</v>
      </c>
      <c r="AW826" s="185">
        <v>0.3</v>
      </c>
      <c r="AX826" s="185">
        <v>29.4</v>
      </c>
      <c r="AY826" s="185">
        <v>1.1000000000000001</v>
      </c>
      <c r="AZ826" s="185">
        <v>178</v>
      </c>
      <c r="BA826" s="185">
        <v>63.5</v>
      </c>
      <c r="BB826" s="183" t="s">
        <v>88</v>
      </c>
      <c r="BC826" s="183" t="s">
        <v>88</v>
      </c>
      <c r="BD826" s="183" t="s">
        <v>88</v>
      </c>
      <c r="BE826" s="184" t="s">
        <v>88</v>
      </c>
      <c r="BF826" s="183" t="s">
        <v>88</v>
      </c>
      <c r="BG826" s="183" t="s">
        <v>88</v>
      </c>
      <c r="BH826" s="183" t="s">
        <v>88</v>
      </c>
      <c r="BI826" s="185">
        <f t="shared" si="474"/>
        <v>70.290655769304379</v>
      </c>
      <c r="BJ826" s="186">
        <f t="shared" si="475"/>
        <v>2</v>
      </c>
      <c r="BK826" s="186">
        <f t="shared" si="476"/>
        <v>91.8641870956817</v>
      </c>
      <c r="BL826" s="186">
        <f t="shared" si="516"/>
        <v>2</v>
      </c>
      <c r="BM826" s="186">
        <f t="shared" si="478"/>
        <v>99.104004398411917</v>
      </c>
      <c r="BN826" s="186">
        <f t="shared" si="479"/>
        <v>6.9181154158874421</v>
      </c>
      <c r="BO826" s="186">
        <f t="shared" si="480"/>
        <v>87.655782758573665</v>
      </c>
      <c r="BP826" s="186">
        <f t="shared" si="481"/>
        <v>18.263312532368772</v>
      </c>
      <c r="BQ826" s="186">
        <f t="shared" si="482"/>
        <v>29.996951551000038</v>
      </c>
      <c r="BR826" s="185">
        <f t="shared" si="483"/>
        <v>45.523113929753528</v>
      </c>
      <c r="BS826" s="129" t="str">
        <f t="shared" si="484"/>
        <v>MALO</v>
      </c>
      <c r="BT826" s="186">
        <f t="shared" si="485"/>
        <v>26.727272727272723</v>
      </c>
      <c r="BU826" s="187">
        <f t="shared" si="486"/>
        <v>0.67599999999999993</v>
      </c>
      <c r="BV826" s="187">
        <f t="shared" si="487"/>
        <v>0.1</v>
      </c>
      <c r="BW826" s="186">
        <f t="shared" si="488"/>
        <v>1</v>
      </c>
      <c r="BX826" s="185">
        <f t="shared" si="517"/>
        <v>0.125</v>
      </c>
      <c r="BY826" s="187">
        <f t="shared" si="490"/>
        <v>0.76800000000000002</v>
      </c>
      <c r="BZ826" s="187">
        <f t="shared" si="491"/>
        <v>0</v>
      </c>
      <c r="CA826" s="185">
        <f t="shared" si="492"/>
        <v>0.15</v>
      </c>
      <c r="CB826" s="187">
        <f t="shared" si="493"/>
        <v>0.40818000000000004</v>
      </c>
      <c r="CC826" s="188" t="str">
        <f t="shared" si="494"/>
        <v>Mala</v>
      </c>
      <c r="CD826" s="187">
        <f t="shared" si="495"/>
        <v>1</v>
      </c>
      <c r="CE826" s="185">
        <f t="shared" si="496"/>
        <v>6.9535149270230773E-2</v>
      </c>
      <c r="CF826" s="185">
        <f t="shared" si="497"/>
        <v>0.64</v>
      </c>
      <c r="CG826" s="187">
        <f t="shared" si="498"/>
        <v>0.56984504975674355</v>
      </c>
      <c r="CH826" s="178" t="str">
        <f t="shared" si="499"/>
        <v>Media</v>
      </c>
      <c r="CI826" s="185">
        <f t="shared" si="518"/>
        <v>1</v>
      </c>
      <c r="CJ826" s="185">
        <f t="shared" si="501"/>
        <v>1</v>
      </c>
      <c r="CK826" s="185">
        <f t="shared" si="502"/>
        <v>0.32400000000000007</v>
      </c>
      <c r="CL826" s="189">
        <f t="shared" si="503"/>
        <v>0.77466666666666661</v>
      </c>
      <c r="CM826" s="178" t="str">
        <f t="shared" si="504"/>
        <v>Alta</v>
      </c>
      <c r="CN826" s="185">
        <f t="shared" si="505"/>
        <v>0.23200000000000001</v>
      </c>
      <c r="CO826" s="185">
        <f t="shared" si="506"/>
        <v>0.23200000000000001</v>
      </c>
      <c r="CP826" s="178" t="str">
        <f t="shared" si="507"/>
        <v>Baja</v>
      </c>
      <c r="CQ826" s="190">
        <f t="shared" si="508"/>
        <v>9.1256373891805513E-3</v>
      </c>
      <c r="CR826" s="190">
        <f t="shared" si="509"/>
        <v>9.1256373891805513E-3</v>
      </c>
      <c r="CS826" s="178" t="str">
        <f t="shared" si="510"/>
        <v>Ninguna</v>
      </c>
      <c r="CT826" s="191" t="str">
        <f t="shared" si="519"/>
        <v>Hipereutrofico</v>
      </c>
      <c r="CU826" s="178" t="s">
        <v>3320</v>
      </c>
      <c r="CV826" s="178" t="s">
        <v>3321</v>
      </c>
      <c r="CW826" s="182">
        <v>44546</v>
      </c>
      <c r="CX826" s="106">
        <f t="shared" si="512"/>
        <v>29.678486329306232</v>
      </c>
    </row>
    <row r="827" spans="1:102" s="192" customFormat="1" ht="30" hidden="1" customHeight="1" x14ac:dyDescent="0.25">
      <c r="A827" s="178">
        <v>2021</v>
      </c>
      <c r="B827" s="179" t="s">
        <v>1165</v>
      </c>
      <c r="C827" s="179" t="s">
        <v>1166</v>
      </c>
      <c r="D827" s="85" t="s">
        <v>3248</v>
      </c>
      <c r="E827" s="179" t="s">
        <v>1136</v>
      </c>
      <c r="F827" s="180" t="s">
        <v>107</v>
      </c>
      <c r="G827" s="180" t="s">
        <v>991</v>
      </c>
      <c r="H827" s="87">
        <v>-75.742500000000007</v>
      </c>
      <c r="I827" s="119">
        <v>5.7941666669999998</v>
      </c>
      <c r="J827" s="181">
        <v>4696384.318</v>
      </c>
      <c r="K827" s="180">
        <v>2198978.6749999998</v>
      </c>
      <c r="L827" s="89">
        <v>1919</v>
      </c>
      <c r="M827" s="180" t="s">
        <v>2544</v>
      </c>
      <c r="N827" s="180" t="s">
        <v>79</v>
      </c>
      <c r="O827" s="180" t="s">
        <v>2545</v>
      </c>
      <c r="P827" s="180" t="s">
        <v>80</v>
      </c>
      <c r="Q827" s="179" t="s">
        <v>2571</v>
      </c>
      <c r="R827" s="179" t="s">
        <v>725</v>
      </c>
      <c r="S827" s="179" t="s">
        <v>115</v>
      </c>
      <c r="T827" s="179" t="s">
        <v>116</v>
      </c>
      <c r="U827" s="85" t="s">
        <v>1118</v>
      </c>
      <c r="V827" s="179" t="s">
        <v>1119</v>
      </c>
      <c r="W827" s="179" t="s">
        <v>1168</v>
      </c>
      <c r="X827" s="182" t="s">
        <v>1166</v>
      </c>
      <c r="Y827" s="182">
        <v>44534</v>
      </c>
      <c r="Z827" s="183">
        <v>49.3</v>
      </c>
      <c r="AA827" s="183">
        <v>7.23</v>
      </c>
      <c r="AB827" s="202">
        <v>51.4</v>
      </c>
      <c r="AC827" s="183">
        <v>19.2</v>
      </c>
      <c r="AD827" s="183">
        <v>22.3</v>
      </c>
      <c r="AE827" s="183">
        <v>7.01</v>
      </c>
      <c r="AF827" s="183">
        <v>97.1</v>
      </c>
      <c r="AG827" s="183">
        <f t="shared" si="515"/>
        <v>3.1000000000000014</v>
      </c>
      <c r="AH827" s="185">
        <v>10</v>
      </c>
      <c r="AI827" s="185">
        <v>2</v>
      </c>
      <c r="AJ827" s="183" t="s">
        <v>88</v>
      </c>
      <c r="AK827" s="183" t="s">
        <v>88</v>
      </c>
      <c r="AL827" s="185">
        <v>15750</v>
      </c>
      <c r="AM827" s="185">
        <v>60195</v>
      </c>
      <c r="AN827" s="185">
        <v>17329</v>
      </c>
      <c r="AO827" s="185">
        <v>0.5</v>
      </c>
      <c r="AP827" s="185">
        <v>0.2484863293062323</v>
      </c>
      <c r="AQ827" s="185">
        <v>0.03</v>
      </c>
      <c r="AR827" s="185" t="s">
        <v>88</v>
      </c>
      <c r="AS827" s="185">
        <v>6.83</v>
      </c>
      <c r="AT827" s="185">
        <v>64</v>
      </c>
      <c r="AU827" s="183" t="s">
        <v>88</v>
      </c>
      <c r="AV827" s="185">
        <v>7</v>
      </c>
      <c r="AW827" s="185">
        <v>0.1</v>
      </c>
      <c r="AX827" s="185">
        <v>2.5</v>
      </c>
      <c r="AY827" s="185">
        <v>0.14199999999999999</v>
      </c>
      <c r="AZ827" s="185">
        <v>17.5</v>
      </c>
      <c r="BA827" s="185">
        <v>15.6</v>
      </c>
      <c r="BB827" s="183" t="s">
        <v>88</v>
      </c>
      <c r="BC827" s="183" t="s">
        <v>88</v>
      </c>
      <c r="BD827" s="183" t="s">
        <v>88</v>
      </c>
      <c r="BE827" s="184" t="s">
        <v>88</v>
      </c>
      <c r="BF827" s="183" t="s">
        <v>88</v>
      </c>
      <c r="BG827" s="183" t="s">
        <v>88</v>
      </c>
      <c r="BH827" s="183" t="s">
        <v>88</v>
      </c>
      <c r="BI827" s="185">
        <f t="shared" si="474"/>
        <v>98.273144159998594</v>
      </c>
      <c r="BJ827" s="186">
        <f t="shared" si="475"/>
        <v>8.2214072941337761</v>
      </c>
      <c r="BK827" s="186">
        <f t="shared" si="476"/>
        <v>92.508238735622825</v>
      </c>
      <c r="BL827" s="186">
        <f t="shared" si="516"/>
        <v>80.14150832</v>
      </c>
      <c r="BM827" s="186">
        <f t="shared" si="478"/>
        <v>99.104004398411917</v>
      </c>
      <c r="BN827" s="186">
        <f t="shared" si="479"/>
        <v>61.608367706250007</v>
      </c>
      <c r="BO827" s="186">
        <f t="shared" si="480"/>
        <v>82.438239885695339</v>
      </c>
      <c r="BP827" s="186">
        <f t="shared" si="481"/>
        <v>82.282328825076547</v>
      </c>
      <c r="BQ827" s="186">
        <f t="shared" si="482"/>
        <v>85.870911388057607</v>
      </c>
      <c r="BR827" s="185">
        <f t="shared" si="483"/>
        <v>73.921943152585555</v>
      </c>
      <c r="BS827" s="129" t="str">
        <f t="shared" si="484"/>
        <v>BUENA</v>
      </c>
      <c r="BT827" s="186">
        <f t="shared" si="485"/>
        <v>17.605633802816904</v>
      </c>
      <c r="BU827" s="187">
        <f t="shared" si="486"/>
        <v>0.97099999999999997</v>
      </c>
      <c r="BV827" s="187">
        <f t="shared" si="487"/>
        <v>0.1</v>
      </c>
      <c r="BW827" s="186">
        <f t="shared" si="488"/>
        <v>1</v>
      </c>
      <c r="BX827" s="185">
        <f t="shared" si="517"/>
        <v>0.91</v>
      </c>
      <c r="BY827" s="187">
        <f t="shared" si="490"/>
        <v>0.999</v>
      </c>
      <c r="BZ827" s="187">
        <f t="shared" si="491"/>
        <v>0.89218217180760773</v>
      </c>
      <c r="CA827" s="185">
        <f t="shared" si="492"/>
        <v>0.8</v>
      </c>
      <c r="CB827" s="187">
        <f t="shared" si="493"/>
        <v>0.81352550405306512</v>
      </c>
      <c r="CC827" s="188" t="str">
        <f t="shared" si="494"/>
        <v>Aceptable</v>
      </c>
      <c r="CD827" s="187">
        <f t="shared" si="495"/>
        <v>0.10781782819239223</v>
      </c>
      <c r="CE827" s="185">
        <f t="shared" si="496"/>
        <v>0</v>
      </c>
      <c r="CF827" s="185">
        <f t="shared" si="497"/>
        <v>0</v>
      </c>
      <c r="CG827" s="187">
        <f t="shared" si="498"/>
        <v>3.5939276064130742E-2</v>
      </c>
      <c r="CH827" s="178" t="str">
        <f t="shared" si="499"/>
        <v>Ninguna</v>
      </c>
      <c r="CI827" s="185">
        <f t="shared" si="518"/>
        <v>0</v>
      </c>
      <c r="CJ827" s="185">
        <f t="shared" si="501"/>
        <v>1</v>
      </c>
      <c r="CK827" s="185">
        <f t="shared" si="502"/>
        <v>2.9000000000000026E-2</v>
      </c>
      <c r="CL827" s="189">
        <f t="shared" si="503"/>
        <v>0.34299999999999997</v>
      </c>
      <c r="CM827" s="178" t="str">
        <f t="shared" si="504"/>
        <v>Baja</v>
      </c>
      <c r="CN827" s="185">
        <f t="shared" si="505"/>
        <v>0</v>
      </c>
      <c r="CO827" s="185">
        <f t="shared" si="506"/>
        <v>0</v>
      </c>
      <c r="CP827" s="178" t="str">
        <f t="shared" si="507"/>
        <v>Ninguna</v>
      </c>
      <c r="CQ827" s="190">
        <f t="shared" si="508"/>
        <v>2.1578128401873384E-3</v>
      </c>
      <c r="CR827" s="190">
        <f t="shared" si="509"/>
        <v>2.1578128401873384E-3</v>
      </c>
      <c r="CS827" s="178" t="str">
        <f t="shared" si="510"/>
        <v>Ninguna</v>
      </c>
      <c r="CT827" s="191" t="str">
        <f t="shared" si="519"/>
        <v>Eutrofico</v>
      </c>
      <c r="CU827" s="178" t="s">
        <v>3322</v>
      </c>
      <c r="CV827" s="178" t="s">
        <v>3323</v>
      </c>
      <c r="CW827" s="182">
        <v>44552</v>
      </c>
      <c r="CX827" s="106">
        <f t="shared" si="512"/>
        <v>2.7784863293062321</v>
      </c>
    </row>
    <row r="828" spans="1:102" s="192" customFormat="1" ht="30" hidden="1" customHeight="1" x14ac:dyDescent="0.25">
      <c r="A828" s="178">
        <v>2021</v>
      </c>
      <c r="B828" s="179" t="s">
        <v>1171</v>
      </c>
      <c r="C828" s="179" t="s">
        <v>1166</v>
      </c>
      <c r="D828" s="85" t="s">
        <v>3251</v>
      </c>
      <c r="E828" s="179" t="s">
        <v>1136</v>
      </c>
      <c r="F828" s="180" t="s">
        <v>107</v>
      </c>
      <c r="G828" s="180" t="s">
        <v>991</v>
      </c>
      <c r="H828" s="171">
        <v>-75.774444439999996</v>
      </c>
      <c r="I828" s="172">
        <v>5.7938888889999998</v>
      </c>
      <c r="J828" s="193">
        <v>4692845.0109999999</v>
      </c>
      <c r="K828" s="194">
        <v>2198965.1359999999</v>
      </c>
      <c r="L828" s="174">
        <v>1911</v>
      </c>
      <c r="M828" s="180" t="s">
        <v>2544</v>
      </c>
      <c r="N828" s="180" t="s">
        <v>79</v>
      </c>
      <c r="O828" s="180" t="s">
        <v>2545</v>
      </c>
      <c r="P828" s="180" t="s">
        <v>80</v>
      </c>
      <c r="Q828" s="179" t="s">
        <v>2571</v>
      </c>
      <c r="R828" s="179" t="s">
        <v>725</v>
      </c>
      <c r="S828" s="179" t="s">
        <v>115</v>
      </c>
      <c r="T828" s="179" t="s">
        <v>116</v>
      </c>
      <c r="U828" s="85" t="s">
        <v>1118</v>
      </c>
      <c r="V828" s="179" t="s">
        <v>1119</v>
      </c>
      <c r="W828" s="179" t="s">
        <v>1168</v>
      </c>
      <c r="X828" s="182" t="s">
        <v>1166</v>
      </c>
      <c r="Y828" s="182">
        <v>44534</v>
      </c>
      <c r="Z828" s="183">
        <v>54.7</v>
      </c>
      <c r="AA828" s="183">
        <v>7.28</v>
      </c>
      <c r="AB828" s="183">
        <v>72.900000000000006</v>
      </c>
      <c r="AC828" s="183">
        <v>19.3</v>
      </c>
      <c r="AD828" s="183">
        <v>23.1</v>
      </c>
      <c r="AE828" s="183">
        <v>6.99</v>
      </c>
      <c r="AF828" s="183">
        <v>97</v>
      </c>
      <c r="AG828" s="183">
        <f t="shared" si="515"/>
        <v>3.8000000000000007</v>
      </c>
      <c r="AH828" s="185">
        <v>10.4</v>
      </c>
      <c r="AI828" s="185">
        <v>6.06</v>
      </c>
      <c r="AJ828" s="183" t="s">
        <v>88</v>
      </c>
      <c r="AK828" s="183" t="s">
        <v>88</v>
      </c>
      <c r="AL828" s="185">
        <v>1203300</v>
      </c>
      <c r="AM828" s="185">
        <v>1986300</v>
      </c>
      <c r="AN828" s="185">
        <v>1203300</v>
      </c>
      <c r="AO828" s="185">
        <v>0.5</v>
      </c>
      <c r="AP828" s="185">
        <v>0.2484863293062323</v>
      </c>
      <c r="AQ828" s="185">
        <v>0.03</v>
      </c>
      <c r="AR828" s="185" t="s">
        <v>88</v>
      </c>
      <c r="AS828" s="185">
        <v>10.4</v>
      </c>
      <c r="AT828" s="185">
        <v>86</v>
      </c>
      <c r="AU828" s="183" t="s">
        <v>88</v>
      </c>
      <c r="AV828" s="185">
        <v>7</v>
      </c>
      <c r="AW828" s="185">
        <v>0.1</v>
      </c>
      <c r="AX828" s="185">
        <v>2.5</v>
      </c>
      <c r="AY828" s="185">
        <v>0.217</v>
      </c>
      <c r="AZ828" s="185">
        <v>22.8</v>
      </c>
      <c r="BA828" s="185">
        <v>14.5</v>
      </c>
      <c r="BB828" s="183" t="s">
        <v>88</v>
      </c>
      <c r="BC828" s="183" t="s">
        <v>88</v>
      </c>
      <c r="BD828" s="183" t="s">
        <v>88</v>
      </c>
      <c r="BE828" s="184" t="s">
        <v>88</v>
      </c>
      <c r="BF828" s="183" t="s">
        <v>88</v>
      </c>
      <c r="BG828" s="183" t="s">
        <v>88</v>
      </c>
      <c r="BH828" s="183" t="s">
        <v>88</v>
      </c>
      <c r="BI828" s="185">
        <f t="shared" si="474"/>
        <v>98.248378601054924</v>
      </c>
      <c r="BJ828" s="186">
        <f t="shared" si="475"/>
        <v>2</v>
      </c>
      <c r="BK828" s="186">
        <f t="shared" si="476"/>
        <v>93.009419355668541</v>
      </c>
      <c r="BL828" s="186">
        <f t="shared" si="516"/>
        <v>51.063662934948226</v>
      </c>
      <c r="BM828" s="186">
        <f t="shared" si="478"/>
        <v>99.104004398411917</v>
      </c>
      <c r="BN828" s="186">
        <f t="shared" si="479"/>
        <v>61.608367706250007</v>
      </c>
      <c r="BO828" s="186">
        <f t="shared" si="480"/>
        <v>79.306378458376571</v>
      </c>
      <c r="BP828" s="186">
        <f t="shared" si="481"/>
        <v>75.535619252387846</v>
      </c>
      <c r="BQ828" s="186">
        <f t="shared" si="482"/>
        <v>85.150672356017608</v>
      </c>
      <c r="BR828" s="185">
        <f t="shared" si="483"/>
        <v>68.875535075563292</v>
      </c>
      <c r="BS828" s="129" t="str">
        <f t="shared" si="484"/>
        <v>MEDIA</v>
      </c>
      <c r="BT828" s="186">
        <f t="shared" si="485"/>
        <v>11.52073732718894</v>
      </c>
      <c r="BU828" s="187">
        <f t="shared" si="486"/>
        <v>0.97</v>
      </c>
      <c r="BV828" s="187">
        <f t="shared" si="487"/>
        <v>0.1</v>
      </c>
      <c r="BW828" s="186">
        <f t="shared" si="488"/>
        <v>1</v>
      </c>
      <c r="BX828" s="185">
        <f t="shared" si="517"/>
        <v>0.91</v>
      </c>
      <c r="BY828" s="187">
        <f t="shared" si="490"/>
        <v>0.999</v>
      </c>
      <c r="BZ828" s="187">
        <f t="shared" si="491"/>
        <v>0.82779137943371706</v>
      </c>
      <c r="CA828" s="185">
        <f t="shared" si="492"/>
        <v>0.6</v>
      </c>
      <c r="CB828" s="187">
        <f t="shared" si="493"/>
        <v>0.77635079312072042</v>
      </c>
      <c r="CC828" s="188" t="str">
        <f t="shared" si="494"/>
        <v>Aceptable</v>
      </c>
      <c r="CD828" s="187">
        <f t="shared" si="495"/>
        <v>0.17220862056628292</v>
      </c>
      <c r="CE828" s="185">
        <f t="shared" si="496"/>
        <v>0</v>
      </c>
      <c r="CF828" s="185">
        <f t="shared" si="497"/>
        <v>0</v>
      </c>
      <c r="CG828" s="187">
        <f t="shared" si="498"/>
        <v>5.7402873522094305E-2</v>
      </c>
      <c r="CH828" s="178" t="str">
        <f t="shared" si="499"/>
        <v>Ninguna</v>
      </c>
      <c r="CI828" s="185">
        <f t="shared" si="518"/>
        <v>0.49773083691640024</v>
      </c>
      <c r="CJ828" s="185">
        <f t="shared" si="501"/>
        <v>1</v>
      </c>
      <c r="CK828" s="185">
        <f t="shared" si="502"/>
        <v>3.0000000000000027E-2</v>
      </c>
      <c r="CL828" s="189">
        <f t="shared" si="503"/>
        <v>0.50924361230546678</v>
      </c>
      <c r="CM828" s="178" t="str">
        <f t="shared" si="504"/>
        <v>Media</v>
      </c>
      <c r="CN828" s="185">
        <f t="shared" si="505"/>
        <v>0</v>
      </c>
      <c r="CO828" s="185">
        <f t="shared" si="506"/>
        <v>0</v>
      </c>
      <c r="CP828" s="178" t="str">
        <f t="shared" si="507"/>
        <v>Ninguna</v>
      </c>
      <c r="CQ828" s="190">
        <f t="shared" si="508"/>
        <v>2.5630269487406407E-3</v>
      </c>
      <c r="CR828" s="190">
        <f t="shared" si="509"/>
        <v>2.5630269487406407E-3</v>
      </c>
      <c r="CS828" s="178" t="str">
        <f t="shared" si="510"/>
        <v>Ninguna</v>
      </c>
      <c r="CT828" s="191" t="str">
        <f t="shared" si="519"/>
        <v>Eutrofico</v>
      </c>
      <c r="CU828" s="178" t="s">
        <v>3322</v>
      </c>
      <c r="CV828" s="178" t="s">
        <v>3323</v>
      </c>
      <c r="CW828" s="182">
        <v>44552</v>
      </c>
      <c r="CX828" s="106">
        <f t="shared" si="512"/>
        <v>2.7784863293062321</v>
      </c>
    </row>
    <row r="829" spans="1:102" s="192" customFormat="1" ht="30" hidden="1" customHeight="1" x14ac:dyDescent="0.25">
      <c r="A829" s="178">
        <v>2021</v>
      </c>
      <c r="B829" s="203" t="s">
        <v>1046</v>
      </c>
      <c r="C829" s="179" t="s">
        <v>503</v>
      </c>
      <c r="D829" s="85" t="s">
        <v>1151</v>
      </c>
      <c r="E829" s="179" t="s">
        <v>1136</v>
      </c>
      <c r="F829" s="180" t="s">
        <v>107</v>
      </c>
      <c r="G829" s="180">
        <v>7</v>
      </c>
      <c r="H829" s="87">
        <v>-75.783861110000004</v>
      </c>
      <c r="I829" s="119">
        <v>5.7852499999999996</v>
      </c>
      <c r="J829" s="181">
        <v>4691796.9709999999</v>
      </c>
      <c r="K829" s="180">
        <v>2198014.5520000001</v>
      </c>
      <c r="L829" s="89">
        <v>1880</v>
      </c>
      <c r="M829" s="180" t="s">
        <v>2544</v>
      </c>
      <c r="N829" s="180" t="s">
        <v>79</v>
      </c>
      <c r="O829" s="180" t="s">
        <v>2545</v>
      </c>
      <c r="P829" s="180" t="s">
        <v>80</v>
      </c>
      <c r="Q829" s="179" t="s">
        <v>2571</v>
      </c>
      <c r="R829" s="179" t="s">
        <v>725</v>
      </c>
      <c r="S829" s="179" t="s">
        <v>115</v>
      </c>
      <c r="T829" s="179" t="s">
        <v>116</v>
      </c>
      <c r="U829" s="85" t="s">
        <v>500</v>
      </c>
      <c r="V829" s="179" t="s">
        <v>727</v>
      </c>
      <c r="W829" s="179" t="s">
        <v>502</v>
      </c>
      <c r="X829" s="182" t="s">
        <v>503</v>
      </c>
      <c r="Y829" s="182">
        <v>44532</v>
      </c>
      <c r="Z829" s="183">
        <v>68.099999999999994</v>
      </c>
      <c r="AA829" s="202">
        <v>7.6</v>
      </c>
      <c r="AB829" s="202">
        <v>163.9</v>
      </c>
      <c r="AC829" s="202">
        <v>21.8</v>
      </c>
      <c r="AD829" s="202">
        <v>24.6</v>
      </c>
      <c r="AE829" s="202">
        <v>6.55</v>
      </c>
      <c r="AF829" s="202">
        <v>94.1</v>
      </c>
      <c r="AG829" s="183">
        <f t="shared" si="515"/>
        <v>2.8000000000000007</v>
      </c>
      <c r="AH829" s="204">
        <v>67.8</v>
      </c>
      <c r="AI829" s="204">
        <v>29</v>
      </c>
      <c r="AJ829" s="183" t="s">
        <v>88</v>
      </c>
      <c r="AK829" s="202" t="s">
        <v>88</v>
      </c>
      <c r="AL829" s="204">
        <v>1204000</v>
      </c>
      <c r="AM829" s="204">
        <v>1999500</v>
      </c>
      <c r="AN829" s="204">
        <v>1523000</v>
      </c>
      <c r="AO829" s="204">
        <v>0.83099999999999996</v>
      </c>
      <c r="AP829" s="204">
        <v>0.2484863293062323</v>
      </c>
      <c r="AQ829" s="204">
        <v>0.45</v>
      </c>
      <c r="AR829" s="204" t="s">
        <v>88</v>
      </c>
      <c r="AS829" s="204">
        <v>32.799999999999997</v>
      </c>
      <c r="AT829" s="204">
        <v>149</v>
      </c>
      <c r="AU829" s="202" t="s">
        <v>88</v>
      </c>
      <c r="AV829" s="204">
        <v>22</v>
      </c>
      <c r="AW829" s="204">
        <v>0.1</v>
      </c>
      <c r="AX829" s="204">
        <v>5.99</v>
      </c>
      <c r="AY829" s="204">
        <v>0.76</v>
      </c>
      <c r="AZ829" s="204">
        <v>48.1</v>
      </c>
      <c r="BA829" s="204">
        <v>27.5</v>
      </c>
      <c r="BB829" s="202" t="s">
        <v>88</v>
      </c>
      <c r="BC829" s="202" t="s">
        <v>88</v>
      </c>
      <c r="BD829" s="202" t="s">
        <v>88</v>
      </c>
      <c r="BE829" s="205" t="s">
        <v>88</v>
      </c>
      <c r="BF829" s="202" t="s">
        <v>88</v>
      </c>
      <c r="BG829" s="202" t="s">
        <v>88</v>
      </c>
      <c r="BH829" s="202" t="s">
        <v>88</v>
      </c>
      <c r="BI829" s="195">
        <f t="shared" si="474"/>
        <v>97.28877193380913</v>
      </c>
      <c r="BJ829" s="196">
        <f t="shared" si="475"/>
        <v>2</v>
      </c>
      <c r="BK829" s="196">
        <f t="shared" si="476"/>
        <v>92.380194015993766</v>
      </c>
      <c r="BL829" s="196">
        <f t="shared" si="516"/>
        <v>5.1963973699999997</v>
      </c>
      <c r="BM829" s="196">
        <f t="shared" si="478"/>
        <v>99.104004398411917</v>
      </c>
      <c r="BN829" s="196">
        <f t="shared" si="479"/>
        <v>46.38628458279625</v>
      </c>
      <c r="BO829" s="196">
        <f t="shared" si="480"/>
        <v>83.657026035192217</v>
      </c>
      <c r="BP829" s="196">
        <f t="shared" si="481"/>
        <v>49.298339807395848</v>
      </c>
      <c r="BQ829" s="196">
        <f t="shared" si="482"/>
        <v>78.582818026411104</v>
      </c>
      <c r="BR829" s="185">
        <f t="shared" si="483"/>
        <v>59.951912229287359</v>
      </c>
      <c r="BS829" s="129" t="str">
        <f t="shared" si="484"/>
        <v>MEDIA</v>
      </c>
      <c r="BT829" s="186">
        <f t="shared" si="485"/>
        <v>7.8815789473684212</v>
      </c>
      <c r="BU829" s="187">
        <f t="shared" si="486"/>
        <v>0.94099999999999995</v>
      </c>
      <c r="BV829" s="197">
        <f t="shared" si="487"/>
        <v>0.1</v>
      </c>
      <c r="BW829" s="196">
        <f t="shared" si="488"/>
        <v>1</v>
      </c>
      <c r="BX829" s="195">
        <f t="shared" si="517"/>
        <v>0.26</v>
      </c>
      <c r="BY829" s="197">
        <f t="shared" si="490"/>
        <v>0.95399999999999996</v>
      </c>
      <c r="BZ829" s="197">
        <f t="shared" si="491"/>
        <v>0.49004036948815199</v>
      </c>
      <c r="CA829" s="195">
        <f t="shared" si="492"/>
        <v>0.35</v>
      </c>
      <c r="CB829" s="187">
        <f t="shared" si="493"/>
        <v>0.59212565172834142</v>
      </c>
      <c r="CC829" s="198" t="str">
        <f t="shared" si="494"/>
        <v>Regular</v>
      </c>
      <c r="CD829" s="187">
        <f t="shared" si="495"/>
        <v>0.50995963051184801</v>
      </c>
      <c r="CE829" s="185">
        <f t="shared" si="496"/>
        <v>0</v>
      </c>
      <c r="CF829" s="185">
        <f t="shared" si="497"/>
        <v>0</v>
      </c>
      <c r="CG829" s="187">
        <f t="shared" si="498"/>
        <v>0.16998654350394934</v>
      </c>
      <c r="CH829" s="199" t="str">
        <f t="shared" si="499"/>
        <v>Ninguna</v>
      </c>
      <c r="CI829" s="185">
        <f t="shared" si="518"/>
        <v>0.97367859852926908</v>
      </c>
      <c r="CJ829" s="185">
        <f t="shared" si="501"/>
        <v>1</v>
      </c>
      <c r="CK829" s="185">
        <f t="shared" si="502"/>
        <v>5.9000000000000052E-2</v>
      </c>
      <c r="CL829" s="189">
        <f t="shared" si="503"/>
        <v>0.67755953284308967</v>
      </c>
      <c r="CM829" s="200" t="str">
        <f t="shared" si="504"/>
        <v>Alta</v>
      </c>
      <c r="CN829" s="185">
        <f t="shared" si="505"/>
        <v>4.5999999999999999E-2</v>
      </c>
      <c r="CO829" s="185">
        <f t="shared" si="506"/>
        <v>4.5999999999999999E-2</v>
      </c>
      <c r="CP829" s="200" t="str">
        <f t="shared" si="507"/>
        <v>Ninguna</v>
      </c>
      <c r="CQ829" s="190">
        <f t="shared" si="508"/>
        <v>7.6908758815083375E-3</v>
      </c>
      <c r="CR829" s="190">
        <f t="shared" si="509"/>
        <v>7.6908758815083375E-3</v>
      </c>
      <c r="CS829" s="200" t="str">
        <f t="shared" si="510"/>
        <v>Ninguna</v>
      </c>
      <c r="CT829" s="201" t="str">
        <f t="shared" si="519"/>
        <v>Eutrofico</v>
      </c>
      <c r="CU829" s="206" t="s">
        <v>3324</v>
      </c>
      <c r="CV829" s="206" t="s">
        <v>3325</v>
      </c>
      <c r="CW829" s="207">
        <v>44551</v>
      </c>
      <c r="CX829" s="106">
        <f t="shared" si="512"/>
        <v>6.6884863293062322</v>
      </c>
    </row>
    <row r="830" spans="1:102" s="192" customFormat="1" ht="30" hidden="1" customHeight="1" x14ac:dyDescent="0.25">
      <c r="A830" s="178">
        <v>2021</v>
      </c>
      <c r="B830" s="179" t="s">
        <v>1050</v>
      </c>
      <c r="C830" s="179" t="s">
        <v>503</v>
      </c>
      <c r="D830" s="85" t="s">
        <v>1155</v>
      </c>
      <c r="E830" s="179" t="s">
        <v>1136</v>
      </c>
      <c r="F830" s="180" t="s">
        <v>107</v>
      </c>
      <c r="G830" s="180">
        <v>7</v>
      </c>
      <c r="H830" s="171">
        <v>-75.784111109999998</v>
      </c>
      <c r="I830" s="172">
        <v>5.784336111</v>
      </c>
      <c r="J830" s="193">
        <v>4691768.7759999996</v>
      </c>
      <c r="K830" s="194">
        <v>2197913.5759999999</v>
      </c>
      <c r="L830" s="174">
        <v>1876</v>
      </c>
      <c r="M830" s="180" t="s">
        <v>2544</v>
      </c>
      <c r="N830" s="180" t="s">
        <v>79</v>
      </c>
      <c r="O830" s="180" t="s">
        <v>2545</v>
      </c>
      <c r="P830" s="180" t="s">
        <v>80</v>
      </c>
      <c r="Q830" s="179" t="s">
        <v>2571</v>
      </c>
      <c r="R830" s="179" t="s">
        <v>725</v>
      </c>
      <c r="S830" s="179" t="s">
        <v>115</v>
      </c>
      <c r="T830" s="179" t="s">
        <v>116</v>
      </c>
      <c r="U830" s="85" t="s">
        <v>500</v>
      </c>
      <c r="V830" s="179" t="s">
        <v>727</v>
      </c>
      <c r="W830" s="179" t="s">
        <v>502</v>
      </c>
      <c r="X830" s="182" t="s">
        <v>503</v>
      </c>
      <c r="Y830" s="182">
        <v>44532</v>
      </c>
      <c r="Z830" s="183">
        <v>88.8</v>
      </c>
      <c r="AA830" s="183">
        <v>7.66</v>
      </c>
      <c r="AB830" s="183">
        <v>219</v>
      </c>
      <c r="AC830" s="183">
        <v>20.9</v>
      </c>
      <c r="AD830" s="183">
        <v>24.3</v>
      </c>
      <c r="AE830" s="183">
        <v>6.5</v>
      </c>
      <c r="AF830" s="183">
        <v>92.9</v>
      </c>
      <c r="AG830" s="183">
        <f t="shared" si="515"/>
        <v>3.4000000000000021</v>
      </c>
      <c r="AH830" s="185">
        <v>84.2</v>
      </c>
      <c r="AI830" s="185">
        <v>39.299999999999997</v>
      </c>
      <c r="AJ830" s="183" t="s">
        <v>88</v>
      </c>
      <c r="AK830" s="183" t="s">
        <v>88</v>
      </c>
      <c r="AL830" s="185">
        <v>2064000</v>
      </c>
      <c r="AM830" s="185">
        <v>3873000</v>
      </c>
      <c r="AN830" s="185">
        <v>2105000</v>
      </c>
      <c r="AO830" s="185">
        <v>1.61</v>
      </c>
      <c r="AP830" s="185">
        <v>0.2484863293062323</v>
      </c>
      <c r="AQ830" s="185">
        <v>0.34499999999999997</v>
      </c>
      <c r="AR830" s="185" t="s">
        <v>88</v>
      </c>
      <c r="AS830" s="185">
        <v>26.3</v>
      </c>
      <c r="AT830" s="185">
        <v>167</v>
      </c>
      <c r="AU830" s="183" t="s">
        <v>88</v>
      </c>
      <c r="AV830" s="185">
        <v>16</v>
      </c>
      <c r="AW830" s="185">
        <v>0.1</v>
      </c>
      <c r="AX830" s="185">
        <v>10.8</v>
      </c>
      <c r="AY830" s="185">
        <v>0.90100000000000002</v>
      </c>
      <c r="AZ830" s="185">
        <v>62.2</v>
      </c>
      <c r="BA830" s="185">
        <v>29.4</v>
      </c>
      <c r="BB830" s="183" t="s">
        <v>88</v>
      </c>
      <c r="BC830" s="183" t="s">
        <v>88</v>
      </c>
      <c r="BD830" s="183" t="s">
        <v>88</v>
      </c>
      <c r="BE830" s="184" t="s">
        <v>88</v>
      </c>
      <c r="BF830" s="183" t="s">
        <v>88</v>
      </c>
      <c r="BG830" s="183" t="s">
        <v>88</v>
      </c>
      <c r="BH830" s="183" t="s">
        <v>88</v>
      </c>
      <c r="BI830" s="195">
        <f t="shared" si="474"/>
        <v>96.756192009028908</v>
      </c>
      <c r="BJ830" s="196">
        <f t="shared" si="475"/>
        <v>2</v>
      </c>
      <c r="BK830" s="196">
        <f t="shared" si="476"/>
        <v>91.744910772620642</v>
      </c>
      <c r="BL830" s="196">
        <f t="shared" si="516"/>
        <v>2</v>
      </c>
      <c r="BM830" s="196">
        <f t="shared" si="478"/>
        <v>99.104004398411917</v>
      </c>
      <c r="BN830" s="196">
        <f t="shared" si="479"/>
        <v>29.034046951199684</v>
      </c>
      <c r="BO830" s="196">
        <f t="shared" si="480"/>
        <v>81.142818448590134</v>
      </c>
      <c r="BP830" s="196">
        <f t="shared" si="481"/>
        <v>54.766445112007801</v>
      </c>
      <c r="BQ830" s="196">
        <f t="shared" si="482"/>
        <v>75.867990923923116</v>
      </c>
      <c r="BR830" s="185">
        <f t="shared" si="483"/>
        <v>57.700654779978606</v>
      </c>
      <c r="BS830" s="129" t="str">
        <f t="shared" si="484"/>
        <v>MEDIA</v>
      </c>
      <c r="BT830" s="186">
        <f t="shared" si="485"/>
        <v>11.986681465038846</v>
      </c>
      <c r="BU830" s="187">
        <f t="shared" si="486"/>
        <v>0.92900000000000005</v>
      </c>
      <c r="BV830" s="197">
        <f t="shared" si="487"/>
        <v>0.1</v>
      </c>
      <c r="BW830" s="196">
        <f t="shared" si="488"/>
        <v>1</v>
      </c>
      <c r="BX830" s="195">
        <f t="shared" si="517"/>
        <v>0.125</v>
      </c>
      <c r="BY830" s="197">
        <f t="shared" si="490"/>
        <v>0.97199999999999998</v>
      </c>
      <c r="BZ830" s="197">
        <f t="shared" si="491"/>
        <v>0.24803935126134469</v>
      </c>
      <c r="CA830" s="195">
        <f t="shared" si="492"/>
        <v>0.6</v>
      </c>
      <c r="CB830" s="187">
        <f t="shared" si="493"/>
        <v>0.57494550917658827</v>
      </c>
      <c r="CC830" s="198" t="str">
        <f t="shared" si="494"/>
        <v>Regular</v>
      </c>
      <c r="CD830" s="187">
        <f t="shared" si="495"/>
        <v>0.75196064873865531</v>
      </c>
      <c r="CE830" s="185">
        <f t="shared" si="496"/>
        <v>0</v>
      </c>
      <c r="CF830" s="185">
        <f t="shared" si="497"/>
        <v>6.0999999999999999E-2</v>
      </c>
      <c r="CG830" s="187">
        <f t="shared" si="498"/>
        <v>0.27098688291288514</v>
      </c>
      <c r="CH830" s="199" t="str">
        <f t="shared" si="499"/>
        <v>Baja</v>
      </c>
      <c r="CI830" s="185">
        <f t="shared" si="518"/>
        <v>1</v>
      </c>
      <c r="CJ830" s="185">
        <f t="shared" si="501"/>
        <v>1</v>
      </c>
      <c r="CK830" s="185">
        <f t="shared" si="502"/>
        <v>7.0999999999999952E-2</v>
      </c>
      <c r="CL830" s="189">
        <f t="shared" si="503"/>
        <v>0.69033333333333324</v>
      </c>
      <c r="CM830" s="200" t="str">
        <f t="shared" si="504"/>
        <v>Alta</v>
      </c>
      <c r="CN830" s="185">
        <f t="shared" si="505"/>
        <v>2.8000000000000001E-2</v>
      </c>
      <c r="CO830" s="185">
        <f t="shared" si="506"/>
        <v>2.8000000000000001E-2</v>
      </c>
      <c r="CP830" s="200" t="str">
        <f t="shared" si="507"/>
        <v>Ninguna</v>
      </c>
      <c r="CQ830" s="190">
        <f t="shared" si="508"/>
        <v>9.4429409297708284E-3</v>
      </c>
      <c r="CR830" s="190">
        <f t="shared" si="509"/>
        <v>9.4429409297708284E-3</v>
      </c>
      <c r="CS830" s="200" t="str">
        <f t="shared" si="510"/>
        <v>Ninguna</v>
      </c>
      <c r="CT830" s="201" t="str">
        <f t="shared" si="519"/>
        <v>Eutrofico</v>
      </c>
      <c r="CU830" s="178" t="s">
        <v>3324</v>
      </c>
      <c r="CV830" s="178" t="s">
        <v>3325</v>
      </c>
      <c r="CW830" s="182">
        <v>44551</v>
      </c>
      <c r="CX830" s="106">
        <f t="shared" si="512"/>
        <v>11.393486329306233</v>
      </c>
    </row>
    <row r="831" spans="1:102" s="192" customFormat="1" ht="30" hidden="1" customHeight="1" x14ac:dyDescent="0.25">
      <c r="A831" s="178">
        <v>2021</v>
      </c>
      <c r="B831" s="179" t="s">
        <v>1165</v>
      </c>
      <c r="C831" s="179" t="s">
        <v>1166</v>
      </c>
      <c r="D831" s="85" t="s">
        <v>1167</v>
      </c>
      <c r="E831" s="179" t="s">
        <v>1117</v>
      </c>
      <c r="F831" s="180" t="s">
        <v>107</v>
      </c>
      <c r="G831" s="180" t="s">
        <v>991</v>
      </c>
      <c r="H831" s="87">
        <v>-75.837722220000003</v>
      </c>
      <c r="I831" s="119">
        <v>5.7949166669999999</v>
      </c>
      <c r="J831" s="181">
        <v>4685834.5659999996</v>
      </c>
      <c r="K831" s="180">
        <v>2199113.5559999999</v>
      </c>
      <c r="L831" s="89">
        <v>1806</v>
      </c>
      <c r="M831" s="180" t="s">
        <v>2544</v>
      </c>
      <c r="N831" s="180" t="s">
        <v>79</v>
      </c>
      <c r="O831" s="180" t="s">
        <v>2545</v>
      </c>
      <c r="P831" s="180" t="s">
        <v>80</v>
      </c>
      <c r="Q831" s="179" t="s">
        <v>2571</v>
      </c>
      <c r="R831" s="179" t="s">
        <v>725</v>
      </c>
      <c r="S831" s="179" t="s">
        <v>115</v>
      </c>
      <c r="T831" s="179" t="s">
        <v>116</v>
      </c>
      <c r="U831" s="85" t="s">
        <v>1118</v>
      </c>
      <c r="V831" s="179" t="s">
        <v>1119</v>
      </c>
      <c r="W831" s="179" t="s">
        <v>1168</v>
      </c>
      <c r="X831" s="182" t="s">
        <v>1166</v>
      </c>
      <c r="Y831" s="182" t="s">
        <v>3326</v>
      </c>
      <c r="Z831" s="183">
        <v>46.4</v>
      </c>
      <c r="AA831" s="183">
        <v>7.76</v>
      </c>
      <c r="AB831" s="183">
        <v>84.8</v>
      </c>
      <c r="AC831" s="183">
        <v>18.600000000000001</v>
      </c>
      <c r="AD831" s="183">
        <v>21.4</v>
      </c>
      <c r="AE831" s="183">
        <v>6.91</v>
      </c>
      <c r="AF831" s="183">
        <v>99.2</v>
      </c>
      <c r="AG831" s="183">
        <f t="shared" si="515"/>
        <v>2.7999999999999972</v>
      </c>
      <c r="AH831" s="185">
        <v>38.5</v>
      </c>
      <c r="AI831" s="185">
        <v>16.100000000000001</v>
      </c>
      <c r="AJ831" s="183" t="s">
        <v>88</v>
      </c>
      <c r="AK831" s="183" t="s">
        <v>88</v>
      </c>
      <c r="AL831" s="185">
        <v>1376000</v>
      </c>
      <c r="AM831" s="185">
        <v>4106000</v>
      </c>
      <c r="AN831" s="185">
        <v>1414000</v>
      </c>
      <c r="AO831" s="185">
        <v>0.70699999999999996</v>
      </c>
      <c r="AP831" s="185">
        <v>0.2484863293062323</v>
      </c>
      <c r="AQ831" s="185">
        <v>0.03</v>
      </c>
      <c r="AR831" s="185" t="s">
        <v>88</v>
      </c>
      <c r="AS831" s="185">
        <v>17.5</v>
      </c>
      <c r="AT831" s="185">
        <v>103</v>
      </c>
      <c r="AU831" s="183" t="s">
        <v>88</v>
      </c>
      <c r="AV831" s="185">
        <v>24</v>
      </c>
      <c r="AW831" s="185">
        <v>0.1</v>
      </c>
      <c r="AX831" s="185">
        <v>4.28</v>
      </c>
      <c r="AY831" s="185">
        <v>0.53400000000000003</v>
      </c>
      <c r="AZ831" s="185">
        <v>30.7</v>
      </c>
      <c r="BA831" s="185">
        <v>18</v>
      </c>
      <c r="BB831" s="183" t="s">
        <v>88</v>
      </c>
      <c r="BC831" s="183" t="s">
        <v>88</v>
      </c>
      <c r="BD831" s="183" t="s">
        <v>88</v>
      </c>
      <c r="BE831" s="184" t="s">
        <v>88</v>
      </c>
      <c r="BF831" s="183" t="s">
        <v>88</v>
      </c>
      <c r="BG831" s="183" t="s">
        <v>88</v>
      </c>
      <c r="BH831" s="183" t="s">
        <v>88</v>
      </c>
      <c r="BI831" s="195">
        <f t="shared" si="474"/>
        <v>98.664590403874016</v>
      </c>
      <c r="BJ831" s="196">
        <f t="shared" si="475"/>
        <v>2</v>
      </c>
      <c r="BK831" s="196">
        <f t="shared" si="476"/>
        <v>90.275628599447373</v>
      </c>
      <c r="BL831" s="196">
        <f t="shared" si="516"/>
        <v>18.43525523215699</v>
      </c>
      <c r="BM831" s="196">
        <f t="shared" si="478"/>
        <v>99.104004398411917</v>
      </c>
      <c r="BN831" s="196">
        <f t="shared" si="479"/>
        <v>51.347520108318612</v>
      </c>
      <c r="BO831" s="196">
        <f t="shared" si="480"/>
        <v>83.657026035192217</v>
      </c>
      <c r="BP831" s="196">
        <f t="shared" si="481"/>
        <v>64.64443554296875</v>
      </c>
      <c r="BQ831" s="196">
        <f t="shared" si="482"/>
        <v>83.948802053139104</v>
      </c>
      <c r="BR831" s="185">
        <f t="shared" si="483"/>
        <v>63.51000363148458</v>
      </c>
      <c r="BS831" s="129" t="str">
        <f t="shared" si="484"/>
        <v>MEDIA</v>
      </c>
      <c r="BT831" s="186">
        <f t="shared" si="485"/>
        <v>8.0149812734082388</v>
      </c>
      <c r="BU831" s="187">
        <f t="shared" si="486"/>
        <v>0.9920000000000001</v>
      </c>
      <c r="BV831" s="197">
        <f t="shared" si="487"/>
        <v>0.1</v>
      </c>
      <c r="BW831" s="196">
        <f t="shared" si="488"/>
        <v>1</v>
      </c>
      <c r="BX831" s="195">
        <f t="shared" si="517"/>
        <v>0.51</v>
      </c>
      <c r="BY831" s="197">
        <f t="shared" si="490"/>
        <v>0.94799999999999995</v>
      </c>
      <c r="BZ831" s="197">
        <f t="shared" si="491"/>
        <v>0.78911269248988525</v>
      </c>
      <c r="CA831" s="195">
        <f t="shared" si="492"/>
        <v>0.35</v>
      </c>
      <c r="CB831" s="187">
        <f t="shared" si="493"/>
        <v>0.67631577694858402</v>
      </c>
      <c r="CC831" s="198" t="str">
        <f t="shared" si="494"/>
        <v>Regular</v>
      </c>
      <c r="CD831" s="187">
        <f t="shared" si="495"/>
        <v>0.21088730751011472</v>
      </c>
      <c r="CE831" s="185">
        <f t="shared" si="496"/>
        <v>0</v>
      </c>
      <c r="CF831" s="185">
        <f t="shared" si="497"/>
        <v>0</v>
      </c>
      <c r="CG831" s="187">
        <f t="shared" si="498"/>
        <v>7.0295769170038241E-2</v>
      </c>
      <c r="CH831" s="199" t="str">
        <f t="shared" si="499"/>
        <v>Ninguna</v>
      </c>
      <c r="CI831" s="185">
        <f t="shared" si="518"/>
        <v>0.79477811322229475</v>
      </c>
      <c r="CJ831" s="185">
        <f t="shared" si="501"/>
        <v>1</v>
      </c>
      <c r="CK831" s="185">
        <f t="shared" si="502"/>
        <v>7.9999999999998961E-3</v>
      </c>
      <c r="CL831" s="189">
        <f t="shared" si="503"/>
        <v>0.60092603774076492</v>
      </c>
      <c r="CM831" s="200" t="str">
        <f t="shared" si="504"/>
        <v>Alta</v>
      </c>
      <c r="CN831" s="185">
        <f t="shared" si="505"/>
        <v>5.2000000000000005E-2</v>
      </c>
      <c r="CO831" s="185">
        <f t="shared" si="506"/>
        <v>5.2000000000000005E-2</v>
      </c>
      <c r="CP831" s="200" t="str">
        <f t="shared" si="507"/>
        <v>Ninguna</v>
      </c>
      <c r="CQ831" s="190">
        <f t="shared" si="508"/>
        <v>1.3281666456488005E-2</v>
      </c>
      <c r="CR831" s="190">
        <f t="shared" si="509"/>
        <v>1.3281666456488005E-2</v>
      </c>
      <c r="CS831" s="200" t="str">
        <f t="shared" si="510"/>
        <v>Ninguna</v>
      </c>
      <c r="CT831" s="201" t="str">
        <f t="shared" si="519"/>
        <v>Eutrofico</v>
      </c>
      <c r="CU831" s="178" t="s">
        <v>3327</v>
      </c>
      <c r="CV831" s="178" t="s">
        <v>3328</v>
      </c>
      <c r="CW831" s="182">
        <v>44550</v>
      </c>
      <c r="CX831" s="106">
        <f t="shared" si="512"/>
        <v>4.5584863293062323</v>
      </c>
    </row>
    <row r="832" spans="1:102" s="192" customFormat="1" ht="30" hidden="1" customHeight="1" x14ac:dyDescent="0.25">
      <c r="A832" s="178">
        <v>2021</v>
      </c>
      <c r="B832" s="179" t="s">
        <v>1171</v>
      </c>
      <c r="C832" s="179" t="s">
        <v>1166</v>
      </c>
      <c r="D832" s="85" t="s">
        <v>1172</v>
      </c>
      <c r="E832" s="179" t="s">
        <v>1117</v>
      </c>
      <c r="F832" s="180" t="s">
        <v>107</v>
      </c>
      <c r="G832" s="180" t="s">
        <v>991</v>
      </c>
      <c r="H832" s="171">
        <v>-75.837888890000002</v>
      </c>
      <c r="I832" s="172">
        <v>5.795083333</v>
      </c>
      <c r="J832" s="193">
        <v>4685816.1550000003</v>
      </c>
      <c r="K832" s="194">
        <v>2199132.0129999998</v>
      </c>
      <c r="L832" s="174">
        <v>1810</v>
      </c>
      <c r="M832" s="180" t="s">
        <v>2544</v>
      </c>
      <c r="N832" s="180" t="s">
        <v>79</v>
      </c>
      <c r="O832" s="180" t="s">
        <v>2545</v>
      </c>
      <c r="P832" s="180" t="s">
        <v>80</v>
      </c>
      <c r="Q832" s="179" t="s">
        <v>2571</v>
      </c>
      <c r="R832" s="179" t="s">
        <v>725</v>
      </c>
      <c r="S832" s="179" t="s">
        <v>115</v>
      </c>
      <c r="T832" s="179" t="s">
        <v>116</v>
      </c>
      <c r="U832" s="85" t="s">
        <v>1118</v>
      </c>
      <c r="V832" s="179" t="s">
        <v>1119</v>
      </c>
      <c r="W832" s="179" t="s">
        <v>1168</v>
      </c>
      <c r="X832" s="182" t="s">
        <v>1166</v>
      </c>
      <c r="Y832" s="182" t="s">
        <v>3326</v>
      </c>
      <c r="Z832" s="183">
        <v>58.1</v>
      </c>
      <c r="AA832" s="183">
        <v>7.59</v>
      </c>
      <c r="AB832" s="183">
        <v>116.6</v>
      </c>
      <c r="AC832" s="183">
        <v>18.7</v>
      </c>
      <c r="AD832" s="183">
        <v>21.4</v>
      </c>
      <c r="AE832" s="183">
        <v>6.6</v>
      </c>
      <c r="AF832" s="183">
        <v>88.4</v>
      </c>
      <c r="AG832" s="183">
        <f t="shared" si="515"/>
        <v>2.6999999999999993</v>
      </c>
      <c r="AH832" s="185">
        <v>49</v>
      </c>
      <c r="AI832" s="185">
        <v>19.2</v>
      </c>
      <c r="AJ832" s="183" t="s">
        <v>88</v>
      </c>
      <c r="AK832" s="183" t="s">
        <v>88</v>
      </c>
      <c r="AL832" s="185">
        <v>441000</v>
      </c>
      <c r="AM832" s="185">
        <v>1872000</v>
      </c>
      <c r="AN832" s="185">
        <v>448000</v>
      </c>
      <c r="AO832" s="185">
        <v>1.1299999999999999</v>
      </c>
      <c r="AP832" s="185">
        <v>0.2484863293062323</v>
      </c>
      <c r="AQ832" s="185">
        <v>0.03</v>
      </c>
      <c r="AR832" s="185" t="s">
        <v>88</v>
      </c>
      <c r="AS832" s="185">
        <v>15.1</v>
      </c>
      <c r="AT832" s="185">
        <v>108</v>
      </c>
      <c r="AU832" s="183" t="s">
        <v>88</v>
      </c>
      <c r="AV832" s="185">
        <v>12</v>
      </c>
      <c r="AW832" s="185">
        <v>0.1</v>
      </c>
      <c r="AX832" s="185">
        <v>5.07</v>
      </c>
      <c r="AY832" s="185">
        <v>0.73399999999999999</v>
      </c>
      <c r="AZ832" s="185">
        <v>37.9</v>
      </c>
      <c r="BA832" s="185">
        <v>21.3</v>
      </c>
      <c r="BB832" s="183" t="s">
        <v>88</v>
      </c>
      <c r="BC832" s="183" t="s">
        <v>88</v>
      </c>
      <c r="BD832" s="183" t="s">
        <v>88</v>
      </c>
      <c r="BE832" s="184" t="s">
        <v>88</v>
      </c>
      <c r="BF832" s="183" t="s">
        <v>88</v>
      </c>
      <c r="BG832" s="183" t="s">
        <v>88</v>
      </c>
      <c r="BH832" s="183" t="s">
        <v>88</v>
      </c>
      <c r="BI832" s="195">
        <f t="shared" si="474"/>
        <v>94.072167667027074</v>
      </c>
      <c r="BJ832" s="196">
        <f t="shared" si="475"/>
        <v>2</v>
      </c>
      <c r="BK832" s="196">
        <f t="shared" si="476"/>
        <v>92.466878466711933</v>
      </c>
      <c r="BL832" s="196">
        <f t="shared" si="516"/>
        <v>13.695834401791984</v>
      </c>
      <c r="BM832" s="196">
        <f t="shared" si="478"/>
        <v>99.104004398411917</v>
      </c>
      <c r="BN832" s="196">
        <f t="shared" si="479"/>
        <v>37.355347302672371</v>
      </c>
      <c r="BO832" s="196">
        <f t="shared" si="480"/>
        <v>84.045279034802562</v>
      </c>
      <c r="BP832" s="196">
        <f t="shared" si="481"/>
        <v>67.987537725553381</v>
      </c>
      <c r="BQ832" s="196">
        <f t="shared" si="482"/>
        <v>83.503011444505603</v>
      </c>
      <c r="BR832" s="185">
        <f t="shared" si="483"/>
        <v>61.324843811678384</v>
      </c>
      <c r="BS832" s="129" t="str">
        <f t="shared" si="484"/>
        <v>MEDIA</v>
      </c>
      <c r="BT832" s="186">
        <f t="shared" si="485"/>
        <v>6.907356948228883</v>
      </c>
      <c r="BU832" s="187">
        <f t="shared" si="486"/>
        <v>0.88400000000000012</v>
      </c>
      <c r="BV832" s="197">
        <f t="shared" si="487"/>
        <v>0.1</v>
      </c>
      <c r="BW832" s="196">
        <f t="shared" si="488"/>
        <v>1</v>
      </c>
      <c r="BX832" s="195">
        <f t="shared" si="517"/>
        <v>0.26</v>
      </c>
      <c r="BY832" s="197">
        <f t="shared" si="490"/>
        <v>0.98399999999999999</v>
      </c>
      <c r="BZ832" s="197">
        <f t="shared" si="491"/>
        <v>0.67687090998491128</v>
      </c>
      <c r="CA832" s="195">
        <f t="shared" si="492"/>
        <v>0.35</v>
      </c>
      <c r="CB832" s="187">
        <f t="shared" si="493"/>
        <v>0.61336192739788764</v>
      </c>
      <c r="CC832" s="198" t="str">
        <f t="shared" si="494"/>
        <v>Regular</v>
      </c>
      <c r="CD832" s="187">
        <f t="shared" si="495"/>
        <v>0.32312909001508872</v>
      </c>
      <c r="CE832" s="185">
        <f t="shared" si="496"/>
        <v>0</v>
      </c>
      <c r="CF832" s="185">
        <f t="shared" si="497"/>
        <v>0</v>
      </c>
      <c r="CG832" s="187">
        <f t="shared" si="498"/>
        <v>0.10770969667169623</v>
      </c>
      <c r="CH832" s="199" t="str">
        <f t="shared" si="499"/>
        <v>Ninguna</v>
      </c>
      <c r="CI832" s="185">
        <f t="shared" si="518"/>
        <v>0.84831086009248469</v>
      </c>
      <c r="CJ832" s="185">
        <f t="shared" si="501"/>
        <v>1</v>
      </c>
      <c r="CK832" s="185">
        <f t="shared" si="502"/>
        <v>0.11599999999999988</v>
      </c>
      <c r="CL832" s="189">
        <f t="shared" si="503"/>
        <v>0.65477028669749482</v>
      </c>
      <c r="CM832" s="200" t="str">
        <f t="shared" si="504"/>
        <v>Alta</v>
      </c>
      <c r="CN832" s="185">
        <f t="shared" si="505"/>
        <v>1.6000000000000004E-2</v>
      </c>
      <c r="CO832" s="185">
        <f t="shared" si="506"/>
        <v>1.6000000000000004E-2</v>
      </c>
      <c r="CP832" s="200" t="str">
        <f t="shared" si="507"/>
        <v>Ninguna</v>
      </c>
      <c r="CQ832" s="190">
        <f t="shared" si="508"/>
        <v>7.4320038547795201E-3</v>
      </c>
      <c r="CR832" s="190">
        <f t="shared" si="509"/>
        <v>7.4320038547795201E-3</v>
      </c>
      <c r="CS832" s="200" t="str">
        <f t="shared" si="510"/>
        <v>Ninguna</v>
      </c>
      <c r="CT832" s="201" t="str">
        <f t="shared" si="519"/>
        <v>Eutrofico</v>
      </c>
      <c r="CU832" s="178" t="s">
        <v>3327</v>
      </c>
      <c r="CV832" s="178" t="s">
        <v>3328</v>
      </c>
      <c r="CW832" s="182">
        <v>44550</v>
      </c>
      <c r="CX832" s="106">
        <f t="shared" si="512"/>
        <v>5.3484863293062324</v>
      </c>
    </row>
    <row r="833" spans="1:102" s="192" customFormat="1" ht="30" hidden="1" customHeight="1" x14ac:dyDescent="0.25">
      <c r="A833" s="178">
        <v>2021</v>
      </c>
      <c r="B833" s="179" t="s">
        <v>1030</v>
      </c>
      <c r="C833" s="179" t="s">
        <v>1031</v>
      </c>
      <c r="D833" s="85" t="s">
        <v>1032</v>
      </c>
      <c r="E833" s="179" t="s">
        <v>122</v>
      </c>
      <c r="F833" s="180" t="s">
        <v>107</v>
      </c>
      <c r="G833" s="180" t="s">
        <v>991</v>
      </c>
      <c r="H833" s="87">
        <v>-75.665833329999998</v>
      </c>
      <c r="I833" s="119">
        <v>6.0250000000000004</v>
      </c>
      <c r="J833" s="181">
        <v>4705000.4790000003</v>
      </c>
      <c r="K833" s="180">
        <v>2224471.89</v>
      </c>
      <c r="L833" s="89">
        <v>1661</v>
      </c>
      <c r="M833" s="180" t="s">
        <v>2544</v>
      </c>
      <c r="N833" s="180" t="s">
        <v>79</v>
      </c>
      <c r="O833" s="180" t="s">
        <v>2545</v>
      </c>
      <c r="P833" s="180" t="s">
        <v>80</v>
      </c>
      <c r="Q833" s="179" t="s">
        <v>2546</v>
      </c>
      <c r="R833" s="179" t="s">
        <v>667</v>
      </c>
      <c r="S833" s="179" t="s">
        <v>82</v>
      </c>
      <c r="T833" s="179" t="s">
        <v>721</v>
      </c>
      <c r="U833" s="85" t="s">
        <v>108</v>
      </c>
      <c r="V833" s="179" t="s">
        <v>109</v>
      </c>
      <c r="W833" s="179" t="s">
        <v>1033</v>
      </c>
      <c r="X833" s="182" t="s">
        <v>1031</v>
      </c>
      <c r="Y833" s="182">
        <v>44536</v>
      </c>
      <c r="Z833" s="183">
        <v>2.73</v>
      </c>
      <c r="AA833" s="183">
        <v>7.8</v>
      </c>
      <c r="AB833" s="183">
        <v>496</v>
      </c>
      <c r="AC833" s="183">
        <v>19.8</v>
      </c>
      <c r="AD833" s="183">
        <v>20</v>
      </c>
      <c r="AE833" s="183">
        <v>6.04</v>
      </c>
      <c r="AF833" s="183">
        <v>92.1</v>
      </c>
      <c r="AG833" s="183">
        <f t="shared" si="515"/>
        <v>0.19999999999999929</v>
      </c>
      <c r="AH833" s="183">
        <v>78.7</v>
      </c>
      <c r="AI833" s="183">
        <v>30</v>
      </c>
      <c r="AJ833" s="183" t="s">
        <v>88</v>
      </c>
      <c r="AK833" s="183" t="s">
        <v>88</v>
      </c>
      <c r="AL833" s="183">
        <v>1664000</v>
      </c>
      <c r="AM833" s="183">
        <v>5475000</v>
      </c>
      <c r="AN833" s="183">
        <v>2359000</v>
      </c>
      <c r="AO833" s="183">
        <v>4.3899999999999997</v>
      </c>
      <c r="AP833" s="183">
        <v>0.29140669527730878</v>
      </c>
      <c r="AQ833" s="183">
        <v>0.10100000000000001</v>
      </c>
      <c r="AR833" s="183" t="s">
        <v>88</v>
      </c>
      <c r="AS833" s="183">
        <v>14.6</v>
      </c>
      <c r="AT833" s="183">
        <v>383</v>
      </c>
      <c r="AU833" s="183" t="s">
        <v>88</v>
      </c>
      <c r="AV833" s="183">
        <v>8</v>
      </c>
      <c r="AW833" s="183">
        <v>0.1</v>
      </c>
      <c r="AX833" s="183">
        <v>13</v>
      </c>
      <c r="AY833" s="183">
        <v>1.74</v>
      </c>
      <c r="AZ833" s="183">
        <v>178</v>
      </c>
      <c r="BA833" s="183">
        <v>128</v>
      </c>
      <c r="BB833" s="183" t="s">
        <v>88</v>
      </c>
      <c r="BC833" s="183" t="s">
        <v>88</v>
      </c>
      <c r="BD833" s="183" t="s">
        <v>88</v>
      </c>
      <c r="BE833" s="184" t="s">
        <v>88</v>
      </c>
      <c r="BF833" s="183" t="s">
        <v>88</v>
      </c>
      <c r="BG833" s="183" t="s">
        <v>88</v>
      </c>
      <c r="BH833" s="183" t="s">
        <v>88</v>
      </c>
      <c r="BI833" s="195">
        <f t="shared" si="474"/>
        <v>96.357641883197815</v>
      </c>
      <c r="BJ833" s="196">
        <f t="shared" si="475"/>
        <v>2</v>
      </c>
      <c r="BK833" s="196">
        <f t="shared" si="476"/>
        <v>89.555636015997152</v>
      </c>
      <c r="BL833" s="196">
        <f t="shared" si="516"/>
        <v>5.0327000000000339</v>
      </c>
      <c r="BM833" s="196">
        <f t="shared" si="478"/>
        <v>98.789744567391168</v>
      </c>
      <c r="BN833" s="196">
        <f t="shared" si="479"/>
        <v>15.694382645536862</v>
      </c>
      <c r="BO833" s="196">
        <f t="shared" si="480"/>
        <v>90.230538484720753</v>
      </c>
      <c r="BP833" s="196">
        <f t="shared" si="481"/>
        <v>68.725143404687842</v>
      </c>
      <c r="BQ833" s="196">
        <f t="shared" si="482"/>
        <v>31.842368224963153</v>
      </c>
      <c r="BR833" s="185">
        <f t="shared" si="483"/>
        <v>55.303959899790641</v>
      </c>
      <c r="BS833" s="129" t="str">
        <f t="shared" si="484"/>
        <v>MEDIA</v>
      </c>
      <c r="BT833" s="186">
        <f t="shared" si="485"/>
        <v>7.4712643678160919</v>
      </c>
      <c r="BU833" s="187">
        <f t="shared" si="486"/>
        <v>0.92099999999999993</v>
      </c>
      <c r="BV833" s="197">
        <f t="shared" si="487"/>
        <v>0.1</v>
      </c>
      <c r="BW833" s="196">
        <f t="shared" si="488"/>
        <v>1</v>
      </c>
      <c r="BX833" s="195">
        <f t="shared" si="517"/>
        <v>0.26</v>
      </c>
      <c r="BY833" s="197">
        <f t="shared" si="490"/>
        <v>0.996</v>
      </c>
      <c r="BZ833" s="197">
        <f t="shared" si="491"/>
        <v>0</v>
      </c>
      <c r="CA833" s="195">
        <f t="shared" si="492"/>
        <v>0.35</v>
      </c>
      <c r="CB833" s="187">
        <f t="shared" si="493"/>
        <v>0.5262</v>
      </c>
      <c r="CC833" s="198" t="str">
        <f t="shared" si="494"/>
        <v>Regular</v>
      </c>
      <c r="CD833" s="187">
        <f t="shared" si="495"/>
        <v>1</v>
      </c>
      <c r="CE833" s="185">
        <f t="shared" si="496"/>
        <v>1</v>
      </c>
      <c r="CF833" s="185">
        <f t="shared" si="497"/>
        <v>0.64</v>
      </c>
      <c r="CG833" s="187">
        <f t="shared" si="498"/>
        <v>0.88</v>
      </c>
      <c r="CH833" s="199" t="str">
        <f t="shared" si="499"/>
        <v>Muy Alta</v>
      </c>
      <c r="CI833" s="185">
        <f t="shared" si="518"/>
        <v>1</v>
      </c>
      <c r="CJ833" s="185">
        <f t="shared" si="501"/>
        <v>1</v>
      </c>
      <c r="CK833" s="185">
        <f t="shared" si="502"/>
        <v>7.900000000000007E-2</v>
      </c>
      <c r="CL833" s="189">
        <f t="shared" si="503"/>
        <v>0.69300000000000006</v>
      </c>
      <c r="CM833" s="200" t="str">
        <f t="shared" si="504"/>
        <v>Alta</v>
      </c>
      <c r="CN833" s="185">
        <f t="shared" si="505"/>
        <v>0</v>
      </c>
      <c r="CO833" s="185">
        <f t="shared" si="506"/>
        <v>0</v>
      </c>
      <c r="CP833" s="200" t="str">
        <f t="shared" si="507"/>
        <v>Ninguna</v>
      </c>
      <c r="CQ833" s="190">
        <f t="shared" si="508"/>
        <v>1.5217121208656325E-2</v>
      </c>
      <c r="CR833" s="190">
        <f t="shared" si="509"/>
        <v>1.5217121208656325E-2</v>
      </c>
      <c r="CS833" s="200" t="str">
        <f t="shared" si="510"/>
        <v>Ninguna</v>
      </c>
      <c r="CT833" s="201" t="str">
        <f t="shared" si="519"/>
        <v>Hipereutrofico</v>
      </c>
      <c r="CU833" s="178" t="s">
        <v>3329</v>
      </c>
      <c r="CV833" s="178" t="s">
        <v>3330</v>
      </c>
      <c r="CW833" s="182">
        <v>44554</v>
      </c>
      <c r="CX833" s="106">
        <f t="shared" si="512"/>
        <v>13.392406695277309</v>
      </c>
    </row>
    <row r="834" spans="1:102" s="192" customFormat="1" ht="30" hidden="1" customHeight="1" x14ac:dyDescent="0.25">
      <c r="A834" s="178">
        <v>2021</v>
      </c>
      <c r="B834" s="179" t="s">
        <v>1036</v>
      </c>
      <c r="C834" s="179" t="s">
        <v>1031</v>
      </c>
      <c r="D834" s="85" t="s">
        <v>1037</v>
      </c>
      <c r="E834" s="179" t="s">
        <v>122</v>
      </c>
      <c r="F834" s="180" t="s">
        <v>107</v>
      </c>
      <c r="G834" s="180" t="s">
        <v>991</v>
      </c>
      <c r="H834" s="171">
        <v>-75.129166670000004</v>
      </c>
      <c r="I834" s="172">
        <v>6.0755555560000003</v>
      </c>
      <c r="J834" s="193">
        <v>4764439.852</v>
      </c>
      <c r="K834" s="194">
        <v>2229800.9079999998</v>
      </c>
      <c r="L834" s="174">
        <v>1497</v>
      </c>
      <c r="M834" s="180" t="s">
        <v>2544</v>
      </c>
      <c r="N834" s="180" t="s">
        <v>79</v>
      </c>
      <c r="O834" s="180" t="s">
        <v>2545</v>
      </c>
      <c r="P834" s="180" t="s">
        <v>80</v>
      </c>
      <c r="Q834" s="179" t="s">
        <v>2546</v>
      </c>
      <c r="R834" s="179" t="s">
        <v>667</v>
      </c>
      <c r="S834" s="179" t="s">
        <v>82</v>
      </c>
      <c r="T834" s="179" t="s">
        <v>721</v>
      </c>
      <c r="U834" s="85" t="s">
        <v>108</v>
      </c>
      <c r="V834" s="179" t="s">
        <v>109</v>
      </c>
      <c r="W834" s="179" t="s">
        <v>1033</v>
      </c>
      <c r="X834" s="182" t="s">
        <v>1031</v>
      </c>
      <c r="Y834" s="182">
        <v>44536</v>
      </c>
      <c r="Z834" s="183">
        <v>8.91</v>
      </c>
      <c r="AA834" s="183">
        <v>8.1199999999999992</v>
      </c>
      <c r="AB834" s="183">
        <v>678</v>
      </c>
      <c r="AC834" s="183">
        <v>20.5</v>
      </c>
      <c r="AD834" s="183">
        <v>20.100000000000001</v>
      </c>
      <c r="AE834" s="183">
        <v>6.9</v>
      </c>
      <c r="AF834" s="183">
        <v>94.5</v>
      </c>
      <c r="AG834" s="183">
        <f t="shared" si="515"/>
        <v>-0.39999999999999858</v>
      </c>
      <c r="AH834" s="183">
        <v>172</v>
      </c>
      <c r="AI834" s="183">
        <v>59.8</v>
      </c>
      <c r="AJ834" s="183" t="s">
        <v>88</v>
      </c>
      <c r="AK834" s="183" t="s">
        <v>88</v>
      </c>
      <c r="AL834" s="183">
        <v>5480000</v>
      </c>
      <c r="AM834" s="183">
        <v>13540000</v>
      </c>
      <c r="AN834" s="183">
        <v>5794000</v>
      </c>
      <c r="AO834" s="183">
        <v>9.9600000000000009</v>
      </c>
      <c r="AP834" s="183">
        <v>0.2484863293062323</v>
      </c>
      <c r="AQ834" s="183">
        <v>0.1</v>
      </c>
      <c r="AR834" s="183" t="s">
        <v>88</v>
      </c>
      <c r="AS834" s="183">
        <v>42.1</v>
      </c>
      <c r="AT834" s="183">
        <v>370</v>
      </c>
      <c r="AU834" s="183" t="s">
        <v>88</v>
      </c>
      <c r="AV834" s="183">
        <v>32</v>
      </c>
      <c r="AW834" s="183">
        <v>0.5</v>
      </c>
      <c r="AX834" s="183">
        <v>36.5</v>
      </c>
      <c r="AY834" s="183">
        <v>7.17</v>
      </c>
      <c r="AZ834" s="183">
        <v>270</v>
      </c>
      <c r="BA834" s="183">
        <v>110</v>
      </c>
      <c r="BB834" s="183" t="s">
        <v>88</v>
      </c>
      <c r="BC834" s="183" t="s">
        <v>88</v>
      </c>
      <c r="BD834" s="183" t="s">
        <v>88</v>
      </c>
      <c r="BE834" s="184" t="s">
        <v>88</v>
      </c>
      <c r="BF834" s="183" t="s">
        <v>88</v>
      </c>
      <c r="BG834" s="183" t="s">
        <v>88</v>
      </c>
      <c r="BH834" s="183" t="s">
        <v>88</v>
      </c>
      <c r="BI834" s="195">
        <f t="shared" ref="BI834:BI897" si="520">IF(AF834&gt;140,50,0.000000031615*(AF834)^5 - 0.000010304*(AF834)^4 + 0.0010076*(AF834)^3 - 0.027883*(AF834)^2 + 0.84068*(AF834) + 0.1612)</f>
        <v>97.448770870613458</v>
      </c>
      <c r="BJ834" s="196">
        <f t="shared" ref="BJ834:BJ897" si="521">IF(AN834&gt;100000,2,(EXP(-0.0152*(LN(AN834))^2-0.1063*LN(AN834)+4.5922)))</f>
        <v>2</v>
      </c>
      <c r="BK834" s="196">
        <f t="shared" ref="BK834:BK897" si="522">IF(AA834&lt;2,0,IF(AA834&gt;12,0,(IF(AA834&lt;=7.5,-0.1789*AA834^5+3.7932*AA834^4-30.517*AA834^3+119.75*AA834^2-224.58*AA834+159.46,-1.11429*AA834^4+44.50952*AA834^3-656.6*AA834^2+4215.34762*AA834-9840.14286))))</f>
        <v>81.58258253954773</v>
      </c>
      <c r="BL834" s="196">
        <f t="shared" si="516"/>
        <v>2</v>
      </c>
      <c r="BM834" s="196">
        <f t="shared" ref="BM834:BM897" si="523">IF(AP834&gt;100,1, 0.0000000035603*AP834^6 - 0.0000012183*AP834^5 + 0.00016238*AP834^4 - 0.010693*AP834^3 + 0.37304*AP834^2 - 7.521*AP834+100.95)</f>
        <v>99.104004398411917</v>
      </c>
      <c r="BN834" s="196">
        <f t="shared" ref="BN834:BN897" si="524">IF(AO834&gt;10,2,0.0046732*AO834^6 - 0.16167*AO834^5 + 2.20595*AO834^4 - 15.0504*AO834^3 + 53.8893*AO834^2 - 99.8933*AO834 + 99.8311)</f>
        <v>4.8644397440214249</v>
      </c>
      <c r="BO834" s="196">
        <f t="shared" ref="BO834:BO897" si="525">0.0000019619*AG834^6 - 0.00013964*AG834^5 + 0.0025908*AG834^4 + 0.015398*AG834^3 - 0.67952*AG834^2 - 0.67204*AG834 + 90.392</f>
        <v>90.551175090429538</v>
      </c>
      <c r="BP834" s="196">
        <f t="shared" ref="BP834:BP897" si="526">IF(AS834&gt;100,5,(0.0000018939*AS834^4 - 0.00049942*AS834^3 + 0.049118*AS834^2 - 2.6284*AS834 + 98.098))</f>
        <v>43.183210515800596</v>
      </c>
      <c r="BQ834" s="196">
        <f t="shared" ref="BQ834:BQ897" si="527">IF(AT834&gt;500,20,(-0.0000000044289*AT834^4 + 0.00000465*AT834^3 - 0.0019591*AT834^2 + 0.18973*AT834 + 80.608))</f>
        <v>35.139043471000079</v>
      </c>
      <c r="BR834" s="185">
        <f t="shared" ref="BR834:BR897" si="528">+BI834*0.17+BJ834*0.16+BK834*0.11+BL834*0.11+BM834*0.1+BN834*0.1+BO834*0.1+BP834*0.08+BQ834*0.07</f>
        <v>51.446726934874874</v>
      </c>
      <c r="BS834" s="129" t="str">
        <f t="shared" ref="BS834:BS897" si="529">IF(BR834&lt;=25,"MUY MALA",IF(BR834&lt;=50,"MALO",IF(BR834&lt;=70,"MEDIA",IF(BR834&lt;=90,"BUENA","EXCELENTE"))))</f>
        <v>MEDIA</v>
      </c>
      <c r="BT834" s="186">
        <f t="shared" ref="BT834:BT897" si="530">+AX834/AY834</f>
        <v>5.0906555090655505</v>
      </c>
      <c r="BU834" s="187">
        <f t="shared" ref="BU834:BU897" si="531">IF(AF834="No Calcular","No calcular",IFERROR(IF(AF834&lt;=100,((1-(1-0.01*AF834))),((1-(0.01*AF834-1)))),""))</f>
        <v>0.94500000000000006</v>
      </c>
      <c r="BV834" s="197">
        <f t="shared" ref="BV834:BV897" si="532">IF(AN834="","",IF(AN834&lt;50,0.98,IF(AND(AN834&gt;=50,AN834&lt;1600),0.98*EXP((AN834-50)*-0.0009917754),0.1)))</f>
        <v>0.1</v>
      </c>
      <c r="BW834" s="196">
        <f t="shared" ref="BW834:BW897" si="533">IF(AA834="ND","No Calcular",IF(AA834="","",IF(AA834&lt;4,0.1,IF(AND(AA834&gt;4,AA834&lt;=7),(0.02628419*EXP(AA834*0.520025)),IF(AND(AA834&gt;7,AA834&lt;=8),(1),IF(AND(AA834&gt;8,AA834&lt;=11),(1*EXP((AA834-8)*-0.5187742)),0.1))))))</f>
        <v>0.93964521670461287</v>
      </c>
      <c r="BX834" s="195">
        <f t="shared" si="517"/>
        <v>0.125</v>
      </c>
      <c r="BY834" s="197">
        <f t="shared" ref="BY834:BY897" si="534">IF(AV834="ND","No Calcular",IF(AV834="","",IF(AV834&lt;=4.5,1,IF(AND(AV834&gt;4.5,AV834&lt;=320),(1-(-0.02+0.003*AV834)),0))))</f>
        <v>0.92400000000000004</v>
      </c>
      <c r="BZ834" s="197">
        <f t="shared" ref="BZ834:BZ897" si="535">IF(AB834="ND","No Calcular",IFERROR(IF((1-10^(-3.26+1.34*LOG10(AB834)))&lt;0,0,1-10^(-3.26+1.34*LOG10(AB834))),""))</f>
        <v>0</v>
      </c>
      <c r="CA834" s="195">
        <f t="shared" ref="CA834:CA897" si="536">IF(BT834="No Calcular","No Calcular",IF(BT834="","",IF(BT834&lt;=5,0.15,IF(AND(BT834&gt;5,BT834&lt;=10),0.35,IF(AND(BT834&gt;10,BT834&lt;=15),0.6,IF(AND(BT834&gt;15,BT834&lt;20),0.8,0.15))))))</f>
        <v>0.35</v>
      </c>
      <c r="CB834" s="187">
        <f t="shared" ref="CB834:CB897" si="537">+BU834*0.16+BV834*0.14+BW834*0.14+BX834*0.14+BY834*0.14+BZ834*0.14+CA834*0.14</f>
        <v>0.49261033033864587</v>
      </c>
      <c r="CC834" s="198" t="str">
        <f t="shared" ref="CC834:CC897" si="538">IF(AND(CB834&gt;=0,CB834&lt;0.25),"Muy mala",IF(AND(CB834&gt;=0.25,CB834&lt;0.5),"Mala",IF(AND(CB834&gt;=0.5,CB834&lt;0.7),"Regular",IF(AND(CB834&gt;=0.7,CB834&lt;0.9),"Aceptable",IF(AND(CB834&gt;=0.9,CB834&lt;=1),"Buena","No se conoce")))))</f>
        <v>Mala</v>
      </c>
      <c r="CD834" s="187">
        <f t="shared" ref="CD834:CD897" si="539">IF(AB834&gt;=270,1,(IF(AB834&lt;270,10^(-3.26+(1.34*LOG(AB834))))))</f>
        <v>1</v>
      </c>
      <c r="CE834" s="185">
        <f t="shared" ref="CE834:CE897" si="540">IF(BA834&lt;=30,0,IF(BA834&lt;110,(10^(-9.09+(4.4*LOG(BA834)))),1))</f>
        <v>1</v>
      </c>
      <c r="CF834" s="185">
        <f t="shared" ref="CF834:CF897" si="541">IF(AZ834&lt;=50,0,IF(AZ834&lt;=250,(-0.25+(0.005*AZ834)),1))</f>
        <v>1</v>
      </c>
      <c r="CG834" s="187">
        <f t="shared" ref="CG834:CG897" si="542">+(CD834+CE834+CF834)/3</f>
        <v>1</v>
      </c>
      <c r="CH834" s="199" t="str">
        <f t="shared" ref="CH834:CH897" si="543">IF(CG834&lt;0.2,"Ninguna",IF(CG834&lt;0.4,"Baja",IF(CG834&lt;0.6,"Media",IF(CG834&lt;0.8,"Alta","Muy Alta"))))</f>
        <v>Muy Alta</v>
      </c>
      <c r="CI834" s="185">
        <f t="shared" si="518"/>
        <v>1</v>
      </c>
      <c r="CJ834" s="185">
        <f t="shared" ref="CJ834:CJ897" si="544">IF(AM834&lt;=500,0,IF(AM834&lt;=20000,(-1.44+(0.56*(LOG10(AM834)))),1))</f>
        <v>1</v>
      </c>
      <c r="CK834" s="185">
        <f t="shared" ref="CK834:CK897" si="545">IF(AF834&gt;=100,0,(IF(AF834&lt;100,1-(0.01*AF834))))</f>
        <v>5.4999999999999938E-2</v>
      </c>
      <c r="CL834" s="189">
        <f t="shared" ref="CL834:CL897" si="546">+(CI834+CJ834+CK834)/3</f>
        <v>0.68499999999999994</v>
      </c>
      <c r="CM834" s="200" t="str">
        <f t="shared" ref="CM834:CM897" si="547">IF(CL834&lt;0.2,"Ninguna",IF(CL834&lt;0.4,"Baja",IF(CL834&lt;0.6,"Media",IF(CL834&lt;0.8,"Alta","Muy Alta"))))</f>
        <v>Alta</v>
      </c>
      <c r="CN834" s="185">
        <f t="shared" ref="CN834:CN897" si="548">IF(AV834&lt;=10,0,IF(AV834&lt;=340,(-0.02+(0.003*AV834)),1))</f>
        <v>7.5999999999999998E-2</v>
      </c>
      <c r="CO834" s="185">
        <f t="shared" ref="CO834:CO897" si="549">+CN834</f>
        <v>7.5999999999999998E-2</v>
      </c>
      <c r="CP834" s="200" t="str">
        <f t="shared" ref="CP834:CP897" si="550">IF(CO834&lt;0.2,"Ninguna",IF(CO834&lt;0.4,"Baja",IF(CO834&lt;0.6,"Media",IF(CO834&lt;0.8,"Alta","Muy Alta"))))</f>
        <v>Ninguna</v>
      </c>
      <c r="CQ834" s="190">
        <f t="shared" ref="CQ834:CQ897" si="551">((EXP(-31.08+(3.45*(AA834))))/(1+EXP(-31.08+(3.45*(AA834)))))</f>
        <v>4.4531712410049058E-2</v>
      </c>
      <c r="CR834" s="190">
        <f t="shared" ref="CR834:CR897" si="552">+CQ834</f>
        <v>4.4531712410049058E-2</v>
      </c>
      <c r="CS834" s="200" t="str">
        <f t="shared" ref="CS834:CS897" si="553">IF(CR834&lt;0.2,"Ninguna",IF(CR834&lt;0.4,"Baja",IF(CR834&lt;0.6,"Media",IF(CR834&lt;0.8,"Alta","Muy Alta"))))</f>
        <v>Ninguna</v>
      </c>
      <c r="CT834" s="201" t="str">
        <f t="shared" si="519"/>
        <v>Hipereutrofico</v>
      </c>
      <c r="CU834" s="178" t="s">
        <v>3329</v>
      </c>
      <c r="CV834" s="178" t="s">
        <v>3330</v>
      </c>
      <c r="CW834" s="182">
        <v>44554</v>
      </c>
      <c r="CX834" s="106">
        <f t="shared" si="512"/>
        <v>36.848486329306233</v>
      </c>
    </row>
    <row r="835" spans="1:102" s="192" customFormat="1" ht="30" hidden="1" customHeight="1" x14ac:dyDescent="0.25">
      <c r="A835" s="178">
        <v>2021</v>
      </c>
      <c r="B835" s="179" t="s">
        <v>1065</v>
      </c>
      <c r="C835" s="179" t="s">
        <v>471</v>
      </c>
      <c r="D835" s="85" t="s">
        <v>1066</v>
      </c>
      <c r="E835" s="179" t="s">
        <v>1067</v>
      </c>
      <c r="F835" s="180" t="s">
        <v>107</v>
      </c>
      <c r="G835" s="180" t="s">
        <v>991</v>
      </c>
      <c r="H835" s="87">
        <v>-75.710436110000003</v>
      </c>
      <c r="I835" s="119">
        <v>5.669938889</v>
      </c>
      <c r="J835" s="181">
        <v>4699871.6869999999</v>
      </c>
      <c r="K835" s="180">
        <v>2185219.608</v>
      </c>
      <c r="L835" s="89">
        <v>1560</v>
      </c>
      <c r="M835" s="180" t="s">
        <v>2544</v>
      </c>
      <c r="N835" s="180" t="s">
        <v>79</v>
      </c>
      <c r="O835" s="180" t="s">
        <v>2545</v>
      </c>
      <c r="P835" s="180" t="s">
        <v>80</v>
      </c>
      <c r="Q835" s="179" t="s">
        <v>2571</v>
      </c>
      <c r="R835" s="179" t="s">
        <v>725</v>
      </c>
      <c r="S835" s="179" t="s">
        <v>115</v>
      </c>
      <c r="T835" s="179" t="s">
        <v>116</v>
      </c>
      <c r="U835" s="85" t="s">
        <v>468</v>
      </c>
      <c r="V835" s="179" t="s">
        <v>469</v>
      </c>
      <c r="W835" s="179" t="s">
        <v>470</v>
      </c>
      <c r="X835" s="182" t="s">
        <v>471</v>
      </c>
      <c r="Y835" s="182">
        <v>44538</v>
      </c>
      <c r="Z835" s="183">
        <v>119.9</v>
      </c>
      <c r="AA835" s="183">
        <v>7.87</v>
      </c>
      <c r="AB835" s="183">
        <v>71</v>
      </c>
      <c r="AC835" s="183">
        <v>20</v>
      </c>
      <c r="AD835" s="183">
        <v>24.3</v>
      </c>
      <c r="AE835" s="183">
        <v>7.2</v>
      </c>
      <c r="AF835" s="183">
        <v>98.3</v>
      </c>
      <c r="AG835" s="183">
        <f t="shared" si="515"/>
        <v>4.3000000000000007</v>
      </c>
      <c r="AH835" s="185">
        <v>28.9</v>
      </c>
      <c r="AI835" s="185">
        <v>9.33</v>
      </c>
      <c r="AJ835" s="183" t="s">
        <v>88</v>
      </c>
      <c r="AK835" s="183" t="s">
        <v>88</v>
      </c>
      <c r="AL835" s="183">
        <v>1081000</v>
      </c>
      <c r="AM835" s="183">
        <v>2187000</v>
      </c>
      <c r="AN835" s="183">
        <v>1119900</v>
      </c>
      <c r="AO835" s="185">
        <v>0.80100000000000005</v>
      </c>
      <c r="AP835" s="185">
        <v>0.2484863293062323</v>
      </c>
      <c r="AQ835" s="185">
        <v>0.08</v>
      </c>
      <c r="AR835" s="183" t="s">
        <v>88</v>
      </c>
      <c r="AS835" s="185">
        <v>8.33</v>
      </c>
      <c r="AT835" s="185">
        <v>74</v>
      </c>
      <c r="AU835" s="183" t="s">
        <v>88</v>
      </c>
      <c r="AV835" s="185">
        <v>7</v>
      </c>
      <c r="AW835" s="185">
        <v>0.1</v>
      </c>
      <c r="AX835" s="185">
        <v>3.89</v>
      </c>
      <c r="AY835" s="185">
        <v>0.55400000000000005</v>
      </c>
      <c r="AZ835" s="185">
        <v>25.3</v>
      </c>
      <c r="BA835" s="185">
        <v>16.399999999999999</v>
      </c>
      <c r="BB835" s="183" t="s">
        <v>88</v>
      </c>
      <c r="BC835" s="183" t="s">
        <v>88</v>
      </c>
      <c r="BD835" s="183" t="s">
        <v>88</v>
      </c>
      <c r="BE835" s="184" t="s">
        <v>88</v>
      </c>
      <c r="BF835" s="183" t="s">
        <v>88</v>
      </c>
      <c r="BG835" s="183" t="s">
        <v>88</v>
      </c>
      <c r="BH835" s="183" t="s">
        <v>88</v>
      </c>
      <c r="BI835" s="195">
        <f t="shared" si="520"/>
        <v>98.526893379394522</v>
      </c>
      <c r="BJ835" s="196">
        <f t="shared" si="521"/>
        <v>2</v>
      </c>
      <c r="BK835" s="196">
        <f t="shared" si="522"/>
        <v>88.129718104348285</v>
      </c>
      <c r="BL835" s="196">
        <f t="shared" si="516"/>
        <v>35.975431704073287</v>
      </c>
      <c r="BM835" s="196">
        <f t="shared" si="523"/>
        <v>99.104004398411917</v>
      </c>
      <c r="BN835" s="196">
        <f t="shared" si="524"/>
        <v>47.513267462239021</v>
      </c>
      <c r="BO835" s="196">
        <f t="shared" si="525"/>
        <v>76.855014241440628</v>
      </c>
      <c r="BP835" s="196">
        <f t="shared" si="526"/>
        <v>79.332121253774957</v>
      </c>
      <c r="BQ835" s="196">
        <f t="shared" si="527"/>
        <v>85.671472453553605</v>
      </c>
      <c r="BR835" s="185">
        <f t="shared" si="528"/>
        <v>65.411939735683362</v>
      </c>
      <c r="BS835" s="129" t="str">
        <f t="shared" si="529"/>
        <v>MEDIA</v>
      </c>
      <c r="BT835" s="186">
        <f t="shared" si="530"/>
        <v>7.021660649819494</v>
      </c>
      <c r="BU835" s="187">
        <f t="shared" si="531"/>
        <v>0.98299999999999998</v>
      </c>
      <c r="BV835" s="197">
        <f t="shared" si="532"/>
        <v>0.1</v>
      </c>
      <c r="BW835" s="196">
        <f t="shared" si="533"/>
        <v>1</v>
      </c>
      <c r="BX835" s="195">
        <f t="shared" si="517"/>
        <v>0.51</v>
      </c>
      <c r="BY835" s="197">
        <f t="shared" si="534"/>
        <v>0.999</v>
      </c>
      <c r="BZ835" s="197">
        <f t="shared" si="535"/>
        <v>0.83377888649978815</v>
      </c>
      <c r="CA835" s="195">
        <f t="shared" si="536"/>
        <v>0.35</v>
      </c>
      <c r="CB835" s="187">
        <f t="shared" si="537"/>
        <v>0.68826904410997036</v>
      </c>
      <c r="CC835" s="198" t="str">
        <f t="shared" si="538"/>
        <v>Regular</v>
      </c>
      <c r="CD835" s="187">
        <f t="shared" si="539"/>
        <v>0.16622111350021188</v>
      </c>
      <c r="CE835" s="185">
        <f t="shared" si="540"/>
        <v>0</v>
      </c>
      <c r="CF835" s="185">
        <f t="shared" si="541"/>
        <v>0</v>
      </c>
      <c r="CG835" s="187">
        <f t="shared" si="542"/>
        <v>5.5407037833403956E-2</v>
      </c>
      <c r="CH835" s="199" t="str">
        <f t="shared" si="543"/>
        <v>Ninguna</v>
      </c>
      <c r="CI835" s="185">
        <f t="shared" si="518"/>
        <v>0.62891715062254994</v>
      </c>
      <c r="CJ835" s="185">
        <f t="shared" si="544"/>
        <v>1</v>
      </c>
      <c r="CK835" s="185">
        <f t="shared" si="545"/>
        <v>1.7000000000000015E-2</v>
      </c>
      <c r="CL835" s="189">
        <f t="shared" si="546"/>
        <v>0.54863905020751658</v>
      </c>
      <c r="CM835" s="200" t="str">
        <f t="shared" si="547"/>
        <v>Media</v>
      </c>
      <c r="CN835" s="185">
        <f t="shared" si="548"/>
        <v>0</v>
      </c>
      <c r="CO835" s="185">
        <f t="shared" si="549"/>
        <v>0</v>
      </c>
      <c r="CP835" s="200" t="str">
        <f t="shared" si="550"/>
        <v>Ninguna</v>
      </c>
      <c r="CQ835" s="190">
        <f t="shared" si="551"/>
        <v>1.9293594203028994E-2</v>
      </c>
      <c r="CR835" s="190">
        <f t="shared" si="552"/>
        <v>1.9293594203028994E-2</v>
      </c>
      <c r="CS835" s="200" t="str">
        <f t="shared" si="553"/>
        <v>Ninguna</v>
      </c>
      <c r="CT835" s="201" t="str">
        <f t="shared" si="519"/>
        <v>Eutrofico</v>
      </c>
      <c r="CU835" s="183" t="s">
        <v>3331</v>
      </c>
      <c r="CV835" s="183" t="s">
        <v>3332</v>
      </c>
      <c r="CW835" s="182">
        <v>44558</v>
      </c>
      <c r="CX835" s="106">
        <f t="shared" ref="CX835:CX898" si="554">+AP835+AQ835+AX835</f>
        <v>4.2184863293062325</v>
      </c>
    </row>
    <row r="836" spans="1:102" s="192" customFormat="1" ht="30" hidden="1" customHeight="1" x14ac:dyDescent="0.25">
      <c r="A836" s="178">
        <v>2021</v>
      </c>
      <c r="B836" s="179" t="s">
        <v>1070</v>
      </c>
      <c r="C836" s="179" t="s">
        <v>471</v>
      </c>
      <c r="D836" s="85" t="s">
        <v>1071</v>
      </c>
      <c r="E836" s="179" t="s">
        <v>1067</v>
      </c>
      <c r="F836" s="180" t="s">
        <v>107</v>
      </c>
      <c r="G836" s="180" t="s">
        <v>991</v>
      </c>
      <c r="H836" s="171">
        <v>-75.711161110000006</v>
      </c>
      <c r="I836" s="172">
        <v>5.5821472219999997</v>
      </c>
      <c r="J836" s="193">
        <v>4699746.2640000004</v>
      </c>
      <c r="K836" s="194">
        <v>2175508.5809999998</v>
      </c>
      <c r="L836" s="174">
        <v>1540</v>
      </c>
      <c r="M836" s="180" t="s">
        <v>2544</v>
      </c>
      <c r="N836" s="180" t="s">
        <v>79</v>
      </c>
      <c r="O836" s="180" t="s">
        <v>2545</v>
      </c>
      <c r="P836" s="180" t="s">
        <v>80</v>
      </c>
      <c r="Q836" s="179" t="s">
        <v>2571</v>
      </c>
      <c r="R836" s="179" t="s">
        <v>725</v>
      </c>
      <c r="S836" s="179" t="s">
        <v>115</v>
      </c>
      <c r="T836" s="179" t="s">
        <v>116</v>
      </c>
      <c r="U836" s="85" t="s">
        <v>468</v>
      </c>
      <c r="V836" s="179" t="s">
        <v>469</v>
      </c>
      <c r="W836" s="179" t="s">
        <v>470</v>
      </c>
      <c r="X836" s="182" t="s">
        <v>471</v>
      </c>
      <c r="Y836" s="182">
        <v>44538</v>
      </c>
      <c r="Z836" s="183">
        <v>133.19999999999999</v>
      </c>
      <c r="AA836" s="183">
        <v>7.97</v>
      </c>
      <c r="AB836" s="183">
        <v>97.7</v>
      </c>
      <c r="AC836" s="183">
        <v>20.7</v>
      </c>
      <c r="AD836" s="183">
        <v>24.3</v>
      </c>
      <c r="AE836" s="183">
        <v>7.28</v>
      </c>
      <c r="AF836" s="183">
        <v>99</v>
      </c>
      <c r="AG836" s="183">
        <f t="shared" si="515"/>
        <v>3.6000000000000014</v>
      </c>
      <c r="AH836" s="185">
        <v>40.200000000000003</v>
      </c>
      <c r="AI836" s="185">
        <v>14.1</v>
      </c>
      <c r="AJ836" s="183" t="s">
        <v>88</v>
      </c>
      <c r="AK836" s="183" t="s">
        <v>88</v>
      </c>
      <c r="AL836" s="183">
        <v>776000</v>
      </c>
      <c r="AM836" s="183">
        <v>2359000</v>
      </c>
      <c r="AN836" s="183">
        <v>980400</v>
      </c>
      <c r="AO836" s="185">
        <v>1.2</v>
      </c>
      <c r="AP836" s="185">
        <v>0.2484863293062323</v>
      </c>
      <c r="AQ836" s="185">
        <v>9.6000000000000002E-2</v>
      </c>
      <c r="AR836" s="183" t="s">
        <v>88</v>
      </c>
      <c r="AS836" s="185">
        <v>9.8699999999999992</v>
      </c>
      <c r="AT836" s="185">
        <v>80</v>
      </c>
      <c r="AU836" s="183" t="s">
        <v>88</v>
      </c>
      <c r="AV836" s="185">
        <v>7</v>
      </c>
      <c r="AW836" s="185">
        <v>0.1</v>
      </c>
      <c r="AX836" s="185">
        <v>4.62</v>
      </c>
      <c r="AY836" s="185">
        <v>0.61699999999999999</v>
      </c>
      <c r="AZ836" s="185">
        <v>31.7</v>
      </c>
      <c r="BA836" s="185">
        <v>16.3</v>
      </c>
      <c r="BB836" s="183" t="s">
        <v>88</v>
      </c>
      <c r="BC836" s="183" t="s">
        <v>88</v>
      </c>
      <c r="BD836" s="183" t="s">
        <v>88</v>
      </c>
      <c r="BE836" s="184" t="s">
        <v>88</v>
      </c>
      <c r="BF836" s="183" t="s">
        <v>88</v>
      </c>
      <c r="BG836" s="183" t="s">
        <v>88</v>
      </c>
      <c r="BH836" s="183" t="s">
        <v>88</v>
      </c>
      <c r="BI836" s="195">
        <f t="shared" si="520"/>
        <v>98.637884971885015</v>
      </c>
      <c r="BJ836" s="196">
        <f t="shared" si="521"/>
        <v>2</v>
      </c>
      <c r="BK836" s="196">
        <f t="shared" si="522"/>
        <v>85.760340894939873</v>
      </c>
      <c r="BL836" s="196">
        <f t="shared" si="516"/>
        <v>22.315776649997034</v>
      </c>
      <c r="BM836" s="196">
        <f t="shared" si="523"/>
        <v>99.104004398411917</v>
      </c>
      <c r="BN836" s="196">
        <f t="shared" si="524"/>
        <v>35.738566126028815</v>
      </c>
      <c r="BO836" s="196">
        <f t="shared" si="525"/>
        <v>80.23947646237859</v>
      </c>
      <c r="BP836" s="196">
        <f t="shared" si="526"/>
        <v>76.47839377573672</v>
      </c>
      <c r="BQ836" s="196">
        <f t="shared" si="527"/>
        <v>85.447552256000009</v>
      </c>
      <c r="BR836" s="185">
        <f t="shared" si="528"/>
        <v>62.584618233824386</v>
      </c>
      <c r="BS836" s="129" t="str">
        <f t="shared" si="529"/>
        <v>MEDIA</v>
      </c>
      <c r="BT836" s="186">
        <f t="shared" si="530"/>
        <v>7.4878444084278772</v>
      </c>
      <c r="BU836" s="187">
        <f t="shared" si="531"/>
        <v>0.99</v>
      </c>
      <c r="BV836" s="197">
        <f t="shared" si="532"/>
        <v>0.1</v>
      </c>
      <c r="BW836" s="196">
        <f t="shared" si="533"/>
        <v>1</v>
      </c>
      <c r="BX836" s="195">
        <f t="shared" si="517"/>
        <v>0.26</v>
      </c>
      <c r="BY836" s="197">
        <f t="shared" si="534"/>
        <v>0.999</v>
      </c>
      <c r="BZ836" s="197">
        <f t="shared" si="535"/>
        <v>0.74504782846797313</v>
      </c>
      <c r="CA836" s="195">
        <f t="shared" si="536"/>
        <v>0.35</v>
      </c>
      <c r="CB836" s="187">
        <f t="shared" si="537"/>
        <v>0.64196669598551626</v>
      </c>
      <c r="CC836" s="198" t="str">
        <f t="shared" si="538"/>
        <v>Regular</v>
      </c>
      <c r="CD836" s="187">
        <f t="shared" si="539"/>
        <v>0.25495217153202693</v>
      </c>
      <c r="CE836" s="185">
        <f t="shared" si="540"/>
        <v>0</v>
      </c>
      <c r="CF836" s="185">
        <f t="shared" si="541"/>
        <v>0</v>
      </c>
      <c r="CG836" s="187">
        <f t="shared" si="542"/>
        <v>8.4984057177342309E-2</v>
      </c>
      <c r="CH836" s="199" t="str">
        <f t="shared" si="543"/>
        <v>Ninguna</v>
      </c>
      <c r="CI836" s="185">
        <f t="shared" si="518"/>
        <v>0.75445337885876584</v>
      </c>
      <c r="CJ836" s="185">
        <f t="shared" si="544"/>
        <v>1</v>
      </c>
      <c r="CK836" s="185">
        <f t="shared" si="545"/>
        <v>1.0000000000000009E-2</v>
      </c>
      <c r="CL836" s="189">
        <f t="shared" si="546"/>
        <v>0.58815112628625532</v>
      </c>
      <c r="CM836" s="200" t="str">
        <f t="shared" si="547"/>
        <v>Media</v>
      </c>
      <c r="CN836" s="185">
        <f t="shared" si="548"/>
        <v>0</v>
      </c>
      <c r="CO836" s="185">
        <f t="shared" si="549"/>
        <v>0</v>
      </c>
      <c r="CP836" s="200" t="str">
        <f t="shared" si="550"/>
        <v>Ninguna</v>
      </c>
      <c r="CQ836" s="190">
        <f t="shared" si="551"/>
        <v>2.7027525047864931E-2</v>
      </c>
      <c r="CR836" s="190">
        <f t="shared" si="552"/>
        <v>2.7027525047864931E-2</v>
      </c>
      <c r="CS836" s="200" t="str">
        <f t="shared" si="553"/>
        <v>Ninguna</v>
      </c>
      <c r="CT836" s="201" t="str">
        <f t="shared" si="519"/>
        <v>Eutrofico</v>
      </c>
      <c r="CU836" s="183" t="s">
        <v>3331</v>
      </c>
      <c r="CV836" s="183" t="s">
        <v>3332</v>
      </c>
      <c r="CW836" s="182">
        <v>44558</v>
      </c>
      <c r="CX836" s="106">
        <f t="shared" si="554"/>
        <v>4.964486329306232</v>
      </c>
    </row>
    <row r="837" spans="1:102" s="192" customFormat="1" ht="30" hidden="1" customHeight="1" x14ac:dyDescent="0.25">
      <c r="A837" s="178">
        <v>2021</v>
      </c>
      <c r="B837" s="179" t="s">
        <v>1174</v>
      </c>
      <c r="C837" s="179" t="s">
        <v>1175</v>
      </c>
      <c r="D837" s="85" t="s">
        <v>1176</v>
      </c>
      <c r="E837" s="179" t="s">
        <v>779</v>
      </c>
      <c r="F837" s="180" t="s">
        <v>107</v>
      </c>
      <c r="G837" s="180" t="s">
        <v>991</v>
      </c>
      <c r="H837" s="87">
        <v>-75.733637000000002</v>
      </c>
      <c r="I837" s="119">
        <v>5.9657929999999997</v>
      </c>
      <c r="J837" s="181">
        <v>4697462.7879999997</v>
      </c>
      <c r="K837" s="180">
        <v>2218117.5290000001</v>
      </c>
      <c r="L837" s="89" t="s">
        <v>2634</v>
      </c>
      <c r="M837" s="180" t="s">
        <v>2544</v>
      </c>
      <c r="N837" s="180" t="s">
        <v>79</v>
      </c>
      <c r="O837" s="180" t="s">
        <v>2545</v>
      </c>
      <c r="P837" s="180" t="s">
        <v>80</v>
      </c>
      <c r="Q837" s="179" t="s">
        <v>2546</v>
      </c>
      <c r="R837" s="179" t="s">
        <v>667</v>
      </c>
      <c r="S837" s="179" t="s">
        <v>82</v>
      </c>
      <c r="T837" s="179" t="s">
        <v>721</v>
      </c>
      <c r="U837" s="85" t="s">
        <v>463</v>
      </c>
      <c r="V837" s="179" t="s">
        <v>723</v>
      </c>
      <c r="W837" s="179" t="s">
        <v>1177</v>
      </c>
      <c r="X837" s="182" t="s">
        <v>1175</v>
      </c>
      <c r="Y837" s="182">
        <v>44540</v>
      </c>
      <c r="Z837" s="183">
        <v>387.7</v>
      </c>
      <c r="AA837" s="183">
        <v>7.74</v>
      </c>
      <c r="AB837" s="183">
        <v>137.5</v>
      </c>
      <c r="AC837" s="183">
        <v>24.3</v>
      </c>
      <c r="AD837" s="183">
        <v>24.9</v>
      </c>
      <c r="AE837" s="183">
        <v>7.06</v>
      </c>
      <c r="AF837" s="183">
        <v>99.3</v>
      </c>
      <c r="AG837" s="183">
        <f t="shared" si="515"/>
        <v>0.59999999999999787</v>
      </c>
      <c r="AH837" s="185">
        <v>10</v>
      </c>
      <c r="AI837" s="185">
        <v>2.86</v>
      </c>
      <c r="AJ837" s="183" t="s">
        <v>88</v>
      </c>
      <c r="AK837" s="183" t="s">
        <v>88</v>
      </c>
      <c r="AL837" s="185">
        <v>78500</v>
      </c>
      <c r="AM837" s="185">
        <v>160700</v>
      </c>
      <c r="AN837" s="185">
        <v>78500</v>
      </c>
      <c r="AO837" s="185">
        <v>0.5</v>
      </c>
      <c r="AP837" s="185">
        <v>0.2484863293062323</v>
      </c>
      <c r="AQ837" s="185">
        <v>0.03</v>
      </c>
      <c r="AR837" s="185" t="s">
        <v>88</v>
      </c>
      <c r="AS837" s="185">
        <v>8.32</v>
      </c>
      <c r="AT837" s="185">
        <v>103</v>
      </c>
      <c r="AU837" s="183" t="s">
        <v>88</v>
      </c>
      <c r="AV837" s="185">
        <v>7</v>
      </c>
      <c r="AW837" s="185">
        <v>0.1</v>
      </c>
      <c r="AX837" s="185">
        <v>2.5</v>
      </c>
      <c r="AY837" s="185">
        <v>0.25700000000000001</v>
      </c>
      <c r="AZ837" s="185">
        <v>58.1</v>
      </c>
      <c r="BA837" s="185">
        <v>41.7</v>
      </c>
      <c r="BB837" s="183" t="s">
        <v>88</v>
      </c>
      <c r="BC837" s="183" t="s">
        <v>88</v>
      </c>
      <c r="BD837" s="183" t="s">
        <v>88</v>
      </c>
      <c r="BE837" s="184" t="s">
        <v>88</v>
      </c>
      <c r="BF837" s="183" t="s">
        <v>88</v>
      </c>
      <c r="BG837" s="183" t="s">
        <v>88</v>
      </c>
      <c r="BH837" s="183" t="s">
        <v>88</v>
      </c>
      <c r="BI837" s="195">
        <f t="shared" si="520"/>
        <v>98.677109453576819</v>
      </c>
      <c r="BJ837" s="196">
        <f t="shared" si="521"/>
        <v>4.3198452708559651</v>
      </c>
      <c r="BK837" s="196">
        <f t="shared" si="522"/>
        <v>90.608240303885395</v>
      </c>
      <c r="BL837" s="196">
        <f t="shared" si="516"/>
        <v>72.797076668315</v>
      </c>
      <c r="BM837" s="196">
        <f t="shared" si="523"/>
        <v>99.104004398411917</v>
      </c>
      <c r="BN837" s="196">
        <f t="shared" si="524"/>
        <v>61.608367706250007</v>
      </c>
      <c r="BO837" s="196">
        <f t="shared" si="525"/>
        <v>89.747799768808008</v>
      </c>
      <c r="BP837" s="196">
        <f t="shared" si="526"/>
        <v>79.351221776452746</v>
      </c>
      <c r="BQ837" s="196">
        <f t="shared" si="527"/>
        <v>83.948802053139104</v>
      </c>
      <c r="BR837" s="185">
        <f t="shared" si="528"/>
        <v>72.711399790570013</v>
      </c>
      <c r="BS837" s="129" t="str">
        <f t="shared" si="529"/>
        <v>BUENA</v>
      </c>
      <c r="BT837" s="186">
        <f t="shared" si="530"/>
        <v>9.7276264591439681</v>
      </c>
      <c r="BU837" s="187">
        <f t="shared" si="531"/>
        <v>0.99299999999999999</v>
      </c>
      <c r="BV837" s="197">
        <f t="shared" si="532"/>
        <v>0.1</v>
      </c>
      <c r="BW837" s="196">
        <f t="shared" si="533"/>
        <v>1</v>
      </c>
      <c r="BX837" s="195">
        <f t="shared" si="517"/>
        <v>0.91</v>
      </c>
      <c r="BY837" s="197">
        <f t="shared" si="534"/>
        <v>0.999</v>
      </c>
      <c r="BZ837" s="197">
        <f t="shared" si="535"/>
        <v>0.59698091234048978</v>
      </c>
      <c r="CA837" s="195">
        <f t="shared" si="536"/>
        <v>0.35</v>
      </c>
      <c r="CB837" s="187">
        <f t="shared" si="537"/>
        <v>0.71271732772766871</v>
      </c>
      <c r="CC837" s="198" t="str">
        <f t="shared" si="538"/>
        <v>Aceptable</v>
      </c>
      <c r="CD837" s="187">
        <f t="shared" si="539"/>
        <v>0.40301908765951022</v>
      </c>
      <c r="CE837" s="185">
        <f t="shared" si="540"/>
        <v>1.0929458412449279E-2</v>
      </c>
      <c r="CF837" s="185">
        <f t="shared" si="541"/>
        <v>4.0500000000000036E-2</v>
      </c>
      <c r="CG837" s="187">
        <f t="shared" si="542"/>
        <v>0.15148284869065318</v>
      </c>
      <c r="CH837" s="199" t="str">
        <f t="shared" si="543"/>
        <v>Ninguna</v>
      </c>
      <c r="CI837" s="185">
        <f t="shared" si="518"/>
        <v>0.26945622319033008</v>
      </c>
      <c r="CJ837" s="185">
        <f t="shared" si="544"/>
        <v>1</v>
      </c>
      <c r="CK837" s="185">
        <f t="shared" si="545"/>
        <v>7.0000000000000062E-3</v>
      </c>
      <c r="CL837" s="189">
        <f t="shared" si="546"/>
        <v>0.42548540773011007</v>
      </c>
      <c r="CM837" s="200" t="str">
        <f t="shared" si="547"/>
        <v>Media</v>
      </c>
      <c r="CN837" s="185">
        <f t="shared" si="548"/>
        <v>0</v>
      </c>
      <c r="CO837" s="185">
        <f t="shared" si="549"/>
        <v>0</v>
      </c>
      <c r="CP837" s="200" t="str">
        <f t="shared" si="550"/>
        <v>Ninguna</v>
      </c>
      <c r="CQ837" s="190">
        <f t="shared" si="551"/>
        <v>1.2407120571919618E-2</v>
      </c>
      <c r="CR837" s="190">
        <f t="shared" si="552"/>
        <v>1.2407120571919618E-2</v>
      </c>
      <c r="CS837" s="200" t="str">
        <f t="shared" si="553"/>
        <v>Ninguna</v>
      </c>
      <c r="CT837" s="201" t="str">
        <f t="shared" si="519"/>
        <v>Eutrofico</v>
      </c>
      <c r="CU837" s="178" t="s">
        <v>3333</v>
      </c>
      <c r="CV837" s="178" t="s">
        <v>3334</v>
      </c>
      <c r="CW837" s="182">
        <v>44558</v>
      </c>
      <c r="CX837" s="106">
        <f t="shared" si="554"/>
        <v>2.7784863293062321</v>
      </c>
    </row>
    <row r="838" spans="1:102" s="192" customFormat="1" ht="30" hidden="1" customHeight="1" x14ac:dyDescent="0.25">
      <c r="A838" s="178">
        <v>2021</v>
      </c>
      <c r="B838" s="179" t="s">
        <v>1180</v>
      </c>
      <c r="C838" s="179" t="s">
        <v>1175</v>
      </c>
      <c r="D838" s="85" t="s">
        <v>1181</v>
      </c>
      <c r="E838" s="179" t="s">
        <v>779</v>
      </c>
      <c r="F838" s="180" t="s">
        <v>107</v>
      </c>
      <c r="G838" s="180" t="s">
        <v>991</v>
      </c>
      <c r="H838" s="171">
        <v>-75.733356999999998</v>
      </c>
      <c r="I838" s="172">
        <v>5.9677680000000004</v>
      </c>
      <c r="J838" s="193">
        <v>4697525.0209999997</v>
      </c>
      <c r="K838" s="194">
        <v>2218270.8769999999</v>
      </c>
      <c r="L838" s="174" t="s">
        <v>2637</v>
      </c>
      <c r="M838" s="180" t="s">
        <v>2544</v>
      </c>
      <c r="N838" s="180" t="s">
        <v>79</v>
      </c>
      <c r="O838" s="180" t="s">
        <v>2545</v>
      </c>
      <c r="P838" s="180" t="s">
        <v>80</v>
      </c>
      <c r="Q838" s="179" t="s">
        <v>2546</v>
      </c>
      <c r="R838" s="179" t="s">
        <v>667</v>
      </c>
      <c r="S838" s="179" t="s">
        <v>82</v>
      </c>
      <c r="T838" s="179" t="s">
        <v>721</v>
      </c>
      <c r="U838" s="85" t="s">
        <v>463</v>
      </c>
      <c r="V838" s="179" t="s">
        <v>723</v>
      </c>
      <c r="W838" s="179" t="s">
        <v>1177</v>
      </c>
      <c r="X838" s="182" t="s">
        <v>1175</v>
      </c>
      <c r="Y838" s="182">
        <v>44540</v>
      </c>
      <c r="Z838" s="183">
        <v>546.9</v>
      </c>
      <c r="AA838" s="183">
        <v>7.68</v>
      </c>
      <c r="AB838" s="183">
        <v>164.7</v>
      </c>
      <c r="AC838" s="183">
        <v>22.6</v>
      </c>
      <c r="AD838" s="183">
        <v>24</v>
      </c>
      <c r="AE838" s="183">
        <v>7.03</v>
      </c>
      <c r="AF838" s="183">
        <v>95.9</v>
      </c>
      <c r="AG838" s="183">
        <f t="shared" si="515"/>
        <v>1.3999999999999986</v>
      </c>
      <c r="AH838" s="185">
        <v>10</v>
      </c>
      <c r="AI838" s="185">
        <v>4.51</v>
      </c>
      <c r="AJ838" s="183" t="s">
        <v>88</v>
      </c>
      <c r="AK838" s="183" t="s">
        <v>88</v>
      </c>
      <c r="AL838" s="185">
        <v>504000</v>
      </c>
      <c r="AM838" s="185">
        <v>1071000</v>
      </c>
      <c r="AN838" s="185">
        <v>521000</v>
      </c>
      <c r="AO838" s="185">
        <v>0.66600000000000004</v>
      </c>
      <c r="AP838" s="185">
        <v>0.2484863293062323</v>
      </c>
      <c r="AQ838" s="185">
        <v>0.03</v>
      </c>
      <c r="AR838" s="185" t="s">
        <v>88</v>
      </c>
      <c r="AS838" s="185">
        <v>8.86</v>
      </c>
      <c r="AT838" s="185">
        <v>113</v>
      </c>
      <c r="AU838" s="183" t="s">
        <v>88</v>
      </c>
      <c r="AV838" s="185">
        <v>8</v>
      </c>
      <c r="AW838" s="185">
        <v>0.1</v>
      </c>
      <c r="AX838" s="185">
        <v>4.2</v>
      </c>
      <c r="AY838" s="185">
        <v>0.38400000000000001</v>
      </c>
      <c r="AZ838" s="185">
        <v>64.900000000000006</v>
      </c>
      <c r="BA838" s="185">
        <v>49.9</v>
      </c>
      <c r="BB838" s="183" t="s">
        <v>88</v>
      </c>
      <c r="BC838" s="183" t="s">
        <v>88</v>
      </c>
      <c r="BD838" s="183" t="s">
        <v>88</v>
      </c>
      <c r="BE838" s="184" t="s">
        <v>88</v>
      </c>
      <c r="BF838" s="183" t="s">
        <v>88</v>
      </c>
      <c r="BG838" s="183" t="s">
        <v>88</v>
      </c>
      <c r="BH838" s="183" t="s">
        <v>88</v>
      </c>
      <c r="BI838" s="195">
        <f t="shared" si="520"/>
        <v>97.939247452128285</v>
      </c>
      <c r="BJ838" s="196">
        <f t="shared" si="521"/>
        <v>2</v>
      </c>
      <c r="BK838" s="196">
        <f t="shared" si="522"/>
        <v>91.490783510165784</v>
      </c>
      <c r="BL838" s="196">
        <f t="shared" si="516"/>
        <v>60.577614524029229</v>
      </c>
      <c r="BM838" s="196">
        <f t="shared" si="523"/>
        <v>99.104004398411917</v>
      </c>
      <c r="BN838" s="196">
        <f t="shared" si="524"/>
        <v>53.172298554346789</v>
      </c>
      <c r="BO838" s="196">
        <f t="shared" si="525"/>
        <v>88.170753484043075</v>
      </c>
      <c r="BP838" s="196">
        <f t="shared" si="526"/>
        <v>78.330440084882866</v>
      </c>
      <c r="BQ838" s="196">
        <f t="shared" si="527"/>
        <v>83.019092692867105</v>
      </c>
      <c r="BR838" s="185">
        <f t="shared" si="528"/>
        <v>69.819673189594766</v>
      </c>
      <c r="BS838" s="129" t="str">
        <f t="shared" si="529"/>
        <v>MEDIA</v>
      </c>
      <c r="BT838" s="186">
        <f t="shared" si="530"/>
        <v>10.9375</v>
      </c>
      <c r="BU838" s="187">
        <f t="shared" si="531"/>
        <v>0.95900000000000007</v>
      </c>
      <c r="BV838" s="197">
        <f t="shared" si="532"/>
        <v>0.1</v>
      </c>
      <c r="BW838" s="196">
        <f t="shared" si="533"/>
        <v>1</v>
      </c>
      <c r="BX838" s="195">
        <f t="shared" si="517"/>
        <v>0.91</v>
      </c>
      <c r="BY838" s="197">
        <f t="shared" si="534"/>
        <v>0.996</v>
      </c>
      <c r="BZ838" s="197">
        <f t="shared" si="535"/>
        <v>0.48670217634565061</v>
      </c>
      <c r="CA838" s="195">
        <f t="shared" si="536"/>
        <v>0.6</v>
      </c>
      <c r="CB838" s="187">
        <f t="shared" si="537"/>
        <v>0.72641830468839119</v>
      </c>
      <c r="CC838" s="198" t="str">
        <f t="shared" si="538"/>
        <v>Aceptable</v>
      </c>
      <c r="CD838" s="187">
        <f t="shared" si="539"/>
        <v>0.51329782365434939</v>
      </c>
      <c r="CE838" s="185">
        <f t="shared" si="540"/>
        <v>2.4079219227291462E-2</v>
      </c>
      <c r="CF838" s="185">
        <f t="shared" si="541"/>
        <v>7.4500000000000011E-2</v>
      </c>
      <c r="CG838" s="187">
        <f t="shared" si="542"/>
        <v>0.2039590142938803</v>
      </c>
      <c r="CH838" s="199" t="str">
        <f t="shared" si="543"/>
        <v>Baja</v>
      </c>
      <c r="CI838" s="185">
        <f t="shared" si="518"/>
        <v>0.40792357931457229</v>
      </c>
      <c r="CJ838" s="185">
        <f t="shared" si="544"/>
        <v>1</v>
      </c>
      <c r="CK838" s="185">
        <f t="shared" si="545"/>
        <v>4.0999999999999925E-2</v>
      </c>
      <c r="CL838" s="189">
        <f t="shared" si="546"/>
        <v>0.48297452643819078</v>
      </c>
      <c r="CM838" s="200" t="str">
        <f t="shared" si="547"/>
        <v>Media</v>
      </c>
      <c r="CN838" s="185">
        <f t="shared" si="548"/>
        <v>0</v>
      </c>
      <c r="CO838" s="185">
        <f t="shared" si="549"/>
        <v>0</v>
      </c>
      <c r="CP838" s="200" t="str">
        <f t="shared" si="550"/>
        <v>Ninguna</v>
      </c>
      <c r="CQ838" s="190">
        <f t="shared" si="551"/>
        <v>1.0110688487072389E-2</v>
      </c>
      <c r="CR838" s="190">
        <f t="shared" si="552"/>
        <v>1.0110688487072389E-2</v>
      </c>
      <c r="CS838" s="200" t="str">
        <f t="shared" si="553"/>
        <v>Ninguna</v>
      </c>
      <c r="CT838" s="201" t="str">
        <f t="shared" si="519"/>
        <v>Eutrofico</v>
      </c>
      <c r="CU838" s="178" t="s">
        <v>3333</v>
      </c>
      <c r="CV838" s="178" t="s">
        <v>3334</v>
      </c>
      <c r="CW838" s="182">
        <v>44558</v>
      </c>
      <c r="CX838" s="106">
        <f t="shared" si="554"/>
        <v>4.4784863293062322</v>
      </c>
    </row>
    <row r="839" spans="1:102" s="192" customFormat="1" ht="30" hidden="1" customHeight="1" x14ac:dyDescent="0.25">
      <c r="A839" s="178">
        <v>2021</v>
      </c>
      <c r="B839" s="179" t="s">
        <v>3174</v>
      </c>
      <c r="C839" s="179" t="s">
        <v>462</v>
      </c>
      <c r="D839" s="85" t="s">
        <v>3175</v>
      </c>
      <c r="E839" s="179" t="s">
        <v>459</v>
      </c>
      <c r="F839" s="180" t="s">
        <v>107</v>
      </c>
      <c r="G839" s="180" t="s">
        <v>991</v>
      </c>
      <c r="H839" s="87">
        <v>-75.521479999999997</v>
      </c>
      <c r="I839" s="119">
        <v>5.9458479999999998</v>
      </c>
      <c r="J839" s="181">
        <v>4720944.7479999997</v>
      </c>
      <c r="K839" s="180">
        <v>2215641.412</v>
      </c>
      <c r="L839" s="89">
        <v>2281</v>
      </c>
      <c r="M839" s="180" t="s">
        <v>2544</v>
      </c>
      <c r="N839" s="180" t="s">
        <v>79</v>
      </c>
      <c r="O839" s="180" t="s">
        <v>2545</v>
      </c>
      <c r="P839" s="180" t="s">
        <v>80</v>
      </c>
      <c r="Q839" s="179" t="s">
        <v>124</v>
      </c>
      <c r="R839" s="179" t="s">
        <v>677</v>
      </c>
      <c r="S839" s="179" t="s">
        <v>124</v>
      </c>
      <c r="T839" s="179" t="s">
        <v>125</v>
      </c>
      <c r="U839" s="85" t="s">
        <v>460</v>
      </c>
      <c r="V839" s="179" t="s">
        <v>461</v>
      </c>
      <c r="W839" s="179" t="s">
        <v>460</v>
      </c>
      <c r="X839" s="182" t="s">
        <v>462</v>
      </c>
      <c r="Y839" s="182">
        <v>44538</v>
      </c>
      <c r="Z839" s="183">
        <v>1.27</v>
      </c>
      <c r="AA839" s="183">
        <v>6.74</v>
      </c>
      <c r="AB839" s="183">
        <v>113.8</v>
      </c>
      <c r="AC839" s="183">
        <v>16.899999999999999</v>
      </c>
      <c r="AD839" s="183">
        <v>20</v>
      </c>
      <c r="AE839" s="183">
        <v>5.56</v>
      </c>
      <c r="AF839" s="183">
        <v>97</v>
      </c>
      <c r="AG839" s="183">
        <f t="shared" si="515"/>
        <v>3.1000000000000014</v>
      </c>
      <c r="AH839" s="183">
        <v>46</v>
      </c>
      <c r="AI839" s="183">
        <v>6.36</v>
      </c>
      <c r="AJ839" s="183" t="s">
        <v>88</v>
      </c>
      <c r="AK839" s="183" t="s">
        <v>88</v>
      </c>
      <c r="AL839" s="183">
        <v>1295000</v>
      </c>
      <c r="AM839" s="183">
        <v>8984000</v>
      </c>
      <c r="AN839" s="183">
        <v>1354000</v>
      </c>
      <c r="AO839" s="183">
        <v>0.5</v>
      </c>
      <c r="AP839" s="183">
        <v>0.41564985993042486</v>
      </c>
      <c r="AQ839" s="183">
        <v>0.03</v>
      </c>
      <c r="AR839" s="183" t="s">
        <v>88</v>
      </c>
      <c r="AS839" s="183">
        <v>4.37</v>
      </c>
      <c r="AT839" s="183">
        <v>102</v>
      </c>
      <c r="AU839" s="183" t="s">
        <v>88</v>
      </c>
      <c r="AV839" s="183">
        <v>7</v>
      </c>
      <c r="AW839" s="183">
        <v>0.1</v>
      </c>
      <c r="AX839" s="183">
        <v>4.5599999999999996</v>
      </c>
      <c r="AY839" s="183">
        <v>0.28000000000000003</v>
      </c>
      <c r="AZ839" s="183">
        <v>29.4</v>
      </c>
      <c r="BA839" s="183">
        <v>31.7</v>
      </c>
      <c r="BB839" s="183" t="s">
        <v>88</v>
      </c>
      <c r="BC839" s="183" t="s">
        <v>88</v>
      </c>
      <c r="BD839" s="183" t="s">
        <v>88</v>
      </c>
      <c r="BE839" s="184" t="s">
        <v>88</v>
      </c>
      <c r="BF839" s="183" t="s">
        <v>88</v>
      </c>
      <c r="BG839" s="183" t="s">
        <v>88</v>
      </c>
      <c r="BH839" s="183" t="s">
        <v>88</v>
      </c>
      <c r="BI839" s="185">
        <f t="shared" si="520"/>
        <v>98.248378601054924</v>
      </c>
      <c r="BJ839" s="186">
        <f t="shared" si="521"/>
        <v>2</v>
      </c>
      <c r="BK839" s="186">
        <f t="shared" si="522"/>
        <v>81.549551297608758</v>
      </c>
      <c r="BL839" s="186">
        <f t="shared" si="516"/>
        <v>49.417025091637683</v>
      </c>
      <c r="BM839" s="186">
        <f t="shared" si="523"/>
        <v>97.887582557511934</v>
      </c>
      <c r="BN839" s="186">
        <f t="shared" si="524"/>
        <v>61.608367706250007</v>
      </c>
      <c r="BO839" s="186">
        <f t="shared" si="525"/>
        <v>82.438239885695339</v>
      </c>
      <c r="BP839" s="186">
        <f t="shared" si="526"/>
        <v>87.50890590010431</v>
      </c>
      <c r="BQ839" s="186">
        <f t="shared" si="527"/>
        <v>84.033202420657602</v>
      </c>
      <c r="BR839" s="185">
        <f t="shared" si="528"/>
        <v>68.505003421396566</v>
      </c>
      <c r="BS839" s="129" t="str">
        <f t="shared" si="529"/>
        <v>MEDIA</v>
      </c>
      <c r="BT839" s="186">
        <f t="shared" si="530"/>
        <v>16.285714285714281</v>
      </c>
      <c r="BU839" s="187">
        <f t="shared" si="531"/>
        <v>0.97</v>
      </c>
      <c r="BV839" s="187">
        <f t="shared" si="532"/>
        <v>0.1</v>
      </c>
      <c r="BW839" s="186">
        <f t="shared" si="533"/>
        <v>0.87474823868740437</v>
      </c>
      <c r="BX839" s="185">
        <f t="shared" si="517"/>
        <v>0.26</v>
      </c>
      <c r="BY839" s="187">
        <f t="shared" si="534"/>
        <v>0.999</v>
      </c>
      <c r="BZ839" s="187">
        <f t="shared" si="535"/>
        <v>0.68722600942160972</v>
      </c>
      <c r="CA839" s="185">
        <f t="shared" si="536"/>
        <v>0.8</v>
      </c>
      <c r="CB839" s="187">
        <f t="shared" si="537"/>
        <v>0.67613639473526199</v>
      </c>
      <c r="CC839" s="188" t="str">
        <f t="shared" si="538"/>
        <v>Regular</v>
      </c>
      <c r="CD839" s="187">
        <f t="shared" si="539"/>
        <v>0.31277399057839028</v>
      </c>
      <c r="CE839" s="185">
        <f t="shared" si="540"/>
        <v>3.2708509471848488E-3</v>
      </c>
      <c r="CF839" s="185">
        <f t="shared" si="541"/>
        <v>0</v>
      </c>
      <c r="CG839" s="187">
        <f t="shared" si="542"/>
        <v>0.10534828050852503</v>
      </c>
      <c r="CH839" s="178" t="str">
        <f t="shared" si="543"/>
        <v>Ninguna</v>
      </c>
      <c r="CI839" s="185">
        <f t="shared" si="518"/>
        <v>0.51241998095388963</v>
      </c>
      <c r="CJ839" s="185">
        <f t="shared" si="544"/>
        <v>1</v>
      </c>
      <c r="CK839" s="185">
        <f t="shared" si="545"/>
        <v>3.0000000000000027E-2</v>
      </c>
      <c r="CL839" s="189">
        <f t="shared" si="546"/>
        <v>0.51413999365129659</v>
      </c>
      <c r="CM839" s="178" t="str">
        <f t="shared" si="547"/>
        <v>Media</v>
      </c>
      <c r="CN839" s="185">
        <f t="shared" si="548"/>
        <v>0</v>
      </c>
      <c r="CO839" s="185">
        <f t="shared" si="549"/>
        <v>0</v>
      </c>
      <c r="CP839" s="178" t="str">
        <f t="shared" si="550"/>
        <v>Ninguna</v>
      </c>
      <c r="CQ839" s="190">
        <f t="shared" si="551"/>
        <v>3.9866115373544622E-4</v>
      </c>
      <c r="CR839" s="190">
        <f t="shared" si="552"/>
        <v>3.9866115373544622E-4</v>
      </c>
      <c r="CS839" s="178" t="str">
        <f t="shared" si="553"/>
        <v>Ninguna</v>
      </c>
      <c r="CT839" s="191" t="str">
        <f t="shared" si="519"/>
        <v>Eutrofico</v>
      </c>
      <c r="CU839" s="178" t="s">
        <v>3335</v>
      </c>
      <c r="CV839" s="178" t="s">
        <v>3336</v>
      </c>
      <c r="CW839" s="182">
        <v>44557</v>
      </c>
      <c r="CX839" s="106">
        <f t="shared" si="554"/>
        <v>5.0056498599304247</v>
      </c>
    </row>
    <row r="840" spans="1:102" s="192" customFormat="1" ht="30" hidden="1" customHeight="1" x14ac:dyDescent="0.25">
      <c r="A840" s="178">
        <v>2021</v>
      </c>
      <c r="B840" s="179" t="s">
        <v>2587</v>
      </c>
      <c r="C840" s="179" t="s">
        <v>462</v>
      </c>
      <c r="D840" s="85" t="s">
        <v>1488</v>
      </c>
      <c r="E840" s="179" t="s">
        <v>459</v>
      </c>
      <c r="F840" s="180" t="s">
        <v>107</v>
      </c>
      <c r="G840" s="180" t="s">
        <v>991</v>
      </c>
      <c r="H840" s="171">
        <v>-75.521349999999998</v>
      </c>
      <c r="I840" s="172">
        <v>5.9459460000000002</v>
      </c>
      <c r="J840" s="193">
        <v>4720959.193</v>
      </c>
      <c r="K840" s="194">
        <v>2215652.1860000002</v>
      </c>
      <c r="L840" s="174">
        <v>2258</v>
      </c>
      <c r="M840" s="180" t="s">
        <v>2544</v>
      </c>
      <c r="N840" s="180" t="s">
        <v>79</v>
      </c>
      <c r="O840" s="180" t="s">
        <v>2545</v>
      </c>
      <c r="P840" s="180" t="s">
        <v>80</v>
      </c>
      <c r="Q840" s="179" t="s">
        <v>124</v>
      </c>
      <c r="R840" s="179" t="s">
        <v>677</v>
      </c>
      <c r="S840" s="179" t="s">
        <v>124</v>
      </c>
      <c r="T840" s="179" t="s">
        <v>125</v>
      </c>
      <c r="U840" s="85" t="s">
        <v>460</v>
      </c>
      <c r="V840" s="179" t="s">
        <v>461</v>
      </c>
      <c r="W840" s="179" t="s">
        <v>460</v>
      </c>
      <c r="X840" s="182" t="s">
        <v>462</v>
      </c>
      <c r="Y840" s="182">
        <v>44538</v>
      </c>
      <c r="Z840" s="183">
        <v>7.47</v>
      </c>
      <c r="AA840" s="183">
        <v>7.46</v>
      </c>
      <c r="AB840" s="183">
        <v>317</v>
      </c>
      <c r="AC840" s="183">
        <v>17.7</v>
      </c>
      <c r="AD840" s="183">
        <v>20</v>
      </c>
      <c r="AE840" s="183">
        <v>5.43</v>
      </c>
      <c r="AF840" s="183">
        <v>75.099999999999994</v>
      </c>
      <c r="AG840" s="183">
        <f t="shared" si="515"/>
        <v>2.3000000000000007</v>
      </c>
      <c r="AH840" s="183">
        <v>279</v>
      </c>
      <c r="AI840" s="183">
        <v>117</v>
      </c>
      <c r="AJ840" s="183" t="s">
        <v>88</v>
      </c>
      <c r="AK840" s="183" t="s">
        <v>88</v>
      </c>
      <c r="AL840" s="183">
        <v>8330000</v>
      </c>
      <c r="AM840" s="183">
        <v>43520000</v>
      </c>
      <c r="AN840" s="183">
        <v>8664000</v>
      </c>
      <c r="AO840" s="183">
        <v>3.98</v>
      </c>
      <c r="AP840" s="183">
        <v>0.2484863293062323</v>
      </c>
      <c r="AQ840" s="183">
        <v>0.03</v>
      </c>
      <c r="AR840" s="183" t="s">
        <v>88</v>
      </c>
      <c r="AS840" s="183">
        <v>74.5</v>
      </c>
      <c r="AT840" s="183">
        <v>299</v>
      </c>
      <c r="AU840" s="183" t="s">
        <v>88</v>
      </c>
      <c r="AV840" s="183">
        <v>56</v>
      </c>
      <c r="AW840" s="183">
        <v>0.7</v>
      </c>
      <c r="AX840" s="183">
        <v>19</v>
      </c>
      <c r="AY840" s="183">
        <v>2.38</v>
      </c>
      <c r="AZ840" s="183">
        <v>88</v>
      </c>
      <c r="BA840" s="183">
        <v>30.4</v>
      </c>
      <c r="BB840" s="183" t="s">
        <v>88</v>
      </c>
      <c r="BC840" s="183" t="s">
        <v>88</v>
      </c>
      <c r="BD840" s="183" t="s">
        <v>88</v>
      </c>
      <c r="BE840" s="184" t="s">
        <v>88</v>
      </c>
      <c r="BF840" s="183" t="s">
        <v>88</v>
      </c>
      <c r="BG840" s="183" t="s">
        <v>88</v>
      </c>
      <c r="BH840" s="183" t="s">
        <v>88</v>
      </c>
      <c r="BI840" s="195">
        <f t="shared" si="520"/>
        <v>80.577803255524188</v>
      </c>
      <c r="BJ840" s="196">
        <f t="shared" si="521"/>
        <v>2</v>
      </c>
      <c r="BK840" s="196">
        <f t="shared" si="522"/>
        <v>93.456090973513454</v>
      </c>
      <c r="BL840" s="196">
        <f t="shared" si="516"/>
        <v>2</v>
      </c>
      <c r="BM840" s="196">
        <f t="shared" si="523"/>
        <v>99.104004398411917</v>
      </c>
      <c r="BN840" s="196">
        <f t="shared" si="524"/>
        <v>17.66946432004967</v>
      </c>
      <c r="BO840" s="196">
        <f t="shared" si="525"/>
        <v>85.502798594525416</v>
      </c>
      <c r="BP840" s="196">
        <f t="shared" si="526"/>
        <v>26.734503743368762</v>
      </c>
      <c r="BQ840" s="196">
        <f t="shared" si="527"/>
        <v>51.092296154251116</v>
      </c>
      <c r="BR840" s="185">
        <f t="shared" si="528"/>
        <v>50.461244322091375</v>
      </c>
      <c r="BS840" s="129" t="str">
        <f t="shared" si="529"/>
        <v>MEDIA</v>
      </c>
      <c r="BT840" s="186">
        <f t="shared" si="530"/>
        <v>7.9831932773109244</v>
      </c>
      <c r="BU840" s="187">
        <f t="shared" si="531"/>
        <v>0.751</v>
      </c>
      <c r="BV840" s="197">
        <f t="shared" si="532"/>
        <v>0.1</v>
      </c>
      <c r="BW840" s="196">
        <f t="shared" si="533"/>
        <v>1</v>
      </c>
      <c r="BX840" s="195">
        <f t="shared" si="517"/>
        <v>0.125</v>
      </c>
      <c r="BY840" s="197">
        <f t="shared" si="534"/>
        <v>0.85199999999999998</v>
      </c>
      <c r="BZ840" s="197">
        <f t="shared" si="535"/>
        <v>0</v>
      </c>
      <c r="CA840" s="195">
        <f t="shared" si="536"/>
        <v>0.35</v>
      </c>
      <c r="CB840" s="187">
        <f t="shared" si="537"/>
        <v>0.45994000000000002</v>
      </c>
      <c r="CC840" s="198" t="str">
        <f t="shared" si="538"/>
        <v>Mala</v>
      </c>
      <c r="CD840" s="187">
        <f t="shared" si="539"/>
        <v>1</v>
      </c>
      <c r="CE840" s="185">
        <f t="shared" si="540"/>
        <v>2.7204689150263609E-3</v>
      </c>
      <c r="CF840" s="185">
        <f t="shared" si="541"/>
        <v>0.19</v>
      </c>
      <c r="CG840" s="187">
        <f t="shared" si="542"/>
        <v>0.3975734896383421</v>
      </c>
      <c r="CH840" s="199" t="str">
        <f t="shared" si="543"/>
        <v>Baja</v>
      </c>
      <c r="CI840" s="185">
        <f t="shared" si="518"/>
        <v>1</v>
      </c>
      <c r="CJ840" s="185">
        <f t="shared" si="544"/>
        <v>1</v>
      </c>
      <c r="CK840" s="185">
        <f t="shared" si="545"/>
        <v>0.249</v>
      </c>
      <c r="CL840" s="189">
        <f t="shared" si="546"/>
        <v>0.7496666666666667</v>
      </c>
      <c r="CM840" s="200" t="str">
        <f t="shared" si="547"/>
        <v>Alta</v>
      </c>
      <c r="CN840" s="185">
        <f t="shared" si="548"/>
        <v>0.14800000000000002</v>
      </c>
      <c r="CO840" s="185">
        <f t="shared" si="549"/>
        <v>0.14800000000000002</v>
      </c>
      <c r="CP840" s="200" t="str">
        <f t="shared" si="550"/>
        <v>Ninguna</v>
      </c>
      <c r="CQ840" s="190">
        <f t="shared" si="551"/>
        <v>4.7587506695258176E-3</v>
      </c>
      <c r="CR840" s="190">
        <f t="shared" si="552"/>
        <v>4.7587506695258176E-3</v>
      </c>
      <c r="CS840" s="200" t="str">
        <f t="shared" si="553"/>
        <v>Ninguna</v>
      </c>
      <c r="CT840" s="201" t="str">
        <f t="shared" si="519"/>
        <v>Hipereutrofico</v>
      </c>
      <c r="CU840" s="178" t="s">
        <v>3335</v>
      </c>
      <c r="CV840" s="178" t="s">
        <v>3336</v>
      </c>
      <c r="CW840" s="182">
        <v>44557</v>
      </c>
      <c r="CX840" s="106">
        <f t="shared" si="554"/>
        <v>19.278486329306233</v>
      </c>
    </row>
    <row r="841" spans="1:102" s="192" customFormat="1" ht="30" hidden="1" customHeight="1" x14ac:dyDescent="0.25">
      <c r="A841" s="178">
        <v>2021</v>
      </c>
      <c r="B841" s="179" t="s">
        <v>1105</v>
      </c>
      <c r="C841" s="179" t="s">
        <v>1106</v>
      </c>
      <c r="D841" s="85" t="s">
        <v>1107</v>
      </c>
      <c r="E841" s="179" t="s">
        <v>472</v>
      </c>
      <c r="F841" s="180" t="s">
        <v>107</v>
      </c>
      <c r="G841" s="180" t="s">
        <v>991</v>
      </c>
      <c r="H841" s="87">
        <v>-75.820750000000004</v>
      </c>
      <c r="I841" s="119">
        <v>5.870388889</v>
      </c>
      <c r="J841" s="181">
        <v>4687756.8540000003</v>
      </c>
      <c r="K841" s="180">
        <v>2207453.5970000001</v>
      </c>
      <c r="L841" s="89">
        <v>1268</v>
      </c>
      <c r="M841" s="180" t="s">
        <v>2544</v>
      </c>
      <c r="N841" s="180" t="s">
        <v>79</v>
      </c>
      <c r="O841" s="180" t="s">
        <v>2545</v>
      </c>
      <c r="P841" s="180" t="s">
        <v>80</v>
      </c>
      <c r="Q841" s="179" t="s">
        <v>2571</v>
      </c>
      <c r="R841" s="179" t="s">
        <v>725</v>
      </c>
      <c r="S841" s="179" t="s">
        <v>115</v>
      </c>
      <c r="T841" s="179" t="s">
        <v>116</v>
      </c>
      <c r="U841" s="85" t="s">
        <v>473</v>
      </c>
      <c r="V841" s="179" t="s">
        <v>474</v>
      </c>
      <c r="W841" s="179" t="s">
        <v>1108</v>
      </c>
      <c r="X841" s="182" t="s">
        <v>1106</v>
      </c>
      <c r="Y841" s="182">
        <v>44536</v>
      </c>
      <c r="Z841" s="183">
        <v>5.3</v>
      </c>
      <c r="AA841" s="183">
        <v>7.41</v>
      </c>
      <c r="AB841" s="183">
        <v>93.3</v>
      </c>
      <c r="AC841" s="183">
        <v>22.6</v>
      </c>
      <c r="AD841" s="183">
        <v>25</v>
      </c>
      <c r="AE841" s="183">
        <v>6.79</v>
      </c>
      <c r="AF841" s="183">
        <v>92.1</v>
      </c>
      <c r="AG841" s="183">
        <f t="shared" si="515"/>
        <v>2.3999999999999986</v>
      </c>
      <c r="AH841" s="185">
        <v>18</v>
      </c>
      <c r="AI841" s="185">
        <v>2</v>
      </c>
      <c r="AJ841" s="183" t="s">
        <v>88</v>
      </c>
      <c r="AK841" s="183" t="s">
        <v>88</v>
      </c>
      <c r="AL841" s="185">
        <v>22845</v>
      </c>
      <c r="AM841" s="185">
        <v>220295</v>
      </c>
      <c r="AN841" s="185">
        <v>24000</v>
      </c>
      <c r="AO841" s="185">
        <v>0.5</v>
      </c>
      <c r="AP841" s="185">
        <v>0.2484863293062323</v>
      </c>
      <c r="AQ841" s="185">
        <v>0.03</v>
      </c>
      <c r="AR841" s="185" t="s">
        <v>88</v>
      </c>
      <c r="AS841" s="185">
        <v>13.9</v>
      </c>
      <c r="AT841" s="185">
        <v>142</v>
      </c>
      <c r="AU841" s="183" t="s">
        <v>88</v>
      </c>
      <c r="AV841" s="185">
        <v>7</v>
      </c>
      <c r="AW841" s="185">
        <v>0.1</v>
      </c>
      <c r="AX841" s="185">
        <v>3.28</v>
      </c>
      <c r="AY841" s="185">
        <v>0.19600000000000001</v>
      </c>
      <c r="AZ841" s="185">
        <v>35</v>
      </c>
      <c r="BA841" s="185">
        <v>34.4</v>
      </c>
      <c r="BB841" s="183" t="s">
        <v>88</v>
      </c>
      <c r="BC841" s="183" t="s">
        <v>88</v>
      </c>
      <c r="BD841" s="183" t="s">
        <v>88</v>
      </c>
      <c r="BE841" s="184" t="s">
        <v>88</v>
      </c>
      <c r="BF841" s="183" t="s">
        <v>88</v>
      </c>
      <c r="BG841" s="183" t="s">
        <v>88</v>
      </c>
      <c r="BH841" s="183" t="s">
        <v>88</v>
      </c>
      <c r="BI841" s="195">
        <f t="shared" si="520"/>
        <v>96.357641883197815</v>
      </c>
      <c r="BJ841" s="196">
        <f t="shared" si="521"/>
        <v>7.198557089861886</v>
      </c>
      <c r="BK841" s="196">
        <f t="shared" si="522"/>
        <v>93.563403057402155</v>
      </c>
      <c r="BL841" s="196">
        <f t="shared" si="516"/>
        <v>80.14150832</v>
      </c>
      <c r="BM841" s="196">
        <f t="shared" si="523"/>
        <v>99.104004398411917</v>
      </c>
      <c r="BN841" s="196">
        <f t="shared" si="524"/>
        <v>61.608367706250007</v>
      </c>
      <c r="BO841" s="196">
        <f t="shared" si="525"/>
        <v>85.153143194855019</v>
      </c>
      <c r="BP841" s="196">
        <f t="shared" si="526"/>
        <v>69.782776423174994</v>
      </c>
      <c r="BQ841" s="196">
        <f t="shared" si="527"/>
        <v>79.559924096305608</v>
      </c>
      <c r="BR841" s="185">
        <f t="shared" si="528"/>
        <v>72.378476836582863</v>
      </c>
      <c r="BS841" s="129" t="str">
        <f t="shared" si="529"/>
        <v>BUENA</v>
      </c>
      <c r="BT841" s="186">
        <f t="shared" si="530"/>
        <v>16.73469387755102</v>
      </c>
      <c r="BU841" s="187">
        <f t="shared" si="531"/>
        <v>0.92099999999999993</v>
      </c>
      <c r="BV841" s="197">
        <f t="shared" si="532"/>
        <v>0.1</v>
      </c>
      <c r="BW841" s="196">
        <f t="shared" si="533"/>
        <v>1</v>
      </c>
      <c r="BX841" s="195">
        <f t="shared" si="517"/>
        <v>0.91</v>
      </c>
      <c r="BY841" s="197">
        <f t="shared" si="534"/>
        <v>0.999</v>
      </c>
      <c r="BZ841" s="197">
        <f t="shared" si="535"/>
        <v>0.76031469821590036</v>
      </c>
      <c r="CA841" s="195">
        <f t="shared" si="536"/>
        <v>0.8</v>
      </c>
      <c r="CB841" s="187">
        <f t="shared" si="537"/>
        <v>0.78706405775022603</v>
      </c>
      <c r="CC841" s="198" t="str">
        <f t="shared" si="538"/>
        <v>Aceptable</v>
      </c>
      <c r="CD841" s="187">
        <f t="shared" si="539"/>
        <v>0.23968530178409969</v>
      </c>
      <c r="CE841" s="185">
        <f t="shared" si="540"/>
        <v>4.6865920050104919E-3</v>
      </c>
      <c r="CF841" s="185">
        <f t="shared" si="541"/>
        <v>0</v>
      </c>
      <c r="CG841" s="187">
        <f t="shared" si="542"/>
        <v>8.1457297929703396E-2</v>
      </c>
      <c r="CH841" s="199" t="str">
        <f t="shared" si="543"/>
        <v>Ninguna</v>
      </c>
      <c r="CI841" s="185">
        <f t="shared" si="518"/>
        <v>0</v>
      </c>
      <c r="CJ841" s="185">
        <f t="shared" si="544"/>
        <v>1</v>
      </c>
      <c r="CK841" s="185">
        <f t="shared" si="545"/>
        <v>7.900000000000007E-2</v>
      </c>
      <c r="CL841" s="189">
        <f t="shared" si="546"/>
        <v>0.35966666666666675</v>
      </c>
      <c r="CM841" s="200" t="str">
        <f t="shared" si="547"/>
        <v>Baja</v>
      </c>
      <c r="CN841" s="185">
        <f t="shared" si="548"/>
        <v>0</v>
      </c>
      <c r="CO841" s="185">
        <f t="shared" si="549"/>
        <v>0</v>
      </c>
      <c r="CP841" s="200" t="str">
        <f t="shared" si="550"/>
        <v>Ninguna</v>
      </c>
      <c r="CQ841" s="190">
        <f t="shared" si="551"/>
        <v>4.0077878806669036E-3</v>
      </c>
      <c r="CR841" s="190">
        <f t="shared" si="552"/>
        <v>4.0077878806669036E-3</v>
      </c>
      <c r="CS841" s="200" t="str">
        <f t="shared" si="553"/>
        <v>Ninguna</v>
      </c>
      <c r="CT841" s="201" t="str">
        <f t="shared" si="519"/>
        <v>Eutrofico</v>
      </c>
      <c r="CU841" s="183" t="s">
        <v>3337</v>
      </c>
      <c r="CV841" s="183" t="s">
        <v>3338</v>
      </c>
      <c r="CW841" s="182">
        <v>44554</v>
      </c>
      <c r="CX841" s="106">
        <f t="shared" si="554"/>
        <v>3.5584863293062323</v>
      </c>
    </row>
    <row r="842" spans="1:102" s="192" customFormat="1" ht="30" hidden="1" customHeight="1" x14ac:dyDescent="0.25">
      <c r="A842" s="178">
        <v>2021</v>
      </c>
      <c r="B842" s="179" t="s">
        <v>1111</v>
      </c>
      <c r="C842" s="179" t="s">
        <v>1106</v>
      </c>
      <c r="D842" s="85" t="s">
        <v>1112</v>
      </c>
      <c r="E842" s="179" t="s">
        <v>472</v>
      </c>
      <c r="F842" s="180" t="s">
        <v>107</v>
      </c>
      <c r="G842" s="180" t="s">
        <v>991</v>
      </c>
      <c r="H842" s="171">
        <v>-75.820750000000004</v>
      </c>
      <c r="I842" s="172">
        <v>5.8717222219999998</v>
      </c>
      <c r="J842" s="193">
        <v>4687757.5970000001</v>
      </c>
      <c r="K842" s="194">
        <v>2207601.0660000001</v>
      </c>
      <c r="L842" s="174">
        <v>1259</v>
      </c>
      <c r="M842" s="180" t="s">
        <v>2544</v>
      </c>
      <c r="N842" s="180" t="s">
        <v>79</v>
      </c>
      <c r="O842" s="180" t="s">
        <v>2545</v>
      </c>
      <c r="P842" s="180" t="s">
        <v>80</v>
      </c>
      <c r="Q842" s="179" t="s">
        <v>2571</v>
      </c>
      <c r="R842" s="179" t="s">
        <v>725</v>
      </c>
      <c r="S842" s="179" t="s">
        <v>115</v>
      </c>
      <c r="T842" s="179" t="s">
        <v>116</v>
      </c>
      <c r="U842" s="85" t="s">
        <v>473</v>
      </c>
      <c r="V842" s="179" t="s">
        <v>474</v>
      </c>
      <c r="W842" s="179" t="s">
        <v>1108</v>
      </c>
      <c r="X842" s="182" t="s">
        <v>1106</v>
      </c>
      <c r="Y842" s="182">
        <v>44536</v>
      </c>
      <c r="Z842" s="183">
        <v>17.7</v>
      </c>
      <c r="AA842" s="183">
        <v>7.77</v>
      </c>
      <c r="AB842" s="183">
        <v>227</v>
      </c>
      <c r="AC842" s="183">
        <v>22.1</v>
      </c>
      <c r="AD842" s="183">
        <v>25</v>
      </c>
      <c r="AE842" s="183">
        <v>6.98</v>
      </c>
      <c r="AF842" s="183">
        <v>95.1</v>
      </c>
      <c r="AG842" s="183">
        <f t="shared" si="515"/>
        <v>2.8999999999999986</v>
      </c>
      <c r="AH842" s="185">
        <v>88.4</v>
      </c>
      <c r="AI842" s="185">
        <v>34.6</v>
      </c>
      <c r="AJ842" s="183" t="s">
        <v>88</v>
      </c>
      <c r="AK842" s="183" t="s">
        <v>88</v>
      </c>
      <c r="AL842" s="185">
        <v>1904000</v>
      </c>
      <c r="AM842" s="185">
        <v>6488000</v>
      </c>
      <c r="AN842" s="185">
        <v>1986300</v>
      </c>
      <c r="AO842" s="185">
        <v>3.41</v>
      </c>
      <c r="AP842" s="185">
        <v>0.2484863293062323</v>
      </c>
      <c r="AQ842" s="185">
        <v>0.03</v>
      </c>
      <c r="AR842" s="185" t="s">
        <v>88</v>
      </c>
      <c r="AS842" s="185">
        <v>38.799999999999997</v>
      </c>
      <c r="AT842" s="185">
        <v>164</v>
      </c>
      <c r="AU842" s="183" t="s">
        <v>88</v>
      </c>
      <c r="AV842" s="185">
        <v>26</v>
      </c>
      <c r="AW842" s="185">
        <v>0.5</v>
      </c>
      <c r="AX842" s="185">
        <v>15.2</v>
      </c>
      <c r="AY842" s="185">
        <v>2.08</v>
      </c>
      <c r="AZ842" s="185">
        <v>75.8</v>
      </c>
      <c r="BA842" s="185">
        <v>28.3</v>
      </c>
      <c r="BB842" s="183" t="s">
        <v>88</v>
      </c>
      <c r="BC842" s="183" t="s">
        <v>88</v>
      </c>
      <c r="BD842" s="183" t="s">
        <v>88</v>
      </c>
      <c r="BE842" s="184" t="s">
        <v>88</v>
      </c>
      <c r="BF842" s="183" t="s">
        <v>88</v>
      </c>
      <c r="BG842" s="183" t="s">
        <v>88</v>
      </c>
      <c r="BH842" s="183" t="s">
        <v>88</v>
      </c>
      <c r="BI842" s="195">
        <f t="shared" si="520"/>
        <v>97.672244096180393</v>
      </c>
      <c r="BJ842" s="196">
        <f t="shared" si="521"/>
        <v>2</v>
      </c>
      <c r="BK842" s="196">
        <f t="shared" si="522"/>
        <v>90.102387603637908</v>
      </c>
      <c r="BL842" s="196">
        <f t="shared" si="516"/>
        <v>2</v>
      </c>
      <c r="BM842" s="196">
        <f t="shared" si="523"/>
        <v>99.104004398411917</v>
      </c>
      <c r="BN842" s="196">
        <f t="shared" si="524"/>
        <v>20.127293852491974</v>
      </c>
      <c r="BO842" s="196">
        <f t="shared" si="525"/>
        <v>83.259630198889866</v>
      </c>
      <c r="BP842" s="196">
        <f t="shared" si="526"/>
        <v>45.180863837079059</v>
      </c>
      <c r="BQ842" s="196">
        <f t="shared" si="527"/>
        <v>76.338812699417616</v>
      </c>
      <c r="BR842" s="185">
        <f t="shared" si="528"/>
        <v>56.262822973655773</v>
      </c>
      <c r="BS842" s="129" t="str">
        <f t="shared" si="529"/>
        <v>MEDIA</v>
      </c>
      <c r="BT842" s="186">
        <f t="shared" si="530"/>
        <v>7.3076923076923075</v>
      </c>
      <c r="BU842" s="187">
        <f t="shared" si="531"/>
        <v>0.95099999999999996</v>
      </c>
      <c r="BV842" s="197">
        <f t="shared" si="532"/>
        <v>0.1</v>
      </c>
      <c r="BW842" s="196">
        <f t="shared" si="533"/>
        <v>1</v>
      </c>
      <c r="BX842" s="195">
        <f t="shared" si="517"/>
        <v>0.125</v>
      </c>
      <c r="BY842" s="197">
        <f t="shared" si="534"/>
        <v>0.94199999999999995</v>
      </c>
      <c r="BZ842" s="197">
        <f t="shared" si="535"/>
        <v>0.21100427763020979</v>
      </c>
      <c r="CA842" s="195">
        <f t="shared" si="536"/>
        <v>0.35</v>
      </c>
      <c r="CB842" s="187">
        <f t="shared" si="537"/>
        <v>0.53408059886822934</v>
      </c>
      <c r="CC842" s="198" t="str">
        <f t="shared" si="538"/>
        <v>Regular</v>
      </c>
      <c r="CD842" s="187">
        <f t="shared" si="539"/>
        <v>0.78899572236979021</v>
      </c>
      <c r="CE842" s="185">
        <f t="shared" si="540"/>
        <v>0</v>
      </c>
      <c r="CF842" s="185">
        <f t="shared" si="541"/>
        <v>0.129</v>
      </c>
      <c r="CG842" s="187">
        <f t="shared" si="542"/>
        <v>0.30599857412326342</v>
      </c>
      <c r="CH842" s="199" t="str">
        <f t="shared" si="543"/>
        <v>Baja</v>
      </c>
      <c r="CI842" s="185">
        <f t="shared" si="518"/>
        <v>1</v>
      </c>
      <c r="CJ842" s="185">
        <f t="shared" si="544"/>
        <v>1</v>
      </c>
      <c r="CK842" s="185">
        <f t="shared" si="545"/>
        <v>4.9000000000000044E-2</v>
      </c>
      <c r="CL842" s="189">
        <f t="shared" si="546"/>
        <v>0.68299999999999994</v>
      </c>
      <c r="CM842" s="200" t="str">
        <f t="shared" si="547"/>
        <v>Alta</v>
      </c>
      <c r="CN842" s="185">
        <f t="shared" si="548"/>
        <v>5.7999999999999996E-2</v>
      </c>
      <c r="CO842" s="185">
        <f t="shared" si="549"/>
        <v>5.7999999999999996E-2</v>
      </c>
      <c r="CP842" s="200" t="str">
        <f t="shared" si="550"/>
        <v>Ninguna</v>
      </c>
      <c r="CQ842" s="190">
        <f t="shared" si="551"/>
        <v>1.3741473429825733E-2</v>
      </c>
      <c r="CR842" s="190">
        <f t="shared" si="552"/>
        <v>1.3741473429825733E-2</v>
      </c>
      <c r="CS842" s="200" t="str">
        <f t="shared" si="553"/>
        <v>Ninguna</v>
      </c>
      <c r="CT842" s="201" t="str">
        <f t="shared" si="519"/>
        <v>Hipereutrofico</v>
      </c>
      <c r="CU842" s="183" t="s">
        <v>3337</v>
      </c>
      <c r="CV842" s="183" t="s">
        <v>3338</v>
      </c>
      <c r="CW842" s="182">
        <v>44554</v>
      </c>
      <c r="CX842" s="106">
        <f t="shared" si="554"/>
        <v>15.478486329306232</v>
      </c>
    </row>
    <row r="843" spans="1:102" s="192" customFormat="1" ht="30" hidden="1" customHeight="1" x14ac:dyDescent="0.25">
      <c r="A843" s="178">
        <v>2021</v>
      </c>
      <c r="B843" s="179" t="s">
        <v>1053</v>
      </c>
      <c r="C843" s="179" t="s">
        <v>1054</v>
      </c>
      <c r="D843" s="85" t="s">
        <v>1055</v>
      </c>
      <c r="E843" s="179" t="s">
        <v>1056</v>
      </c>
      <c r="F843" s="180" t="s">
        <v>107</v>
      </c>
      <c r="G843" s="180">
        <v>2</v>
      </c>
      <c r="H843" s="87">
        <v>-75.621603890000003</v>
      </c>
      <c r="I843" s="119">
        <v>5.6153072220000002</v>
      </c>
      <c r="J843" s="181">
        <v>4709687.8260000004</v>
      </c>
      <c r="K843" s="180">
        <v>2179131.4700000002</v>
      </c>
      <c r="L843" s="89">
        <v>1339.5</v>
      </c>
      <c r="M843" s="180" t="s">
        <v>2544</v>
      </c>
      <c r="N843" s="180" t="s">
        <v>79</v>
      </c>
      <c r="O843" s="180" t="s">
        <v>2545</v>
      </c>
      <c r="P843" s="180" t="s">
        <v>80</v>
      </c>
      <c r="Q843" s="179" t="s">
        <v>2571</v>
      </c>
      <c r="R843" s="179" t="s">
        <v>725</v>
      </c>
      <c r="S843" s="179" t="s">
        <v>115</v>
      </c>
      <c r="T843" s="179" t="s">
        <v>116</v>
      </c>
      <c r="U843" s="85" t="s">
        <v>1057</v>
      </c>
      <c r="V843" s="179" t="s">
        <v>1058</v>
      </c>
      <c r="W843" s="179" t="s">
        <v>1059</v>
      </c>
      <c r="X843" s="182" t="s">
        <v>1054</v>
      </c>
      <c r="Y843" s="182">
        <v>44546</v>
      </c>
      <c r="Z843" s="183">
        <v>134.69999999999999</v>
      </c>
      <c r="AA843" s="183">
        <v>7.77</v>
      </c>
      <c r="AB843" s="183">
        <v>219</v>
      </c>
      <c r="AC843" s="183">
        <v>21.1</v>
      </c>
      <c r="AD843" s="183">
        <v>26.3</v>
      </c>
      <c r="AE843" s="183">
        <v>7.26</v>
      </c>
      <c r="AF843" s="183">
        <v>98.2</v>
      </c>
      <c r="AG843" s="183">
        <f t="shared" si="515"/>
        <v>5.1999999999999993</v>
      </c>
      <c r="AH843" s="185">
        <v>10</v>
      </c>
      <c r="AI843" s="185">
        <v>2</v>
      </c>
      <c r="AJ843" s="183" t="s">
        <v>88</v>
      </c>
      <c r="AK843" s="183" t="s">
        <v>88</v>
      </c>
      <c r="AL843" s="183">
        <v>36540</v>
      </c>
      <c r="AM843" s="183">
        <v>129970</v>
      </c>
      <c r="AN843" s="183">
        <v>41060</v>
      </c>
      <c r="AO843" s="185">
        <v>0.5</v>
      </c>
      <c r="AP843" s="185">
        <v>0.2484863293062323</v>
      </c>
      <c r="AQ843" s="185">
        <v>0.03</v>
      </c>
      <c r="AR843" s="185" t="s">
        <v>88</v>
      </c>
      <c r="AS843" s="185">
        <v>6.26</v>
      </c>
      <c r="AT843" s="185">
        <v>88</v>
      </c>
      <c r="AU843" s="183" t="s">
        <v>88</v>
      </c>
      <c r="AV843" s="185">
        <v>7</v>
      </c>
      <c r="AW843" s="185">
        <v>0.1</v>
      </c>
      <c r="AX843" s="185">
        <v>2.5</v>
      </c>
      <c r="AY843" s="185">
        <v>0.23699999999999999</v>
      </c>
      <c r="AZ843" s="185">
        <v>30.1</v>
      </c>
      <c r="BA843" s="185">
        <v>17.2</v>
      </c>
      <c r="BB843" s="183" t="s">
        <v>88</v>
      </c>
      <c r="BC843" s="183" t="s">
        <v>88</v>
      </c>
      <c r="BD843" s="183" t="s">
        <v>88</v>
      </c>
      <c r="BE843" s="184" t="s">
        <v>88</v>
      </c>
      <c r="BF843" s="183" t="s">
        <v>88</v>
      </c>
      <c r="BG843" s="183" t="s">
        <v>88</v>
      </c>
      <c r="BH843" s="183" t="s">
        <v>88</v>
      </c>
      <c r="BI843" s="195">
        <f t="shared" si="520"/>
        <v>98.508810836154666</v>
      </c>
      <c r="BJ843" s="196">
        <f t="shared" si="521"/>
        <v>5.7418060952396806</v>
      </c>
      <c r="BK843" s="196">
        <f t="shared" si="522"/>
        <v>90.102387603637908</v>
      </c>
      <c r="BL843" s="196">
        <f t="shared" si="516"/>
        <v>80.14150832</v>
      </c>
      <c r="BM843" s="196">
        <f t="shared" si="523"/>
        <v>99.104004398411917</v>
      </c>
      <c r="BN843" s="196">
        <f t="shared" si="524"/>
        <v>61.608367706250007</v>
      </c>
      <c r="BO843" s="196">
        <f t="shared" si="525"/>
        <v>72.090417706094996</v>
      </c>
      <c r="BP843" s="196">
        <f t="shared" si="526"/>
        <v>83.449426032751461</v>
      </c>
      <c r="BQ843" s="196">
        <f t="shared" si="527"/>
        <v>85.03621532200961</v>
      </c>
      <c r="BR843" s="185">
        <f t="shared" si="528"/>
        <v>72.300783505221304</v>
      </c>
      <c r="BS843" s="129" t="str">
        <f t="shared" si="529"/>
        <v>BUENA</v>
      </c>
      <c r="BT843" s="186">
        <f t="shared" si="530"/>
        <v>10.548523206751055</v>
      </c>
      <c r="BU843" s="187">
        <f t="shared" si="531"/>
        <v>0.9820000000000001</v>
      </c>
      <c r="BV843" s="197">
        <f t="shared" si="532"/>
        <v>0.1</v>
      </c>
      <c r="BW843" s="196">
        <f t="shared" si="533"/>
        <v>1</v>
      </c>
      <c r="BX843" s="195">
        <f t="shared" si="517"/>
        <v>0.91</v>
      </c>
      <c r="BY843" s="197">
        <f t="shared" si="534"/>
        <v>0.999</v>
      </c>
      <c r="BZ843" s="197">
        <f t="shared" si="535"/>
        <v>0.24803935126134469</v>
      </c>
      <c r="CA843" s="195">
        <f t="shared" si="536"/>
        <v>0.6</v>
      </c>
      <c r="CB843" s="187">
        <f t="shared" si="537"/>
        <v>0.69710550917658831</v>
      </c>
      <c r="CC843" s="198" t="str">
        <f t="shared" si="538"/>
        <v>Regular</v>
      </c>
      <c r="CD843" s="187">
        <f t="shared" si="539"/>
        <v>0.75196064873865531</v>
      </c>
      <c r="CE843" s="185">
        <f t="shared" si="540"/>
        <v>0</v>
      </c>
      <c r="CF843" s="185">
        <f t="shared" si="541"/>
        <v>0</v>
      </c>
      <c r="CG843" s="187">
        <f t="shared" si="542"/>
        <v>0.25065354957955177</v>
      </c>
      <c r="CH843" s="199" t="str">
        <f t="shared" si="543"/>
        <v>Baja</v>
      </c>
      <c r="CI843" s="185">
        <f t="shared" si="518"/>
        <v>0</v>
      </c>
      <c r="CJ843" s="185">
        <f t="shared" si="544"/>
        <v>1</v>
      </c>
      <c r="CK843" s="185">
        <f t="shared" si="545"/>
        <v>1.7999999999999905E-2</v>
      </c>
      <c r="CL843" s="189">
        <f t="shared" si="546"/>
        <v>0.33933333333333326</v>
      </c>
      <c r="CM843" s="200" t="str">
        <f t="shared" si="547"/>
        <v>Baja</v>
      </c>
      <c r="CN843" s="185">
        <f t="shared" si="548"/>
        <v>0</v>
      </c>
      <c r="CO843" s="185">
        <f t="shared" si="549"/>
        <v>0</v>
      </c>
      <c r="CP843" s="200" t="str">
        <f t="shared" si="550"/>
        <v>Ninguna</v>
      </c>
      <c r="CQ843" s="190">
        <f t="shared" si="551"/>
        <v>1.3741473429825733E-2</v>
      </c>
      <c r="CR843" s="190">
        <f t="shared" si="552"/>
        <v>1.3741473429825733E-2</v>
      </c>
      <c r="CS843" s="200" t="str">
        <f t="shared" si="553"/>
        <v>Ninguna</v>
      </c>
      <c r="CT843" s="201" t="str">
        <f t="shared" si="519"/>
        <v>Eutrofico</v>
      </c>
      <c r="CU843" s="183" t="s">
        <v>3339</v>
      </c>
      <c r="CV843" s="183" t="s">
        <v>3340</v>
      </c>
      <c r="CW843" s="182">
        <v>44565</v>
      </c>
      <c r="CX843" s="106">
        <f t="shared" si="554"/>
        <v>2.7784863293062321</v>
      </c>
    </row>
    <row r="844" spans="1:102" s="192" customFormat="1" ht="30" hidden="1" customHeight="1" x14ac:dyDescent="0.25">
      <c r="A844" s="178">
        <v>2021</v>
      </c>
      <c r="B844" s="179" t="s">
        <v>1062</v>
      </c>
      <c r="C844" s="179" t="s">
        <v>1054</v>
      </c>
      <c r="D844" s="85" t="s">
        <v>1063</v>
      </c>
      <c r="E844" s="179" t="s">
        <v>1056</v>
      </c>
      <c r="F844" s="180" t="s">
        <v>107</v>
      </c>
      <c r="G844" s="180">
        <v>2</v>
      </c>
      <c r="H844" s="171">
        <v>-75.620594170000004</v>
      </c>
      <c r="I844" s="172">
        <v>5.6156033330000001</v>
      </c>
      <c r="J844" s="181">
        <v>4709799.8640000001</v>
      </c>
      <c r="K844" s="180">
        <v>2179163.7209999999</v>
      </c>
      <c r="L844" s="174">
        <v>1329.5</v>
      </c>
      <c r="M844" s="180" t="s">
        <v>2544</v>
      </c>
      <c r="N844" s="180" t="s">
        <v>79</v>
      </c>
      <c r="O844" s="180" t="s">
        <v>2545</v>
      </c>
      <c r="P844" s="180" t="s">
        <v>80</v>
      </c>
      <c r="Q844" s="179" t="s">
        <v>2571</v>
      </c>
      <c r="R844" s="179" t="s">
        <v>725</v>
      </c>
      <c r="S844" s="179" t="s">
        <v>115</v>
      </c>
      <c r="T844" s="179" t="s">
        <v>116</v>
      </c>
      <c r="U844" s="85" t="s">
        <v>1057</v>
      </c>
      <c r="V844" s="179" t="s">
        <v>1058</v>
      </c>
      <c r="W844" s="179" t="s">
        <v>1059</v>
      </c>
      <c r="X844" s="182" t="s">
        <v>1054</v>
      </c>
      <c r="Y844" s="182">
        <v>44546</v>
      </c>
      <c r="Z844" s="183">
        <v>150.1</v>
      </c>
      <c r="AA844" s="183">
        <v>7.84</v>
      </c>
      <c r="AB844" s="183">
        <v>106.1</v>
      </c>
      <c r="AC844" s="183">
        <v>22.3</v>
      </c>
      <c r="AD844" s="183">
        <v>26.3</v>
      </c>
      <c r="AE844" s="183">
        <v>7.28</v>
      </c>
      <c r="AF844" s="183">
        <v>99.7</v>
      </c>
      <c r="AG844" s="183">
        <f t="shared" si="515"/>
        <v>4</v>
      </c>
      <c r="AH844" s="185">
        <v>11.2</v>
      </c>
      <c r="AI844" s="185">
        <v>2.85</v>
      </c>
      <c r="AJ844" s="183" t="s">
        <v>88</v>
      </c>
      <c r="AK844" s="183" t="s">
        <v>88</v>
      </c>
      <c r="AL844" s="183">
        <v>248100</v>
      </c>
      <c r="AM844" s="183">
        <v>435200</v>
      </c>
      <c r="AN844" s="183">
        <v>248100</v>
      </c>
      <c r="AO844" s="185">
        <v>0.57999999999999996</v>
      </c>
      <c r="AP844" s="185">
        <v>0.2484863293062323</v>
      </c>
      <c r="AQ844" s="185">
        <v>0.03</v>
      </c>
      <c r="AR844" s="185" t="s">
        <v>88</v>
      </c>
      <c r="AS844" s="185">
        <v>7.86</v>
      </c>
      <c r="AT844" s="185">
        <v>95</v>
      </c>
      <c r="AU844" s="183" t="s">
        <v>88</v>
      </c>
      <c r="AV844" s="185">
        <v>7</v>
      </c>
      <c r="AW844" s="185">
        <v>0.1</v>
      </c>
      <c r="AX844" s="185">
        <v>2.5</v>
      </c>
      <c r="AY844" s="185">
        <v>0.26800000000000002</v>
      </c>
      <c r="AZ844" s="185">
        <v>33.9</v>
      </c>
      <c r="BA844" s="185">
        <v>20.8</v>
      </c>
      <c r="BB844" s="183" t="s">
        <v>88</v>
      </c>
      <c r="BC844" s="183" t="s">
        <v>88</v>
      </c>
      <c r="BD844" s="183" t="s">
        <v>88</v>
      </c>
      <c r="BE844" s="184" t="s">
        <v>88</v>
      </c>
      <c r="BF844" s="183" t="s">
        <v>88</v>
      </c>
      <c r="BG844" s="183" t="s">
        <v>88</v>
      </c>
      <c r="BH844" s="183" t="s">
        <v>88</v>
      </c>
      <c r="BI844" s="195">
        <f t="shared" si="520"/>
        <v>98.721632392001496</v>
      </c>
      <c r="BJ844" s="196">
        <f t="shared" si="521"/>
        <v>2</v>
      </c>
      <c r="BK844" s="196">
        <f t="shared" si="522"/>
        <v>88.765757235865749</v>
      </c>
      <c r="BL844" s="196">
        <f t="shared" si="516"/>
        <v>72.878433540042309</v>
      </c>
      <c r="BM844" s="196">
        <f t="shared" si="523"/>
        <v>99.104004398411917</v>
      </c>
      <c r="BN844" s="196">
        <f t="shared" si="524"/>
        <v>57.324035701457753</v>
      </c>
      <c r="BO844" s="196">
        <f t="shared" si="525"/>
        <v>78.345281382400003</v>
      </c>
      <c r="BP844" s="196">
        <f t="shared" si="526"/>
        <v>80.237982689709426</v>
      </c>
      <c r="BQ844" s="196">
        <f t="shared" si="527"/>
        <v>84.577529576937508</v>
      </c>
      <c r="BR844" s="185">
        <f t="shared" si="528"/>
        <v>70.700336325779489</v>
      </c>
      <c r="BS844" s="129" t="str">
        <f t="shared" si="529"/>
        <v>BUENA</v>
      </c>
      <c r="BT844" s="186">
        <f t="shared" si="530"/>
        <v>9.3283582089552226</v>
      </c>
      <c r="BU844" s="187">
        <f t="shared" si="531"/>
        <v>0.997</v>
      </c>
      <c r="BV844" s="197">
        <f t="shared" si="532"/>
        <v>0.1</v>
      </c>
      <c r="BW844" s="196">
        <f t="shared" si="533"/>
        <v>1</v>
      </c>
      <c r="BX844" s="195">
        <f t="shared" si="517"/>
        <v>0.91</v>
      </c>
      <c r="BY844" s="197">
        <f t="shared" si="534"/>
        <v>0.999</v>
      </c>
      <c r="BZ844" s="197">
        <f t="shared" si="535"/>
        <v>0.71525335586576388</v>
      </c>
      <c r="CA844" s="195">
        <f t="shared" si="536"/>
        <v>0.35</v>
      </c>
      <c r="CB844" s="187">
        <f t="shared" si="537"/>
        <v>0.72991546982120703</v>
      </c>
      <c r="CC844" s="198" t="str">
        <f t="shared" si="538"/>
        <v>Aceptable</v>
      </c>
      <c r="CD844" s="187">
        <f t="shared" si="539"/>
        <v>0.28474664413423606</v>
      </c>
      <c r="CE844" s="185">
        <f t="shared" si="540"/>
        <v>0</v>
      </c>
      <c r="CF844" s="185">
        <f t="shared" si="541"/>
        <v>0</v>
      </c>
      <c r="CG844" s="187">
        <f t="shared" si="542"/>
        <v>9.4915548044745349E-2</v>
      </c>
      <c r="CH844" s="199" t="str">
        <f t="shared" si="543"/>
        <v>Ninguna</v>
      </c>
      <c r="CI844" s="185">
        <f t="shared" si="518"/>
        <v>0.26839140200595712</v>
      </c>
      <c r="CJ844" s="185">
        <f t="shared" si="544"/>
        <v>1</v>
      </c>
      <c r="CK844" s="185">
        <f t="shared" si="545"/>
        <v>3.0000000000000027E-3</v>
      </c>
      <c r="CL844" s="189">
        <f t="shared" si="546"/>
        <v>0.42379713400198576</v>
      </c>
      <c r="CM844" s="200" t="str">
        <f t="shared" si="547"/>
        <v>Media</v>
      </c>
      <c r="CN844" s="185">
        <f t="shared" si="548"/>
        <v>0</v>
      </c>
      <c r="CO844" s="185">
        <f t="shared" si="549"/>
        <v>0</v>
      </c>
      <c r="CP844" s="200" t="str">
        <f t="shared" si="550"/>
        <v>Ninguna</v>
      </c>
      <c r="CQ844" s="190">
        <f t="shared" si="551"/>
        <v>1.7429635703758752E-2</v>
      </c>
      <c r="CR844" s="190">
        <f t="shared" si="552"/>
        <v>1.7429635703758752E-2</v>
      </c>
      <c r="CS844" s="200" t="str">
        <f t="shared" si="553"/>
        <v>Ninguna</v>
      </c>
      <c r="CT844" s="201" t="str">
        <f t="shared" si="519"/>
        <v>Eutrofico</v>
      </c>
      <c r="CU844" s="183" t="s">
        <v>3339</v>
      </c>
      <c r="CV844" s="183" t="s">
        <v>3340</v>
      </c>
      <c r="CW844" s="182">
        <v>44565</v>
      </c>
      <c r="CX844" s="106">
        <f t="shared" si="554"/>
        <v>2.7784863293062321</v>
      </c>
    </row>
    <row r="845" spans="1:102" s="192" customFormat="1" ht="30" hidden="1" customHeight="1" x14ac:dyDescent="0.25">
      <c r="A845" s="178">
        <v>2021</v>
      </c>
      <c r="B845" s="179" t="s">
        <v>3341</v>
      </c>
      <c r="C845" s="179" t="s">
        <v>3342</v>
      </c>
      <c r="D845" s="85" t="s">
        <v>3343</v>
      </c>
      <c r="E845" s="179" t="s">
        <v>1056</v>
      </c>
      <c r="F845" s="180" t="s">
        <v>107</v>
      </c>
      <c r="G845" s="180">
        <v>2</v>
      </c>
      <c r="H845" s="87">
        <v>-75.62691667</v>
      </c>
      <c r="I845" s="119">
        <v>5.6234144439999998</v>
      </c>
      <c r="J845" s="181">
        <v>4709103.1189999999</v>
      </c>
      <c r="K845" s="180">
        <v>2180030.86</v>
      </c>
      <c r="L845" s="89">
        <v>1320</v>
      </c>
      <c r="M845" s="180" t="s">
        <v>2544</v>
      </c>
      <c r="N845" s="180" t="s">
        <v>79</v>
      </c>
      <c r="O845" s="180" t="s">
        <v>2545</v>
      </c>
      <c r="P845" s="180" t="s">
        <v>80</v>
      </c>
      <c r="Q845" s="179" t="s">
        <v>2571</v>
      </c>
      <c r="R845" s="179" t="s">
        <v>725</v>
      </c>
      <c r="S845" s="179" t="s">
        <v>115</v>
      </c>
      <c r="T845" s="179" t="s">
        <v>116</v>
      </c>
      <c r="U845" s="85" t="s">
        <v>1057</v>
      </c>
      <c r="V845" s="179" t="s">
        <v>1058</v>
      </c>
      <c r="W845" s="179" t="s">
        <v>3344</v>
      </c>
      <c r="X845" s="179" t="s">
        <v>3342</v>
      </c>
      <c r="Y845" s="182">
        <v>44547</v>
      </c>
      <c r="Z845" s="183">
        <v>4.4000000000000004</v>
      </c>
      <c r="AA845" s="183">
        <v>7.05</v>
      </c>
      <c r="AB845" s="183">
        <v>126.3</v>
      </c>
      <c r="AC845" s="183">
        <v>21.6</v>
      </c>
      <c r="AD845" s="183">
        <v>22.2</v>
      </c>
      <c r="AE845" s="183">
        <v>6.19</v>
      </c>
      <c r="AF845" s="183">
        <v>83.3</v>
      </c>
      <c r="AG845" s="183">
        <f t="shared" si="515"/>
        <v>0.59999999999999787</v>
      </c>
      <c r="AH845" s="185">
        <v>10</v>
      </c>
      <c r="AI845" s="185">
        <v>2</v>
      </c>
      <c r="AJ845" s="183" t="s">
        <v>88</v>
      </c>
      <c r="AK845" s="183" t="s">
        <v>88</v>
      </c>
      <c r="AL845" s="183">
        <v>634</v>
      </c>
      <c r="AM845" s="183">
        <v>16955</v>
      </c>
      <c r="AN845" s="183">
        <v>1050</v>
      </c>
      <c r="AO845" s="185">
        <v>0.5</v>
      </c>
      <c r="AP845" s="185">
        <v>0.2484863293062323</v>
      </c>
      <c r="AQ845" s="185">
        <v>0.03</v>
      </c>
      <c r="AR845" s="185" t="s">
        <v>88</v>
      </c>
      <c r="AS845" s="185">
        <v>2.83</v>
      </c>
      <c r="AT845" s="185">
        <v>118</v>
      </c>
      <c r="AU845" s="183" t="s">
        <v>88</v>
      </c>
      <c r="AV845" s="185">
        <v>7</v>
      </c>
      <c r="AW845" s="185">
        <v>0.1</v>
      </c>
      <c r="AX845" s="185">
        <v>2.5</v>
      </c>
      <c r="AY845" s="185">
        <v>0.16500000000000001</v>
      </c>
      <c r="AZ845" s="185">
        <v>32.9</v>
      </c>
      <c r="BA845" s="185">
        <v>28.4</v>
      </c>
      <c r="BB845" s="183" t="s">
        <v>88</v>
      </c>
      <c r="BC845" s="183" t="s">
        <v>88</v>
      </c>
      <c r="BD845" s="183" t="s">
        <v>88</v>
      </c>
      <c r="BE845" s="184" t="s">
        <v>88</v>
      </c>
      <c r="BF845" s="183" t="s">
        <v>88</v>
      </c>
      <c r="BG845" s="183" t="s">
        <v>88</v>
      </c>
      <c r="BH845" s="183" t="s">
        <v>88</v>
      </c>
      <c r="BI845" s="195">
        <f t="shared" si="520"/>
        <v>89.795878591512718</v>
      </c>
      <c r="BJ845" s="196">
        <f t="shared" si="521"/>
        <v>22.581650392577611</v>
      </c>
      <c r="BK845" s="196">
        <f t="shared" si="522"/>
        <v>89.594400467218946</v>
      </c>
      <c r="BL845" s="196">
        <f t="shared" si="516"/>
        <v>80.14150832</v>
      </c>
      <c r="BM845" s="196">
        <f t="shared" si="523"/>
        <v>99.104004398411917</v>
      </c>
      <c r="BN845" s="196">
        <f t="shared" si="524"/>
        <v>61.608367706250007</v>
      </c>
      <c r="BO845" s="196">
        <f t="shared" si="525"/>
        <v>89.747799768808008</v>
      </c>
      <c r="BP845" s="196">
        <f t="shared" si="526"/>
        <v>91.041811181949839</v>
      </c>
      <c r="BQ845" s="196">
        <f t="shared" si="527"/>
        <v>82.499065117873613</v>
      </c>
      <c r="BR845" s="185">
        <f t="shared" si="528"/>
        <v>75.653610030117818</v>
      </c>
      <c r="BS845" s="129" t="str">
        <f t="shared" si="529"/>
        <v>BUENA</v>
      </c>
      <c r="BT845" s="186">
        <f t="shared" si="530"/>
        <v>15.15151515151515</v>
      </c>
      <c r="BU845" s="187">
        <f t="shared" si="531"/>
        <v>0.83299999999999996</v>
      </c>
      <c r="BV845" s="197">
        <f t="shared" si="532"/>
        <v>0.36349922745101526</v>
      </c>
      <c r="BW845" s="196">
        <f t="shared" si="533"/>
        <v>1</v>
      </c>
      <c r="BX845" s="195">
        <f t="shared" si="517"/>
        <v>0.91</v>
      </c>
      <c r="BY845" s="197">
        <f t="shared" si="534"/>
        <v>0.999</v>
      </c>
      <c r="BZ845" s="197">
        <f t="shared" si="535"/>
        <v>0.64034964795792826</v>
      </c>
      <c r="CA845" s="195">
        <f t="shared" si="536"/>
        <v>0.8</v>
      </c>
      <c r="CB845" s="187">
        <f t="shared" si="537"/>
        <v>0.79307884255725214</v>
      </c>
      <c r="CC845" s="198" t="str">
        <f t="shared" si="538"/>
        <v>Aceptable</v>
      </c>
      <c r="CD845" s="187">
        <f t="shared" si="539"/>
        <v>0.35965035204207169</v>
      </c>
      <c r="CE845" s="185">
        <f t="shared" si="540"/>
        <v>0</v>
      </c>
      <c r="CF845" s="185">
        <f t="shared" si="541"/>
        <v>0</v>
      </c>
      <c r="CG845" s="187">
        <f t="shared" si="542"/>
        <v>0.11988345068069056</v>
      </c>
      <c r="CH845" s="199" t="str">
        <f t="shared" si="543"/>
        <v>Ninguna</v>
      </c>
      <c r="CI845" s="185">
        <f t="shared" si="518"/>
        <v>0</v>
      </c>
      <c r="CJ845" s="185">
        <f t="shared" si="544"/>
        <v>0.92840676470389916</v>
      </c>
      <c r="CK845" s="185">
        <f t="shared" si="545"/>
        <v>0.16700000000000004</v>
      </c>
      <c r="CL845" s="189">
        <f t="shared" si="546"/>
        <v>0.36513558823463305</v>
      </c>
      <c r="CM845" s="200" t="str">
        <f t="shared" si="547"/>
        <v>Baja</v>
      </c>
      <c r="CN845" s="185">
        <f t="shared" si="548"/>
        <v>0</v>
      </c>
      <c r="CO845" s="185">
        <f t="shared" si="549"/>
        <v>0</v>
      </c>
      <c r="CP845" s="200" t="str">
        <f t="shared" si="550"/>
        <v>Ninguna</v>
      </c>
      <c r="CQ845" s="190">
        <f t="shared" si="551"/>
        <v>1.1607818919783881E-3</v>
      </c>
      <c r="CR845" s="190">
        <f t="shared" si="552"/>
        <v>1.1607818919783881E-3</v>
      </c>
      <c r="CS845" s="200" t="str">
        <f t="shared" si="553"/>
        <v>Ninguna</v>
      </c>
      <c r="CT845" s="201" t="str">
        <f t="shared" si="519"/>
        <v>Eutrofico</v>
      </c>
      <c r="CU845" s="183" t="s">
        <v>3345</v>
      </c>
      <c r="CV845" s="183" t="s">
        <v>3346</v>
      </c>
      <c r="CW845" s="182">
        <v>44567</v>
      </c>
      <c r="CX845" s="106">
        <f t="shared" si="554"/>
        <v>2.7784863293062321</v>
      </c>
    </row>
    <row r="846" spans="1:102" s="192" customFormat="1" ht="30" hidden="1" customHeight="1" x14ac:dyDescent="0.25">
      <c r="A846" s="178">
        <v>2021</v>
      </c>
      <c r="B846" s="179" t="s">
        <v>3347</v>
      </c>
      <c r="C846" s="179" t="s">
        <v>3342</v>
      </c>
      <c r="D846" s="85" t="s">
        <v>3348</v>
      </c>
      <c r="E846" s="179" t="s">
        <v>1056</v>
      </c>
      <c r="F846" s="180" t="s">
        <v>107</v>
      </c>
      <c r="G846" s="180">
        <v>2</v>
      </c>
      <c r="H846" s="171">
        <v>-75.626948330000005</v>
      </c>
      <c r="I846" s="172">
        <v>5.620698333</v>
      </c>
      <c r="J846" s="181">
        <v>4709098.26</v>
      </c>
      <c r="K846" s="180">
        <v>2179730.443</v>
      </c>
      <c r="L846" s="174">
        <v>1318</v>
      </c>
      <c r="M846" s="180" t="s">
        <v>2544</v>
      </c>
      <c r="N846" s="180" t="s">
        <v>79</v>
      </c>
      <c r="O846" s="180" t="s">
        <v>2545</v>
      </c>
      <c r="P846" s="180" t="s">
        <v>80</v>
      </c>
      <c r="Q846" s="179" t="s">
        <v>2571</v>
      </c>
      <c r="R846" s="179" t="s">
        <v>725</v>
      </c>
      <c r="S846" s="179" t="s">
        <v>115</v>
      </c>
      <c r="T846" s="179" t="s">
        <v>116</v>
      </c>
      <c r="U846" s="85" t="s">
        <v>1057</v>
      </c>
      <c r="V846" s="179" t="s">
        <v>1058</v>
      </c>
      <c r="W846" s="179" t="s">
        <v>3344</v>
      </c>
      <c r="X846" s="179" t="s">
        <v>3342</v>
      </c>
      <c r="Y846" s="182">
        <v>44547</v>
      </c>
      <c r="Z846" s="183">
        <v>10.6</v>
      </c>
      <c r="AA846" s="183">
        <v>7.36</v>
      </c>
      <c r="AB846" s="183">
        <v>424</v>
      </c>
      <c r="AC846" s="183">
        <v>22.2</v>
      </c>
      <c r="AD846" s="183">
        <v>22.2</v>
      </c>
      <c r="AE846" s="183">
        <v>5.28</v>
      </c>
      <c r="AF846" s="183">
        <v>71.8</v>
      </c>
      <c r="AG846" s="183">
        <f t="shared" si="515"/>
        <v>0</v>
      </c>
      <c r="AH846" s="185">
        <v>124</v>
      </c>
      <c r="AI846" s="185">
        <v>69.099999999999994</v>
      </c>
      <c r="AJ846" s="183" t="s">
        <v>88</v>
      </c>
      <c r="AK846" s="183" t="s">
        <v>88</v>
      </c>
      <c r="AL846" s="183">
        <v>4640000</v>
      </c>
      <c r="AM846" s="183">
        <v>11780000</v>
      </c>
      <c r="AN846" s="183">
        <v>4884000</v>
      </c>
      <c r="AO846" s="185">
        <v>5.29</v>
      </c>
      <c r="AP846" s="185">
        <v>0.2484863293062323</v>
      </c>
      <c r="AQ846" s="185">
        <v>0.03</v>
      </c>
      <c r="AR846" s="185" t="s">
        <v>88</v>
      </c>
      <c r="AS846" s="185">
        <v>40.5</v>
      </c>
      <c r="AT846" s="185">
        <v>224</v>
      </c>
      <c r="AU846" s="183" t="s">
        <v>88</v>
      </c>
      <c r="AV846" s="185">
        <v>17</v>
      </c>
      <c r="AW846" s="185">
        <v>0.1</v>
      </c>
      <c r="AX846" s="185">
        <v>21.8</v>
      </c>
      <c r="AY846" s="185">
        <v>2.39</v>
      </c>
      <c r="AZ846" s="185">
        <v>117</v>
      </c>
      <c r="BA846" s="185">
        <v>44.4</v>
      </c>
      <c r="BB846" s="183" t="s">
        <v>88</v>
      </c>
      <c r="BC846" s="183" t="s">
        <v>88</v>
      </c>
      <c r="BD846" s="183" t="s">
        <v>88</v>
      </c>
      <c r="BE846" s="184" t="s">
        <v>88</v>
      </c>
      <c r="BF846" s="183" t="s">
        <v>88</v>
      </c>
      <c r="BG846" s="183" t="s">
        <v>88</v>
      </c>
      <c r="BH846" s="183" t="s">
        <v>88</v>
      </c>
      <c r="BI846" s="195">
        <f t="shared" si="520"/>
        <v>76.221071011364899</v>
      </c>
      <c r="BJ846" s="196">
        <f t="shared" si="521"/>
        <v>2</v>
      </c>
      <c r="BK846" s="196">
        <f t="shared" si="522"/>
        <v>93.486343907983581</v>
      </c>
      <c r="BL846" s="196">
        <f t="shared" si="516"/>
        <v>2</v>
      </c>
      <c r="BM846" s="196">
        <f t="shared" si="523"/>
        <v>99.104004398411917</v>
      </c>
      <c r="BN846" s="196">
        <f t="shared" si="524"/>
        <v>11.609955235273802</v>
      </c>
      <c r="BO846" s="196">
        <f t="shared" si="525"/>
        <v>90.391999999999996</v>
      </c>
      <c r="BP846" s="196">
        <f t="shared" si="526"/>
        <v>44.132453028868738</v>
      </c>
      <c r="BQ846" s="196">
        <f t="shared" si="527"/>
        <v>65.920704170393606</v>
      </c>
      <c r="BR846" s="185">
        <f t="shared" si="528"/>
        <v>52.036721399415853</v>
      </c>
      <c r="BS846" s="129" t="str">
        <f t="shared" si="529"/>
        <v>MEDIA</v>
      </c>
      <c r="BT846" s="186">
        <f t="shared" si="530"/>
        <v>9.1213389121338917</v>
      </c>
      <c r="BU846" s="187">
        <f t="shared" si="531"/>
        <v>0.71799999999999997</v>
      </c>
      <c r="BV846" s="197">
        <f t="shared" si="532"/>
        <v>0.1</v>
      </c>
      <c r="BW846" s="196">
        <f t="shared" si="533"/>
        <v>1</v>
      </c>
      <c r="BX846" s="195">
        <f t="shared" si="517"/>
        <v>0.125</v>
      </c>
      <c r="BY846" s="197">
        <f t="shared" si="534"/>
        <v>0.96899999999999997</v>
      </c>
      <c r="BZ846" s="197">
        <f t="shared" si="535"/>
        <v>0</v>
      </c>
      <c r="CA846" s="195">
        <f t="shared" si="536"/>
        <v>0.35</v>
      </c>
      <c r="CB846" s="187">
        <f t="shared" si="537"/>
        <v>0.47104000000000001</v>
      </c>
      <c r="CC846" s="198" t="str">
        <f t="shared" si="538"/>
        <v>Mala</v>
      </c>
      <c r="CD846" s="187">
        <f t="shared" si="539"/>
        <v>1</v>
      </c>
      <c r="CE846" s="185">
        <f t="shared" si="540"/>
        <v>1.4404064867229463E-2</v>
      </c>
      <c r="CF846" s="185">
        <f t="shared" si="541"/>
        <v>0.33499999999999996</v>
      </c>
      <c r="CG846" s="187">
        <f t="shared" si="542"/>
        <v>0.44980135495574314</v>
      </c>
      <c r="CH846" s="199" t="str">
        <f t="shared" si="543"/>
        <v>Media</v>
      </c>
      <c r="CI846" s="185">
        <f t="shared" si="518"/>
        <v>1</v>
      </c>
      <c r="CJ846" s="185">
        <f t="shared" si="544"/>
        <v>1</v>
      </c>
      <c r="CK846" s="185">
        <f t="shared" si="545"/>
        <v>0.28200000000000003</v>
      </c>
      <c r="CL846" s="189">
        <f t="shared" si="546"/>
        <v>0.76066666666666671</v>
      </c>
      <c r="CM846" s="200" t="str">
        <f t="shared" si="547"/>
        <v>Alta</v>
      </c>
      <c r="CN846" s="185">
        <f t="shared" si="548"/>
        <v>3.1000000000000003E-2</v>
      </c>
      <c r="CO846" s="185">
        <f t="shared" si="549"/>
        <v>3.1000000000000003E-2</v>
      </c>
      <c r="CP846" s="200" t="str">
        <f t="shared" si="550"/>
        <v>Ninguna</v>
      </c>
      <c r="CQ846" s="190">
        <f t="shared" si="551"/>
        <v>3.3749301940461567E-3</v>
      </c>
      <c r="CR846" s="190">
        <f t="shared" si="552"/>
        <v>3.3749301940461567E-3</v>
      </c>
      <c r="CS846" s="200" t="str">
        <f t="shared" si="553"/>
        <v>Ninguna</v>
      </c>
      <c r="CT846" s="201" t="str">
        <f t="shared" si="519"/>
        <v>Hipereutrofico</v>
      </c>
      <c r="CU846" s="183" t="s">
        <v>3345</v>
      </c>
      <c r="CV846" s="183" t="s">
        <v>3346</v>
      </c>
      <c r="CW846" s="182">
        <v>44567</v>
      </c>
      <c r="CX846" s="106">
        <f t="shared" si="554"/>
        <v>22.078486329306234</v>
      </c>
    </row>
    <row r="847" spans="1:102" s="192" customFormat="1" ht="30" hidden="1" customHeight="1" x14ac:dyDescent="0.25">
      <c r="A847" s="178">
        <v>2021</v>
      </c>
      <c r="B847" s="179" t="s">
        <v>1233</v>
      </c>
      <c r="C847" s="179" t="s">
        <v>142</v>
      </c>
      <c r="D847" s="85" t="s">
        <v>1234</v>
      </c>
      <c r="E847" s="179" t="s">
        <v>134</v>
      </c>
      <c r="F847" s="180" t="s">
        <v>135</v>
      </c>
      <c r="G847" s="180" t="s">
        <v>991</v>
      </c>
      <c r="H847" s="87">
        <v>-75.876666670000006</v>
      </c>
      <c r="I847" s="119">
        <v>5.6630555559999998</v>
      </c>
      <c r="J847" s="181">
        <v>4681446.22</v>
      </c>
      <c r="K847" s="180">
        <v>2184546.9350000001</v>
      </c>
      <c r="L847" s="89">
        <v>1251.2</v>
      </c>
      <c r="M847" s="180" t="s">
        <v>2544</v>
      </c>
      <c r="N847" s="180" t="s">
        <v>79</v>
      </c>
      <c r="O847" s="180" t="s">
        <v>2545</v>
      </c>
      <c r="P847" s="180" t="s">
        <v>80</v>
      </c>
      <c r="Q847" s="179" t="s">
        <v>137</v>
      </c>
      <c r="R847" s="179" t="s">
        <v>696</v>
      </c>
      <c r="S847" s="179" t="s">
        <v>390</v>
      </c>
      <c r="T847" s="179" t="s">
        <v>391</v>
      </c>
      <c r="U847" s="85" t="s">
        <v>139</v>
      </c>
      <c r="V847" s="179" t="s">
        <v>140</v>
      </c>
      <c r="W847" s="179" t="s">
        <v>141</v>
      </c>
      <c r="X847" s="182" t="s">
        <v>142</v>
      </c>
      <c r="Y847" s="182">
        <v>44542</v>
      </c>
      <c r="Z847" s="183">
        <v>174.9</v>
      </c>
      <c r="AA847" s="183">
        <v>7.11</v>
      </c>
      <c r="AB847" s="183">
        <v>226</v>
      </c>
      <c r="AC847" s="183">
        <v>21.3</v>
      </c>
      <c r="AD847" s="183">
        <v>22.7</v>
      </c>
      <c r="AE847" s="183">
        <v>6.59</v>
      </c>
      <c r="AF847" s="183">
        <v>86.9</v>
      </c>
      <c r="AG847" s="183">
        <f t="shared" si="515"/>
        <v>1.3999999999999986</v>
      </c>
      <c r="AH847" s="185">
        <v>56.9</v>
      </c>
      <c r="AI847" s="185">
        <v>19.8</v>
      </c>
      <c r="AJ847" s="183" t="s">
        <v>88</v>
      </c>
      <c r="AK847" s="183" t="s">
        <v>88</v>
      </c>
      <c r="AL847" s="185">
        <v>686700</v>
      </c>
      <c r="AM847" s="185">
        <v>2419600</v>
      </c>
      <c r="AN847" s="183">
        <v>686700</v>
      </c>
      <c r="AO847" s="185">
        <v>0.59899999999999998</v>
      </c>
      <c r="AP847" s="185">
        <v>0.2484863293062323</v>
      </c>
      <c r="AQ847" s="185">
        <v>0.22700000000000001</v>
      </c>
      <c r="AR847" s="185" t="s">
        <v>88</v>
      </c>
      <c r="AS847" s="185">
        <v>16.3</v>
      </c>
      <c r="AT847" s="185">
        <v>186</v>
      </c>
      <c r="AU847" s="183" t="s">
        <v>88</v>
      </c>
      <c r="AV847" s="185">
        <v>59</v>
      </c>
      <c r="AW847" s="185">
        <v>0.1</v>
      </c>
      <c r="AX847" s="185">
        <v>10.7</v>
      </c>
      <c r="AY847" s="185">
        <v>0.65200000000000002</v>
      </c>
      <c r="AZ847" s="185">
        <v>64</v>
      </c>
      <c r="BA847" s="185">
        <v>43.1</v>
      </c>
      <c r="BB847" s="183" t="s">
        <v>88</v>
      </c>
      <c r="BC847" s="183" t="s">
        <v>88</v>
      </c>
      <c r="BD847" s="183" t="s">
        <v>88</v>
      </c>
      <c r="BE847" s="184" t="s">
        <v>88</v>
      </c>
      <c r="BF847" s="183" t="s">
        <v>88</v>
      </c>
      <c r="BG847" s="183" t="s">
        <v>88</v>
      </c>
      <c r="BH847" s="183" t="s">
        <v>88</v>
      </c>
      <c r="BI847" s="195">
        <f t="shared" si="520"/>
        <v>92.945003073369307</v>
      </c>
      <c r="BJ847" s="196">
        <f t="shared" si="521"/>
        <v>2</v>
      </c>
      <c r="BK847" s="196">
        <f t="shared" si="522"/>
        <v>90.741913074594294</v>
      </c>
      <c r="BL847" s="196">
        <f t="shared" si="516"/>
        <v>12.910914006031987</v>
      </c>
      <c r="BM847" s="196">
        <f t="shared" si="523"/>
        <v>99.104004398411917</v>
      </c>
      <c r="BN847" s="196">
        <f t="shared" si="524"/>
        <v>56.367627740280206</v>
      </c>
      <c r="BO847" s="196">
        <f t="shared" si="525"/>
        <v>88.170753484043075</v>
      </c>
      <c r="BP847" s="196">
        <f t="shared" si="526"/>
        <v>66.276072381675789</v>
      </c>
      <c r="BQ847" s="196">
        <f t="shared" si="527"/>
        <v>72.741960724657602</v>
      </c>
      <c r="BR847" s="185">
        <f t="shared" si="528"/>
        <v>62.280723104875293</v>
      </c>
      <c r="BS847" s="129" t="str">
        <f t="shared" si="529"/>
        <v>MEDIA</v>
      </c>
      <c r="BT847" s="186">
        <f t="shared" si="530"/>
        <v>16.411042944785276</v>
      </c>
      <c r="BU847" s="187">
        <f t="shared" si="531"/>
        <v>0.86900000000000011</v>
      </c>
      <c r="BV847" s="197">
        <f t="shared" si="532"/>
        <v>0.1</v>
      </c>
      <c r="BW847" s="196">
        <f t="shared" si="533"/>
        <v>1</v>
      </c>
      <c r="BX847" s="195">
        <f t="shared" si="517"/>
        <v>0.26</v>
      </c>
      <c r="BY847" s="197">
        <f t="shared" si="534"/>
        <v>0.84299999999999997</v>
      </c>
      <c r="BZ847" s="197">
        <f t="shared" si="535"/>
        <v>0.2156582940305839</v>
      </c>
      <c r="CA847" s="195">
        <f t="shared" si="536"/>
        <v>0.8</v>
      </c>
      <c r="CB847" s="187">
        <f t="shared" si="537"/>
        <v>0.58965216116428187</v>
      </c>
      <c r="CC847" s="198" t="str">
        <f t="shared" si="538"/>
        <v>Regular</v>
      </c>
      <c r="CD847" s="187">
        <f t="shared" si="539"/>
        <v>0.7843417059694161</v>
      </c>
      <c r="CE847" s="185">
        <f t="shared" si="540"/>
        <v>1.2638629673675437E-2</v>
      </c>
      <c r="CF847" s="185">
        <f t="shared" si="541"/>
        <v>7.0000000000000007E-2</v>
      </c>
      <c r="CG847" s="187">
        <f t="shared" si="542"/>
        <v>0.28899344521436388</v>
      </c>
      <c r="CH847" s="199" t="str">
        <f t="shared" si="543"/>
        <v>Baja</v>
      </c>
      <c r="CI847" s="185">
        <f t="shared" si="518"/>
        <v>0.85766563318307165</v>
      </c>
      <c r="CJ847" s="185">
        <f t="shared" si="544"/>
        <v>1</v>
      </c>
      <c r="CK847" s="185">
        <f t="shared" si="545"/>
        <v>0.13099999999999989</v>
      </c>
      <c r="CL847" s="189">
        <f t="shared" si="546"/>
        <v>0.66288854439435718</v>
      </c>
      <c r="CM847" s="200" t="str">
        <f t="shared" si="547"/>
        <v>Alta</v>
      </c>
      <c r="CN847" s="185">
        <f t="shared" si="548"/>
        <v>0.157</v>
      </c>
      <c r="CO847" s="185">
        <f t="shared" si="549"/>
        <v>0.157</v>
      </c>
      <c r="CP847" s="200" t="str">
        <f t="shared" si="550"/>
        <v>Ninguna</v>
      </c>
      <c r="CQ847" s="190">
        <f t="shared" si="551"/>
        <v>1.4273604491906924E-3</v>
      </c>
      <c r="CR847" s="190">
        <f t="shared" si="552"/>
        <v>1.4273604491906924E-3</v>
      </c>
      <c r="CS847" s="200" t="str">
        <f t="shared" si="553"/>
        <v>Ninguna</v>
      </c>
      <c r="CT847" s="201" t="str">
        <f t="shared" si="519"/>
        <v>Eutrofico</v>
      </c>
      <c r="CU847" s="183" t="s">
        <v>3349</v>
      </c>
      <c r="CV847" s="182" t="s">
        <v>3350</v>
      </c>
      <c r="CW847" s="182">
        <v>44561</v>
      </c>
      <c r="CX847" s="106">
        <f t="shared" si="554"/>
        <v>11.175486329306231</v>
      </c>
    </row>
    <row r="848" spans="1:102" s="192" customFormat="1" ht="30" hidden="1" customHeight="1" x14ac:dyDescent="0.25">
      <c r="A848" s="178">
        <v>2021</v>
      </c>
      <c r="B848" s="179" t="s">
        <v>1237</v>
      </c>
      <c r="C848" s="179" t="s">
        <v>142</v>
      </c>
      <c r="D848" s="85" t="s">
        <v>1238</v>
      </c>
      <c r="E848" s="179" t="s">
        <v>134</v>
      </c>
      <c r="F848" s="180" t="s">
        <v>135</v>
      </c>
      <c r="G848" s="180" t="s">
        <v>991</v>
      </c>
      <c r="H848" s="171">
        <v>-75.876388890000001</v>
      </c>
      <c r="I848" s="172">
        <v>5.6633333329999997</v>
      </c>
      <c r="J848" s="193">
        <v>4681477.182</v>
      </c>
      <c r="K848" s="194">
        <v>2184577.4279999998</v>
      </c>
      <c r="L848" s="174">
        <v>1242</v>
      </c>
      <c r="M848" s="180" t="s">
        <v>2544</v>
      </c>
      <c r="N848" s="180" t="s">
        <v>79</v>
      </c>
      <c r="O848" s="180" t="s">
        <v>2545</v>
      </c>
      <c r="P848" s="180" t="s">
        <v>80</v>
      </c>
      <c r="Q848" s="179" t="s">
        <v>137</v>
      </c>
      <c r="R848" s="179" t="s">
        <v>696</v>
      </c>
      <c r="S848" s="179" t="s">
        <v>390</v>
      </c>
      <c r="T848" s="179" t="s">
        <v>391</v>
      </c>
      <c r="U848" s="85" t="s">
        <v>139</v>
      </c>
      <c r="V848" s="179" t="s">
        <v>140</v>
      </c>
      <c r="W848" s="179" t="s">
        <v>141</v>
      </c>
      <c r="X848" s="182" t="s">
        <v>142</v>
      </c>
      <c r="Y848" s="182">
        <v>44542</v>
      </c>
      <c r="Z848" s="183">
        <v>321.89999999999998</v>
      </c>
      <c r="AA848" s="183">
        <v>7</v>
      </c>
      <c r="AB848" s="183">
        <v>339</v>
      </c>
      <c r="AC848" s="183">
        <v>22.2</v>
      </c>
      <c r="AD848" s="183">
        <v>22.6</v>
      </c>
      <c r="AE848" s="183">
        <v>6.54</v>
      </c>
      <c r="AF848" s="183">
        <v>87.2</v>
      </c>
      <c r="AG848" s="183">
        <f t="shared" si="515"/>
        <v>0.40000000000000213</v>
      </c>
      <c r="AH848" s="185">
        <v>264</v>
      </c>
      <c r="AI848" s="185">
        <v>76</v>
      </c>
      <c r="AJ848" s="183" t="s">
        <v>88</v>
      </c>
      <c r="AK848" s="183" t="s">
        <v>88</v>
      </c>
      <c r="AL848" s="185">
        <v>1935000</v>
      </c>
      <c r="AM848" s="185">
        <v>9208000</v>
      </c>
      <c r="AN848" s="185">
        <v>2014000</v>
      </c>
      <c r="AO848" s="185">
        <v>1.52</v>
      </c>
      <c r="AP848" s="185">
        <v>0.2484863293062323</v>
      </c>
      <c r="AQ848" s="185">
        <v>0.19600000000000001</v>
      </c>
      <c r="AR848" s="185" t="s">
        <v>88</v>
      </c>
      <c r="AS848" s="185">
        <v>46.7</v>
      </c>
      <c r="AT848" s="185">
        <v>334</v>
      </c>
      <c r="AU848" s="183" t="s">
        <v>88</v>
      </c>
      <c r="AV848" s="185">
        <v>50</v>
      </c>
      <c r="AW848" s="185">
        <v>1.2</v>
      </c>
      <c r="AX848" s="185">
        <v>15.7</v>
      </c>
      <c r="AY848" s="185">
        <v>1.37</v>
      </c>
      <c r="AZ848" s="185">
        <v>101</v>
      </c>
      <c r="BA848" s="185">
        <v>60.8</v>
      </c>
      <c r="BB848" s="183" t="s">
        <v>88</v>
      </c>
      <c r="BC848" s="183" t="s">
        <v>88</v>
      </c>
      <c r="BD848" s="183" t="s">
        <v>88</v>
      </c>
      <c r="BE848" s="184" t="s">
        <v>88</v>
      </c>
      <c r="BF848" s="183" t="s">
        <v>88</v>
      </c>
      <c r="BG848" s="183" t="s">
        <v>88</v>
      </c>
      <c r="BH848" s="183" t="s">
        <v>88</v>
      </c>
      <c r="BI848" s="195">
        <f t="shared" si="520"/>
        <v>93.179410781924418</v>
      </c>
      <c r="BJ848" s="196">
        <f t="shared" si="521"/>
        <v>2</v>
      </c>
      <c r="BK848" s="196">
        <f t="shared" si="522"/>
        <v>88.519899999999524</v>
      </c>
      <c r="BL848" s="196">
        <f t="shared" si="516"/>
        <v>2</v>
      </c>
      <c r="BM848" s="196">
        <f t="shared" si="523"/>
        <v>99.104004398411917</v>
      </c>
      <c r="BN848" s="196">
        <f t="shared" si="524"/>
        <v>30.16614911982883</v>
      </c>
      <c r="BO848" s="196">
        <f t="shared" si="525"/>
        <v>90.015511174602338</v>
      </c>
      <c r="BP848" s="196">
        <f t="shared" si="526"/>
        <v>40.615886056258191</v>
      </c>
      <c r="BQ848" s="196">
        <f t="shared" si="527"/>
        <v>43.569569982769622</v>
      </c>
      <c r="BR848" s="185">
        <f t="shared" si="528"/>
        <v>54.345396085505932</v>
      </c>
      <c r="BS848" s="129" t="str">
        <f t="shared" si="529"/>
        <v>MEDIA</v>
      </c>
      <c r="BT848" s="186">
        <f t="shared" si="530"/>
        <v>11.459854014598539</v>
      </c>
      <c r="BU848" s="187">
        <f t="shared" si="531"/>
        <v>0.872</v>
      </c>
      <c r="BV848" s="197">
        <f t="shared" si="532"/>
        <v>0.1</v>
      </c>
      <c r="BW848" s="196">
        <f t="shared" si="533"/>
        <v>1.0013883015592742</v>
      </c>
      <c r="BX848" s="195">
        <f t="shared" si="517"/>
        <v>0.125</v>
      </c>
      <c r="BY848" s="197">
        <f t="shared" si="534"/>
        <v>0.87</v>
      </c>
      <c r="BZ848" s="197">
        <f t="shared" si="535"/>
        <v>0</v>
      </c>
      <c r="CA848" s="195">
        <f t="shared" si="536"/>
        <v>0.6</v>
      </c>
      <c r="CB848" s="187">
        <f t="shared" si="537"/>
        <v>0.51701436221829844</v>
      </c>
      <c r="CC848" s="198" t="str">
        <f t="shared" si="538"/>
        <v>Regular</v>
      </c>
      <c r="CD848" s="187">
        <f t="shared" si="539"/>
        <v>1</v>
      </c>
      <c r="CE848" s="185">
        <f t="shared" si="540"/>
        <v>5.7434884070224679E-2</v>
      </c>
      <c r="CF848" s="185">
        <f t="shared" si="541"/>
        <v>0.255</v>
      </c>
      <c r="CG848" s="187">
        <f t="shared" si="542"/>
        <v>0.43747829469007488</v>
      </c>
      <c r="CH848" s="199" t="str">
        <f t="shared" si="543"/>
        <v>Media</v>
      </c>
      <c r="CI848" s="185">
        <f t="shared" si="518"/>
        <v>1</v>
      </c>
      <c r="CJ848" s="185">
        <f t="shared" si="544"/>
        <v>1</v>
      </c>
      <c r="CK848" s="185">
        <f t="shared" si="545"/>
        <v>0.128</v>
      </c>
      <c r="CL848" s="189">
        <f t="shared" si="546"/>
        <v>0.70933333333333337</v>
      </c>
      <c r="CM848" s="200" t="str">
        <f t="shared" si="547"/>
        <v>Alta</v>
      </c>
      <c r="CN848" s="185">
        <f t="shared" si="548"/>
        <v>0.13</v>
      </c>
      <c r="CO848" s="185">
        <f t="shared" si="549"/>
        <v>0.13</v>
      </c>
      <c r="CP848" s="200" t="str">
        <f t="shared" si="550"/>
        <v>Ninguna</v>
      </c>
      <c r="CQ848" s="190">
        <f t="shared" si="551"/>
        <v>9.7704531722668866E-4</v>
      </c>
      <c r="CR848" s="190">
        <f t="shared" si="552"/>
        <v>9.7704531722668866E-4</v>
      </c>
      <c r="CS848" s="200" t="str">
        <f t="shared" si="553"/>
        <v>Ninguna</v>
      </c>
      <c r="CT848" s="201" t="str">
        <f t="shared" si="519"/>
        <v>Hipereutrofico</v>
      </c>
      <c r="CU848" s="183" t="s">
        <v>3349</v>
      </c>
      <c r="CV848" s="182" t="s">
        <v>3350</v>
      </c>
      <c r="CW848" s="182">
        <v>44561</v>
      </c>
      <c r="CX848" s="106">
        <f t="shared" si="554"/>
        <v>16.144486329306233</v>
      </c>
    </row>
    <row r="849" spans="1:102" s="192" customFormat="1" ht="30" hidden="1" customHeight="1" x14ac:dyDescent="0.25">
      <c r="A849" s="178">
        <v>2021</v>
      </c>
      <c r="B849" s="179" t="s">
        <v>1226</v>
      </c>
      <c r="C849" s="179" t="s">
        <v>95</v>
      </c>
      <c r="D849" s="85" t="s">
        <v>1227</v>
      </c>
      <c r="E849" s="179" t="s">
        <v>408</v>
      </c>
      <c r="F849" s="180" t="s">
        <v>135</v>
      </c>
      <c r="G849" s="180" t="s">
        <v>991</v>
      </c>
      <c r="H849" s="87">
        <v>-75.973333330000003</v>
      </c>
      <c r="I849" s="119">
        <v>5.7369444439999997</v>
      </c>
      <c r="J849" s="181">
        <v>4670774.5420000004</v>
      </c>
      <c r="K849" s="180">
        <v>2192776.2009999999</v>
      </c>
      <c r="L849" s="89">
        <v>1206.7</v>
      </c>
      <c r="M849" s="180" t="s">
        <v>2544</v>
      </c>
      <c r="N849" s="180" t="s">
        <v>79</v>
      </c>
      <c r="O849" s="180" t="s">
        <v>2545</v>
      </c>
      <c r="P849" s="180" t="s">
        <v>80</v>
      </c>
      <c r="Q849" s="179" t="s">
        <v>137</v>
      </c>
      <c r="R849" s="179" t="s">
        <v>696</v>
      </c>
      <c r="S849" s="179" t="s">
        <v>390</v>
      </c>
      <c r="T849" s="179" t="s">
        <v>391</v>
      </c>
      <c r="U849" s="85" t="s">
        <v>416</v>
      </c>
      <c r="V849" s="179" t="s">
        <v>417</v>
      </c>
      <c r="W849" s="179" t="s">
        <v>846</v>
      </c>
      <c r="X849" s="182" t="s">
        <v>95</v>
      </c>
      <c r="Y849" s="182">
        <v>44543</v>
      </c>
      <c r="Z849" s="183">
        <v>221</v>
      </c>
      <c r="AA849" s="183">
        <v>7.66</v>
      </c>
      <c r="AB849" s="183">
        <v>95.4</v>
      </c>
      <c r="AC849" s="183">
        <v>20.100000000000001</v>
      </c>
      <c r="AD849" s="183">
        <v>23.3</v>
      </c>
      <c r="AE849" s="183">
        <v>7.85</v>
      </c>
      <c r="AF849" s="183">
        <v>99.4</v>
      </c>
      <c r="AG849" s="183">
        <f t="shared" si="515"/>
        <v>3.1999999999999993</v>
      </c>
      <c r="AH849" s="185">
        <v>10</v>
      </c>
      <c r="AI849" s="185">
        <v>2.1800000000000002</v>
      </c>
      <c r="AJ849" s="183" t="s">
        <v>88</v>
      </c>
      <c r="AK849" s="183" t="s">
        <v>88</v>
      </c>
      <c r="AL849" s="185">
        <v>21155</v>
      </c>
      <c r="AM849" s="185">
        <v>65320</v>
      </c>
      <c r="AN849" s="183">
        <v>21430</v>
      </c>
      <c r="AO849" s="185">
        <v>0.5</v>
      </c>
      <c r="AP849" s="185">
        <v>0.39983709352002827</v>
      </c>
      <c r="AQ849" s="185">
        <v>0.03</v>
      </c>
      <c r="AR849" s="185" t="s">
        <v>88</v>
      </c>
      <c r="AS849" s="185">
        <v>43.2</v>
      </c>
      <c r="AT849" s="185">
        <v>173</v>
      </c>
      <c r="AU849" s="183" t="s">
        <v>88</v>
      </c>
      <c r="AV849" s="185">
        <v>50</v>
      </c>
      <c r="AW849" s="185">
        <v>0.1</v>
      </c>
      <c r="AX849" s="185">
        <v>5.91</v>
      </c>
      <c r="AY849" s="185">
        <v>0.27100000000000002</v>
      </c>
      <c r="AZ849" s="185">
        <v>24.6</v>
      </c>
      <c r="BA849" s="185">
        <v>28</v>
      </c>
      <c r="BB849" s="183" t="s">
        <v>88</v>
      </c>
      <c r="BC849" s="183" t="s">
        <v>88</v>
      </c>
      <c r="BD849" s="183" t="s">
        <v>88</v>
      </c>
      <c r="BE849" s="184" t="s">
        <v>88</v>
      </c>
      <c r="BF849" s="183" t="s">
        <v>88</v>
      </c>
      <c r="BG849" s="183" t="s">
        <v>88</v>
      </c>
      <c r="BH849" s="183" t="s">
        <v>88</v>
      </c>
      <c r="BI849" s="195">
        <f t="shared" si="520"/>
        <v>98.689072970795294</v>
      </c>
      <c r="BJ849" s="196">
        <f t="shared" si="521"/>
        <v>7.5417366009874085</v>
      </c>
      <c r="BK849" s="196">
        <f t="shared" si="522"/>
        <v>91.744910772620642</v>
      </c>
      <c r="BL849" s="196">
        <f t="shared" si="516"/>
        <v>78.5448642668768</v>
      </c>
      <c r="BM849" s="196">
        <f t="shared" si="523"/>
        <v>98.001783634553775</v>
      </c>
      <c r="BN849" s="196">
        <f t="shared" si="524"/>
        <v>61.608367706250007</v>
      </c>
      <c r="BO849" s="196">
        <f t="shared" si="525"/>
        <v>82.0146650993197</v>
      </c>
      <c r="BP849" s="196">
        <f t="shared" si="526"/>
        <v>42.549245735280628</v>
      </c>
      <c r="BQ849" s="196">
        <f t="shared" si="527"/>
        <v>74.906604937915105</v>
      </c>
      <c r="BR849" s="185">
        <f t="shared" si="528"/>
        <v>69.525579164026752</v>
      </c>
      <c r="BS849" s="129" t="str">
        <f t="shared" si="529"/>
        <v>MEDIA</v>
      </c>
      <c r="BT849" s="186">
        <f t="shared" si="530"/>
        <v>21.808118081180812</v>
      </c>
      <c r="BU849" s="187">
        <f t="shared" si="531"/>
        <v>0.99400000000000011</v>
      </c>
      <c r="BV849" s="197">
        <f t="shared" si="532"/>
        <v>0.1</v>
      </c>
      <c r="BW849" s="196">
        <f t="shared" si="533"/>
        <v>1</v>
      </c>
      <c r="BX849" s="195">
        <f t="shared" si="517"/>
        <v>0.91</v>
      </c>
      <c r="BY849" s="197">
        <f t="shared" si="534"/>
        <v>0.87</v>
      </c>
      <c r="BZ849" s="197">
        <f t="shared" si="535"/>
        <v>0.75305807909303091</v>
      </c>
      <c r="CA849" s="195">
        <f t="shared" si="536"/>
        <v>0.15</v>
      </c>
      <c r="CB849" s="187">
        <f t="shared" si="537"/>
        <v>0.68866813107302438</v>
      </c>
      <c r="CC849" s="198" t="str">
        <f t="shared" si="538"/>
        <v>Regular</v>
      </c>
      <c r="CD849" s="187">
        <f t="shared" si="539"/>
        <v>0.24694192090696912</v>
      </c>
      <c r="CE849" s="185">
        <f t="shared" si="540"/>
        <v>0</v>
      </c>
      <c r="CF849" s="185">
        <f t="shared" si="541"/>
        <v>0</v>
      </c>
      <c r="CG849" s="187">
        <f t="shared" si="542"/>
        <v>8.2313973635656373E-2</v>
      </c>
      <c r="CH849" s="199" t="str">
        <f t="shared" si="543"/>
        <v>Ninguna</v>
      </c>
      <c r="CI849" s="185">
        <f t="shared" si="518"/>
        <v>0.18691954552322337</v>
      </c>
      <c r="CJ849" s="185">
        <f t="shared" si="544"/>
        <v>1</v>
      </c>
      <c r="CK849" s="185">
        <f t="shared" si="545"/>
        <v>5.9999999999998943E-3</v>
      </c>
      <c r="CL849" s="189">
        <f t="shared" si="546"/>
        <v>0.39763984850774109</v>
      </c>
      <c r="CM849" s="200" t="str">
        <f t="shared" si="547"/>
        <v>Baja</v>
      </c>
      <c r="CN849" s="185">
        <f t="shared" si="548"/>
        <v>0.13</v>
      </c>
      <c r="CO849" s="185">
        <f t="shared" si="549"/>
        <v>0.13</v>
      </c>
      <c r="CP849" s="200" t="str">
        <f t="shared" si="550"/>
        <v>Ninguna</v>
      </c>
      <c r="CQ849" s="190">
        <f t="shared" si="551"/>
        <v>9.4429409297708284E-3</v>
      </c>
      <c r="CR849" s="190">
        <f t="shared" si="552"/>
        <v>9.4429409297708284E-3</v>
      </c>
      <c r="CS849" s="200" t="str">
        <f t="shared" si="553"/>
        <v>Ninguna</v>
      </c>
      <c r="CT849" s="201" t="str">
        <f t="shared" si="519"/>
        <v>Eutrofico</v>
      </c>
      <c r="CU849" s="178" t="s">
        <v>3351</v>
      </c>
      <c r="CV849" s="178" t="s">
        <v>3352</v>
      </c>
      <c r="CW849" s="182">
        <v>44560</v>
      </c>
      <c r="CX849" s="106">
        <f t="shared" si="554"/>
        <v>6.3398370935200283</v>
      </c>
    </row>
    <row r="850" spans="1:102" s="192" customFormat="1" ht="30" hidden="1" customHeight="1" x14ac:dyDescent="0.25">
      <c r="A850" s="178">
        <v>2021</v>
      </c>
      <c r="B850" s="179" t="s">
        <v>1230</v>
      </c>
      <c r="C850" s="179" t="s">
        <v>95</v>
      </c>
      <c r="D850" s="85" t="s">
        <v>1231</v>
      </c>
      <c r="E850" s="179" t="s">
        <v>408</v>
      </c>
      <c r="F850" s="180" t="s">
        <v>135</v>
      </c>
      <c r="G850" s="180" t="s">
        <v>991</v>
      </c>
      <c r="H850" s="171">
        <v>-75.972222220000006</v>
      </c>
      <c r="I850" s="172">
        <v>5.7361111109999996</v>
      </c>
      <c r="J850" s="193">
        <v>4670897.1890000002</v>
      </c>
      <c r="K850" s="194">
        <v>2192683.3960000002</v>
      </c>
      <c r="L850" s="174">
        <v>1196</v>
      </c>
      <c r="M850" s="180" t="s">
        <v>2544</v>
      </c>
      <c r="N850" s="180" t="s">
        <v>79</v>
      </c>
      <c r="O850" s="180" t="s">
        <v>2545</v>
      </c>
      <c r="P850" s="180" t="s">
        <v>80</v>
      </c>
      <c r="Q850" s="179" t="s">
        <v>137</v>
      </c>
      <c r="R850" s="179" t="s">
        <v>696</v>
      </c>
      <c r="S850" s="179" t="s">
        <v>390</v>
      </c>
      <c r="T850" s="179" t="s">
        <v>391</v>
      </c>
      <c r="U850" s="85" t="s">
        <v>416</v>
      </c>
      <c r="V850" s="179" t="s">
        <v>417</v>
      </c>
      <c r="W850" s="179" t="s">
        <v>846</v>
      </c>
      <c r="X850" s="182" t="s">
        <v>95</v>
      </c>
      <c r="Y850" s="182">
        <v>44543</v>
      </c>
      <c r="Z850" s="183">
        <v>305.8</v>
      </c>
      <c r="AA850" s="183">
        <v>7.56</v>
      </c>
      <c r="AB850" s="183">
        <v>111.7</v>
      </c>
      <c r="AC850" s="183">
        <v>20.5</v>
      </c>
      <c r="AD850" s="183">
        <v>23.1</v>
      </c>
      <c r="AE850" s="183">
        <v>7.59</v>
      </c>
      <c r="AF850" s="183">
        <v>96.9</v>
      </c>
      <c r="AG850" s="183">
        <f t="shared" si="515"/>
        <v>2.6000000000000014</v>
      </c>
      <c r="AH850" s="185">
        <v>18.399999999999999</v>
      </c>
      <c r="AI850" s="185">
        <v>4.46</v>
      </c>
      <c r="AJ850" s="183" t="s">
        <v>88</v>
      </c>
      <c r="AK850" s="183" t="s">
        <v>88</v>
      </c>
      <c r="AL850" s="185">
        <v>293300</v>
      </c>
      <c r="AM850" s="185">
        <v>866400</v>
      </c>
      <c r="AN850" s="183">
        <v>298100</v>
      </c>
      <c r="AO850" s="185">
        <v>0.5</v>
      </c>
      <c r="AP850" s="185">
        <v>0.36143466080906511</v>
      </c>
      <c r="AQ850" s="185">
        <v>0.14299999999999999</v>
      </c>
      <c r="AR850" s="185" t="s">
        <v>88</v>
      </c>
      <c r="AS850" s="185">
        <v>48.7</v>
      </c>
      <c r="AT850" s="185">
        <v>170</v>
      </c>
      <c r="AU850" s="183" t="s">
        <v>88</v>
      </c>
      <c r="AV850" s="185">
        <v>62</v>
      </c>
      <c r="AW850" s="185">
        <v>0.4</v>
      </c>
      <c r="AX850" s="185">
        <v>7.42</v>
      </c>
      <c r="AY850" s="185">
        <v>0.28299999999999997</v>
      </c>
      <c r="AZ850" s="185">
        <v>28.2</v>
      </c>
      <c r="BA850" s="185">
        <v>28.6</v>
      </c>
      <c r="BB850" s="183" t="s">
        <v>88</v>
      </c>
      <c r="BC850" s="183" t="s">
        <v>88</v>
      </c>
      <c r="BD850" s="183" t="s">
        <v>88</v>
      </c>
      <c r="BE850" s="184" t="s">
        <v>88</v>
      </c>
      <c r="BF850" s="183" t="s">
        <v>88</v>
      </c>
      <c r="BG850" s="183" t="s">
        <v>88</v>
      </c>
      <c r="BH850" s="183" t="s">
        <v>88</v>
      </c>
      <c r="BI850" s="195">
        <f t="shared" si="520"/>
        <v>98.223056406176411</v>
      </c>
      <c r="BJ850" s="196">
        <f t="shared" si="521"/>
        <v>2</v>
      </c>
      <c r="BK850" s="196">
        <f t="shared" si="522"/>
        <v>92.692749360914604</v>
      </c>
      <c r="BL850" s="196">
        <f t="shared" si="516"/>
        <v>60.914509690292093</v>
      </c>
      <c r="BM850" s="196">
        <f t="shared" si="523"/>
        <v>98.279879884357612</v>
      </c>
      <c r="BN850" s="196">
        <f t="shared" si="524"/>
        <v>61.608367706250007</v>
      </c>
      <c r="BO850" s="196">
        <f t="shared" si="525"/>
        <v>84.424184298494524</v>
      </c>
      <c r="BP850" s="196">
        <f t="shared" si="526"/>
        <v>39.556952270247791</v>
      </c>
      <c r="BQ850" s="196">
        <f t="shared" si="527"/>
        <v>75.390498430999997</v>
      </c>
      <c r="BR850" s="185">
        <f t="shared" si="528"/>
        <v>66.787852345382774</v>
      </c>
      <c r="BS850" s="129" t="str">
        <f t="shared" si="529"/>
        <v>MEDIA</v>
      </c>
      <c r="BT850" s="186">
        <f t="shared" si="530"/>
        <v>26.219081272084807</v>
      </c>
      <c r="BU850" s="187">
        <f t="shared" si="531"/>
        <v>0.96900000000000008</v>
      </c>
      <c r="BV850" s="197">
        <f t="shared" si="532"/>
        <v>0.1</v>
      </c>
      <c r="BW850" s="196">
        <f t="shared" si="533"/>
        <v>1</v>
      </c>
      <c r="BX850" s="195">
        <f t="shared" si="517"/>
        <v>0.91</v>
      </c>
      <c r="BY850" s="197">
        <f t="shared" si="534"/>
        <v>0.83399999999999996</v>
      </c>
      <c r="BZ850" s="197">
        <f t="shared" si="535"/>
        <v>0.69493579520992566</v>
      </c>
      <c r="CA850" s="195">
        <f t="shared" si="536"/>
        <v>0.15</v>
      </c>
      <c r="CB850" s="187">
        <f t="shared" si="537"/>
        <v>0.6714910113293896</v>
      </c>
      <c r="CC850" s="198" t="str">
        <f t="shared" si="538"/>
        <v>Regular</v>
      </c>
      <c r="CD850" s="187">
        <f t="shared" si="539"/>
        <v>0.30506420479007434</v>
      </c>
      <c r="CE850" s="185">
        <f t="shared" si="540"/>
        <v>0</v>
      </c>
      <c r="CF850" s="185">
        <f t="shared" si="541"/>
        <v>0</v>
      </c>
      <c r="CG850" s="187">
        <f t="shared" si="542"/>
        <v>0.10168806826335812</v>
      </c>
      <c r="CH850" s="199" t="str">
        <f t="shared" si="543"/>
        <v>Ninguna</v>
      </c>
      <c r="CI850" s="185">
        <f t="shared" si="518"/>
        <v>0.40453440109849931</v>
      </c>
      <c r="CJ850" s="185">
        <f t="shared" si="544"/>
        <v>1</v>
      </c>
      <c r="CK850" s="185">
        <f t="shared" si="545"/>
        <v>3.0999999999999917E-2</v>
      </c>
      <c r="CL850" s="189">
        <f t="shared" si="546"/>
        <v>0.47851146703283304</v>
      </c>
      <c r="CM850" s="200" t="str">
        <f t="shared" si="547"/>
        <v>Media</v>
      </c>
      <c r="CN850" s="185">
        <f t="shared" si="548"/>
        <v>0.16600000000000001</v>
      </c>
      <c r="CO850" s="185">
        <f t="shared" si="549"/>
        <v>0.16600000000000001</v>
      </c>
      <c r="CP850" s="200" t="str">
        <f t="shared" si="550"/>
        <v>Ninguna</v>
      </c>
      <c r="CQ850" s="190">
        <f t="shared" si="551"/>
        <v>6.7061601642765117E-3</v>
      </c>
      <c r="CR850" s="190">
        <f t="shared" si="552"/>
        <v>6.7061601642765117E-3</v>
      </c>
      <c r="CS850" s="200" t="str">
        <f t="shared" si="553"/>
        <v>Ninguna</v>
      </c>
      <c r="CT850" s="201" t="str">
        <f t="shared" si="519"/>
        <v>Eutrofico</v>
      </c>
      <c r="CU850" s="178" t="s">
        <v>3351</v>
      </c>
      <c r="CV850" s="178" t="s">
        <v>3352</v>
      </c>
      <c r="CW850" s="182">
        <v>44560</v>
      </c>
      <c r="CX850" s="106">
        <f t="shared" si="554"/>
        <v>7.924434660809065</v>
      </c>
    </row>
    <row r="851" spans="1:102" s="192" customFormat="1" ht="30" hidden="1" customHeight="1" x14ac:dyDescent="0.25">
      <c r="A851" s="178">
        <v>2021</v>
      </c>
      <c r="B851" s="179" t="s">
        <v>1240</v>
      </c>
      <c r="C851" s="179" t="s">
        <v>383</v>
      </c>
      <c r="D851" s="85" t="s">
        <v>1241</v>
      </c>
      <c r="E851" s="179" t="s">
        <v>379</v>
      </c>
      <c r="F851" s="180" t="s">
        <v>135</v>
      </c>
      <c r="G851" s="180">
        <v>4</v>
      </c>
      <c r="H851" s="87">
        <v>-75.979455560000005</v>
      </c>
      <c r="I851" s="119">
        <v>6.1247027779999996</v>
      </c>
      <c r="J851" s="181">
        <v>4670326.7039999999</v>
      </c>
      <c r="K851" s="180">
        <v>2235683.3309999998</v>
      </c>
      <c r="L851" s="89">
        <v>1553</v>
      </c>
      <c r="M851" s="180" t="s">
        <v>2544</v>
      </c>
      <c r="N851" s="180" t="s">
        <v>79</v>
      </c>
      <c r="O851" s="180" t="s">
        <v>2545</v>
      </c>
      <c r="P851" s="180" t="s">
        <v>80</v>
      </c>
      <c r="Q851" s="179" t="s">
        <v>2648</v>
      </c>
      <c r="R851" s="179" t="s">
        <v>701</v>
      </c>
      <c r="S851" s="179" t="s">
        <v>153</v>
      </c>
      <c r="T851" s="179" t="s">
        <v>154</v>
      </c>
      <c r="U851" s="85" t="s">
        <v>380</v>
      </c>
      <c r="V851" s="179" t="s">
        <v>381</v>
      </c>
      <c r="W851" s="179" t="s">
        <v>382</v>
      </c>
      <c r="X851" s="182" t="s">
        <v>383</v>
      </c>
      <c r="Y851" s="182">
        <v>44538</v>
      </c>
      <c r="Z851" s="183">
        <v>714</v>
      </c>
      <c r="AA851" s="183">
        <v>7.36</v>
      </c>
      <c r="AB851" s="183">
        <v>146.80000000000001</v>
      </c>
      <c r="AC851" s="183">
        <v>22</v>
      </c>
      <c r="AD851" s="183">
        <v>24.4</v>
      </c>
      <c r="AE851" s="183">
        <v>7.62</v>
      </c>
      <c r="AF851" s="183">
        <v>103.4</v>
      </c>
      <c r="AG851" s="183">
        <f t="shared" si="515"/>
        <v>2.3999999999999986</v>
      </c>
      <c r="AH851" s="185">
        <v>21.7</v>
      </c>
      <c r="AI851" s="185">
        <v>4.7300000000000004</v>
      </c>
      <c r="AJ851" s="183" t="s">
        <v>88</v>
      </c>
      <c r="AK851" s="183" t="s">
        <v>88</v>
      </c>
      <c r="AL851" s="185">
        <v>59700</v>
      </c>
      <c r="AM851" s="185">
        <v>598150</v>
      </c>
      <c r="AN851" s="185">
        <v>92028</v>
      </c>
      <c r="AO851" s="185">
        <v>0.5</v>
      </c>
      <c r="AP851" s="185">
        <v>0.2484863293062323</v>
      </c>
      <c r="AQ851" s="185">
        <v>0.03</v>
      </c>
      <c r="AR851" s="185" t="s">
        <v>88</v>
      </c>
      <c r="AS851" s="185">
        <v>25.8</v>
      </c>
      <c r="AT851" s="185">
        <v>162</v>
      </c>
      <c r="AU851" s="183" t="s">
        <v>88</v>
      </c>
      <c r="AV851" s="185">
        <v>32</v>
      </c>
      <c r="AW851" s="185">
        <v>0.1</v>
      </c>
      <c r="AX851" s="185">
        <v>2.5</v>
      </c>
      <c r="AY851" s="185">
        <v>0.245</v>
      </c>
      <c r="AZ851" s="185">
        <v>48.5</v>
      </c>
      <c r="BA851" s="185">
        <v>48.3</v>
      </c>
      <c r="BB851" s="183" t="s">
        <v>88</v>
      </c>
      <c r="BC851" s="183" t="s">
        <v>88</v>
      </c>
      <c r="BD851" s="183" t="s">
        <v>88</v>
      </c>
      <c r="BE851" s="184" t="s">
        <v>88</v>
      </c>
      <c r="BF851" s="183" t="s">
        <v>88</v>
      </c>
      <c r="BG851" s="183" t="s">
        <v>88</v>
      </c>
      <c r="BH851" s="183" t="s">
        <v>88</v>
      </c>
      <c r="BI851" s="195">
        <f t="shared" si="520"/>
        <v>98.71585767692693</v>
      </c>
      <c r="BJ851" s="196">
        <f t="shared" si="521"/>
        <v>4.0207056477809946</v>
      </c>
      <c r="BK851" s="196">
        <f t="shared" si="522"/>
        <v>93.486343907983581</v>
      </c>
      <c r="BL851" s="196">
        <f t="shared" si="516"/>
        <v>59.118567023189151</v>
      </c>
      <c r="BM851" s="196">
        <f t="shared" si="523"/>
        <v>99.104004398411917</v>
      </c>
      <c r="BN851" s="196">
        <f t="shared" si="524"/>
        <v>61.608367706250007</v>
      </c>
      <c r="BO851" s="196">
        <f t="shared" si="525"/>
        <v>85.153143194855019</v>
      </c>
      <c r="BP851" s="196">
        <f t="shared" si="526"/>
        <v>55.242532947881443</v>
      </c>
      <c r="BQ851" s="196">
        <f t="shared" si="527"/>
        <v>76.648850837809604</v>
      </c>
      <c r="BR851" s="185">
        <f t="shared" si="528"/>
        <v>68.582922635580431</v>
      </c>
      <c r="BS851" s="129" t="str">
        <f t="shared" si="529"/>
        <v>MEDIA</v>
      </c>
      <c r="BT851" s="186">
        <f t="shared" si="530"/>
        <v>10.204081632653061</v>
      </c>
      <c r="BU851" s="187">
        <f t="shared" si="531"/>
        <v>0.96599999999999997</v>
      </c>
      <c r="BV851" s="197">
        <f t="shared" si="532"/>
        <v>0.1</v>
      </c>
      <c r="BW851" s="196">
        <f t="shared" si="533"/>
        <v>1</v>
      </c>
      <c r="BX851" s="195">
        <f t="shared" si="517"/>
        <v>0.71</v>
      </c>
      <c r="BY851" s="197">
        <f t="shared" si="534"/>
        <v>0.92400000000000004</v>
      </c>
      <c r="BZ851" s="197">
        <f t="shared" si="535"/>
        <v>0.56004028253589022</v>
      </c>
      <c r="CA851" s="195">
        <f t="shared" si="536"/>
        <v>0.6</v>
      </c>
      <c r="CB851" s="187">
        <f t="shared" si="537"/>
        <v>0.69972563955502465</v>
      </c>
      <c r="CC851" s="198" t="str">
        <f t="shared" si="538"/>
        <v>Regular</v>
      </c>
      <c r="CD851" s="187">
        <f t="shared" si="539"/>
        <v>0.43995971746410978</v>
      </c>
      <c r="CE851" s="185">
        <f t="shared" si="540"/>
        <v>2.0862549268433887E-2</v>
      </c>
      <c r="CF851" s="185">
        <f t="shared" si="541"/>
        <v>0</v>
      </c>
      <c r="CG851" s="187">
        <f t="shared" si="542"/>
        <v>0.15360742224418122</v>
      </c>
      <c r="CH851" s="199" t="str">
        <f t="shared" si="543"/>
        <v>Ninguna</v>
      </c>
      <c r="CI851" s="185">
        <f t="shared" si="518"/>
        <v>0.42240279851646806</v>
      </c>
      <c r="CJ851" s="185">
        <f t="shared" si="544"/>
        <v>1</v>
      </c>
      <c r="CK851" s="185">
        <f t="shared" si="545"/>
        <v>0</v>
      </c>
      <c r="CL851" s="189">
        <f t="shared" si="546"/>
        <v>0.47413426617215598</v>
      </c>
      <c r="CM851" s="200" t="str">
        <f t="shared" si="547"/>
        <v>Media</v>
      </c>
      <c r="CN851" s="185">
        <f t="shared" si="548"/>
        <v>7.5999999999999998E-2</v>
      </c>
      <c r="CO851" s="185">
        <f t="shared" si="549"/>
        <v>7.5999999999999998E-2</v>
      </c>
      <c r="CP851" s="200" t="str">
        <f t="shared" si="550"/>
        <v>Ninguna</v>
      </c>
      <c r="CQ851" s="190">
        <f t="shared" si="551"/>
        <v>3.3749301940461567E-3</v>
      </c>
      <c r="CR851" s="190">
        <f t="shared" si="552"/>
        <v>3.3749301940461567E-3</v>
      </c>
      <c r="CS851" s="200" t="str">
        <f t="shared" si="553"/>
        <v>Ninguna</v>
      </c>
      <c r="CT851" s="201" t="str">
        <f t="shared" si="519"/>
        <v>Eutrofico</v>
      </c>
      <c r="CU851" s="183" t="s">
        <v>3353</v>
      </c>
      <c r="CV851" s="183" t="s">
        <v>3354</v>
      </c>
      <c r="CW851" s="182">
        <v>44557</v>
      </c>
      <c r="CX851" s="106">
        <f t="shared" si="554"/>
        <v>2.7784863293062321</v>
      </c>
    </row>
    <row r="852" spans="1:102" s="192" customFormat="1" ht="30" hidden="1" customHeight="1" x14ac:dyDescent="0.25">
      <c r="A852" s="178">
        <v>2021</v>
      </c>
      <c r="B852" s="179" t="s">
        <v>1244</v>
      </c>
      <c r="C852" s="179" t="s">
        <v>383</v>
      </c>
      <c r="D852" s="85" t="s">
        <v>1245</v>
      </c>
      <c r="E852" s="179" t="s">
        <v>379</v>
      </c>
      <c r="F852" s="180" t="s">
        <v>135</v>
      </c>
      <c r="G852" s="180">
        <v>4</v>
      </c>
      <c r="H852" s="171">
        <v>-75.979455560000005</v>
      </c>
      <c r="I852" s="172">
        <v>6.1250111110000001</v>
      </c>
      <c r="J852" s="193">
        <v>4670326.8930000002</v>
      </c>
      <c r="K852" s="194">
        <v>2235717.41</v>
      </c>
      <c r="L852" s="174">
        <v>1546</v>
      </c>
      <c r="M852" s="180" t="s">
        <v>2544</v>
      </c>
      <c r="N852" s="180" t="s">
        <v>79</v>
      </c>
      <c r="O852" s="180" t="s">
        <v>2545</v>
      </c>
      <c r="P852" s="180" t="s">
        <v>80</v>
      </c>
      <c r="Q852" s="179" t="s">
        <v>2648</v>
      </c>
      <c r="R852" s="179" t="s">
        <v>701</v>
      </c>
      <c r="S852" s="179" t="s">
        <v>153</v>
      </c>
      <c r="T852" s="179" t="s">
        <v>154</v>
      </c>
      <c r="U852" s="85" t="s">
        <v>380</v>
      </c>
      <c r="V852" s="179" t="s">
        <v>381</v>
      </c>
      <c r="W852" s="179" t="s">
        <v>382</v>
      </c>
      <c r="X852" s="182" t="s">
        <v>383</v>
      </c>
      <c r="Y852" s="182">
        <v>44538</v>
      </c>
      <c r="Z852" s="183">
        <v>890.5</v>
      </c>
      <c r="AA852" s="183">
        <v>7.45</v>
      </c>
      <c r="AB852" s="183">
        <v>159.6</v>
      </c>
      <c r="AC852" s="183">
        <v>22.1</v>
      </c>
      <c r="AD852" s="183">
        <v>24.3</v>
      </c>
      <c r="AE852" s="183">
        <v>7.48</v>
      </c>
      <c r="AF852" s="183">
        <v>102.2</v>
      </c>
      <c r="AG852" s="183">
        <f t="shared" si="515"/>
        <v>2.1999999999999993</v>
      </c>
      <c r="AH852" s="185">
        <v>22.6</v>
      </c>
      <c r="AI852" s="185">
        <v>6.38</v>
      </c>
      <c r="AJ852" s="183" t="s">
        <v>88</v>
      </c>
      <c r="AK852" s="183" t="s">
        <v>88</v>
      </c>
      <c r="AL852" s="185">
        <v>248100</v>
      </c>
      <c r="AM852" s="185">
        <v>1046200</v>
      </c>
      <c r="AN852" s="185">
        <v>248100</v>
      </c>
      <c r="AO852" s="185">
        <v>0.5</v>
      </c>
      <c r="AP852" s="185">
        <v>0.2484863293062323</v>
      </c>
      <c r="AQ852" s="185">
        <v>0.03</v>
      </c>
      <c r="AR852" s="185" t="s">
        <v>88</v>
      </c>
      <c r="AS852" s="185">
        <v>26.7</v>
      </c>
      <c r="AT852" s="185">
        <v>155</v>
      </c>
      <c r="AU852" s="183" t="s">
        <v>88</v>
      </c>
      <c r="AV852" s="185">
        <v>66</v>
      </c>
      <c r="AW852" s="185">
        <v>0.3</v>
      </c>
      <c r="AX852" s="185">
        <v>3.05</v>
      </c>
      <c r="AY852" s="185">
        <v>0.32400000000000001</v>
      </c>
      <c r="AZ852" s="185">
        <v>52.2</v>
      </c>
      <c r="BA852" s="185">
        <v>48.3</v>
      </c>
      <c r="BB852" s="183" t="s">
        <v>88</v>
      </c>
      <c r="BC852" s="183" t="s">
        <v>88</v>
      </c>
      <c r="BD852" s="183" t="s">
        <v>88</v>
      </c>
      <c r="BE852" s="184" t="s">
        <v>88</v>
      </c>
      <c r="BF852" s="183" t="s">
        <v>88</v>
      </c>
      <c r="BG852" s="183" t="s">
        <v>88</v>
      </c>
      <c r="BH852" s="183" t="s">
        <v>88</v>
      </c>
      <c r="BI852" s="195">
        <f t="shared" si="520"/>
        <v>98.799678212110464</v>
      </c>
      <c r="BJ852" s="196">
        <f t="shared" si="521"/>
        <v>2</v>
      </c>
      <c r="BK852" s="196">
        <f t="shared" si="522"/>
        <v>93.492894614970254</v>
      </c>
      <c r="BL852" s="196">
        <f t="shared" si="516"/>
        <v>49.309348512179064</v>
      </c>
      <c r="BM852" s="196">
        <f t="shared" si="523"/>
        <v>99.104004398411917</v>
      </c>
      <c r="BN852" s="196">
        <f t="shared" si="524"/>
        <v>61.608367706250007</v>
      </c>
      <c r="BO852" s="196">
        <f t="shared" si="525"/>
        <v>85.842310056788861</v>
      </c>
      <c r="BP852" s="196">
        <f t="shared" si="526"/>
        <v>54.391912329402189</v>
      </c>
      <c r="BQ852" s="196">
        <f t="shared" si="527"/>
        <v>77.708427401937513</v>
      </c>
      <c r="BR852" s="185">
        <f t="shared" si="528"/>
        <v>67.270603160678093</v>
      </c>
      <c r="BS852" s="129" t="str">
        <f t="shared" si="529"/>
        <v>MEDIA</v>
      </c>
      <c r="BT852" s="186">
        <f t="shared" si="530"/>
        <v>9.413580246913579</v>
      </c>
      <c r="BU852" s="187">
        <f t="shared" si="531"/>
        <v>0.97799999999999998</v>
      </c>
      <c r="BV852" s="197">
        <f t="shared" si="532"/>
        <v>0.1</v>
      </c>
      <c r="BW852" s="196">
        <f t="shared" si="533"/>
        <v>1</v>
      </c>
      <c r="BX852" s="195">
        <f t="shared" si="517"/>
        <v>0.71</v>
      </c>
      <c r="BY852" s="197">
        <f t="shared" si="534"/>
        <v>0.82199999999999995</v>
      </c>
      <c r="BZ852" s="197">
        <f t="shared" si="535"/>
        <v>0.50788787161758908</v>
      </c>
      <c r="CA852" s="195">
        <f t="shared" si="536"/>
        <v>0.35</v>
      </c>
      <c r="CB852" s="187">
        <f t="shared" si="537"/>
        <v>0.64506430202646248</v>
      </c>
      <c r="CC852" s="198" t="str">
        <f t="shared" si="538"/>
        <v>Regular</v>
      </c>
      <c r="CD852" s="187">
        <f t="shared" si="539"/>
        <v>0.49211212838241092</v>
      </c>
      <c r="CE852" s="185">
        <f t="shared" si="540"/>
        <v>2.0862549268433887E-2</v>
      </c>
      <c r="CF852" s="185">
        <f t="shared" si="541"/>
        <v>1.100000000000001E-2</v>
      </c>
      <c r="CG852" s="187">
        <f t="shared" si="542"/>
        <v>0.17465822588361493</v>
      </c>
      <c r="CH852" s="199" t="str">
        <f t="shared" si="543"/>
        <v>Ninguna</v>
      </c>
      <c r="CI852" s="185">
        <f t="shared" si="518"/>
        <v>0.5133744751048136</v>
      </c>
      <c r="CJ852" s="185">
        <f t="shared" si="544"/>
        <v>1</v>
      </c>
      <c r="CK852" s="185">
        <f t="shared" si="545"/>
        <v>0</v>
      </c>
      <c r="CL852" s="189">
        <f t="shared" si="546"/>
        <v>0.50445815836827113</v>
      </c>
      <c r="CM852" s="200" t="str">
        <f t="shared" si="547"/>
        <v>Media</v>
      </c>
      <c r="CN852" s="185">
        <f t="shared" si="548"/>
        <v>0.17800000000000002</v>
      </c>
      <c r="CO852" s="185">
        <f t="shared" si="549"/>
        <v>0.17800000000000002</v>
      </c>
      <c r="CP852" s="200" t="str">
        <f t="shared" si="550"/>
        <v>Ninguna</v>
      </c>
      <c r="CQ852" s="190">
        <f t="shared" si="551"/>
        <v>4.5981155640259083E-3</v>
      </c>
      <c r="CR852" s="190">
        <f t="shared" si="552"/>
        <v>4.5981155640259083E-3</v>
      </c>
      <c r="CS852" s="200" t="str">
        <f t="shared" si="553"/>
        <v>Ninguna</v>
      </c>
      <c r="CT852" s="201" t="str">
        <f t="shared" si="519"/>
        <v>Eutrofico</v>
      </c>
      <c r="CU852" s="183" t="s">
        <v>3353</v>
      </c>
      <c r="CV852" s="183" t="s">
        <v>3354</v>
      </c>
      <c r="CW852" s="182">
        <v>44557</v>
      </c>
      <c r="CX852" s="106">
        <f t="shared" si="554"/>
        <v>3.3284863293062319</v>
      </c>
    </row>
    <row r="853" spans="1:102" s="192" customFormat="1" ht="30" hidden="1" customHeight="1" x14ac:dyDescent="0.25">
      <c r="A853" s="178">
        <v>2021</v>
      </c>
      <c r="B853" s="179" t="s">
        <v>2657</v>
      </c>
      <c r="C853" s="179" t="s">
        <v>430</v>
      </c>
      <c r="D853" s="85" t="s">
        <v>1219</v>
      </c>
      <c r="E853" s="179" t="s">
        <v>1220</v>
      </c>
      <c r="F853" s="180" t="s">
        <v>135</v>
      </c>
      <c r="G853" s="180">
        <v>19</v>
      </c>
      <c r="H853" s="87">
        <v>-75.005084440000005</v>
      </c>
      <c r="I853" s="119">
        <v>5.8425913889999999</v>
      </c>
      <c r="J853" s="181">
        <v>4778079.7810000004</v>
      </c>
      <c r="K853" s="180">
        <v>2203990.8369999998</v>
      </c>
      <c r="L853" s="89">
        <v>1118</v>
      </c>
      <c r="M853" s="180" t="s">
        <v>2544</v>
      </c>
      <c r="N853" s="180" t="s">
        <v>79</v>
      </c>
      <c r="O853" s="180" t="s">
        <v>2545</v>
      </c>
      <c r="P853" s="180" t="s">
        <v>80</v>
      </c>
      <c r="Q853" s="179" t="s">
        <v>137</v>
      </c>
      <c r="R853" s="179" t="s">
        <v>696</v>
      </c>
      <c r="S853" s="179" t="s">
        <v>390</v>
      </c>
      <c r="T853" s="179" t="s">
        <v>391</v>
      </c>
      <c r="U853" s="85" t="s">
        <v>396</v>
      </c>
      <c r="V853" s="179" t="s">
        <v>431</v>
      </c>
      <c r="W853" s="179" t="s">
        <v>429</v>
      </c>
      <c r="X853" s="182" t="s">
        <v>430</v>
      </c>
      <c r="Y853" s="182">
        <v>44550</v>
      </c>
      <c r="Z853" s="183" t="s">
        <v>3355</v>
      </c>
      <c r="AA853" s="183">
        <v>8.2200000000000006</v>
      </c>
      <c r="AB853" s="183">
        <v>269</v>
      </c>
      <c r="AC853" s="183">
        <v>21.6</v>
      </c>
      <c r="AD853" s="183">
        <v>23.7</v>
      </c>
      <c r="AE853" s="183">
        <v>7.5</v>
      </c>
      <c r="AF853" s="183">
        <v>99.8</v>
      </c>
      <c r="AG853" s="183">
        <f t="shared" si="515"/>
        <v>2.0999999999999979</v>
      </c>
      <c r="AH853" s="185">
        <v>13.3</v>
      </c>
      <c r="AI853" s="185">
        <v>2.96</v>
      </c>
      <c r="AJ853" s="183" t="s">
        <v>88</v>
      </c>
      <c r="AK853" s="183" t="s">
        <v>88</v>
      </c>
      <c r="AL853" s="185">
        <v>1410</v>
      </c>
      <c r="AM853" s="185">
        <v>307600</v>
      </c>
      <c r="AN853" s="183">
        <v>98040</v>
      </c>
      <c r="AO853" s="185">
        <v>0.5</v>
      </c>
      <c r="AP853" s="185">
        <v>0.2484863293062323</v>
      </c>
      <c r="AQ853" s="185">
        <v>5.8000000000000003E-2</v>
      </c>
      <c r="AR853" s="185" t="s">
        <v>88</v>
      </c>
      <c r="AS853" s="185">
        <v>155</v>
      </c>
      <c r="AT853" s="185">
        <v>322</v>
      </c>
      <c r="AU853" s="183" t="s">
        <v>88</v>
      </c>
      <c r="AV853" s="185">
        <v>164</v>
      </c>
      <c r="AW853" s="185">
        <v>0.5</v>
      </c>
      <c r="AX853" s="185">
        <v>3.33</v>
      </c>
      <c r="AY853" s="185">
        <v>0.49299999999999999</v>
      </c>
      <c r="AZ853" s="185">
        <v>47.7</v>
      </c>
      <c r="BA853" s="185">
        <v>54.5</v>
      </c>
      <c r="BB853" s="183" t="s">
        <v>88</v>
      </c>
      <c r="BC853" s="183" t="s">
        <v>88</v>
      </c>
      <c r="BD853" s="183" t="s">
        <v>88</v>
      </c>
      <c r="BE853" s="184" t="s">
        <v>88</v>
      </c>
      <c r="BF853" s="183" t="s">
        <v>88</v>
      </c>
      <c r="BG853" s="183" t="s">
        <v>88</v>
      </c>
      <c r="BH853" s="183" t="s">
        <v>88</v>
      </c>
      <c r="BI853" s="195">
        <f t="shared" si="520"/>
        <v>98.731375908795485</v>
      </c>
      <c r="BJ853" s="196">
        <f t="shared" si="521"/>
        <v>3.9066527527866812</v>
      </c>
      <c r="BK853" s="196">
        <f t="shared" si="522"/>
        <v>78.457317368331132</v>
      </c>
      <c r="BL853" s="196">
        <f t="shared" si="516"/>
        <v>71.988586300926784</v>
      </c>
      <c r="BM853" s="196">
        <f t="shared" si="523"/>
        <v>99.104004398411917</v>
      </c>
      <c r="BN853" s="196">
        <f t="shared" si="524"/>
        <v>61.608367706250007</v>
      </c>
      <c r="BO853" s="196">
        <f t="shared" si="525"/>
        <v>86.171485041396394</v>
      </c>
      <c r="BP853" s="196">
        <f t="shared" si="526"/>
        <v>5</v>
      </c>
      <c r="BQ853" s="196">
        <f t="shared" si="527"/>
        <v>46.207466886961591</v>
      </c>
      <c r="BR853" s="185">
        <f t="shared" si="528"/>
        <v>62.281356145252616</v>
      </c>
      <c r="BS853" s="129" t="str">
        <f t="shared" si="529"/>
        <v>MEDIA</v>
      </c>
      <c r="BT853" s="186">
        <f t="shared" si="530"/>
        <v>6.7545638945233266</v>
      </c>
      <c r="BU853" s="187">
        <f t="shared" si="531"/>
        <v>0.998</v>
      </c>
      <c r="BV853" s="197">
        <f t="shared" si="532"/>
        <v>0.1</v>
      </c>
      <c r="BW853" s="196">
        <f t="shared" si="533"/>
        <v>0.89214168083344492</v>
      </c>
      <c r="BX853" s="195">
        <f t="shared" si="517"/>
        <v>0.91</v>
      </c>
      <c r="BY853" s="197">
        <f t="shared" si="534"/>
        <v>0.52800000000000002</v>
      </c>
      <c r="BZ853" s="197">
        <f t="shared" si="535"/>
        <v>9.4690381210055241E-3</v>
      </c>
      <c r="CA853" s="195">
        <f t="shared" si="536"/>
        <v>0.35</v>
      </c>
      <c r="CB853" s="187">
        <f t="shared" si="537"/>
        <v>0.55022550065362319</v>
      </c>
      <c r="CC853" s="198" t="str">
        <f t="shared" si="538"/>
        <v>Regular</v>
      </c>
      <c r="CD853" s="187">
        <f t="shared" si="539"/>
        <v>0.99053096187899448</v>
      </c>
      <c r="CE853" s="185">
        <f t="shared" si="540"/>
        <v>3.5493155355724636E-2</v>
      </c>
      <c r="CF853" s="185">
        <f t="shared" si="541"/>
        <v>0</v>
      </c>
      <c r="CG853" s="187">
        <f t="shared" si="542"/>
        <v>0.34200803907823968</v>
      </c>
      <c r="CH853" s="199" t="str">
        <f t="shared" si="543"/>
        <v>Baja</v>
      </c>
      <c r="CI853" s="185">
        <f t="shared" si="518"/>
        <v>0.27990419774125702</v>
      </c>
      <c r="CJ853" s="185">
        <f t="shared" si="544"/>
        <v>1</v>
      </c>
      <c r="CK853" s="185">
        <f t="shared" si="545"/>
        <v>2.0000000000000018E-3</v>
      </c>
      <c r="CL853" s="189">
        <f t="shared" si="546"/>
        <v>0.42730139924708571</v>
      </c>
      <c r="CM853" s="200" t="str">
        <f t="shared" si="547"/>
        <v>Media</v>
      </c>
      <c r="CN853" s="185">
        <f t="shared" si="548"/>
        <v>0.47199999999999998</v>
      </c>
      <c r="CO853" s="185">
        <f t="shared" si="549"/>
        <v>0.47199999999999998</v>
      </c>
      <c r="CP853" s="200" t="str">
        <f t="shared" si="550"/>
        <v>Media</v>
      </c>
      <c r="CQ853" s="190">
        <f t="shared" si="551"/>
        <v>6.1745507867765621E-2</v>
      </c>
      <c r="CR853" s="190">
        <f t="shared" si="552"/>
        <v>6.1745507867765621E-2</v>
      </c>
      <c r="CS853" s="200" t="str">
        <f t="shared" si="553"/>
        <v>Ninguna</v>
      </c>
      <c r="CT853" s="201" t="str">
        <f t="shared" si="519"/>
        <v>Eutrofico</v>
      </c>
      <c r="CU853" s="183" t="s">
        <v>3356</v>
      </c>
      <c r="CV853" s="182" t="s">
        <v>3357</v>
      </c>
      <c r="CW853" s="182">
        <v>44567</v>
      </c>
      <c r="CX853" s="106">
        <f t="shared" si="554"/>
        <v>3.6364863293062326</v>
      </c>
    </row>
    <row r="854" spans="1:102" s="192" customFormat="1" ht="30" hidden="1" customHeight="1" x14ac:dyDescent="0.25">
      <c r="A854" s="178">
        <v>2021</v>
      </c>
      <c r="B854" s="179" t="s">
        <v>2661</v>
      </c>
      <c r="C854" s="179" t="s">
        <v>430</v>
      </c>
      <c r="D854" s="85" t="s">
        <v>1224</v>
      </c>
      <c r="E854" s="179" t="s">
        <v>1220</v>
      </c>
      <c r="F854" s="180" t="s">
        <v>135</v>
      </c>
      <c r="G854" s="180">
        <v>19</v>
      </c>
      <c r="H854" s="171">
        <v>-76.004585829999996</v>
      </c>
      <c r="I854" s="172">
        <v>5.8414849999999996</v>
      </c>
      <c r="J854" s="181">
        <v>4667372.1660000002</v>
      </c>
      <c r="K854" s="180">
        <v>2204361.44</v>
      </c>
      <c r="L854" s="174">
        <v>1110</v>
      </c>
      <c r="M854" s="180" t="s">
        <v>2544</v>
      </c>
      <c r="N854" s="180" t="s">
        <v>79</v>
      </c>
      <c r="O854" s="180" t="s">
        <v>2545</v>
      </c>
      <c r="P854" s="180" t="s">
        <v>80</v>
      </c>
      <c r="Q854" s="179" t="s">
        <v>137</v>
      </c>
      <c r="R854" s="179" t="s">
        <v>696</v>
      </c>
      <c r="S854" s="179" t="s">
        <v>390</v>
      </c>
      <c r="T854" s="179" t="s">
        <v>391</v>
      </c>
      <c r="U854" s="85" t="s">
        <v>396</v>
      </c>
      <c r="V854" s="179" t="s">
        <v>431</v>
      </c>
      <c r="W854" s="179" t="s">
        <v>429</v>
      </c>
      <c r="X854" s="182" t="s">
        <v>430</v>
      </c>
      <c r="Y854" s="182">
        <v>44550</v>
      </c>
      <c r="Z854" s="183" t="s">
        <v>3355</v>
      </c>
      <c r="AA854" s="183">
        <v>8.11</v>
      </c>
      <c r="AB854" s="183">
        <v>276</v>
      </c>
      <c r="AC854" s="183">
        <v>21.8</v>
      </c>
      <c r="AD854" s="183">
        <v>23.7</v>
      </c>
      <c r="AE854" s="183">
        <v>7.64</v>
      </c>
      <c r="AF854" s="183">
        <v>99.7</v>
      </c>
      <c r="AG854" s="183">
        <f t="shared" si="515"/>
        <v>1.8999999999999986</v>
      </c>
      <c r="AH854" s="185">
        <v>25.1</v>
      </c>
      <c r="AI854" s="185">
        <v>6.48</v>
      </c>
      <c r="AJ854" s="183" t="s">
        <v>88</v>
      </c>
      <c r="AK854" s="183" t="s">
        <v>88</v>
      </c>
      <c r="AL854" s="185">
        <v>548300</v>
      </c>
      <c r="AM854" s="185">
        <v>1124750</v>
      </c>
      <c r="AN854" s="183">
        <v>579400</v>
      </c>
      <c r="AO854" s="185">
        <v>0.52500000000000002</v>
      </c>
      <c r="AP854" s="185">
        <v>0.2484863293062323</v>
      </c>
      <c r="AQ854" s="185">
        <v>0.24099999999999999</v>
      </c>
      <c r="AR854" s="185" t="s">
        <v>88</v>
      </c>
      <c r="AS854" s="185">
        <v>146</v>
      </c>
      <c r="AT854" s="185">
        <v>348</v>
      </c>
      <c r="AU854" s="183" t="s">
        <v>88</v>
      </c>
      <c r="AV854" s="185">
        <v>180</v>
      </c>
      <c r="AW854" s="185">
        <v>0.7</v>
      </c>
      <c r="AX854" s="185">
        <v>4.79</v>
      </c>
      <c r="AY854" s="185">
        <v>0.23100000000000001</v>
      </c>
      <c r="AZ854" s="185">
        <v>51.5</v>
      </c>
      <c r="BA854" s="185">
        <v>56.4</v>
      </c>
      <c r="BB854" s="183" t="s">
        <v>88</v>
      </c>
      <c r="BC854" s="183" t="s">
        <v>88</v>
      </c>
      <c r="BD854" s="183" t="s">
        <v>88</v>
      </c>
      <c r="BE854" s="184" t="s">
        <v>88</v>
      </c>
      <c r="BF854" s="183" t="s">
        <v>88</v>
      </c>
      <c r="BG854" s="183" t="s">
        <v>88</v>
      </c>
      <c r="BH854" s="183" t="s">
        <v>88</v>
      </c>
      <c r="BI854" s="195">
        <f t="shared" si="520"/>
        <v>98.721632392001496</v>
      </c>
      <c r="BJ854" s="196">
        <f t="shared" si="521"/>
        <v>2</v>
      </c>
      <c r="BK854" s="196">
        <f t="shared" si="522"/>
        <v>81.881436140232836</v>
      </c>
      <c r="BL854" s="196">
        <f t="shared" si="516"/>
        <v>48.77484181580472</v>
      </c>
      <c r="BM854" s="196">
        <f t="shared" si="523"/>
        <v>99.104004398411917</v>
      </c>
      <c r="BN854" s="196">
        <f t="shared" si="524"/>
        <v>60.223749864113742</v>
      </c>
      <c r="BO854" s="196">
        <f t="shared" si="525"/>
        <v>86.798069921350333</v>
      </c>
      <c r="BP854" s="196">
        <f t="shared" si="526"/>
        <v>5</v>
      </c>
      <c r="BQ854" s="196">
        <f t="shared" si="527"/>
        <v>40.394647041817606</v>
      </c>
      <c r="BR854" s="185">
        <f t="shared" si="528"/>
        <v>59.315075793119213</v>
      </c>
      <c r="BS854" s="129" t="str">
        <f t="shared" si="529"/>
        <v>MEDIA</v>
      </c>
      <c r="BT854" s="186">
        <f t="shared" si="530"/>
        <v>20.735930735930737</v>
      </c>
      <c r="BU854" s="187">
        <f t="shared" si="531"/>
        <v>0.997</v>
      </c>
      <c r="BV854" s="197">
        <f t="shared" si="532"/>
        <v>0.1</v>
      </c>
      <c r="BW854" s="196">
        <f t="shared" si="533"/>
        <v>0.944532519733146</v>
      </c>
      <c r="BX854" s="195">
        <f t="shared" si="517"/>
        <v>0.51</v>
      </c>
      <c r="BY854" s="197">
        <f t="shared" si="534"/>
        <v>0.48</v>
      </c>
      <c r="BZ854" s="197">
        <f t="shared" si="535"/>
        <v>0</v>
      </c>
      <c r="CA854" s="195">
        <f t="shared" si="536"/>
        <v>0.15</v>
      </c>
      <c r="CB854" s="187">
        <f t="shared" si="537"/>
        <v>0.46535455276264048</v>
      </c>
      <c r="CC854" s="198" t="str">
        <f t="shared" si="538"/>
        <v>Mala</v>
      </c>
      <c r="CD854" s="187">
        <f t="shared" si="539"/>
        <v>1</v>
      </c>
      <c r="CE854" s="185">
        <f t="shared" si="540"/>
        <v>4.1269390748669942E-2</v>
      </c>
      <c r="CF854" s="185">
        <f t="shared" si="541"/>
        <v>7.5000000000000067E-3</v>
      </c>
      <c r="CG854" s="187">
        <f t="shared" si="542"/>
        <v>0.34958979691622333</v>
      </c>
      <c r="CH854" s="199" t="str">
        <f t="shared" si="543"/>
        <v>Baja</v>
      </c>
      <c r="CI854" s="185">
        <f t="shared" si="518"/>
        <v>0.51810250410941527</v>
      </c>
      <c r="CJ854" s="185">
        <f t="shared" si="544"/>
        <v>1</v>
      </c>
      <c r="CK854" s="185">
        <f t="shared" si="545"/>
        <v>3.0000000000000027E-3</v>
      </c>
      <c r="CL854" s="189">
        <f t="shared" si="546"/>
        <v>0.50703416803647183</v>
      </c>
      <c r="CM854" s="200" t="str">
        <f t="shared" si="547"/>
        <v>Media</v>
      </c>
      <c r="CN854" s="185">
        <f t="shared" si="548"/>
        <v>0.52</v>
      </c>
      <c r="CO854" s="185">
        <f t="shared" si="549"/>
        <v>0.52</v>
      </c>
      <c r="CP854" s="200" t="str">
        <f t="shared" si="550"/>
        <v>Media</v>
      </c>
      <c r="CQ854" s="190">
        <f t="shared" si="551"/>
        <v>4.308663514227766E-2</v>
      </c>
      <c r="CR854" s="190">
        <f t="shared" si="552"/>
        <v>4.308663514227766E-2</v>
      </c>
      <c r="CS854" s="200" t="str">
        <f t="shared" si="553"/>
        <v>Ninguna</v>
      </c>
      <c r="CT854" s="201" t="str">
        <f t="shared" si="519"/>
        <v>Eutrofico</v>
      </c>
      <c r="CU854" s="183" t="s">
        <v>3356</v>
      </c>
      <c r="CV854" s="182" t="s">
        <v>3357</v>
      </c>
      <c r="CW854" s="182">
        <v>44567</v>
      </c>
      <c r="CX854" s="106">
        <f t="shared" si="554"/>
        <v>5.2794863293062324</v>
      </c>
    </row>
    <row r="855" spans="1:102" s="192" customFormat="1" ht="30" hidden="1" customHeight="1" x14ac:dyDescent="0.25">
      <c r="A855" s="178">
        <v>2021</v>
      </c>
      <c r="B855" s="179" t="s">
        <v>1199</v>
      </c>
      <c r="C855" s="179" t="s">
        <v>388</v>
      </c>
      <c r="D855" s="85" t="s">
        <v>1213</v>
      </c>
      <c r="E855" s="179" t="s">
        <v>384</v>
      </c>
      <c r="F855" s="180" t="s">
        <v>135</v>
      </c>
      <c r="G855" s="180">
        <v>1</v>
      </c>
      <c r="H855" s="87">
        <v>-75.907869439999999</v>
      </c>
      <c r="I855" s="119">
        <v>6.0334694439999996</v>
      </c>
      <c r="J855" s="181">
        <v>4678200.2</v>
      </c>
      <c r="K855" s="180">
        <v>2225545.8470000001</v>
      </c>
      <c r="L855" s="89">
        <v>1809</v>
      </c>
      <c r="M855" s="180" t="s">
        <v>2544</v>
      </c>
      <c r="N855" s="180" t="s">
        <v>79</v>
      </c>
      <c r="O855" s="180" t="s">
        <v>2545</v>
      </c>
      <c r="P855" s="180" t="s">
        <v>80</v>
      </c>
      <c r="Q855" s="179" t="s">
        <v>2648</v>
      </c>
      <c r="R855" s="179" t="s">
        <v>701</v>
      </c>
      <c r="S855" s="179" t="s">
        <v>153</v>
      </c>
      <c r="T855" s="179" t="s">
        <v>154</v>
      </c>
      <c r="U855" s="85" t="s">
        <v>385</v>
      </c>
      <c r="V855" s="179" t="s">
        <v>386</v>
      </c>
      <c r="W855" s="179" t="s">
        <v>387</v>
      </c>
      <c r="X855" s="182" t="s">
        <v>388</v>
      </c>
      <c r="Y855" s="182">
        <v>44534</v>
      </c>
      <c r="Z855" s="183">
        <v>378.5</v>
      </c>
      <c r="AA855" s="183">
        <v>7.31</v>
      </c>
      <c r="AB855" s="183">
        <v>189.7</v>
      </c>
      <c r="AC855" s="183">
        <v>20.6</v>
      </c>
      <c r="AD855" s="183">
        <v>20.6</v>
      </c>
      <c r="AE855" s="183">
        <v>5.9</v>
      </c>
      <c r="AF855" s="183">
        <v>83.1</v>
      </c>
      <c r="AG855" s="183">
        <f t="shared" si="515"/>
        <v>0</v>
      </c>
      <c r="AH855" s="185">
        <v>21.3</v>
      </c>
      <c r="AI855" s="185">
        <v>6.81</v>
      </c>
      <c r="AJ855" s="183" t="s">
        <v>88</v>
      </c>
      <c r="AK855" s="183" t="s">
        <v>88</v>
      </c>
      <c r="AL855" s="185">
        <v>410600</v>
      </c>
      <c r="AM855" s="185">
        <v>1299700</v>
      </c>
      <c r="AN855" s="183">
        <v>410600</v>
      </c>
      <c r="AO855" s="185">
        <v>1.01</v>
      </c>
      <c r="AP855" s="185">
        <v>0.3727294939593484</v>
      </c>
      <c r="AQ855" s="185">
        <v>9.1999999999999998E-2</v>
      </c>
      <c r="AR855" s="185" t="s">
        <v>88</v>
      </c>
      <c r="AS855" s="185">
        <v>20.399999999999999</v>
      </c>
      <c r="AT855" s="185">
        <v>155</v>
      </c>
      <c r="AU855" s="183" t="s">
        <v>88</v>
      </c>
      <c r="AV855" s="185">
        <v>15</v>
      </c>
      <c r="AW855" s="185">
        <v>0.1</v>
      </c>
      <c r="AX855" s="185">
        <v>3.16</v>
      </c>
      <c r="AY855" s="185">
        <v>0.45900000000000002</v>
      </c>
      <c r="AZ855" s="185">
        <v>65</v>
      </c>
      <c r="BA855" s="185">
        <v>52</v>
      </c>
      <c r="BB855" s="183" t="s">
        <v>88</v>
      </c>
      <c r="BC855" s="183" t="s">
        <v>88</v>
      </c>
      <c r="BD855" s="183" t="s">
        <v>88</v>
      </c>
      <c r="BE855" s="184" t="s">
        <v>88</v>
      </c>
      <c r="BF855" s="183" t="s">
        <v>88</v>
      </c>
      <c r="BG855" s="183" t="s">
        <v>88</v>
      </c>
      <c r="BH855" s="183" t="s">
        <v>88</v>
      </c>
      <c r="BI855" s="195">
        <f t="shared" si="520"/>
        <v>89.603380282604263</v>
      </c>
      <c r="BJ855" s="196">
        <f t="shared" si="521"/>
        <v>2</v>
      </c>
      <c r="BK855" s="196">
        <f t="shared" si="522"/>
        <v>93.236940431248257</v>
      </c>
      <c r="BL855" s="196">
        <f t="shared" si="516"/>
        <v>47.056055281751497</v>
      </c>
      <c r="BM855" s="196">
        <f t="shared" si="523"/>
        <v>98.197976324092977</v>
      </c>
      <c r="BN855" s="196">
        <f t="shared" si="524"/>
        <v>40.535464076627633</v>
      </c>
      <c r="BO855" s="196">
        <f t="shared" si="525"/>
        <v>90.391999999999996</v>
      </c>
      <c r="BP855" s="196">
        <f t="shared" si="526"/>
        <v>61.007681807971835</v>
      </c>
      <c r="BQ855" s="196">
        <f t="shared" si="527"/>
        <v>77.708427401937513</v>
      </c>
      <c r="BR855" s="185">
        <f t="shared" si="528"/>
        <v>64.217552679318132</v>
      </c>
      <c r="BS855" s="129" t="str">
        <f t="shared" si="529"/>
        <v>MEDIA</v>
      </c>
      <c r="BT855" s="186">
        <f t="shared" si="530"/>
        <v>6.8845315904139435</v>
      </c>
      <c r="BU855" s="187">
        <f t="shared" si="531"/>
        <v>0.83099999999999996</v>
      </c>
      <c r="BV855" s="197">
        <f t="shared" si="532"/>
        <v>0.1</v>
      </c>
      <c r="BW855" s="196">
        <f t="shared" si="533"/>
        <v>1</v>
      </c>
      <c r="BX855" s="195">
        <f t="shared" si="517"/>
        <v>0.71</v>
      </c>
      <c r="BY855" s="197">
        <f t="shared" si="534"/>
        <v>0.97499999999999998</v>
      </c>
      <c r="BZ855" s="197">
        <f t="shared" si="535"/>
        <v>0.37968794190622646</v>
      </c>
      <c r="CA855" s="195">
        <f t="shared" si="536"/>
        <v>0.35</v>
      </c>
      <c r="CB855" s="187">
        <f t="shared" si="537"/>
        <v>0.62501631186687179</v>
      </c>
      <c r="CC855" s="198" t="str">
        <f t="shared" si="538"/>
        <v>Regular</v>
      </c>
      <c r="CD855" s="187">
        <f t="shared" si="539"/>
        <v>0.62031205809377354</v>
      </c>
      <c r="CE855" s="185">
        <f t="shared" si="540"/>
        <v>2.8867868079734096E-2</v>
      </c>
      <c r="CF855" s="185">
        <f t="shared" si="541"/>
        <v>7.5000000000000011E-2</v>
      </c>
      <c r="CG855" s="187">
        <f t="shared" si="542"/>
        <v>0.24139330872450251</v>
      </c>
      <c r="CH855" s="199" t="str">
        <f t="shared" si="543"/>
        <v>Baja</v>
      </c>
      <c r="CI855" s="185">
        <f t="shared" si="518"/>
        <v>0.53320297833894947</v>
      </c>
      <c r="CJ855" s="185">
        <f t="shared" si="544"/>
        <v>1</v>
      </c>
      <c r="CK855" s="185">
        <f t="shared" si="545"/>
        <v>0.16900000000000004</v>
      </c>
      <c r="CL855" s="189">
        <f t="shared" si="546"/>
        <v>0.56740099277964984</v>
      </c>
      <c r="CM855" s="200" t="str">
        <f t="shared" si="547"/>
        <v>Media</v>
      </c>
      <c r="CN855" s="185">
        <f t="shared" si="548"/>
        <v>2.4999999999999998E-2</v>
      </c>
      <c r="CO855" s="185">
        <f t="shared" si="549"/>
        <v>2.4999999999999998E-2</v>
      </c>
      <c r="CP855" s="200" t="str">
        <f t="shared" si="550"/>
        <v>Ninguna</v>
      </c>
      <c r="CQ855" s="190">
        <f t="shared" si="551"/>
        <v>2.8417200311032452E-3</v>
      </c>
      <c r="CR855" s="190">
        <f t="shared" si="552"/>
        <v>2.8417200311032452E-3</v>
      </c>
      <c r="CS855" s="200" t="str">
        <f t="shared" si="553"/>
        <v>Ninguna</v>
      </c>
      <c r="CT855" s="201" t="str">
        <f t="shared" si="519"/>
        <v>Eutrofico</v>
      </c>
      <c r="CU855" s="183" t="s">
        <v>3358</v>
      </c>
      <c r="CV855" s="183" t="s">
        <v>3359</v>
      </c>
      <c r="CW855" s="182">
        <v>44552</v>
      </c>
      <c r="CX855" s="106">
        <f t="shared" si="554"/>
        <v>3.6247294939593484</v>
      </c>
    </row>
    <row r="856" spans="1:102" s="192" customFormat="1" ht="30" hidden="1" customHeight="1" x14ac:dyDescent="0.25">
      <c r="A856" s="178">
        <v>2021</v>
      </c>
      <c r="B856" s="179" t="s">
        <v>1203</v>
      </c>
      <c r="C856" s="179" t="s">
        <v>388</v>
      </c>
      <c r="D856" s="85" t="s">
        <v>1216</v>
      </c>
      <c r="E856" s="179" t="s">
        <v>384</v>
      </c>
      <c r="F856" s="180" t="s">
        <v>135</v>
      </c>
      <c r="G856" s="180">
        <v>1</v>
      </c>
      <c r="H856" s="171">
        <v>-75.907499999999999</v>
      </c>
      <c r="I856" s="172">
        <v>6.0333333329999999</v>
      </c>
      <c r="J856" s="193">
        <v>4678240.99</v>
      </c>
      <c r="K856" s="194">
        <v>2225530.5819999999</v>
      </c>
      <c r="L856" s="174">
        <v>1803</v>
      </c>
      <c r="M856" s="180" t="s">
        <v>2544</v>
      </c>
      <c r="N856" s="180" t="s">
        <v>79</v>
      </c>
      <c r="O856" s="180" t="s">
        <v>2545</v>
      </c>
      <c r="P856" s="180" t="s">
        <v>80</v>
      </c>
      <c r="Q856" s="179" t="s">
        <v>2648</v>
      </c>
      <c r="R856" s="179" t="s">
        <v>701</v>
      </c>
      <c r="S856" s="179" t="s">
        <v>153</v>
      </c>
      <c r="T856" s="179" t="s">
        <v>154</v>
      </c>
      <c r="U856" s="85" t="s">
        <v>385</v>
      </c>
      <c r="V856" s="179" t="s">
        <v>386</v>
      </c>
      <c r="W856" s="179" t="s">
        <v>387</v>
      </c>
      <c r="X856" s="182" t="s">
        <v>388</v>
      </c>
      <c r="Y856" s="182">
        <v>44534</v>
      </c>
      <c r="Z856" s="183">
        <v>427.1</v>
      </c>
      <c r="AA856" s="183">
        <v>7.53</v>
      </c>
      <c r="AB856" s="183">
        <v>195.4</v>
      </c>
      <c r="AC856" s="183">
        <v>19.7</v>
      </c>
      <c r="AD856" s="183">
        <v>20.9</v>
      </c>
      <c r="AE856" s="183">
        <v>5.82</v>
      </c>
      <c r="AF856" s="183">
        <v>78.8</v>
      </c>
      <c r="AG856" s="183">
        <f t="shared" si="515"/>
        <v>1.1999999999999993</v>
      </c>
      <c r="AH856" s="185">
        <v>51.1</v>
      </c>
      <c r="AI856" s="185">
        <v>14.1</v>
      </c>
      <c r="AJ856" s="183" t="s">
        <v>88</v>
      </c>
      <c r="AK856" s="183" t="s">
        <v>88</v>
      </c>
      <c r="AL856" s="185">
        <v>473000</v>
      </c>
      <c r="AM856" s="185">
        <v>1789000</v>
      </c>
      <c r="AN856" s="183">
        <v>488400</v>
      </c>
      <c r="AO856" s="185">
        <v>1.04</v>
      </c>
      <c r="AP856" s="185">
        <v>0.3772474272194617</v>
      </c>
      <c r="AQ856" s="185">
        <v>9.7000000000000003E-2</v>
      </c>
      <c r="AR856" s="185" t="s">
        <v>88</v>
      </c>
      <c r="AS856" s="185">
        <v>26.2</v>
      </c>
      <c r="AT856" s="185">
        <v>187</v>
      </c>
      <c r="AU856" s="183" t="s">
        <v>88</v>
      </c>
      <c r="AV856" s="185">
        <v>22</v>
      </c>
      <c r="AW856" s="185">
        <v>0.2</v>
      </c>
      <c r="AX856" s="185">
        <v>5.0999999999999996</v>
      </c>
      <c r="AY856" s="185">
        <v>0.69799999999999995</v>
      </c>
      <c r="AZ856" s="185">
        <v>66.7</v>
      </c>
      <c r="BA856" s="185">
        <v>55.2</v>
      </c>
      <c r="BB856" s="183" t="s">
        <v>88</v>
      </c>
      <c r="BC856" s="183" t="s">
        <v>88</v>
      </c>
      <c r="BD856" s="183" t="s">
        <v>88</v>
      </c>
      <c r="BE856" s="184" t="s">
        <v>88</v>
      </c>
      <c r="BF856" s="183" t="s">
        <v>88</v>
      </c>
      <c r="BG856" s="183" t="s">
        <v>88</v>
      </c>
      <c r="BH856" s="183" t="s">
        <v>88</v>
      </c>
      <c r="BI856" s="195">
        <f t="shared" si="520"/>
        <v>85.054677106662922</v>
      </c>
      <c r="BJ856" s="196">
        <f t="shared" si="521"/>
        <v>2</v>
      </c>
      <c r="BK856" s="196">
        <f t="shared" si="522"/>
        <v>92.865989697063924</v>
      </c>
      <c r="BL856" s="196">
        <f t="shared" si="516"/>
        <v>22.315776649997034</v>
      </c>
      <c r="BM856" s="196">
        <f t="shared" si="523"/>
        <v>98.165240710827746</v>
      </c>
      <c r="BN856" s="196">
        <f t="shared" si="524"/>
        <v>39.688948038938236</v>
      </c>
      <c r="BO856" s="196">
        <f t="shared" si="525"/>
        <v>88.638681616077207</v>
      </c>
      <c r="BP856" s="196">
        <f t="shared" si="526"/>
        <v>54.860952502851042</v>
      </c>
      <c r="BQ856" s="196">
        <f t="shared" si="527"/>
        <v>72.571240006827111</v>
      </c>
      <c r="BR856" s="185">
        <f t="shared" si="528"/>
        <v>59.567439443599703</v>
      </c>
      <c r="BS856" s="129" t="str">
        <f t="shared" si="529"/>
        <v>MEDIA</v>
      </c>
      <c r="BT856" s="186">
        <f t="shared" si="530"/>
        <v>7.3065902578796562</v>
      </c>
      <c r="BU856" s="187">
        <f t="shared" si="531"/>
        <v>0.78800000000000003</v>
      </c>
      <c r="BV856" s="197">
        <f t="shared" si="532"/>
        <v>0.1</v>
      </c>
      <c r="BW856" s="196">
        <f t="shared" si="533"/>
        <v>1</v>
      </c>
      <c r="BX856" s="195">
        <f t="shared" si="517"/>
        <v>0.26</v>
      </c>
      <c r="BY856" s="197">
        <f t="shared" si="534"/>
        <v>0.95399999999999996</v>
      </c>
      <c r="BZ856" s="197">
        <f t="shared" si="535"/>
        <v>0.35458521547258937</v>
      </c>
      <c r="CA856" s="195">
        <f t="shared" si="536"/>
        <v>0.35</v>
      </c>
      <c r="CB856" s="187">
        <f t="shared" si="537"/>
        <v>0.54868193016616251</v>
      </c>
      <c r="CC856" s="198" t="str">
        <f t="shared" si="538"/>
        <v>Regular</v>
      </c>
      <c r="CD856" s="187">
        <f t="shared" si="539"/>
        <v>0.64541478452741063</v>
      </c>
      <c r="CE856" s="185">
        <f t="shared" si="540"/>
        <v>3.7543256621876561E-2</v>
      </c>
      <c r="CF856" s="185">
        <f t="shared" si="541"/>
        <v>8.3500000000000019E-2</v>
      </c>
      <c r="CG856" s="187">
        <f t="shared" si="542"/>
        <v>0.25548601371642904</v>
      </c>
      <c r="CH856" s="199" t="str">
        <f t="shared" si="543"/>
        <v>Baja</v>
      </c>
      <c r="CI856" s="185">
        <f t="shared" si="518"/>
        <v>0.75445337885876584</v>
      </c>
      <c r="CJ856" s="185">
        <f t="shared" si="544"/>
        <v>1</v>
      </c>
      <c r="CK856" s="185">
        <f t="shared" si="545"/>
        <v>0.21199999999999997</v>
      </c>
      <c r="CL856" s="189">
        <f t="shared" si="546"/>
        <v>0.65548445961958868</v>
      </c>
      <c r="CM856" s="200" t="str">
        <f t="shared" si="547"/>
        <v>Alta</v>
      </c>
      <c r="CN856" s="185">
        <f t="shared" si="548"/>
        <v>4.5999999999999999E-2</v>
      </c>
      <c r="CO856" s="185">
        <f t="shared" si="549"/>
        <v>4.5999999999999999E-2</v>
      </c>
      <c r="CP856" s="200" t="str">
        <f t="shared" si="550"/>
        <v>Ninguna</v>
      </c>
      <c r="CQ856" s="190">
        <f t="shared" si="551"/>
        <v>6.0507735617168906E-3</v>
      </c>
      <c r="CR856" s="190">
        <f t="shared" si="552"/>
        <v>6.0507735617168906E-3</v>
      </c>
      <c r="CS856" s="200" t="str">
        <f t="shared" si="553"/>
        <v>Ninguna</v>
      </c>
      <c r="CT856" s="201" t="str">
        <f t="shared" si="519"/>
        <v>Eutrofico</v>
      </c>
      <c r="CU856" s="183" t="s">
        <v>3358</v>
      </c>
      <c r="CV856" s="183" t="s">
        <v>3359</v>
      </c>
      <c r="CW856" s="182">
        <v>44552</v>
      </c>
      <c r="CX856" s="106">
        <f t="shared" si="554"/>
        <v>5.5742474272194613</v>
      </c>
    </row>
    <row r="857" spans="1:102" s="192" customFormat="1" ht="30" hidden="1" customHeight="1" x14ac:dyDescent="0.25">
      <c r="A857" s="178">
        <v>2021</v>
      </c>
      <c r="B857" s="203" t="s">
        <v>1247</v>
      </c>
      <c r="C857" s="179" t="s">
        <v>1248</v>
      </c>
      <c r="D857" s="85" t="s">
        <v>1249</v>
      </c>
      <c r="E857" s="179" t="s">
        <v>1250</v>
      </c>
      <c r="F857" s="180" t="s">
        <v>135</v>
      </c>
      <c r="G857" s="180">
        <v>12</v>
      </c>
      <c r="H857" s="87">
        <v>-75.902677780000005</v>
      </c>
      <c r="I857" s="119">
        <v>5.7965888889999997</v>
      </c>
      <c r="J857" s="181">
        <v>4678638.2019999996</v>
      </c>
      <c r="K857" s="180">
        <v>2199334.9759999998</v>
      </c>
      <c r="L857" s="89">
        <v>915</v>
      </c>
      <c r="M857" s="180" t="s">
        <v>2544</v>
      </c>
      <c r="N857" s="180" t="s">
        <v>79</v>
      </c>
      <c r="O857" s="180" t="s">
        <v>2545</v>
      </c>
      <c r="P857" s="180" t="s">
        <v>80</v>
      </c>
      <c r="Q857" s="179" t="s">
        <v>137</v>
      </c>
      <c r="R857" s="179" t="s">
        <v>696</v>
      </c>
      <c r="S857" s="179" t="s">
        <v>403</v>
      </c>
      <c r="T857" s="179" t="s">
        <v>404</v>
      </c>
      <c r="U857" s="85" t="s">
        <v>510</v>
      </c>
      <c r="V857" s="179" t="s">
        <v>511</v>
      </c>
      <c r="W857" s="179" t="s">
        <v>1253</v>
      </c>
      <c r="X857" s="182" t="s">
        <v>1248</v>
      </c>
      <c r="Y857" s="182">
        <v>44542</v>
      </c>
      <c r="Z857" s="183" t="s">
        <v>3355</v>
      </c>
      <c r="AA857" s="202">
        <v>6.94</v>
      </c>
      <c r="AB857" s="202">
        <v>82.2</v>
      </c>
      <c r="AC857" s="202">
        <v>20.8</v>
      </c>
      <c r="AD857" s="202">
        <v>24.3</v>
      </c>
      <c r="AE857" s="202">
        <v>8.3000000000000007</v>
      </c>
      <c r="AF857" s="202">
        <v>103</v>
      </c>
      <c r="AG857" s="183">
        <f t="shared" si="515"/>
        <v>3.5</v>
      </c>
      <c r="AH857" s="202">
        <v>20.5</v>
      </c>
      <c r="AI857" s="204">
        <v>2</v>
      </c>
      <c r="AJ857" s="183" t="s">
        <v>88</v>
      </c>
      <c r="AK857" s="202" t="s">
        <v>88</v>
      </c>
      <c r="AL857" s="185">
        <v>29500</v>
      </c>
      <c r="AM857" s="185">
        <v>172500</v>
      </c>
      <c r="AN857" s="185">
        <v>29500</v>
      </c>
      <c r="AO857" s="185">
        <v>0.5</v>
      </c>
      <c r="AP857" s="185">
        <v>0.2484863293062323</v>
      </c>
      <c r="AQ857" s="185">
        <v>0.03</v>
      </c>
      <c r="AR857" s="185" t="s">
        <v>88</v>
      </c>
      <c r="AS857" s="202">
        <v>40.799999999999997</v>
      </c>
      <c r="AT857" s="202">
        <v>136</v>
      </c>
      <c r="AU857" s="202" t="s">
        <v>88</v>
      </c>
      <c r="AV857" s="202">
        <v>80</v>
      </c>
      <c r="AW857" s="202">
        <v>0.1</v>
      </c>
      <c r="AX857" s="185">
        <v>2.5</v>
      </c>
      <c r="AY857" s="202">
        <v>0.26100000000000001</v>
      </c>
      <c r="AZ857" s="202">
        <v>28.2</v>
      </c>
      <c r="BA857" s="202">
        <v>29.2</v>
      </c>
      <c r="BB857" s="202" t="s">
        <v>88</v>
      </c>
      <c r="BC857" s="202" t="s">
        <v>88</v>
      </c>
      <c r="BD857" s="202" t="s">
        <v>88</v>
      </c>
      <c r="BE857" s="205" t="s">
        <v>88</v>
      </c>
      <c r="BF857" s="202" t="s">
        <v>88</v>
      </c>
      <c r="BG857" s="202" t="s">
        <v>88</v>
      </c>
      <c r="BH857" s="202" t="s">
        <v>88</v>
      </c>
      <c r="BI857" s="195">
        <f t="shared" si="520"/>
        <v>98.752438965945032</v>
      </c>
      <c r="BJ857" s="196">
        <f t="shared" si="521"/>
        <v>6.6063768958810476</v>
      </c>
      <c r="BK857" s="196">
        <f t="shared" si="522"/>
        <v>87.102319804345115</v>
      </c>
      <c r="BL857" s="196">
        <f t="shared" si="516"/>
        <v>80.14150832</v>
      </c>
      <c r="BM857" s="196">
        <f t="shared" si="523"/>
        <v>99.104004398411917</v>
      </c>
      <c r="BN857" s="196">
        <f t="shared" si="524"/>
        <v>61.608367706250007</v>
      </c>
      <c r="BO857" s="196">
        <f t="shared" si="525"/>
        <v>80.69497612207968</v>
      </c>
      <c r="BP857" s="196">
        <f t="shared" si="526"/>
        <v>43.951850326589437</v>
      </c>
      <c r="BQ857" s="196">
        <f t="shared" si="527"/>
        <v>80.357501181337597</v>
      </c>
      <c r="BR857" s="185">
        <f t="shared" si="528"/>
        <v>69.523663952724547</v>
      </c>
      <c r="BS857" s="129" t="str">
        <f t="shared" si="529"/>
        <v>MEDIA</v>
      </c>
      <c r="BT857" s="186">
        <f t="shared" si="530"/>
        <v>9.5785440613026811</v>
      </c>
      <c r="BU857" s="187">
        <f t="shared" si="531"/>
        <v>0.97</v>
      </c>
      <c r="BV857" s="197">
        <f t="shared" si="532"/>
        <v>0.1</v>
      </c>
      <c r="BW857" s="196">
        <f t="shared" si="533"/>
        <v>0.97062589670149924</v>
      </c>
      <c r="BX857" s="195">
        <f t="shared" si="517"/>
        <v>0.71</v>
      </c>
      <c r="BY857" s="197">
        <f t="shared" si="534"/>
        <v>0.78</v>
      </c>
      <c r="BZ857" s="197">
        <f t="shared" si="535"/>
        <v>0.79773150852002894</v>
      </c>
      <c r="CA857" s="195">
        <f t="shared" si="536"/>
        <v>0.35</v>
      </c>
      <c r="CB857" s="187">
        <f t="shared" si="537"/>
        <v>0.67437003673101403</v>
      </c>
      <c r="CC857" s="198" t="str">
        <f t="shared" si="538"/>
        <v>Regular</v>
      </c>
      <c r="CD857" s="187">
        <f t="shared" si="539"/>
        <v>0.20226849147997109</v>
      </c>
      <c r="CE857" s="185">
        <f t="shared" si="540"/>
        <v>0</v>
      </c>
      <c r="CF857" s="185">
        <f t="shared" si="541"/>
        <v>0</v>
      </c>
      <c r="CG857" s="187">
        <f t="shared" si="542"/>
        <v>6.742283049332369E-2</v>
      </c>
      <c r="CH857" s="199" t="str">
        <f t="shared" si="543"/>
        <v>Ninguna</v>
      </c>
      <c r="CI857" s="185">
        <f t="shared" si="518"/>
        <v>0</v>
      </c>
      <c r="CJ857" s="185">
        <f t="shared" si="544"/>
        <v>1</v>
      </c>
      <c r="CK857" s="185">
        <f t="shared" si="545"/>
        <v>0</v>
      </c>
      <c r="CL857" s="189">
        <f t="shared" si="546"/>
        <v>0.33333333333333331</v>
      </c>
      <c r="CM857" s="200" t="str">
        <f t="shared" si="547"/>
        <v>Baja</v>
      </c>
      <c r="CN857" s="185">
        <f t="shared" si="548"/>
        <v>0.22</v>
      </c>
      <c r="CO857" s="185">
        <f t="shared" si="549"/>
        <v>0.22</v>
      </c>
      <c r="CP857" s="200" t="str">
        <f t="shared" si="550"/>
        <v>Baja</v>
      </c>
      <c r="CQ857" s="190">
        <f t="shared" si="551"/>
        <v>7.9450218806817116E-4</v>
      </c>
      <c r="CR857" s="190">
        <f t="shared" si="552"/>
        <v>7.9450218806817116E-4</v>
      </c>
      <c r="CS857" s="200" t="str">
        <f t="shared" si="553"/>
        <v>Ninguna</v>
      </c>
      <c r="CT857" s="201" t="str">
        <f t="shared" si="519"/>
        <v>Eutrofico</v>
      </c>
      <c r="CU857" s="183" t="s">
        <v>3360</v>
      </c>
      <c r="CV857" s="183" t="s">
        <v>3361</v>
      </c>
      <c r="CW857" s="182">
        <v>44559</v>
      </c>
      <c r="CX857" s="106">
        <f t="shared" si="554"/>
        <v>2.7784863293062321</v>
      </c>
    </row>
    <row r="858" spans="1:102" s="192" customFormat="1" ht="30" hidden="1" customHeight="1" x14ac:dyDescent="0.25">
      <c r="A858" s="178">
        <v>2021</v>
      </c>
      <c r="B858" s="179" t="s">
        <v>1256</v>
      </c>
      <c r="C858" s="179" t="s">
        <v>2676</v>
      </c>
      <c r="D858" s="85" t="s">
        <v>1257</v>
      </c>
      <c r="E858" s="179" t="s">
        <v>1250</v>
      </c>
      <c r="F858" s="180" t="s">
        <v>135</v>
      </c>
      <c r="G858" s="180">
        <v>12</v>
      </c>
      <c r="H858" s="171">
        <v>-75.901619440000005</v>
      </c>
      <c r="I858" s="172">
        <v>5.797552778</v>
      </c>
      <c r="J858" s="193">
        <v>4678756.091</v>
      </c>
      <c r="K858" s="194">
        <v>2199441.0290000001</v>
      </c>
      <c r="L858" s="174">
        <v>902</v>
      </c>
      <c r="M858" s="180" t="s">
        <v>2544</v>
      </c>
      <c r="N858" s="180" t="s">
        <v>79</v>
      </c>
      <c r="O858" s="180" t="s">
        <v>2545</v>
      </c>
      <c r="P858" s="180" t="s">
        <v>80</v>
      </c>
      <c r="Q858" s="179" t="s">
        <v>137</v>
      </c>
      <c r="R858" s="179" t="s">
        <v>696</v>
      </c>
      <c r="S858" s="179" t="s">
        <v>390</v>
      </c>
      <c r="T858" s="179" t="s">
        <v>391</v>
      </c>
      <c r="U858" s="85" t="s">
        <v>1251</v>
      </c>
      <c r="V858" s="179" t="s">
        <v>1252</v>
      </c>
      <c r="W858" s="179" t="s">
        <v>2678</v>
      </c>
      <c r="X858" s="182" t="s">
        <v>2676</v>
      </c>
      <c r="Y858" s="182">
        <v>44542</v>
      </c>
      <c r="Z858" s="183" t="s">
        <v>3355</v>
      </c>
      <c r="AA858" s="183">
        <v>6.9</v>
      </c>
      <c r="AB858" s="183">
        <v>80.3</v>
      </c>
      <c r="AC858" s="183">
        <v>20.399999999999999</v>
      </c>
      <c r="AD858" s="183">
        <v>24.4</v>
      </c>
      <c r="AE858" s="183">
        <v>8.41</v>
      </c>
      <c r="AF858" s="183">
        <v>103.7</v>
      </c>
      <c r="AG858" s="183">
        <f t="shared" si="515"/>
        <v>4</v>
      </c>
      <c r="AH858" s="183">
        <v>12.1</v>
      </c>
      <c r="AI858" s="185">
        <v>2</v>
      </c>
      <c r="AJ858" s="183" t="s">
        <v>88</v>
      </c>
      <c r="AK858" s="183" t="s">
        <v>88</v>
      </c>
      <c r="AL858" s="185">
        <v>21600</v>
      </c>
      <c r="AM858" s="185">
        <v>83600</v>
      </c>
      <c r="AN858" s="185">
        <v>25900</v>
      </c>
      <c r="AO858" s="185">
        <v>0.5</v>
      </c>
      <c r="AP858" s="185">
        <v>0.2484863293062323</v>
      </c>
      <c r="AQ858" s="185">
        <v>0.03</v>
      </c>
      <c r="AR858" s="185" t="s">
        <v>88</v>
      </c>
      <c r="AS858" s="183">
        <v>51.2</v>
      </c>
      <c r="AT858" s="183">
        <v>142</v>
      </c>
      <c r="AU858" s="183" t="s">
        <v>88</v>
      </c>
      <c r="AV858" s="183">
        <v>46</v>
      </c>
      <c r="AW858" s="183">
        <v>0.3</v>
      </c>
      <c r="AX858" s="185">
        <v>2.5</v>
      </c>
      <c r="AY858" s="183">
        <v>0.27500000000000002</v>
      </c>
      <c r="AZ858" s="183">
        <v>27.5</v>
      </c>
      <c r="BA858" s="183">
        <v>26.6</v>
      </c>
      <c r="BB858" s="183" t="s">
        <v>88</v>
      </c>
      <c r="BC858" s="183" t="s">
        <v>88</v>
      </c>
      <c r="BD858" s="183" t="s">
        <v>88</v>
      </c>
      <c r="BE858" s="184" t="s">
        <v>88</v>
      </c>
      <c r="BF858" s="183" t="s">
        <v>88</v>
      </c>
      <c r="BG858" s="183" t="s">
        <v>88</v>
      </c>
      <c r="BH858" s="183" t="s">
        <v>88</v>
      </c>
      <c r="BI858" s="195">
        <f t="shared" si="520"/>
        <v>98.682788215098455</v>
      </c>
      <c r="BJ858" s="196">
        <f t="shared" si="521"/>
        <v>6.9750062153979142</v>
      </c>
      <c r="BK858" s="196">
        <f t="shared" si="522"/>
        <v>86.086601359001833</v>
      </c>
      <c r="BL858" s="196">
        <f t="shared" si="516"/>
        <v>80.14150832</v>
      </c>
      <c r="BM858" s="196">
        <f t="shared" si="523"/>
        <v>99.104004398411917</v>
      </c>
      <c r="BN858" s="196">
        <f t="shared" si="524"/>
        <v>61.608367706250007</v>
      </c>
      <c r="BO858" s="196">
        <f t="shared" si="525"/>
        <v>78.345281382400003</v>
      </c>
      <c r="BP858" s="196">
        <f t="shared" si="526"/>
        <v>38.267573901271064</v>
      </c>
      <c r="BQ858" s="196">
        <f t="shared" si="527"/>
        <v>79.559924096305608</v>
      </c>
      <c r="BR858" s="185">
        <f t="shared" si="528"/>
        <v>68.713533003269873</v>
      </c>
      <c r="BS858" s="129" t="str">
        <f t="shared" si="529"/>
        <v>MEDIA</v>
      </c>
      <c r="BT858" s="186">
        <f t="shared" si="530"/>
        <v>9.0909090909090899</v>
      </c>
      <c r="BU858" s="187">
        <f t="shared" si="531"/>
        <v>0.96299999999999986</v>
      </c>
      <c r="BV858" s="197">
        <f t="shared" si="532"/>
        <v>0.1</v>
      </c>
      <c r="BW858" s="196">
        <f t="shared" si="533"/>
        <v>0.95064444497490841</v>
      </c>
      <c r="BX858" s="195">
        <f t="shared" si="517"/>
        <v>0.91</v>
      </c>
      <c r="BY858" s="197">
        <f t="shared" si="534"/>
        <v>0.88200000000000001</v>
      </c>
      <c r="BZ858" s="197">
        <f t="shared" si="535"/>
        <v>0.80397167425452776</v>
      </c>
      <c r="CA858" s="195">
        <f t="shared" si="536"/>
        <v>0.35</v>
      </c>
      <c r="CB858" s="187">
        <f t="shared" si="537"/>
        <v>0.71360625669212108</v>
      </c>
      <c r="CC858" s="198" t="str">
        <f t="shared" si="538"/>
        <v>Aceptable</v>
      </c>
      <c r="CD858" s="187">
        <f t="shared" si="539"/>
        <v>0.19602832574547219</v>
      </c>
      <c r="CE858" s="185">
        <f t="shared" si="540"/>
        <v>0</v>
      </c>
      <c r="CF858" s="185">
        <f t="shared" si="541"/>
        <v>0</v>
      </c>
      <c r="CG858" s="187">
        <f t="shared" si="542"/>
        <v>6.5342775248490734E-2</v>
      </c>
      <c r="CH858" s="199" t="str">
        <f t="shared" si="543"/>
        <v>Ninguna</v>
      </c>
      <c r="CI858" s="185">
        <f t="shared" si="518"/>
        <v>0</v>
      </c>
      <c r="CJ858" s="185">
        <f t="shared" si="544"/>
        <v>1</v>
      </c>
      <c r="CK858" s="185">
        <f t="shared" si="545"/>
        <v>0</v>
      </c>
      <c r="CL858" s="189">
        <f t="shared" si="546"/>
        <v>0.33333333333333331</v>
      </c>
      <c r="CM858" s="200" t="str">
        <f t="shared" si="547"/>
        <v>Baja</v>
      </c>
      <c r="CN858" s="185">
        <f t="shared" si="548"/>
        <v>0.11800000000000001</v>
      </c>
      <c r="CO858" s="185">
        <f t="shared" si="549"/>
        <v>0.11800000000000001</v>
      </c>
      <c r="CP858" s="200" t="str">
        <f t="shared" si="550"/>
        <v>Ninguna</v>
      </c>
      <c r="CQ858" s="190">
        <f t="shared" si="551"/>
        <v>6.9216070243432234E-4</v>
      </c>
      <c r="CR858" s="190">
        <f t="shared" si="552"/>
        <v>6.9216070243432234E-4</v>
      </c>
      <c r="CS858" s="200" t="str">
        <f t="shared" si="553"/>
        <v>Ninguna</v>
      </c>
      <c r="CT858" s="201" t="str">
        <f t="shared" si="519"/>
        <v>Eutrofico</v>
      </c>
      <c r="CU858" s="183" t="s">
        <v>3360</v>
      </c>
      <c r="CV858" s="183" t="s">
        <v>3361</v>
      </c>
      <c r="CW858" s="182">
        <v>44559</v>
      </c>
      <c r="CX858" s="106">
        <f t="shared" si="554"/>
        <v>2.7784863293062321</v>
      </c>
    </row>
    <row r="859" spans="1:102" s="192" customFormat="1" ht="30" hidden="1" customHeight="1" x14ac:dyDescent="0.25">
      <c r="A859" s="178">
        <v>2021</v>
      </c>
      <c r="B859" s="179" t="s">
        <v>1183</v>
      </c>
      <c r="C859" s="179" t="s">
        <v>1184</v>
      </c>
      <c r="D859" s="85" t="s">
        <v>1185</v>
      </c>
      <c r="E859" s="179" t="s">
        <v>402</v>
      </c>
      <c r="F859" s="180" t="s">
        <v>135</v>
      </c>
      <c r="G859" s="180" t="s">
        <v>991</v>
      </c>
      <c r="H859" s="87">
        <v>-75.827138890000001</v>
      </c>
      <c r="I859" s="119">
        <v>5.6018888889999996</v>
      </c>
      <c r="J859" s="181">
        <v>4686902.4450000003</v>
      </c>
      <c r="K859" s="180">
        <v>2177753.0809999998</v>
      </c>
      <c r="L859" s="89">
        <v>1620</v>
      </c>
      <c r="M859" s="180" t="s">
        <v>2544</v>
      </c>
      <c r="N859" s="180" t="s">
        <v>79</v>
      </c>
      <c r="O859" s="180" t="s">
        <v>2545</v>
      </c>
      <c r="P859" s="180" t="s">
        <v>80</v>
      </c>
      <c r="Q859" s="179" t="s">
        <v>137</v>
      </c>
      <c r="R859" s="179" t="s">
        <v>696</v>
      </c>
      <c r="S859" s="179" t="s">
        <v>403</v>
      </c>
      <c r="T859" s="179" t="s">
        <v>404</v>
      </c>
      <c r="U859" s="85" t="s">
        <v>405</v>
      </c>
      <c r="V859" s="179" t="s">
        <v>406</v>
      </c>
      <c r="W859" s="179" t="s">
        <v>1186</v>
      </c>
      <c r="X859" s="182" t="s">
        <v>1184</v>
      </c>
      <c r="Y859" s="182">
        <v>44528</v>
      </c>
      <c r="Z859" s="183">
        <v>2179.6999999999998</v>
      </c>
      <c r="AA859" s="183">
        <v>8.18</v>
      </c>
      <c r="AB859" s="183">
        <v>55.4</v>
      </c>
      <c r="AC859" s="183">
        <v>21</v>
      </c>
      <c r="AD859" s="183">
        <v>25.5</v>
      </c>
      <c r="AE859" s="183">
        <v>7.51</v>
      </c>
      <c r="AF859" s="183">
        <v>102.5</v>
      </c>
      <c r="AG859" s="183">
        <f t="shared" si="515"/>
        <v>4.5</v>
      </c>
      <c r="AH859" s="185" t="s">
        <v>89</v>
      </c>
      <c r="AI859" s="185" t="s">
        <v>3362</v>
      </c>
      <c r="AJ859" s="183" t="s">
        <v>88</v>
      </c>
      <c r="AK859" s="183" t="s">
        <v>88</v>
      </c>
      <c r="AL859" s="185">
        <v>5625</v>
      </c>
      <c r="AM859" s="185">
        <v>37770</v>
      </c>
      <c r="AN859" s="185">
        <v>12997</v>
      </c>
      <c r="AO859" s="185">
        <v>0.5</v>
      </c>
      <c r="AP859" s="185">
        <v>0.2484863293062323</v>
      </c>
      <c r="AQ859" s="185">
        <v>0.03</v>
      </c>
      <c r="AR859" s="185" t="s">
        <v>88</v>
      </c>
      <c r="AS859" s="185">
        <v>2.91</v>
      </c>
      <c r="AT859" s="185">
        <v>72</v>
      </c>
      <c r="AU859" s="183" t="s">
        <v>88</v>
      </c>
      <c r="AV859" s="185">
        <v>7</v>
      </c>
      <c r="AW859" s="185">
        <v>0.1</v>
      </c>
      <c r="AX859" s="185">
        <v>2.5</v>
      </c>
      <c r="AY859" s="185">
        <v>0.246</v>
      </c>
      <c r="AZ859" s="185">
        <v>27.5</v>
      </c>
      <c r="BA859" s="185">
        <v>18.8</v>
      </c>
      <c r="BB859" s="183" t="s">
        <v>88</v>
      </c>
      <c r="BC859" s="183" t="s">
        <v>88</v>
      </c>
      <c r="BD859" s="183" t="s">
        <v>88</v>
      </c>
      <c r="BE859" s="184" t="s">
        <v>88</v>
      </c>
      <c r="BF859" s="183" t="s">
        <v>88</v>
      </c>
      <c r="BG859" s="183" t="s">
        <v>88</v>
      </c>
      <c r="BH859" s="183" t="s">
        <v>88</v>
      </c>
      <c r="BI859" s="195">
        <f t="shared" si="520"/>
        <v>98.786029005371233</v>
      </c>
      <c r="BJ859" s="196">
        <f t="shared" si="521"/>
        <v>9.2203598741157951</v>
      </c>
      <c r="BK859" s="196">
        <f t="shared" si="522"/>
        <v>79.735886014601419</v>
      </c>
      <c r="BL859" s="196">
        <f t="shared" si="516"/>
        <v>2</v>
      </c>
      <c r="BM859" s="196">
        <f t="shared" si="523"/>
        <v>99.104004398411917</v>
      </c>
      <c r="BN859" s="196">
        <f t="shared" si="524"/>
        <v>61.608367706250007</v>
      </c>
      <c r="BO859" s="196">
        <f t="shared" si="525"/>
        <v>75.831688759029689</v>
      </c>
      <c r="BP859" s="196">
        <f t="shared" si="526"/>
        <v>90.853121151899458</v>
      </c>
      <c r="BQ859" s="196">
        <f t="shared" si="527"/>
        <v>85.729167179161607</v>
      </c>
      <c r="BR859" s="185">
        <f t="shared" si="528"/>
        <v>64.18352745344022</v>
      </c>
      <c r="BS859" s="129" t="str">
        <f t="shared" si="529"/>
        <v>MEDIA</v>
      </c>
      <c r="BT859" s="186">
        <f t="shared" si="530"/>
        <v>10.16260162601626</v>
      </c>
      <c r="BU859" s="187">
        <f t="shared" si="531"/>
        <v>0.97500000000000009</v>
      </c>
      <c r="BV859" s="197">
        <f t="shared" si="532"/>
        <v>0.1</v>
      </c>
      <c r="BW859" s="196">
        <f t="shared" si="533"/>
        <v>0.9108478991317247</v>
      </c>
      <c r="BX859" s="195">
        <f t="shared" si="517"/>
        <v>0.125</v>
      </c>
      <c r="BY859" s="197">
        <f t="shared" si="534"/>
        <v>0.999</v>
      </c>
      <c r="BZ859" s="197">
        <f t="shared" si="535"/>
        <v>0.88079263597563839</v>
      </c>
      <c r="CA859" s="195">
        <f t="shared" si="536"/>
        <v>0.6</v>
      </c>
      <c r="CB859" s="187">
        <f t="shared" si="537"/>
        <v>0.662189674915031</v>
      </c>
      <c r="CC859" s="198" t="str">
        <f t="shared" si="538"/>
        <v>Regular</v>
      </c>
      <c r="CD859" s="187">
        <f t="shared" si="539"/>
        <v>0.11920736402436156</v>
      </c>
      <c r="CE859" s="185">
        <f t="shared" si="540"/>
        <v>0</v>
      </c>
      <c r="CF859" s="185">
        <f t="shared" si="541"/>
        <v>0</v>
      </c>
      <c r="CG859" s="187">
        <f t="shared" si="542"/>
        <v>3.9735788008120519E-2</v>
      </c>
      <c r="CH859" s="199" t="str">
        <f t="shared" si="543"/>
        <v>Ninguna</v>
      </c>
      <c r="CI859" s="185">
        <f t="shared" si="518"/>
        <v>1</v>
      </c>
      <c r="CJ859" s="185">
        <f t="shared" si="544"/>
        <v>1</v>
      </c>
      <c r="CK859" s="185">
        <f t="shared" si="545"/>
        <v>0</v>
      </c>
      <c r="CL859" s="189">
        <f t="shared" si="546"/>
        <v>0.66666666666666663</v>
      </c>
      <c r="CM859" s="200" t="str">
        <f t="shared" si="547"/>
        <v>Alta</v>
      </c>
      <c r="CN859" s="185">
        <f t="shared" si="548"/>
        <v>0</v>
      </c>
      <c r="CO859" s="185">
        <f t="shared" si="549"/>
        <v>0</v>
      </c>
      <c r="CP859" s="200" t="str">
        <f t="shared" si="550"/>
        <v>Ninguna</v>
      </c>
      <c r="CQ859" s="190">
        <f t="shared" si="551"/>
        <v>5.4217955997420984E-2</v>
      </c>
      <c r="CR859" s="190">
        <f t="shared" si="552"/>
        <v>5.4217955997420984E-2</v>
      </c>
      <c r="CS859" s="200" t="str">
        <f t="shared" si="553"/>
        <v>Ninguna</v>
      </c>
      <c r="CT859" s="201" t="str">
        <f t="shared" si="519"/>
        <v>Eutrofico</v>
      </c>
      <c r="CU859" s="183" t="s">
        <v>3363</v>
      </c>
      <c r="CV859" s="183" t="s">
        <v>3364</v>
      </c>
      <c r="CW859" s="182">
        <v>44546</v>
      </c>
      <c r="CX859" s="106">
        <f t="shared" si="554"/>
        <v>2.7784863293062321</v>
      </c>
    </row>
    <row r="860" spans="1:102" s="192" customFormat="1" ht="30" hidden="1" customHeight="1" x14ac:dyDescent="0.25">
      <c r="A860" s="178">
        <v>2021</v>
      </c>
      <c r="B860" s="179" t="s">
        <v>1189</v>
      </c>
      <c r="C860" s="179" t="s">
        <v>1184</v>
      </c>
      <c r="D860" s="85" t="s">
        <v>1190</v>
      </c>
      <c r="E860" s="179" t="s">
        <v>402</v>
      </c>
      <c r="F860" s="180" t="s">
        <v>135</v>
      </c>
      <c r="G860" s="180" t="s">
        <v>991</v>
      </c>
      <c r="H860" s="171">
        <v>-75.827749999999995</v>
      </c>
      <c r="I860" s="172">
        <v>5.6018055560000004</v>
      </c>
      <c r="J860" s="193">
        <v>4686834.68</v>
      </c>
      <c r="K860" s="194">
        <v>2177744.2250000001</v>
      </c>
      <c r="L860" s="174">
        <v>1618</v>
      </c>
      <c r="M860" s="180" t="s">
        <v>2544</v>
      </c>
      <c r="N860" s="180" t="s">
        <v>79</v>
      </c>
      <c r="O860" s="180" t="s">
        <v>2545</v>
      </c>
      <c r="P860" s="180" t="s">
        <v>80</v>
      </c>
      <c r="Q860" s="179" t="s">
        <v>137</v>
      </c>
      <c r="R860" s="179" t="s">
        <v>696</v>
      </c>
      <c r="S860" s="179" t="s">
        <v>403</v>
      </c>
      <c r="T860" s="179" t="s">
        <v>404</v>
      </c>
      <c r="U860" s="85" t="s">
        <v>405</v>
      </c>
      <c r="V860" s="179" t="s">
        <v>406</v>
      </c>
      <c r="W860" s="179" t="s">
        <v>1186</v>
      </c>
      <c r="X860" s="182" t="s">
        <v>1184</v>
      </c>
      <c r="Y860" s="182">
        <v>44528</v>
      </c>
      <c r="Z860" s="183">
        <v>2228.6</v>
      </c>
      <c r="AA860" s="183">
        <v>7.93</v>
      </c>
      <c r="AB860" s="183">
        <v>64.900000000000006</v>
      </c>
      <c r="AC860" s="183">
        <v>17.899999999999999</v>
      </c>
      <c r="AD860" s="183">
        <v>25.5</v>
      </c>
      <c r="AE860" s="183">
        <v>7.75</v>
      </c>
      <c r="AF860" s="183">
        <v>100.9</v>
      </c>
      <c r="AG860" s="183">
        <f t="shared" si="515"/>
        <v>7.6000000000000014</v>
      </c>
      <c r="AH860" s="185" t="s">
        <v>89</v>
      </c>
      <c r="AI860" s="185">
        <v>4.0599999999999996</v>
      </c>
      <c r="AJ860" s="183" t="s">
        <v>88</v>
      </c>
      <c r="AK860" s="183" t="s">
        <v>88</v>
      </c>
      <c r="AL860" s="185">
        <v>104600</v>
      </c>
      <c r="AM860" s="185">
        <v>387300</v>
      </c>
      <c r="AN860" s="185">
        <v>365400</v>
      </c>
      <c r="AO860" s="185">
        <v>0.5</v>
      </c>
      <c r="AP860" s="185">
        <v>0.2484863293062323</v>
      </c>
      <c r="AQ860" s="185">
        <v>0.03</v>
      </c>
      <c r="AR860" s="185" t="s">
        <v>88</v>
      </c>
      <c r="AS860" s="185">
        <v>4.04</v>
      </c>
      <c r="AT860" s="185">
        <v>72</v>
      </c>
      <c r="AU860" s="183" t="s">
        <v>88</v>
      </c>
      <c r="AV860" s="185">
        <v>7</v>
      </c>
      <c r="AW860" s="185">
        <v>0.1</v>
      </c>
      <c r="AX860" s="185">
        <v>2.5</v>
      </c>
      <c r="AY860" s="185">
        <v>0.253</v>
      </c>
      <c r="AZ860" s="185">
        <v>28.3</v>
      </c>
      <c r="BA860" s="185">
        <v>20.9</v>
      </c>
      <c r="BB860" s="183" t="s">
        <v>88</v>
      </c>
      <c r="BC860" s="183" t="s">
        <v>88</v>
      </c>
      <c r="BD860" s="183" t="s">
        <v>88</v>
      </c>
      <c r="BE860" s="184" t="s">
        <v>88</v>
      </c>
      <c r="BF860" s="183" t="s">
        <v>88</v>
      </c>
      <c r="BG860" s="183" t="s">
        <v>88</v>
      </c>
      <c r="BH860" s="183" t="s">
        <v>88</v>
      </c>
      <c r="BI860" s="195">
        <f t="shared" si="520"/>
        <v>98.802028927014518</v>
      </c>
      <c r="BJ860" s="196">
        <f t="shared" si="521"/>
        <v>2</v>
      </c>
      <c r="BK860" s="196">
        <f t="shared" si="522"/>
        <v>86.752100615576637</v>
      </c>
      <c r="BL860" s="196">
        <f t="shared" si="516"/>
        <v>63.681854241969667</v>
      </c>
      <c r="BM860" s="196">
        <f t="shared" si="523"/>
        <v>99.104004398411917</v>
      </c>
      <c r="BN860" s="196">
        <f t="shared" si="524"/>
        <v>61.608367706250007</v>
      </c>
      <c r="BO860" s="196">
        <f t="shared" si="525"/>
        <v>58.27569616090684</v>
      </c>
      <c r="BP860" s="196">
        <f t="shared" si="526"/>
        <v>88.248521486356367</v>
      </c>
      <c r="BQ860" s="196">
        <f t="shared" si="527"/>
        <v>85.729167179161607</v>
      </c>
      <c r="BR860" s="185">
        <f t="shared" si="528"/>
        <v>68.623810199929267</v>
      </c>
      <c r="BS860" s="129" t="str">
        <f t="shared" si="529"/>
        <v>MEDIA</v>
      </c>
      <c r="BT860" s="186">
        <f t="shared" si="530"/>
        <v>9.8814229249011856</v>
      </c>
      <c r="BU860" s="187">
        <f t="shared" si="531"/>
        <v>0.99099999999999988</v>
      </c>
      <c r="BV860" s="197">
        <f t="shared" si="532"/>
        <v>0.1</v>
      </c>
      <c r="BW860" s="196">
        <f t="shared" si="533"/>
        <v>1</v>
      </c>
      <c r="BX860" s="195">
        <f t="shared" si="517"/>
        <v>0.125</v>
      </c>
      <c r="BY860" s="197">
        <f t="shared" si="534"/>
        <v>0.999</v>
      </c>
      <c r="BZ860" s="197">
        <f t="shared" si="535"/>
        <v>0.85263040373903887</v>
      </c>
      <c r="CA860" s="195">
        <f t="shared" si="536"/>
        <v>0.35</v>
      </c>
      <c r="CB860" s="187">
        <f t="shared" si="537"/>
        <v>0.63828825652346555</v>
      </c>
      <c r="CC860" s="198" t="str">
        <f t="shared" si="538"/>
        <v>Regular</v>
      </c>
      <c r="CD860" s="187">
        <f t="shared" si="539"/>
        <v>0.14736959626096119</v>
      </c>
      <c r="CE860" s="185">
        <f t="shared" si="540"/>
        <v>0</v>
      </c>
      <c r="CF860" s="185">
        <f t="shared" si="541"/>
        <v>0</v>
      </c>
      <c r="CG860" s="187">
        <f t="shared" si="542"/>
        <v>4.912319875365373E-2</v>
      </c>
      <c r="CH860" s="199" t="str">
        <f t="shared" si="543"/>
        <v>Ninguna</v>
      </c>
      <c r="CI860" s="185">
        <f t="shared" si="518"/>
        <v>0.3759682235040358</v>
      </c>
      <c r="CJ860" s="185">
        <f t="shared" si="544"/>
        <v>1</v>
      </c>
      <c r="CK860" s="185">
        <f t="shared" si="545"/>
        <v>0</v>
      </c>
      <c r="CL860" s="189">
        <f t="shared" si="546"/>
        <v>0.45865607450134527</v>
      </c>
      <c r="CM860" s="200" t="str">
        <f t="shared" si="547"/>
        <v>Media</v>
      </c>
      <c r="CN860" s="185">
        <f t="shared" si="548"/>
        <v>0</v>
      </c>
      <c r="CO860" s="185">
        <f t="shared" si="549"/>
        <v>0</v>
      </c>
      <c r="CP860" s="200" t="str">
        <f t="shared" si="550"/>
        <v>Ninguna</v>
      </c>
      <c r="CQ860" s="190">
        <f t="shared" si="551"/>
        <v>2.3625951770027093E-2</v>
      </c>
      <c r="CR860" s="190">
        <f t="shared" si="552"/>
        <v>2.3625951770027093E-2</v>
      </c>
      <c r="CS860" s="200" t="str">
        <f t="shared" si="553"/>
        <v>Ninguna</v>
      </c>
      <c r="CT860" s="201" t="str">
        <f t="shared" si="519"/>
        <v>Eutrofico</v>
      </c>
      <c r="CU860" s="183" t="s">
        <v>3363</v>
      </c>
      <c r="CV860" s="183" t="s">
        <v>3364</v>
      </c>
      <c r="CW860" s="182">
        <v>44546</v>
      </c>
      <c r="CX860" s="106">
        <f t="shared" si="554"/>
        <v>2.7784863293062321</v>
      </c>
    </row>
    <row r="861" spans="1:102" s="192" customFormat="1" ht="30" hidden="1" customHeight="1" x14ac:dyDescent="0.25">
      <c r="A861" s="178">
        <v>2021</v>
      </c>
      <c r="B861" s="179" t="s">
        <v>3177</v>
      </c>
      <c r="C861" s="179" t="s">
        <v>2843</v>
      </c>
      <c r="D861" s="85" t="s">
        <v>3178</v>
      </c>
      <c r="E861" s="179" t="s">
        <v>1262</v>
      </c>
      <c r="F861" s="180" t="s">
        <v>151</v>
      </c>
      <c r="G861" s="180" t="s">
        <v>991</v>
      </c>
      <c r="H861" s="87">
        <v>-75.819072219999995</v>
      </c>
      <c r="I861" s="119">
        <v>6.5493611109999996</v>
      </c>
      <c r="J861" s="181">
        <v>4688342.8540000003</v>
      </c>
      <c r="K861" s="180">
        <v>2282567.63</v>
      </c>
      <c r="L861" s="89">
        <v>544</v>
      </c>
      <c r="M861" s="180" t="s">
        <v>2544</v>
      </c>
      <c r="N861" s="180" t="s">
        <v>79</v>
      </c>
      <c r="O861" s="180" t="s">
        <v>2545</v>
      </c>
      <c r="P861" s="180" t="s">
        <v>80</v>
      </c>
      <c r="Q861" s="179" t="s">
        <v>2648</v>
      </c>
      <c r="R861" s="179" t="s">
        <v>701</v>
      </c>
      <c r="S861" s="179" t="s">
        <v>153</v>
      </c>
      <c r="T861" s="179" t="s">
        <v>154</v>
      </c>
      <c r="U861" s="85" t="s">
        <v>644</v>
      </c>
      <c r="V861" s="179" t="s">
        <v>645</v>
      </c>
      <c r="W861" s="179" t="s">
        <v>2844</v>
      </c>
      <c r="X861" s="182" t="s">
        <v>2843</v>
      </c>
      <c r="Y861" s="182">
        <v>44528</v>
      </c>
      <c r="Z861" s="183">
        <v>12.8</v>
      </c>
      <c r="AA861" s="183">
        <v>6.64</v>
      </c>
      <c r="AB861" s="183">
        <v>709</v>
      </c>
      <c r="AC861" s="183">
        <v>27.8</v>
      </c>
      <c r="AD861" s="183">
        <v>29.3</v>
      </c>
      <c r="AE861" s="183">
        <v>3.96</v>
      </c>
      <c r="AF861" s="183">
        <v>54</v>
      </c>
      <c r="AG861" s="183">
        <f t="shared" si="515"/>
        <v>1.5</v>
      </c>
      <c r="AH861" s="183">
        <v>10</v>
      </c>
      <c r="AI861" s="183">
        <v>2</v>
      </c>
      <c r="AJ861" s="183" t="s">
        <v>88</v>
      </c>
      <c r="AK861" s="183" t="s">
        <v>88</v>
      </c>
      <c r="AL861" s="185">
        <v>1334</v>
      </c>
      <c r="AM861" s="185">
        <v>24196</v>
      </c>
      <c r="AN861" s="185">
        <v>2613</v>
      </c>
      <c r="AO861" s="183">
        <v>0.5</v>
      </c>
      <c r="AP861" s="183">
        <v>0.56925959077427746</v>
      </c>
      <c r="AQ861" s="183">
        <v>0.03</v>
      </c>
      <c r="AR861" s="185" t="s">
        <v>88</v>
      </c>
      <c r="AS861" s="183">
        <v>4.59</v>
      </c>
      <c r="AT861" s="183">
        <v>713</v>
      </c>
      <c r="AU861" s="183" t="s">
        <v>88</v>
      </c>
      <c r="AV861" s="183">
        <v>7</v>
      </c>
      <c r="AW861" s="183">
        <v>0.1</v>
      </c>
      <c r="AX861" s="185">
        <v>2.5</v>
      </c>
      <c r="AY861" s="183">
        <v>0.22</v>
      </c>
      <c r="AZ861" s="183">
        <v>45.5</v>
      </c>
      <c r="BA861" s="183">
        <v>272</v>
      </c>
      <c r="BB861" s="183" t="s">
        <v>88</v>
      </c>
      <c r="BC861" s="183" t="s">
        <v>88</v>
      </c>
      <c r="BD861" s="183" t="s">
        <v>88</v>
      </c>
      <c r="BE861" s="184" t="s">
        <v>88</v>
      </c>
      <c r="BF861" s="183" t="s">
        <v>88</v>
      </c>
      <c r="BG861" s="183" t="s">
        <v>88</v>
      </c>
      <c r="BH861" s="183" t="s">
        <v>88</v>
      </c>
      <c r="BI861" s="185">
        <f t="shared" si="520"/>
        <v>49.812831609759989</v>
      </c>
      <c r="BJ861" s="186">
        <f t="shared" si="521"/>
        <v>16.68952552774897</v>
      </c>
      <c r="BK861" s="186">
        <f t="shared" si="522"/>
        <v>78.40753472856133</v>
      </c>
      <c r="BL861" s="186">
        <f t="shared" si="516"/>
        <v>80.14150832</v>
      </c>
      <c r="BM861" s="186">
        <f t="shared" si="523"/>
        <v>96.787529065076313</v>
      </c>
      <c r="BN861" s="186">
        <f t="shared" si="524"/>
        <v>61.608367706250007</v>
      </c>
      <c r="BO861" s="186">
        <f t="shared" si="525"/>
        <v>87.919066131017189</v>
      </c>
      <c r="BP861" s="186">
        <f t="shared" si="526"/>
        <v>87.021012369411764</v>
      </c>
      <c r="BQ861" s="186">
        <f t="shared" si="527"/>
        <v>20</v>
      </c>
      <c r="BR861" s="185">
        <f t="shared" si="528"/>
        <v>61.572077473228077</v>
      </c>
      <c r="BS861" s="129" t="str">
        <f t="shared" si="529"/>
        <v>MEDIA</v>
      </c>
      <c r="BT861" s="186">
        <f t="shared" si="530"/>
        <v>11.363636363636363</v>
      </c>
      <c r="BU861" s="187">
        <f t="shared" si="531"/>
        <v>0.54</v>
      </c>
      <c r="BV861" s="187">
        <f t="shared" si="532"/>
        <v>0.1</v>
      </c>
      <c r="BW861" s="186">
        <f t="shared" si="533"/>
        <v>0.83042167814913637</v>
      </c>
      <c r="BX861" s="185">
        <f t="shared" si="517"/>
        <v>0.91</v>
      </c>
      <c r="BY861" s="187">
        <f t="shared" si="534"/>
        <v>0.999</v>
      </c>
      <c r="BZ861" s="187">
        <f t="shared" si="535"/>
        <v>0</v>
      </c>
      <c r="CA861" s="185">
        <f t="shared" si="536"/>
        <v>0.6</v>
      </c>
      <c r="CB861" s="187">
        <f t="shared" si="537"/>
        <v>0.56791903494087914</v>
      </c>
      <c r="CC861" s="188" t="str">
        <f t="shared" si="538"/>
        <v>Regular</v>
      </c>
      <c r="CD861" s="187">
        <f t="shared" si="539"/>
        <v>1</v>
      </c>
      <c r="CE861" s="185">
        <f t="shared" si="540"/>
        <v>1</v>
      </c>
      <c r="CF861" s="185">
        <f t="shared" si="541"/>
        <v>0</v>
      </c>
      <c r="CG861" s="187">
        <f t="shared" si="542"/>
        <v>0.66666666666666663</v>
      </c>
      <c r="CH861" s="178" t="str">
        <f t="shared" si="543"/>
        <v>Alta</v>
      </c>
      <c r="CI861" s="185">
        <f t="shared" si="518"/>
        <v>0</v>
      </c>
      <c r="CJ861" s="185">
        <f t="shared" si="544"/>
        <v>1</v>
      </c>
      <c r="CK861" s="185">
        <f t="shared" si="545"/>
        <v>0.45999999999999996</v>
      </c>
      <c r="CL861" s="189">
        <f t="shared" si="546"/>
        <v>0.48666666666666664</v>
      </c>
      <c r="CM861" s="178" t="str">
        <f t="shared" si="547"/>
        <v>Media</v>
      </c>
      <c r="CN861" s="185">
        <f t="shared" si="548"/>
        <v>0</v>
      </c>
      <c r="CO861" s="185">
        <f t="shared" si="549"/>
        <v>0</v>
      </c>
      <c r="CP861" s="178" t="str">
        <f t="shared" si="550"/>
        <v>Ninguna</v>
      </c>
      <c r="CQ861" s="190">
        <f t="shared" si="551"/>
        <v>2.8237278915705153E-4</v>
      </c>
      <c r="CR861" s="190">
        <f t="shared" si="552"/>
        <v>2.8237278915705153E-4</v>
      </c>
      <c r="CS861" s="178" t="str">
        <f t="shared" si="553"/>
        <v>Ninguna</v>
      </c>
      <c r="CT861" s="191" t="str">
        <f t="shared" si="519"/>
        <v>Eutrofico</v>
      </c>
      <c r="CU861" s="183" t="s">
        <v>3365</v>
      </c>
      <c r="CV861" s="183" t="s">
        <v>3366</v>
      </c>
      <c r="CW861" s="182">
        <v>44546</v>
      </c>
      <c r="CX861" s="106">
        <f t="shared" si="554"/>
        <v>3.0992595907742775</v>
      </c>
    </row>
    <row r="862" spans="1:102" s="192" customFormat="1" ht="30" hidden="1" customHeight="1" x14ac:dyDescent="0.25">
      <c r="A862" s="178">
        <v>2021</v>
      </c>
      <c r="B862" s="179" t="s">
        <v>3182</v>
      </c>
      <c r="C862" s="179" t="s">
        <v>2843</v>
      </c>
      <c r="D862" s="85" t="s">
        <v>3183</v>
      </c>
      <c r="E862" s="179" t="s">
        <v>1262</v>
      </c>
      <c r="F862" s="180" t="s">
        <v>151</v>
      </c>
      <c r="G862" s="180" t="s">
        <v>991</v>
      </c>
      <c r="H862" s="171">
        <v>-75.818908329999999</v>
      </c>
      <c r="I862" s="172">
        <v>6.5495000000000001</v>
      </c>
      <c r="J862" s="193">
        <v>4688346.892</v>
      </c>
      <c r="K862" s="194">
        <v>2282577.4539999999</v>
      </c>
      <c r="L862" s="174">
        <v>583</v>
      </c>
      <c r="M862" s="180" t="s">
        <v>2544</v>
      </c>
      <c r="N862" s="180" t="s">
        <v>79</v>
      </c>
      <c r="O862" s="180" t="s">
        <v>2545</v>
      </c>
      <c r="P862" s="180" t="s">
        <v>80</v>
      </c>
      <c r="Q862" s="179" t="s">
        <v>2648</v>
      </c>
      <c r="R862" s="179" t="s">
        <v>701</v>
      </c>
      <c r="S862" s="179" t="s">
        <v>153</v>
      </c>
      <c r="T862" s="179" t="s">
        <v>154</v>
      </c>
      <c r="U862" s="85" t="s">
        <v>644</v>
      </c>
      <c r="V862" s="179" t="s">
        <v>645</v>
      </c>
      <c r="W862" s="179" t="s">
        <v>2844</v>
      </c>
      <c r="X862" s="182" t="s">
        <v>2843</v>
      </c>
      <c r="Y862" s="182">
        <v>44528</v>
      </c>
      <c r="Z862" s="183">
        <v>64.099999999999994</v>
      </c>
      <c r="AA862" s="183">
        <v>7.34</v>
      </c>
      <c r="AB862" s="183">
        <v>996</v>
      </c>
      <c r="AC862" s="183">
        <v>29.1</v>
      </c>
      <c r="AD862" s="183">
        <v>30.2</v>
      </c>
      <c r="AE862" s="183">
        <v>0.1</v>
      </c>
      <c r="AF862" s="183">
        <v>1</v>
      </c>
      <c r="AG862" s="183">
        <f t="shared" si="515"/>
        <v>1.0999999999999979</v>
      </c>
      <c r="AH862" s="183">
        <v>246</v>
      </c>
      <c r="AI862" s="183">
        <v>71.7</v>
      </c>
      <c r="AJ862" s="183" t="s">
        <v>88</v>
      </c>
      <c r="AK862" s="183" t="s">
        <v>88</v>
      </c>
      <c r="AL862" s="185">
        <v>2481000</v>
      </c>
      <c r="AM862" s="185">
        <v>6867000</v>
      </c>
      <c r="AN862" s="185">
        <v>2481000</v>
      </c>
      <c r="AO862" s="183">
        <v>13.9</v>
      </c>
      <c r="AP862" s="183">
        <v>0.2484863293062323</v>
      </c>
      <c r="AQ862" s="185">
        <v>0.03</v>
      </c>
      <c r="AR862" s="183" t="s">
        <v>88</v>
      </c>
      <c r="AS862" s="183">
        <v>131</v>
      </c>
      <c r="AT862" s="183">
        <v>568</v>
      </c>
      <c r="AU862" s="183" t="s">
        <v>88</v>
      </c>
      <c r="AV862" s="183">
        <v>22</v>
      </c>
      <c r="AW862" s="183">
        <v>0.1</v>
      </c>
      <c r="AX862" s="183">
        <v>42.6</v>
      </c>
      <c r="AY862" s="183">
        <v>4.76</v>
      </c>
      <c r="AZ862" s="183">
        <v>351</v>
      </c>
      <c r="BA862" s="183">
        <v>143</v>
      </c>
      <c r="BB862" s="183" t="s">
        <v>88</v>
      </c>
      <c r="BC862" s="183" t="s">
        <v>88</v>
      </c>
      <c r="BD862" s="183" t="s">
        <v>88</v>
      </c>
      <c r="BE862" s="184" t="s">
        <v>88</v>
      </c>
      <c r="BF862" s="183" t="s">
        <v>88</v>
      </c>
      <c r="BG862" s="183" t="s">
        <v>88</v>
      </c>
      <c r="BH862" s="183" t="s">
        <v>88</v>
      </c>
      <c r="BI862" s="185">
        <f t="shared" si="520"/>
        <v>0.97499432761500004</v>
      </c>
      <c r="BJ862" s="186">
        <f t="shared" si="521"/>
        <v>2</v>
      </c>
      <c r="BK862" s="186">
        <f t="shared" si="522"/>
        <v>93.406604465177878</v>
      </c>
      <c r="BL862" s="186">
        <f t="shared" si="516"/>
        <v>2</v>
      </c>
      <c r="BM862" s="186">
        <f t="shared" si="523"/>
        <v>99.104004398411917</v>
      </c>
      <c r="BN862" s="186">
        <f t="shared" si="524"/>
        <v>2</v>
      </c>
      <c r="BO862" s="186">
        <f t="shared" si="525"/>
        <v>88.854603312289129</v>
      </c>
      <c r="BP862" s="186">
        <f t="shared" si="526"/>
        <v>5</v>
      </c>
      <c r="BQ862" s="186">
        <f t="shared" si="527"/>
        <v>20</v>
      </c>
      <c r="BR862" s="185">
        <f t="shared" si="528"/>
        <v>31.776336297934218</v>
      </c>
      <c r="BS862" s="129" t="str">
        <f t="shared" si="529"/>
        <v>MALO</v>
      </c>
      <c r="BT862" s="186">
        <f t="shared" si="530"/>
        <v>8.9495798319327733</v>
      </c>
      <c r="BU862" s="187">
        <f t="shared" si="531"/>
        <v>1.0000000000000009E-2</v>
      </c>
      <c r="BV862" s="187">
        <f t="shared" si="532"/>
        <v>0.1</v>
      </c>
      <c r="BW862" s="186">
        <f t="shared" si="533"/>
        <v>1</v>
      </c>
      <c r="BX862" s="185">
        <f t="shared" si="517"/>
        <v>0.125</v>
      </c>
      <c r="BY862" s="187">
        <f t="shared" si="534"/>
        <v>0.95399999999999996</v>
      </c>
      <c r="BZ862" s="187">
        <f t="shared" si="535"/>
        <v>0</v>
      </c>
      <c r="CA862" s="185">
        <f t="shared" si="536"/>
        <v>0.35</v>
      </c>
      <c r="CB862" s="187">
        <f t="shared" si="537"/>
        <v>0.35566000000000003</v>
      </c>
      <c r="CC862" s="188" t="str">
        <f t="shared" si="538"/>
        <v>Mala</v>
      </c>
      <c r="CD862" s="187">
        <f t="shared" si="539"/>
        <v>1</v>
      </c>
      <c r="CE862" s="185">
        <f t="shared" si="540"/>
        <v>1</v>
      </c>
      <c r="CF862" s="185">
        <f t="shared" si="541"/>
        <v>1</v>
      </c>
      <c r="CG862" s="187">
        <f t="shared" si="542"/>
        <v>1</v>
      </c>
      <c r="CH862" s="178" t="str">
        <f t="shared" si="543"/>
        <v>Muy Alta</v>
      </c>
      <c r="CI862" s="185">
        <f t="shared" si="518"/>
        <v>1</v>
      </c>
      <c r="CJ862" s="185">
        <f t="shared" si="544"/>
        <v>1</v>
      </c>
      <c r="CK862" s="185">
        <f t="shared" si="545"/>
        <v>0.99</v>
      </c>
      <c r="CL862" s="189">
        <f t="shared" si="546"/>
        <v>0.9966666666666667</v>
      </c>
      <c r="CM862" s="178" t="str">
        <f t="shared" si="547"/>
        <v>Muy Alta</v>
      </c>
      <c r="CN862" s="185">
        <f t="shared" si="548"/>
        <v>4.5999999999999999E-2</v>
      </c>
      <c r="CO862" s="185">
        <f t="shared" si="549"/>
        <v>4.5999999999999999E-2</v>
      </c>
      <c r="CP862" s="178" t="str">
        <f t="shared" si="550"/>
        <v>Ninguna</v>
      </c>
      <c r="CQ862" s="190">
        <f t="shared" si="551"/>
        <v>3.1506213393889004E-3</v>
      </c>
      <c r="CR862" s="190">
        <f t="shared" si="552"/>
        <v>3.1506213393889004E-3</v>
      </c>
      <c r="CS862" s="178" t="str">
        <f t="shared" si="553"/>
        <v>Ninguna</v>
      </c>
      <c r="CT862" s="191" t="str">
        <f t="shared" si="519"/>
        <v>Hipereutrofico</v>
      </c>
      <c r="CU862" s="183" t="s">
        <v>3365</v>
      </c>
      <c r="CV862" s="183" t="s">
        <v>3366</v>
      </c>
      <c r="CW862" s="182">
        <v>44546</v>
      </c>
      <c r="CX862" s="106">
        <f t="shared" si="554"/>
        <v>42.878486329306234</v>
      </c>
    </row>
    <row r="863" spans="1:102" s="192" customFormat="1" ht="30" hidden="1" customHeight="1" x14ac:dyDescent="0.25">
      <c r="A863" s="178">
        <v>2021</v>
      </c>
      <c r="B863" s="179" t="s">
        <v>1302</v>
      </c>
      <c r="C863" s="179" t="s">
        <v>1303</v>
      </c>
      <c r="D863" s="85" t="s">
        <v>1304</v>
      </c>
      <c r="E863" s="179" t="s">
        <v>1305</v>
      </c>
      <c r="F863" s="180" t="s">
        <v>241</v>
      </c>
      <c r="G863" s="180">
        <v>2</v>
      </c>
      <c r="H863" s="87">
        <v>-75.564722219999993</v>
      </c>
      <c r="I863" s="119">
        <v>6.9552777780000001</v>
      </c>
      <c r="J863" s="181">
        <v>4716717.8169999998</v>
      </c>
      <c r="K863" s="180">
        <v>2327315.0279999999</v>
      </c>
      <c r="L863" s="89">
        <v>1630</v>
      </c>
      <c r="M863" s="180" t="s">
        <v>2544</v>
      </c>
      <c r="N863" s="180" t="s">
        <v>79</v>
      </c>
      <c r="O863" s="180" t="s">
        <v>2684</v>
      </c>
      <c r="P863" s="180" t="s">
        <v>685</v>
      </c>
      <c r="Q863" s="179" t="s">
        <v>243</v>
      </c>
      <c r="R863" s="179" t="s">
        <v>2694</v>
      </c>
      <c r="S863" s="179" t="s">
        <v>507</v>
      </c>
      <c r="T863" s="179" t="s">
        <v>2695</v>
      </c>
      <c r="U863" s="85" t="s">
        <v>1306</v>
      </c>
      <c r="V863" s="179" t="s">
        <v>1307</v>
      </c>
      <c r="W863" s="179" t="s">
        <v>1308</v>
      </c>
      <c r="X863" s="182" t="s">
        <v>1303</v>
      </c>
      <c r="Y863" s="182">
        <v>44532</v>
      </c>
      <c r="Z863" s="183">
        <v>156.19999999999999</v>
      </c>
      <c r="AA863" s="183">
        <v>6.98</v>
      </c>
      <c r="AB863" s="183">
        <v>80.7</v>
      </c>
      <c r="AC863" s="183">
        <v>19.399999999999999</v>
      </c>
      <c r="AD863" s="183">
        <v>22.5</v>
      </c>
      <c r="AE863" s="183">
        <v>6.38</v>
      </c>
      <c r="AF863" s="183">
        <v>85</v>
      </c>
      <c r="AG863" s="183">
        <f t="shared" si="515"/>
        <v>3.1000000000000014</v>
      </c>
      <c r="AH863" s="183">
        <v>22.6</v>
      </c>
      <c r="AI863" s="183">
        <v>8.0399999999999991</v>
      </c>
      <c r="AJ863" s="183" t="s">
        <v>88</v>
      </c>
      <c r="AK863" s="183" t="s">
        <v>88</v>
      </c>
      <c r="AL863" s="183">
        <v>43520</v>
      </c>
      <c r="AM863" s="183">
        <v>173290</v>
      </c>
      <c r="AN863" s="183">
        <v>43520</v>
      </c>
      <c r="AO863" s="183">
        <v>0.51700000000000002</v>
      </c>
      <c r="AP863" s="185">
        <v>0.2484863293062323</v>
      </c>
      <c r="AQ863" s="183">
        <v>0.16</v>
      </c>
      <c r="AR863" s="185" t="s">
        <v>88</v>
      </c>
      <c r="AS863" s="183">
        <v>4.09</v>
      </c>
      <c r="AT863" s="183">
        <v>99</v>
      </c>
      <c r="AU863" s="183" t="s">
        <v>88</v>
      </c>
      <c r="AV863" s="183">
        <v>7</v>
      </c>
      <c r="AW863" s="183">
        <v>0.1</v>
      </c>
      <c r="AX863" s="185">
        <v>3.61</v>
      </c>
      <c r="AY863" s="183">
        <v>0.29499999999999998</v>
      </c>
      <c r="AZ863" s="183">
        <v>30.1</v>
      </c>
      <c r="BA863" s="183">
        <v>17.5</v>
      </c>
      <c r="BB863" s="183" t="s">
        <v>88</v>
      </c>
      <c r="BC863" s="183" t="s">
        <v>88</v>
      </c>
      <c r="BD863" s="183" t="s">
        <v>88</v>
      </c>
      <c r="BE863" s="184" t="s">
        <v>88</v>
      </c>
      <c r="BF863" s="183" t="s">
        <v>88</v>
      </c>
      <c r="BG863" s="183" t="s">
        <v>88</v>
      </c>
      <c r="BH863" s="183" t="s">
        <v>88</v>
      </c>
      <c r="BI863" s="195">
        <f t="shared" si="520"/>
        <v>91.358869546874999</v>
      </c>
      <c r="BJ863" s="196">
        <f t="shared" si="521"/>
        <v>5.5998898500273953</v>
      </c>
      <c r="BK863" s="196">
        <f t="shared" si="522"/>
        <v>88.062244072844777</v>
      </c>
      <c r="BL863" s="196">
        <f t="shared" si="516"/>
        <v>41.222887549511093</v>
      </c>
      <c r="BM863" s="196">
        <f t="shared" si="523"/>
        <v>99.104004398411917</v>
      </c>
      <c r="BN863" s="196">
        <f t="shared" si="524"/>
        <v>60.662208463159118</v>
      </c>
      <c r="BO863" s="196">
        <f t="shared" si="525"/>
        <v>82.438239885695339</v>
      </c>
      <c r="BP863" s="196">
        <f t="shared" si="526"/>
        <v>88.135855502466171</v>
      </c>
      <c r="BQ863" s="196">
        <f t="shared" si="527"/>
        <v>84.276582883131098</v>
      </c>
      <c r="BR863" s="185">
        <f t="shared" si="528"/>
        <v>67.819029194175386</v>
      </c>
      <c r="BS863" s="129" t="str">
        <f t="shared" si="529"/>
        <v>MEDIA</v>
      </c>
      <c r="BT863" s="186">
        <f t="shared" si="530"/>
        <v>12.23728813559322</v>
      </c>
      <c r="BU863" s="187">
        <f t="shared" si="531"/>
        <v>0.85</v>
      </c>
      <c r="BV863" s="197">
        <f t="shared" si="532"/>
        <v>0.1</v>
      </c>
      <c r="BW863" s="196">
        <f t="shared" si="533"/>
        <v>0.9910273355381104</v>
      </c>
      <c r="BX863" s="195">
        <f t="shared" si="517"/>
        <v>0.71</v>
      </c>
      <c r="BY863" s="197">
        <f t="shared" si="534"/>
        <v>0.999</v>
      </c>
      <c r="BZ863" s="197">
        <f t="shared" si="535"/>
        <v>0.80266208443966114</v>
      </c>
      <c r="CA863" s="195">
        <f t="shared" si="536"/>
        <v>0.6</v>
      </c>
      <c r="CB863" s="187">
        <f t="shared" si="537"/>
        <v>0.72437651879688814</v>
      </c>
      <c r="CC863" s="198" t="str">
        <f t="shared" si="538"/>
        <v>Aceptable</v>
      </c>
      <c r="CD863" s="187">
        <f t="shared" si="539"/>
        <v>0.19733791556033886</v>
      </c>
      <c r="CE863" s="185">
        <f t="shared" si="540"/>
        <v>0</v>
      </c>
      <c r="CF863" s="185">
        <f t="shared" si="541"/>
        <v>0</v>
      </c>
      <c r="CG863" s="187">
        <f t="shared" si="542"/>
        <v>6.5779305186779616E-2</v>
      </c>
      <c r="CH863" s="199" t="str">
        <f t="shared" si="543"/>
        <v>Ninguna</v>
      </c>
      <c r="CI863" s="185">
        <f t="shared" si="518"/>
        <v>0.58367923412391576</v>
      </c>
      <c r="CJ863" s="185">
        <f t="shared" si="544"/>
        <v>1</v>
      </c>
      <c r="CK863" s="185">
        <f t="shared" si="545"/>
        <v>0.15000000000000002</v>
      </c>
      <c r="CL863" s="189">
        <f t="shared" si="546"/>
        <v>0.5778930780413053</v>
      </c>
      <c r="CM863" s="200" t="str">
        <f t="shared" si="547"/>
        <v>Media</v>
      </c>
      <c r="CN863" s="185">
        <f t="shared" si="548"/>
        <v>0</v>
      </c>
      <c r="CO863" s="185">
        <f t="shared" si="549"/>
        <v>0</v>
      </c>
      <c r="CP863" s="200" t="str">
        <f t="shared" si="550"/>
        <v>Ninguna</v>
      </c>
      <c r="CQ863" s="190">
        <f t="shared" si="551"/>
        <v>9.1196187001301593E-4</v>
      </c>
      <c r="CR863" s="190">
        <f t="shared" si="552"/>
        <v>9.1196187001301593E-4</v>
      </c>
      <c r="CS863" s="200" t="str">
        <f t="shared" si="553"/>
        <v>Ninguna</v>
      </c>
      <c r="CT863" s="201" t="str">
        <f t="shared" si="519"/>
        <v>Eutrofico</v>
      </c>
      <c r="CU863" s="178" t="s">
        <v>3367</v>
      </c>
      <c r="CV863" s="178" t="s">
        <v>3368</v>
      </c>
      <c r="CW863" s="182">
        <v>44551</v>
      </c>
      <c r="CX863" s="106">
        <f t="shared" si="554"/>
        <v>4.0184863293062323</v>
      </c>
    </row>
    <row r="864" spans="1:102" s="192" customFormat="1" ht="30" hidden="1" customHeight="1" x14ac:dyDescent="0.25">
      <c r="A864" s="178">
        <v>2021</v>
      </c>
      <c r="B864" s="179" t="s">
        <v>1311</v>
      </c>
      <c r="C864" s="179" t="s">
        <v>1303</v>
      </c>
      <c r="D864" s="85" t="s">
        <v>1312</v>
      </c>
      <c r="E864" s="179" t="s">
        <v>1305</v>
      </c>
      <c r="F864" s="180" t="s">
        <v>241</v>
      </c>
      <c r="G864" s="180">
        <v>3</v>
      </c>
      <c r="H864" s="171">
        <v>-75.558888890000006</v>
      </c>
      <c r="I864" s="172">
        <v>6.9666666670000001</v>
      </c>
      <c r="J864" s="193">
        <v>4717369.37</v>
      </c>
      <c r="K864" s="194">
        <v>2328571.2590000001</v>
      </c>
      <c r="L864" s="174">
        <v>1614</v>
      </c>
      <c r="M864" s="180" t="s">
        <v>2544</v>
      </c>
      <c r="N864" s="180" t="s">
        <v>79</v>
      </c>
      <c r="O864" s="180" t="s">
        <v>2684</v>
      </c>
      <c r="P864" s="180" t="s">
        <v>685</v>
      </c>
      <c r="Q864" s="179" t="s">
        <v>243</v>
      </c>
      <c r="R864" s="179" t="s">
        <v>2694</v>
      </c>
      <c r="S864" s="179" t="s">
        <v>507</v>
      </c>
      <c r="T864" s="179" t="s">
        <v>2695</v>
      </c>
      <c r="U864" s="85" t="s">
        <v>1306</v>
      </c>
      <c r="V864" s="179" t="s">
        <v>1307</v>
      </c>
      <c r="W864" s="179" t="s">
        <v>1308</v>
      </c>
      <c r="X864" s="182" t="s">
        <v>1303</v>
      </c>
      <c r="Y864" s="182">
        <v>44532</v>
      </c>
      <c r="Z864" s="183">
        <v>165</v>
      </c>
      <c r="AA864" s="183">
        <v>6.72</v>
      </c>
      <c r="AB864" s="183">
        <v>91.5</v>
      </c>
      <c r="AC864" s="183">
        <v>19.3</v>
      </c>
      <c r="AD864" s="183">
        <v>22</v>
      </c>
      <c r="AE864" s="183">
        <v>6.22</v>
      </c>
      <c r="AF864" s="183">
        <v>82.6</v>
      </c>
      <c r="AG864" s="183">
        <f t="shared" si="515"/>
        <v>2.6999999999999993</v>
      </c>
      <c r="AH864" s="183">
        <v>24.2</v>
      </c>
      <c r="AI864" s="183">
        <v>12.3</v>
      </c>
      <c r="AJ864" s="183" t="s">
        <v>88</v>
      </c>
      <c r="AK864" s="183" t="s">
        <v>88</v>
      </c>
      <c r="AL864" s="183">
        <v>191800</v>
      </c>
      <c r="AM864" s="183">
        <v>816400</v>
      </c>
      <c r="AN864" s="183">
        <v>195600</v>
      </c>
      <c r="AO864" s="183">
        <v>0.93200000000000005</v>
      </c>
      <c r="AP864" s="185">
        <v>0.2484863293062323</v>
      </c>
      <c r="AQ864" s="183">
        <v>0.2</v>
      </c>
      <c r="AR864" s="185" t="s">
        <v>88</v>
      </c>
      <c r="AS864" s="183">
        <v>8.1999999999999993</v>
      </c>
      <c r="AT864" s="183">
        <v>119</v>
      </c>
      <c r="AU864" s="183" t="s">
        <v>88</v>
      </c>
      <c r="AV864" s="183">
        <v>7</v>
      </c>
      <c r="AW864" s="183">
        <v>0.1</v>
      </c>
      <c r="AX864" s="185">
        <v>3.95</v>
      </c>
      <c r="AY864" s="183">
        <v>0.48599999999999999</v>
      </c>
      <c r="AZ864" s="183">
        <v>34.6</v>
      </c>
      <c r="BA864" s="183">
        <v>18.5</v>
      </c>
      <c r="BB864" s="183" t="s">
        <v>88</v>
      </c>
      <c r="BC864" s="183" t="s">
        <v>88</v>
      </c>
      <c r="BD864" s="183" t="s">
        <v>88</v>
      </c>
      <c r="BE864" s="184" t="s">
        <v>88</v>
      </c>
      <c r="BF864" s="183" t="s">
        <v>88</v>
      </c>
      <c r="BG864" s="183" t="s">
        <v>88</v>
      </c>
      <c r="BH864" s="183" t="s">
        <v>88</v>
      </c>
      <c r="BI864" s="195">
        <f t="shared" si="520"/>
        <v>89.11439065175621</v>
      </c>
      <c r="BJ864" s="196">
        <f t="shared" si="521"/>
        <v>2</v>
      </c>
      <c r="BK864" s="196">
        <f t="shared" si="522"/>
        <v>80.937231776236302</v>
      </c>
      <c r="BL864" s="196">
        <f t="shared" si="516"/>
        <v>26.600314988956995</v>
      </c>
      <c r="BM864" s="196">
        <f t="shared" si="523"/>
        <v>99.104004398411917</v>
      </c>
      <c r="BN864" s="196">
        <f t="shared" si="524"/>
        <v>42.909700870540277</v>
      </c>
      <c r="BO864" s="196">
        <f t="shared" si="525"/>
        <v>84.045279034802562</v>
      </c>
      <c r="BP864" s="196">
        <f t="shared" si="526"/>
        <v>79.581012847452641</v>
      </c>
      <c r="BQ864" s="196">
        <f t="shared" si="527"/>
        <v>82.3908995672831</v>
      </c>
      <c r="BR864" s="185">
        <f t="shared" si="528"/>
        <v>62.038318982851322</v>
      </c>
      <c r="BS864" s="129" t="str">
        <f t="shared" si="529"/>
        <v>MEDIA</v>
      </c>
      <c r="BT864" s="186">
        <f t="shared" si="530"/>
        <v>8.1275720164609062</v>
      </c>
      <c r="BU864" s="187">
        <f t="shared" si="531"/>
        <v>0.82599999999999996</v>
      </c>
      <c r="BV864" s="197">
        <f t="shared" si="532"/>
        <v>0.1</v>
      </c>
      <c r="BW864" s="196">
        <f t="shared" si="533"/>
        <v>0.86569756697094735</v>
      </c>
      <c r="BX864" s="195">
        <f t="shared" si="517"/>
        <v>0.71</v>
      </c>
      <c r="BY864" s="197">
        <f t="shared" si="534"/>
        <v>0.999</v>
      </c>
      <c r="BZ864" s="197">
        <f t="shared" si="535"/>
        <v>0.76649065477645362</v>
      </c>
      <c r="CA864" s="195">
        <f t="shared" si="536"/>
        <v>0.35</v>
      </c>
      <c r="CB864" s="187">
        <f t="shared" si="537"/>
        <v>0.66292635104463615</v>
      </c>
      <c r="CC864" s="198" t="str">
        <f t="shared" si="538"/>
        <v>Regular</v>
      </c>
      <c r="CD864" s="187">
        <f t="shared" si="539"/>
        <v>0.23350934522354638</v>
      </c>
      <c r="CE864" s="185">
        <f t="shared" si="540"/>
        <v>0</v>
      </c>
      <c r="CF864" s="185">
        <f t="shared" si="541"/>
        <v>0</v>
      </c>
      <c r="CG864" s="187">
        <f t="shared" si="542"/>
        <v>7.7836448407848799E-2</v>
      </c>
      <c r="CH864" s="199" t="str">
        <f t="shared" si="543"/>
        <v>Ninguna</v>
      </c>
      <c r="CI864" s="185">
        <f t="shared" si="518"/>
        <v>0.71293357800757851</v>
      </c>
      <c r="CJ864" s="185">
        <f t="shared" si="544"/>
        <v>1</v>
      </c>
      <c r="CK864" s="185">
        <f t="shared" si="545"/>
        <v>0.17400000000000004</v>
      </c>
      <c r="CL864" s="189">
        <f t="shared" si="546"/>
        <v>0.62897785933585959</v>
      </c>
      <c r="CM864" s="200" t="str">
        <f t="shared" si="547"/>
        <v>Alta</v>
      </c>
      <c r="CN864" s="185">
        <f t="shared" si="548"/>
        <v>0</v>
      </c>
      <c r="CO864" s="185">
        <f t="shared" si="549"/>
        <v>0</v>
      </c>
      <c r="CP864" s="200" t="str">
        <f t="shared" si="550"/>
        <v>Ninguna</v>
      </c>
      <c r="CQ864" s="190">
        <f t="shared" si="551"/>
        <v>3.7209098129364053E-4</v>
      </c>
      <c r="CR864" s="190">
        <f t="shared" si="552"/>
        <v>3.7209098129364053E-4</v>
      </c>
      <c r="CS864" s="200" t="str">
        <f t="shared" si="553"/>
        <v>Ninguna</v>
      </c>
      <c r="CT864" s="201" t="str">
        <f t="shared" si="519"/>
        <v>Eutrofico</v>
      </c>
      <c r="CU864" s="178" t="s">
        <v>3367</v>
      </c>
      <c r="CV864" s="178" t="s">
        <v>3368</v>
      </c>
      <c r="CW864" s="182">
        <v>44551</v>
      </c>
      <c r="CX864" s="106">
        <f t="shared" si="554"/>
        <v>4.3984863293062322</v>
      </c>
    </row>
    <row r="865" spans="1:102" s="192" customFormat="1" ht="30" hidden="1" customHeight="1" x14ac:dyDescent="0.25">
      <c r="A865" s="178">
        <v>2021</v>
      </c>
      <c r="B865" s="179" t="s">
        <v>1314</v>
      </c>
      <c r="C865" s="179" t="s">
        <v>1315</v>
      </c>
      <c r="D865" s="85" t="s">
        <v>1316</v>
      </c>
      <c r="E865" s="179" t="s">
        <v>1317</v>
      </c>
      <c r="F865" s="180" t="s">
        <v>241</v>
      </c>
      <c r="G865" s="180" t="s">
        <v>991</v>
      </c>
      <c r="H865" s="87">
        <v>-75.515000000000001</v>
      </c>
      <c r="I865" s="119">
        <v>7.1627777779999997</v>
      </c>
      <c r="J865" s="181">
        <v>4722337.1720000003</v>
      </c>
      <c r="K865" s="180">
        <v>2350236.3769999999</v>
      </c>
      <c r="L865" s="89">
        <v>1695</v>
      </c>
      <c r="M865" s="180" t="s">
        <v>2544</v>
      </c>
      <c r="N865" s="180" t="s">
        <v>79</v>
      </c>
      <c r="O865" s="180" t="s">
        <v>2684</v>
      </c>
      <c r="P865" s="180" t="s">
        <v>685</v>
      </c>
      <c r="Q865" s="179" t="s">
        <v>243</v>
      </c>
      <c r="R865" s="179" t="s">
        <v>2694</v>
      </c>
      <c r="S865" s="179" t="s">
        <v>1318</v>
      </c>
      <c r="T865" s="179" t="s">
        <v>2695</v>
      </c>
      <c r="U865" s="85" t="s">
        <v>283</v>
      </c>
      <c r="V865" s="179" t="s">
        <v>2699</v>
      </c>
      <c r="W865" s="179" t="s">
        <v>1319</v>
      </c>
      <c r="X865" s="182" t="s">
        <v>1315</v>
      </c>
      <c r="Y865" s="182">
        <v>44530</v>
      </c>
      <c r="Z865" s="183">
        <v>0.14000000000000001</v>
      </c>
      <c r="AA865" s="183">
        <v>9.01</v>
      </c>
      <c r="AB865" s="183">
        <v>193</v>
      </c>
      <c r="AC865" s="183">
        <v>20.6</v>
      </c>
      <c r="AD865" s="183">
        <v>20.5</v>
      </c>
      <c r="AE865" s="183">
        <v>7.6</v>
      </c>
      <c r="AF865" s="183">
        <v>107.2</v>
      </c>
      <c r="AG865" s="183">
        <f t="shared" si="515"/>
        <v>-0.10000000000000142</v>
      </c>
      <c r="AH865" s="183">
        <v>16.3</v>
      </c>
      <c r="AI865" s="183">
        <v>5.39</v>
      </c>
      <c r="AJ865" s="183" t="s">
        <v>88</v>
      </c>
      <c r="AK865" s="183" t="s">
        <v>88</v>
      </c>
      <c r="AL865" s="183">
        <v>32100</v>
      </c>
      <c r="AM865" s="183">
        <v>614100</v>
      </c>
      <c r="AN865" s="183">
        <v>34480</v>
      </c>
      <c r="AO865" s="183">
        <v>0.5</v>
      </c>
      <c r="AP865" s="185">
        <v>0.2484863293062323</v>
      </c>
      <c r="AQ865" s="183">
        <v>0.03</v>
      </c>
      <c r="AR865" s="185" t="s">
        <v>88</v>
      </c>
      <c r="AS865" s="183">
        <v>23.8</v>
      </c>
      <c r="AT865" s="183">
        <v>91</v>
      </c>
      <c r="AU865" s="183" t="s">
        <v>88</v>
      </c>
      <c r="AV865" s="183">
        <v>18</v>
      </c>
      <c r="AW865" s="183">
        <v>0.1</v>
      </c>
      <c r="AX865" s="185">
        <v>2.5</v>
      </c>
      <c r="AY865" s="183">
        <v>0.29899999999999999</v>
      </c>
      <c r="AZ865" s="183">
        <v>64.7</v>
      </c>
      <c r="BA865" s="183">
        <v>59.2</v>
      </c>
      <c r="BB865" s="183" t="s">
        <v>88</v>
      </c>
      <c r="BC865" s="183" t="s">
        <v>88</v>
      </c>
      <c r="BD865" s="183" t="s">
        <v>88</v>
      </c>
      <c r="BE865" s="184" t="s">
        <v>88</v>
      </c>
      <c r="BF865" s="183" t="s">
        <v>88</v>
      </c>
      <c r="BG865" s="183" t="s">
        <v>88</v>
      </c>
      <c r="BH865" s="183" t="s">
        <v>88</v>
      </c>
      <c r="BI865" s="195">
        <f t="shared" si="520"/>
        <v>97.948501910858937</v>
      </c>
      <c r="BJ865" s="196">
        <f t="shared" si="521"/>
        <v>6.1859326486911952</v>
      </c>
      <c r="BK865" s="196">
        <f t="shared" si="522"/>
        <v>49.600388993934757</v>
      </c>
      <c r="BL865" s="196">
        <f t="shared" si="516"/>
        <v>54.962112356871359</v>
      </c>
      <c r="BM865" s="196">
        <f t="shared" si="523"/>
        <v>99.104004398411917</v>
      </c>
      <c r="BN865" s="196">
        <f t="shared" si="524"/>
        <v>61.608367706250007</v>
      </c>
      <c r="BO865" s="196">
        <f t="shared" si="525"/>
        <v>90.452393662478357</v>
      </c>
      <c r="BP865" s="196">
        <f t="shared" si="526"/>
        <v>57.239328966531041</v>
      </c>
      <c r="BQ865" s="196">
        <f t="shared" si="527"/>
        <v>84.850516405227111</v>
      </c>
      <c r="BR865" s="185">
        <f t="shared" si="528"/>
        <v>64.7780287396277</v>
      </c>
      <c r="BS865" s="129" t="str">
        <f t="shared" si="529"/>
        <v>MEDIA</v>
      </c>
      <c r="BT865" s="186">
        <f t="shared" si="530"/>
        <v>8.3612040133779271</v>
      </c>
      <c r="BU865" s="187">
        <f t="shared" si="531"/>
        <v>0.92799999999999994</v>
      </c>
      <c r="BV865" s="197">
        <f t="shared" si="532"/>
        <v>0.1</v>
      </c>
      <c r="BW865" s="196">
        <f t="shared" si="533"/>
        <v>0.59216975197505473</v>
      </c>
      <c r="BX865" s="195">
        <f t="shared" si="517"/>
        <v>0.91</v>
      </c>
      <c r="BY865" s="197">
        <f t="shared" si="534"/>
        <v>0.96599999999999997</v>
      </c>
      <c r="BZ865" s="197">
        <f t="shared" si="535"/>
        <v>0.36518556429225546</v>
      </c>
      <c r="CA865" s="195">
        <f t="shared" si="536"/>
        <v>0.35</v>
      </c>
      <c r="CB865" s="187">
        <f t="shared" si="537"/>
        <v>0.60814974427742352</v>
      </c>
      <c r="CC865" s="198" t="str">
        <f t="shared" si="538"/>
        <v>Regular</v>
      </c>
      <c r="CD865" s="187">
        <f t="shared" si="539"/>
        <v>0.63481443570774454</v>
      </c>
      <c r="CE865" s="185">
        <f t="shared" si="540"/>
        <v>5.1075839030135822E-2</v>
      </c>
      <c r="CF865" s="185">
        <f t="shared" si="541"/>
        <v>7.350000000000001E-2</v>
      </c>
      <c r="CG865" s="187">
        <f t="shared" si="542"/>
        <v>0.25313009157929345</v>
      </c>
      <c r="CH865" s="199" t="str">
        <f t="shared" si="543"/>
        <v>Baja</v>
      </c>
      <c r="CI865" s="185">
        <f t="shared" si="518"/>
        <v>0.46211213563071701</v>
      </c>
      <c r="CJ865" s="185">
        <f t="shared" si="544"/>
        <v>1</v>
      </c>
      <c r="CK865" s="185">
        <f t="shared" si="545"/>
        <v>0</v>
      </c>
      <c r="CL865" s="189">
        <f t="shared" si="546"/>
        <v>0.48737071187690567</v>
      </c>
      <c r="CM865" s="200" t="str">
        <f t="shared" si="547"/>
        <v>Media</v>
      </c>
      <c r="CN865" s="185">
        <f t="shared" si="548"/>
        <v>3.4000000000000002E-2</v>
      </c>
      <c r="CO865" s="185">
        <f t="shared" si="549"/>
        <v>3.4000000000000002E-2</v>
      </c>
      <c r="CP865" s="200" t="str">
        <f t="shared" si="550"/>
        <v>Ninguna</v>
      </c>
      <c r="CQ865" s="190">
        <f t="shared" si="551"/>
        <v>0.5011249981015673</v>
      </c>
      <c r="CR865" s="190">
        <f t="shared" si="552"/>
        <v>0.5011249981015673</v>
      </c>
      <c r="CS865" s="200" t="str">
        <f t="shared" si="553"/>
        <v>Media</v>
      </c>
      <c r="CT865" s="201" t="str">
        <f t="shared" si="519"/>
        <v>Eutrofico</v>
      </c>
      <c r="CU865" s="178" t="s">
        <v>3369</v>
      </c>
      <c r="CV865" s="178" t="s">
        <v>3370</v>
      </c>
      <c r="CW865" s="182">
        <v>44550</v>
      </c>
      <c r="CX865" s="106">
        <f t="shared" si="554"/>
        <v>2.7784863293062321</v>
      </c>
    </row>
    <row r="866" spans="1:102" s="192" customFormat="1" ht="30" hidden="1" customHeight="1" x14ac:dyDescent="0.25">
      <c r="A866" s="178">
        <v>2021</v>
      </c>
      <c r="B866" s="179" t="s">
        <v>1322</v>
      </c>
      <c r="C866" s="179" t="s">
        <v>1315</v>
      </c>
      <c r="D866" s="85" t="s">
        <v>1323</v>
      </c>
      <c r="E866" s="179" t="s">
        <v>1317</v>
      </c>
      <c r="F866" s="180" t="s">
        <v>241</v>
      </c>
      <c r="G866" s="180" t="s">
        <v>991</v>
      </c>
      <c r="H866" s="171">
        <v>-75.516666670000006</v>
      </c>
      <c r="I866" s="172">
        <v>7.2347222220000003</v>
      </c>
      <c r="J866" s="193">
        <v>4722196.8810000001</v>
      </c>
      <c r="K866" s="194">
        <v>2358194.9640000002</v>
      </c>
      <c r="L866" s="174">
        <v>1692</v>
      </c>
      <c r="M866" s="180" t="s">
        <v>2544</v>
      </c>
      <c r="N866" s="180" t="s">
        <v>79</v>
      </c>
      <c r="O866" s="180" t="s">
        <v>2684</v>
      </c>
      <c r="P866" s="180" t="s">
        <v>685</v>
      </c>
      <c r="Q866" s="179" t="s">
        <v>243</v>
      </c>
      <c r="R866" s="179" t="s">
        <v>2694</v>
      </c>
      <c r="S866" s="179" t="s">
        <v>1318</v>
      </c>
      <c r="T866" s="179" t="s">
        <v>2695</v>
      </c>
      <c r="U866" s="85" t="s">
        <v>283</v>
      </c>
      <c r="V866" s="179" t="s">
        <v>2699</v>
      </c>
      <c r="W866" s="179" t="s">
        <v>1319</v>
      </c>
      <c r="X866" s="182" t="s">
        <v>1315</v>
      </c>
      <c r="Y866" s="182">
        <v>44530</v>
      </c>
      <c r="Z866" s="183">
        <v>2.3199999999999998</v>
      </c>
      <c r="AA866" s="183">
        <v>8.86</v>
      </c>
      <c r="AB866" s="183">
        <v>804</v>
      </c>
      <c r="AC866" s="183">
        <v>20.9</v>
      </c>
      <c r="AD866" s="183">
        <v>20.5</v>
      </c>
      <c r="AE866" s="183">
        <v>4.25</v>
      </c>
      <c r="AF866" s="183">
        <v>58.5</v>
      </c>
      <c r="AG866" s="183">
        <f t="shared" si="515"/>
        <v>-0.39999999999999858</v>
      </c>
      <c r="AH866" s="183">
        <v>199</v>
      </c>
      <c r="AI866" s="183">
        <v>71.400000000000006</v>
      </c>
      <c r="AJ866" s="183" t="s">
        <v>88</v>
      </c>
      <c r="AK866" s="183" t="s">
        <v>88</v>
      </c>
      <c r="AL866" s="183">
        <v>4640000</v>
      </c>
      <c r="AM866" s="183">
        <v>8620000</v>
      </c>
      <c r="AN866" s="183">
        <v>4786000</v>
      </c>
      <c r="AO866" s="183">
        <v>14.3</v>
      </c>
      <c r="AP866" s="185">
        <v>0.2484863293062323</v>
      </c>
      <c r="AQ866" s="183">
        <v>0.03</v>
      </c>
      <c r="AR866" s="183" t="s">
        <v>88</v>
      </c>
      <c r="AS866" s="183">
        <v>63.6</v>
      </c>
      <c r="AT866" s="183">
        <v>392</v>
      </c>
      <c r="AU866" s="183" t="s">
        <v>88</v>
      </c>
      <c r="AV866" s="183">
        <v>48</v>
      </c>
      <c r="AW866" s="183">
        <v>0.1</v>
      </c>
      <c r="AX866" s="183">
        <v>42.4</v>
      </c>
      <c r="AY866" s="183">
        <v>4.47</v>
      </c>
      <c r="AZ866" s="183">
        <v>278</v>
      </c>
      <c r="BA866" s="183">
        <v>78.2</v>
      </c>
      <c r="BB866" s="183" t="s">
        <v>88</v>
      </c>
      <c r="BC866" s="183" t="s">
        <v>88</v>
      </c>
      <c r="BD866" s="183" t="s">
        <v>88</v>
      </c>
      <c r="BE866" s="184" t="s">
        <v>88</v>
      </c>
      <c r="BF866" s="183" t="s">
        <v>88</v>
      </c>
      <c r="BG866" s="183" t="s">
        <v>88</v>
      </c>
      <c r="BH866" s="183" t="s">
        <v>88</v>
      </c>
      <c r="BI866" s="195">
        <f t="shared" si="520"/>
        <v>56.623905728704841</v>
      </c>
      <c r="BJ866" s="196">
        <f t="shared" si="521"/>
        <v>2</v>
      </c>
      <c r="BK866" s="196">
        <f t="shared" si="522"/>
        <v>55.194631394839234</v>
      </c>
      <c r="BL866" s="196">
        <f t="shared" si="516"/>
        <v>2</v>
      </c>
      <c r="BM866" s="196">
        <f t="shared" si="523"/>
        <v>99.104004398411917</v>
      </c>
      <c r="BN866" s="196">
        <f t="shared" si="524"/>
        <v>2</v>
      </c>
      <c r="BO866" s="196">
        <f t="shared" si="525"/>
        <v>90.551175090429538</v>
      </c>
      <c r="BP866" s="196">
        <f t="shared" si="526"/>
        <v>32.119014048970229</v>
      </c>
      <c r="BQ866" s="196">
        <f t="shared" si="527"/>
        <v>29.459802398105595</v>
      </c>
      <c r="BR866" s="185">
        <f t="shared" si="528"/>
        <v>40.034698667981289</v>
      </c>
      <c r="BS866" s="129" t="str">
        <f t="shared" si="529"/>
        <v>MALO</v>
      </c>
      <c r="BT866" s="186">
        <f t="shared" si="530"/>
        <v>9.4854586129753908</v>
      </c>
      <c r="BU866" s="187">
        <f t="shared" si="531"/>
        <v>0.58499999999999996</v>
      </c>
      <c r="BV866" s="197">
        <f t="shared" si="532"/>
        <v>0.1</v>
      </c>
      <c r="BW866" s="196">
        <f t="shared" si="533"/>
        <v>0.64009043239066288</v>
      </c>
      <c r="BX866" s="195">
        <f t="shared" si="517"/>
        <v>0.125</v>
      </c>
      <c r="BY866" s="197">
        <f t="shared" si="534"/>
        <v>0.876</v>
      </c>
      <c r="BZ866" s="197">
        <f t="shared" si="535"/>
        <v>0</v>
      </c>
      <c r="CA866" s="195">
        <f t="shared" si="536"/>
        <v>0.35</v>
      </c>
      <c r="CB866" s="187">
        <f t="shared" si="537"/>
        <v>0.38635266053469286</v>
      </c>
      <c r="CC866" s="198" t="str">
        <f t="shared" si="538"/>
        <v>Mala</v>
      </c>
      <c r="CD866" s="187">
        <f t="shared" si="539"/>
        <v>1</v>
      </c>
      <c r="CE866" s="185">
        <f t="shared" si="540"/>
        <v>0.17382398954200245</v>
      </c>
      <c r="CF866" s="185">
        <f t="shared" si="541"/>
        <v>1</v>
      </c>
      <c r="CG866" s="187">
        <f t="shared" si="542"/>
        <v>0.72460799651400087</v>
      </c>
      <c r="CH866" s="199" t="str">
        <f t="shared" si="543"/>
        <v>Alta</v>
      </c>
      <c r="CI866" s="185">
        <f t="shared" si="518"/>
        <v>1</v>
      </c>
      <c r="CJ866" s="185">
        <f t="shared" si="544"/>
        <v>1</v>
      </c>
      <c r="CK866" s="185">
        <f t="shared" si="545"/>
        <v>0.41500000000000004</v>
      </c>
      <c r="CL866" s="189">
        <f t="shared" si="546"/>
        <v>0.80500000000000005</v>
      </c>
      <c r="CM866" s="200" t="str">
        <f t="shared" si="547"/>
        <v>Muy Alta</v>
      </c>
      <c r="CN866" s="185">
        <f t="shared" si="548"/>
        <v>0.12400000000000001</v>
      </c>
      <c r="CO866" s="185">
        <f t="shared" si="549"/>
        <v>0.12400000000000001</v>
      </c>
      <c r="CP866" s="200" t="str">
        <f t="shared" si="550"/>
        <v>Ninguna</v>
      </c>
      <c r="CQ866" s="190">
        <f t="shared" si="551"/>
        <v>0.37449051924624155</v>
      </c>
      <c r="CR866" s="190">
        <f t="shared" si="552"/>
        <v>0.37449051924624155</v>
      </c>
      <c r="CS866" s="200" t="str">
        <f t="shared" si="553"/>
        <v>Baja</v>
      </c>
      <c r="CT866" s="201" t="str">
        <f t="shared" si="519"/>
        <v>Hipereutrofico</v>
      </c>
      <c r="CU866" s="178" t="s">
        <v>3369</v>
      </c>
      <c r="CV866" s="178" t="s">
        <v>3370</v>
      </c>
      <c r="CW866" s="182">
        <v>44550</v>
      </c>
      <c r="CX866" s="106">
        <f t="shared" si="554"/>
        <v>42.678486329306232</v>
      </c>
    </row>
    <row r="867" spans="1:102" s="192" customFormat="1" ht="30" hidden="1" customHeight="1" x14ac:dyDescent="0.25">
      <c r="A867" s="178">
        <v>2021</v>
      </c>
      <c r="B867" s="179" t="s">
        <v>3185</v>
      </c>
      <c r="C867" s="179" t="s">
        <v>3186</v>
      </c>
      <c r="D867" s="85" t="s">
        <v>3187</v>
      </c>
      <c r="E867" s="179" t="s">
        <v>2401</v>
      </c>
      <c r="F867" s="180" t="s">
        <v>241</v>
      </c>
      <c r="G867" s="180">
        <v>13</v>
      </c>
      <c r="H867" s="87">
        <v>-75.400986700000004</v>
      </c>
      <c r="I867" s="119">
        <v>6.4954029999999996</v>
      </c>
      <c r="J867" s="181">
        <v>4734563.88</v>
      </c>
      <c r="K867" s="180">
        <v>2276359.6510000001</v>
      </c>
      <c r="L867" s="89">
        <v>2236</v>
      </c>
      <c r="M867" s="180" t="s">
        <v>2544</v>
      </c>
      <c r="N867" s="180" t="s">
        <v>79</v>
      </c>
      <c r="O867" s="180" t="s">
        <v>2684</v>
      </c>
      <c r="P867" s="180" t="s">
        <v>685</v>
      </c>
      <c r="Q867" s="179" t="s">
        <v>2690</v>
      </c>
      <c r="R867" s="179" t="s">
        <v>703</v>
      </c>
      <c r="S867" s="179" t="s">
        <v>250</v>
      </c>
      <c r="T867" s="179" t="s">
        <v>251</v>
      </c>
      <c r="U867" s="85" t="s">
        <v>302</v>
      </c>
      <c r="V867" s="179" t="s">
        <v>303</v>
      </c>
      <c r="W867" s="179" t="s">
        <v>304</v>
      </c>
      <c r="X867" s="182" t="s">
        <v>3186</v>
      </c>
      <c r="Y867" s="182">
        <v>44542</v>
      </c>
      <c r="Z867" s="208">
        <v>780.2</v>
      </c>
      <c r="AA867" s="183">
        <v>7.55</v>
      </c>
      <c r="AB867" s="183">
        <v>97</v>
      </c>
      <c r="AC867" s="183">
        <v>17.5</v>
      </c>
      <c r="AD867" s="183">
        <v>18</v>
      </c>
      <c r="AE867" s="183">
        <v>6.57</v>
      </c>
      <c r="AF867" s="183">
        <v>89.3</v>
      </c>
      <c r="AG867" s="183">
        <f t="shared" si="515"/>
        <v>0.5</v>
      </c>
      <c r="AH867" s="183">
        <v>24.7</v>
      </c>
      <c r="AI867" s="183">
        <v>10</v>
      </c>
      <c r="AJ867" s="183" t="s">
        <v>88</v>
      </c>
      <c r="AK867" s="183" t="s">
        <v>88</v>
      </c>
      <c r="AL867" s="183">
        <v>236400</v>
      </c>
      <c r="AM867" s="183">
        <v>598150</v>
      </c>
      <c r="AN867" s="183">
        <v>241960</v>
      </c>
      <c r="AO867" s="185">
        <v>0.51500000000000001</v>
      </c>
      <c r="AP867" s="185">
        <v>0.2484863293062323</v>
      </c>
      <c r="AQ867" s="185">
        <v>0.03</v>
      </c>
      <c r="AR867" s="183" t="s">
        <v>88</v>
      </c>
      <c r="AS867" s="183">
        <v>9.77</v>
      </c>
      <c r="AT867" s="183">
        <v>109</v>
      </c>
      <c r="AU867" s="183" t="s">
        <v>88</v>
      </c>
      <c r="AV867" s="183">
        <v>18</v>
      </c>
      <c r="AW867" s="183">
        <v>0.1</v>
      </c>
      <c r="AX867" s="183">
        <v>3.7</v>
      </c>
      <c r="AY867" s="183">
        <v>0.35699999999999998</v>
      </c>
      <c r="AZ867" s="183">
        <v>37.1</v>
      </c>
      <c r="BA867" s="183">
        <v>26.2</v>
      </c>
      <c r="BB867" s="183" t="s">
        <v>88</v>
      </c>
      <c r="BC867" s="183" t="s">
        <v>88</v>
      </c>
      <c r="BD867" s="183" t="s">
        <v>88</v>
      </c>
      <c r="BE867" s="184" t="s">
        <v>88</v>
      </c>
      <c r="BF867" s="183" t="s">
        <v>88</v>
      </c>
      <c r="BG867" s="183" t="s">
        <v>88</v>
      </c>
      <c r="BH867" s="183" t="s">
        <v>88</v>
      </c>
      <c r="BI867" s="185">
        <f t="shared" si="520"/>
        <v>94.693838378613705</v>
      </c>
      <c r="BJ867" s="186">
        <f t="shared" si="521"/>
        <v>2</v>
      </c>
      <c r="BK867" s="186">
        <f t="shared" si="522"/>
        <v>92.756430575682316</v>
      </c>
      <c r="BL867" s="186">
        <f t="shared" si="516"/>
        <v>33.558700000000002</v>
      </c>
      <c r="BM867" s="186">
        <f t="shared" si="523"/>
        <v>99.104004398411917</v>
      </c>
      <c r="BN867" s="186">
        <f t="shared" si="524"/>
        <v>60.772499115582605</v>
      </c>
      <c r="BO867" s="186">
        <f t="shared" si="525"/>
        <v>89.888182341904681</v>
      </c>
      <c r="BP867" s="186">
        <f t="shared" si="526"/>
        <v>76.65849682706579</v>
      </c>
      <c r="BQ867" s="186">
        <f t="shared" si="527"/>
        <v>83.409212370747099</v>
      </c>
      <c r="BR867" s="185">
        <f t="shared" si="528"/>
        <v>67.26041008539687</v>
      </c>
      <c r="BS867" s="129" t="str">
        <f t="shared" si="529"/>
        <v>MEDIA</v>
      </c>
      <c r="BT867" s="186">
        <f t="shared" si="530"/>
        <v>10.364145658263306</v>
      </c>
      <c r="BU867" s="187">
        <f t="shared" si="531"/>
        <v>0.89300000000000002</v>
      </c>
      <c r="BV867" s="187">
        <f t="shared" si="532"/>
        <v>0.1</v>
      </c>
      <c r="BW867" s="186">
        <f t="shared" si="533"/>
        <v>1</v>
      </c>
      <c r="BX867" s="185">
        <f t="shared" si="517"/>
        <v>0.71</v>
      </c>
      <c r="BY867" s="187">
        <f t="shared" si="534"/>
        <v>0.96599999999999997</v>
      </c>
      <c r="BZ867" s="187">
        <f t="shared" si="535"/>
        <v>0.74749259197041273</v>
      </c>
      <c r="CA867" s="185">
        <f t="shared" si="536"/>
        <v>0.6</v>
      </c>
      <c r="CB867" s="187">
        <f t="shared" si="537"/>
        <v>0.72016896287585774</v>
      </c>
      <c r="CC867" s="188" t="str">
        <f t="shared" si="538"/>
        <v>Aceptable</v>
      </c>
      <c r="CD867" s="187">
        <f t="shared" si="539"/>
        <v>0.25250740802958732</v>
      </c>
      <c r="CE867" s="185">
        <f t="shared" si="540"/>
        <v>0</v>
      </c>
      <c r="CF867" s="185">
        <f t="shared" si="541"/>
        <v>0</v>
      </c>
      <c r="CG867" s="187">
        <f t="shared" si="542"/>
        <v>8.4169136009862436E-2</v>
      </c>
      <c r="CH867" s="178" t="str">
        <f t="shared" si="543"/>
        <v>Ninguna</v>
      </c>
      <c r="CI867" s="185">
        <f t="shared" si="518"/>
        <v>0.64999999999999991</v>
      </c>
      <c r="CJ867" s="185">
        <f t="shared" si="544"/>
        <v>1</v>
      </c>
      <c r="CK867" s="185">
        <f t="shared" si="545"/>
        <v>0.10699999999999998</v>
      </c>
      <c r="CL867" s="189">
        <f t="shared" si="546"/>
        <v>0.58566666666666667</v>
      </c>
      <c r="CM867" s="178" t="str">
        <f t="shared" si="547"/>
        <v>Media</v>
      </c>
      <c r="CN867" s="185">
        <f t="shared" si="548"/>
        <v>3.4000000000000002E-2</v>
      </c>
      <c r="CO867" s="185">
        <f t="shared" si="549"/>
        <v>3.4000000000000002E-2</v>
      </c>
      <c r="CP867" s="178" t="str">
        <f t="shared" si="550"/>
        <v>Ninguna</v>
      </c>
      <c r="CQ867" s="190">
        <f t="shared" si="551"/>
        <v>6.4802168504182875E-3</v>
      </c>
      <c r="CR867" s="190">
        <f t="shared" si="552"/>
        <v>6.4802168504182875E-3</v>
      </c>
      <c r="CS867" s="178" t="str">
        <f t="shared" si="553"/>
        <v>Ninguna</v>
      </c>
      <c r="CT867" s="191" t="str">
        <f t="shared" si="519"/>
        <v>Eutrofico</v>
      </c>
      <c r="CU867" s="178" t="s">
        <v>3371</v>
      </c>
      <c r="CV867" s="178" t="s">
        <v>3372</v>
      </c>
      <c r="CW867" s="182">
        <v>44559</v>
      </c>
      <c r="CX867" s="106">
        <f t="shared" si="554"/>
        <v>3.9784863293062322</v>
      </c>
    </row>
    <row r="868" spans="1:102" s="192" customFormat="1" ht="30" hidden="1" customHeight="1" x14ac:dyDescent="0.25">
      <c r="A868" s="178">
        <v>2021</v>
      </c>
      <c r="B868" s="179" t="s">
        <v>3191</v>
      </c>
      <c r="C868" s="179" t="s">
        <v>3186</v>
      </c>
      <c r="D868" s="85" t="s">
        <v>3192</v>
      </c>
      <c r="E868" s="179" t="s">
        <v>2401</v>
      </c>
      <c r="F868" s="180" t="s">
        <v>241</v>
      </c>
      <c r="G868" s="180">
        <v>13</v>
      </c>
      <c r="H868" s="171">
        <v>-75.400824</v>
      </c>
      <c r="I868" s="172">
        <v>6.4965219999999997</v>
      </c>
      <c r="J868" s="193">
        <v>4734582.4970000004</v>
      </c>
      <c r="K868" s="194">
        <v>2276483.3220000002</v>
      </c>
      <c r="L868" s="174">
        <v>2125</v>
      </c>
      <c r="M868" s="180" t="s">
        <v>2544</v>
      </c>
      <c r="N868" s="180" t="s">
        <v>79</v>
      </c>
      <c r="O868" s="180" t="s">
        <v>2684</v>
      </c>
      <c r="P868" s="180" t="s">
        <v>685</v>
      </c>
      <c r="Q868" s="179" t="s">
        <v>2690</v>
      </c>
      <c r="R868" s="179" t="s">
        <v>703</v>
      </c>
      <c r="S868" s="179" t="s">
        <v>250</v>
      </c>
      <c r="T868" s="179" t="s">
        <v>251</v>
      </c>
      <c r="U868" s="85" t="s">
        <v>302</v>
      </c>
      <c r="V868" s="179" t="s">
        <v>303</v>
      </c>
      <c r="W868" s="179" t="s">
        <v>304</v>
      </c>
      <c r="X868" s="182" t="s">
        <v>3186</v>
      </c>
      <c r="Y868" s="182">
        <v>44542</v>
      </c>
      <c r="Z868" s="208">
        <v>802.1</v>
      </c>
      <c r="AA868" s="183">
        <v>7.38</v>
      </c>
      <c r="AB868" s="183">
        <v>210</v>
      </c>
      <c r="AC868" s="183">
        <v>17.899999999999999</v>
      </c>
      <c r="AD868" s="183">
        <v>18</v>
      </c>
      <c r="AE868" s="183">
        <v>5.0199999999999996</v>
      </c>
      <c r="AF868" s="183">
        <v>68.599999999999994</v>
      </c>
      <c r="AG868" s="183">
        <f t="shared" si="515"/>
        <v>0.10000000000000142</v>
      </c>
      <c r="AH868" s="183">
        <v>72.900000000000006</v>
      </c>
      <c r="AI868" s="183">
        <v>21.4</v>
      </c>
      <c r="AJ868" s="183" t="s">
        <v>88</v>
      </c>
      <c r="AK868" s="183" t="s">
        <v>88</v>
      </c>
      <c r="AL868" s="183">
        <v>722000</v>
      </c>
      <c r="AM868" s="183">
        <v>3448000</v>
      </c>
      <c r="AN868" s="183">
        <v>767000</v>
      </c>
      <c r="AO868" s="183">
        <v>1.01</v>
      </c>
      <c r="AP868" s="185">
        <v>0.2484863293062323</v>
      </c>
      <c r="AQ868" s="185">
        <v>0.03</v>
      </c>
      <c r="AR868" s="183" t="s">
        <v>88</v>
      </c>
      <c r="AS868" s="183">
        <v>17.899999999999999</v>
      </c>
      <c r="AT868" s="183">
        <v>132</v>
      </c>
      <c r="AU868" s="183" t="s">
        <v>88</v>
      </c>
      <c r="AV868" s="183">
        <v>26</v>
      </c>
      <c r="AW868" s="183">
        <v>0.5</v>
      </c>
      <c r="AX868" s="183">
        <v>4.96</v>
      </c>
      <c r="AY868" s="183">
        <v>0.66900000000000004</v>
      </c>
      <c r="AZ868" s="183">
        <v>50.5</v>
      </c>
      <c r="BA868" s="183">
        <v>26.7</v>
      </c>
      <c r="BB868" s="183" t="s">
        <v>88</v>
      </c>
      <c r="BC868" s="183" t="s">
        <v>88</v>
      </c>
      <c r="BD868" s="183" t="s">
        <v>88</v>
      </c>
      <c r="BE868" s="184" t="s">
        <v>88</v>
      </c>
      <c r="BF868" s="183" t="s">
        <v>88</v>
      </c>
      <c r="BG868" s="183" t="s">
        <v>88</v>
      </c>
      <c r="BH868" s="183" t="s">
        <v>88</v>
      </c>
      <c r="BI868" s="185">
        <f t="shared" si="520"/>
        <v>71.735053598824933</v>
      </c>
      <c r="BJ868" s="186">
        <f t="shared" si="521"/>
        <v>2</v>
      </c>
      <c r="BK868" s="186">
        <f t="shared" si="522"/>
        <v>93.538512946156942</v>
      </c>
      <c r="BL868" s="186">
        <f t="shared" si="516"/>
        <v>10.984289366031987</v>
      </c>
      <c r="BM868" s="186">
        <f t="shared" si="523"/>
        <v>99.104004398411917</v>
      </c>
      <c r="BN868" s="186">
        <f t="shared" si="524"/>
        <v>40.535464076627633</v>
      </c>
      <c r="BO868" s="186">
        <f t="shared" si="525"/>
        <v>90.318016455685552</v>
      </c>
      <c r="BP868" s="186">
        <f t="shared" si="526"/>
        <v>64.117628014344589</v>
      </c>
      <c r="BQ868" s="186">
        <f t="shared" si="527"/>
        <v>80.86725746767361</v>
      </c>
      <c r="BR868" s="185">
        <f t="shared" si="528"/>
        <v>57.798334123098257</v>
      </c>
      <c r="BS868" s="129" t="str">
        <f t="shared" si="529"/>
        <v>MEDIA</v>
      </c>
      <c r="BT868" s="186">
        <f t="shared" si="530"/>
        <v>7.4140508221225705</v>
      </c>
      <c r="BU868" s="187">
        <f t="shared" si="531"/>
        <v>0.68599999999999994</v>
      </c>
      <c r="BV868" s="187">
        <f t="shared" si="532"/>
        <v>0.1</v>
      </c>
      <c r="BW868" s="186">
        <f t="shared" si="533"/>
        <v>1</v>
      </c>
      <c r="BX868" s="185">
        <f t="shared" si="517"/>
        <v>0.26</v>
      </c>
      <c r="BY868" s="187">
        <f t="shared" si="534"/>
        <v>0.94199999999999995</v>
      </c>
      <c r="BZ868" s="187">
        <f t="shared" si="535"/>
        <v>0.2891567317878212</v>
      </c>
      <c r="CA868" s="185">
        <f t="shared" si="536"/>
        <v>0.35</v>
      </c>
      <c r="CB868" s="187">
        <f t="shared" si="537"/>
        <v>0.52152194245029493</v>
      </c>
      <c r="CC868" s="188" t="str">
        <f t="shared" si="538"/>
        <v>Regular</v>
      </c>
      <c r="CD868" s="187">
        <f t="shared" si="539"/>
        <v>0.7108432682121788</v>
      </c>
      <c r="CE868" s="185">
        <f t="shared" si="540"/>
        <v>0</v>
      </c>
      <c r="CF868" s="185">
        <f t="shared" si="541"/>
        <v>2.5000000000000022E-3</v>
      </c>
      <c r="CG868" s="187">
        <f t="shared" si="542"/>
        <v>0.23778108940405959</v>
      </c>
      <c r="CH868" s="178" t="str">
        <f t="shared" si="543"/>
        <v>Baja</v>
      </c>
      <c r="CI868" s="185">
        <f t="shared" si="518"/>
        <v>0.88128964134443344</v>
      </c>
      <c r="CJ868" s="185">
        <f t="shared" si="544"/>
        <v>1</v>
      </c>
      <c r="CK868" s="185">
        <f t="shared" si="545"/>
        <v>0.31400000000000006</v>
      </c>
      <c r="CL868" s="189">
        <f t="shared" si="546"/>
        <v>0.73176321378147779</v>
      </c>
      <c r="CM868" s="178" t="str">
        <f t="shared" si="547"/>
        <v>Alta</v>
      </c>
      <c r="CN868" s="185">
        <f t="shared" si="548"/>
        <v>5.7999999999999996E-2</v>
      </c>
      <c r="CO868" s="185">
        <f t="shared" si="549"/>
        <v>5.7999999999999996E-2</v>
      </c>
      <c r="CP868" s="178" t="str">
        <f t="shared" si="550"/>
        <v>Ninguna</v>
      </c>
      <c r="CQ868" s="190">
        <f t="shared" si="551"/>
        <v>3.6151508285131033E-3</v>
      </c>
      <c r="CR868" s="190">
        <f t="shared" si="552"/>
        <v>3.6151508285131033E-3</v>
      </c>
      <c r="CS868" s="178" t="str">
        <f t="shared" si="553"/>
        <v>Ninguna</v>
      </c>
      <c r="CT868" s="191" t="str">
        <f t="shared" si="519"/>
        <v>Eutrofico</v>
      </c>
      <c r="CU868" s="178" t="s">
        <v>3371</v>
      </c>
      <c r="CV868" s="178" t="s">
        <v>3372</v>
      </c>
      <c r="CW868" s="182">
        <v>44559</v>
      </c>
      <c r="CX868" s="106">
        <f t="shared" si="554"/>
        <v>5.238486329306232</v>
      </c>
    </row>
    <row r="869" spans="1:102" s="192" customFormat="1" ht="30" hidden="1" customHeight="1" x14ac:dyDescent="0.25">
      <c r="A869" s="178">
        <v>2021</v>
      </c>
      <c r="B869" s="179" t="s">
        <v>1365</v>
      </c>
      <c r="C869" s="179" t="s">
        <v>561</v>
      </c>
      <c r="D869" s="85" t="s">
        <v>1366</v>
      </c>
      <c r="E869" s="179" t="s">
        <v>1367</v>
      </c>
      <c r="F869" s="180" t="s">
        <v>241</v>
      </c>
      <c r="G869" s="180">
        <v>5</v>
      </c>
      <c r="H869" s="87">
        <v>-75.508719240000005</v>
      </c>
      <c r="I869" s="119">
        <v>6.5655743800000002</v>
      </c>
      <c r="J869" s="181">
        <v>4722685.1569999997</v>
      </c>
      <c r="K869" s="180">
        <v>2284178.6510000001</v>
      </c>
      <c r="L869" s="89">
        <v>2301</v>
      </c>
      <c r="M869" s="180" t="s">
        <v>2544</v>
      </c>
      <c r="N869" s="180" t="s">
        <v>79</v>
      </c>
      <c r="O869" s="180" t="s">
        <v>2684</v>
      </c>
      <c r="P869" s="180" t="s">
        <v>685</v>
      </c>
      <c r="Q869" s="179" t="s">
        <v>2690</v>
      </c>
      <c r="R869" s="179" t="s">
        <v>703</v>
      </c>
      <c r="S869" s="179" t="s">
        <v>250</v>
      </c>
      <c r="T869" s="179" t="s">
        <v>251</v>
      </c>
      <c r="U869" s="85" t="s">
        <v>595</v>
      </c>
      <c r="V869" s="179" t="s">
        <v>596</v>
      </c>
      <c r="W869" s="179" t="s">
        <v>599</v>
      </c>
      <c r="X869" s="182" t="s">
        <v>561</v>
      </c>
      <c r="Y869" s="182">
        <v>44540</v>
      </c>
      <c r="Z869" s="183" t="s">
        <v>3355</v>
      </c>
      <c r="AA869" s="183">
        <v>7.64</v>
      </c>
      <c r="AB869" s="183">
        <v>44.7</v>
      </c>
      <c r="AC869" s="183">
        <v>17.100000000000001</v>
      </c>
      <c r="AD869" s="183">
        <v>21</v>
      </c>
      <c r="AE869" s="183">
        <v>7.04</v>
      </c>
      <c r="AF869" s="183">
        <v>99.6</v>
      </c>
      <c r="AG869" s="183">
        <f t="shared" si="515"/>
        <v>3.8999999999999986</v>
      </c>
      <c r="AH869" s="183">
        <v>17.5</v>
      </c>
      <c r="AI869" s="183">
        <v>2</v>
      </c>
      <c r="AJ869" s="183" t="s">
        <v>88</v>
      </c>
      <c r="AK869" s="183" t="s">
        <v>88</v>
      </c>
      <c r="AL869" s="183">
        <v>8390</v>
      </c>
      <c r="AM869" s="183">
        <v>64880</v>
      </c>
      <c r="AN869" s="183">
        <v>8600</v>
      </c>
      <c r="AO869" s="183">
        <v>0.5</v>
      </c>
      <c r="AP869" s="185">
        <v>0.2484863293062323</v>
      </c>
      <c r="AQ869" s="183">
        <v>0.03</v>
      </c>
      <c r="AR869" s="185" t="s">
        <v>88</v>
      </c>
      <c r="AS869" s="183">
        <v>21.4</v>
      </c>
      <c r="AT869" s="183">
        <v>103</v>
      </c>
      <c r="AU869" s="183" t="s">
        <v>88</v>
      </c>
      <c r="AV869" s="183">
        <v>36</v>
      </c>
      <c r="AW869" s="183">
        <v>0.1</v>
      </c>
      <c r="AX869" s="183">
        <v>2.5</v>
      </c>
      <c r="AY869" s="183">
        <v>0.191</v>
      </c>
      <c r="AZ869" s="183">
        <v>16.399999999999999</v>
      </c>
      <c r="BA869" s="183">
        <v>10.6</v>
      </c>
      <c r="BB869" s="183" t="s">
        <v>88</v>
      </c>
      <c r="BC869" s="183" t="s">
        <v>88</v>
      </c>
      <c r="BD869" s="183" t="s">
        <v>88</v>
      </c>
      <c r="BE869" s="184" t="s">
        <v>88</v>
      </c>
      <c r="BF869" s="183" t="s">
        <v>88</v>
      </c>
      <c r="BG869" s="183" t="s">
        <v>88</v>
      </c>
      <c r="BH869" s="183" t="s">
        <v>88</v>
      </c>
      <c r="BI869" s="195">
        <f t="shared" si="520"/>
        <v>98.711334220566016</v>
      </c>
      <c r="BJ869" s="196">
        <f t="shared" si="521"/>
        <v>10.822588363214944</v>
      </c>
      <c r="BK869" s="196">
        <f t="shared" si="522"/>
        <v>91.978188849432627</v>
      </c>
      <c r="BL869" s="196">
        <f t="shared" si="516"/>
        <v>80.14150832</v>
      </c>
      <c r="BM869" s="196">
        <f t="shared" si="523"/>
        <v>99.104004398411917</v>
      </c>
      <c r="BN869" s="196">
        <f t="shared" si="524"/>
        <v>61.608367706250007</v>
      </c>
      <c r="BO869" s="196">
        <f t="shared" si="525"/>
        <v>78.829219408181103</v>
      </c>
      <c r="BP869" s="196">
        <f t="shared" si="526"/>
        <v>59.84703412965424</v>
      </c>
      <c r="BQ869" s="196">
        <f t="shared" si="527"/>
        <v>83.948802053139104</v>
      </c>
      <c r="BR869" s="185">
        <f t="shared" si="528"/>
        <v>72.064045669624576</v>
      </c>
      <c r="BS869" s="129" t="str">
        <f t="shared" si="529"/>
        <v>BUENA</v>
      </c>
      <c r="BT869" s="186">
        <f t="shared" si="530"/>
        <v>13.089005235602095</v>
      </c>
      <c r="BU869" s="187">
        <f t="shared" si="531"/>
        <v>0.996</v>
      </c>
      <c r="BV869" s="197">
        <f t="shared" si="532"/>
        <v>0.1</v>
      </c>
      <c r="BW869" s="196">
        <f t="shared" si="533"/>
        <v>1</v>
      </c>
      <c r="BX869" s="195">
        <f t="shared" si="517"/>
        <v>0.91</v>
      </c>
      <c r="BY869" s="197">
        <f t="shared" si="534"/>
        <v>0.91200000000000003</v>
      </c>
      <c r="BZ869" s="197">
        <f t="shared" si="535"/>
        <v>0.9105846499707323</v>
      </c>
      <c r="CA869" s="195">
        <f t="shared" si="536"/>
        <v>0.6</v>
      </c>
      <c r="CB869" s="187">
        <f t="shared" si="537"/>
        <v>0.77992185099590261</v>
      </c>
      <c r="CC869" s="198" t="str">
        <f t="shared" si="538"/>
        <v>Aceptable</v>
      </c>
      <c r="CD869" s="187">
        <f t="shared" si="539"/>
        <v>8.9415350029267732E-2</v>
      </c>
      <c r="CE869" s="185">
        <f t="shared" si="540"/>
        <v>0</v>
      </c>
      <c r="CF869" s="185">
        <f t="shared" si="541"/>
        <v>0</v>
      </c>
      <c r="CG869" s="187">
        <f t="shared" si="542"/>
        <v>2.9805116676422577E-2</v>
      </c>
      <c r="CH869" s="199" t="str">
        <f t="shared" si="543"/>
        <v>Ninguna</v>
      </c>
      <c r="CI869" s="185">
        <f t="shared" si="518"/>
        <v>0</v>
      </c>
      <c r="CJ869" s="185">
        <f t="shared" si="544"/>
        <v>1</v>
      </c>
      <c r="CK869" s="185">
        <f t="shared" si="545"/>
        <v>4.0000000000000036E-3</v>
      </c>
      <c r="CL869" s="189">
        <f t="shared" si="546"/>
        <v>0.33466666666666667</v>
      </c>
      <c r="CM869" s="200" t="str">
        <f t="shared" si="547"/>
        <v>Baja</v>
      </c>
      <c r="CN869" s="185">
        <f t="shared" si="548"/>
        <v>8.7999999999999995E-2</v>
      </c>
      <c r="CO869" s="185">
        <f t="shared" si="549"/>
        <v>8.7999999999999995E-2</v>
      </c>
      <c r="CP869" s="200" t="str">
        <f t="shared" si="550"/>
        <v>Ninguna</v>
      </c>
      <c r="CQ869" s="190">
        <f t="shared" si="551"/>
        <v>8.8189010196426994E-3</v>
      </c>
      <c r="CR869" s="190">
        <f t="shared" si="552"/>
        <v>8.8189010196426994E-3</v>
      </c>
      <c r="CS869" s="200" t="str">
        <f t="shared" si="553"/>
        <v>Ninguna</v>
      </c>
      <c r="CT869" s="201" t="str">
        <f t="shared" si="519"/>
        <v>Eutrofico</v>
      </c>
      <c r="CU869" s="178" t="s">
        <v>3373</v>
      </c>
      <c r="CV869" s="178" t="s">
        <v>3374</v>
      </c>
      <c r="CW869" s="182">
        <v>44558</v>
      </c>
      <c r="CX869" s="106">
        <f t="shared" si="554"/>
        <v>2.7784863293062321</v>
      </c>
    </row>
    <row r="870" spans="1:102" s="192" customFormat="1" ht="30" hidden="1" customHeight="1" x14ac:dyDescent="0.25">
      <c r="A870" s="178">
        <v>2021</v>
      </c>
      <c r="B870" s="179" t="s">
        <v>1370</v>
      </c>
      <c r="C870" s="179" t="s">
        <v>561</v>
      </c>
      <c r="D870" s="85" t="s">
        <v>1371</v>
      </c>
      <c r="E870" s="179" t="s">
        <v>1367</v>
      </c>
      <c r="F870" s="180" t="s">
        <v>241</v>
      </c>
      <c r="G870" s="180">
        <v>5</v>
      </c>
      <c r="H870" s="171">
        <v>-75.508673709999997</v>
      </c>
      <c r="I870" s="172">
        <v>6.5646285400000002</v>
      </c>
      <c r="J870" s="193">
        <v>4722689.6109999996</v>
      </c>
      <c r="K870" s="194">
        <v>2284074.105</v>
      </c>
      <c r="L870" s="174">
        <v>2291</v>
      </c>
      <c r="M870" s="180" t="s">
        <v>2544</v>
      </c>
      <c r="N870" s="180" t="s">
        <v>79</v>
      </c>
      <c r="O870" s="180" t="s">
        <v>2684</v>
      </c>
      <c r="P870" s="180" t="s">
        <v>685</v>
      </c>
      <c r="Q870" s="179" t="s">
        <v>2690</v>
      </c>
      <c r="R870" s="179" t="s">
        <v>703</v>
      </c>
      <c r="S870" s="179" t="s">
        <v>250</v>
      </c>
      <c r="T870" s="179" t="s">
        <v>251</v>
      </c>
      <c r="U870" s="85" t="s">
        <v>595</v>
      </c>
      <c r="V870" s="179" t="s">
        <v>596</v>
      </c>
      <c r="W870" s="179" t="s">
        <v>599</v>
      </c>
      <c r="X870" s="182" t="s">
        <v>561</v>
      </c>
      <c r="Y870" s="182">
        <v>44540</v>
      </c>
      <c r="Z870" s="183" t="s">
        <v>3355</v>
      </c>
      <c r="AA870" s="183">
        <v>7.57</v>
      </c>
      <c r="AB870" s="183">
        <v>51.8</v>
      </c>
      <c r="AC870" s="183">
        <v>20</v>
      </c>
      <c r="AD870" s="183">
        <v>21</v>
      </c>
      <c r="AE870" s="183">
        <v>6.79</v>
      </c>
      <c r="AF870" s="183">
        <v>98.9</v>
      </c>
      <c r="AG870" s="183">
        <f t="shared" si="515"/>
        <v>1</v>
      </c>
      <c r="AH870" s="183">
        <v>25.9</v>
      </c>
      <c r="AI870" s="183">
        <v>3.61</v>
      </c>
      <c r="AJ870" s="183" t="s">
        <v>88</v>
      </c>
      <c r="AK870" s="183" t="s">
        <v>88</v>
      </c>
      <c r="AL870" s="183">
        <v>88200</v>
      </c>
      <c r="AM870" s="183">
        <v>224700</v>
      </c>
      <c r="AN870" s="183">
        <v>90800</v>
      </c>
      <c r="AO870" s="183">
        <v>0.5</v>
      </c>
      <c r="AP870" s="185">
        <v>0.2484863293062323</v>
      </c>
      <c r="AQ870" s="183">
        <v>0.03</v>
      </c>
      <c r="AR870" s="185" t="s">
        <v>88</v>
      </c>
      <c r="AS870" s="183">
        <v>19.3</v>
      </c>
      <c r="AT870" s="183">
        <v>98</v>
      </c>
      <c r="AU870" s="183" t="s">
        <v>88</v>
      </c>
      <c r="AV870" s="183">
        <v>21</v>
      </c>
      <c r="AW870" s="183">
        <v>0.1</v>
      </c>
      <c r="AX870" s="183">
        <v>10</v>
      </c>
      <c r="AY870" s="183">
        <v>0.215</v>
      </c>
      <c r="AZ870" s="183">
        <v>17.2</v>
      </c>
      <c r="BA870" s="183">
        <v>11.1</v>
      </c>
      <c r="BB870" s="183" t="s">
        <v>88</v>
      </c>
      <c r="BC870" s="183" t="s">
        <v>88</v>
      </c>
      <c r="BD870" s="183" t="s">
        <v>88</v>
      </c>
      <c r="BE870" s="184" t="s">
        <v>88</v>
      </c>
      <c r="BF870" s="183" t="s">
        <v>88</v>
      </c>
      <c r="BG870" s="183" t="s">
        <v>88</v>
      </c>
      <c r="BH870" s="183" t="s">
        <v>88</v>
      </c>
      <c r="BI870" s="195">
        <f t="shared" si="520"/>
        <v>98.623698254258073</v>
      </c>
      <c r="BJ870" s="196">
        <f t="shared" si="521"/>
        <v>4.0452785252850116</v>
      </c>
      <c r="BK870" s="196">
        <f t="shared" si="522"/>
        <v>92.623220484652848</v>
      </c>
      <c r="BL870" s="196">
        <f t="shared" si="516"/>
        <v>66.953156043876675</v>
      </c>
      <c r="BM870" s="196">
        <f t="shared" si="523"/>
        <v>99.104004398411917</v>
      </c>
      <c r="BN870" s="196">
        <f t="shared" si="524"/>
        <v>61.608367706250007</v>
      </c>
      <c r="BO870" s="196">
        <f t="shared" si="525"/>
        <v>89.058291121899998</v>
      </c>
      <c r="BP870" s="196">
        <f t="shared" si="526"/>
        <v>62.338261325569384</v>
      </c>
      <c r="BQ870" s="196">
        <f t="shared" si="527"/>
        <v>84.354378765617611</v>
      </c>
      <c r="BR870" s="185">
        <f t="shared" si="528"/>
        <v>70.835608427702695</v>
      </c>
      <c r="BS870" s="129" t="str">
        <f t="shared" si="529"/>
        <v>BUENA</v>
      </c>
      <c r="BT870" s="186">
        <f t="shared" si="530"/>
        <v>46.511627906976742</v>
      </c>
      <c r="BU870" s="187">
        <f t="shared" si="531"/>
        <v>0.9890000000000001</v>
      </c>
      <c r="BV870" s="197">
        <f t="shared" si="532"/>
        <v>0.1</v>
      </c>
      <c r="BW870" s="196">
        <f t="shared" si="533"/>
        <v>1</v>
      </c>
      <c r="BX870" s="195">
        <f t="shared" si="517"/>
        <v>0.51</v>
      </c>
      <c r="BY870" s="197">
        <f t="shared" si="534"/>
        <v>0.95699999999999996</v>
      </c>
      <c r="BZ870" s="197">
        <f t="shared" si="535"/>
        <v>0.89105636092034757</v>
      </c>
      <c r="CA870" s="195">
        <f t="shared" si="536"/>
        <v>0.15</v>
      </c>
      <c r="CB870" s="187">
        <f t="shared" si="537"/>
        <v>0.66336789052884881</v>
      </c>
      <c r="CC870" s="198" t="str">
        <f t="shared" si="538"/>
        <v>Regular</v>
      </c>
      <c r="CD870" s="187">
        <f t="shared" si="539"/>
        <v>0.10894363907965242</v>
      </c>
      <c r="CE870" s="185">
        <f t="shared" si="540"/>
        <v>0</v>
      </c>
      <c r="CF870" s="185">
        <f t="shared" si="541"/>
        <v>0</v>
      </c>
      <c r="CG870" s="187">
        <f t="shared" si="542"/>
        <v>3.6314546359884139E-2</v>
      </c>
      <c r="CH870" s="199" t="str">
        <f t="shared" si="543"/>
        <v>Ninguna</v>
      </c>
      <c r="CI870" s="185">
        <f t="shared" si="518"/>
        <v>0.34025504133396056</v>
      </c>
      <c r="CJ870" s="185">
        <f t="shared" si="544"/>
        <v>1</v>
      </c>
      <c r="CK870" s="185">
        <f t="shared" si="545"/>
        <v>1.0999999999999899E-2</v>
      </c>
      <c r="CL870" s="189">
        <f t="shared" si="546"/>
        <v>0.45041834711132017</v>
      </c>
      <c r="CM870" s="200" t="str">
        <f t="shared" si="547"/>
        <v>Media</v>
      </c>
      <c r="CN870" s="185">
        <f t="shared" si="548"/>
        <v>4.2999999999999997E-2</v>
      </c>
      <c r="CO870" s="185">
        <f t="shared" si="549"/>
        <v>4.2999999999999997E-2</v>
      </c>
      <c r="CP870" s="200" t="str">
        <f t="shared" si="550"/>
        <v>Ninguna</v>
      </c>
      <c r="CQ870" s="190">
        <f t="shared" si="551"/>
        <v>6.939926331218137E-3</v>
      </c>
      <c r="CR870" s="190">
        <f t="shared" si="552"/>
        <v>6.939926331218137E-3</v>
      </c>
      <c r="CS870" s="200" t="str">
        <f t="shared" si="553"/>
        <v>Ninguna</v>
      </c>
      <c r="CT870" s="201" t="str">
        <f t="shared" si="519"/>
        <v>Eutrofico</v>
      </c>
      <c r="CU870" s="178" t="s">
        <v>3373</v>
      </c>
      <c r="CV870" s="178" t="s">
        <v>3374</v>
      </c>
      <c r="CW870" s="182">
        <v>44558</v>
      </c>
      <c r="CX870" s="106">
        <f t="shared" si="554"/>
        <v>10.278486329306233</v>
      </c>
    </row>
    <row r="871" spans="1:102" s="192" customFormat="1" ht="30" hidden="1" customHeight="1" x14ac:dyDescent="0.25">
      <c r="A871" s="178">
        <v>2021</v>
      </c>
      <c r="B871" s="179" t="s">
        <v>1292</v>
      </c>
      <c r="C871" s="179" t="s">
        <v>1293</v>
      </c>
      <c r="D871" s="85" t="s">
        <v>1294</v>
      </c>
      <c r="E871" s="180" t="s">
        <v>1295</v>
      </c>
      <c r="F871" s="180" t="s">
        <v>241</v>
      </c>
      <c r="G871" s="180">
        <v>24</v>
      </c>
      <c r="H871" s="87">
        <v>-75.454999999999998</v>
      </c>
      <c r="I871" s="119">
        <v>6.9563888890000003</v>
      </c>
      <c r="J871" s="181">
        <v>4728845.057</v>
      </c>
      <c r="K871" s="180">
        <v>2327373.5619999999</v>
      </c>
      <c r="L871" s="89">
        <v>1760</v>
      </c>
      <c r="M871" s="180" t="s">
        <v>2544</v>
      </c>
      <c r="N871" s="180" t="s">
        <v>79</v>
      </c>
      <c r="O871" s="180" t="s">
        <v>2684</v>
      </c>
      <c r="P871" s="180" t="s">
        <v>685</v>
      </c>
      <c r="Q871" s="179" t="s">
        <v>2690</v>
      </c>
      <c r="R871" s="179" t="s">
        <v>703</v>
      </c>
      <c r="S871" s="179" t="s">
        <v>262</v>
      </c>
      <c r="T871" s="179" t="s">
        <v>263</v>
      </c>
      <c r="U871" s="85" t="s">
        <v>264</v>
      </c>
      <c r="V871" s="179" t="s">
        <v>265</v>
      </c>
      <c r="W871" s="179" t="s">
        <v>1296</v>
      </c>
      <c r="X871" s="182" t="s">
        <v>1293</v>
      </c>
      <c r="Y871" s="182">
        <v>44536</v>
      </c>
      <c r="Z871" s="183">
        <v>525.5</v>
      </c>
      <c r="AA871" s="183">
        <v>7.3</v>
      </c>
      <c r="AB871" s="183">
        <v>47.9</v>
      </c>
      <c r="AC871" s="183">
        <v>19.399999999999999</v>
      </c>
      <c r="AD871" s="183">
        <v>18.5</v>
      </c>
      <c r="AE871" s="183">
        <v>7.14</v>
      </c>
      <c r="AF871" s="183">
        <v>97</v>
      </c>
      <c r="AG871" s="183">
        <f t="shared" si="515"/>
        <v>-0.89999999999999858</v>
      </c>
      <c r="AH871" s="183">
        <v>10</v>
      </c>
      <c r="AI871" s="183">
        <v>2.34</v>
      </c>
      <c r="AJ871" s="183" t="s">
        <v>88</v>
      </c>
      <c r="AK871" s="183" t="s">
        <v>88</v>
      </c>
      <c r="AL871" s="183">
        <v>75600</v>
      </c>
      <c r="AM871" s="183">
        <v>284450</v>
      </c>
      <c r="AN871" s="183">
        <v>77010</v>
      </c>
      <c r="AO871" s="183">
        <v>0.5</v>
      </c>
      <c r="AP871" s="185">
        <v>0.2484863293062323</v>
      </c>
      <c r="AQ871" s="185">
        <v>0.03</v>
      </c>
      <c r="AR871" s="185" t="s">
        <v>88</v>
      </c>
      <c r="AS871" s="183">
        <v>4.26</v>
      </c>
      <c r="AT871" s="183">
        <v>44</v>
      </c>
      <c r="AU871" s="183" t="s">
        <v>88</v>
      </c>
      <c r="AV871" s="183">
        <v>7</v>
      </c>
      <c r="AW871" s="183">
        <v>0.1</v>
      </c>
      <c r="AX871" s="185">
        <v>2.5</v>
      </c>
      <c r="AY871" s="183">
        <v>0.157</v>
      </c>
      <c r="AZ871" s="183">
        <v>20.9</v>
      </c>
      <c r="BA871" s="183">
        <v>7.59</v>
      </c>
      <c r="BB871" s="183" t="s">
        <v>88</v>
      </c>
      <c r="BC871" s="183" t="s">
        <v>88</v>
      </c>
      <c r="BD871" s="183" t="s">
        <v>88</v>
      </c>
      <c r="BE871" s="184" t="s">
        <v>88</v>
      </c>
      <c r="BF871" s="183" t="s">
        <v>88</v>
      </c>
      <c r="BG871" s="183" t="s">
        <v>88</v>
      </c>
      <c r="BH871" s="183" t="s">
        <v>88</v>
      </c>
      <c r="BI871" s="195">
        <f t="shared" si="520"/>
        <v>98.248378601054924</v>
      </c>
      <c r="BJ871" s="196">
        <f t="shared" si="521"/>
        <v>4.3571452222731661</v>
      </c>
      <c r="BK871" s="196">
        <f t="shared" si="522"/>
        <v>93.167407243000724</v>
      </c>
      <c r="BL871" s="196">
        <f t="shared" si="516"/>
        <v>77.152462190667393</v>
      </c>
      <c r="BM871" s="196">
        <f t="shared" si="523"/>
        <v>99.104004398411917</v>
      </c>
      <c r="BN871" s="196">
        <f t="shared" si="524"/>
        <v>61.608367706250007</v>
      </c>
      <c r="BO871" s="196">
        <f t="shared" si="525"/>
        <v>90.436982980537692</v>
      </c>
      <c r="BP871" s="196">
        <f t="shared" si="526"/>
        <v>87.754403996177174</v>
      </c>
      <c r="BQ871" s="196">
        <f t="shared" si="527"/>
        <v>85.542808057625606</v>
      </c>
      <c r="BR871" s="185">
        <f t="shared" si="528"/>
        <v>74.257837627694471</v>
      </c>
      <c r="BS871" s="129" t="str">
        <f t="shared" si="529"/>
        <v>BUENA</v>
      </c>
      <c r="BT871" s="186">
        <f t="shared" si="530"/>
        <v>15.923566878980891</v>
      </c>
      <c r="BU871" s="187">
        <f t="shared" si="531"/>
        <v>0.97</v>
      </c>
      <c r="BV871" s="197">
        <f t="shared" si="532"/>
        <v>0.1</v>
      </c>
      <c r="BW871" s="196">
        <f t="shared" si="533"/>
        <v>1</v>
      </c>
      <c r="BX871" s="195">
        <f t="shared" si="517"/>
        <v>0.91</v>
      </c>
      <c r="BY871" s="197">
        <f t="shared" si="534"/>
        <v>0.999</v>
      </c>
      <c r="BZ871" s="197">
        <f t="shared" si="535"/>
        <v>0.90190438642686721</v>
      </c>
      <c r="CA871" s="195">
        <f t="shared" si="536"/>
        <v>0.8</v>
      </c>
      <c r="CB871" s="187">
        <f t="shared" si="537"/>
        <v>0.81472661409976144</v>
      </c>
      <c r="CC871" s="198" t="str">
        <f t="shared" si="538"/>
        <v>Aceptable</v>
      </c>
      <c r="CD871" s="187">
        <f t="shared" si="539"/>
        <v>9.8095613573132803E-2</v>
      </c>
      <c r="CE871" s="185">
        <f t="shared" si="540"/>
        <v>0</v>
      </c>
      <c r="CF871" s="185">
        <f t="shared" si="541"/>
        <v>0</v>
      </c>
      <c r="CG871" s="187">
        <f t="shared" si="542"/>
        <v>3.2698537857710937E-2</v>
      </c>
      <c r="CH871" s="199" t="str">
        <f t="shared" si="543"/>
        <v>Ninguna</v>
      </c>
      <c r="CI871" s="185">
        <f t="shared" si="518"/>
        <v>0.20845110018709995</v>
      </c>
      <c r="CJ871" s="185">
        <f t="shared" si="544"/>
        <v>1</v>
      </c>
      <c r="CK871" s="185">
        <f t="shared" si="545"/>
        <v>3.0000000000000027E-2</v>
      </c>
      <c r="CL871" s="189">
        <f t="shared" si="546"/>
        <v>0.41281703339569997</v>
      </c>
      <c r="CM871" s="200" t="str">
        <f t="shared" si="547"/>
        <v>Media</v>
      </c>
      <c r="CN871" s="185">
        <f t="shared" si="548"/>
        <v>0</v>
      </c>
      <c r="CO871" s="185">
        <f t="shared" si="549"/>
        <v>0</v>
      </c>
      <c r="CP871" s="200" t="str">
        <f t="shared" si="550"/>
        <v>Ninguna</v>
      </c>
      <c r="CQ871" s="190">
        <f t="shared" si="551"/>
        <v>2.7456171748128253E-3</v>
      </c>
      <c r="CR871" s="190">
        <f t="shared" si="552"/>
        <v>2.7456171748128253E-3</v>
      </c>
      <c r="CS871" s="200" t="str">
        <f t="shared" si="553"/>
        <v>Ninguna</v>
      </c>
      <c r="CT871" s="201" t="str">
        <f t="shared" si="519"/>
        <v>Eutrofico</v>
      </c>
      <c r="CU871" s="178" t="s">
        <v>3375</v>
      </c>
      <c r="CV871" s="178" t="s">
        <v>3376</v>
      </c>
      <c r="CW871" s="182">
        <v>44554</v>
      </c>
      <c r="CX871" s="106">
        <f t="shared" si="554"/>
        <v>2.7784863293062321</v>
      </c>
    </row>
    <row r="872" spans="1:102" s="192" customFormat="1" ht="30" hidden="1" customHeight="1" x14ac:dyDescent="0.25">
      <c r="A872" s="178">
        <v>2021</v>
      </c>
      <c r="B872" s="179" t="s">
        <v>1299</v>
      </c>
      <c r="C872" s="179" t="s">
        <v>1293</v>
      </c>
      <c r="D872" s="85" t="s">
        <v>1300</v>
      </c>
      <c r="E872" s="180" t="s">
        <v>1295</v>
      </c>
      <c r="F872" s="180" t="s">
        <v>241</v>
      </c>
      <c r="G872" s="180">
        <v>24</v>
      </c>
      <c r="H872" s="171">
        <v>-75.454999999999998</v>
      </c>
      <c r="I872" s="172">
        <v>6.9563888890000003</v>
      </c>
      <c r="J872" s="193">
        <v>4728845.057</v>
      </c>
      <c r="K872" s="194">
        <v>2327373.5619999999</v>
      </c>
      <c r="L872" s="174">
        <v>1759</v>
      </c>
      <c r="M872" s="180" t="s">
        <v>2544</v>
      </c>
      <c r="N872" s="180" t="s">
        <v>79</v>
      </c>
      <c r="O872" s="180" t="s">
        <v>2684</v>
      </c>
      <c r="P872" s="180" t="s">
        <v>685</v>
      </c>
      <c r="Q872" s="179" t="s">
        <v>2690</v>
      </c>
      <c r="R872" s="179" t="s">
        <v>703</v>
      </c>
      <c r="S872" s="179" t="s">
        <v>262</v>
      </c>
      <c r="T872" s="179" t="s">
        <v>263</v>
      </c>
      <c r="U872" s="85" t="s">
        <v>264</v>
      </c>
      <c r="V872" s="179" t="s">
        <v>265</v>
      </c>
      <c r="W872" s="179" t="s">
        <v>1296</v>
      </c>
      <c r="X872" s="182" t="s">
        <v>1293</v>
      </c>
      <c r="Y872" s="182">
        <v>44536</v>
      </c>
      <c r="Z872" s="183">
        <v>756.9</v>
      </c>
      <c r="AA872" s="183">
        <v>7.17</v>
      </c>
      <c r="AB872" s="183">
        <v>51.2</v>
      </c>
      <c r="AC872" s="183">
        <v>20.5</v>
      </c>
      <c r="AD872" s="183">
        <v>19.5</v>
      </c>
      <c r="AE872" s="183">
        <v>6.55</v>
      </c>
      <c r="AF872" s="183">
        <v>94.3</v>
      </c>
      <c r="AG872" s="183">
        <f t="shared" si="515"/>
        <v>-1</v>
      </c>
      <c r="AH872" s="183">
        <v>10</v>
      </c>
      <c r="AI872" s="183">
        <v>2.4500000000000002</v>
      </c>
      <c r="AJ872" s="183" t="s">
        <v>88</v>
      </c>
      <c r="AK872" s="183" t="s">
        <v>88</v>
      </c>
      <c r="AL872" s="183">
        <v>77010</v>
      </c>
      <c r="AM872" s="183">
        <v>241960</v>
      </c>
      <c r="AN872" s="183">
        <v>81640</v>
      </c>
      <c r="AO872" s="183">
        <v>0.5</v>
      </c>
      <c r="AP872" s="185">
        <v>0.2484863293062323</v>
      </c>
      <c r="AQ872" s="185">
        <v>0.03</v>
      </c>
      <c r="AR872" s="185" t="s">
        <v>88</v>
      </c>
      <c r="AS872" s="183">
        <v>4.7300000000000004</v>
      </c>
      <c r="AT872" s="183">
        <v>46</v>
      </c>
      <c r="AU872" s="183" t="s">
        <v>88</v>
      </c>
      <c r="AV872" s="183">
        <v>7</v>
      </c>
      <c r="AW872" s="183">
        <v>0.1</v>
      </c>
      <c r="AX872" s="185">
        <v>2.5</v>
      </c>
      <c r="AY872" s="183">
        <v>0.16800000000000001</v>
      </c>
      <c r="AZ872" s="183">
        <v>22.3</v>
      </c>
      <c r="BA872" s="183">
        <v>14.2</v>
      </c>
      <c r="BB872" s="183" t="s">
        <v>88</v>
      </c>
      <c r="BC872" s="183" t="s">
        <v>88</v>
      </c>
      <c r="BD872" s="183" t="s">
        <v>88</v>
      </c>
      <c r="BE872" s="184" t="s">
        <v>88</v>
      </c>
      <c r="BF872" s="183" t="s">
        <v>88</v>
      </c>
      <c r="BG872" s="183" t="s">
        <v>88</v>
      </c>
      <c r="BH872" s="183" t="s">
        <v>88</v>
      </c>
      <c r="BI872" s="195">
        <f t="shared" si="520"/>
        <v>97.369871032706385</v>
      </c>
      <c r="BJ872" s="196">
        <f t="shared" si="521"/>
        <v>4.2443500268553827</v>
      </c>
      <c r="BK872" s="196">
        <f t="shared" si="522"/>
        <v>91.718975820713666</v>
      </c>
      <c r="BL872" s="196">
        <f t="shared" si="516"/>
        <v>76.209637957392317</v>
      </c>
      <c r="BM872" s="196">
        <f t="shared" si="523"/>
        <v>99.104004398411917</v>
      </c>
      <c r="BN872" s="196">
        <f t="shared" si="524"/>
        <v>61.608367706250007</v>
      </c>
      <c r="BO872" s="196">
        <f t="shared" si="525"/>
        <v>90.371854401899995</v>
      </c>
      <c r="BP872" s="196">
        <f t="shared" si="526"/>
        <v>86.712677556822641</v>
      </c>
      <c r="BQ872" s="196">
        <f t="shared" si="527"/>
        <v>85.622906595121606</v>
      </c>
      <c r="BR872" s="185">
        <f t="shared" si="528"/>
        <v>73.743161912309134</v>
      </c>
      <c r="BS872" s="129" t="str">
        <f t="shared" si="529"/>
        <v>BUENA</v>
      </c>
      <c r="BT872" s="186">
        <f t="shared" si="530"/>
        <v>14.88095238095238</v>
      </c>
      <c r="BU872" s="187">
        <f t="shared" si="531"/>
        <v>0.94299999999999995</v>
      </c>
      <c r="BV872" s="197">
        <f t="shared" si="532"/>
        <v>0.1</v>
      </c>
      <c r="BW872" s="196">
        <f t="shared" si="533"/>
        <v>1</v>
      </c>
      <c r="BX872" s="195">
        <f t="shared" si="517"/>
        <v>0.91</v>
      </c>
      <c r="BY872" s="197">
        <f t="shared" si="534"/>
        <v>0.999</v>
      </c>
      <c r="BZ872" s="197">
        <f t="shared" si="535"/>
        <v>0.8927439626252236</v>
      </c>
      <c r="CA872" s="195">
        <f t="shared" si="536"/>
        <v>0.6</v>
      </c>
      <c r="CB872" s="187">
        <f t="shared" si="537"/>
        <v>0.78112415476753139</v>
      </c>
      <c r="CC872" s="198" t="str">
        <f t="shared" si="538"/>
        <v>Aceptable</v>
      </c>
      <c r="CD872" s="187">
        <f t="shared" si="539"/>
        <v>0.10725603737477636</v>
      </c>
      <c r="CE872" s="185">
        <f t="shared" si="540"/>
        <v>0</v>
      </c>
      <c r="CF872" s="185">
        <f t="shared" si="541"/>
        <v>0</v>
      </c>
      <c r="CG872" s="187">
        <f t="shared" si="542"/>
        <v>3.5752012458258785E-2</v>
      </c>
      <c r="CH872" s="199" t="str">
        <f t="shared" si="543"/>
        <v>Ninguna</v>
      </c>
      <c r="CI872" s="185">
        <f t="shared" si="518"/>
        <v>0.2224162590551727</v>
      </c>
      <c r="CJ872" s="185">
        <f t="shared" si="544"/>
        <v>1</v>
      </c>
      <c r="CK872" s="185">
        <f t="shared" si="545"/>
        <v>5.7000000000000051E-2</v>
      </c>
      <c r="CL872" s="189">
        <f t="shared" si="546"/>
        <v>0.42647208635172423</v>
      </c>
      <c r="CM872" s="200" t="str">
        <f t="shared" si="547"/>
        <v>Media</v>
      </c>
      <c r="CN872" s="185">
        <f t="shared" si="548"/>
        <v>0</v>
      </c>
      <c r="CO872" s="185">
        <f t="shared" si="549"/>
        <v>0</v>
      </c>
      <c r="CP872" s="200" t="str">
        <f t="shared" si="550"/>
        <v>Ninguna</v>
      </c>
      <c r="CQ872" s="190">
        <f t="shared" si="551"/>
        <v>1.7550523485820077E-3</v>
      </c>
      <c r="CR872" s="190">
        <f t="shared" si="552"/>
        <v>1.7550523485820077E-3</v>
      </c>
      <c r="CS872" s="200" t="str">
        <f t="shared" si="553"/>
        <v>Ninguna</v>
      </c>
      <c r="CT872" s="201" t="str">
        <f t="shared" si="519"/>
        <v>Eutrofico</v>
      </c>
      <c r="CU872" s="178" t="s">
        <v>3375</v>
      </c>
      <c r="CV872" s="178" t="s">
        <v>3376</v>
      </c>
      <c r="CW872" s="182">
        <v>44554</v>
      </c>
      <c r="CX872" s="106">
        <f t="shared" si="554"/>
        <v>2.7784863293062321</v>
      </c>
    </row>
    <row r="873" spans="1:102" s="192" customFormat="1" ht="30" hidden="1" customHeight="1" x14ac:dyDescent="0.25">
      <c r="A873" s="178">
        <v>2021</v>
      </c>
      <c r="B873" s="203" t="s">
        <v>1357</v>
      </c>
      <c r="C873" s="179" t="s">
        <v>265</v>
      </c>
      <c r="D873" s="85" t="s">
        <v>1358</v>
      </c>
      <c r="E873" s="179" t="s">
        <v>1359</v>
      </c>
      <c r="F873" s="180" t="s">
        <v>241</v>
      </c>
      <c r="G873" s="180">
        <v>21</v>
      </c>
      <c r="H873" s="87">
        <v>-75.319722220000003</v>
      </c>
      <c r="I873" s="119">
        <v>7.0011111110000002</v>
      </c>
      <c r="J873" s="181">
        <v>4743819.0810000002</v>
      </c>
      <c r="K873" s="180">
        <v>2332243.9130000002</v>
      </c>
      <c r="L873" s="89">
        <v>1729</v>
      </c>
      <c r="M873" s="180" t="s">
        <v>2544</v>
      </c>
      <c r="N873" s="180" t="s">
        <v>79</v>
      </c>
      <c r="O873" s="180" t="s">
        <v>2684</v>
      </c>
      <c r="P873" s="180" t="s">
        <v>685</v>
      </c>
      <c r="Q873" s="179" t="s">
        <v>2690</v>
      </c>
      <c r="R873" s="179" t="s">
        <v>703</v>
      </c>
      <c r="S873" s="179" t="s">
        <v>262</v>
      </c>
      <c r="T873" s="179" t="s">
        <v>263</v>
      </c>
      <c r="U873" s="85" t="s">
        <v>264</v>
      </c>
      <c r="V873" s="179" t="s">
        <v>265</v>
      </c>
      <c r="W873" s="179" t="s">
        <v>1360</v>
      </c>
      <c r="X873" s="182" t="s">
        <v>265</v>
      </c>
      <c r="Y873" s="182">
        <v>44534</v>
      </c>
      <c r="Z873" s="183">
        <v>2.5</v>
      </c>
      <c r="AA873" s="183">
        <v>6.71</v>
      </c>
      <c r="AB873" s="183">
        <v>67.7</v>
      </c>
      <c r="AC873" s="183">
        <v>20.6</v>
      </c>
      <c r="AD873" s="183">
        <v>19</v>
      </c>
      <c r="AE873" s="183">
        <v>5.5</v>
      </c>
      <c r="AF873" s="183">
        <v>77.5</v>
      </c>
      <c r="AG873" s="183">
        <f t="shared" si="515"/>
        <v>-1.6000000000000014</v>
      </c>
      <c r="AH873" s="202">
        <v>10</v>
      </c>
      <c r="AI873" s="202">
        <v>2</v>
      </c>
      <c r="AJ873" s="183" t="s">
        <v>88</v>
      </c>
      <c r="AK873" s="202" t="s">
        <v>88</v>
      </c>
      <c r="AL873" s="202">
        <v>860</v>
      </c>
      <c r="AM873" s="202">
        <v>6131</v>
      </c>
      <c r="AN873" s="202">
        <v>3448</v>
      </c>
      <c r="AO873" s="183">
        <v>0.5</v>
      </c>
      <c r="AP873" s="185">
        <v>0.2484863293062323</v>
      </c>
      <c r="AQ873" s="183">
        <v>0.03</v>
      </c>
      <c r="AR873" s="185" t="s">
        <v>88</v>
      </c>
      <c r="AS873" s="202">
        <v>2.2200000000000002</v>
      </c>
      <c r="AT873" s="202">
        <v>69</v>
      </c>
      <c r="AU873" s="202" t="s">
        <v>88</v>
      </c>
      <c r="AV873" s="183">
        <v>7</v>
      </c>
      <c r="AW873" s="183">
        <v>0.1</v>
      </c>
      <c r="AX873" s="183">
        <v>3.14</v>
      </c>
      <c r="AY873" s="202">
        <v>0.106</v>
      </c>
      <c r="AZ873" s="202">
        <v>27.6</v>
      </c>
      <c r="BA873" s="202">
        <v>21</v>
      </c>
      <c r="BB873" s="202" t="s">
        <v>88</v>
      </c>
      <c r="BC873" s="202" t="s">
        <v>88</v>
      </c>
      <c r="BD873" s="202" t="s">
        <v>88</v>
      </c>
      <c r="BE873" s="205" t="s">
        <v>88</v>
      </c>
      <c r="BF873" s="202" t="s">
        <v>88</v>
      </c>
      <c r="BG873" s="202" t="s">
        <v>88</v>
      </c>
      <c r="BH873" s="202" t="s">
        <v>88</v>
      </c>
      <c r="BI873" s="195">
        <f t="shared" si="520"/>
        <v>83.536192896972636</v>
      </c>
      <c r="BJ873" s="196">
        <f t="shared" si="521"/>
        <v>15.14708942478936</v>
      </c>
      <c r="BK873" s="196">
        <f t="shared" si="522"/>
        <v>80.627863315133453</v>
      </c>
      <c r="BL873" s="196">
        <f t="shared" si="516"/>
        <v>80.14150832</v>
      </c>
      <c r="BM873" s="196">
        <f t="shared" si="523"/>
        <v>99.104004398411917</v>
      </c>
      <c r="BN873" s="196">
        <f t="shared" si="524"/>
        <v>61.608367706250007</v>
      </c>
      <c r="BO873" s="196">
        <f t="shared" si="525"/>
        <v>89.683098805626457</v>
      </c>
      <c r="BP873" s="196">
        <f t="shared" si="526"/>
        <v>92.49960697418463</v>
      </c>
      <c r="BQ873" s="196">
        <f t="shared" si="527"/>
        <v>85.799271337803106</v>
      </c>
      <c r="BR873" s="185">
        <f t="shared" si="528"/>
        <v>72.754782622926143</v>
      </c>
      <c r="BS873" s="129" t="str">
        <f t="shared" si="529"/>
        <v>BUENA</v>
      </c>
      <c r="BT873" s="186">
        <f t="shared" si="530"/>
        <v>29.622641509433965</v>
      </c>
      <c r="BU873" s="187">
        <f t="shared" si="531"/>
        <v>0.77500000000000002</v>
      </c>
      <c r="BV873" s="197">
        <f t="shared" si="532"/>
        <v>0.1</v>
      </c>
      <c r="BW873" s="196">
        <f t="shared" si="533"/>
        <v>0.86120740829093712</v>
      </c>
      <c r="BX873" s="195">
        <f t="shared" si="517"/>
        <v>0.91</v>
      </c>
      <c r="BY873" s="197">
        <f t="shared" si="534"/>
        <v>0.999</v>
      </c>
      <c r="BZ873" s="197">
        <f t="shared" si="535"/>
        <v>0.84404876582893584</v>
      </c>
      <c r="CA873" s="195">
        <f t="shared" si="536"/>
        <v>0.15</v>
      </c>
      <c r="CB873" s="187">
        <f t="shared" si="537"/>
        <v>0.66499586437678226</v>
      </c>
      <c r="CC873" s="198" t="str">
        <f t="shared" si="538"/>
        <v>Regular</v>
      </c>
      <c r="CD873" s="187">
        <f t="shared" si="539"/>
        <v>0.15595123417106416</v>
      </c>
      <c r="CE873" s="185">
        <f t="shared" si="540"/>
        <v>0</v>
      </c>
      <c r="CF873" s="185">
        <f t="shared" si="541"/>
        <v>0</v>
      </c>
      <c r="CG873" s="187">
        <f t="shared" si="542"/>
        <v>5.1983744723688052E-2</v>
      </c>
      <c r="CH873" s="199" t="str">
        <f t="shared" si="543"/>
        <v>Ninguna</v>
      </c>
      <c r="CI873" s="185">
        <f t="shared" si="518"/>
        <v>0</v>
      </c>
      <c r="CJ873" s="185">
        <f t="shared" si="544"/>
        <v>0.68101753703125123</v>
      </c>
      <c r="CK873" s="185">
        <f t="shared" si="545"/>
        <v>0.22499999999999998</v>
      </c>
      <c r="CL873" s="189">
        <f t="shared" si="546"/>
        <v>0.30200584567708372</v>
      </c>
      <c r="CM873" s="200" t="str">
        <f t="shared" si="547"/>
        <v>Baja</v>
      </c>
      <c r="CN873" s="185">
        <f t="shared" si="548"/>
        <v>0</v>
      </c>
      <c r="CO873" s="185">
        <f t="shared" si="549"/>
        <v>0</v>
      </c>
      <c r="CP873" s="200" t="str">
        <f t="shared" si="550"/>
        <v>Ninguna</v>
      </c>
      <c r="CQ873" s="190">
        <f t="shared" si="551"/>
        <v>3.5947729429493985E-4</v>
      </c>
      <c r="CR873" s="190">
        <f t="shared" si="552"/>
        <v>3.5947729429493985E-4</v>
      </c>
      <c r="CS873" s="200" t="str">
        <f t="shared" si="553"/>
        <v>Ninguna</v>
      </c>
      <c r="CT873" s="201" t="str">
        <f t="shared" si="519"/>
        <v>Eutrofico</v>
      </c>
      <c r="CU873" s="178" t="s">
        <v>3377</v>
      </c>
      <c r="CV873" s="178" t="s">
        <v>3378</v>
      </c>
      <c r="CW873" s="182">
        <v>44552</v>
      </c>
      <c r="CX873" s="106">
        <f t="shared" si="554"/>
        <v>3.4184863293062326</v>
      </c>
    </row>
    <row r="874" spans="1:102" s="192" customFormat="1" ht="30" hidden="1" customHeight="1" x14ac:dyDescent="0.25">
      <c r="A874" s="178">
        <v>2021</v>
      </c>
      <c r="B874" s="179" t="s">
        <v>1363</v>
      </c>
      <c r="C874" s="179" t="s">
        <v>265</v>
      </c>
      <c r="D874" s="85" t="s">
        <v>1364</v>
      </c>
      <c r="E874" s="179" t="s">
        <v>1359</v>
      </c>
      <c r="F874" s="180" t="s">
        <v>241</v>
      </c>
      <c r="G874" s="180">
        <v>21</v>
      </c>
      <c r="H874" s="171">
        <v>-75.313055559999995</v>
      </c>
      <c r="I874" s="172">
        <v>7.0038888889999997</v>
      </c>
      <c r="J874" s="193">
        <v>4744557.1519999998</v>
      </c>
      <c r="K874" s="194">
        <v>2332547.5010000002</v>
      </c>
      <c r="L874" s="174">
        <v>1726</v>
      </c>
      <c r="M874" s="180" t="s">
        <v>2544</v>
      </c>
      <c r="N874" s="180" t="s">
        <v>79</v>
      </c>
      <c r="O874" s="180" t="s">
        <v>2684</v>
      </c>
      <c r="P874" s="180" t="s">
        <v>685</v>
      </c>
      <c r="Q874" s="179" t="s">
        <v>2690</v>
      </c>
      <c r="R874" s="179" t="s">
        <v>703</v>
      </c>
      <c r="S874" s="179" t="s">
        <v>262</v>
      </c>
      <c r="T874" s="179" t="s">
        <v>263</v>
      </c>
      <c r="U874" s="85" t="s">
        <v>264</v>
      </c>
      <c r="V874" s="179" t="s">
        <v>265</v>
      </c>
      <c r="W874" s="179" t="s">
        <v>1360</v>
      </c>
      <c r="X874" s="182" t="s">
        <v>265</v>
      </c>
      <c r="Y874" s="182">
        <v>44534</v>
      </c>
      <c r="Z874" s="183">
        <v>8.8800000000000008</v>
      </c>
      <c r="AA874" s="183">
        <v>7.98</v>
      </c>
      <c r="AB874" s="183">
        <v>253</v>
      </c>
      <c r="AC874" s="183">
        <v>20.3</v>
      </c>
      <c r="AD874" s="183">
        <v>17</v>
      </c>
      <c r="AE874" s="183">
        <v>5.25</v>
      </c>
      <c r="AF874" s="183">
        <v>72.5</v>
      </c>
      <c r="AG874" s="183">
        <f t="shared" si="515"/>
        <v>-3.3000000000000007</v>
      </c>
      <c r="AH874" s="183">
        <v>309</v>
      </c>
      <c r="AI874" s="183">
        <v>98.7</v>
      </c>
      <c r="AJ874" s="183" t="s">
        <v>88</v>
      </c>
      <c r="AK874" s="183" t="s">
        <v>88</v>
      </c>
      <c r="AL874" s="183">
        <v>4740000</v>
      </c>
      <c r="AM874" s="183">
        <v>21870000</v>
      </c>
      <c r="AN874" s="183">
        <v>4884000</v>
      </c>
      <c r="AO874" s="183">
        <v>4</v>
      </c>
      <c r="AP874" s="185">
        <v>0.2484863293062323</v>
      </c>
      <c r="AQ874" s="183">
        <v>0.03</v>
      </c>
      <c r="AR874" s="185" t="s">
        <v>88</v>
      </c>
      <c r="AS874" s="183">
        <v>115</v>
      </c>
      <c r="AT874" s="183">
        <v>407</v>
      </c>
      <c r="AU874" s="183" t="s">
        <v>88</v>
      </c>
      <c r="AV874" s="183">
        <v>95</v>
      </c>
      <c r="AW874" s="183">
        <v>1.5</v>
      </c>
      <c r="AX874" s="183">
        <v>18.100000000000001</v>
      </c>
      <c r="AY874" s="183">
        <v>2.44</v>
      </c>
      <c r="AZ874" s="183">
        <v>79.099999999999994</v>
      </c>
      <c r="BA874" s="183">
        <v>30.4</v>
      </c>
      <c r="BB874" s="183" t="s">
        <v>88</v>
      </c>
      <c r="BC874" s="183" t="s">
        <v>88</v>
      </c>
      <c r="BD874" s="183" t="s">
        <v>88</v>
      </c>
      <c r="BE874" s="184" t="s">
        <v>88</v>
      </c>
      <c r="BF874" s="183" t="s">
        <v>88</v>
      </c>
      <c r="BG874" s="183" t="s">
        <v>88</v>
      </c>
      <c r="BH874" s="183" t="s">
        <v>88</v>
      </c>
      <c r="BI874" s="195">
        <f t="shared" si="520"/>
        <v>77.170366995605448</v>
      </c>
      <c r="BJ874" s="196">
        <f t="shared" si="521"/>
        <v>2</v>
      </c>
      <c r="BK874" s="196">
        <f t="shared" si="522"/>
        <v>85.503734651789273</v>
      </c>
      <c r="BL874" s="196">
        <f t="shared" si="516"/>
        <v>2</v>
      </c>
      <c r="BM874" s="196">
        <f t="shared" si="523"/>
        <v>99.104004398411917</v>
      </c>
      <c r="BN874" s="196">
        <f t="shared" si="524"/>
        <v>17.575647200000006</v>
      </c>
      <c r="BO874" s="196">
        <f t="shared" si="525"/>
        <v>85.020832080473582</v>
      </c>
      <c r="BP874" s="196">
        <f t="shared" si="526"/>
        <v>5</v>
      </c>
      <c r="BQ874" s="196">
        <f t="shared" si="527"/>
        <v>25.276963579891117</v>
      </c>
      <c r="BR874" s="185">
        <f t="shared" si="528"/>
        <v>45.403809019430668</v>
      </c>
      <c r="BS874" s="129" t="str">
        <f t="shared" si="529"/>
        <v>MALO</v>
      </c>
      <c r="BT874" s="186">
        <f t="shared" si="530"/>
        <v>7.4180327868852469</v>
      </c>
      <c r="BU874" s="187">
        <f t="shared" si="531"/>
        <v>0.72499999999999998</v>
      </c>
      <c r="BV874" s="197">
        <f t="shared" si="532"/>
        <v>0.1</v>
      </c>
      <c r="BW874" s="196">
        <f t="shared" si="533"/>
        <v>1</v>
      </c>
      <c r="BX874" s="195">
        <f t="shared" si="517"/>
        <v>0.125</v>
      </c>
      <c r="BY874" s="197">
        <f t="shared" si="534"/>
        <v>0.73499999999999999</v>
      </c>
      <c r="BZ874" s="197">
        <f t="shared" si="535"/>
        <v>8.7607937566102301E-2</v>
      </c>
      <c r="CA874" s="195">
        <f t="shared" si="536"/>
        <v>0.35</v>
      </c>
      <c r="CB874" s="187">
        <f t="shared" si="537"/>
        <v>0.45166511125925435</v>
      </c>
      <c r="CC874" s="198" t="str">
        <f t="shared" si="538"/>
        <v>Mala</v>
      </c>
      <c r="CD874" s="187">
        <f t="shared" si="539"/>
        <v>0.9123920624338977</v>
      </c>
      <c r="CE874" s="185">
        <f t="shared" si="540"/>
        <v>2.7204689150263609E-3</v>
      </c>
      <c r="CF874" s="185">
        <f t="shared" si="541"/>
        <v>0.14549999999999996</v>
      </c>
      <c r="CG874" s="187">
        <f t="shared" si="542"/>
        <v>0.35353751044964127</v>
      </c>
      <c r="CH874" s="199" t="str">
        <f t="shared" si="543"/>
        <v>Baja</v>
      </c>
      <c r="CI874" s="185">
        <f t="shared" si="518"/>
        <v>1</v>
      </c>
      <c r="CJ874" s="185">
        <f t="shared" si="544"/>
        <v>1</v>
      </c>
      <c r="CK874" s="185">
        <f t="shared" si="545"/>
        <v>0.27500000000000002</v>
      </c>
      <c r="CL874" s="189">
        <f t="shared" si="546"/>
        <v>0.7583333333333333</v>
      </c>
      <c r="CM874" s="200" t="str">
        <f t="shared" si="547"/>
        <v>Alta</v>
      </c>
      <c r="CN874" s="185">
        <f t="shared" si="548"/>
        <v>0.26500000000000001</v>
      </c>
      <c r="CO874" s="185">
        <f t="shared" si="549"/>
        <v>0.26500000000000001</v>
      </c>
      <c r="CP874" s="200" t="str">
        <f t="shared" si="550"/>
        <v>Baja</v>
      </c>
      <c r="CQ874" s="190">
        <f t="shared" si="551"/>
        <v>2.7949729505070377E-2</v>
      </c>
      <c r="CR874" s="190">
        <f t="shared" si="552"/>
        <v>2.7949729505070377E-2</v>
      </c>
      <c r="CS874" s="200" t="str">
        <f t="shared" si="553"/>
        <v>Ninguna</v>
      </c>
      <c r="CT874" s="201" t="str">
        <f t="shared" si="519"/>
        <v>Hipereutrofico</v>
      </c>
      <c r="CU874" s="178" t="s">
        <v>3377</v>
      </c>
      <c r="CV874" s="178" t="s">
        <v>3378</v>
      </c>
      <c r="CW874" s="182">
        <v>44552</v>
      </c>
      <c r="CX874" s="106">
        <f t="shared" si="554"/>
        <v>18.378486329306234</v>
      </c>
    </row>
    <row r="875" spans="1:102" s="192" customFormat="1" ht="30" hidden="1" customHeight="1" x14ac:dyDescent="0.25">
      <c r="A875" s="178">
        <v>2021</v>
      </c>
      <c r="B875" s="179" t="s">
        <v>1325</v>
      </c>
      <c r="C875" s="179" t="s">
        <v>1326</v>
      </c>
      <c r="D875" s="85" t="s">
        <v>1327</v>
      </c>
      <c r="E875" s="179" t="s">
        <v>1328</v>
      </c>
      <c r="F875" s="180" t="s">
        <v>241</v>
      </c>
      <c r="G875" s="180">
        <v>6</v>
      </c>
      <c r="H875" s="87">
        <v>-75.889722219999996</v>
      </c>
      <c r="I875" s="119">
        <v>6.8905555559999998</v>
      </c>
      <c r="J875" s="181">
        <v>4680748.8380000005</v>
      </c>
      <c r="K875" s="180">
        <v>2320361.48</v>
      </c>
      <c r="L875" s="89">
        <v>2537</v>
      </c>
      <c r="M875" s="180" t="s">
        <v>2544</v>
      </c>
      <c r="N875" s="180" t="s">
        <v>79</v>
      </c>
      <c r="O875" s="180" t="s">
        <v>2545</v>
      </c>
      <c r="P875" s="180" t="s">
        <v>80</v>
      </c>
      <c r="Q875" s="179" t="s">
        <v>2546</v>
      </c>
      <c r="R875" s="179" t="s">
        <v>667</v>
      </c>
      <c r="S875" s="179" t="s">
        <v>181</v>
      </c>
      <c r="T875" s="179" t="s">
        <v>668</v>
      </c>
      <c r="U875" s="85" t="s">
        <v>276</v>
      </c>
      <c r="V875" s="179" t="s">
        <v>277</v>
      </c>
      <c r="W875" s="179" t="s">
        <v>1330</v>
      </c>
      <c r="X875" s="182" t="s">
        <v>1326</v>
      </c>
      <c r="Y875" s="182">
        <v>44528</v>
      </c>
      <c r="Z875" s="183">
        <v>794.5</v>
      </c>
      <c r="AA875" s="183">
        <v>7.28</v>
      </c>
      <c r="AB875" s="183">
        <v>582</v>
      </c>
      <c r="AC875" s="183">
        <v>16.3</v>
      </c>
      <c r="AD875" s="183">
        <v>18</v>
      </c>
      <c r="AE875" s="183">
        <v>7.38</v>
      </c>
      <c r="AF875" s="183">
        <v>100</v>
      </c>
      <c r="AG875" s="183">
        <f t="shared" si="515"/>
        <v>1.6999999999999993</v>
      </c>
      <c r="AH875" s="183">
        <v>21.3</v>
      </c>
      <c r="AI875" s="183">
        <v>2</v>
      </c>
      <c r="AJ875" s="183" t="s">
        <v>88</v>
      </c>
      <c r="AK875" s="183" t="s">
        <v>88</v>
      </c>
      <c r="AL875" s="183">
        <v>630</v>
      </c>
      <c r="AM875" s="183">
        <v>6440</v>
      </c>
      <c r="AN875" s="183">
        <v>1333</v>
      </c>
      <c r="AO875" s="183">
        <v>0.5</v>
      </c>
      <c r="AP875" s="185">
        <v>0.2484863293062323</v>
      </c>
      <c r="AQ875" s="183">
        <v>0.03</v>
      </c>
      <c r="AR875" s="185" t="s">
        <v>88</v>
      </c>
      <c r="AS875" s="183">
        <v>5.33</v>
      </c>
      <c r="AT875" s="183">
        <v>62</v>
      </c>
      <c r="AU875" s="183" t="s">
        <v>88</v>
      </c>
      <c r="AV875" s="183">
        <v>7</v>
      </c>
      <c r="AW875" s="183">
        <v>0.1</v>
      </c>
      <c r="AX875" s="183">
        <v>4.0599999999999996</v>
      </c>
      <c r="AY875" s="183">
        <v>0.26500000000000001</v>
      </c>
      <c r="AZ875" s="183">
        <v>14.3</v>
      </c>
      <c r="BA875" s="183">
        <v>12.3</v>
      </c>
      <c r="BB875" s="183" t="s">
        <v>88</v>
      </c>
      <c r="BC875" s="183" t="s">
        <v>88</v>
      </c>
      <c r="BD875" s="183" t="s">
        <v>88</v>
      </c>
      <c r="BE875" s="184" t="s">
        <v>88</v>
      </c>
      <c r="BF875" s="183" t="s">
        <v>88</v>
      </c>
      <c r="BG875" s="183" t="s">
        <v>88</v>
      </c>
      <c r="BH875" s="183" t="s">
        <v>88</v>
      </c>
      <c r="BI875" s="195">
        <f t="shared" si="520"/>
        <v>98.749199999999973</v>
      </c>
      <c r="BJ875" s="196">
        <f t="shared" si="521"/>
        <v>20.91437319247806</v>
      </c>
      <c r="BK875" s="196">
        <f t="shared" si="522"/>
        <v>93.009419355668541</v>
      </c>
      <c r="BL875" s="196">
        <f t="shared" si="516"/>
        <v>80.14150832</v>
      </c>
      <c r="BM875" s="196">
        <f t="shared" si="523"/>
        <v>99.104004398411917</v>
      </c>
      <c r="BN875" s="196">
        <f t="shared" si="524"/>
        <v>61.608367706250007</v>
      </c>
      <c r="BO875" s="196">
        <f t="shared" si="525"/>
        <v>87.381072861861824</v>
      </c>
      <c r="BP875" s="196">
        <f t="shared" si="526"/>
        <v>85.409922956511807</v>
      </c>
      <c r="BQ875" s="196">
        <f t="shared" si="527"/>
        <v>85.883261885489603</v>
      </c>
      <c r="BR875" s="185">
        <f t="shared" si="528"/>
        <v>76.83423242027763</v>
      </c>
      <c r="BS875" s="129" t="str">
        <f t="shared" si="529"/>
        <v>BUENA</v>
      </c>
      <c r="BT875" s="186">
        <f t="shared" si="530"/>
        <v>15.32075471698113</v>
      </c>
      <c r="BU875" s="187">
        <f t="shared" si="531"/>
        <v>1</v>
      </c>
      <c r="BV875" s="197">
        <f t="shared" si="532"/>
        <v>0.27454213143830258</v>
      </c>
      <c r="BW875" s="196">
        <f t="shared" si="533"/>
        <v>1</v>
      </c>
      <c r="BX875" s="195">
        <f t="shared" si="517"/>
        <v>0.71</v>
      </c>
      <c r="BY875" s="197">
        <f t="shared" si="534"/>
        <v>0.999</v>
      </c>
      <c r="BZ875" s="197">
        <f t="shared" si="535"/>
        <v>0</v>
      </c>
      <c r="CA875" s="195">
        <f t="shared" si="536"/>
        <v>0.8</v>
      </c>
      <c r="CB875" s="187">
        <f t="shared" si="537"/>
        <v>0.68969589840136236</v>
      </c>
      <c r="CC875" s="198" t="str">
        <f t="shared" si="538"/>
        <v>Regular</v>
      </c>
      <c r="CD875" s="187">
        <f t="shared" si="539"/>
        <v>1</v>
      </c>
      <c r="CE875" s="185">
        <f t="shared" si="540"/>
        <v>0</v>
      </c>
      <c r="CF875" s="185">
        <f t="shared" si="541"/>
        <v>0</v>
      </c>
      <c r="CG875" s="187">
        <f t="shared" si="542"/>
        <v>0.33333333333333331</v>
      </c>
      <c r="CH875" s="199" t="str">
        <f t="shared" si="543"/>
        <v>Baja</v>
      </c>
      <c r="CI875" s="185">
        <f t="shared" si="518"/>
        <v>0</v>
      </c>
      <c r="CJ875" s="185">
        <f t="shared" si="544"/>
        <v>0.69297608572149505</v>
      </c>
      <c r="CK875" s="185">
        <f t="shared" si="545"/>
        <v>0</v>
      </c>
      <c r="CL875" s="189">
        <f t="shared" si="546"/>
        <v>0.23099202857383169</v>
      </c>
      <c r="CM875" s="200" t="str">
        <f t="shared" si="547"/>
        <v>Baja</v>
      </c>
      <c r="CN875" s="185">
        <f t="shared" si="548"/>
        <v>0</v>
      </c>
      <c r="CO875" s="185">
        <f t="shared" si="549"/>
        <v>0</v>
      </c>
      <c r="CP875" s="200" t="str">
        <f t="shared" si="550"/>
        <v>Ninguna</v>
      </c>
      <c r="CQ875" s="190">
        <f t="shared" si="551"/>
        <v>2.5630269487406407E-3</v>
      </c>
      <c r="CR875" s="190">
        <f t="shared" si="552"/>
        <v>2.5630269487406407E-3</v>
      </c>
      <c r="CS875" s="200" t="str">
        <f t="shared" si="553"/>
        <v>Ninguna</v>
      </c>
      <c r="CT875" s="201" t="str">
        <f t="shared" si="519"/>
        <v>Eutrofico</v>
      </c>
      <c r="CU875" s="178" t="s">
        <v>3379</v>
      </c>
      <c r="CV875" s="178" t="s">
        <v>3380</v>
      </c>
      <c r="CW875" s="182">
        <v>44546</v>
      </c>
      <c r="CX875" s="106">
        <f t="shared" si="554"/>
        <v>4.3384863293062317</v>
      </c>
    </row>
    <row r="876" spans="1:102" s="192" customFormat="1" ht="30" hidden="1" customHeight="1" x14ac:dyDescent="0.25">
      <c r="A876" s="178">
        <v>2021</v>
      </c>
      <c r="B876" s="179" t="s">
        <v>1333</v>
      </c>
      <c r="C876" s="179" t="s">
        <v>1326</v>
      </c>
      <c r="D876" s="85" t="s">
        <v>1334</v>
      </c>
      <c r="E876" s="179" t="s">
        <v>1328</v>
      </c>
      <c r="F876" s="180" t="s">
        <v>241</v>
      </c>
      <c r="G876" s="180">
        <v>6</v>
      </c>
      <c r="H876" s="171">
        <v>-75.892222219999994</v>
      </c>
      <c r="I876" s="172">
        <v>6.9044444440000001</v>
      </c>
      <c r="J876" s="193">
        <v>4680481.7359999996</v>
      </c>
      <c r="K876" s="194">
        <v>2321899.7179999999</v>
      </c>
      <c r="L876" s="174">
        <v>2536</v>
      </c>
      <c r="M876" s="180" t="s">
        <v>2544</v>
      </c>
      <c r="N876" s="180" t="s">
        <v>79</v>
      </c>
      <c r="O876" s="180" t="s">
        <v>2545</v>
      </c>
      <c r="P876" s="180" t="s">
        <v>80</v>
      </c>
      <c r="Q876" s="179" t="s">
        <v>2546</v>
      </c>
      <c r="R876" s="179" t="s">
        <v>667</v>
      </c>
      <c r="S876" s="179" t="s">
        <v>181</v>
      </c>
      <c r="T876" s="179" t="s">
        <v>668</v>
      </c>
      <c r="U876" s="85" t="s">
        <v>276</v>
      </c>
      <c r="V876" s="179" t="s">
        <v>277</v>
      </c>
      <c r="W876" s="179" t="s">
        <v>1330</v>
      </c>
      <c r="X876" s="182" t="s">
        <v>1326</v>
      </c>
      <c r="Y876" s="182">
        <v>44528</v>
      </c>
      <c r="Z876" s="183">
        <v>834.6</v>
      </c>
      <c r="AA876" s="183">
        <v>7.33</v>
      </c>
      <c r="AB876" s="183">
        <v>798</v>
      </c>
      <c r="AC876" s="183">
        <v>16.399999999999999</v>
      </c>
      <c r="AD876" s="183">
        <v>19</v>
      </c>
      <c r="AE876" s="183">
        <v>7.02</v>
      </c>
      <c r="AF876" s="183">
        <v>98.8</v>
      </c>
      <c r="AG876" s="183">
        <f t="shared" si="515"/>
        <v>2.6000000000000014</v>
      </c>
      <c r="AH876" s="183">
        <v>10</v>
      </c>
      <c r="AI876" s="183">
        <v>3.39</v>
      </c>
      <c r="AJ876" s="183" t="s">
        <v>88</v>
      </c>
      <c r="AK876" s="183" t="s">
        <v>88</v>
      </c>
      <c r="AL876" s="183">
        <v>61310</v>
      </c>
      <c r="AM876" s="183">
        <v>111990</v>
      </c>
      <c r="AN876" s="183">
        <v>64880</v>
      </c>
      <c r="AO876" s="183">
        <v>0.5</v>
      </c>
      <c r="AP876" s="185">
        <v>0.2484863293062323</v>
      </c>
      <c r="AQ876" s="183">
        <v>0.03</v>
      </c>
      <c r="AR876" s="185" t="s">
        <v>88</v>
      </c>
      <c r="AS876" s="183">
        <v>8.65</v>
      </c>
      <c r="AT876" s="183">
        <v>70</v>
      </c>
      <c r="AU876" s="183" t="s">
        <v>88</v>
      </c>
      <c r="AV876" s="183">
        <v>8</v>
      </c>
      <c r="AW876" s="183">
        <v>0.1</v>
      </c>
      <c r="AX876" s="183">
        <v>3.08</v>
      </c>
      <c r="AY876" s="183">
        <v>0.27700000000000002</v>
      </c>
      <c r="AZ876" s="183">
        <v>16.399999999999999</v>
      </c>
      <c r="BA876" s="183">
        <v>14.3</v>
      </c>
      <c r="BB876" s="183" t="s">
        <v>88</v>
      </c>
      <c r="BC876" s="183" t="s">
        <v>88</v>
      </c>
      <c r="BD876" s="183" t="s">
        <v>88</v>
      </c>
      <c r="BE876" s="184" t="s">
        <v>88</v>
      </c>
      <c r="BF876" s="183" t="s">
        <v>88</v>
      </c>
      <c r="BG876" s="183" t="s">
        <v>88</v>
      </c>
      <c r="BH876" s="183" t="s">
        <v>88</v>
      </c>
      <c r="BI876" s="195">
        <f t="shared" si="520"/>
        <v>98.608955333389503</v>
      </c>
      <c r="BJ876" s="196">
        <f t="shared" si="521"/>
        <v>4.7030730366734179</v>
      </c>
      <c r="BK876" s="196">
        <f t="shared" si="522"/>
        <v>93.356630908976484</v>
      </c>
      <c r="BL876" s="196">
        <f t="shared" si="516"/>
        <v>68.615524355362311</v>
      </c>
      <c r="BM876" s="196">
        <f t="shared" si="523"/>
        <v>99.104004398411917</v>
      </c>
      <c r="BN876" s="196">
        <f t="shared" si="524"/>
        <v>61.608367706250007</v>
      </c>
      <c r="BO876" s="196">
        <f t="shared" si="525"/>
        <v>84.424184298494524</v>
      </c>
      <c r="BP876" s="196">
        <f t="shared" si="526"/>
        <v>78.724842449064681</v>
      </c>
      <c r="BQ876" s="196">
        <f t="shared" si="527"/>
        <v>85.778122111000002</v>
      </c>
      <c r="BR876" s="185">
        <f t="shared" si="528"/>
        <v>72.149062755632059</v>
      </c>
      <c r="BS876" s="129" t="str">
        <f t="shared" si="529"/>
        <v>BUENA</v>
      </c>
      <c r="BT876" s="186">
        <f t="shared" si="530"/>
        <v>11.11913357400722</v>
      </c>
      <c r="BU876" s="187">
        <f t="shared" si="531"/>
        <v>0.98799999999999999</v>
      </c>
      <c r="BV876" s="197">
        <f t="shared" si="532"/>
        <v>0.1</v>
      </c>
      <c r="BW876" s="196">
        <f t="shared" si="533"/>
        <v>1</v>
      </c>
      <c r="BX876" s="195">
        <f t="shared" si="517"/>
        <v>0.91</v>
      </c>
      <c r="BY876" s="197">
        <f t="shared" si="534"/>
        <v>0.996</v>
      </c>
      <c r="BZ876" s="197">
        <f t="shared" si="535"/>
        <v>0</v>
      </c>
      <c r="CA876" s="195">
        <f t="shared" si="536"/>
        <v>0.6</v>
      </c>
      <c r="CB876" s="187">
        <f t="shared" si="537"/>
        <v>0.66292000000000006</v>
      </c>
      <c r="CC876" s="198" t="str">
        <f t="shared" si="538"/>
        <v>Regular</v>
      </c>
      <c r="CD876" s="187">
        <f t="shared" si="539"/>
        <v>1</v>
      </c>
      <c r="CE876" s="185">
        <f t="shared" si="540"/>
        <v>0</v>
      </c>
      <c r="CF876" s="185">
        <f t="shared" si="541"/>
        <v>0</v>
      </c>
      <c r="CG876" s="187">
        <f t="shared" si="542"/>
        <v>0.33333333333333331</v>
      </c>
      <c r="CH876" s="199" t="str">
        <f t="shared" si="543"/>
        <v>Baja</v>
      </c>
      <c r="CI876" s="185">
        <f t="shared" si="518"/>
        <v>0.32113978874215754</v>
      </c>
      <c r="CJ876" s="185">
        <f t="shared" si="544"/>
        <v>1</v>
      </c>
      <c r="CK876" s="185">
        <f t="shared" si="545"/>
        <v>1.2000000000000011E-2</v>
      </c>
      <c r="CL876" s="189">
        <f t="shared" si="546"/>
        <v>0.44437992958071915</v>
      </c>
      <c r="CM876" s="200" t="str">
        <f t="shared" si="547"/>
        <v>Media</v>
      </c>
      <c r="CN876" s="185">
        <f t="shared" si="548"/>
        <v>0</v>
      </c>
      <c r="CO876" s="185">
        <f t="shared" si="549"/>
        <v>0</v>
      </c>
      <c r="CP876" s="200" t="str">
        <f t="shared" si="550"/>
        <v>Ninguna</v>
      </c>
      <c r="CQ876" s="190">
        <f t="shared" si="551"/>
        <v>3.0441037793242751E-3</v>
      </c>
      <c r="CR876" s="190">
        <f t="shared" si="552"/>
        <v>3.0441037793242751E-3</v>
      </c>
      <c r="CS876" s="200" t="str">
        <f t="shared" si="553"/>
        <v>Ninguna</v>
      </c>
      <c r="CT876" s="201" t="str">
        <f t="shared" si="519"/>
        <v>Eutrofico</v>
      </c>
      <c r="CU876" s="178" t="s">
        <v>3379</v>
      </c>
      <c r="CV876" s="178" t="s">
        <v>3380</v>
      </c>
      <c r="CW876" s="182">
        <v>44546</v>
      </c>
      <c r="CX876" s="106">
        <f t="shared" si="554"/>
        <v>3.3584863293062321</v>
      </c>
    </row>
    <row r="877" spans="1:102" s="192" customFormat="1" ht="30" hidden="1" customHeight="1" x14ac:dyDescent="0.25">
      <c r="A877" s="178">
        <v>2021</v>
      </c>
      <c r="B877" s="179" t="s">
        <v>1380</v>
      </c>
      <c r="C877" s="179" t="s">
        <v>602</v>
      </c>
      <c r="D877" s="85" t="s">
        <v>1381</v>
      </c>
      <c r="E877" s="179" t="s">
        <v>600</v>
      </c>
      <c r="F877" s="180" t="s">
        <v>241</v>
      </c>
      <c r="G877" s="180">
        <v>12</v>
      </c>
      <c r="H877" s="87">
        <v>-75.551977780000001</v>
      </c>
      <c r="I877" s="119">
        <v>6.4649638889999999</v>
      </c>
      <c r="J877" s="181">
        <v>4717843.9340000004</v>
      </c>
      <c r="K877" s="180">
        <v>2273074.5890000002</v>
      </c>
      <c r="L877" s="89">
        <v>2463</v>
      </c>
      <c r="M877" s="180" t="s">
        <v>2544</v>
      </c>
      <c r="N877" s="180" t="s">
        <v>79</v>
      </c>
      <c r="O877" s="180" t="s">
        <v>2684</v>
      </c>
      <c r="P877" s="180" t="s">
        <v>685</v>
      </c>
      <c r="Q877" s="179" t="s">
        <v>2690</v>
      </c>
      <c r="R877" s="179" t="s">
        <v>703</v>
      </c>
      <c r="S877" s="179" t="s">
        <v>250</v>
      </c>
      <c r="T877" s="179" t="s">
        <v>251</v>
      </c>
      <c r="U877" s="85" t="s">
        <v>2021</v>
      </c>
      <c r="V877" s="179" t="s">
        <v>253</v>
      </c>
      <c r="W877" s="179" t="s">
        <v>601</v>
      </c>
      <c r="X877" s="182" t="s">
        <v>602</v>
      </c>
      <c r="Y877" s="182">
        <v>44532</v>
      </c>
      <c r="Z877" s="183">
        <v>1324.9</v>
      </c>
      <c r="AA877" s="183">
        <v>6.97</v>
      </c>
      <c r="AB877" s="183">
        <v>100.6</v>
      </c>
      <c r="AC877" s="183">
        <v>17.2</v>
      </c>
      <c r="AD877" s="183">
        <v>16.8</v>
      </c>
      <c r="AE877" s="183">
        <v>4.03</v>
      </c>
      <c r="AF877" s="183">
        <v>56</v>
      </c>
      <c r="AG877" s="183">
        <f t="shared" si="515"/>
        <v>-0.39999999999999858</v>
      </c>
      <c r="AH877" s="183">
        <v>36.799999999999997</v>
      </c>
      <c r="AI877" s="183">
        <v>11</v>
      </c>
      <c r="AJ877" s="183" t="s">
        <v>88</v>
      </c>
      <c r="AK877" s="183" t="s">
        <v>88</v>
      </c>
      <c r="AL877" s="183">
        <v>27550</v>
      </c>
      <c r="AM877" s="183">
        <v>81640</v>
      </c>
      <c r="AN877" s="183">
        <v>29090</v>
      </c>
      <c r="AO877" s="183">
        <v>0.5</v>
      </c>
      <c r="AP877" s="183">
        <v>0.2484863293062323</v>
      </c>
      <c r="AQ877" s="183">
        <v>0.16500000000000001</v>
      </c>
      <c r="AR877" s="185" t="s">
        <v>88</v>
      </c>
      <c r="AS877" s="183">
        <v>20.9</v>
      </c>
      <c r="AT877" s="183">
        <v>141</v>
      </c>
      <c r="AU877" s="183" t="s">
        <v>88</v>
      </c>
      <c r="AV877" s="183">
        <v>27</v>
      </c>
      <c r="AW877" s="183">
        <v>0.1</v>
      </c>
      <c r="AX877" s="183">
        <v>3.47</v>
      </c>
      <c r="AY877" s="183">
        <v>0.495</v>
      </c>
      <c r="AZ877" s="183">
        <v>29.6</v>
      </c>
      <c r="BA877" s="183">
        <v>26.3</v>
      </c>
      <c r="BB877" s="183" t="s">
        <v>88</v>
      </c>
      <c r="BC877" s="183" t="s">
        <v>88</v>
      </c>
      <c r="BD877" s="183" t="s">
        <v>88</v>
      </c>
      <c r="BE877" s="184" t="s">
        <v>88</v>
      </c>
      <c r="BF877" s="183" t="s">
        <v>88</v>
      </c>
      <c r="BG877" s="183" t="s">
        <v>88</v>
      </c>
      <c r="BH877" s="183" t="s">
        <v>88</v>
      </c>
      <c r="BI877" s="195">
        <f t="shared" si="520"/>
        <v>52.825611914239992</v>
      </c>
      <c r="BJ877" s="196">
        <f t="shared" si="521"/>
        <v>6.6452291373595163</v>
      </c>
      <c r="BK877" s="196">
        <f t="shared" si="522"/>
        <v>87.827734271825165</v>
      </c>
      <c r="BL877" s="196">
        <f t="shared" ref="BL877:BL888" si="555">+IF(AI877&gt;30,2,0.00018677*AI877^4 - 0.016615*AI877^3 + 0.59636*AI877 ^2- 11.152*AI877+100.19)</f>
        <v>30.297494569999998</v>
      </c>
      <c r="BM877" s="196">
        <f t="shared" si="523"/>
        <v>99.104004398411917</v>
      </c>
      <c r="BN877" s="196">
        <f t="shared" si="524"/>
        <v>61.608367706250007</v>
      </c>
      <c r="BO877" s="196">
        <f t="shared" si="525"/>
        <v>90.551175090429538</v>
      </c>
      <c r="BP877" s="196">
        <f t="shared" si="526"/>
        <v>60.421665847255788</v>
      </c>
      <c r="BQ877" s="196">
        <f t="shared" si="527"/>
        <v>79.695499396347103</v>
      </c>
      <c r="BR877" s="185">
        <f t="shared" si="528"/>
        <v>58.576138805032997</v>
      </c>
      <c r="BS877" s="129" t="str">
        <f t="shared" si="529"/>
        <v>MEDIA</v>
      </c>
      <c r="BT877" s="186">
        <f t="shared" si="530"/>
        <v>7.0101010101010104</v>
      </c>
      <c r="BU877" s="187">
        <f t="shared" si="531"/>
        <v>0.56000000000000005</v>
      </c>
      <c r="BV877" s="197">
        <f t="shared" si="532"/>
        <v>0.1</v>
      </c>
      <c r="BW877" s="196">
        <f t="shared" si="533"/>
        <v>0.98588712241684229</v>
      </c>
      <c r="BX877" s="195">
        <f t="shared" ref="BX877:BX888" si="556">IF(AH877="ND","No Calcular",IF(AH877="","",IF(AH877&lt;=20,0.91,IF(AND(AH877&gt;20,AH877&lt;=25),0.71,IF(AND(AH877&gt;25,AH877&lt;=40),0.51,IF(AND(AH877&gt;40,AH877&lt;=80),0.26,0.125))))))</f>
        <v>0.51</v>
      </c>
      <c r="BY877" s="197">
        <f t="shared" si="534"/>
        <v>0.93900000000000006</v>
      </c>
      <c r="BZ877" s="197">
        <f t="shared" si="535"/>
        <v>0.73485631115501571</v>
      </c>
      <c r="CA877" s="195">
        <f t="shared" si="536"/>
        <v>0.35</v>
      </c>
      <c r="CB877" s="187">
        <f t="shared" si="537"/>
        <v>0.5963640807000602</v>
      </c>
      <c r="CC877" s="198" t="str">
        <f t="shared" si="538"/>
        <v>Regular</v>
      </c>
      <c r="CD877" s="187">
        <f t="shared" si="539"/>
        <v>0.26514368884498429</v>
      </c>
      <c r="CE877" s="185">
        <f t="shared" si="540"/>
        <v>0</v>
      </c>
      <c r="CF877" s="185">
        <f t="shared" si="541"/>
        <v>0</v>
      </c>
      <c r="CG877" s="187">
        <f t="shared" si="542"/>
        <v>8.8381229614994769E-2</v>
      </c>
      <c r="CH877" s="199" t="str">
        <f t="shared" si="543"/>
        <v>Ninguna</v>
      </c>
      <c r="CI877" s="185">
        <f t="shared" ref="CI877:CI888" si="557">IF(AI877&lt;=2,0,IF(AI877&lt;30,(-0.05+(0.7*(LOG10(AI877)))),1))</f>
        <v>0.67897487961075753</v>
      </c>
      <c r="CJ877" s="185">
        <f t="shared" si="544"/>
        <v>1</v>
      </c>
      <c r="CK877" s="185">
        <f t="shared" si="545"/>
        <v>0.43999999999999995</v>
      </c>
      <c r="CL877" s="189">
        <f t="shared" si="546"/>
        <v>0.70632495987025246</v>
      </c>
      <c r="CM877" s="200" t="str">
        <f t="shared" si="547"/>
        <v>Alta</v>
      </c>
      <c r="CN877" s="185">
        <f t="shared" si="548"/>
        <v>6.0999999999999999E-2</v>
      </c>
      <c r="CO877" s="185">
        <f t="shared" si="549"/>
        <v>6.0999999999999999E-2</v>
      </c>
      <c r="CP877" s="200" t="str">
        <f t="shared" si="550"/>
        <v>Ninguna</v>
      </c>
      <c r="CQ877" s="190">
        <f t="shared" si="551"/>
        <v>8.8106297673624619E-4</v>
      </c>
      <c r="CR877" s="190">
        <f t="shared" si="552"/>
        <v>8.8106297673624619E-4</v>
      </c>
      <c r="CS877" s="200" t="str">
        <f t="shared" si="553"/>
        <v>Ninguna</v>
      </c>
      <c r="CT877" s="201" t="str">
        <f t="shared" ref="CT877:CT940" si="558">IF(AY877&lt;0.01,"Oligotrofico",IF(AY877&lt;=0.02,"Mesotrofico",IF(AY877&lt;=1,"Eutrofico","Hipereutrofico")))</f>
        <v>Eutrofico</v>
      </c>
      <c r="CU877" s="178" t="s">
        <v>3381</v>
      </c>
      <c r="CV877" s="178" t="s">
        <v>3382</v>
      </c>
      <c r="CW877" s="182">
        <v>44551</v>
      </c>
      <c r="CX877" s="106">
        <f t="shared" si="554"/>
        <v>3.8834863293062325</v>
      </c>
    </row>
    <row r="878" spans="1:102" s="192" customFormat="1" ht="30" hidden="1" customHeight="1" x14ac:dyDescent="0.25">
      <c r="A878" s="178">
        <v>2021</v>
      </c>
      <c r="B878" s="179" t="s">
        <v>1384</v>
      </c>
      <c r="C878" s="179" t="s">
        <v>602</v>
      </c>
      <c r="D878" s="85" t="s">
        <v>1385</v>
      </c>
      <c r="E878" s="179" t="s">
        <v>600</v>
      </c>
      <c r="F878" s="180" t="s">
        <v>241</v>
      </c>
      <c r="G878" s="180">
        <v>12</v>
      </c>
      <c r="H878" s="171">
        <v>-75.551386109999996</v>
      </c>
      <c r="I878" s="172">
        <v>6.4663000000000004</v>
      </c>
      <c r="J878" s="193">
        <v>4717910.1710000001</v>
      </c>
      <c r="K878" s="194">
        <v>2273222.0320000001</v>
      </c>
      <c r="L878" s="174">
        <v>2459</v>
      </c>
      <c r="M878" s="180" t="s">
        <v>2544</v>
      </c>
      <c r="N878" s="180" t="s">
        <v>79</v>
      </c>
      <c r="O878" s="180" t="s">
        <v>2684</v>
      </c>
      <c r="P878" s="180" t="s">
        <v>685</v>
      </c>
      <c r="Q878" s="179" t="s">
        <v>2690</v>
      </c>
      <c r="R878" s="179" t="s">
        <v>703</v>
      </c>
      <c r="S878" s="179" t="s">
        <v>250</v>
      </c>
      <c r="T878" s="179" t="s">
        <v>251</v>
      </c>
      <c r="U878" s="85" t="s">
        <v>2021</v>
      </c>
      <c r="V878" s="179" t="s">
        <v>253</v>
      </c>
      <c r="W878" s="179" t="s">
        <v>601</v>
      </c>
      <c r="X878" s="182" t="s">
        <v>602</v>
      </c>
      <c r="Y878" s="182">
        <v>44532</v>
      </c>
      <c r="Z878" s="183">
        <v>1382.6</v>
      </c>
      <c r="AA878" s="183">
        <v>6.9</v>
      </c>
      <c r="AB878" s="183">
        <v>120.9</v>
      </c>
      <c r="AC878" s="183">
        <v>18</v>
      </c>
      <c r="AD878" s="183">
        <v>17.3</v>
      </c>
      <c r="AE878" s="183">
        <v>3.86</v>
      </c>
      <c r="AF878" s="183">
        <v>54.8</v>
      </c>
      <c r="AG878" s="183">
        <f t="shared" si="515"/>
        <v>-0.69999999999999929</v>
      </c>
      <c r="AH878" s="183">
        <v>50.2</v>
      </c>
      <c r="AI878" s="183">
        <v>18.3</v>
      </c>
      <c r="AJ878" s="183" t="s">
        <v>88</v>
      </c>
      <c r="AK878" s="183" t="s">
        <v>88</v>
      </c>
      <c r="AL878" s="183">
        <v>248900</v>
      </c>
      <c r="AM878" s="183">
        <v>920800</v>
      </c>
      <c r="AN878" s="183">
        <v>261300</v>
      </c>
      <c r="AO878" s="183">
        <v>0.84399999999999997</v>
      </c>
      <c r="AP878" s="183">
        <v>0.2484863293062323</v>
      </c>
      <c r="AQ878" s="183">
        <v>0.159</v>
      </c>
      <c r="AR878" s="185" t="s">
        <v>88</v>
      </c>
      <c r="AS878" s="183">
        <v>25.3</v>
      </c>
      <c r="AT878" s="183">
        <v>161</v>
      </c>
      <c r="AU878" s="183" t="s">
        <v>88</v>
      </c>
      <c r="AV878" s="183">
        <v>30</v>
      </c>
      <c r="AW878" s="183">
        <v>0.1</v>
      </c>
      <c r="AX878" s="183">
        <v>4.2300000000000004</v>
      </c>
      <c r="AY878" s="183">
        <v>0.69399999999999995</v>
      </c>
      <c r="AZ878" s="183">
        <v>34.6</v>
      </c>
      <c r="BA878" s="183">
        <v>28.2</v>
      </c>
      <c r="BB878" s="183" t="s">
        <v>88</v>
      </c>
      <c r="BC878" s="183" t="s">
        <v>88</v>
      </c>
      <c r="BD878" s="183" t="s">
        <v>88</v>
      </c>
      <c r="BE878" s="184" t="s">
        <v>88</v>
      </c>
      <c r="BF878" s="183" t="s">
        <v>88</v>
      </c>
      <c r="BG878" s="183" t="s">
        <v>88</v>
      </c>
      <c r="BH878" s="183" t="s">
        <v>88</v>
      </c>
      <c r="BI878" s="195">
        <f t="shared" si="520"/>
        <v>51.014092441324081</v>
      </c>
      <c r="BJ878" s="196">
        <f t="shared" si="521"/>
        <v>2</v>
      </c>
      <c r="BK878" s="196">
        <f t="shared" si="522"/>
        <v>86.086601359001833</v>
      </c>
      <c r="BL878" s="196">
        <f t="shared" si="555"/>
        <v>14.945089455917028</v>
      </c>
      <c r="BM878" s="196">
        <f t="shared" si="523"/>
        <v>99.104004398411917</v>
      </c>
      <c r="BN878" s="196">
        <f t="shared" si="524"/>
        <v>45.911768820941603</v>
      </c>
      <c r="BO878" s="196">
        <f t="shared" si="525"/>
        <v>90.524827437190368</v>
      </c>
      <c r="BP878" s="196">
        <f t="shared" si="526"/>
        <v>55.727634433280592</v>
      </c>
      <c r="BQ878" s="196">
        <f t="shared" si="527"/>
        <v>76.802685430435105</v>
      </c>
      <c r="BR878" s="185">
        <f t="shared" si="528"/>
        <v>53.49434050511347</v>
      </c>
      <c r="BS878" s="129" t="str">
        <f t="shared" si="529"/>
        <v>MEDIA</v>
      </c>
      <c r="BT878" s="186">
        <f t="shared" si="530"/>
        <v>6.0951008645533156</v>
      </c>
      <c r="BU878" s="187">
        <f t="shared" si="531"/>
        <v>0.54799999999999993</v>
      </c>
      <c r="BV878" s="197">
        <f t="shared" si="532"/>
        <v>0.1</v>
      </c>
      <c r="BW878" s="196">
        <f t="shared" si="533"/>
        <v>0.95064444497490841</v>
      </c>
      <c r="BX878" s="195">
        <f t="shared" si="556"/>
        <v>0.26</v>
      </c>
      <c r="BY878" s="197">
        <f t="shared" si="534"/>
        <v>0.93</v>
      </c>
      <c r="BZ878" s="197">
        <f t="shared" si="535"/>
        <v>0.66080359308735737</v>
      </c>
      <c r="CA878" s="195">
        <f t="shared" si="536"/>
        <v>0.35</v>
      </c>
      <c r="CB878" s="187">
        <f t="shared" si="537"/>
        <v>0.54288272532871729</v>
      </c>
      <c r="CC878" s="198" t="str">
        <f t="shared" si="538"/>
        <v>Regular</v>
      </c>
      <c r="CD878" s="187">
        <f t="shared" si="539"/>
        <v>0.33919640691264263</v>
      </c>
      <c r="CE878" s="185">
        <f t="shared" si="540"/>
        <v>0</v>
      </c>
      <c r="CF878" s="185">
        <f t="shared" si="541"/>
        <v>0</v>
      </c>
      <c r="CG878" s="187">
        <f t="shared" si="542"/>
        <v>0.11306546897088088</v>
      </c>
      <c r="CH878" s="199" t="str">
        <f t="shared" si="543"/>
        <v>Ninguna</v>
      </c>
      <c r="CI878" s="185">
        <f t="shared" si="557"/>
        <v>0.83371576281130055</v>
      </c>
      <c r="CJ878" s="185">
        <f t="shared" si="544"/>
        <v>1</v>
      </c>
      <c r="CK878" s="185">
        <f t="shared" si="545"/>
        <v>0.45200000000000007</v>
      </c>
      <c r="CL878" s="189">
        <f t="shared" si="546"/>
        <v>0.76190525427043354</v>
      </c>
      <c r="CM878" s="200" t="str">
        <f t="shared" si="547"/>
        <v>Alta</v>
      </c>
      <c r="CN878" s="185">
        <f t="shared" si="548"/>
        <v>6.9999999999999993E-2</v>
      </c>
      <c r="CO878" s="185">
        <f t="shared" si="549"/>
        <v>6.9999999999999993E-2</v>
      </c>
      <c r="CP878" s="200" t="str">
        <f t="shared" si="550"/>
        <v>Ninguna</v>
      </c>
      <c r="CQ878" s="190">
        <f t="shared" si="551"/>
        <v>6.9216070243432234E-4</v>
      </c>
      <c r="CR878" s="190">
        <f t="shared" si="552"/>
        <v>6.9216070243432234E-4</v>
      </c>
      <c r="CS878" s="200" t="str">
        <f t="shared" si="553"/>
        <v>Ninguna</v>
      </c>
      <c r="CT878" s="201" t="str">
        <f t="shared" si="558"/>
        <v>Eutrofico</v>
      </c>
      <c r="CU878" s="178" t="s">
        <v>3381</v>
      </c>
      <c r="CV878" s="178" t="s">
        <v>3382</v>
      </c>
      <c r="CW878" s="182">
        <v>44551</v>
      </c>
      <c r="CX878" s="106">
        <f t="shared" si="554"/>
        <v>4.6374863293062329</v>
      </c>
    </row>
    <row r="879" spans="1:102" s="192" customFormat="1" ht="30" hidden="1" customHeight="1" x14ac:dyDescent="0.25">
      <c r="A879" s="178">
        <v>2021</v>
      </c>
      <c r="B879" s="179" t="s">
        <v>1387</v>
      </c>
      <c r="C879" s="179" t="s">
        <v>265</v>
      </c>
      <c r="D879" s="85" t="s">
        <v>1388</v>
      </c>
      <c r="E879" s="179" t="s">
        <v>508</v>
      </c>
      <c r="F879" s="180" t="s">
        <v>241</v>
      </c>
      <c r="G879" s="180" t="s">
        <v>991</v>
      </c>
      <c r="H879" s="87">
        <v>-75.449444439999994</v>
      </c>
      <c r="I879" s="119">
        <v>6.6344444439999997</v>
      </c>
      <c r="J879" s="181">
        <v>4729278.8540000003</v>
      </c>
      <c r="K879" s="180">
        <v>2291763.1839999999</v>
      </c>
      <c r="L879" s="89">
        <v>2511.5</v>
      </c>
      <c r="M879" s="180" t="s">
        <v>2544</v>
      </c>
      <c r="N879" s="180" t="s">
        <v>79</v>
      </c>
      <c r="O879" s="180" t="s">
        <v>2684</v>
      </c>
      <c r="P879" s="180" t="s">
        <v>685</v>
      </c>
      <c r="Q879" s="179" t="s">
        <v>2690</v>
      </c>
      <c r="R879" s="179" t="s">
        <v>703</v>
      </c>
      <c r="S879" s="179" t="s">
        <v>262</v>
      </c>
      <c r="T879" s="179" t="s">
        <v>263</v>
      </c>
      <c r="U879" s="85" t="s">
        <v>264</v>
      </c>
      <c r="V879" s="179" t="s">
        <v>265</v>
      </c>
      <c r="W879" s="179" t="s">
        <v>509</v>
      </c>
      <c r="X879" s="182" t="s">
        <v>265</v>
      </c>
      <c r="Y879" s="182">
        <v>44530</v>
      </c>
      <c r="Z879" s="183">
        <v>111</v>
      </c>
      <c r="AA879" s="183">
        <v>7.47</v>
      </c>
      <c r="AB879" s="183">
        <v>181</v>
      </c>
      <c r="AC879" s="183">
        <v>18.7</v>
      </c>
      <c r="AD879" s="183">
        <v>21</v>
      </c>
      <c r="AE879" s="183">
        <v>7</v>
      </c>
      <c r="AF879" s="183">
        <v>90</v>
      </c>
      <c r="AG879" s="183">
        <f t="shared" si="515"/>
        <v>2.3000000000000007</v>
      </c>
      <c r="AH879" s="185">
        <v>76.599999999999994</v>
      </c>
      <c r="AI879" s="185">
        <v>29.6</v>
      </c>
      <c r="AJ879" s="183" t="s">
        <v>88</v>
      </c>
      <c r="AK879" s="183" t="s">
        <v>88</v>
      </c>
      <c r="AL879" s="185">
        <v>9700</v>
      </c>
      <c r="AM879" s="185">
        <v>866400</v>
      </c>
      <c r="AN879" s="185">
        <v>9880</v>
      </c>
      <c r="AO879" s="185">
        <v>0.5</v>
      </c>
      <c r="AP879" s="185">
        <v>0.2484863293062323</v>
      </c>
      <c r="AQ879" s="185">
        <v>0.03</v>
      </c>
      <c r="AR879" s="185" t="s">
        <v>88</v>
      </c>
      <c r="AS879" s="185">
        <v>21.9</v>
      </c>
      <c r="AT879" s="185">
        <v>176</v>
      </c>
      <c r="AU879" s="183" t="s">
        <v>88</v>
      </c>
      <c r="AV879" s="185">
        <v>33</v>
      </c>
      <c r="AW879" s="185">
        <v>0.1</v>
      </c>
      <c r="AX879" s="185">
        <v>4.12</v>
      </c>
      <c r="AY879" s="185">
        <v>0.91</v>
      </c>
      <c r="AZ879" s="185">
        <v>54.1</v>
      </c>
      <c r="BA879" s="185">
        <v>30.2</v>
      </c>
      <c r="BB879" s="183" t="s">
        <v>88</v>
      </c>
      <c r="BC879" s="183" t="s">
        <v>88</v>
      </c>
      <c r="BD879" s="183" t="s">
        <v>88</v>
      </c>
      <c r="BE879" s="184" t="s">
        <v>88</v>
      </c>
      <c r="BF879" s="183" t="s">
        <v>88</v>
      </c>
      <c r="BG879" s="183" t="s">
        <v>88</v>
      </c>
      <c r="BH879" s="183" t="s">
        <v>88</v>
      </c>
      <c r="BI879" s="195">
        <f t="shared" si="520"/>
        <v>95.148473499999994</v>
      </c>
      <c r="BJ879" s="196">
        <f t="shared" si="521"/>
        <v>10.261310416783795</v>
      </c>
      <c r="BK879" s="196">
        <f t="shared" si="522"/>
        <v>93.411415778501095</v>
      </c>
      <c r="BL879" s="196">
        <f t="shared" si="555"/>
        <v>5.0737606277120335</v>
      </c>
      <c r="BM879" s="196">
        <f t="shared" si="523"/>
        <v>99.104004398411917</v>
      </c>
      <c r="BN879" s="196">
        <f t="shared" si="524"/>
        <v>61.608367706250007</v>
      </c>
      <c r="BO879" s="196">
        <f t="shared" si="525"/>
        <v>85.502798594525416</v>
      </c>
      <c r="BP879" s="196">
        <f t="shared" si="526"/>
        <v>59.283532258122186</v>
      </c>
      <c r="BQ879" s="196">
        <f t="shared" si="527"/>
        <v>74.416571552153613</v>
      </c>
      <c r="BR879" s="185">
        <f t="shared" si="528"/>
        <v>63.223779225588125</v>
      </c>
      <c r="BS879" s="129" t="str">
        <f t="shared" si="529"/>
        <v>MEDIA</v>
      </c>
      <c r="BT879" s="186">
        <f t="shared" si="530"/>
        <v>4.5274725274725274</v>
      </c>
      <c r="BU879" s="187">
        <f t="shared" si="531"/>
        <v>0.9</v>
      </c>
      <c r="BV879" s="197">
        <f t="shared" si="532"/>
        <v>0.1</v>
      </c>
      <c r="BW879" s="196">
        <f t="shared" si="533"/>
        <v>1</v>
      </c>
      <c r="BX879" s="195">
        <f t="shared" si="556"/>
        <v>0.26</v>
      </c>
      <c r="BY879" s="197">
        <f t="shared" si="534"/>
        <v>0.92100000000000004</v>
      </c>
      <c r="BZ879" s="197">
        <f t="shared" si="535"/>
        <v>0.41750890503005456</v>
      </c>
      <c r="CA879" s="195">
        <f t="shared" si="536"/>
        <v>0.15</v>
      </c>
      <c r="CB879" s="187">
        <f t="shared" si="537"/>
        <v>0.54279124670420775</v>
      </c>
      <c r="CC879" s="198" t="str">
        <f t="shared" si="538"/>
        <v>Regular</v>
      </c>
      <c r="CD879" s="187">
        <f t="shared" si="539"/>
        <v>0.58249109496994544</v>
      </c>
      <c r="CE879" s="185">
        <f t="shared" si="540"/>
        <v>2.6425946353792174E-3</v>
      </c>
      <c r="CF879" s="185">
        <f t="shared" si="541"/>
        <v>2.0500000000000018E-2</v>
      </c>
      <c r="CG879" s="187">
        <f t="shared" si="542"/>
        <v>0.20187789653510824</v>
      </c>
      <c r="CH879" s="199" t="str">
        <f t="shared" si="543"/>
        <v>Baja</v>
      </c>
      <c r="CI879" s="185">
        <f t="shared" si="557"/>
        <v>0.97990419774125681</v>
      </c>
      <c r="CJ879" s="185">
        <f t="shared" si="544"/>
        <v>1</v>
      </c>
      <c r="CK879" s="185">
        <f t="shared" si="545"/>
        <v>9.9999999999999978E-2</v>
      </c>
      <c r="CL879" s="189">
        <f t="shared" si="546"/>
        <v>0.69330139924708556</v>
      </c>
      <c r="CM879" s="200" t="str">
        <f t="shared" si="547"/>
        <v>Alta</v>
      </c>
      <c r="CN879" s="185">
        <f t="shared" si="548"/>
        <v>7.9000000000000001E-2</v>
      </c>
      <c r="CO879" s="185">
        <f t="shared" si="549"/>
        <v>7.9000000000000001E-2</v>
      </c>
      <c r="CP879" s="200" t="str">
        <f t="shared" si="550"/>
        <v>Ninguna</v>
      </c>
      <c r="CQ879" s="190">
        <f t="shared" si="551"/>
        <v>4.9249697947377899E-3</v>
      </c>
      <c r="CR879" s="190">
        <f t="shared" si="552"/>
        <v>4.9249697947377899E-3</v>
      </c>
      <c r="CS879" s="200" t="str">
        <f t="shared" si="553"/>
        <v>Ninguna</v>
      </c>
      <c r="CT879" s="201" t="str">
        <f t="shared" si="558"/>
        <v>Eutrofico</v>
      </c>
      <c r="CU879" s="178" t="s">
        <v>3383</v>
      </c>
      <c r="CV879" s="178" t="s">
        <v>3384</v>
      </c>
      <c r="CW879" s="182">
        <v>44550</v>
      </c>
      <c r="CX879" s="106">
        <f t="shared" si="554"/>
        <v>4.3984863293062322</v>
      </c>
    </row>
    <row r="880" spans="1:102" s="192" customFormat="1" ht="30" hidden="1" customHeight="1" x14ac:dyDescent="0.25">
      <c r="A880" s="178">
        <v>2021</v>
      </c>
      <c r="B880" s="179" t="s">
        <v>1391</v>
      </c>
      <c r="C880" s="179" t="s">
        <v>265</v>
      </c>
      <c r="D880" s="85" t="s">
        <v>1392</v>
      </c>
      <c r="E880" s="179" t="s">
        <v>508</v>
      </c>
      <c r="F880" s="180" t="s">
        <v>241</v>
      </c>
      <c r="G880" s="180" t="s">
        <v>991</v>
      </c>
      <c r="H880" s="171">
        <v>-75.45</v>
      </c>
      <c r="I880" s="172">
        <v>6.6330555560000004</v>
      </c>
      <c r="J880" s="193">
        <v>4729216.6069999998</v>
      </c>
      <c r="K880" s="194">
        <v>2291609.9750000001</v>
      </c>
      <c r="L880" s="174">
        <v>2506.5</v>
      </c>
      <c r="M880" s="180" t="s">
        <v>2544</v>
      </c>
      <c r="N880" s="180" t="s">
        <v>79</v>
      </c>
      <c r="O880" s="180" t="s">
        <v>2684</v>
      </c>
      <c r="P880" s="180" t="s">
        <v>685</v>
      </c>
      <c r="Q880" s="179" t="s">
        <v>2690</v>
      </c>
      <c r="R880" s="179" t="s">
        <v>703</v>
      </c>
      <c r="S880" s="179" t="s">
        <v>262</v>
      </c>
      <c r="T880" s="179" t="s">
        <v>263</v>
      </c>
      <c r="U880" s="85" t="s">
        <v>264</v>
      </c>
      <c r="V880" s="179" t="s">
        <v>265</v>
      </c>
      <c r="W880" s="179" t="s">
        <v>509</v>
      </c>
      <c r="X880" s="182" t="s">
        <v>265</v>
      </c>
      <c r="Y880" s="182">
        <v>44530</v>
      </c>
      <c r="Z880" s="183">
        <v>112.3</v>
      </c>
      <c r="AA880" s="183">
        <v>7.21</v>
      </c>
      <c r="AB880" s="183">
        <v>208</v>
      </c>
      <c r="AC880" s="183">
        <v>18.5</v>
      </c>
      <c r="AD880" s="183">
        <v>20</v>
      </c>
      <c r="AE880" s="183">
        <v>6.9</v>
      </c>
      <c r="AF880" s="183">
        <v>88</v>
      </c>
      <c r="AG880" s="183">
        <f t="shared" si="515"/>
        <v>1.5</v>
      </c>
      <c r="AH880" s="185">
        <v>127</v>
      </c>
      <c r="AI880" s="185">
        <v>55.7</v>
      </c>
      <c r="AJ880" s="183" t="s">
        <v>88</v>
      </c>
      <c r="AK880" s="183" t="s">
        <v>88</v>
      </c>
      <c r="AL880" s="185">
        <v>218700</v>
      </c>
      <c r="AM880" s="185">
        <v>1986300</v>
      </c>
      <c r="AN880" s="185">
        <v>224700</v>
      </c>
      <c r="AO880" s="185">
        <v>0.5</v>
      </c>
      <c r="AP880" s="185">
        <v>0.2484863293062323</v>
      </c>
      <c r="AQ880" s="185">
        <v>0.03</v>
      </c>
      <c r="AR880" s="185" t="s">
        <v>88</v>
      </c>
      <c r="AS880" s="185">
        <v>25.3</v>
      </c>
      <c r="AT880" s="185">
        <v>172</v>
      </c>
      <c r="AU880" s="183" t="s">
        <v>88</v>
      </c>
      <c r="AV880" s="185">
        <v>32</v>
      </c>
      <c r="AW880" s="185">
        <v>0.5</v>
      </c>
      <c r="AX880" s="185">
        <v>4.62</v>
      </c>
      <c r="AY880" s="185">
        <v>1.38</v>
      </c>
      <c r="AZ880" s="185">
        <v>75.599999999999994</v>
      </c>
      <c r="BA880" s="185">
        <v>36.299999999999997</v>
      </c>
      <c r="BB880" s="183" t="s">
        <v>88</v>
      </c>
      <c r="BC880" s="183" t="s">
        <v>88</v>
      </c>
      <c r="BD880" s="183" t="s">
        <v>88</v>
      </c>
      <c r="BE880" s="184" t="s">
        <v>88</v>
      </c>
      <c r="BF880" s="183" t="s">
        <v>88</v>
      </c>
      <c r="BG880" s="183" t="s">
        <v>88</v>
      </c>
      <c r="BH880" s="183" t="s">
        <v>88</v>
      </c>
      <c r="BI880" s="195">
        <f t="shared" si="520"/>
        <v>93.782621752319912</v>
      </c>
      <c r="BJ880" s="196">
        <f t="shared" si="521"/>
        <v>2</v>
      </c>
      <c r="BK880" s="196">
        <f t="shared" si="522"/>
        <v>92.267122088509694</v>
      </c>
      <c r="BL880" s="196">
        <f t="shared" si="555"/>
        <v>2</v>
      </c>
      <c r="BM880" s="196">
        <f t="shared" si="523"/>
        <v>99.104004398411917</v>
      </c>
      <c r="BN880" s="196">
        <f t="shared" si="524"/>
        <v>61.608367706250007</v>
      </c>
      <c r="BO880" s="196">
        <f t="shared" si="525"/>
        <v>87.919066131017189</v>
      </c>
      <c r="BP880" s="196">
        <f t="shared" si="526"/>
        <v>55.727634433280592</v>
      </c>
      <c r="BQ880" s="196">
        <f t="shared" si="527"/>
        <v>75.068597696281614</v>
      </c>
      <c r="BR880" s="185">
        <f t="shared" si="528"/>
        <v>61.208585544600531</v>
      </c>
      <c r="BS880" s="129" t="str">
        <f t="shared" si="529"/>
        <v>MEDIA</v>
      </c>
      <c r="BT880" s="186">
        <f t="shared" si="530"/>
        <v>3.347826086956522</v>
      </c>
      <c r="BU880" s="187">
        <f t="shared" si="531"/>
        <v>0.88</v>
      </c>
      <c r="BV880" s="197">
        <f t="shared" si="532"/>
        <v>0.1</v>
      </c>
      <c r="BW880" s="196">
        <f t="shared" si="533"/>
        <v>1</v>
      </c>
      <c r="BX880" s="195">
        <f t="shared" si="556"/>
        <v>0.125</v>
      </c>
      <c r="BY880" s="197">
        <f t="shared" si="534"/>
        <v>0.92400000000000004</v>
      </c>
      <c r="BZ880" s="197">
        <f t="shared" si="535"/>
        <v>0.29821372744415131</v>
      </c>
      <c r="CA880" s="195">
        <f t="shared" si="536"/>
        <v>0.15</v>
      </c>
      <c r="CB880" s="187">
        <f t="shared" si="537"/>
        <v>0.50440992184218125</v>
      </c>
      <c r="CC880" s="198" t="str">
        <f t="shared" si="538"/>
        <v>Regular</v>
      </c>
      <c r="CD880" s="187">
        <f t="shared" si="539"/>
        <v>0.70178627255584869</v>
      </c>
      <c r="CE880" s="185">
        <f t="shared" si="540"/>
        <v>5.9373021414354495E-3</v>
      </c>
      <c r="CF880" s="185">
        <f t="shared" si="541"/>
        <v>0.128</v>
      </c>
      <c r="CG880" s="187">
        <f t="shared" si="542"/>
        <v>0.27857452489909468</v>
      </c>
      <c r="CH880" s="199" t="str">
        <f t="shared" si="543"/>
        <v>Baja</v>
      </c>
      <c r="CI880" s="185">
        <f t="shared" si="557"/>
        <v>1</v>
      </c>
      <c r="CJ880" s="185">
        <f t="shared" si="544"/>
        <v>1</v>
      </c>
      <c r="CK880" s="185">
        <f t="shared" si="545"/>
        <v>0.12</v>
      </c>
      <c r="CL880" s="189">
        <f t="shared" si="546"/>
        <v>0.70666666666666667</v>
      </c>
      <c r="CM880" s="200" t="str">
        <f t="shared" si="547"/>
        <v>Alta</v>
      </c>
      <c r="CN880" s="185">
        <f t="shared" si="548"/>
        <v>7.5999999999999998E-2</v>
      </c>
      <c r="CO880" s="185">
        <f t="shared" si="549"/>
        <v>7.5999999999999998E-2</v>
      </c>
      <c r="CP880" s="200" t="str">
        <f t="shared" si="550"/>
        <v>Ninguna</v>
      </c>
      <c r="CQ880" s="190">
        <f t="shared" si="551"/>
        <v>2.0142340792900981E-3</v>
      </c>
      <c r="CR880" s="190">
        <f t="shared" si="552"/>
        <v>2.0142340792900981E-3</v>
      </c>
      <c r="CS880" s="200" t="str">
        <f t="shared" si="553"/>
        <v>Ninguna</v>
      </c>
      <c r="CT880" s="201" t="str">
        <f t="shared" si="558"/>
        <v>Hipereutrofico</v>
      </c>
      <c r="CU880" s="178" t="s">
        <v>3383</v>
      </c>
      <c r="CV880" s="178" t="s">
        <v>3384</v>
      </c>
      <c r="CW880" s="182">
        <v>44550</v>
      </c>
      <c r="CX880" s="106">
        <f t="shared" si="554"/>
        <v>4.8984863293062322</v>
      </c>
    </row>
    <row r="881" spans="1:102" s="192" customFormat="1" ht="30" hidden="1" customHeight="1" x14ac:dyDescent="0.25">
      <c r="A881" s="178">
        <v>2021</v>
      </c>
      <c r="B881" s="203" t="s">
        <v>1401</v>
      </c>
      <c r="C881" s="179" t="s">
        <v>281</v>
      </c>
      <c r="D881" s="85" t="s">
        <v>1402</v>
      </c>
      <c r="E881" s="179" t="s">
        <v>279</v>
      </c>
      <c r="F881" s="180" t="s">
        <v>241</v>
      </c>
      <c r="G881" s="180" t="s">
        <v>991</v>
      </c>
      <c r="H881" s="87">
        <v>-75.933888890000006</v>
      </c>
      <c r="I881" s="119">
        <v>7.2258333329999997</v>
      </c>
      <c r="J881" s="181">
        <v>4676098.841</v>
      </c>
      <c r="K881" s="180">
        <v>2357487.7629999998</v>
      </c>
      <c r="L881" s="89">
        <v>1729</v>
      </c>
      <c r="M881" s="180" t="s">
        <v>2544</v>
      </c>
      <c r="N881" s="180" t="s">
        <v>79</v>
      </c>
      <c r="O881" s="180" t="s">
        <v>2545</v>
      </c>
      <c r="P881" s="180" t="s">
        <v>80</v>
      </c>
      <c r="Q881" s="179" t="s">
        <v>2546</v>
      </c>
      <c r="R881" s="179" t="s">
        <v>667</v>
      </c>
      <c r="S881" s="179" t="s">
        <v>181</v>
      </c>
      <c r="T881" s="179" t="s">
        <v>668</v>
      </c>
      <c r="U881" s="85" t="s">
        <v>276</v>
      </c>
      <c r="V881" s="179" t="s">
        <v>277</v>
      </c>
      <c r="W881" s="179" t="s">
        <v>280</v>
      </c>
      <c r="X881" s="182" t="s">
        <v>281</v>
      </c>
      <c r="Y881" s="182">
        <v>44548</v>
      </c>
      <c r="Z881" s="183">
        <v>0.97</v>
      </c>
      <c r="AA881" s="183">
        <v>7.92</v>
      </c>
      <c r="AB881" s="183">
        <v>641</v>
      </c>
      <c r="AC881" s="183">
        <v>18.8</v>
      </c>
      <c r="AD881" s="183">
        <v>19</v>
      </c>
      <c r="AE881" s="183">
        <v>3.71</v>
      </c>
      <c r="AF881" s="183">
        <v>48.9</v>
      </c>
      <c r="AG881" s="183">
        <f t="shared" si="515"/>
        <v>0.19999999999999929</v>
      </c>
      <c r="AH881" s="185">
        <v>486</v>
      </c>
      <c r="AI881" s="185">
        <v>287</v>
      </c>
      <c r="AJ881" s="183" t="s">
        <v>88</v>
      </c>
      <c r="AK881" s="183" t="s">
        <v>88</v>
      </c>
      <c r="AL881" s="185">
        <v>7230000</v>
      </c>
      <c r="AM881" s="185">
        <v>28510000</v>
      </c>
      <c r="AN881" s="185">
        <v>8360000</v>
      </c>
      <c r="AO881" s="185" t="s">
        <v>3385</v>
      </c>
      <c r="AP881" s="185">
        <v>0.2484863293062323</v>
      </c>
      <c r="AQ881" s="185" t="s">
        <v>3386</v>
      </c>
      <c r="AR881" s="185" t="s">
        <v>88</v>
      </c>
      <c r="AS881" s="185" t="s">
        <v>3387</v>
      </c>
      <c r="AT881" s="185">
        <v>764</v>
      </c>
      <c r="AU881" s="183" t="s">
        <v>88</v>
      </c>
      <c r="AV881" s="185">
        <v>87</v>
      </c>
      <c r="AW881" s="185">
        <v>1.5</v>
      </c>
      <c r="AX881" s="185">
        <v>55.3</v>
      </c>
      <c r="AY881" s="185">
        <v>4.2300000000000004</v>
      </c>
      <c r="AZ881" s="185">
        <v>220</v>
      </c>
      <c r="BA881" s="185">
        <v>52</v>
      </c>
      <c r="BB881" s="183" t="s">
        <v>88</v>
      </c>
      <c r="BC881" s="183" t="s">
        <v>88</v>
      </c>
      <c r="BD881" s="183" t="s">
        <v>88</v>
      </c>
      <c r="BE881" s="184" t="s">
        <v>88</v>
      </c>
      <c r="BF881" s="183" t="s">
        <v>88</v>
      </c>
      <c r="BG881" s="183" t="s">
        <v>88</v>
      </c>
      <c r="BH881" s="183" t="s">
        <v>88</v>
      </c>
      <c r="BI881" s="195">
        <f t="shared" si="520"/>
        <v>42.337791187452673</v>
      </c>
      <c r="BJ881" s="196">
        <f t="shared" si="521"/>
        <v>2</v>
      </c>
      <c r="BK881" s="196">
        <f t="shared" si="522"/>
        <v>86.991101979794621</v>
      </c>
      <c r="BL881" s="196">
        <f t="shared" si="555"/>
        <v>2</v>
      </c>
      <c r="BM881" s="196">
        <f t="shared" si="523"/>
        <v>99.104004398411917</v>
      </c>
      <c r="BN881" s="196">
        <f t="shared" si="524"/>
        <v>2</v>
      </c>
      <c r="BO881" s="196">
        <f t="shared" si="525"/>
        <v>90.230538484720753</v>
      </c>
      <c r="BP881" s="196">
        <f t="shared" si="526"/>
        <v>5</v>
      </c>
      <c r="BQ881" s="196">
        <f t="shared" si="527"/>
        <v>20</v>
      </c>
      <c r="BR881" s="185">
        <f t="shared" si="528"/>
        <v>38.23990000795763</v>
      </c>
      <c r="BS881" s="129" t="str">
        <f t="shared" si="529"/>
        <v>MALO</v>
      </c>
      <c r="BT881" s="186">
        <f t="shared" si="530"/>
        <v>13.073286052009454</v>
      </c>
      <c r="BU881" s="187">
        <f t="shared" si="531"/>
        <v>0.48899999999999999</v>
      </c>
      <c r="BV881" s="197">
        <f t="shared" si="532"/>
        <v>0.1</v>
      </c>
      <c r="BW881" s="196">
        <f t="shared" si="533"/>
        <v>1</v>
      </c>
      <c r="BX881" s="195">
        <f t="shared" si="556"/>
        <v>0.125</v>
      </c>
      <c r="BY881" s="197">
        <f t="shared" si="534"/>
        <v>0.75900000000000001</v>
      </c>
      <c r="BZ881" s="197">
        <f t="shared" si="535"/>
        <v>0</v>
      </c>
      <c r="CA881" s="195">
        <f t="shared" si="536"/>
        <v>0.6</v>
      </c>
      <c r="CB881" s="187">
        <f t="shared" si="537"/>
        <v>0.44000000000000006</v>
      </c>
      <c r="CC881" s="198" t="str">
        <f t="shared" si="538"/>
        <v>Mala</v>
      </c>
      <c r="CD881" s="187">
        <f t="shared" si="539"/>
        <v>1</v>
      </c>
      <c r="CE881" s="185">
        <f t="shared" si="540"/>
        <v>2.8867868079734096E-2</v>
      </c>
      <c r="CF881" s="185">
        <f t="shared" si="541"/>
        <v>0.85000000000000009</v>
      </c>
      <c r="CG881" s="187">
        <f t="shared" si="542"/>
        <v>0.62628928935991135</v>
      </c>
      <c r="CH881" s="199" t="str">
        <f t="shared" si="543"/>
        <v>Alta</v>
      </c>
      <c r="CI881" s="185">
        <f t="shared" si="557"/>
        <v>1</v>
      </c>
      <c r="CJ881" s="185">
        <f t="shared" si="544"/>
        <v>1</v>
      </c>
      <c r="CK881" s="185">
        <f t="shared" si="545"/>
        <v>0.51100000000000001</v>
      </c>
      <c r="CL881" s="189">
        <f t="shared" si="546"/>
        <v>0.83700000000000008</v>
      </c>
      <c r="CM881" s="200" t="str">
        <f t="shared" si="547"/>
        <v>Muy Alta</v>
      </c>
      <c r="CN881" s="185">
        <f t="shared" si="548"/>
        <v>0.24100000000000002</v>
      </c>
      <c r="CO881" s="185">
        <f t="shared" si="549"/>
        <v>0.24100000000000002</v>
      </c>
      <c r="CP881" s="200" t="str">
        <f t="shared" si="550"/>
        <v>Baja</v>
      </c>
      <c r="CQ881" s="190">
        <f t="shared" si="551"/>
        <v>2.2843058268822145E-2</v>
      </c>
      <c r="CR881" s="190">
        <f t="shared" si="552"/>
        <v>2.2843058268822145E-2</v>
      </c>
      <c r="CS881" s="200" t="str">
        <f t="shared" si="553"/>
        <v>Ninguna</v>
      </c>
      <c r="CT881" s="201" t="str">
        <f t="shared" si="558"/>
        <v>Hipereutrofico</v>
      </c>
      <c r="CU881" s="183" t="s">
        <v>3388</v>
      </c>
      <c r="CV881" s="183" t="s">
        <v>3389</v>
      </c>
      <c r="CW881" s="182">
        <v>44567</v>
      </c>
      <c r="CX881" s="106">
        <f t="shared" si="554"/>
        <v>55.57848632930623</v>
      </c>
    </row>
    <row r="882" spans="1:102" s="192" customFormat="1" ht="30" hidden="1" customHeight="1" x14ac:dyDescent="0.25">
      <c r="A882" s="178">
        <v>2021</v>
      </c>
      <c r="B882" s="179" t="s">
        <v>1405</v>
      </c>
      <c r="C882" s="179" t="s">
        <v>281</v>
      </c>
      <c r="D882" s="85" t="s">
        <v>1406</v>
      </c>
      <c r="E882" s="179" t="s">
        <v>279</v>
      </c>
      <c r="F882" s="180" t="s">
        <v>241</v>
      </c>
      <c r="G882" s="180" t="s">
        <v>991</v>
      </c>
      <c r="H882" s="171">
        <v>-75.793055559999999</v>
      </c>
      <c r="I882" s="172">
        <v>7.2297222220000004</v>
      </c>
      <c r="J882" s="181">
        <v>4691661.7920000004</v>
      </c>
      <c r="K882" s="180">
        <v>2357820.0989999999</v>
      </c>
      <c r="L882" s="174">
        <v>1715</v>
      </c>
      <c r="M882" s="180" t="s">
        <v>2544</v>
      </c>
      <c r="N882" s="180" t="s">
        <v>79</v>
      </c>
      <c r="O882" s="180" t="s">
        <v>2545</v>
      </c>
      <c r="P882" s="180" t="s">
        <v>80</v>
      </c>
      <c r="Q882" s="179" t="s">
        <v>2546</v>
      </c>
      <c r="R882" s="179" t="s">
        <v>667</v>
      </c>
      <c r="S882" s="179" t="s">
        <v>181</v>
      </c>
      <c r="T882" s="179" t="s">
        <v>668</v>
      </c>
      <c r="U882" s="85" t="s">
        <v>276</v>
      </c>
      <c r="V882" s="179" t="s">
        <v>277</v>
      </c>
      <c r="W882" s="179" t="s">
        <v>280</v>
      </c>
      <c r="X882" s="182" t="s">
        <v>281</v>
      </c>
      <c r="Y882" s="182">
        <v>44548</v>
      </c>
      <c r="Z882" s="183">
        <v>2.61</v>
      </c>
      <c r="AA882" s="183">
        <v>7.9</v>
      </c>
      <c r="AB882" s="183">
        <v>643</v>
      </c>
      <c r="AC882" s="183">
        <v>19.3</v>
      </c>
      <c r="AD882" s="183">
        <v>19.7</v>
      </c>
      <c r="AE882" s="183">
        <v>4.18</v>
      </c>
      <c r="AF882" s="183">
        <v>55.7</v>
      </c>
      <c r="AG882" s="183">
        <f t="shared" si="515"/>
        <v>0.39999999999999858</v>
      </c>
      <c r="AH882" s="185">
        <v>426</v>
      </c>
      <c r="AI882" s="185">
        <v>245</v>
      </c>
      <c r="AJ882" s="183" t="s">
        <v>88</v>
      </c>
      <c r="AK882" s="183" t="s">
        <v>88</v>
      </c>
      <c r="AL882" s="185">
        <v>10190000</v>
      </c>
      <c r="AM882" s="185">
        <v>30760000</v>
      </c>
      <c r="AN882" s="185">
        <v>10760000</v>
      </c>
      <c r="AO882" s="185">
        <v>9.14</v>
      </c>
      <c r="AP882" s="185">
        <v>0.2484863293062323</v>
      </c>
      <c r="AQ882" s="185" t="s">
        <v>3386</v>
      </c>
      <c r="AR882" s="185" t="s">
        <v>88</v>
      </c>
      <c r="AS882" s="185">
        <v>99.6</v>
      </c>
      <c r="AT882" s="185">
        <v>688</v>
      </c>
      <c r="AU882" s="183" t="s">
        <v>88</v>
      </c>
      <c r="AV882" s="185">
        <v>84</v>
      </c>
      <c r="AW882" s="185">
        <v>0.5</v>
      </c>
      <c r="AX882" s="185">
        <v>43.2</v>
      </c>
      <c r="AY882" s="185">
        <v>4.24</v>
      </c>
      <c r="AZ882" s="185">
        <v>232</v>
      </c>
      <c r="BA882" s="185">
        <v>48</v>
      </c>
      <c r="BB882" s="183" t="s">
        <v>88</v>
      </c>
      <c r="BC882" s="183" t="s">
        <v>88</v>
      </c>
      <c r="BD882" s="183" t="s">
        <v>88</v>
      </c>
      <c r="BE882" s="184" t="s">
        <v>88</v>
      </c>
      <c r="BF882" s="183" t="s">
        <v>88</v>
      </c>
      <c r="BG882" s="183" t="s">
        <v>88</v>
      </c>
      <c r="BH882" s="183" t="s">
        <v>88</v>
      </c>
      <c r="BI882" s="195">
        <f t="shared" si="520"/>
        <v>52.371788263078813</v>
      </c>
      <c r="BJ882" s="196">
        <f t="shared" si="521"/>
        <v>2</v>
      </c>
      <c r="BK882" s="196">
        <f t="shared" si="522"/>
        <v>87.457993530999374</v>
      </c>
      <c r="BL882" s="196">
        <f t="shared" si="555"/>
        <v>2</v>
      </c>
      <c r="BM882" s="196">
        <f t="shared" si="523"/>
        <v>99.104004398411917</v>
      </c>
      <c r="BN882" s="196">
        <f t="shared" si="524"/>
        <v>4.0753030867796411</v>
      </c>
      <c r="BO882" s="196">
        <f t="shared" si="525"/>
        <v>90.015511174602338</v>
      </c>
      <c r="BP882" s="196">
        <f t="shared" si="526"/>
        <v>16.494771687523823</v>
      </c>
      <c r="BQ882" s="196">
        <f t="shared" si="527"/>
        <v>20</v>
      </c>
      <c r="BR882" s="185">
        <f t="shared" si="528"/>
        <v>41.102646894114621</v>
      </c>
      <c r="BS882" s="129" t="str">
        <f t="shared" si="529"/>
        <v>MALO</v>
      </c>
      <c r="BT882" s="186">
        <f t="shared" si="530"/>
        <v>10.188679245283019</v>
      </c>
      <c r="BU882" s="187">
        <f t="shared" si="531"/>
        <v>0.55700000000000005</v>
      </c>
      <c r="BV882" s="197">
        <f t="shared" si="532"/>
        <v>0.1</v>
      </c>
      <c r="BW882" s="196">
        <f t="shared" si="533"/>
        <v>1</v>
      </c>
      <c r="BX882" s="195">
        <f t="shared" si="556"/>
        <v>0.125</v>
      </c>
      <c r="BY882" s="197">
        <f t="shared" si="534"/>
        <v>0.76800000000000002</v>
      </c>
      <c r="BZ882" s="197">
        <f t="shared" si="535"/>
        <v>0</v>
      </c>
      <c r="CA882" s="195">
        <f t="shared" si="536"/>
        <v>0.6</v>
      </c>
      <c r="CB882" s="187">
        <f t="shared" si="537"/>
        <v>0.45214000000000004</v>
      </c>
      <c r="CC882" s="198" t="str">
        <f t="shared" si="538"/>
        <v>Mala</v>
      </c>
      <c r="CD882" s="187">
        <f t="shared" si="539"/>
        <v>1</v>
      </c>
      <c r="CE882" s="185">
        <f t="shared" si="540"/>
        <v>2.0298383080347007E-2</v>
      </c>
      <c r="CF882" s="185">
        <f t="shared" si="541"/>
        <v>0.90999999999999992</v>
      </c>
      <c r="CG882" s="187">
        <f t="shared" si="542"/>
        <v>0.64343279436011558</v>
      </c>
      <c r="CH882" s="199" t="str">
        <f t="shared" si="543"/>
        <v>Alta</v>
      </c>
      <c r="CI882" s="185">
        <f t="shared" si="557"/>
        <v>1</v>
      </c>
      <c r="CJ882" s="185">
        <f t="shared" si="544"/>
        <v>1</v>
      </c>
      <c r="CK882" s="185">
        <f t="shared" si="545"/>
        <v>0.44299999999999995</v>
      </c>
      <c r="CL882" s="189">
        <f t="shared" si="546"/>
        <v>0.81433333333333335</v>
      </c>
      <c r="CM882" s="200" t="str">
        <f t="shared" si="547"/>
        <v>Muy Alta</v>
      </c>
      <c r="CN882" s="185">
        <f t="shared" si="548"/>
        <v>0.23200000000000001</v>
      </c>
      <c r="CO882" s="185">
        <f t="shared" si="549"/>
        <v>0.23200000000000001</v>
      </c>
      <c r="CP882" s="200" t="str">
        <f t="shared" si="550"/>
        <v>Baja</v>
      </c>
      <c r="CQ882" s="190">
        <f t="shared" si="551"/>
        <v>2.1352556161020657E-2</v>
      </c>
      <c r="CR882" s="190">
        <f t="shared" si="552"/>
        <v>2.1352556161020657E-2</v>
      </c>
      <c r="CS882" s="200" t="str">
        <f t="shared" si="553"/>
        <v>Ninguna</v>
      </c>
      <c r="CT882" s="201" t="str">
        <f t="shared" si="558"/>
        <v>Hipereutrofico</v>
      </c>
      <c r="CU882" s="183" t="s">
        <v>3388</v>
      </c>
      <c r="CV882" s="183" t="s">
        <v>3389</v>
      </c>
      <c r="CW882" s="182">
        <v>44567</v>
      </c>
      <c r="CX882" s="106">
        <f t="shared" si="554"/>
        <v>43.478486329306236</v>
      </c>
    </row>
    <row r="883" spans="1:102" s="192" customFormat="1" ht="30" hidden="1" customHeight="1" x14ac:dyDescent="0.25">
      <c r="A883" s="178">
        <v>2021</v>
      </c>
      <c r="B883" s="179" t="s">
        <v>1448</v>
      </c>
      <c r="C883" s="179" t="s">
        <v>520</v>
      </c>
      <c r="D883" s="85" t="s">
        <v>1449</v>
      </c>
      <c r="E883" s="179" t="s">
        <v>1450</v>
      </c>
      <c r="F883" s="180" t="s">
        <v>1412</v>
      </c>
      <c r="G883" s="180">
        <v>2</v>
      </c>
      <c r="H883" s="87">
        <v>-75.27416667</v>
      </c>
      <c r="I883" s="119">
        <v>7.1177777779999998</v>
      </c>
      <c r="J883" s="181">
        <v>4748915.5729999999</v>
      </c>
      <c r="K883" s="180">
        <v>2345121.2289999998</v>
      </c>
      <c r="L883" s="89">
        <v>1558</v>
      </c>
      <c r="M883" s="180" t="s">
        <v>2544</v>
      </c>
      <c r="N883" s="180" t="s">
        <v>79</v>
      </c>
      <c r="O883" s="180" t="s">
        <v>2684</v>
      </c>
      <c r="P883" s="180" t="s">
        <v>685</v>
      </c>
      <c r="Q883" s="179" t="s">
        <v>2690</v>
      </c>
      <c r="R883" s="179" t="s">
        <v>703</v>
      </c>
      <c r="S883" s="179" t="s">
        <v>515</v>
      </c>
      <c r="T883" s="179" t="s">
        <v>516</v>
      </c>
      <c r="U883" s="85" t="s">
        <v>517</v>
      </c>
      <c r="V883" s="179" t="s">
        <v>518</v>
      </c>
      <c r="W883" s="179" t="s">
        <v>519</v>
      </c>
      <c r="X883" s="182" t="s">
        <v>520</v>
      </c>
      <c r="Y883" s="182">
        <v>44544</v>
      </c>
      <c r="Z883" s="183">
        <v>342.7</v>
      </c>
      <c r="AA883" s="183">
        <v>7.04</v>
      </c>
      <c r="AB883" s="183">
        <v>41.2</v>
      </c>
      <c r="AC883" s="183">
        <v>19.7</v>
      </c>
      <c r="AD883" s="183">
        <v>19</v>
      </c>
      <c r="AE883" s="183">
        <v>7.22</v>
      </c>
      <c r="AF883" s="183">
        <v>95.9</v>
      </c>
      <c r="AG883" s="183">
        <f t="shared" si="515"/>
        <v>-0.69999999999999929</v>
      </c>
      <c r="AH883" s="183">
        <v>12.5</v>
      </c>
      <c r="AI883" s="183">
        <v>3.35</v>
      </c>
      <c r="AJ883" s="183" t="s">
        <v>88</v>
      </c>
      <c r="AK883" s="183" t="s">
        <v>88</v>
      </c>
      <c r="AL883" s="183">
        <v>215750</v>
      </c>
      <c r="AM883" s="183">
        <v>463900</v>
      </c>
      <c r="AN883" s="183">
        <v>241960</v>
      </c>
      <c r="AO883" s="183">
        <v>0.5</v>
      </c>
      <c r="AP883" s="185">
        <v>0.2484863293062323</v>
      </c>
      <c r="AQ883" s="185">
        <v>0.03</v>
      </c>
      <c r="AR883" s="183" t="s">
        <v>88</v>
      </c>
      <c r="AS883" s="183">
        <v>38.6</v>
      </c>
      <c r="AT883" s="183">
        <v>89</v>
      </c>
      <c r="AU883" s="183" t="s">
        <v>88</v>
      </c>
      <c r="AV883" s="183">
        <v>34</v>
      </c>
      <c r="AW883" s="183">
        <v>0.1</v>
      </c>
      <c r="AX883" s="183">
        <v>4.82</v>
      </c>
      <c r="AY883" s="183">
        <v>0.22800000000000001</v>
      </c>
      <c r="AZ883" s="183">
        <v>17.899999999999999</v>
      </c>
      <c r="BA883" s="183">
        <v>16.3</v>
      </c>
      <c r="BB883" s="183" t="s">
        <v>88</v>
      </c>
      <c r="BC883" s="183" t="s">
        <v>88</v>
      </c>
      <c r="BD883" s="183" t="s">
        <v>88</v>
      </c>
      <c r="BE883" s="184" t="s">
        <v>88</v>
      </c>
      <c r="BF883" s="183" t="s">
        <v>88</v>
      </c>
      <c r="BG883" s="183" t="s">
        <v>88</v>
      </c>
      <c r="BH883" s="183" t="s">
        <v>88</v>
      </c>
      <c r="BI883" s="195">
        <f t="shared" si="520"/>
        <v>97.939247452128285</v>
      </c>
      <c r="BJ883" s="196">
        <f t="shared" si="521"/>
        <v>2</v>
      </c>
      <c r="BK883" s="196">
        <f t="shared" si="522"/>
        <v>89.387750565232608</v>
      </c>
      <c r="BL883" s="196">
        <f t="shared" si="555"/>
        <v>68.922325599807309</v>
      </c>
      <c r="BM883" s="196">
        <f t="shared" si="523"/>
        <v>99.104004398411917</v>
      </c>
      <c r="BN883" s="196">
        <f t="shared" si="524"/>
        <v>61.608367706250007</v>
      </c>
      <c r="BO883" s="196">
        <f t="shared" si="525"/>
        <v>90.524827437190368</v>
      </c>
      <c r="BP883" s="196">
        <f t="shared" si="526"/>
        <v>45.30716614463023</v>
      </c>
      <c r="BQ883" s="196">
        <f t="shared" si="527"/>
        <v>84.976165638835113</v>
      </c>
      <c r="BR883" s="185">
        <f t="shared" si="528"/>
        <v>69.080405285490315</v>
      </c>
      <c r="BS883" s="129" t="str">
        <f t="shared" si="529"/>
        <v>MEDIA</v>
      </c>
      <c r="BT883" s="186">
        <f t="shared" si="530"/>
        <v>21.140350877192983</v>
      </c>
      <c r="BU883" s="187">
        <f t="shared" si="531"/>
        <v>0.95900000000000007</v>
      </c>
      <c r="BV883" s="197">
        <f t="shared" si="532"/>
        <v>0.1</v>
      </c>
      <c r="BW883" s="196">
        <f t="shared" si="533"/>
        <v>1</v>
      </c>
      <c r="BX883" s="195">
        <f t="shared" si="556"/>
        <v>0.91</v>
      </c>
      <c r="BY883" s="197">
        <f t="shared" si="534"/>
        <v>0.91800000000000004</v>
      </c>
      <c r="BZ883" s="197">
        <f t="shared" si="535"/>
        <v>0.91983915815515227</v>
      </c>
      <c r="CA883" s="195">
        <f t="shared" si="536"/>
        <v>0.15</v>
      </c>
      <c r="CB883" s="187">
        <f t="shared" si="537"/>
        <v>0.71313748214172146</v>
      </c>
      <c r="CC883" s="198" t="str">
        <f t="shared" si="538"/>
        <v>Aceptable</v>
      </c>
      <c r="CD883" s="187">
        <f t="shared" si="539"/>
        <v>8.0160841844847758E-2</v>
      </c>
      <c r="CE883" s="185">
        <f t="shared" si="540"/>
        <v>0</v>
      </c>
      <c r="CF883" s="185">
        <f t="shared" si="541"/>
        <v>0</v>
      </c>
      <c r="CG883" s="187">
        <f t="shared" si="542"/>
        <v>2.6720280614949254E-2</v>
      </c>
      <c r="CH883" s="199" t="str">
        <f t="shared" si="543"/>
        <v>Ninguna</v>
      </c>
      <c r="CI883" s="185">
        <f t="shared" si="557"/>
        <v>0.31753136492579165</v>
      </c>
      <c r="CJ883" s="185">
        <f t="shared" si="544"/>
        <v>1</v>
      </c>
      <c r="CK883" s="185">
        <f t="shared" si="545"/>
        <v>4.0999999999999925E-2</v>
      </c>
      <c r="CL883" s="189">
        <f t="shared" si="546"/>
        <v>0.45284378830859717</v>
      </c>
      <c r="CM883" s="200" t="str">
        <f t="shared" si="547"/>
        <v>Media</v>
      </c>
      <c r="CN883" s="185">
        <f t="shared" si="548"/>
        <v>8.2000000000000003E-2</v>
      </c>
      <c r="CO883" s="185">
        <f t="shared" si="549"/>
        <v>8.2000000000000003E-2</v>
      </c>
      <c r="CP883" s="200" t="str">
        <f t="shared" si="550"/>
        <v>Ninguna</v>
      </c>
      <c r="CQ883" s="190">
        <f t="shared" si="551"/>
        <v>1.1214619960357812E-3</v>
      </c>
      <c r="CR883" s="190">
        <f t="shared" si="552"/>
        <v>1.1214619960357812E-3</v>
      </c>
      <c r="CS883" s="200" t="str">
        <f t="shared" si="553"/>
        <v>Ninguna</v>
      </c>
      <c r="CT883" s="201" t="str">
        <f t="shared" si="558"/>
        <v>Eutrofico</v>
      </c>
      <c r="CU883" s="183" t="s">
        <v>3390</v>
      </c>
      <c r="CV883" s="183" t="s">
        <v>3391</v>
      </c>
      <c r="CW883" s="182">
        <v>44560</v>
      </c>
      <c r="CX883" s="106">
        <f t="shared" si="554"/>
        <v>5.0984863293062324</v>
      </c>
    </row>
    <row r="884" spans="1:102" s="192" customFormat="1" ht="30" hidden="1" customHeight="1" x14ac:dyDescent="0.25">
      <c r="A884" s="178">
        <v>2021</v>
      </c>
      <c r="B884" s="179" t="s">
        <v>1453</v>
      </c>
      <c r="C884" s="179" t="s">
        <v>520</v>
      </c>
      <c r="D884" s="85" t="s">
        <v>1454</v>
      </c>
      <c r="E884" s="179" t="s">
        <v>1450</v>
      </c>
      <c r="F884" s="180" t="s">
        <v>1412</v>
      </c>
      <c r="G884" s="180">
        <v>2</v>
      </c>
      <c r="H884" s="171">
        <v>-75.265277780000005</v>
      </c>
      <c r="I884" s="172">
        <v>7.1058333329999996</v>
      </c>
      <c r="J884" s="193">
        <v>4749891.0130000003</v>
      </c>
      <c r="K884" s="194">
        <v>2343795.443</v>
      </c>
      <c r="L884" s="174">
        <v>1556</v>
      </c>
      <c r="M884" s="180" t="s">
        <v>2544</v>
      </c>
      <c r="N884" s="180" t="s">
        <v>79</v>
      </c>
      <c r="O884" s="180" t="s">
        <v>2684</v>
      </c>
      <c r="P884" s="180" t="s">
        <v>685</v>
      </c>
      <c r="Q884" s="179" t="s">
        <v>2690</v>
      </c>
      <c r="R884" s="179" t="s">
        <v>703</v>
      </c>
      <c r="S884" s="179" t="s">
        <v>515</v>
      </c>
      <c r="T884" s="179" t="s">
        <v>516</v>
      </c>
      <c r="U884" s="85" t="s">
        <v>517</v>
      </c>
      <c r="V884" s="179" t="s">
        <v>518</v>
      </c>
      <c r="W884" s="179" t="s">
        <v>519</v>
      </c>
      <c r="X884" s="182" t="s">
        <v>520</v>
      </c>
      <c r="Y884" s="182">
        <v>44544</v>
      </c>
      <c r="Z884" s="183">
        <v>589.5</v>
      </c>
      <c r="AA884" s="183">
        <v>7.22</v>
      </c>
      <c r="AB884" s="183">
        <v>103.5</v>
      </c>
      <c r="AC884" s="183">
        <v>20.7</v>
      </c>
      <c r="AD884" s="183">
        <v>20</v>
      </c>
      <c r="AE884" s="183">
        <v>6.26</v>
      </c>
      <c r="AF884" s="183">
        <v>82.7</v>
      </c>
      <c r="AG884" s="183">
        <f t="shared" si="515"/>
        <v>-0.69999999999999929</v>
      </c>
      <c r="AH884" s="183">
        <v>41.4</v>
      </c>
      <c r="AI884" s="183">
        <v>7.44</v>
      </c>
      <c r="AJ884" s="183" t="s">
        <v>88</v>
      </c>
      <c r="AK884" s="183" t="s">
        <v>88</v>
      </c>
      <c r="AL884" s="183">
        <v>364000</v>
      </c>
      <c r="AM884" s="183">
        <v>908000</v>
      </c>
      <c r="AN884" s="183">
        <v>369000</v>
      </c>
      <c r="AO884" s="183">
        <v>0.56899999999999995</v>
      </c>
      <c r="AP884" s="185">
        <v>0.2484863293062323</v>
      </c>
      <c r="AQ884" s="185">
        <v>0.03</v>
      </c>
      <c r="AR884" s="183" t="s">
        <v>88</v>
      </c>
      <c r="AS884" s="183">
        <v>763</v>
      </c>
      <c r="AT884" s="183">
        <v>708</v>
      </c>
      <c r="AU884" s="183" t="s">
        <v>88</v>
      </c>
      <c r="AV884" s="183">
        <v>546</v>
      </c>
      <c r="AW884" s="183">
        <v>1</v>
      </c>
      <c r="AX884" s="183">
        <v>7.06</v>
      </c>
      <c r="AY884" s="183">
        <v>0.81</v>
      </c>
      <c r="AZ884" s="183">
        <v>44.8</v>
      </c>
      <c r="BA884" s="183">
        <v>33.200000000000003</v>
      </c>
      <c r="BB884" s="183" t="s">
        <v>88</v>
      </c>
      <c r="BC884" s="183" t="s">
        <v>88</v>
      </c>
      <c r="BD884" s="183" t="s">
        <v>88</v>
      </c>
      <c r="BE884" s="184" t="s">
        <v>88</v>
      </c>
      <c r="BF884" s="183" t="s">
        <v>88</v>
      </c>
      <c r="BG884" s="183" t="s">
        <v>88</v>
      </c>
      <c r="BH884" s="183" t="s">
        <v>88</v>
      </c>
      <c r="BI884" s="195">
        <f t="shared" si="520"/>
        <v>89.213067921328999</v>
      </c>
      <c r="BJ884" s="196">
        <f t="shared" si="521"/>
        <v>2</v>
      </c>
      <c r="BK884" s="196">
        <f t="shared" si="522"/>
        <v>92.390497257476426</v>
      </c>
      <c r="BL884" s="196">
        <f t="shared" si="555"/>
        <v>43.959491628165949</v>
      </c>
      <c r="BM884" s="196">
        <f t="shared" si="523"/>
        <v>99.104004398411917</v>
      </c>
      <c r="BN884" s="196">
        <f t="shared" si="524"/>
        <v>57.888227496679079</v>
      </c>
      <c r="BO884" s="196">
        <f t="shared" si="525"/>
        <v>90.524827437190368</v>
      </c>
      <c r="BP884" s="196">
        <f t="shared" si="526"/>
        <v>5</v>
      </c>
      <c r="BQ884" s="196">
        <f t="shared" si="527"/>
        <v>20</v>
      </c>
      <c r="BR884" s="185">
        <f t="shared" si="528"/>
        <v>57.036426257274726</v>
      </c>
      <c r="BS884" s="129" t="str">
        <f t="shared" si="529"/>
        <v>MEDIA</v>
      </c>
      <c r="BT884" s="186">
        <f t="shared" si="530"/>
        <v>8.716049382716049</v>
      </c>
      <c r="BU884" s="187">
        <f t="shared" si="531"/>
        <v>0.82700000000000007</v>
      </c>
      <c r="BV884" s="197">
        <f t="shared" si="532"/>
        <v>0.1</v>
      </c>
      <c r="BW884" s="196">
        <f t="shared" si="533"/>
        <v>1</v>
      </c>
      <c r="BX884" s="195">
        <f t="shared" si="556"/>
        <v>0.26</v>
      </c>
      <c r="BY884" s="197">
        <f t="shared" si="534"/>
        <v>0</v>
      </c>
      <c r="BZ884" s="197">
        <f t="shared" si="535"/>
        <v>0.72456440209743234</v>
      </c>
      <c r="CA884" s="195">
        <f t="shared" si="536"/>
        <v>0.35</v>
      </c>
      <c r="CB884" s="187">
        <f t="shared" si="537"/>
        <v>0.47315901629364054</v>
      </c>
      <c r="CC884" s="198" t="str">
        <f t="shared" si="538"/>
        <v>Mala</v>
      </c>
      <c r="CD884" s="187">
        <f t="shared" si="539"/>
        <v>0.27543559790256766</v>
      </c>
      <c r="CE884" s="185">
        <f t="shared" si="540"/>
        <v>4.008737034519972E-3</v>
      </c>
      <c r="CF884" s="185">
        <f t="shared" si="541"/>
        <v>0</v>
      </c>
      <c r="CG884" s="187">
        <f t="shared" si="542"/>
        <v>9.3148111645695877E-2</v>
      </c>
      <c r="CH884" s="199" t="str">
        <f t="shared" si="543"/>
        <v>Ninguna</v>
      </c>
      <c r="CI884" s="185">
        <f t="shared" si="557"/>
        <v>0.56010105488211503</v>
      </c>
      <c r="CJ884" s="185">
        <f t="shared" si="544"/>
        <v>1</v>
      </c>
      <c r="CK884" s="185">
        <f t="shared" si="545"/>
        <v>0.17299999999999993</v>
      </c>
      <c r="CL884" s="189">
        <f t="shared" si="546"/>
        <v>0.57770035162737166</v>
      </c>
      <c r="CM884" s="200" t="str">
        <f t="shared" si="547"/>
        <v>Media</v>
      </c>
      <c r="CN884" s="185">
        <f t="shared" si="548"/>
        <v>1</v>
      </c>
      <c r="CO884" s="185">
        <f t="shared" si="549"/>
        <v>1</v>
      </c>
      <c r="CP884" s="200" t="str">
        <f t="shared" si="550"/>
        <v>Muy Alta</v>
      </c>
      <c r="CQ884" s="190">
        <f t="shared" si="551"/>
        <v>2.0847903787002044E-3</v>
      </c>
      <c r="CR884" s="190">
        <f t="shared" si="552"/>
        <v>2.0847903787002044E-3</v>
      </c>
      <c r="CS884" s="200" t="str">
        <f t="shared" si="553"/>
        <v>Ninguna</v>
      </c>
      <c r="CT884" s="201" t="str">
        <f t="shared" si="558"/>
        <v>Eutrofico</v>
      </c>
      <c r="CU884" s="183" t="s">
        <v>3390</v>
      </c>
      <c r="CV884" s="183" t="s">
        <v>3391</v>
      </c>
      <c r="CW884" s="182">
        <v>44560</v>
      </c>
      <c r="CX884" s="106">
        <f t="shared" si="554"/>
        <v>7.3384863293062317</v>
      </c>
    </row>
    <row r="885" spans="1:102" s="192" customFormat="1" ht="30" hidden="1" customHeight="1" x14ac:dyDescent="0.25">
      <c r="A885" s="178">
        <v>2021</v>
      </c>
      <c r="B885" s="179" t="s">
        <v>2738</v>
      </c>
      <c r="C885" s="179" t="s">
        <v>2739</v>
      </c>
      <c r="D885" s="85" t="s">
        <v>1410</v>
      </c>
      <c r="E885" s="179" t="s">
        <v>1411</v>
      </c>
      <c r="F885" s="180" t="s">
        <v>1412</v>
      </c>
      <c r="G885" s="180">
        <v>1</v>
      </c>
      <c r="H885" s="87">
        <v>-74.793888890000005</v>
      </c>
      <c r="I885" s="119">
        <v>6.7949999999999999</v>
      </c>
      <c r="J885" s="181">
        <v>4801825.5420000004</v>
      </c>
      <c r="K885" s="180">
        <v>2309203.0529999998</v>
      </c>
      <c r="L885" s="89">
        <v>921</v>
      </c>
      <c r="M885" s="180" t="s">
        <v>2544</v>
      </c>
      <c r="N885" s="180" t="s">
        <v>79</v>
      </c>
      <c r="O885" s="180" t="s">
        <v>2741</v>
      </c>
      <c r="P885" s="180" t="s">
        <v>289</v>
      </c>
      <c r="Q885" s="179" t="s">
        <v>324</v>
      </c>
      <c r="R885" s="179" t="s">
        <v>730</v>
      </c>
      <c r="S885" s="179" t="s">
        <v>324</v>
      </c>
      <c r="T885" s="179" t="s">
        <v>325</v>
      </c>
      <c r="U885" s="85" t="s">
        <v>1413</v>
      </c>
      <c r="V885" s="179" t="s">
        <v>1414</v>
      </c>
      <c r="W885" s="179" t="s">
        <v>1415</v>
      </c>
      <c r="X885" s="182" t="s">
        <v>2739</v>
      </c>
      <c r="Y885" s="182">
        <v>44540</v>
      </c>
      <c r="Z885" s="183">
        <v>98.7</v>
      </c>
      <c r="AA885" s="183">
        <v>7.63</v>
      </c>
      <c r="AB885" s="183">
        <v>96.3</v>
      </c>
      <c r="AC885" s="183">
        <v>23.3</v>
      </c>
      <c r="AD885" s="183">
        <v>21</v>
      </c>
      <c r="AE885" s="183">
        <v>7.31</v>
      </c>
      <c r="AF885" s="183">
        <v>95.6</v>
      </c>
      <c r="AG885" s="183">
        <f t="shared" si="515"/>
        <v>-2.3000000000000007</v>
      </c>
      <c r="AH885" s="185">
        <v>10</v>
      </c>
      <c r="AI885" s="185">
        <v>2</v>
      </c>
      <c r="AJ885" s="183" t="s">
        <v>88</v>
      </c>
      <c r="AK885" s="183" t="s">
        <v>88</v>
      </c>
      <c r="AL885" s="185">
        <v>12360</v>
      </c>
      <c r="AM885" s="185">
        <v>77010</v>
      </c>
      <c r="AN885" s="185">
        <v>24196</v>
      </c>
      <c r="AO885" s="185">
        <v>0.5</v>
      </c>
      <c r="AP885" s="185">
        <v>0.2484863293062323</v>
      </c>
      <c r="AQ885" s="185">
        <v>0.03</v>
      </c>
      <c r="AR885" s="185" t="s">
        <v>88</v>
      </c>
      <c r="AS885" s="185">
        <v>6.17</v>
      </c>
      <c r="AT885" s="185">
        <v>86</v>
      </c>
      <c r="AU885" s="183" t="s">
        <v>88</v>
      </c>
      <c r="AV885" s="185">
        <v>7</v>
      </c>
      <c r="AW885" s="185">
        <v>0.1</v>
      </c>
      <c r="AX885" s="185">
        <v>2.5</v>
      </c>
      <c r="AY885" s="183">
        <v>0.23799999999999999</v>
      </c>
      <c r="AZ885" s="185">
        <v>47.9</v>
      </c>
      <c r="BA885" s="185">
        <v>43</v>
      </c>
      <c r="BB885" s="183" t="s">
        <v>88</v>
      </c>
      <c r="BC885" s="183" t="s">
        <v>88</v>
      </c>
      <c r="BD885" s="183" t="s">
        <v>88</v>
      </c>
      <c r="BE885" s="184" t="s">
        <v>88</v>
      </c>
      <c r="BF885" s="183" t="s">
        <v>88</v>
      </c>
      <c r="BG885" s="183" t="s">
        <v>88</v>
      </c>
      <c r="BH885" s="183" t="s">
        <v>88</v>
      </c>
      <c r="BI885" s="195">
        <f t="shared" si="520"/>
        <v>97.843275906369485</v>
      </c>
      <c r="BJ885" s="196">
        <f t="shared" si="521"/>
        <v>7.1744148490748181</v>
      </c>
      <c r="BK885" s="196">
        <f t="shared" si="522"/>
        <v>92.086853426666494</v>
      </c>
      <c r="BL885" s="196">
        <f t="shared" si="555"/>
        <v>80.14150832</v>
      </c>
      <c r="BM885" s="196">
        <f t="shared" si="523"/>
        <v>99.104004398411917</v>
      </c>
      <c r="BN885" s="196">
        <f t="shared" si="524"/>
        <v>61.608367706250007</v>
      </c>
      <c r="BO885" s="196">
        <f t="shared" si="525"/>
        <v>88.237463081255825</v>
      </c>
      <c r="BP885" s="196">
        <f t="shared" si="526"/>
        <v>83.636078624874244</v>
      </c>
      <c r="BQ885" s="196">
        <f t="shared" si="527"/>
        <v>85.150672356017608</v>
      </c>
      <c r="BR885" s="185">
        <f t="shared" si="528"/>
        <v>74.272799945571052</v>
      </c>
      <c r="BS885" s="129" t="str">
        <f t="shared" si="529"/>
        <v>BUENA</v>
      </c>
      <c r="BT885" s="186">
        <f t="shared" si="530"/>
        <v>10.504201680672269</v>
      </c>
      <c r="BU885" s="187">
        <f t="shared" si="531"/>
        <v>0.95599999999999996</v>
      </c>
      <c r="BV885" s="197">
        <f t="shared" si="532"/>
        <v>0.1</v>
      </c>
      <c r="BW885" s="196">
        <f t="shared" si="533"/>
        <v>1</v>
      </c>
      <c r="BX885" s="195">
        <f t="shared" si="556"/>
        <v>0.91</v>
      </c>
      <c r="BY885" s="197">
        <f t="shared" si="534"/>
        <v>0.999</v>
      </c>
      <c r="BZ885" s="197">
        <f t="shared" si="535"/>
        <v>0.74993136429081053</v>
      </c>
      <c r="CA885" s="195">
        <f t="shared" si="536"/>
        <v>0.6</v>
      </c>
      <c r="CB885" s="187">
        <f t="shared" si="537"/>
        <v>0.76321039100071353</v>
      </c>
      <c r="CC885" s="198" t="str">
        <f t="shared" si="538"/>
        <v>Aceptable</v>
      </c>
      <c r="CD885" s="187">
        <f t="shared" si="539"/>
        <v>0.25006863570918941</v>
      </c>
      <c r="CE885" s="185">
        <f t="shared" si="540"/>
        <v>1.2510112193174439E-2</v>
      </c>
      <c r="CF885" s="185">
        <f t="shared" si="541"/>
        <v>0</v>
      </c>
      <c r="CG885" s="187">
        <f t="shared" si="542"/>
        <v>8.7526249300787951E-2</v>
      </c>
      <c r="CH885" s="199" t="str">
        <f t="shared" si="543"/>
        <v>Ninguna</v>
      </c>
      <c r="CI885" s="185">
        <f t="shared" si="557"/>
        <v>0</v>
      </c>
      <c r="CJ885" s="185">
        <f t="shared" si="544"/>
        <v>1</v>
      </c>
      <c r="CK885" s="185">
        <f t="shared" si="545"/>
        <v>4.4000000000000039E-2</v>
      </c>
      <c r="CL885" s="189">
        <f t="shared" si="546"/>
        <v>0.34800000000000003</v>
      </c>
      <c r="CM885" s="200" t="str">
        <f t="shared" si="547"/>
        <v>Baja</v>
      </c>
      <c r="CN885" s="185">
        <f t="shared" si="548"/>
        <v>0</v>
      </c>
      <c r="CO885" s="185">
        <f t="shared" si="549"/>
        <v>0</v>
      </c>
      <c r="CP885" s="200" t="str">
        <f t="shared" si="550"/>
        <v>Ninguna</v>
      </c>
      <c r="CQ885" s="190">
        <f t="shared" si="551"/>
        <v>8.5223861792105039E-3</v>
      </c>
      <c r="CR885" s="190">
        <f t="shared" si="552"/>
        <v>8.5223861792105039E-3</v>
      </c>
      <c r="CS885" s="200" t="str">
        <f t="shared" si="553"/>
        <v>Ninguna</v>
      </c>
      <c r="CT885" s="201" t="str">
        <f t="shared" si="558"/>
        <v>Eutrofico</v>
      </c>
      <c r="CU885" s="183" t="s">
        <v>3392</v>
      </c>
      <c r="CV885" s="183" t="s">
        <v>3393</v>
      </c>
      <c r="CW885" s="182">
        <v>44558</v>
      </c>
      <c r="CX885" s="106">
        <f t="shared" si="554"/>
        <v>2.7784863293062321</v>
      </c>
    </row>
    <row r="886" spans="1:102" s="192" customFormat="1" ht="30" hidden="1" customHeight="1" x14ac:dyDescent="0.25">
      <c r="A886" s="178">
        <v>2021</v>
      </c>
      <c r="B886" s="179" t="s">
        <v>2744</v>
      </c>
      <c r="C886" s="179" t="s">
        <v>2739</v>
      </c>
      <c r="D886" s="85" t="s">
        <v>1419</v>
      </c>
      <c r="E886" s="179" t="s">
        <v>1411</v>
      </c>
      <c r="F886" s="180" t="s">
        <v>1412</v>
      </c>
      <c r="G886" s="180">
        <v>1</v>
      </c>
      <c r="H886" s="171">
        <v>-75.041388889999993</v>
      </c>
      <c r="I886" s="172">
        <v>6.76</v>
      </c>
      <c r="J886" s="193">
        <v>4774456.8109999998</v>
      </c>
      <c r="K886" s="194">
        <v>2305441.4610000001</v>
      </c>
      <c r="L886" s="174">
        <v>920</v>
      </c>
      <c r="M886" s="180" t="s">
        <v>2544</v>
      </c>
      <c r="N886" s="180" t="s">
        <v>79</v>
      </c>
      <c r="O886" s="180" t="s">
        <v>2741</v>
      </c>
      <c r="P886" s="180" t="s">
        <v>289</v>
      </c>
      <c r="Q886" s="179" t="s">
        <v>324</v>
      </c>
      <c r="R886" s="179" t="s">
        <v>730</v>
      </c>
      <c r="S886" s="179" t="s">
        <v>324</v>
      </c>
      <c r="T886" s="179" t="s">
        <v>325</v>
      </c>
      <c r="U886" s="85" t="s">
        <v>1413</v>
      </c>
      <c r="V886" s="179" t="s">
        <v>1414</v>
      </c>
      <c r="W886" s="179" t="s">
        <v>1415</v>
      </c>
      <c r="X886" s="182" t="s">
        <v>2739</v>
      </c>
      <c r="Y886" s="182">
        <v>44540</v>
      </c>
      <c r="Z886" s="183">
        <v>181.2</v>
      </c>
      <c r="AA886" s="183">
        <v>7.25</v>
      </c>
      <c r="AB886" s="183">
        <v>116.3</v>
      </c>
      <c r="AC886" s="183">
        <v>23.2</v>
      </c>
      <c r="AD886" s="183">
        <v>22</v>
      </c>
      <c r="AE886" s="183">
        <v>3.77</v>
      </c>
      <c r="AF886" s="183">
        <v>49.5</v>
      </c>
      <c r="AG886" s="183">
        <f t="shared" si="515"/>
        <v>-1.1999999999999993</v>
      </c>
      <c r="AH886" s="185">
        <v>16.3</v>
      </c>
      <c r="AI886" s="185">
        <v>6.03</v>
      </c>
      <c r="AJ886" s="183" t="s">
        <v>88</v>
      </c>
      <c r="AK886" s="183" t="s">
        <v>88</v>
      </c>
      <c r="AL886" s="185">
        <v>131400</v>
      </c>
      <c r="AM886" s="185">
        <v>387300</v>
      </c>
      <c r="AN886" s="185">
        <v>141360</v>
      </c>
      <c r="AO886" s="185">
        <v>0.5</v>
      </c>
      <c r="AP886" s="185">
        <v>0.2484863293062323</v>
      </c>
      <c r="AQ886" s="185">
        <v>0.03</v>
      </c>
      <c r="AR886" s="185" t="s">
        <v>88</v>
      </c>
      <c r="AS886" s="185">
        <v>9.57</v>
      </c>
      <c r="AT886" s="185">
        <v>96</v>
      </c>
      <c r="AU886" s="183" t="s">
        <v>88</v>
      </c>
      <c r="AV886" s="185">
        <v>10</v>
      </c>
      <c r="AW886" s="185">
        <v>0.1</v>
      </c>
      <c r="AX886" s="185">
        <v>2.5</v>
      </c>
      <c r="AY886" s="185">
        <v>0.34799999999999998</v>
      </c>
      <c r="AZ886" s="185">
        <v>52.4</v>
      </c>
      <c r="BA886" s="185">
        <v>40.200000000000003</v>
      </c>
      <c r="BB886" s="183" t="s">
        <v>88</v>
      </c>
      <c r="BC886" s="183" t="s">
        <v>88</v>
      </c>
      <c r="BD886" s="183" t="s">
        <v>88</v>
      </c>
      <c r="BE886" s="184" t="s">
        <v>88</v>
      </c>
      <c r="BF886" s="183" t="s">
        <v>88</v>
      </c>
      <c r="BG886" s="183" t="s">
        <v>88</v>
      </c>
      <c r="BH886" s="183" t="s">
        <v>88</v>
      </c>
      <c r="BI886" s="195">
        <f t="shared" si="520"/>
        <v>43.196799764621396</v>
      </c>
      <c r="BJ886" s="196">
        <f t="shared" si="521"/>
        <v>2</v>
      </c>
      <c r="BK886" s="196">
        <f t="shared" si="522"/>
        <v>92.726477246093708</v>
      </c>
      <c r="BL886" s="196">
        <f t="shared" si="555"/>
        <v>51.231615540061242</v>
      </c>
      <c r="BM886" s="196">
        <f t="shared" si="523"/>
        <v>99.104004398411917</v>
      </c>
      <c r="BN886" s="196">
        <f t="shared" si="524"/>
        <v>61.608367706250007</v>
      </c>
      <c r="BO886" s="196">
        <f t="shared" si="525"/>
        <v>90.199057066086809</v>
      </c>
      <c r="BP886" s="196">
        <f t="shared" si="526"/>
        <v>77.020839365728321</v>
      </c>
      <c r="BQ886" s="196">
        <f t="shared" si="527"/>
        <v>84.504869702041603</v>
      </c>
      <c r="BR886" s="185">
        <f t="shared" si="528"/>
        <v>60.666997111938734</v>
      </c>
      <c r="BS886" s="129" t="str">
        <f t="shared" si="529"/>
        <v>MEDIA</v>
      </c>
      <c r="BT886" s="186">
        <f t="shared" si="530"/>
        <v>7.1839080459770122</v>
      </c>
      <c r="BU886" s="187">
        <f t="shared" si="531"/>
        <v>0.495</v>
      </c>
      <c r="BV886" s="197">
        <f t="shared" si="532"/>
        <v>0.1</v>
      </c>
      <c r="BW886" s="196">
        <f t="shared" si="533"/>
        <v>1</v>
      </c>
      <c r="BX886" s="195">
        <f t="shared" si="556"/>
        <v>0.91</v>
      </c>
      <c r="BY886" s="197">
        <f t="shared" si="534"/>
        <v>0.99</v>
      </c>
      <c r="BZ886" s="197">
        <f t="shared" si="535"/>
        <v>0.67798446955256408</v>
      </c>
      <c r="CA886" s="195">
        <f t="shared" si="536"/>
        <v>0.35</v>
      </c>
      <c r="CB886" s="187">
        <f t="shared" si="537"/>
        <v>0.64311782573735909</v>
      </c>
      <c r="CC886" s="198" t="str">
        <f t="shared" si="538"/>
        <v>Regular</v>
      </c>
      <c r="CD886" s="187">
        <f t="shared" si="539"/>
        <v>0.32201553044743592</v>
      </c>
      <c r="CE886" s="185">
        <f t="shared" si="540"/>
        <v>9.3023919351365152E-3</v>
      </c>
      <c r="CF886" s="185">
        <f t="shared" si="541"/>
        <v>1.2000000000000011E-2</v>
      </c>
      <c r="CG886" s="187">
        <f t="shared" si="542"/>
        <v>0.11443930746085747</v>
      </c>
      <c r="CH886" s="199" t="str">
        <f t="shared" si="543"/>
        <v>Ninguna</v>
      </c>
      <c r="CI886" s="185">
        <f t="shared" si="557"/>
        <v>0.49622211849810588</v>
      </c>
      <c r="CJ886" s="185">
        <f t="shared" si="544"/>
        <v>1</v>
      </c>
      <c r="CK886" s="185">
        <f t="shared" si="545"/>
        <v>0.505</v>
      </c>
      <c r="CL886" s="189">
        <f t="shared" si="546"/>
        <v>0.66707403949936861</v>
      </c>
      <c r="CM886" s="200" t="str">
        <f t="shared" si="547"/>
        <v>Alta</v>
      </c>
      <c r="CN886" s="185">
        <f t="shared" si="548"/>
        <v>0</v>
      </c>
      <c r="CO886" s="185">
        <f t="shared" si="549"/>
        <v>0</v>
      </c>
      <c r="CP886" s="200" t="str">
        <f t="shared" si="550"/>
        <v>Ninguna</v>
      </c>
      <c r="CQ886" s="190">
        <f t="shared" si="551"/>
        <v>2.3116024853360811E-3</v>
      </c>
      <c r="CR886" s="190">
        <f t="shared" si="552"/>
        <v>2.3116024853360811E-3</v>
      </c>
      <c r="CS886" s="200" t="str">
        <f t="shared" si="553"/>
        <v>Ninguna</v>
      </c>
      <c r="CT886" s="201" t="str">
        <f t="shared" si="558"/>
        <v>Eutrofico</v>
      </c>
      <c r="CU886" s="183" t="s">
        <v>3392</v>
      </c>
      <c r="CV886" s="183" t="s">
        <v>3393</v>
      </c>
      <c r="CW886" s="182">
        <v>44558</v>
      </c>
      <c r="CX886" s="106">
        <f t="shared" si="554"/>
        <v>2.7784863293062321</v>
      </c>
    </row>
    <row r="887" spans="1:102" s="192" customFormat="1" ht="30" hidden="1" customHeight="1" x14ac:dyDescent="0.25">
      <c r="A887" s="178">
        <v>2021</v>
      </c>
      <c r="B887" s="179" t="s">
        <v>1463</v>
      </c>
      <c r="C887" s="179" t="s">
        <v>341</v>
      </c>
      <c r="D887" s="85" t="s">
        <v>1464</v>
      </c>
      <c r="E887" s="179" t="s">
        <v>545</v>
      </c>
      <c r="F887" s="180" t="s">
        <v>1412</v>
      </c>
      <c r="G887" s="180" t="s">
        <v>991</v>
      </c>
      <c r="H887" s="87">
        <v>-74.458333330000002</v>
      </c>
      <c r="I887" s="119">
        <v>6.6527777779999999</v>
      </c>
      <c r="J887" s="181">
        <v>4838856.9529999997</v>
      </c>
      <c r="K887" s="180">
        <v>2293357.8480000002</v>
      </c>
      <c r="L887" s="89">
        <v>126</v>
      </c>
      <c r="M887" s="180" t="s">
        <v>2544</v>
      </c>
      <c r="N887" s="180" t="s">
        <v>79</v>
      </c>
      <c r="O887" s="180" t="s">
        <v>2741</v>
      </c>
      <c r="P887" s="180" t="s">
        <v>289</v>
      </c>
      <c r="Q887" s="179" t="s">
        <v>324</v>
      </c>
      <c r="R887" s="179" t="s">
        <v>730</v>
      </c>
      <c r="S887" s="179" t="s">
        <v>324</v>
      </c>
      <c r="T887" s="179" t="s">
        <v>325</v>
      </c>
      <c r="U887" s="85" t="s">
        <v>546</v>
      </c>
      <c r="V887" s="179" t="s">
        <v>2768</v>
      </c>
      <c r="W887" s="179" t="s">
        <v>1465</v>
      </c>
      <c r="X887" s="182" t="s">
        <v>341</v>
      </c>
      <c r="Y887" s="182">
        <v>44538</v>
      </c>
      <c r="Z887" s="183">
        <v>149.30000000000001</v>
      </c>
      <c r="AA887" s="183">
        <v>7.02</v>
      </c>
      <c r="AB887" s="183">
        <v>281</v>
      </c>
      <c r="AC887" s="183">
        <v>28.9</v>
      </c>
      <c r="AD887" s="183">
        <v>29.4</v>
      </c>
      <c r="AE887" s="183">
        <v>0.15</v>
      </c>
      <c r="AF887" s="183">
        <v>6</v>
      </c>
      <c r="AG887" s="183">
        <f t="shared" si="515"/>
        <v>0.5</v>
      </c>
      <c r="AH887" s="183">
        <v>45.2</v>
      </c>
      <c r="AI887" s="183">
        <v>16.600000000000001</v>
      </c>
      <c r="AJ887" s="183" t="s">
        <v>88</v>
      </c>
      <c r="AK887" s="183" t="s">
        <v>88</v>
      </c>
      <c r="AL887" s="183">
        <v>1956000</v>
      </c>
      <c r="AM887" s="183">
        <v>24196000</v>
      </c>
      <c r="AN887" s="183">
        <v>1956000</v>
      </c>
      <c r="AO887" s="183">
        <v>3.06</v>
      </c>
      <c r="AP887" s="185">
        <v>2.6881702897674216</v>
      </c>
      <c r="AQ887" s="185">
        <v>0.02</v>
      </c>
      <c r="AR887" s="183" t="s">
        <v>88</v>
      </c>
      <c r="AS887" s="183">
        <v>20.5</v>
      </c>
      <c r="AT887" s="183">
        <v>206</v>
      </c>
      <c r="AU887" s="183" t="s">
        <v>88</v>
      </c>
      <c r="AV887" s="183">
        <v>16</v>
      </c>
      <c r="AW887" s="183">
        <v>0.1</v>
      </c>
      <c r="AX887" s="183">
        <v>7.53</v>
      </c>
      <c r="AY887" s="183">
        <v>1.22</v>
      </c>
      <c r="AZ887" s="183">
        <v>108</v>
      </c>
      <c r="BA887" s="183">
        <v>76</v>
      </c>
      <c r="BB887" s="183" t="s">
        <v>88</v>
      </c>
      <c r="BC887" s="183" t="s">
        <v>88</v>
      </c>
      <c r="BD887" s="183" t="s">
        <v>88</v>
      </c>
      <c r="BE887" s="184" t="s">
        <v>88</v>
      </c>
      <c r="BF887" s="183" t="s">
        <v>88</v>
      </c>
      <c r="BG887" s="183" t="s">
        <v>88</v>
      </c>
      <c r="BH887" s="183" t="s">
        <v>88</v>
      </c>
      <c r="BI887" s="195">
        <f t="shared" si="520"/>
        <v>4.4060254542399999</v>
      </c>
      <c r="BJ887" s="196">
        <f t="shared" si="521"/>
        <v>2</v>
      </c>
      <c r="BK887" s="196">
        <f t="shared" si="522"/>
        <v>88.961928577300313</v>
      </c>
      <c r="BL887" s="196">
        <f t="shared" si="555"/>
        <v>17.579898541072026</v>
      </c>
      <c r="BM887" s="196">
        <f t="shared" si="523"/>
        <v>83.228548742545868</v>
      </c>
      <c r="BN887" s="196">
        <f t="shared" si="524"/>
        <v>21.395068302656014</v>
      </c>
      <c r="BO887" s="196">
        <f t="shared" si="525"/>
        <v>89.888182341904681</v>
      </c>
      <c r="BP887" s="196">
        <f t="shared" si="526"/>
        <v>60.889555569868747</v>
      </c>
      <c r="BQ887" s="196">
        <f t="shared" si="527"/>
        <v>69.229831250225601</v>
      </c>
      <c r="BR887" s="185">
        <f t="shared" si="528"/>
        <v>41.957057882057704</v>
      </c>
      <c r="BS887" s="129" t="str">
        <f t="shared" si="529"/>
        <v>MALO</v>
      </c>
      <c r="BT887" s="186">
        <f t="shared" si="530"/>
        <v>6.1721311475409841</v>
      </c>
      <c r="BU887" s="187">
        <f t="shared" si="531"/>
        <v>6.0000000000000053E-2</v>
      </c>
      <c r="BV887" s="197">
        <f t="shared" si="532"/>
        <v>0.1</v>
      </c>
      <c r="BW887" s="196">
        <f t="shared" si="533"/>
        <v>1</v>
      </c>
      <c r="BX887" s="195">
        <f t="shared" si="556"/>
        <v>0.26</v>
      </c>
      <c r="BY887" s="197">
        <f t="shared" si="534"/>
        <v>0.97199999999999998</v>
      </c>
      <c r="BZ887" s="197">
        <f t="shared" si="535"/>
        <v>0</v>
      </c>
      <c r="CA887" s="195">
        <f t="shared" si="536"/>
        <v>0.35</v>
      </c>
      <c r="CB887" s="187">
        <f t="shared" si="537"/>
        <v>0.38508000000000003</v>
      </c>
      <c r="CC887" s="198" t="str">
        <f t="shared" si="538"/>
        <v>Mala</v>
      </c>
      <c r="CD887" s="187">
        <f t="shared" si="539"/>
        <v>1</v>
      </c>
      <c r="CE887" s="185">
        <f t="shared" si="540"/>
        <v>0.15331329092703269</v>
      </c>
      <c r="CF887" s="185">
        <f t="shared" si="541"/>
        <v>0.29000000000000004</v>
      </c>
      <c r="CG887" s="187">
        <f t="shared" si="542"/>
        <v>0.4811044303090109</v>
      </c>
      <c r="CH887" s="199" t="str">
        <f t="shared" si="543"/>
        <v>Media</v>
      </c>
      <c r="CI887" s="185">
        <f t="shared" si="557"/>
        <v>0.80407566162803856</v>
      </c>
      <c r="CJ887" s="185">
        <f t="shared" si="544"/>
        <v>1</v>
      </c>
      <c r="CK887" s="185">
        <f t="shared" si="545"/>
        <v>0.94</v>
      </c>
      <c r="CL887" s="189">
        <f t="shared" si="546"/>
        <v>0.91469188720934624</v>
      </c>
      <c r="CM887" s="200" t="str">
        <f t="shared" si="547"/>
        <v>Muy Alta</v>
      </c>
      <c r="CN887" s="185">
        <f t="shared" si="548"/>
        <v>2.8000000000000001E-2</v>
      </c>
      <c r="CO887" s="185">
        <f t="shared" si="549"/>
        <v>2.8000000000000001E-2</v>
      </c>
      <c r="CP887" s="200" t="str">
        <f t="shared" si="550"/>
        <v>Ninguna</v>
      </c>
      <c r="CQ887" s="190">
        <f t="shared" si="551"/>
        <v>1.0467686701564299E-3</v>
      </c>
      <c r="CR887" s="190">
        <f t="shared" si="552"/>
        <v>1.0467686701564299E-3</v>
      </c>
      <c r="CS887" s="200" t="str">
        <f t="shared" si="553"/>
        <v>Ninguna</v>
      </c>
      <c r="CT887" s="201" t="str">
        <f t="shared" si="558"/>
        <v>Hipereutrofico</v>
      </c>
      <c r="CU887" s="183" t="s">
        <v>3394</v>
      </c>
      <c r="CV887" s="183" t="s">
        <v>3395</v>
      </c>
      <c r="CW887" s="182">
        <v>44557</v>
      </c>
      <c r="CX887" s="106">
        <f t="shared" si="554"/>
        <v>10.238170289767421</v>
      </c>
    </row>
    <row r="888" spans="1:102" s="192" customFormat="1" ht="30" hidden="1" customHeight="1" x14ac:dyDescent="0.25">
      <c r="A888" s="178">
        <v>2021</v>
      </c>
      <c r="B888" s="179" t="s">
        <v>1468</v>
      </c>
      <c r="C888" s="179" t="s">
        <v>341</v>
      </c>
      <c r="D888" s="85" t="s">
        <v>1469</v>
      </c>
      <c r="E888" s="179" t="s">
        <v>545</v>
      </c>
      <c r="F888" s="180" t="s">
        <v>1412</v>
      </c>
      <c r="G888" s="180" t="s">
        <v>991</v>
      </c>
      <c r="H888" s="171">
        <v>-74.470277780000004</v>
      </c>
      <c r="I888" s="172">
        <v>6.7119444440000002</v>
      </c>
      <c r="J888" s="193">
        <v>4837556.3030000003</v>
      </c>
      <c r="K888" s="194">
        <v>2299901.7590000001</v>
      </c>
      <c r="L888" s="174">
        <v>115</v>
      </c>
      <c r="M888" s="180" t="s">
        <v>2544</v>
      </c>
      <c r="N888" s="180" t="s">
        <v>79</v>
      </c>
      <c r="O888" s="180" t="s">
        <v>2741</v>
      </c>
      <c r="P888" s="180" t="s">
        <v>289</v>
      </c>
      <c r="Q888" s="179" t="s">
        <v>324</v>
      </c>
      <c r="R888" s="179" t="s">
        <v>730</v>
      </c>
      <c r="S888" s="179" t="s">
        <v>324</v>
      </c>
      <c r="T888" s="179" t="s">
        <v>325</v>
      </c>
      <c r="U888" s="85" t="s">
        <v>546</v>
      </c>
      <c r="V888" s="179" t="s">
        <v>2768</v>
      </c>
      <c r="W888" s="179" t="s">
        <v>1465</v>
      </c>
      <c r="X888" s="182" t="s">
        <v>341</v>
      </c>
      <c r="Y888" s="182">
        <v>44538</v>
      </c>
      <c r="Z888" s="183">
        <v>165.9</v>
      </c>
      <c r="AA888" s="183">
        <v>7.46</v>
      </c>
      <c r="AB888" s="183">
        <v>299</v>
      </c>
      <c r="AC888" s="183">
        <v>29.7</v>
      </c>
      <c r="AD888" s="183">
        <v>29</v>
      </c>
      <c r="AE888" s="183">
        <v>2.5499999999999998</v>
      </c>
      <c r="AF888" s="183">
        <v>37.9</v>
      </c>
      <c r="AG888" s="183">
        <f t="shared" si="515"/>
        <v>-0.69999999999999929</v>
      </c>
      <c r="AH888" s="183">
        <v>147</v>
      </c>
      <c r="AI888" s="183">
        <v>35.299999999999997</v>
      </c>
      <c r="AJ888" s="183" t="s">
        <v>88</v>
      </c>
      <c r="AK888" s="183" t="s">
        <v>88</v>
      </c>
      <c r="AL888" s="183">
        <v>933000</v>
      </c>
      <c r="AM888" s="183">
        <v>3654000</v>
      </c>
      <c r="AN888" s="183">
        <v>980400</v>
      </c>
      <c r="AO888" s="183">
        <v>3.8</v>
      </c>
      <c r="AP888" s="185">
        <v>2.5978116245651557</v>
      </c>
      <c r="AQ888" s="185">
        <v>0.02</v>
      </c>
      <c r="AR888" s="183" t="s">
        <v>88</v>
      </c>
      <c r="AS888" s="183">
        <v>65.2</v>
      </c>
      <c r="AT888" s="183">
        <v>268</v>
      </c>
      <c r="AU888" s="183" t="s">
        <v>88</v>
      </c>
      <c r="AV888" s="183">
        <v>54</v>
      </c>
      <c r="AW888" s="183">
        <v>0.1</v>
      </c>
      <c r="AX888" s="183">
        <v>12.8</v>
      </c>
      <c r="AY888" s="183">
        <v>1.81</v>
      </c>
      <c r="AZ888" s="183">
        <v>112</v>
      </c>
      <c r="BA888" s="183">
        <v>78.599999999999994</v>
      </c>
      <c r="BB888" s="183" t="s">
        <v>88</v>
      </c>
      <c r="BC888" s="183" t="s">
        <v>88</v>
      </c>
      <c r="BD888" s="183" t="s">
        <v>88</v>
      </c>
      <c r="BE888" s="184" t="s">
        <v>88</v>
      </c>
      <c r="BF888" s="183" t="s">
        <v>88</v>
      </c>
      <c r="BG888" s="183" t="s">
        <v>88</v>
      </c>
      <c r="BH888" s="183" t="s">
        <v>88</v>
      </c>
      <c r="BI888" s="195">
        <f t="shared" si="520"/>
        <v>28.037494495125369</v>
      </c>
      <c r="BJ888" s="196">
        <f t="shared" si="521"/>
        <v>2</v>
      </c>
      <c r="BK888" s="196">
        <f t="shared" si="522"/>
        <v>93.456090973513454</v>
      </c>
      <c r="BL888" s="196">
        <f t="shared" si="555"/>
        <v>2</v>
      </c>
      <c r="BM888" s="196">
        <f t="shared" si="523"/>
        <v>83.749152297722716</v>
      </c>
      <c r="BN888" s="196">
        <f t="shared" si="524"/>
        <v>18.49429092410891</v>
      </c>
      <c r="BO888" s="196">
        <f t="shared" si="525"/>
        <v>90.524827437190368</v>
      </c>
      <c r="BP888" s="196">
        <f t="shared" si="526"/>
        <v>31.331068923082213</v>
      </c>
      <c r="BQ888" s="196">
        <f t="shared" si="527"/>
        <v>57.405001651993622</v>
      </c>
      <c r="BR888" s="185">
        <f t="shared" si="528"/>
        <v>41.388206766646128</v>
      </c>
      <c r="BS888" s="129" t="str">
        <f t="shared" si="529"/>
        <v>MALO</v>
      </c>
      <c r="BT888" s="186">
        <f t="shared" si="530"/>
        <v>7.0718232044198901</v>
      </c>
      <c r="BU888" s="187">
        <f t="shared" si="531"/>
        <v>0.379</v>
      </c>
      <c r="BV888" s="197">
        <f t="shared" si="532"/>
        <v>0.1</v>
      </c>
      <c r="BW888" s="196">
        <f t="shared" si="533"/>
        <v>1</v>
      </c>
      <c r="BX888" s="195">
        <f t="shared" si="556"/>
        <v>0.125</v>
      </c>
      <c r="BY888" s="197">
        <f t="shared" si="534"/>
        <v>0.85799999999999998</v>
      </c>
      <c r="BZ888" s="197">
        <f t="shared" si="535"/>
        <v>0</v>
      </c>
      <c r="CA888" s="195">
        <f t="shared" si="536"/>
        <v>0.35</v>
      </c>
      <c r="CB888" s="187">
        <f t="shared" si="537"/>
        <v>0.40126000000000001</v>
      </c>
      <c r="CC888" s="198" t="str">
        <f t="shared" si="538"/>
        <v>Mala</v>
      </c>
      <c r="CD888" s="187">
        <f t="shared" si="539"/>
        <v>1</v>
      </c>
      <c r="CE888" s="185">
        <f t="shared" si="540"/>
        <v>0.17777029887541959</v>
      </c>
      <c r="CF888" s="185">
        <f t="shared" si="541"/>
        <v>0.31000000000000005</v>
      </c>
      <c r="CG888" s="187">
        <f t="shared" si="542"/>
        <v>0.49592343295847319</v>
      </c>
      <c r="CH888" s="199" t="str">
        <f t="shared" si="543"/>
        <v>Media</v>
      </c>
      <c r="CI888" s="185">
        <f t="shared" si="557"/>
        <v>1</v>
      </c>
      <c r="CJ888" s="185">
        <f t="shared" si="544"/>
        <v>1</v>
      </c>
      <c r="CK888" s="185">
        <f t="shared" si="545"/>
        <v>0.621</v>
      </c>
      <c r="CL888" s="189">
        <f t="shared" si="546"/>
        <v>0.8736666666666667</v>
      </c>
      <c r="CM888" s="200" t="str">
        <f t="shared" si="547"/>
        <v>Muy Alta</v>
      </c>
      <c r="CN888" s="185">
        <f t="shared" si="548"/>
        <v>0.14200000000000002</v>
      </c>
      <c r="CO888" s="185">
        <f t="shared" si="549"/>
        <v>0.14200000000000002</v>
      </c>
      <c r="CP888" s="200" t="str">
        <f t="shared" si="550"/>
        <v>Ninguna</v>
      </c>
      <c r="CQ888" s="190">
        <f t="shared" si="551"/>
        <v>4.7587506695258176E-3</v>
      </c>
      <c r="CR888" s="190">
        <f t="shared" si="552"/>
        <v>4.7587506695258176E-3</v>
      </c>
      <c r="CS888" s="200" t="str">
        <f t="shared" si="553"/>
        <v>Ninguna</v>
      </c>
      <c r="CT888" s="201" t="str">
        <f t="shared" si="558"/>
        <v>Hipereutrofico</v>
      </c>
      <c r="CU888" s="183" t="s">
        <v>3394</v>
      </c>
      <c r="CV888" s="183" t="s">
        <v>3395</v>
      </c>
      <c r="CW888" s="182">
        <v>44557</v>
      </c>
      <c r="CX888" s="106">
        <f t="shared" si="554"/>
        <v>15.417811624565157</v>
      </c>
    </row>
    <row r="889" spans="1:102" ht="30" hidden="1" customHeight="1" x14ac:dyDescent="0.2">
      <c r="A889" s="209">
        <v>2021</v>
      </c>
      <c r="B889" s="210" t="s">
        <v>1632</v>
      </c>
      <c r="C889" s="210" t="s">
        <v>178</v>
      </c>
      <c r="D889" s="211" t="s">
        <v>1633</v>
      </c>
      <c r="E889" s="210" t="s">
        <v>172</v>
      </c>
      <c r="F889" s="212" t="s">
        <v>151</v>
      </c>
      <c r="G889" s="212" t="s">
        <v>1507</v>
      </c>
      <c r="H889" s="213">
        <v>-75.748078000000007</v>
      </c>
      <c r="I889" s="214">
        <v>6.3228260000000001</v>
      </c>
      <c r="J889" s="215">
        <v>815130.96010000003</v>
      </c>
      <c r="K889" s="216">
        <v>1191234.7479999999</v>
      </c>
      <c r="L889" s="217">
        <v>1348</v>
      </c>
      <c r="M889" s="212">
        <v>2</v>
      </c>
      <c r="N889" s="212" t="s">
        <v>79</v>
      </c>
      <c r="O889" s="212" t="s">
        <v>2545</v>
      </c>
      <c r="P889" s="212" t="s">
        <v>80</v>
      </c>
      <c r="Q889" s="210" t="s">
        <v>2546</v>
      </c>
      <c r="R889" s="210" t="s">
        <v>667</v>
      </c>
      <c r="S889" s="210" t="s">
        <v>173</v>
      </c>
      <c r="T889" s="210" t="s">
        <v>174</v>
      </c>
      <c r="U889" s="211" t="s">
        <v>175</v>
      </c>
      <c r="V889" s="210" t="s">
        <v>176</v>
      </c>
      <c r="W889" s="210" t="s">
        <v>177</v>
      </c>
      <c r="X889" s="218" t="s">
        <v>178</v>
      </c>
      <c r="Y889" s="218">
        <v>44515</v>
      </c>
      <c r="Z889" s="219">
        <v>40.57</v>
      </c>
      <c r="AA889" s="219">
        <v>7.95</v>
      </c>
      <c r="AB889" s="219">
        <v>146.9</v>
      </c>
      <c r="AC889" s="219">
        <v>18.7</v>
      </c>
      <c r="AD889" s="219">
        <v>21</v>
      </c>
      <c r="AE889" s="219">
        <v>7.88</v>
      </c>
      <c r="AF889" s="219">
        <v>100.7</v>
      </c>
      <c r="AG889" s="219">
        <v>2.3000000000000007</v>
      </c>
      <c r="AH889" s="220">
        <v>10</v>
      </c>
      <c r="AI889" s="220">
        <v>2</v>
      </c>
      <c r="AJ889" s="219" t="s">
        <v>88</v>
      </c>
      <c r="AK889" s="219" t="s">
        <v>88</v>
      </c>
      <c r="AL889" s="220">
        <v>331</v>
      </c>
      <c r="AM889" s="220">
        <v>15531</v>
      </c>
      <c r="AN889" s="220">
        <v>336</v>
      </c>
      <c r="AO889" s="220" t="s">
        <v>88</v>
      </c>
      <c r="AP889" s="220">
        <v>0.2484863293062323</v>
      </c>
      <c r="AQ889" s="220">
        <v>0.03</v>
      </c>
      <c r="AR889" s="220">
        <v>2.5</v>
      </c>
      <c r="AS889" s="220">
        <v>4.22</v>
      </c>
      <c r="AT889" s="220">
        <v>110</v>
      </c>
      <c r="AU889" s="219" t="s">
        <v>88</v>
      </c>
      <c r="AV889" s="220">
        <v>7</v>
      </c>
      <c r="AW889" s="220">
        <v>0.1</v>
      </c>
      <c r="AX889" s="220">
        <v>2.5</v>
      </c>
      <c r="AY889" s="220">
        <v>0.184</v>
      </c>
      <c r="AZ889" s="220">
        <v>46.4</v>
      </c>
      <c r="BA889" s="220">
        <v>44.6</v>
      </c>
      <c r="BB889" s="219" t="s">
        <v>88</v>
      </c>
      <c r="BC889" s="219" t="s">
        <v>88</v>
      </c>
      <c r="BD889" s="219" t="s">
        <v>88</v>
      </c>
      <c r="BE889" s="221" t="s">
        <v>88</v>
      </c>
      <c r="BF889" s="219" t="s">
        <v>88</v>
      </c>
      <c r="BG889" s="219" t="s">
        <v>88</v>
      </c>
      <c r="BH889" s="219" t="s">
        <v>88</v>
      </c>
      <c r="BI889" s="222">
        <v>98.794154049203925</v>
      </c>
      <c r="BJ889" s="223">
        <v>31.800804669423531</v>
      </c>
      <c r="BK889" s="223">
        <v>86.263262305688841</v>
      </c>
      <c r="BL889" s="223">
        <v>80.14150832</v>
      </c>
      <c r="BM889" s="223">
        <v>93.114281801780962</v>
      </c>
      <c r="BN889" s="223">
        <v>2</v>
      </c>
      <c r="BO889" s="223">
        <v>85.502798594525416</v>
      </c>
      <c r="BP889" s="223">
        <v>87.843933484801326</v>
      </c>
      <c r="BQ889" s="223">
        <v>83.313904750999995</v>
      </c>
      <c r="BR889" s="220">
        <v>71.10885575528296</v>
      </c>
      <c r="BS889" s="129" t="str">
        <f t="shared" si="529"/>
        <v>BUENA</v>
      </c>
      <c r="BT889" s="224">
        <v>13.586956521739131</v>
      </c>
      <c r="BU889" s="225">
        <v>0.99299999999999988</v>
      </c>
      <c r="BV889" s="226">
        <v>0.73797120576787978</v>
      </c>
      <c r="BW889" s="223">
        <v>1</v>
      </c>
      <c r="BX889" s="222">
        <v>0.91</v>
      </c>
      <c r="BY889" s="226">
        <v>0.999</v>
      </c>
      <c r="BZ889" s="226">
        <v>0.55963863792904323</v>
      </c>
      <c r="CA889" s="222">
        <v>0.6</v>
      </c>
      <c r="CB889" s="225">
        <v>0.83180537811756916</v>
      </c>
      <c r="CC889" s="198" t="str">
        <f t="shared" si="538"/>
        <v>Aceptable</v>
      </c>
      <c r="CD889" s="225">
        <v>0.44036136207095683</v>
      </c>
      <c r="CE889" s="220">
        <v>1.4691744881854492E-2</v>
      </c>
      <c r="CF889" s="220">
        <v>0</v>
      </c>
      <c r="CG889" s="225">
        <v>0.15168436898427043</v>
      </c>
      <c r="CH889" s="199" t="str">
        <f t="shared" si="543"/>
        <v>Ninguna</v>
      </c>
      <c r="CI889" s="220">
        <v>0</v>
      </c>
      <c r="CJ889" s="220">
        <v>0.90707167503285024</v>
      </c>
      <c r="CK889" s="220">
        <v>0</v>
      </c>
      <c r="CL889" s="227">
        <v>0.30235722501095008</v>
      </c>
      <c r="CM889" s="200" t="str">
        <f t="shared" si="547"/>
        <v>Baja</v>
      </c>
      <c r="CN889" s="220">
        <v>0</v>
      </c>
      <c r="CO889" s="220">
        <v>0</v>
      </c>
      <c r="CP889" s="200" t="str">
        <f t="shared" si="550"/>
        <v>Ninguna</v>
      </c>
      <c r="CQ889" s="228">
        <v>2.5271049028627188E-2</v>
      </c>
      <c r="CR889" s="228">
        <v>2.5271049028627188E-2</v>
      </c>
      <c r="CS889" s="200" t="str">
        <f t="shared" si="553"/>
        <v>Ninguna</v>
      </c>
      <c r="CT889" s="201" t="str">
        <f t="shared" si="558"/>
        <v>Eutrofico</v>
      </c>
      <c r="CU889" s="219" t="s">
        <v>3396</v>
      </c>
      <c r="CV889" s="219" t="s">
        <v>3397</v>
      </c>
      <c r="CW889" s="218">
        <v>44532</v>
      </c>
      <c r="CX889" s="106">
        <f t="shared" si="554"/>
        <v>2.7784863293062321</v>
      </c>
    </row>
    <row r="890" spans="1:102" ht="30" hidden="1" customHeight="1" x14ac:dyDescent="0.2">
      <c r="A890" s="209">
        <v>2021</v>
      </c>
      <c r="B890" s="210" t="s">
        <v>1635</v>
      </c>
      <c r="C890" s="210" t="s">
        <v>178</v>
      </c>
      <c r="D890" s="211" t="s">
        <v>1636</v>
      </c>
      <c r="E890" s="210" t="s">
        <v>172</v>
      </c>
      <c r="F890" s="212" t="s">
        <v>151</v>
      </c>
      <c r="G890" s="212" t="s">
        <v>1494</v>
      </c>
      <c r="H890" s="213">
        <v>-75.775745000000001</v>
      </c>
      <c r="I890" s="214">
        <v>6.3413959999999996</v>
      </c>
      <c r="J890" s="215">
        <v>812075.11210000003</v>
      </c>
      <c r="K890" s="216">
        <v>1193299.1680000001</v>
      </c>
      <c r="L890" s="217">
        <v>1039</v>
      </c>
      <c r="M890" s="212">
        <v>2</v>
      </c>
      <c r="N890" s="212" t="s">
        <v>79</v>
      </c>
      <c r="O890" s="212" t="s">
        <v>2545</v>
      </c>
      <c r="P890" s="212" t="s">
        <v>80</v>
      </c>
      <c r="Q890" s="210" t="s">
        <v>2546</v>
      </c>
      <c r="R890" s="210" t="s">
        <v>667</v>
      </c>
      <c r="S890" s="210" t="s">
        <v>173</v>
      </c>
      <c r="T890" s="210" t="s">
        <v>174</v>
      </c>
      <c r="U890" s="211" t="s">
        <v>175</v>
      </c>
      <c r="V890" s="210" t="s">
        <v>176</v>
      </c>
      <c r="W890" s="210" t="s">
        <v>177</v>
      </c>
      <c r="X890" s="218" t="s">
        <v>178</v>
      </c>
      <c r="Y890" s="218">
        <v>44515</v>
      </c>
      <c r="Z890" s="219">
        <v>1461</v>
      </c>
      <c r="AA890" s="219">
        <v>8.17</v>
      </c>
      <c r="AB890" s="219">
        <v>299.2</v>
      </c>
      <c r="AC890" s="219">
        <v>21.5</v>
      </c>
      <c r="AD890" s="219">
        <v>23</v>
      </c>
      <c r="AE890" s="219">
        <v>7.84</v>
      </c>
      <c r="AF890" s="219">
        <v>100.8</v>
      </c>
      <c r="AG890" s="219">
        <v>1.5</v>
      </c>
      <c r="AH890" s="220">
        <v>10</v>
      </c>
      <c r="AI890" s="220">
        <v>2</v>
      </c>
      <c r="AJ890" s="219" t="s">
        <v>88</v>
      </c>
      <c r="AK890" s="219" t="s">
        <v>88</v>
      </c>
      <c r="AL890" s="220">
        <v>61.7</v>
      </c>
      <c r="AM890" s="220">
        <v>204600</v>
      </c>
      <c r="AN890" s="220">
        <v>86640</v>
      </c>
      <c r="AO890" s="220" t="s">
        <v>88</v>
      </c>
      <c r="AP890" s="220">
        <v>0.2484863293062323</v>
      </c>
      <c r="AQ890" s="220">
        <v>0.03</v>
      </c>
      <c r="AR890" s="220">
        <v>2.5</v>
      </c>
      <c r="AS890" s="220">
        <v>50.6</v>
      </c>
      <c r="AT890" s="220">
        <v>230</v>
      </c>
      <c r="AU890" s="219" t="s">
        <v>88</v>
      </c>
      <c r="AV890" s="220">
        <v>29</v>
      </c>
      <c r="AW890" s="220">
        <v>0.1</v>
      </c>
      <c r="AX890" s="220">
        <v>2.5</v>
      </c>
      <c r="AY890" s="220">
        <v>0.113</v>
      </c>
      <c r="AZ890" s="220">
        <v>68.3</v>
      </c>
      <c r="BA890" s="220">
        <v>68.599999999999994</v>
      </c>
      <c r="BB890" s="219" t="s">
        <v>88</v>
      </c>
      <c r="BC890" s="219" t="s">
        <v>88</v>
      </c>
      <c r="BD890" s="219" t="s">
        <v>88</v>
      </c>
      <c r="BE890" s="221" t="s">
        <v>88</v>
      </c>
      <c r="BF890" s="219" t="s">
        <v>88</v>
      </c>
      <c r="BG890" s="219" t="s">
        <v>88</v>
      </c>
      <c r="BH890" s="219" t="s">
        <v>88</v>
      </c>
      <c r="BI890" s="222">
        <v>98.798367064593194</v>
      </c>
      <c r="BJ890" s="223">
        <v>4.1320698708748207</v>
      </c>
      <c r="BK890" s="223">
        <v>80.049800556975242</v>
      </c>
      <c r="BL890" s="223">
        <v>80.14150832</v>
      </c>
      <c r="BM890" s="223">
        <v>93.114281801780962</v>
      </c>
      <c r="BN890" s="223">
        <v>2</v>
      </c>
      <c r="BO890" s="223">
        <v>87.919066131017189</v>
      </c>
      <c r="BP890" s="223">
        <v>38.574110047209444</v>
      </c>
      <c r="BQ890" s="223">
        <v>64.792181951000003</v>
      </c>
      <c r="BR890" s="220">
        <v>61.002613890414658</v>
      </c>
      <c r="BS890" s="129" t="str">
        <f t="shared" si="529"/>
        <v>MEDIA</v>
      </c>
      <c r="BT890" s="224">
        <v>22.123893805309734</v>
      </c>
      <c r="BU890" s="225">
        <v>0.99199999999999999</v>
      </c>
      <c r="BV890" s="226">
        <v>0.1</v>
      </c>
      <c r="BW890" s="223">
        <v>0.91558542092912332</v>
      </c>
      <c r="BX890" s="222">
        <v>0.91</v>
      </c>
      <c r="BY890" s="226">
        <v>0.93300000000000005</v>
      </c>
      <c r="BZ890" s="226">
        <v>0</v>
      </c>
      <c r="CA890" s="222">
        <v>0.15</v>
      </c>
      <c r="CB890" s="225">
        <v>0.57992195893007736</v>
      </c>
      <c r="CC890" s="198" t="str">
        <f t="shared" si="538"/>
        <v>Regular</v>
      </c>
      <c r="CD890" s="225">
        <v>1</v>
      </c>
      <c r="CE890" s="220">
        <v>9.7684601489263459E-2</v>
      </c>
      <c r="CF890" s="220">
        <v>9.149999999999997E-2</v>
      </c>
      <c r="CG890" s="225">
        <v>0.39639486716308775</v>
      </c>
      <c r="CH890" s="199" t="str">
        <f t="shared" si="543"/>
        <v>Baja</v>
      </c>
      <c r="CI890" s="220">
        <v>0</v>
      </c>
      <c r="CJ890" s="220">
        <v>1</v>
      </c>
      <c r="CK890" s="220">
        <v>0</v>
      </c>
      <c r="CL890" s="227">
        <v>0.33333333333333331</v>
      </c>
      <c r="CM890" s="200" t="str">
        <f t="shared" si="547"/>
        <v>Baja</v>
      </c>
      <c r="CN890" s="220">
        <v>6.7000000000000004E-2</v>
      </c>
      <c r="CO890" s="220">
        <v>6.7000000000000004E-2</v>
      </c>
      <c r="CP890" s="200" t="str">
        <f t="shared" si="550"/>
        <v>Ninguna</v>
      </c>
      <c r="CQ890" s="228">
        <v>5.2475818227231387E-2</v>
      </c>
      <c r="CR890" s="228">
        <v>5.2475818227231387E-2</v>
      </c>
      <c r="CS890" s="200" t="str">
        <f t="shared" si="553"/>
        <v>Ninguna</v>
      </c>
      <c r="CT890" s="201" t="str">
        <f t="shared" si="558"/>
        <v>Eutrofico</v>
      </c>
      <c r="CU890" s="219" t="s">
        <v>3398</v>
      </c>
      <c r="CV890" s="219" t="s">
        <v>3397</v>
      </c>
      <c r="CW890" s="218">
        <v>44532</v>
      </c>
      <c r="CX890" s="106">
        <f t="shared" si="554"/>
        <v>2.7784863293062321</v>
      </c>
    </row>
    <row r="891" spans="1:102" ht="30" hidden="1" customHeight="1" x14ac:dyDescent="0.2">
      <c r="A891" s="209">
        <v>2021</v>
      </c>
      <c r="B891" s="210" t="s">
        <v>1629</v>
      </c>
      <c r="C891" s="210" t="s">
        <v>158</v>
      </c>
      <c r="D891" s="211" t="s">
        <v>1630</v>
      </c>
      <c r="E891" s="210" t="s">
        <v>150</v>
      </c>
      <c r="F891" s="212" t="s">
        <v>151</v>
      </c>
      <c r="G891" s="212" t="s">
        <v>1494</v>
      </c>
      <c r="H891" s="213">
        <v>-75.865832999999995</v>
      </c>
      <c r="I891" s="214">
        <v>6.2998060000000002</v>
      </c>
      <c r="J891" s="215">
        <v>802087.12699999998</v>
      </c>
      <c r="K891" s="216">
        <v>1188731.0966</v>
      </c>
      <c r="L891" s="217">
        <v>629</v>
      </c>
      <c r="M891" s="212">
        <v>2</v>
      </c>
      <c r="N891" s="212" t="s">
        <v>79</v>
      </c>
      <c r="O891" s="212">
        <v>26</v>
      </c>
      <c r="P891" s="212" t="s">
        <v>80</v>
      </c>
      <c r="Q891" s="210">
        <v>2621</v>
      </c>
      <c r="R891" s="210" t="s">
        <v>152</v>
      </c>
      <c r="S891" s="210" t="s">
        <v>153</v>
      </c>
      <c r="T891" s="210" t="s">
        <v>154</v>
      </c>
      <c r="U891" s="211" t="s">
        <v>155</v>
      </c>
      <c r="V891" s="210" t="s">
        <v>156</v>
      </c>
      <c r="W891" s="210" t="s">
        <v>157</v>
      </c>
      <c r="X891" s="218" t="s">
        <v>158</v>
      </c>
      <c r="Y891" s="218">
        <v>44515</v>
      </c>
      <c r="Z891" s="219">
        <v>82.2</v>
      </c>
      <c r="AA891" s="219">
        <v>8.43</v>
      </c>
      <c r="AB891" s="219">
        <v>139.6</v>
      </c>
      <c r="AC891" s="219">
        <v>22.6</v>
      </c>
      <c r="AD891" s="219">
        <v>24</v>
      </c>
      <c r="AE891" s="219">
        <v>7.64</v>
      </c>
      <c r="AF891" s="219">
        <v>98.7</v>
      </c>
      <c r="AG891" s="219">
        <v>1.3999999999999986</v>
      </c>
      <c r="AH891" s="220">
        <v>10</v>
      </c>
      <c r="AI891" s="220">
        <v>2</v>
      </c>
      <c r="AJ891" s="219" t="s">
        <v>88</v>
      </c>
      <c r="AK891" s="219" t="s">
        <v>88</v>
      </c>
      <c r="AL891" s="220">
        <v>134</v>
      </c>
      <c r="AM891" s="220">
        <v>70.700999999999993</v>
      </c>
      <c r="AN891" s="220">
        <v>279</v>
      </c>
      <c r="AO891" s="220">
        <v>0.5</v>
      </c>
      <c r="AP891" s="220">
        <v>0.2484863293062323</v>
      </c>
      <c r="AQ891" s="220">
        <v>0.03</v>
      </c>
      <c r="AR891" s="220">
        <v>2.5</v>
      </c>
      <c r="AS891" s="220">
        <v>1.64</v>
      </c>
      <c r="AT891" s="220">
        <v>304</v>
      </c>
      <c r="AU891" s="219" t="s">
        <v>88</v>
      </c>
      <c r="AV891" s="220">
        <v>7</v>
      </c>
      <c r="AW891" s="220">
        <v>0.1</v>
      </c>
      <c r="AX891" s="220">
        <v>2.5</v>
      </c>
      <c r="AY891" s="220">
        <v>0.129</v>
      </c>
      <c r="AZ891" s="220">
        <v>233</v>
      </c>
      <c r="BA891" s="220">
        <v>205</v>
      </c>
      <c r="BB891" s="219" t="s">
        <v>88</v>
      </c>
      <c r="BC891" s="219" t="s">
        <v>88</v>
      </c>
      <c r="BD891" s="219" t="s">
        <v>88</v>
      </c>
      <c r="BE891" s="221" t="s">
        <v>88</v>
      </c>
      <c r="BF891" s="219" t="s">
        <v>88</v>
      </c>
      <c r="BG891" s="219" t="s">
        <v>88</v>
      </c>
      <c r="BH891" s="219" t="s">
        <v>88</v>
      </c>
      <c r="BI891" s="222">
        <v>98.593656073661833</v>
      </c>
      <c r="BJ891" s="223">
        <v>33.501891046604072</v>
      </c>
      <c r="BK891" s="223">
        <v>71.24905497601867</v>
      </c>
      <c r="BL891" s="223">
        <v>80.14150832</v>
      </c>
      <c r="BM891" s="223">
        <v>93.114281801780962</v>
      </c>
      <c r="BN891" s="223">
        <v>61.608367706250007</v>
      </c>
      <c r="BO891" s="223">
        <v>88.170753484043075</v>
      </c>
      <c r="BP891" s="223">
        <v>93.917342559521941</v>
      </c>
      <c r="BQ891" s="223">
        <v>50.047010230681622</v>
      </c>
      <c r="BR891" s="220">
        <v>74.080204482658104</v>
      </c>
      <c r="BS891" s="129" t="str">
        <f t="shared" si="529"/>
        <v>BUENA</v>
      </c>
      <c r="BT891" s="224">
        <v>19.379844961240309</v>
      </c>
      <c r="BU891" s="225">
        <v>0.9870000000000001</v>
      </c>
      <c r="BV891" s="226">
        <v>0.78089133549089629</v>
      </c>
      <c r="BW891" s="223">
        <v>0.80005651824771906</v>
      </c>
      <c r="BX891" s="222">
        <v>0.91</v>
      </c>
      <c r="BY891" s="226">
        <v>0.999</v>
      </c>
      <c r="BZ891" s="226">
        <v>0.58871160029582448</v>
      </c>
      <c r="CA891" s="222">
        <v>0.8</v>
      </c>
      <c r="CB891" s="225">
        <v>0.84093232356482162</v>
      </c>
      <c r="CC891" s="198" t="str">
        <f t="shared" si="538"/>
        <v>Aceptable</v>
      </c>
      <c r="CD891" s="225">
        <v>0.41128839970417552</v>
      </c>
      <c r="CE891" s="220">
        <v>1</v>
      </c>
      <c r="CF891" s="220">
        <v>0.91500000000000004</v>
      </c>
      <c r="CG891" s="225">
        <v>0.77542946656805845</v>
      </c>
      <c r="CH891" s="199" t="str">
        <f t="shared" si="543"/>
        <v>Alta</v>
      </c>
      <c r="CI891" s="220">
        <v>0</v>
      </c>
      <c r="CJ891" s="220">
        <v>0</v>
      </c>
      <c r="CK891" s="220">
        <v>1.2999999999999901E-2</v>
      </c>
      <c r="CL891" s="227">
        <v>4.3333333333333002E-3</v>
      </c>
      <c r="CM891" s="200" t="str">
        <f t="shared" si="547"/>
        <v>Ninguna</v>
      </c>
      <c r="CN891" s="220">
        <v>0</v>
      </c>
      <c r="CO891" s="220">
        <v>0</v>
      </c>
      <c r="CP891" s="200" t="str">
        <f t="shared" si="550"/>
        <v>Ninguna</v>
      </c>
      <c r="CQ891" s="228">
        <v>0.11957088961884628</v>
      </c>
      <c r="CR891" s="228">
        <v>0.11957088961884628</v>
      </c>
      <c r="CS891" s="200" t="str">
        <f t="shared" si="553"/>
        <v>Ninguna</v>
      </c>
      <c r="CT891" s="201" t="str">
        <f t="shared" si="558"/>
        <v>Eutrofico</v>
      </c>
      <c r="CU891" s="219" t="s">
        <v>3399</v>
      </c>
      <c r="CV891" s="219" t="s">
        <v>3400</v>
      </c>
      <c r="CW891" s="218">
        <v>44532</v>
      </c>
      <c r="CX891" s="106">
        <f t="shared" si="554"/>
        <v>2.7784863293062321</v>
      </c>
    </row>
    <row r="892" spans="1:102" ht="30" hidden="1" customHeight="1" x14ac:dyDescent="0.2">
      <c r="A892" s="209">
        <v>2021</v>
      </c>
      <c r="B892" s="210" t="s">
        <v>1626</v>
      </c>
      <c r="C892" s="210" t="s">
        <v>158</v>
      </c>
      <c r="D892" s="211" t="s">
        <v>1627</v>
      </c>
      <c r="E892" s="210" t="s">
        <v>150</v>
      </c>
      <c r="F892" s="212" t="s">
        <v>151</v>
      </c>
      <c r="G892" s="212" t="s">
        <v>1578</v>
      </c>
      <c r="H892" s="213">
        <v>-75.848752000000005</v>
      </c>
      <c r="I892" s="214">
        <v>6.299004</v>
      </c>
      <c r="J892" s="215">
        <v>803977.8014</v>
      </c>
      <c r="K892" s="216">
        <v>1188635.9650999999</v>
      </c>
      <c r="L892" s="217">
        <v>539</v>
      </c>
      <c r="M892" s="212">
        <v>2</v>
      </c>
      <c r="N892" s="212" t="s">
        <v>79</v>
      </c>
      <c r="O892" s="212" t="s">
        <v>2545</v>
      </c>
      <c r="P892" s="212" t="s">
        <v>80</v>
      </c>
      <c r="Q892" s="210" t="s">
        <v>2648</v>
      </c>
      <c r="R892" s="210" t="s">
        <v>701</v>
      </c>
      <c r="S892" s="210" t="s">
        <v>153</v>
      </c>
      <c r="T892" s="210" t="s">
        <v>154</v>
      </c>
      <c r="U892" s="211" t="s">
        <v>155</v>
      </c>
      <c r="V892" s="210" t="s">
        <v>156</v>
      </c>
      <c r="W892" s="210" t="s">
        <v>157</v>
      </c>
      <c r="X892" s="218" t="s">
        <v>158</v>
      </c>
      <c r="Y892" s="218">
        <v>44515</v>
      </c>
      <c r="Z892" s="219">
        <v>73.349999999999994</v>
      </c>
      <c r="AA892" s="219">
        <v>8.0299999999999994</v>
      </c>
      <c r="AB892" s="219">
        <v>98.71</v>
      </c>
      <c r="AC892" s="219">
        <v>21.7</v>
      </c>
      <c r="AD892" s="219">
        <v>22.9</v>
      </c>
      <c r="AE892" s="219">
        <v>6.57</v>
      </c>
      <c r="AF892" s="219">
        <v>82.4</v>
      </c>
      <c r="AG892" s="219">
        <v>1.1999999999999993</v>
      </c>
      <c r="AH892" s="220">
        <v>10</v>
      </c>
      <c r="AI892" s="220">
        <v>2</v>
      </c>
      <c r="AJ892" s="219" t="s">
        <v>88</v>
      </c>
      <c r="AK892" s="219" t="s">
        <v>88</v>
      </c>
      <c r="AL892" s="220">
        <v>374</v>
      </c>
      <c r="AM892" s="220">
        <v>11199</v>
      </c>
      <c r="AN892" s="220">
        <v>512</v>
      </c>
      <c r="AO892" s="220">
        <v>0.61899999999999999</v>
      </c>
      <c r="AP892" s="220">
        <v>0.28462979538713873</v>
      </c>
      <c r="AQ892" s="220">
        <v>0.03</v>
      </c>
      <c r="AR892" s="220">
        <v>2.5</v>
      </c>
      <c r="AS892" s="220">
        <v>1.05</v>
      </c>
      <c r="AT892" s="220">
        <v>321</v>
      </c>
      <c r="AU892" s="219" t="s">
        <v>88</v>
      </c>
      <c r="AV892" s="220">
        <v>7</v>
      </c>
      <c r="AW892" s="220">
        <v>0.1</v>
      </c>
      <c r="AX892" s="220">
        <v>2.5</v>
      </c>
      <c r="AY892" s="220">
        <v>0.378</v>
      </c>
      <c r="AZ892" s="220">
        <v>225</v>
      </c>
      <c r="BA892" s="220">
        <v>208</v>
      </c>
      <c r="BB892" s="219" t="s">
        <v>88</v>
      </c>
      <c r="BC892" s="219" t="s">
        <v>88</v>
      </c>
      <c r="BD892" s="219" t="s">
        <v>88</v>
      </c>
      <c r="BE892" s="221" t="s">
        <v>88</v>
      </c>
      <c r="BF892" s="219" t="s">
        <v>88</v>
      </c>
      <c r="BG892" s="219" t="s">
        <v>88</v>
      </c>
      <c r="BH892" s="219" t="s">
        <v>88</v>
      </c>
      <c r="BI892" s="222">
        <v>88.915727123642768</v>
      </c>
      <c r="BJ892" s="223">
        <v>28.149577388250133</v>
      </c>
      <c r="BK892" s="223">
        <v>84.171391315896471</v>
      </c>
      <c r="BL892" s="223">
        <v>80.14150832</v>
      </c>
      <c r="BM892" s="223">
        <v>92.044793703134303</v>
      </c>
      <c r="BN892" s="223">
        <v>55.385253317173159</v>
      </c>
      <c r="BO892" s="223">
        <v>88.638681616077207</v>
      </c>
      <c r="BP892" s="223">
        <v>95.39175675596978</v>
      </c>
      <c r="BQ892" s="223">
        <v>46.424241515619109</v>
      </c>
      <c r="BR892" s="220">
        <v>72.181935263297291</v>
      </c>
      <c r="BS892" s="129" t="str">
        <f t="shared" si="529"/>
        <v>BUENA</v>
      </c>
      <c r="BT892" s="224">
        <v>6.6137566137566139</v>
      </c>
      <c r="BU892" s="225">
        <v>0.82400000000000007</v>
      </c>
      <c r="BV892" s="226">
        <v>0.61977241425240359</v>
      </c>
      <c r="BW892" s="223">
        <v>0.9845572551667795</v>
      </c>
      <c r="BX892" s="222">
        <v>0.91</v>
      </c>
      <c r="BY892" s="226">
        <v>0.999</v>
      </c>
      <c r="BZ892" s="226">
        <v>0.74150988273939666</v>
      </c>
      <c r="CA892" s="222">
        <v>0.35</v>
      </c>
      <c r="CB892" s="225">
        <v>0.77651753730220119</v>
      </c>
      <c r="CC892" s="198" t="str">
        <f t="shared" si="538"/>
        <v>Aceptable</v>
      </c>
      <c r="CD892" s="225">
        <v>0.25849011726060334</v>
      </c>
      <c r="CE892" s="220">
        <v>1</v>
      </c>
      <c r="CF892" s="220">
        <v>0.875</v>
      </c>
      <c r="CG892" s="225">
        <v>0.711163372420201</v>
      </c>
      <c r="CH892" s="199" t="str">
        <f t="shared" si="543"/>
        <v>Alta</v>
      </c>
      <c r="CI892" s="220">
        <v>0</v>
      </c>
      <c r="CJ892" s="220">
        <v>0.82754037700174177</v>
      </c>
      <c r="CK892" s="220">
        <v>0.17599999999999993</v>
      </c>
      <c r="CL892" s="227">
        <v>0.33451345900058055</v>
      </c>
      <c r="CM892" s="200" t="str">
        <f t="shared" si="547"/>
        <v>Baja</v>
      </c>
      <c r="CN892" s="220">
        <v>0</v>
      </c>
      <c r="CO892" s="220">
        <v>0</v>
      </c>
      <c r="CP892" s="200" t="str">
        <f t="shared" si="550"/>
        <v>Ninguna</v>
      </c>
      <c r="CQ892" s="228">
        <v>3.3038025038198832E-2</v>
      </c>
      <c r="CR892" s="228">
        <v>3.3038025038198832E-2</v>
      </c>
      <c r="CS892" s="200" t="str">
        <f t="shared" si="553"/>
        <v>Ninguna</v>
      </c>
      <c r="CT892" s="201" t="str">
        <f t="shared" si="558"/>
        <v>Eutrofico</v>
      </c>
      <c r="CU892" s="219" t="s">
        <v>3401</v>
      </c>
      <c r="CV892" s="219" t="s">
        <v>3400</v>
      </c>
      <c r="CW892" s="218">
        <v>44532</v>
      </c>
      <c r="CX892" s="106">
        <f t="shared" si="554"/>
        <v>2.8146297953871389</v>
      </c>
    </row>
    <row r="893" spans="1:102" ht="30" hidden="1" customHeight="1" x14ac:dyDescent="0.2">
      <c r="A893" s="209">
        <v>2021</v>
      </c>
      <c r="B893" s="210" t="s">
        <v>3146</v>
      </c>
      <c r="C893" s="210" t="s">
        <v>127</v>
      </c>
      <c r="D893" s="211" t="s">
        <v>1548</v>
      </c>
      <c r="E893" s="210" t="s">
        <v>122</v>
      </c>
      <c r="F893" s="212" t="s">
        <v>107</v>
      </c>
      <c r="G893" s="212" t="s">
        <v>1494</v>
      </c>
      <c r="H893" s="213">
        <v>-75.584528000000006</v>
      </c>
      <c r="I893" s="214">
        <v>5.9679440000000001</v>
      </c>
      <c r="J893" s="215">
        <v>833123.52659999998</v>
      </c>
      <c r="K893" s="216">
        <v>1151920.7538999999</v>
      </c>
      <c r="L893" s="217">
        <v>1893</v>
      </c>
      <c r="M893" s="212" t="s">
        <v>2544</v>
      </c>
      <c r="N893" s="212" t="s">
        <v>79</v>
      </c>
      <c r="O893" s="212" t="s">
        <v>2545</v>
      </c>
      <c r="P893" s="212" t="s">
        <v>80</v>
      </c>
      <c r="Q893" s="210" t="s">
        <v>124</v>
      </c>
      <c r="R893" s="210" t="s">
        <v>677</v>
      </c>
      <c r="S893" s="210" t="s">
        <v>124</v>
      </c>
      <c r="T893" s="210" t="s">
        <v>125</v>
      </c>
      <c r="U893" s="211" t="s">
        <v>126</v>
      </c>
      <c r="V893" s="210" t="s">
        <v>127</v>
      </c>
      <c r="W893" s="210" t="s">
        <v>126</v>
      </c>
      <c r="X893" s="218" t="s">
        <v>127</v>
      </c>
      <c r="Y893" s="218">
        <v>44518</v>
      </c>
      <c r="Z893" s="219">
        <v>15.3</v>
      </c>
      <c r="AA893" s="219">
        <v>7.65</v>
      </c>
      <c r="AB893" s="219">
        <v>80.459999999999994</v>
      </c>
      <c r="AC893" s="219">
        <v>16.100000000000001</v>
      </c>
      <c r="AD893" s="219">
        <v>22.7</v>
      </c>
      <c r="AE893" s="219">
        <v>7.5</v>
      </c>
      <c r="AF893" s="219">
        <v>99.8</v>
      </c>
      <c r="AG893" s="219">
        <v>6.5999999999999979</v>
      </c>
      <c r="AH893" s="220">
        <v>10</v>
      </c>
      <c r="AI893" s="220">
        <v>2</v>
      </c>
      <c r="AJ893" s="219" t="s">
        <v>88</v>
      </c>
      <c r="AK893" s="219" t="s">
        <v>88</v>
      </c>
      <c r="AL893" s="220">
        <v>216</v>
      </c>
      <c r="AM893" s="220">
        <v>3.0049999999999999</v>
      </c>
      <c r="AN893" s="220">
        <v>234</v>
      </c>
      <c r="AO893" s="220">
        <v>0.5</v>
      </c>
      <c r="AP893" s="220">
        <v>0.2484863293062323</v>
      </c>
      <c r="AQ893" s="220">
        <v>0.03</v>
      </c>
      <c r="AR893" s="220">
        <v>2.5</v>
      </c>
      <c r="AS893" s="220">
        <v>2.25</v>
      </c>
      <c r="AT893" s="220">
        <v>70</v>
      </c>
      <c r="AU893" s="219" t="s">
        <v>88</v>
      </c>
      <c r="AV893" s="220">
        <v>7</v>
      </c>
      <c r="AW893" s="220">
        <v>0.1</v>
      </c>
      <c r="AX893" s="220">
        <v>2.5</v>
      </c>
      <c r="AY893" s="220">
        <v>0.114</v>
      </c>
      <c r="AZ893" s="220">
        <v>34.6</v>
      </c>
      <c r="BA893" s="220">
        <v>31.6</v>
      </c>
      <c r="BB893" s="219" t="s">
        <v>88</v>
      </c>
      <c r="BC893" s="219" t="s">
        <v>88</v>
      </c>
      <c r="BD893" s="219" t="s">
        <v>88</v>
      </c>
      <c r="BE893" s="221" t="s">
        <v>88</v>
      </c>
      <c r="BF893" s="219" t="s">
        <v>88</v>
      </c>
      <c r="BG893" s="219" t="s">
        <v>88</v>
      </c>
      <c r="BH893" s="219" t="s">
        <v>88</v>
      </c>
      <c r="BI893" s="222">
        <v>98.731375908795485</v>
      </c>
      <c r="BJ893" s="223">
        <v>35.161063952463955</v>
      </c>
      <c r="BK893" s="223">
        <v>91.8641870956817</v>
      </c>
      <c r="BL893" s="223">
        <v>80.14150832</v>
      </c>
      <c r="BM893" s="223">
        <v>93.114281801780962</v>
      </c>
      <c r="BN893" s="223">
        <v>61.608367706250007</v>
      </c>
      <c r="BO893" s="223">
        <v>64.112884386289991</v>
      </c>
      <c r="BP893" s="223">
        <v>92.427119707648046</v>
      </c>
      <c r="BQ893" s="223">
        <v>85.778122111000002</v>
      </c>
      <c r="BR893" s="220">
        <v>76.612922146428403</v>
      </c>
      <c r="BS893" s="129" t="str">
        <f t="shared" si="529"/>
        <v>BUENA</v>
      </c>
      <c r="BT893" s="224">
        <v>21.929824561403507</v>
      </c>
      <c r="BU893" s="225">
        <v>0.998</v>
      </c>
      <c r="BV893" s="226">
        <v>0.81653183240707039</v>
      </c>
      <c r="BW893" s="223">
        <v>1</v>
      </c>
      <c r="BX893" s="222">
        <v>0.91</v>
      </c>
      <c r="BY893" s="226">
        <v>0.999</v>
      </c>
      <c r="BZ893" s="226">
        <v>0.80344810385478782</v>
      </c>
      <c r="CA893" s="222">
        <v>0.15</v>
      </c>
      <c r="CB893" s="225">
        <v>0.81473719107666021</v>
      </c>
      <c r="CC893" s="198" t="str">
        <f t="shared" si="538"/>
        <v>Aceptable</v>
      </c>
      <c r="CD893" s="225">
        <v>0.19655189614521223</v>
      </c>
      <c r="CE893" s="220">
        <v>3.2256939786444714E-3</v>
      </c>
      <c r="CF893" s="220">
        <v>0</v>
      </c>
      <c r="CG893" s="225">
        <v>6.6592530041285569E-2</v>
      </c>
      <c r="CH893" s="199" t="str">
        <f t="shared" si="543"/>
        <v>Ninguna</v>
      </c>
      <c r="CI893" s="220">
        <v>0</v>
      </c>
      <c r="CJ893" s="220">
        <v>0</v>
      </c>
      <c r="CK893" s="220">
        <v>2.0000000000000018E-3</v>
      </c>
      <c r="CL893" s="227">
        <v>6.6666666666666729E-4</v>
      </c>
      <c r="CM893" s="200" t="str">
        <f t="shared" si="547"/>
        <v>Ninguna</v>
      </c>
      <c r="CN893" s="220">
        <v>0</v>
      </c>
      <c r="CO893" s="220">
        <v>0</v>
      </c>
      <c r="CP893" s="200" t="str">
        <f t="shared" si="550"/>
        <v>Ninguna</v>
      </c>
      <c r="CQ893" s="228">
        <v>9.1256373891805513E-3</v>
      </c>
      <c r="CR893" s="228">
        <v>9.1256373891805513E-3</v>
      </c>
      <c r="CS893" s="200" t="str">
        <f t="shared" si="553"/>
        <v>Ninguna</v>
      </c>
      <c r="CT893" s="201" t="str">
        <f t="shared" si="558"/>
        <v>Eutrofico</v>
      </c>
      <c r="CU893" s="219" t="s">
        <v>3402</v>
      </c>
      <c r="CV893" s="219" t="s">
        <v>3403</v>
      </c>
      <c r="CW893" s="218">
        <v>44536</v>
      </c>
      <c r="CX893" s="106">
        <f t="shared" si="554"/>
        <v>2.7784863293062321</v>
      </c>
    </row>
    <row r="894" spans="1:102" ht="30" hidden="1" customHeight="1" x14ac:dyDescent="0.2">
      <c r="A894" s="209">
        <v>2021</v>
      </c>
      <c r="B894" s="210" t="s">
        <v>3153</v>
      </c>
      <c r="C894" s="210" t="s">
        <v>127</v>
      </c>
      <c r="D894" s="211" t="s">
        <v>1539</v>
      </c>
      <c r="E894" s="210" t="s">
        <v>122</v>
      </c>
      <c r="F894" s="212" t="s">
        <v>107</v>
      </c>
      <c r="G894" s="212" t="s">
        <v>1494</v>
      </c>
      <c r="H894" s="213">
        <v>-75.533528000000004</v>
      </c>
      <c r="I894" s="214">
        <v>5.8628609999999997</v>
      </c>
      <c r="J894" s="215">
        <v>838741.66440000001</v>
      </c>
      <c r="K894" s="216">
        <v>1140281.1502</v>
      </c>
      <c r="L894" s="217">
        <v>826</v>
      </c>
      <c r="M894" s="212" t="s">
        <v>2544</v>
      </c>
      <c r="N894" s="212" t="s">
        <v>79</v>
      </c>
      <c r="O894" s="212" t="s">
        <v>2545</v>
      </c>
      <c r="P894" s="212" t="s">
        <v>80</v>
      </c>
      <c r="Q894" s="210" t="s">
        <v>124</v>
      </c>
      <c r="R894" s="210" t="s">
        <v>677</v>
      </c>
      <c r="S894" s="210" t="s">
        <v>124</v>
      </c>
      <c r="T894" s="210" t="s">
        <v>125</v>
      </c>
      <c r="U894" s="211" t="s">
        <v>126</v>
      </c>
      <c r="V894" s="210" t="s">
        <v>127</v>
      </c>
      <c r="W894" s="210" t="s">
        <v>126</v>
      </c>
      <c r="X894" s="218" t="s">
        <v>127</v>
      </c>
      <c r="Y894" s="218">
        <v>44518</v>
      </c>
      <c r="Z894" s="219">
        <v>3.8580000000000001</v>
      </c>
      <c r="AA894" s="219">
        <v>7.7</v>
      </c>
      <c r="AB894" s="219">
        <v>144.30000000000001</v>
      </c>
      <c r="AC894" s="219">
        <v>21</v>
      </c>
      <c r="AD894" s="219">
        <v>50.3</v>
      </c>
      <c r="AE894" s="219">
        <v>8.2100000000000009</v>
      </c>
      <c r="AF894" s="219">
        <v>101</v>
      </c>
      <c r="AG894" s="219">
        <v>29.299999999999997</v>
      </c>
      <c r="AH894" s="220">
        <v>10</v>
      </c>
      <c r="AI894" s="220">
        <v>2</v>
      </c>
      <c r="AJ894" s="219" t="s">
        <v>88</v>
      </c>
      <c r="AK894" s="219" t="s">
        <v>88</v>
      </c>
      <c r="AL894" s="220">
        <v>3.69</v>
      </c>
      <c r="AM894" s="220">
        <v>57.94</v>
      </c>
      <c r="AN894" s="220">
        <v>6.867</v>
      </c>
      <c r="AO894" s="220">
        <v>0.5</v>
      </c>
      <c r="AP894" s="220">
        <v>0.2484863293062323</v>
      </c>
      <c r="AQ894" s="220">
        <v>0.03</v>
      </c>
      <c r="AR894" s="220">
        <v>2.5</v>
      </c>
      <c r="AS894" s="220">
        <v>46.8</v>
      </c>
      <c r="AT894" s="220">
        <v>195</v>
      </c>
      <c r="AU894" s="219" t="s">
        <v>88</v>
      </c>
      <c r="AV894" s="220">
        <v>66</v>
      </c>
      <c r="AW894" s="220">
        <v>0.1</v>
      </c>
      <c r="AX894" s="220">
        <v>6.86</v>
      </c>
      <c r="AY894" s="220">
        <v>0.22800000000000001</v>
      </c>
      <c r="AZ894" s="220">
        <v>58.3</v>
      </c>
      <c r="BA894" s="220">
        <v>57.1</v>
      </c>
      <c r="BB894" s="219" t="s">
        <v>88</v>
      </c>
      <c r="BC894" s="219" t="s">
        <v>88</v>
      </c>
      <c r="BD894" s="219" t="s">
        <v>88</v>
      </c>
      <c r="BE894" s="221" t="s">
        <v>88</v>
      </c>
      <c r="BF894" s="219" t="s">
        <v>88</v>
      </c>
      <c r="BG894" s="219" t="s">
        <v>88</v>
      </c>
      <c r="BH894" s="219" t="s">
        <v>88</v>
      </c>
      <c r="BI894" s="222">
        <v>98.805140035115059</v>
      </c>
      <c r="BJ894" s="223">
        <v>76.017399599154515</v>
      </c>
      <c r="BK894" s="223">
        <v>91.216302570996049</v>
      </c>
      <c r="BL894" s="223">
        <v>80.14150832</v>
      </c>
      <c r="BM894" s="223">
        <v>93.114281801780962</v>
      </c>
      <c r="BN894" s="223">
        <v>61.608367706250007</v>
      </c>
      <c r="BO894" s="223">
        <v>9.9861806385788299</v>
      </c>
      <c r="BP894" s="223">
        <v>40.562248961328649</v>
      </c>
      <c r="BQ894" s="223">
        <v>71.185991971937511</v>
      </c>
      <c r="BR894" s="220">
        <v>72.507899309446742</v>
      </c>
      <c r="BS894" s="129" t="str">
        <f t="shared" si="529"/>
        <v>BUENA</v>
      </c>
      <c r="BT894" s="224">
        <v>30.087719298245613</v>
      </c>
      <c r="BU894" s="225">
        <v>0.99</v>
      </c>
      <c r="BV894" s="226">
        <v>0.98</v>
      </c>
      <c r="BW894" s="223">
        <v>1</v>
      </c>
      <c r="BX894" s="222">
        <v>0.91</v>
      </c>
      <c r="BY894" s="226">
        <v>0.82199999999999995</v>
      </c>
      <c r="BZ894" s="226">
        <v>0.5700510589184199</v>
      </c>
      <c r="CA894" s="222">
        <v>0.15</v>
      </c>
      <c r="CB894" s="225">
        <v>0.77888714824857885</v>
      </c>
      <c r="CC894" s="198" t="str">
        <f t="shared" si="538"/>
        <v>Aceptable</v>
      </c>
      <c r="CD894" s="225">
        <v>0.4299489410815801</v>
      </c>
      <c r="CE894" s="220">
        <v>4.3571135311726503E-2</v>
      </c>
      <c r="CF894" s="220">
        <v>4.1499999999999981E-2</v>
      </c>
      <c r="CG894" s="225">
        <v>0.17167335879776888</v>
      </c>
      <c r="CH894" s="199" t="str">
        <f t="shared" si="543"/>
        <v>Ninguna</v>
      </c>
      <c r="CI894" s="220">
        <v>0</v>
      </c>
      <c r="CJ894" s="220">
        <v>0</v>
      </c>
      <c r="CK894" s="220">
        <v>0</v>
      </c>
      <c r="CL894" s="227">
        <v>0</v>
      </c>
      <c r="CM894" s="200" t="str">
        <f t="shared" si="547"/>
        <v>Ninguna</v>
      </c>
      <c r="CN894" s="220">
        <v>0.17800000000000002</v>
      </c>
      <c r="CO894" s="220">
        <v>0.17800000000000002</v>
      </c>
      <c r="CP894" s="200" t="str">
        <f t="shared" si="550"/>
        <v>Ninguna</v>
      </c>
      <c r="CQ894" s="228">
        <v>1.0825139079304675E-2</v>
      </c>
      <c r="CR894" s="228">
        <v>1.0825139079304675E-2</v>
      </c>
      <c r="CS894" s="200" t="str">
        <f t="shared" si="553"/>
        <v>Ninguna</v>
      </c>
      <c r="CT894" s="201" t="str">
        <f t="shared" si="558"/>
        <v>Eutrofico</v>
      </c>
      <c r="CU894" s="219" t="s">
        <v>3404</v>
      </c>
      <c r="CV894" s="219" t="s">
        <v>3403</v>
      </c>
      <c r="CW894" s="218">
        <v>44536</v>
      </c>
      <c r="CX894" s="106">
        <f t="shared" si="554"/>
        <v>7.1384863293062324</v>
      </c>
    </row>
    <row r="895" spans="1:102" ht="30" hidden="1" customHeight="1" x14ac:dyDescent="0.2">
      <c r="A895" s="209">
        <v>2021</v>
      </c>
      <c r="B895" s="210" t="s">
        <v>2817</v>
      </c>
      <c r="C895" s="210" t="s">
        <v>714</v>
      </c>
      <c r="D895" s="211" t="s">
        <v>1588</v>
      </c>
      <c r="E895" s="210" t="s">
        <v>1273</v>
      </c>
      <c r="F895" s="212" t="s">
        <v>479</v>
      </c>
      <c r="G895" s="212" t="s">
        <v>2780</v>
      </c>
      <c r="H895" s="213">
        <v>-75.582932</v>
      </c>
      <c r="I895" s="214">
        <v>6.1882739999999998</v>
      </c>
      <c r="J895" s="215">
        <v>833368.12170000002</v>
      </c>
      <c r="K895" s="216">
        <v>1176294.1237000001</v>
      </c>
      <c r="L895" s="217">
        <v>1516</v>
      </c>
      <c r="M895" s="212">
        <v>2</v>
      </c>
      <c r="N895" s="212" t="s">
        <v>79</v>
      </c>
      <c r="O895" s="212" t="s">
        <v>2684</v>
      </c>
      <c r="P895" s="212" t="s">
        <v>685</v>
      </c>
      <c r="Q895" s="210" t="s">
        <v>2690</v>
      </c>
      <c r="R895" s="210" t="s">
        <v>703</v>
      </c>
      <c r="S895" s="210" t="s">
        <v>100</v>
      </c>
      <c r="T895" s="210" t="s">
        <v>704</v>
      </c>
      <c r="U895" s="211" t="s">
        <v>715</v>
      </c>
      <c r="V895" s="210" t="s">
        <v>714</v>
      </c>
      <c r="W895" s="210" t="s">
        <v>715</v>
      </c>
      <c r="X895" s="218" t="s">
        <v>714</v>
      </c>
      <c r="Y895" s="218">
        <v>44519</v>
      </c>
      <c r="Z895" s="219">
        <v>1.7</v>
      </c>
      <c r="AA895" s="219">
        <v>7.84</v>
      </c>
      <c r="AB895" s="219">
        <v>83.2</v>
      </c>
      <c r="AC895" s="219">
        <v>18.5</v>
      </c>
      <c r="AD895" s="219">
        <v>27.3</v>
      </c>
      <c r="AE895" s="219">
        <v>8.0399999999999991</v>
      </c>
      <c r="AF895" s="219">
        <v>101.3</v>
      </c>
      <c r="AG895" s="219">
        <v>8.8000000000000007</v>
      </c>
      <c r="AH895" s="220">
        <v>13.3</v>
      </c>
      <c r="AI895" s="220">
        <v>4.92</v>
      </c>
      <c r="AJ895" s="219" t="s">
        <v>88</v>
      </c>
      <c r="AK895" s="219" t="s">
        <v>88</v>
      </c>
      <c r="AL895" s="220">
        <v>387.3</v>
      </c>
      <c r="AM895" s="220">
        <v>686.7</v>
      </c>
      <c r="AN895" s="220">
        <v>488.4</v>
      </c>
      <c r="AO895" s="220">
        <v>0.5</v>
      </c>
      <c r="AP895" s="220">
        <v>0.2484863293062323</v>
      </c>
      <c r="AQ895" s="220">
        <v>0.03</v>
      </c>
      <c r="AR895" s="220">
        <v>2.5</v>
      </c>
      <c r="AS895" s="220">
        <v>15.2</v>
      </c>
      <c r="AT895" s="220">
        <v>101</v>
      </c>
      <c r="AU895" s="219" t="s">
        <v>88</v>
      </c>
      <c r="AV895" s="220">
        <v>15</v>
      </c>
      <c r="AW895" s="220">
        <v>0.1</v>
      </c>
      <c r="AX895" s="220">
        <v>2.74</v>
      </c>
      <c r="AY895" s="220">
        <v>0.248</v>
      </c>
      <c r="AZ895" s="220">
        <v>28.2</v>
      </c>
      <c r="BA895" s="220">
        <v>20.3</v>
      </c>
      <c r="BB895" s="219" t="s">
        <v>88</v>
      </c>
      <c r="BC895" s="219" t="s">
        <v>88</v>
      </c>
      <c r="BD895" s="219" t="s">
        <v>88</v>
      </c>
      <c r="BE895" s="221" t="s">
        <v>88</v>
      </c>
      <c r="BF895" s="219" t="s">
        <v>88</v>
      </c>
      <c r="BG895" s="219" t="s">
        <v>88</v>
      </c>
      <c r="BH895" s="219" t="s">
        <v>88</v>
      </c>
      <c r="BI895" s="222">
        <v>98.811173023430712</v>
      </c>
      <c r="BJ895" s="223">
        <v>28.544495233431359</v>
      </c>
      <c r="BK895" s="223">
        <v>88.765757235865749</v>
      </c>
      <c r="BL895" s="223">
        <v>57.888555015205299</v>
      </c>
      <c r="BM895" s="223">
        <v>93.114281801780962</v>
      </c>
      <c r="BN895" s="223">
        <v>61.608367706250007</v>
      </c>
      <c r="BO895" s="223">
        <v>51.428098334546313</v>
      </c>
      <c r="BP895" s="223">
        <v>67.841770968842241</v>
      </c>
      <c r="BQ895" s="223">
        <v>84.115977440011108</v>
      </c>
      <c r="BR895" s="220">
        <v>69.427527881515942</v>
      </c>
      <c r="BS895" s="129" t="str">
        <f t="shared" si="529"/>
        <v>MEDIA</v>
      </c>
      <c r="BT895" s="224">
        <v>11.048387096774194</v>
      </c>
      <c r="BU895" s="225">
        <v>0.9870000000000001</v>
      </c>
      <c r="BV895" s="226">
        <v>0.63444984421824091</v>
      </c>
      <c r="BW895" s="223">
        <v>1</v>
      </c>
      <c r="BX895" s="222">
        <v>0.91</v>
      </c>
      <c r="BY895" s="226">
        <v>0.97499999999999998</v>
      </c>
      <c r="BZ895" s="226">
        <v>0.79442738649542943</v>
      </c>
      <c r="CA895" s="222">
        <v>0.6</v>
      </c>
      <c r="CB895" s="225">
        <v>0.84586281229991389</v>
      </c>
      <c r="CC895" s="198" t="str">
        <f t="shared" si="538"/>
        <v>Aceptable</v>
      </c>
      <c r="CD895" s="225">
        <v>0.20557261350457051</v>
      </c>
      <c r="CE895" s="220">
        <v>0</v>
      </c>
      <c r="CF895" s="220">
        <v>0</v>
      </c>
      <c r="CG895" s="225">
        <v>6.8524204501523509E-2</v>
      </c>
      <c r="CH895" s="199" t="str">
        <f t="shared" si="543"/>
        <v>Ninguna</v>
      </c>
      <c r="CI895" s="220">
        <v>0.43437557193715221</v>
      </c>
      <c r="CJ895" s="220">
        <v>0.14858954654075518</v>
      </c>
      <c r="CK895" s="220">
        <v>0</v>
      </c>
      <c r="CL895" s="227">
        <v>0.19432170615930247</v>
      </c>
      <c r="CM895" s="200" t="str">
        <f t="shared" si="547"/>
        <v>Ninguna</v>
      </c>
      <c r="CN895" s="220">
        <v>2.4999999999999998E-2</v>
      </c>
      <c r="CO895" s="220">
        <v>2.4999999999999998E-2</v>
      </c>
      <c r="CP895" s="200" t="str">
        <f t="shared" si="550"/>
        <v>Ninguna</v>
      </c>
      <c r="CQ895" s="228">
        <v>1.7429635703758752E-2</v>
      </c>
      <c r="CR895" s="228">
        <v>1.7429635703758752E-2</v>
      </c>
      <c r="CS895" s="200" t="str">
        <f t="shared" si="553"/>
        <v>Ninguna</v>
      </c>
      <c r="CT895" s="201" t="str">
        <f t="shared" si="558"/>
        <v>Eutrofico</v>
      </c>
      <c r="CU895" s="219" t="s">
        <v>3405</v>
      </c>
      <c r="CV895" s="219" t="s">
        <v>3406</v>
      </c>
      <c r="CW895" s="218">
        <v>44537</v>
      </c>
      <c r="CX895" s="106">
        <f t="shared" si="554"/>
        <v>3.0184863293062323</v>
      </c>
    </row>
    <row r="896" spans="1:102" ht="30" hidden="1" customHeight="1" x14ac:dyDescent="0.2">
      <c r="A896" s="209">
        <v>2021</v>
      </c>
      <c r="B896" s="210" t="s">
        <v>1583</v>
      </c>
      <c r="C896" s="210" t="s">
        <v>1271</v>
      </c>
      <c r="D896" s="211" t="s">
        <v>1584</v>
      </c>
      <c r="E896" s="210" t="s">
        <v>1273</v>
      </c>
      <c r="F896" s="212" t="s">
        <v>78</v>
      </c>
      <c r="G896" s="212" t="s">
        <v>1507</v>
      </c>
      <c r="H896" s="213">
        <v>-75.532482999999999</v>
      </c>
      <c r="I896" s="214">
        <v>6.161092</v>
      </c>
      <c r="J896" s="215">
        <v>838945.1899</v>
      </c>
      <c r="K896" s="216">
        <v>1173271.6335</v>
      </c>
      <c r="L896" s="217">
        <v>2542</v>
      </c>
      <c r="M896" s="212">
        <v>2</v>
      </c>
      <c r="N896" s="212" t="s">
        <v>79</v>
      </c>
      <c r="O896" s="212" t="s">
        <v>2741</v>
      </c>
      <c r="P896" s="212" t="s">
        <v>289</v>
      </c>
      <c r="Q896" s="210" t="s">
        <v>2773</v>
      </c>
      <c r="R896" s="210" t="s">
        <v>2774</v>
      </c>
      <c r="S896" s="210" t="s">
        <v>1274</v>
      </c>
      <c r="T896" s="210" t="s">
        <v>1275</v>
      </c>
      <c r="U896" s="211" t="s">
        <v>1276</v>
      </c>
      <c r="V896" s="210" t="s">
        <v>1271</v>
      </c>
      <c r="W896" s="210" t="s">
        <v>1277</v>
      </c>
      <c r="X896" s="218" t="s">
        <v>1271</v>
      </c>
      <c r="Y896" s="218">
        <v>44519</v>
      </c>
      <c r="Z896" s="219">
        <v>390</v>
      </c>
      <c r="AA896" s="219">
        <v>7.34</v>
      </c>
      <c r="AB896" s="219">
        <v>83.45</v>
      </c>
      <c r="AC896" s="219">
        <v>14.9</v>
      </c>
      <c r="AD896" s="219">
        <v>18.3</v>
      </c>
      <c r="AE896" s="219">
        <v>7.08</v>
      </c>
      <c r="AF896" s="219">
        <v>95.6</v>
      </c>
      <c r="AG896" s="219">
        <v>3.4000000000000004</v>
      </c>
      <c r="AH896" s="220">
        <v>10</v>
      </c>
      <c r="AI896" s="220">
        <v>2</v>
      </c>
      <c r="AJ896" s="219" t="s">
        <v>88</v>
      </c>
      <c r="AK896" s="219" t="s">
        <v>88</v>
      </c>
      <c r="AL896" s="220">
        <v>10.81</v>
      </c>
      <c r="AM896" s="220">
        <v>155.31</v>
      </c>
      <c r="AN896" s="220">
        <v>18.72</v>
      </c>
      <c r="AO896" s="220">
        <v>0.5</v>
      </c>
      <c r="AP896" s="220">
        <v>0.2484863293062323</v>
      </c>
      <c r="AQ896" s="220">
        <v>0.03</v>
      </c>
      <c r="AR896" s="220">
        <v>2.5</v>
      </c>
      <c r="AS896" s="220">
        <v>13.2</v>
      </c>
      <c r="AT896" s="220">
        <v>90</v>
      </c>
      <c r="AU896" s="219" t="s">
        <v>88</v>
      </c>
      <c r="AV896" s="220">
        <v>7</v>
      </c>
      <c r="AW896" s="220">
        <v>0.1</v>
      </c>
      <c r="AX896" s="220">
        <v>2.5</v>
      </c>
      <c r="AY896" s="220">
        <v>0.1</v>
      </c>
      <c r="AZ896" s="220">
        <v>30.1</v>
      </c>
      <c r="BA896" s="220">
        <v>27.8</v>
      </c>
      <c r="BB896" s="219" t="s">
        <v>88</v>
      </c>
      <c r="BC896" s="219" t="s">
        <v>88</v>
      </c>
      <c r="BD896" s="219" t="s">
        <v>88</v>
      </c>
      <c r="BE896" s="221" t="s">
        <v>88</v>
      </c>
      <c r="BF896" s="219" t="s">
        <v>88</v>
      </c>
      <c r="BG896" s="219" t="s">
        <v>88</v>
      </c>
      <c r="BH896" s="219" t="s">
        <v>88</v>
      </c>
      <c r="BI896" s="222">
        <v>97.843275906369485</v>
      </c>
      <c r="BJ896" s="223">
        <v>63.45494567997882</v>
      </c>
      <c r="BK896" s="223">
        <v>93.406604465177878</v>
      </c>
      <c r="BL896" s="223">
        <v>80.14150832</v>
      </c>
      <c r="BM896" s="223">
        <v>93.114281801780962</v>
      </c>
      <c r="BN896" s="223">
        <v>61.608367706250007</v>
      </c>
      <c r="BO896" s="223">
        <v>81.142818448590148</v>
      </c>
      <c r="BP896" s="223">
        <v>70.87028830545664</v>
      </c>
      <c r="BQ896" s="223">
        <v>84.914259871000013</v>
      </c>
      <c r="BR896" s="220">
        <v>81.076608670317654</v>
      </c>
      <c r="BS896" s="129" t="str">
        <f t="shared" si="529"/>
        <v>BUENA</v>
      </c>
      <c r="BT896" s="224">
        <v>25</v>
      </c>
      <c r="BU896" s="225">
        <v>0.95599999999999996</v>
      </c>
      <c r="BV896" s="226">
        <v>0.98</v>
      </c>
      <c r="BW896" s="223">
        <v>1</v>
      </c>
      <c r="BX896" s="222">
        <v>0.91</v>
      </c>
      <c r="BY896" s="226">
        <v>0.999</v>
      </c>
      <c r="BZ896" s="226">
        <v>0.79359923768936647</v>
      </c>
      <c r="CA896" s="222">
        <v>0.15</v>
      </c>
      <c r="CB896" s="225">
        <v>0.82952389327651133</v>
      </c>
      <c r="CC896" s="198" t="str">
        <f t="shared" si="538"/>
        <v>Aceptable</v>
      </c>
      <c r="CD896" s="225">
        <v>0.20640076231063356</v>
      </c>
      <c r="CE896" s="220">
        <v>0</v>
      </c>
      <c r="CF896" s="220">
        <v>0</v>
      </c>
      <c r="CG896" s="225">
        <v>6.8800254103544525E-2</v>
      </c>
      <c r="CH896" s="199" t="str">
        <f t="shared" si="543"/>
        <v>Ninguna</v>
      </c>
      <c r="CI896" s="220">
        <v>0</v>
      </c>
      <c r="CJ896" s="220">
        <v>0</v>
      </c>
      <c r="CK896" s="220">
        <v>4.4000000000000039E-2</v>
      </c>
      <c r="CL896" s="227">
        <v>1.466666666666668E-2</v>
      </c>
      <c r="CM896" s="200" t="str">
        <f t="shared" si="547"/>
        <v>Ninguna</v>
      </c>
      <c r="CN896" s="220">
        <v>0</v>
      </c>
      <c r="CO896" s="220">
        <v>0</v>
      </c>
      <c r="CP896" s="200" t="str">
        <f t="shared" si="550"/>
        <v>Ninguna</v>
      </c>
      <c r="CQ896" s="228">
        <v>3.1506213393889004E-3</v>
      </c>
      <c r="CR896" s="228">
        <v>3.1506213393889004E-3</v>
      </c>
      <c r="CS896" s="200" t="str">
        <f t="shared" si="553"/>
        <v>Ninguna</v>
      </c>
      <c r="CT896" s="201" t="str">
        <f t="shared" si="558"/>
        <v>Eutrofico</v>
      </c>
      <c r="CU896" s="219" t="s">
        <v>3407</v>
      </c>
      <c r="CV896" s="219" t="s">
        <v>3408</v>
      </c>
      <c r="CW896" s="218">
        <v>44537</v>
      </c>
      <c r="CX896" s="106">
        <f t="shared" si="554"/>
        <v>2.7784863293062321</v>
      </c>
    </row>
    <row r="897" spans="1:102" ht="30" hidden="1" customHeight="1" x14ac:dyDescent="0.2">
      <c r="A897" s="209">
        <v>2021</v>
      </c>
      <c r="B897" s="210" t="s">
        <v>1576</v>
      </c>
      <c r="C897" s="210" t="s">
        <v>1271</v>
      </c>
      <c r="D897" s="211" t="s">
        <v>1577</v>
      </c>
      <c r="E897" s="210" t="s">
        <v>1273</v>
      </c>
      <c r="F897" s="212" t="s">
        <v>78</v>
      </c>
      <c r="G897" s="212" t="s">
        <v>1578</v>
      </c>
      <c r="H897" s="213">
        <v>-75.52364</v>
      </c>
      <c r="I897" s="214">
        <v>6.1420890000000004</v>
      </c>
      <c r="J897" s="215">
        <v>839918.56180000002</v>
      </c>
      <c r="K897" s="216">
        <v>1171166.8289000001</v>
      </c>
      <c r="L897" s="217">
        <v>2482</v>
      </c>
      <c r="M897" s="212">
        <v>2</v>
      </c>
      <c r="N897" s="212" t="s">
        <v>79</v>
      </c>
      <c r="O897" s="212" t="s">
        <v>2741</v>
      </c>
      <c r="P897" s="212" t="s">
        <v>289</v>
      </c>
      <c r="Q897" s="210" t="s">
        <v>2773</v>
      </c>
      <c r="R897" s="210" t="s">
        <v>2774</v>
      </c>
      <c r="S897" s="210" t="s">
        <v>1274</v>
      </c>
      <c r="T897" s="210" t="s">
        <v>1275</v>
      </c>
      <c r="U897" s="211" t="s">
        <v>1276</v>
      </c>
      <c r="V897" s="210" t="s">
        <v>1271</v>
      </c>
      <c r="W897" s="210" t="s">
        <v>1277</v>
      </c>
      <c r="X897" s="218" t="s">
        <v>1271</v>
      </c>
      <c r="Y897" s="218">
        <v>44519</v>
      </c>
      <c r="Z897" s="219">
        <v>971.9</v>
      </c>
      <c r="AA897" s="219">
        <v>7.88</v>
      </c>
      <c r="AB897" s="219">
        <v>67.510000000000005</v>
      </c>
      <c r="AC897" s="219">
        <v>14.8</v>
      </c>
      <c r="AD897" s="219">
        <v>16</v>
      </c>
      <c r="AE897" s="219">
        <v>7.37</v>
      </c>
      <c r="AF897" s="219">
        <v>98.3</v>
      </c>
      <c r="AG897" s="219">
        <v>1.1999999999999993</v>
      </c>
      <c r="AH897" s="220">
        <v>10</v>
      </c>
      <c r="AI897" s="220">
        <v>2.38</v>
      </c>
      <c r="AJ897" s="219" t="s">
        <v>88</v>
      </c>
      <c r="AK897" s="219" t="s">
        <v>88</v>
      </c>
      <c r="AL897" s="220">
        <v>45</v>
      </c>
      <c r="AM897" s="220">
        <v>307.60000000000002</v>
      </c>
      <c r="AN897" s="220">
        <v>47.3</v>
      </c>
      <c r="AO897" s="220">
        <v>0.5</v>
      </c>
      <c r="AP897" s="220">
        <v>0.2484863293062323</v>
      </c>
      <c r="AQ897" s="220">
        <v>0.03</v>
      </c>
      <c r="AR897" s="220">
        <v>2.5</v>
      </c>
      <c r="AS897" s="220">
        <v>24.1</v>
      </c>
      <c r="AT897" s="220">
        <v>86</v>
      </c>
      <c r="AU897" s="219" t="s">
        <v>88</v>
      </c>
      <c r="AV897" s="220">
        <v>15</v>
      </c>
      <c r="AW897" s="220">
        <v>0.1</v>
      </c>
      <c r="AX897" s="220">
        <v>2.5</v>
      </c>
      <c r="AY897" s="220">
        <v>0.122</v>
      </c>
      <c r="AZ897" s="220">
        <v>23.9</v>
      </c>
      <c r="BA897" s="220">
        <v>22.2</v>
      </c>
      <c r="BB897" s="219" t="s">
        <v>88</v>
      </c>
      <c r="BC897" s="219" t="s">
        <v>88</v>
      </c>
      <c r="BD897" s="219" t="s">
        <v>88</v>
      </c>
      <c r="BE897" s="221" t="s">
        <v>88</v>
      </c>
      <c r="BF897" s="219" t="s">
        <v>88</v>
      </c>
      <c r="BG897" s="219" t="s">
        <v>88</v>
      </c>
      <c r="BH897" s="219" t="s">
        <v>88</v>
      </c>
      <c r="BI897" s="222">
        <v>98.526893379394522</v>
      </c>
      <c r="BJ897" s="223">
        <v>52.257757376853284</v>
      </c>
      <c r="BK897" s="223">
        <v>87.909699598101724</v>
      </c>
      <c r="BL897" s="223">
        <v>76.808262844988036</v>
      </c>
      <c r="BM897" s="223">
        <v>93.114281801780962</v>
      </c>
      <c r="BN897" s="223">
        <v>61.608367706250007</v>
      </c>
      <c r="BO897" s="223">
        <v>88.638681616077207</v>
      </c>
      <c r="BP897" s="223">
        <v>56.930032353207785</v>
      </c>
      <c r="BQ897" s="223">
        <v>85.150672356017608</v>
      </c>
      <c r="BR897" s="220">
        <v>78.080871689122148</v>
      </c>
      <c r="BS897" s="129" t="str">
        <f t="shared" si="529"/>
        <v>BUENA</v>
      </c>
      <c r="BT897" s="224">
        <v>20.491803278688526</v>
      </c>
      <c r="BU897" s="225">
        <v>0.98299999999999998</v>
      </c>
      <c r="BV897" s="226">
        <v>0.98</v>
      </c>
      <c r="BW897" s="223">
        <v>1</v>
      </c>
      <c r="BX897" s="222">
        <v>0.91</v>
      </c>
      <c r="BY897" s="226">
        <v>0.97499999999999998</v>
      </c>
      <c r="BZ897" s="226">
        <v>0.84463497305158097</v>
      </c>
      <c r="CA897" s="222">
        <v>0.15</v>
      </c>
      <c r="CB897" s="225">
        <v>0.83762889622722136</v>
      </c>
      <c r="CC897" s="198" t="str">
        <f t="shared" si="538"/>
        <v>Aceptable</v>
      </c>
      <c r="CD897" s="225">
        <v>0.15536502694841908</v>
      </c>
      <c r="CE897" s="220">
        <v>0</v>
      </c>
      <c r="CF897" s="220">
        <v>0</v>
      </c>
      <c r="CG897" s="225">
        <v>5.1788342316139692E-2</v>
      </c>
      <c r="CH897" s="199" t="str">
        <f t="shared" si="543"/>
        <v>Ninguna</v>
      </c>
      <c r="CI897" s="220">
        <v>0.21360386993955838</v>
      </c>
      <c r="CJ897" s="220">
        <v>0</v>
      </c>
      <c r="CK897" s="220">
        <v>1.7000000000000015E-2</v>
      </c>
      <c r="CL897" s="227">
        <v>7.6867956646519464E-2</v>
      </c>
      <c r="CM897" s="200" t="str">
        <f t="shared" si="547"/>
        <v>Ninguna</v>
      </c>
      <c r="CN897" s="220">
        <v>2.4999999999999998E-2</v>
      </c>
      <c r="CO897" s="220">
        <v>2.4999999999999998E-2</v>
      </c>
      <c r="CP897" s="200" t="str">
        <f t="shared" si="550"/>
        <v>Ninguna</v>
      </c>
      <c r="CQ897" s="228">
        <v>1.995732251148253E-2</v>
      </c>
      <c r="CR897" s="228">
        <v>1.995732251148253E-2</v>
      </c>
      <c r="CS897" s="200" t="str">
        <f t="shared" si="553"/>
        <v>Ninguna</v>
      </c>
      <c r="CT897" s="201" t="str">
        <f t="shared" si="558"/>
        <v>Eutrofico</v>
      </c>
      <c r="CU897" s="219" t="s">
        <v>3409</v>
      </c>
      <c r="CV897" s="219" t="s">
        <v>3408</v>
      </c>
      <c r="CW897" s="218">
        <v>44537</v>
      </c>
      <c r="CX897" s="106">
        <f t="shared" si="554"/>
        <v>2.7784863293062321</v>
      </c>
    </row>
    <row r="898" spans="1:102" ht="30" hidden="1" customHeight="1" x14ac:dyDescent="0.2">
      <c r="A898" s="209">
        <v>2021</v>
      </c>
      <c r="B898" s="210" t="s">
        <v>1570</v>
      </c>
      <c r="C898" s="210" t="s">
        <v>442</v>
      </c>
      <c r="D898" s="211" t="s">
        <v>1571</v>
      </c>
      <c r="E898" s="210" t="s">
        <v>384</v>
      </c>
      <c r="F898" s="212" t="s">
        <v>135</v>
      </c>
      <c r="G898" s="212" t="s">
        <v>1507</v>
      </c>
      <c r="H898" s="213">
        <v>-75.986739999999998</v>
      </c>
      <c r="I898" s="214">
        <v>6.0774920000000003</v>
      </c>
      <c r="J898" s="215">
        <v>788613.35049999994</v>
      </c>
      <c r="K898" s="216">
        <v>1164180.0496</v>
      </c>
      <c r="L898" s="217">
        <v>1660</v>
      </c>
      <c r="M898" s="212">
        <v>2</v>
      </c>
      <c r="N898" s="212" t="s">
        <v>79</v>
      </c>
      <c r="O898" s="212" t="s">
        <v>2545</v>
      </c>
      <c r="P898" s="212" t="s">
        <v>80</v>
      </c>
      <c r="Q898" s="210" t="s">
        <v>2648</v>
      </c>
      <c r="R898" s="210" t="s">
        <v>701</v>
      </c>
      <c r="S898" s="210" t="s">
        <v>153</v>
      </c>
      <c r="T898" s="210" t="s">
        <v>154</v>
      </c>
      <c r="U898" s="211" t="s">
        <v>441</v>
      </c>
      <c r="V898" s="210" t="s">
        <v>442</v>
      </c>
      <c r="W898" s="210" t="s">
        <v>848</v>
      </c>
      <c r="X898" s="218" t="s">
        <v>442</v>
      </c>
      <c r="Y898" s="218">
        <v>44519</v>
      </c>
      <c r="Z898" s="219">
        <v>162</v>
      </c>
      <c r="AA898" s="219">
        <v>7.94</v>
      </c>
      <c r="AB898" s="219">
        <v>162</v>
      </c>
      <c r="AC898" s="219">
        <v>14.4</v>
      </c>
      <c r="AD898" s="219">
        <v>14.9</v>
      </c>
      <c r="AE898" s="219">
        <v>7.86</v>
      </c>
      <c r="AF898" s="219">
        <v>100.8</v>
      </c>
      <c r="AG898" s="219">
        <v>0.5</v>
      </c>
      <c r="AH898" s="220">
        <v>10</v>
      </c>
      <c r="AI898" s="220">
        <v>2</v>
      </c>
      <c r="AJ898" s="219" t="s">
        <v>88</v>
      </c>
      <c r="AK898" s="219" t="s">
        <v>88</v>
      </c>
      <c r="AL898" s="220">
        <v>1.2849999999999999</v>
      </c>
      <c r="AM898" s="220">
        <v>12.015000000000001</v>
      </c>
      <c r="AN898" s="220">
        <v>1.29</v>
      </c>
      <c r="AO898" s="220">
        <v>0.5</v>
      </c>
      <c r="AP898" s="220">
        <v>0.2484863293062323</v>
      </c>
      <c r="AQ898" s="220">
        <v>0.03</v>
      </c>
      <c r="AR898" s="220">
        <v>2.5</v>
      </c>
      <c r="AS898" s="220">
        <v>6.18</v>
      </c>
      <c r="AT898" s="220">
        <v>90</v>
      </c>
      <c r="AU898" s="219" t="s">
        <v>88</v>
      </c>
      <c r="AV898" s="220">
        <v>10</v>
      </c>
      <c r="AW898" s="220">
        <v>0.1</v>
      </c>
      <c r="AX898" s="220">
        <v>2.5</v>
      </c>
      <c r="AY898" s="220">
        <v>0.193</v>
      </c>
      <c r="AZ898" s="220">
        <v>39.200000000000003</v>
      </c>
      <c r="BA898" s="220">
        <v>27</v>
      </c>
      <c r="BB898" s="219" t="s">
        <v>88</v>
      </c>
      <c r="BC898" s="219" t="s">
        <v>88</v>
      </c>
      <c r="BD898" s="219" t="s">
        <v>88</v>
      </c>
      <c r="BE898" s="221" t="s">
        <v>88</v>
      </c>
      <c r="BF898" s="219" t="s">
        <v>88</v>
      </c>
      <c r="BG898" s="219" t="s">
        <v>88</v>
      </c>
      <c r="BH898" s="219" t="s">
        <v>88</v>
      </c>
      <c r="BI898" s="222">
        <v>98.798367064593194</v>
      </c>
      <c r="BJ898" s="223">
        <v>95.980584264118676</v>
      </c>
      <c r="BK898" s="223">
        <v>86.509469106957113</v>
      </c>
      <c r="BL898" s="223">
        <v>80.14150832</v>
      </c>
      <c r="BM898" s="223">
        <v>93.114281801780962</v>
      </c>
      <c r="BN898" s="223">
        <v>61.608367706250007</v>
      </c>
      <c r="BO898" s="223">
        <v>89.888182341904681</v>
      </c>
      <c r="BP898" s="223">
        <v>83.615307239109853</v>
      </c>
      <c r="BQ898" s="223">
        <v>84.914259871000013</v>
      </c>
      <c r="BR898" s="220">
        <v>87.578529355297462</v>
      </c>
      <c r="BS898" s="129" t="str">
        <f t="shared" ref="BS898:BS961" si="559">IF(BR898&lt;=25,"MUY MALA",IF(BR898&lt;=50,"MALO",IF(BR898&lt;=70,"MEDIA",IF(BR898&lt;=90,"BUENA","EXCELENTE"))))</f>
        <v>BUENA</v>
      </c>
      <c r="BT898" s="224">
        <v>12.953367875647668</v>
      </c>
      <c r="BU898" s="225">
        <v>0.99199999999999999</v>
      </c>
      <c r="BV898" s="226">
        <v>0.98</v>
      </c>
      <c r="BW898" s="223">
        <v>1</v>
      </c>
      <c r="BX898" s="222">
        <v>0.91</v>
      </c>
      <c r="BY898" s="226">
        <v>0.99</v>
      </c>
      <c r="BZ898" s="226">
        <v>0.49794636077321086</v>
      </c>
      <c r="CA898" s="222">
        <v>0.6</v>
      </c>
      <c r="CB898" s="225">
        <v>0.85563249050824963</v>
      </c>
      <c r="CC898" s="198" t="str">
        <f t="shared" ref="CC898:CC961" si="560">IF(AND(CB898&gt;=0,CB898&lt;0.25),"Muy mala",IF(AND(CB898&gt;=0.25,CB898&lt;0.5),"Mala",IF(AND(CB898&gt;=0.5,CB898&lt;0.7),"Regular",IF(AND(CB898&gt;=0.7,CB898&lt;0.9),"Aceptable",IF(AND(CB898&gt;=0.9,CB898&lt;=1),"Buena","No se conoce")))))</f>
        <v>Aceptable</v>
      </c>
      <c r="CD898" s="225">
        <v>0.50205363922678914</v>
      </c>
      <c r="CE898" s="220">
        <v>0</v>
      </c>
      <c r="CF898" s="220">
        <v>0</v>
      </c>
      <c r="CG898" s="225">
        <v>0.16735121307559639</v>
      </c>
      <c r="CH898" s="199" t="str">
        <f t="shared" ref="CH898:CH961" si="561">IF(CG898&lt;0.2,"Ninguna",IF(CG898&lt;0.4,"Baja",IF(CG898&lt;0.6,"Media",IF(CG898&lt;0.8,"Alta","Muy Alta"))))</f>
        <v>Ninguna</v>
      </c>
      <c r="CI898" s="220">
        <v>0</v>
      </c>
      <c r="CJ898" s="220">
        <v>0</v>
      </c>
      <c r="CK898" s="220">
        <v>0</v>
      </c>
      <c r="CL898" s="227">
        <v>0</v>
      </c>
      <c r="CM898" s="200" t="str">
        <f t="shared" ref="CM898:CM961" si="562">IF(CL898&lt;0.2,"Ninguna",IF(CL898&lt;0.4,"Baja",IF(CL898&lt;0.6,"Media",IF(CL898&lt;0.8,"Alta","Muy Alta"))))</f>
        <v>Ninguna</v>
      </c>
      <c r="CN898" s="220">
        <v>0</v>
      </c>
      <c r="CO898" s="220">
        <v>0</v>
      </c>
      <c r="CP898" s="200" t="str">
        <f t="shared" ref="CP898:CP961" si="563">IF(CO898&lt;0.2,"Ninguna",IF(CO898&lt;0.4,"Baja",IF(CO898&lt;0.6,"Media",IF(CO898&lt;0.8,"Alta","Muy Alta"))))</f>
        <v>Ninguna</v>
      </c>
      <c r="CQ898" s="228">
        <v>2.44350061887415E-2</v>
      </c>
      <c r="CR898" s="228">
        <v>2.44350061887415E-2</v>
      </c>
      <c r="CS898" s="200" t="str">
        <f t="shared" ref="CS898:CS961" si="564">IF(CR898&lt;0.2,"Ninguna",IF(CR898&lt;0.4,"Baja",IF(CR898&lt;0.6,"Media",IF(CR898&lt;0.8,"Alta","Muy Alta"))))</f>
        <v>Ninguna</v>
      </c>
      <c r="CT898" s="201" t="str">
        <f t="shared" si="558"/>
        <v>Eutrofico</v>
      </c>
      <c r="CU898" s="219" t="s">
        <v>3410</v>
      </c>
      <c r="CV898" s="219" t="s">
        <v>3411</v>
      </c>
      <c r="CW898" s="218">
        <v>44537</v>
      </c>
      <c r="CX898" s="106">
        <f t="shared" si="554"/>
        <v>2.7784863293062321</v>
      </c>
    </row>
    <row r="899" spans="1:102" ht="30" hidden="1" customHeight="1" x14ac:dyDescent="0.2">
      <c r="A899" s="209">
        <v>2021</v>
      </c>
      <c r="B899" s="210" t="s">
        <v>1573</v>
      </c>
      <c r="C899" s="210" t="s">
        <v>442</v>
      </c>
      <c r="D899" s="211" t="s">
        <v>1574</v>
      </c>
      <c r="E899" s="210" t="s">
        <v>384</v>
      </c>
      <c r="F899" s="212" t="s">
        <v>135</v>
      </c>
      <c r="G899" s="212" t="s">
        <v>1494</v>
      </c>
      <c r="H899" s="213">
        <v>-75.857994000000005</v>
      </c>
      <c r="I899" s="214">
        <v>6.1038920000000001</v>
      </c>
      <c r="J899" s="215">
        <v>802882.18420000002</v>
      </c>
      <c r="K899" s="216">
        <v>1167052.3014</v>
      </c>
      <c r="L899" s="217">
        <v>552</v>
      </c>
      <c r="M899" s="212">
        <v>2</v>
      </c>
      <c r="N899" s="212" t="s">
        <v>79</v>
      </c>
      <c r="O899" s="212" t="s">
        <v>2545</v>
      </c>
      <c r="P899" s="212" t="s">
        <v>80</v>
      </c>
      <c r="Q899" s="210" t="s">
        <v>2648</v>
      </c>
      <c r="R899" s="210" t="s">
        <v>701</v>
      </c>
      <c r="S899" s="210" t="s">
        <v>153</v>
      </c>
      <c r="T899" s="210" t="s">
        <v>154</v>
      </c>
      <c r="U899" s="211" t="s">
        <v>441</v>
      </c>
      <c r="V899" s="210" t="s">
        <v>442</v>
      </c>
      <c r="W899" s="210" t="s">
        <v>848</v>
      </c>
      <c r="X899" s="218" t="s">
        <v>442</v>
      </c>
      <c r="Y899" s="218">
        <v>44519</v>
      </c>
      <c r="Z899" s="219" t="s">
        <v>3412</v>
      </c>
      <c r="AA899" s="219">
        <v>8.35</v>
      </c>
      <c r="AB899" s="219">
        <v>265.5</v>
      </c>
      <c r="AC899" s="219">
        <v>21.1</v>
      </c>
      <c r="AD899" s="219">
        <v>23.5</v>
      </c>
      <c r="AE899" s="219">
        <v>8.32</v>
      </c>
      <c r="AF899" s="219">
        <v>99.9</v>
      </c>
      <c r="AG899" s="219">
        <v>2.3999999999999986</v>
      </c>
      <c r="AH899" s="220">
        <v>10</v>
      </c>
      <c r="AI899" s="220">
        <v>2</v>
      </c>
      <c r="AJ899" s="219" t="s">
        <v>88</v>
      </c>
      <c r="AK899" s="219" t="s">
        <v>88</v>
      </c>
      <c r="AL899" s="220">
        <v>1.85</v>
      </c>
      <c r="AM899" s="220">
        <v>129.97</v>
      </c>
      <c r="AN899" s="220">
        <v>3.09</v>
      </c>
      <c r="AO899" s="220">
        <v>0.5</v>
      </c>
      <c r="AP899" s="220">
        <v>0.30044256179753537</v>
      </c>
      <c r="AQ899" s="220">
        <v>0.03</v>
      </c>
      <c r="AR899" s="220">
        <v>2.5</v>
      </c>
      <c r="AS899" s="220">
        <v>135</v>
      </c>
      <c r="AT899" s="220">
        <v>342</v>
      </c>
      <c r="AU899" s="219" t="s">
        <v>88</v>
      </c>
      <c r="AV899" s="220">
        <v>146</v>
      </c>
      <c r="AW899" s="220">
        <v>0.3</v>
      </c>
      <c r="AX899" s="220">
        <v>2.5</v>
      </c>
      <c r="AY899" s="220">
        <v>0.14530000000000001</v>
      </c>
      <c r="AZ899" s="220">
        <v>101</v>
      </c>
      <c r="BA899" s="220">
        <v>111</v>
      </c>
      <c r="BB899" s="219" t="s">
        <v>88</v>
      </c>
      <c r="BC899" s="219" t="s">
        <v>88</v>
      </c>
      <c r="BD899" s="219" t="s">
        <v>88</v>
      </c>
      <c r="BE899" s="221" t="s">
        <v>88</v>
      </c>
      <c r="BF899" s="219" t="s">
        <v>88</v>
      </c>
      <c r="BG899" s="219" t="s">
        <v>88</v>
      </c>
      <c r="BH899" s="219" t="s">
        <v>88</v>
      </c>
      <c r="BI899" s="222">
        <v>98.740565023049967</v>
      </c>
      <c r="BJ899" s="223">
        <v>85.878139504512973</v>
      </c>
      <c r="BK899" s="223">
        <v>74.07994467568642</v>
      </c>
      <c r="BL899" s="223">
        <v>80.14150832</v>
      </c>
      <c r="BM899" s="223">
        <v>91.582286746403256</v>
      </c>
      <c r="BN899" s="223">
        <v>61.608367706250007</v>
      </c>
      <c r="BO899" s="223">
        <v>85.153143194855019</v>
      </c>
      <c r="BP899" s="223">
        <v>5</v>
      </c>
      <c r="BQ899" s="223">
        <v>41.76942801374561</v>
      </c>
      <c r="BR899" s="220">
        <v>74.648997929879101</v>
      </c>
      <c r="BS899" s="129" t="str">
        <f t="shared" si="559"/>
        <v>BUENA</v>
      </c>
      <c r="BT899" s="224">
        <v>17.205781142463866</v>
      </c>
      <c r="BU899" s="225">
        <v>0.99900000000000011</v>
      </c>
      <c r="BV899" s="226">
        <v>0.98</v>
      </c>
      <c r="BW899" s="223">
        <v>0.83395905712892782</v>
      </c>
      <c r="BX899" s="222">
        <v>0.91</v>
      </c>
      <c r="BY899" s="226">
        <v>0.58200000000000007</v>
      </c>
      <c r="BZ899" s="226">
        <v>2.6700581154363467E-2</v>
      </c>
      <c r="CA899" s="222">
        <v>0.8</v>
      </c>
      <c r="CB899" s="225">
        <v>0.73841234935966082</v>
      </c>
      <c r="CC899" s="198" t="str">
        <f t="shared" si="560"/>
        <v>Aceptable</v>
      </c>
      <c r="CD899" s="225">
        <v>0.97329941884563653</v>
      </c>
      <c r="CE899" s="220">
        <v>1</v>
      </c>
      <c r="CF899" s="220">
        <v>0.255</v>
      </c>
      <c r="CG899" s="225">
        <v>0.74276647294854559</v>
      </c>
      <c r="CH899" s="199" t="str">
        <f t="shared" si="561"/>
        <v>Alta</v>
      </c>
      <c r="CI899" s="220">
        <v>0</v>
      </c>
      <c r="CJ899" s="220">
        <v>0</v>
      </c>
      <c r="CK899" s="220">
        <v>9.9999999999988987E-4</v>
      </c>
      <c r="CL899" s="227">
        <v>3.3333333333329662E-4</v>
      </c>
      <c r="CM899" s="200" t="str">
        <f t="shared" si="562"/>
        <v>Ninguna</v>
      </c>
      <c r="CN899" s="220">
        <v>0.41799999999999998</v>
      </c>
      <c r="CO899" s="220">
        <v>0.41799999999999998</v>
      </c>
      <c r="CP899" s="200" t="str">
        <f t="shared" si="563"/>
        <v>Media</v>
      </c>
      <c r="CQ899" s="228">
        <v>9.3426252435425503E-2</v>
      </c>
      <c r="CR899" s="228">
        <v>9.3426252435425503E-2</v>
      </c>
      <c r="CS899" s="200" t="str">
        <f t="shared" si="564"/>
        <v>Ninguna</v>
      </c>
      <c r="CT899" s="201" t="str">
        <f t="shared" si="558"/>
        <v>Eutrofico</v>
      </c>
      <c r="CU899" s="219" t="s">
        <v>3413</v>
      </c>
      <c r="CV899" s="219" t="s">
        <v>3411</v>
      </c>
      <c r="CW899" s="218">
        <v>44537</v>
      </c>
      <c r="CX899" s="106">
        <f t="shared" ref="CX899:CX962" si="565">+AP899+AQ899+AX899</f>
        <v>2.8304425617975353</v>
      </c>
    </row>
    <row r="900" spans="1:102" ht="30" hidden="1" customHeight="1" x14ac:dyDescent="0.2">
      <c r="A900" s="209">
        <v>2021</v>
      </c>
      <c r="B900" s="210" t="s">
        <v>1711</v>
      </c>
      <c r="C900" s="210" t="s">
        <v>557</v>
      </c>
      <c r="D900" s="211" t="s">
        <v>1712</v>
      </c>
      <c r="E900" s="210" t="s">
        <v>555</v>
      </c>
      <c r="F900" s="212" t="s">
        <v>1412</v>
      </c>
      <c r="G900" s="212" t="s">
        <v>1507</v>
      </c>
      <c r="H900" s="213">
        <v>-74.827824000000007</v>
      </c>
      <c r="I900" s="214">
        <v>6.6977719999999996</v>
      </c>
      <c r="J900" s="215">
        <v>917039.13729999994</v>
      </c>
      <c r="K900" s="216">
        <v>1232465.9657999999</v>
      </c>
      <c r="L900" s="217">
        <v>1017</v>
      </c>
      <c r="M900" s="212">
        <v>2</v>
      </c>
      <c r="N900" s="212" t="s">
        <v>79</v>
      </c>
      <c r="O900" s="212" t="s">
        <v>2741</v>
      </c>
      <c r="P900" s="212" t="s">
        <v>289</v>
      </c>
      <c r="Q900" s="210" t="s">
        <v>324</v>
      </c>
      <c r="R900" s="210" t="s">
        <v>730</v>
      </c>
      <c r="S900" s="210" t="s">
        <v>324</v>
      </c>
      <c r="T900" s="210" t="s">
        <v>325</v>
      </c>
      <c r="U900" s="211" t="s">
        <v>331</v>
      </c>
      <c r="V900" s="210" t="s">
        <v>1423</v>
      </c>
      <c r="W900" s="210" t="s">
        <v>556</v>
      </c>
      <c r="X900" s="218" t="s">
        <v>557</v>
      </c>
      <c r="Y900" s="218">
        <v>44520</v>
      </c>
      <c r="Z900" s="219">
        <v>438.88</v>
      </c>
      <c r="AA900" s="219">
        <v>7.16</v>
      </c>
      <c r="AB900" s="219">
        <v>77.47</v>
      </c>
      <c r="AC900" s="219">
        <v>24</v>
      </c>
      <c r="AD900" s="219">
        <v>27.2</v>
      </c>
      <c r="AE900" s="219">
        <v>7.14</v>
      </c>
      <c r="AF900" s="219">
        <v>95.1</v>
      </c>
      <c r="AG900" s="219">
        <v>3.1999999999999993</v>
      </c>
      <c r="AH900" s="220">
        <v>10</v>
      </c>
      <c r="AI900" s="220">
        <v>2</v>
      </c>
      <c r="AJ900" s="219" t="s">
        <v>88</v>
      </c>
      <c r="AK900" s="219" t="s">
        <v>88</v>
      </c>
      <c r="AL900" s="220">
        <v>200</v>
      </c>
      <c r="AM900" s="220">
        <v>14.67</v>
      </c>
      <c r="AN900" s="220">
        <v>703</v>
      </c>
      <c r="AO900" s="220">
        <v>0.5</v>
      </c>
      <c r="AP900" s="220">
        <v>0.2484863293062323</v>
      </c>
      <c r="AQ900" s="220">
        <v>0.03</v>
      </c>
      <c r="AR900" s="220">
        <v>2.5</v>
      </c>
      <c r="AS900" s="220">
        <v>144</v>
      </c>
      <c r="AT900" s="220">
        <v>201</v>
      </c>
      <c r="AU900" s="219" t="s">
        <v>88</v>
      </c>
      <c r="AV900" s="220">
        <v>46</v>
      </c>
      <c r="AW900" s="220">
        <v>1.1000000000000001</v>
      </c>
      <c r="AX900" s="220">
        <v>2.5</v>
      </c>
      <c r="AY900" s="220">
        <v>0.1</v>
      </c>
      <c r="AZ900" s="220">
        <v>36.9</v>
      </c>
      <c r="BA900" s="220">
        <v>14.3</v>
      </c>
      <c r="BB900" s="219">
        <v>0.05</v>
      </c>
      <c r="BC900" s="219" t="s">
        <v>88</v>
      </c>
      <c r="BD900" s="219" t="s">
        <v>88</v>
      </c>
      <c r="BE900" s="221">
        <v>1E-3</v>
      </c>
      <c r="BF900" s="219" t="s">
        <v>88</v>
      </c>
      <c r="BG900" s="219">
        <v>0.01</v>
      </c>
      <c r="BH900" s="219" t="s">
        <v>88</v>
      </c>
      <c r="BI900" s="222">
        <v>97.672244096180393</v>
      </c>
      <c r="BJ900" s="223">
        <v>25.589457798372504</v>
      </c>
      <c r="BK900" s="223">
        <v>91.568695129488987</v>
      </c>
      <c r="BL900" s="223">
        <v>80.14150832</v>
      </c>
      <c r="BM900" s="223">
        <v>93.114281801780962</v>
      </c>
      <c r="BN900" s="223">
        <v>61.608367706250007</v>
      </c>
      <c r="BO900" s="223">
        <v>82.0146650993197</v>
      </c>
      <c r="BP900" s="223">
        <v>5</v>
      </c>
      <c r="BQ900" s="223">
        <v>70.125894266451098</v>
      </c>
      <c r="BR900" s="220">
        <v>68.569261182920698</v>
      </c>
      <c r="BS900" s="129" t="str">
        <f t="shared" si="559"/>
        <v>MEDIA</v>
      </c>
      <c r="BT900" s="224">
        <v>25</v>
      </c>
      <c r="BU900" s="225">
        <v>0.95099999999999996</v>
      </c>
      <c r="BV900" s="226">
        <v>0.51281914310856558</v>
      </c>
      <c r="BW900" s="223">
        <v>1</v>
      </c>
      <c r="BX900" s="222">
        <v>0.91</v>
      </c>
      <c r="BY900" s="226">
        <v>0.88200000000000001</v>
      </c>
      <c r="BZ900" s="226">
        <v>0.81317329042612041</v>
      </c>
      <c r="CA900" s="222">
        <v>0.15</v>
      </c>
      <c r="CB900" s="225">
        <v>0.74967894069485619</v>
      </c>
      <c r="CC900" s="198" t="str">
        <f t="shared" si="560"/>
        <v>Aceptable</v>
      </c>
      <c r="CD900" s="225">
        <v>0.18682670957387965</v>
      </c>
      <c r="CE900" s="220">
        <v>0</v>
      </c>
      <c r="CF900" s="220">
        <v>0</v>
      </c>
      <c r="CG900" s="225">
        <v>6.227556985795988E-2</v>
      </c>
      <c r="CH900" s="199" t="str">
        <f t="shared" si="561"/>
        <v>Ninguna</v>
      </c>
      <c r="CI900" s="220">
        <v>0</v>
      </c>
      <c r="CJ900" s="220">
        <v>0</v>
      </c>
      <c r="CK900" s="220">
        <v>4.9000000000000044E-2</v>
      </c>
      <c r="CL900" s="227">
        <v>1.6333333333333349E-2</v>
      </c>
      <c r="CM900" s="200" t="str">
        <f t="shared" si="562"/>
        <v>Ninguna</v>
      </c>
      <c r="CN900" s="220">
        <v>0.11800000000000001</v>
      </c>
      <c r="CO900" s="220">
        <v>0.11800000000000001</v>
      </c>
      <c r="CP900" s="200" t="str">
        <f t="shared" si="563"/>
        <v>Ninguna</v>
      </c>
      <c r="CQ900" s="228">
        <v>1.6956365282612964E-3</v>
      </c>
      <c r="CR900" s="228">
        <v>1.6956365282612964E-3</v>
      </c>
      <c r="CS900" s="200" t="str">
        <f t="shared" si="564"/>
        <v>Ninguna</v>
      </c>
      <c r="CT900" s="201" t="str">
        <f t="shared" si="558"/>
        <v>Eutrofico</v>
      </c>
      <c r="CU900" s="219" t="s">
        <v>3414</v>
      </c>
      <c r="CV900" s="219" t="s">
        <v>3415</v>
      </c>
      <c r="CW900" s="218">
        <v>44537</v>
      </c>
      <c r="CX900" s="106">
        <f t="shared" si="565"/>
        <v>2.7784863293062321</v>
      </c>
    </row>
    <row r="901" spans="1:102" ht="30" hidden="1" customHeight="1" x14ac:dyDescent="0.2">
      <c r="A901" s="209">
        <v>2021</v>
      </c>
      <c r="B901" s="210" t="s">
        <v>1708</v>
      </c>
      <c r="C901" s="210" t="s">
        <v>557</v>
      </c>
      <c r="D901" s="211" t="s">
        <v>1709</v>
      </c>
      <c r="E901" s="210" t="s">
        <v>555</v>
      </c>
      <c r="F901" s="212" t="s">
        <v>1412</v>
      </c>
      <c r="G901" s="212" t="s">
        <v>1494</v>
      </c>
      <c r="H901" s="213">
        <v>-74.813892999999993</v>
      </c>
      <c r="I901" s="214">
        <v>6.6972670000000001</v>
      </c>
      <c r="J901" s="215">
        <v>918579.45869999996</v>
      </c>
      <c r="K901" s="216">
        <v>1232407.7826</v>
      </c>
      <c r="L901" s="217">
        <v>1012</v>
      </c>
      <c r="M901" s="212">
        <v>2</v>
      </c>
      <c r="N901" s="212" t="s">
        <v>79</v>
      </c>
      <c r="O901" s="212" t="s">
        <v>2741</v>
      </c>
      <c r="P901" s="212" t="s">
        <v>289</v>
      </c>
      <c r="Q901" s="210" t="s">
        <v>324</v>
      </c>
      <c r="R901" s="210" t="s">
        <v>730</v>
      </c>
      <c r="S901" s="210" t="s">
        <v>324</v>
      </c>
      <c r="T901" s="210" t="s">
        <v>325</v>
      </c>
      <c r="U901" s="211" t="s">
        <v>331</v>
      </c>
      <c r="V901" s="210" t="s">
        <v>1423</v>
      </c>
      <c r="W901" s="210" t="s">
        <v>556</v>
      </c>
      <c r="X901" s="218" t="s">
        <v>557</v>
      </c>
      <c r="Y901" s="218">
        <v>44520</v>
      </c>
      <c r="Z901" s="219">
        <v>621</v>
      </c>
      <c r="AA901" s="219">
        <v>7.04</v>
      </c>
      <c r="AB901" s="219">
        <v>79.11</v>
      </c>
      <c r="AC901" s="219">
        <v>24.8</v>
      </c>
      <c r="AD901" s="219">
        <v>27.6</v>
      </c>
      <c r="AE901" s="219">
        <v>7.04</v>
      </c>
      <c r="AF901" s="219">
        <v>94.7</v>
      </c>
      <c r="AG901" s="219">
        <v>2.8000000000000007</v>
      </c>
      <c r="AH901" s="220">
        <v>10</v>
      </c>
      <c r="AI901" s="220">
        <v>2</v>
      </c>
      <c r="AJ901" s="219" t="s">
        <v>88</v>
      </c>
      <c r="AK901" s="219" t="s">
        <v>88</v>
      </c>
      <c r="AL901" s="220">
        <v>1.07</v>
      </c>
      <c r="AM901" s="220">
        <v>16.7</v>
      </c>
      <c r="AN901" s="220">
        <v>1.7929999999999999</v>
      </c>
      <c r="AO901" s="220">
        <v>0.5</v>
      </c>
      <c r="AP901" s="220">
        <v>0.2484863293062323</v>
      </c>
      <c r="AQ901" s="220">
        <v>0.03</v>
      </c>
      <c r="AR901" s="220">
        <v>2.5</v>
      </c>
      <c r="AS901" s="220">
        <v>58.4</v>
      </c>
      <c r="AT901" s="220">
        <v>131</v>
      </c>
      <c r="AU901" s="219" t="s">
        <v>88</v>
      </c>
      <c r="AV901" s="220">
        <v>48</v>
      </c>
      <c r="AW901" s="220">
        <v>0.1</v>
      </c>
      <c r="AX901" s="220">
        <v>2.5</v>
      </c>
      <c r="AY901" s="220">
        <v>0.1</v>
      </c>
      <c r="AZ901" s="220">
        <v>36.6</v>
      </c>
      <c r="BA901" s="220">
        <v>22.7</v>
      </c>
      <c r="BB901" s="219">
        <v>0.05</v>
      </c>
      <c r="BC901" s="219" t="s">
        <v>88</v>
      </c>
      <c r="BD901" s="219" t="s">
        <v>88</v>
      </c>
      <c r="BE901" s="221">
        <v>1E-3</v>
      </c>
      <c r="BF901" s="219" t="s">
        <v>88</v>
      </c>
      <c r="BG901" s="219">
        <v>0.01</v>
      </c>
      <c r="BH901" s="219" t="s">
        <v>88</v>
      </c>
      <c r="BI901" s="222">
        <v>97.525468286213339</v>
      </c>
      <c r="BJ901" s="223">
        <v>92.291345329585695</v>
      </c>
      <c r="BK901" s="223">
        <v>89.387750565232608</v>
      </c>
      <c r="BL901" s="223">
        <v>80.14150832</v>
      </c>
      <c r="BM901" s="223">
        <v>93.114281801780962</v>
      </c>
      <c r="BN901" s="223">
        <v>61.608367706250007</v>
      </c>
      <c r="BO901" s="223">
        <v>83.657026035192217</v>
      </c>
      <c r="BP901" s="223">
        <v>34.676188935127044</v>
      </c>
      <c r="BQ901" s="223">
        <v>80.991827349883096</v>
      </c>
      <c r="BR901" s="220">
        <v>82.275653922389878</v>
      </c>
      <c r="BS901" s="129" t="str">
        <f t="shared" si="559"/>
        <v>BUENA</v>
      </c>
      <c r="BT901" s="224">
        <v>25</v>
      </c>
      <c r="BU901" s="225">
        <v>0.94700000000000006</v>
      </c>
      <c r="BV901" s="226">
        <v>0.98</v>
      </c>
      <c r="BW901" s="223">
        <v>1</v>
      </c>
      <c r="BX901" s="222">
        <v>0.91</v>
      </c>
      <c r="BY901" s="226">
        <v>0.876</v>
      </c>
      <c r="BZ901" s="226">
        <v>0.80785457194054799</v>
      </c>
      <c r="CA901" s="222">
        <v>0.15</v>
      </c>
      <c r="CB901" s="225">
        <v>0.81285964007167677</v>
      </c>
      <c r="CC901" s="198" t="str">
        <f t="shared" si="560"/>
        <v>Aceptable</v>
      </c>
      <c r="CD901" s="225">
        <v>0.19214542805945201</v>
      </c>
      <c r="CE901" s="220">
        <v>0</v>
      </c>
      <c r="CF901" s="220">
        <v>0</v>
      </c>
      <c r="CG901" s="225">
        <v>6.4048476019817335E-2</v>
      </c>
      <c r="CH901" s="199" t="str">
        <f t="shared" si="561"/>
        <v>Ninguna</v>
      </c>
      <c r="CI901" s="220">
        <v>0</v>
      </c>
      <c r="CJ901" s="220">
        <v>0</v>
      </c>
      <c r="CK901" s="220">
        <v>5.2999999999999936E-2</v>
      </c>
      <c r="CL901" s="227">
        <v>1.7666666666666647E-2</v>
      </c>
      <c r="CM901" s="200" t="str">
        <f t="shared" si="562"/>
        <v>Ninguna</v>
      </c>
      <c r="CN901" s="220">
        <v>0.12400000000000001</v>
      </c>
      <c r="CO901" s="220">
        <v>0.12400000000000001</v>
      </c>
      <c r="CP901" s="200" t="str">
        <f t="shared" si="563"/>
        <v>Ninguna</v>
      </c>
      <c r="CQ901" s="228">
        <v>1.1214619960357812E-3</v>
      </c>
      <c r="CR901" s="228">
        <v>1.1214619960357812E-3</v>
      </c>
      <c r="CS901" s="200" t="str">
        <f t="shared" si="564"/>
        <v>Ninguna</v>
      </c>
      <c r="CT901" s="201" t="str">
        <f t="shared" si="558"/>
        <v>Eutrofico</v>
      </c>
      <c r="CU901" s="219" t="s">
        <v>3416</v>
      </c>
      <c r="CV901" s="219" t="s">
        <v>3415</v>
      </c>
      <c r="CW901" s="218">
        <v>44537</v>
      </c>
      <c r="CX901" s="106">
        <f t="shared" si="565"/>
        <v>2.7784863293062321</v>
      </c>
    </row>
    <row r="902" spans="1:102" ht="30" hidden="1" customHeight="1" x14ac:dyDescent="0.2">
      <c r="A902" s="209">
        <v>2021</v>
      </c>
      <c r="B902" s="210" t="s">
        <v>1736</v>
      </c>
      <c r="C902" s="210" t="s">
        <v>327</v>
      </c>
      <c r="D902" s="211" t="s">
        <v>1737</v>
      </c>
      <c r="E902" s="210" t="s">
        <v>322</v>
      </c>
      <c r="F902" s="212" t="s">
        <v>1412</v>
      </c>
      <c r="G902" s="212" t="s">
        <v>1507</v>
      </c>
      <c r="H902" s="213">
        <v>-74.847722000000005</v>
      </c>
      <c r="I902" s="214">
        <v>6.8088329999999999</v>
      </c>
      <c r="J902" s="215">
        <v>911664.85199999996</v>
      </c>
      <c r="K902" s="216">
        <v>1243980.9547999999</v>
      </c>
      <c r="L902" s="217">
        <v>1040</v>
      </c>
      <c r="M902" s="212">
        <v>2</v>
      </c>
      <c r="N902" s="212" t="s">
        <v>79</v>
      </c>
      <c r="O902" s="212">
        <v>23</v>
      </c>
      <c r="P902" s="212" t="s">
        <v>289</v>
      </c>
      <c r="Q902" s="210">
        <v>2310</v>
      </c>
      <c r="R902" s="210" t="s">
        <v>323</v>
      </c>
      <c r="S902" s="210">
        <v>2310</v>
      </c>
      <c r="T902" s="210" t="s">
        <v>325</v>
      </c>
      <c r="U902" s="211" t="s">
        <v>326</v>
      </c>
      <c r="V902" s="210" t="s">
        <v>327</v>
      </c>
      <c r="W902" s="210" t="s">
        <v>328</v>
      </c>
      <c r="X902" s="218" t="s">
        <v>327</v>
      </c>
      <c r="Y902" s="218">
        <v>44519</v>
      </c>
      <c r="Z902" s="219">
        <v>888</v>
      </c>
      <c r="AA902" s="219">
        <v>7.42</v>
      </c>
      <c r="AB902" s="219">
        <v>67.930000000000007</v>
      </c>
      <c r="AC902" s="219">
        <v>17.8</v>
      </c>
      <c r="AD902" s="219">
        <v>19.899999999999999</v>
      </c>
      <c r="AE902" s="219">
        <v>8.18</v>
      </c>
      <c r="AF902" s="219">
        <v>102</v>
      </c>
      <c r="AG902" s="219">
        <v>2.0999999999999979</v>
      </c>
      <c r="AH902" s="220">
        <v>10</v>
      </c>
      <c r="AI902" s="220">
        <v>2</v>
      </c>
      <c r="AJ902" s="219" t="s">
        <v>88</v>
      </c>
      <c r="AK902" s="219" t="s">
        <v>88</v>
      </c>
      <c r="AL902" s="220">
        <v>480</v>
      </c>
      <c r="AM902" s="220">
        <v>9.2080000000000002</v>
      </c>
      <c r="AN902" s="220">
        <v>488</v>
      </c>
      <c r="AO902" s="220">
        <v>0.5</v>
      </c>
      <c r="AP902" s="220">
        <v>0.2484863293062323</v>
      </c>
      <c r="AQ902" s="220">
        <v>0.03</v>
      </c>
      <c r="AR902" s="220">
        <v>2.5</v>
      </c>
      <c r="AS902" s="220">
        <v>10.1</v>
      </c>
      <c r="AT902" s="220">
        <v>75</v>
      </c>
      <c r="AU902" s="219" t="s">
        <v>88</v>
      </c>
      <c r="AV902" s="220">
        <v>7</v>
      </c>
      <c r="AW902" s="220">
        <v>0.1</v>
      </c>
      <c r="AX902" s="220">
        <v>2.5</v>
      </c>
      <c r="AY902" s="220">
        <v>0.1</v>
      </c>
      <c r="AZ902" s="220">
        <v>33.9</v>
      </c>
      <c r="BA902" s="220">
        <v>22.8</v>
      </c>
      <c r="BB902" s="219">
        <v>0.05</v>
      </c>
      <c r="BC902" s="219" t="s">
        <v>88</v>
      </c>
      <c r="BD902" s="219" t="s">
        <v>88</v>
      </c>
      <c r="BE902" s="221">
        <v>1E-3</v>
      </c>
      <c r="BF902" s="219" t="s">
        <v>88</v>
      </c>
      <c r="BG902" s="219">
        <v>2.8000000000000001E-2</v>
      </c>
      <c r="BH902" s="219" t="s">
        <v>88</v>
      </c>
      <c r="BI902" s="222">
        <v>98.806057067680015</v>
      </c>
      <c r="BJ902" s="223">
        <v>28.551383650232218</v>
      </c>
      <c r="BK902" s="223">
        <v>93.557082642289942</v>
      </c>
      <c r="BL902" s="223">
        <v>80.14150832</v>
      </c>
      <c r="BM902" s="223">
        <v>93.114281801780962</v>
      </c>
      <c r="BN902" s="223">
        <v>61.608367706250007</v>
      </c>
      <c r="BO902" s="223">
        <v>86.171485041396394</v>
      </c>
      <c r="BP902" s="223">
        <v>76.066842253925387</v>
      </c>
      <c r="BQ902" s="223">
        <v>85.639398085937501</v>
      </c>
      <c r="BR902" s="220">
        <v>76.641614792667042</v>
      </c>
      <c r="BS902" s="129" t="str">
        <f t="shared" si="559"/>
        <v>BUENA</v>
      </c>
      <c r="BT902" s="224">
        <v>25</v>
      </c>
      <c r="BU902" s="225">
        <v>0.98</v>
      </c>
      <c r="BV902" s="226">
        <v>0.63470158684858058</v>
      </c>
      <c r="BW902" s="223">
        <v>1</v>
      </c>
      <c r="BX902" s="222">
        <v>0.91</v>
      </c>
      <c r="BY902" s="226">
        <v>0.999</v>
      </c>
      <c r="BZ902" s="226">
        <v>0.84333839789660625</v>
      </c>
      <c r="CA902" s="222">
        <v>0.15</v>
      </c>
      <c r="CB902" s="225">
        <v>0.79198559786432632</v>
      </c>
      <c r="CC902" s="198" t="str">
        <f t="shared" si="560"/>
        <v>Aceptable</v>
      </c>
      <c r="CD902" s="225">
        <v>0.15666160210339369</v>
      </c>
      <c r="CE902" s="220">
        <v>0</v>
      </c>
      <c r="CF902" s="220">
        <v>0</v>
      </c>
      <c r="CG902" s="225">
        <v>5.2220534034464562E-2</v>
      </c>
      <c r="CH902" s="199" t="str">
        <f t="shared" si="561"/>
        <v>Ninguna</v>
      </c>
      <c r="CI902" s="220">
        <v>0</v>
      </c>
      <c r="CJ902" s="220">
        <v>0</v>
      </c>
      <c r="CK902" s="220">
        <v>0</v>
      </c>
      <c r="CL902" s="227">
        <v>0</v>
      </c>
      <c r="CM902" s="200" t="str">
        <f t="shared" si="562"/>
        <v>Ninguna</v>
      </c>
      <c r="CN902" s="220">
        <v>0</v>
      </c>
      <c r="CO902" s="220">
        <v>0</v>
      </c>
      <c r="CP902" s="200" t="str">
        <f t="shared" si="563"/>
        <v>Ninguna</v>
      </c>
      <c r="CQ902" s="228">
        <v>4.1478858338453049E-3</v>
      </c>
      <c r="CR902" s="228">
        <v>4.1478858338453049E-3</v>
      </c>
      <c r="CS902" s="200" t="str">
        <f t="shared" si="564"/>
        <v>Ninguna</v>
      </c>
      <c r="CT902" s="201" t="str">
        <f t="shared" si="558"/>
        <v>Eutrofico</v>
      </c>
      <c r="CU902" s="219" t="s">
        <v>3417</v>
      </c>
      <c r="CV902" s="219" t="s">
        <v>3418</v>
      </c>
      <c r="CW902" s="218">
        <v>44537</v>
      </c>
      <c r="CX902" s="106">
        <f t="shared" si="565"/>
        <v>2.7784863293062321</v>
      </c>
    </row>
    <row r="903" spans="1:102" ht="30" hidden="1" customHeight="1" x14ac:dyDescent="0.2">
      <c r="A903" s="209">
        <v>2021</v>
      </c>
      <c r="B903" s="210" t="s">
        <v>2864</v>
      </c>
      <c r="C903" s="210" t="s">
        <v>2762</v>
      </c>
      <c r="D903" s="211" t="s">
        <v>1737</v>
      </c>
      <c r="E903" s="210" t="s">
        <v>322</v>
      </c>
      <c r="F903" s="212" t="s">
        <v>1412</v>
      </c>
      <c r="G903" s="212" t="s">
        <v>1507</v>
      </c>
      <c r="H903" s="213">
        <v>-74.877026000000001</v>
      </c>
      <c r="I903" s="214">
        <v>6.8011889999999999</v>
      </c>
      <c r="J903" s="215">
        <v>911617.4007</v>
      </c>
      <c r="K903" s="216">
        <v>1243912.4846999999</v>
      </c>
      <c r="L903" s="217">
        <v>985</v>
      </c>
      <c r="M903" s="212">
        <v>2</v>
      </c>
      <c r="N903" s="212" t="s">
        <v>79</v>
      </c>
      <c r="O903" s="212" t="s">
        <v>2741</v>
      </c>
      <c r="P903" s="212" t="s">
        <v>289</v>
      </c>
      <c r="Q903" s="210" t="s">
        <v>324</v>
      </c>
      <c r="R903" s="210" t="s">
        <v>730</v>
      </c>
      <c r="S903" s="210" t="s">
        <v>324</v>
      </c>
      <c r="T903" s="210" t="s">
        <v>325</v>
      </c>
      <c r="U903" s="211" t="s">
        <v>326</v>
      </c>
      <c r="V903" s="210" t="s">
        <v>2762</v>
      </c>
      <c r="W903" s="210" t="s">
        <v>328</v>
      </c>
      <c r="X903" s="218" t="s">
        <v>2762</v>
      </c>
      <c r="Y903" s="218">
        <v>44519</v>
      </c>
      <c r="Z903" s="219">
        <v>2.4350000000000001</v>
      </c>
      <c r="AA903" s="219">
        <v>7.57</v>
      </c>
      <c r="AB903" s="219">
        <v>72.42</v>
      </c>
      <c r="AC903" s="219">
        <v>20.6</v>
      </c>
      <c r="AD903" s="219">
        <v>21.5</v>
      </c>
      <c r="AE903" s="219">
        <v>7.79</v>
      </c>
      <c r="AF903" s="219">
        <v>101.9</v>
      </c>
      <c r="AG903" s="219">
        <v>0.89999999999999858</v>
      </c>
      <c r="AH903" s="220">
        <v>10</v>
      </c>
      <c r="AI903" s="220">
        <v>2</v>
      </c>
      <c r="AJ903" s="219" t="s">
        <v>88</v>
      </c>
      <c r="AK903" s="219" t="s">
        <v>88</v>
      </c>
      <c r="AL903" s="220">
        <v>860</v>
      </c>
      <c r="AM903" s="220">
        <v>12.81</v>
      </c>
      <c r="AN903" s="220">
        <v>884</v>
      </c>
      <c r="AO903" s="220">
        <v>0.5</v>
      </c>
      <c r="AP903" s="220">
        <v>0.2484863293062323</v>
      </c>
      <c r="AQ903" s="220">
        <v>0.03</v>
      </c>
      <c r="AR903" s="220">
        <v>2.5</v>
      </c>
      <c r="AS903" s="220">
        <v>51.2</v>
      </c>
      <c r="AT903" s="220">
        <v>133</v>
      </c>
      <c r="AU903" s="219" t="s">
        <v>88</v>
      </c>
      <c r="AV903" s="220">
        <v>56</v>
      </c>
      <c r="AW903" s="220">
        <v>0.1</v>
      </c>
      <c r="AX903" s="220">
        <v>2.5</v>
      </c>
      <c r="AY903" s="220">
        <v>0.1</v>
      </c>
      <c r="AZ903" s="220">
        <v>35.5</v>
      </c>
      <c r="BA903" s="220">
        <v>24.2</v>
      </c>
      <c r="BB903" s="219">
        <v>0.05</v>
      </c>
      <c r="BC903" s="219" t="s">
        <v>88</v>
      </c>
      <c r="BD903" s="219" t="s">
        <v>88</v>
      </c>
      <c r="BE903" s="221">
        <v>1E-3</v>
      </c>
      <c r="BF903" s="219" t="s">
        <v>88</v>
      </c>
      <c r="BG903" s="219">
        <v>0.01</v>
      </c>
      <c r="BH903" s="219" t="s">
        <v>88</v>
      </c>
      <c r="BI903" s="222">
        <v>98.808428577481124</v>
      </c>
      <c r="BJ903" s="223">
        <v>23.840208267052155</v>
      </c>
      <c r="BK903" s="223">
        <v>92.623220484652848</v>
      </c>
      <c r="BL903" s="223">
        <v>80.14150832</v>
      </c>
      <c r="BM903" s="223">
        <v>93.114281801780962</v>
      </c>
      <c r="BN903" s="223">
        <v>61.608367706250007</v>
      </c>
      <c r="BO903" s="223">
        <v>89.249596352490499</v>
      </c>
      <c r="BP903" s="223">
        <v>38.267573901271064</v>
      </c>
      <c r="BQ903" s="223">
        <v>80.741526146763107</v>
      </c>
      <c r="BR903" s="220">
        <v>72.726523677839211</v>
      </c>
      <c r="BS903" s="129" t="str">
        <f t="shared" si="559"/>
        <v>BUENA</v>
      </c>
      <c r="BT903" s="224">
        <v>25</v>
      </c>
      <c r="BU903" s="225">
        <v>0.98099999999999987</v>
      </c>
      <c r="BV903" s="226">
        <v>0.42855191593122127</v>
      </c>
      <c r="BW903" s="223">
        <v>1</v>
      </c>
      <c r="BX903" s="222">
        <v>0.91</v>
      </c>
      <c r="BY903" s="226">
        <v>0.85199999999999998</v>
      </c>
      <c r="BZ903" s="226">
        <v>0.82930908068549902</v>
      </c>
      <c r="CA903" s="222">
        <v>0.15</v>
      </c>
      <c r="CB903" s="225">
        <v>0.74074053952634089</v>
      </c>
      <c r="CC903" s="198" t="str">
        <f t="shared" si="560"/>
        <v>Aceptable</v>
      </c>
      <c r="CD903" s="225">
        <v>0.17069091931450098</v>
      </c>
      <c r="CE903" s="220">
        <v>0</v>
      </c>
      <c r="CF903" s="220">
        <v>0</v>
      </c>
      <c r="CG903" s="225">
        <v>5.6896973104833659E-2</v>
      </c>
      <c r="CH903" s="199" t="str">
        <f t="shared" si="561"/>
        <v>Ninguna</v>
      </c>
      <c r="CI903" s="220">
        <v>0</v>
      </c>
      <c r="CJ903" s="220">
        <v>0</v>
      </c>
      <c r="CK903" s="220">
        <v>0</v>
      </c>
      <c r="CL903" s="227">
        <v>0</v>
      </c>
      <c r="CM903" s="200" t="str">
        <f t="shared" si="562"/>
        <v>Ninguna</v>
      </c>
      <c r="CN903" s="220">
        <v>0.14800000000000002</v>
      </c>
      <c r="CO903" s="220">
        <v>0.14800000000000002</v>
      </c>
      <c r="CP903" s="200" t="str">
        <f t="shared" si="563"/>
        <v>Ninguna</v>
      </c>
      <c r="CQ903" s="228">
        <v>6.939926331218137E-3</v>
      </c>
      <c r="CR903" s="228">
        <v>6.939926331218137E-3</v>
      </c>
      <c r="CS903" s="200" t="str">
        <f t="shared" si="564"/>
        <v>Ninguna</v>
      </c>
      <c r="CT903" s="201" t="str">
        <f t="shared" si="558"/>
        <v>Eutrofico</v>
      </c>
      <c r="CU903" s="219" t="s">
        <v>3419</v>
      </c>
      <c r="CV903" s="219" t="s">
        <v>3418</v>
      </c>
      <c r="CW903" s="218">
        <v>44537</v>
      </c>
      <c r="CX903" s="106">
        <f t="shared" si="565"/>
        <v>2.7784863293062321</v>
      </c>
    </row>
    <row r="904" spans="1:102" ht="30" hidden="1" customHeight="1" x14ac:dyDescent="0.2">
      <c r="A904" s="209">
        <v>2021</v>
      </c>
      <c r="B904" s="210" t="s">
        <v>1727</v>
      </c>
      <c r="C904" s="210" t="s">
        <v>327</v>
      </c>
      <c r="D904" s="211" t="s">
        <v>1728</v>
      </c>
      <c r="E904" s="210" t="s">
        <v>322</v>
      </c>
      <c r="F904" s="212" t="s">
        <v>1412</v>
      </c>
      <c r="G904" s="212" t="s">
        <v>1494</v>
      </c>
      <c r="H904" s="213">
        <v>-74.805222000000001</v>
      </c>
      <c r="I904" s="214">
        <v>6.7693329999999996</v>
      </c>
      <c r="J904" s="215">
        <v>920453.87710000004</v>
      </c>
      <c r="K904" s="216">
        <v>1240575.7551</v>
      </c>
      <c r="L904" s="217">
        <v>985</v>
      </c>
      <c r="M904" s="212">
        <v>2</v>
      </c>
      <c r="N904" s="212" t="s">
        <v>79</v>
      </c>
      <c r="O904" s="212">
        <v>23</v>
      </c>
      <c r="P904" s="212" t="s">
        <v>289</v>
      </c>
      <c r="Q904" s="210">
        <v>2310</v>
      </c>
      <c r="R904" s="210" t="s">
        <v>323</v>
      </c>
      <c r="S904" s="210">
        <v>2310</v>
      </c>
      <c r="T904" s="210" t="s">
        <v>325</v>
      </c>
      <c r="U904" s="211" t="s">
        <v>326</v>
      </c>
      <c r="V904" s="210" t="s">
        <v>327</v>
      </c>
      <c r="W904" s="210" t="s">
        <v>373</v>
      </c>
      <c r="X904" s="218" t="s">
        <v>327</v>
      </c>
      <c r="Y904" s="218">
        <v>44520</v>
      </c>
      <c r="Z904" s="219">
        <v>5.8849999999999998</v>
      </c>
      <c r="AA904" s="219">
        <v>7.25</v>
      </c>
      <c r="AB904" s="219">
        <v>70.91</v>
      </c>
      <c r="AC904" s="219">
        <v>20</v>
      </c>
      <c r="AD904" s="219">
        <v>21.3</v>
      </c>
      <c r="AE904" s="219">
        <v>7.6</v>
      </c>
      <c r="AF904" s="219">
        <v>95.3</v>
      </c>
      <c r="AG904" s="219">
        <v>1.3000000000000007</v>
      </c>
      <c r="AH904" s="220">
        <v>10</v>
      </c>
      <c r="AI904" s="220">
        <v>2</v>
      </c>
      <c r="AJ904" s="219" t="s">
        <v>88</v>
      </c>
      <c r="AK904" s="219" t="s">
        <v>88</v>
      </c>
      <c r="AL904" s="220">
        <v>58.3</v>
      </c>
      <c r="AM904" s="220">
        <v>130.845</v>
      </c>
      <c r="AN904" s="220">
        <v>61.41</v>
      </c>
      <c r="AO904" s="220">
        <v>0.5</v>
      </c>
      <c r="AP904" s="220">
        <v>0.2484863293062323</v>
      </c>
      <c r="AQ904" s="220">
        <v>0.03</v>
      </c>
      <c r="AR904" s="220">
        <v>2.5</v>
      </c>
      <c r="AS904" s="220">
        <v>54.7</v>
      </c>
      <c r="AT904" s="220">
        <v>124</v>
      </c>
      <c r="AU904" s="219" t="s">
        <v>88</v>
      </c>
      <c r="AV904" s="220">
        <v>50</v>
      </c>
      <c r="AW904" s="220">
        <v>0.1</v>
      </c>
      <c r="AX904" s="220">
        <v>3.28</v>
      </c>
      <c r="AY904" s="220">
        <v>0.1</v>
      </c>
      <c r="AZ904" s="220">
        <v>33.200000000000003</v>
      </c>
      <c r="BA904" s="220">
        <v>20.100000000000001</v>
      </c>
      <c r="BB904" s="219">
        <v>0.05</v>
      </c>
      <c r="BC904" s="219" t="s">
        <v>88</v>
      </c>
      <c r="BD904" s="219" t="s">
        <v>88</v>
      </c>
      <c r="BE904" s="221">
        <v>1E-3</v>
      </c>
      <c r="BF904" s="219" t="s">
        <v>88</v>
      </c>
      <c r="BG904" s="219">
        <v>0.01</v>
      </c>
      <c r="BH904" s="219" t="s">
        <v>88</v>
      </c>
      <c r="BI904" s="222">
        <v>97.742317062514289</v>
      </c>
      <c r="BJ904" s="223">
        <v>49.244371144492852</v>
      </c>
      <c r="BK904" s="223">
        <v>92.726477246093708</v>
      </c>
      <c r="BL904" s="223">
        <v>80.14150832</v>
      </c>
      <c r="BM904" s="223">
        <v>93.114281801780962</v>
      </c>
      <c r="BN904" s="223">
        <v>61.608367706250007</v>
      </c>
      <c r="BO904" s="223">
        <v>88.410679186051368</v>
      </c>
      <c r="BP904" s="223">
        <v>36.506596171064601</v>
      </c>
      <c r="BQ904" s="223">
        <v>81.830113367833604</v>
      </c>
      <c r="BR904" s="220">
        <v>76.47274019485836</v>
      </c>
      <c r="BS904" s="129" t="str">
        <f t="shared" si="559"/>
        <v>BUENA</v>
      </c>
      <c r="BT904" s="224">
        <v>32.799999999999997</v>
      </c>
      <c r="BU904" s="225">
        <v>0.95299999999999996</v>
      </c>
      <c r="BV904" s="226">
        <v>0.96897267696881884</v>
      </c>
      <c r="BW904" s="223">
        <v>1</v>
      </c>
      <c r="BX904" s="222">
        <v>0.91</v>
      </c>
      <c r="BY904" s="226">
        <v>0.87</v>
      </c>
      <c r="BZ904" s="226">
        <v>0.83406116741885272</v>
      </c>
      <c r="CA904" s="222">
        <v>0.15</v>
      </c>
      <c r="CB904" s="225">
        <v>0.81510473821427409</v>
      </c>
      <c r="CC904" s="198" t="str">
        <f t="shared" si="560"/>
        <v>Aceptable</v>
      </c>
      <c r="CD904" s="225">
        <v>0.16593883258114728</v>
      </c>
      <c r="CE904" s="220">
        <v>0</v>
      </c>
      <c r="CF904" s="220">
        <v>0</v>
      </c>
      <c r="CG904" s="225">
        <v>5.5312944193715761E-2</v>
      </c>
      <c r="CH904" s="199" t="str">
        <f t="shared" si="561"/>
        <v>Ninguna</v>
      </c>
      <c r="CI904" s="220">
        <v>0</v>
      </c>
      <c r="CJ904" s="220">
        <v>0</v>
      </c>
      <c r="CK904" s="220">
        <v>4.7000000000000042E-2</v>
      </c>
      <c r="CL904" s="227">
        <v>1.5666666666666679E-2</v>
      </c>
      <c r="CM904" s="200" t="str">
        <f t="shared" si="562"/>
        <v>Ninguna</v>
      </c>
      <c r="CN904" s="220">
        <v>0.13</v>
      </c>
      <c r="CO904" s="220">
        <v>0.13</v>
      </c>
      <c r="CP904" s="200" t="str">
        <f t="shared" si="563"/>
        <v>Ninguna</v>
      </c>
      <c r="CQ904" s="228">
        <v>2.3116024853360811E-3</v>
      </c>
      <c r="CR904" s="228">
        <v>2.3116024853360811E-3</v>
      </c>
      <c r="CS904" s="200" t="str">
        <f t="shared" si="564"/>
        <v>Ninguna</v>
      </c>
      <c r="CT904" s="201" t="str">
        <f t="shared" si="558"/>
        <v>Eutrofico</v>
      </c>
      <c r="CU904" s="219" t="s">
        <v>3420</v>
      </c>
      <c r="CV904" s="219" t="s">
        <v>3418</v>
      </c>
      <c r="CW904" s="218">
        <v>44537</v>
      </c>
      <c r="CX904" s="106">
        <f t="shared" si="565"/>
        <v>3.5584863293062323</v>
      </c>
    </row>
    <row r="905" spans="1:102" ht="30" hidden="1" customHeight="1" x14ac:dyDescent="0.2">
      <c r="A905" s="209">
        <v>2020</v>
      </c>
      <c r="B905" s="210" t="s">
        <v>2859</v>
      </c>
      <c r="C905" s="210" t="s">
        <v>2762</v>
      </c>
      <c r="D905" s="211" t="s">
        <v>1728</v>
      </c>
      <c r="E905" s="210" t="s">
        <v>322</v>
      </c>
      <c r="F905" s="212" t="s">
        <v>1412</v>
      </c>
      <c r="G905" s="212" t="s">
        <v>1494</v>
      </c>
      <c r="H905" s="213">
        <v>-74.796368999999999</v>
      </c>
      <c r="I905" s="214">
        <v>6.7688740000000003</v>
      </c>
      <c r="J905" s="215">
        <v>920528.8014</v>
      </c>
      <c r="K905" s="216">
        <v>1240324.5082</v>
      </c>
      <c r="L905" s="217">
        <v>977</v>
      </c>
      <c r="M905" s="212">
        <v>2</v>
      </c>
      <c r="N905" s="212" t="s">
        <v>79</v>
      </c>
      <c r="O905" s="212" t="s">
        <v>2741</v>
      </c>
      <c r="P905" s="212" t="s">
        <v>289</v>
      </c>
      <c r="Q905" s="210" t="s">
        <v>324</v>
      </c>
      <c r="R905" s="210" t="s">
        <v>730</v>
      </c>
      <c r="S905" s="210" t="s">
        <v>324</v>
      </c>
      <c r="T905" s="210" t="s">
        <v>325</v>
      </c>
      <c r="U905" s="211" t="s">
        <v>326</v>
      </c>
      <c r="V905" s="210" t="s">
        <v>2762</v>
      </c>
      <c r="W905" s="210" t="s">
        <v>373</v>
      </c>
      <c r="X905" s="218" t="s">
        <v>2762</v>
      </c>
      <c r="Y905" s="218">
        <v>44520</v>
      </c>
      <c r="Z905" s="219" t="s">
        <v>3421</v>
      </c>
      <c r="AA905" s="219">
        <v>7.27</v>
      </c>
      <c r="AB905" s="219">
        <v>72.87</v>
      </c>
      <c r="AC905" s="219">
        <v>22.4</v>
      </c>
      <c r="AD905" s="219">
        <v>24.9</v>
      </c>
      <c r="AE905" s="219">
        <v>7.56</v>
      </c>
      <c r="AF905" s="219">
        <v>95.6</v>
      </c>
      <c r="AG905" s="219">
        <v>2.5</v>
      </c>
      <c r="AH905" s="220">
        <v>10</v>
      </c>
      <c r="AI905" s="220">
        <v>2</v>
      </c>
      <c r="AJ905" s="219" t="s">
        <v>88</v>
      </c>
      <c r="AK905" s="219" t="s">
        <v>88</v>
      </c>
      <c r="AL905" s="220">
        <v>81.64</v>
      </c>
      <c r="AM905" s="220">
        <v>241.96</v>
      </c>
      <c r="AN905" s="220">
        <v>81.64</v>
      </c>
      <c r="AO905" s="220">
        <v>0.5</v>
      </c>
      <c r="AP905" s="220">
        <v>0.2484863293062323</v>
      </c>
      <c r="AQ905" s="220">
        <v>0.03</v>
      </c>
      <c r="AR905" s="220">
        <v>2.5</v>
      </c>
      <c r="AS905" s="220">
        <v>62.7</v>
      </c>
      <c r="AT905" s="220">
        <v>135</v>
      </c>
      <c r="AU905" s="219" t="s">
        <v>88</v>
      </c>
      <c r="AV905" s="220">
        <v>64</v>
      </c>
      <c r="AW905" s="220">
        <v>0.1</v>
      </c>
      <c r="AX905" s="220">
        <v>2.5</v>
      </c>
      <c r="AY905" s="220">
        <v>0.1</v>
      </c>
      <c r="AZ905" s="220">
        <v>34.799999999999997</v>
      </c>
      <c r="BA905" s="220">
        <v>24.2</v>
      </c>
      <c r="BB905" s="219">
        <v>0.05</v>
      </c>
      <c r="BC905" s="219" t="s">
        <v>88</v>
      </c>
      <c r="BD905" s="219" t="s">
        <v>88</v>
      </c>
      <c r="BE905" s="221">
        <v>1E-3</v>
      </c>
      <c r="BF905" s="219" t="s">
        <v>88</v>
      </c>
      <c r="BG905" s="219">
        <v>0.01</v>
      </c>
      <c r="BH905" s="219" t="s">
        <v>88</v>
      </c>
      <c r="BI905" s="222">
        <v>97.843275906369485</v>
      </c>
      <c r="BJ905" s="223">
        <v>46.046471566212226</v>
      </c>
      <c r="BK905" s="223">
        <v>92.921144442651183</v>
      </c>
      <c r="BL905" s="223">
        <v>80.14150832</v>
      </c>
      <c r="BM905" s="223">
        <v>93.114281801780962</v>
      </c>
      <c r="BN905" s="223">
        <v>61.608367706250007</v>
      </c>
      <c r="BO905" s="223">
        <v>84.793539135742179</v>
      </c>
      <c r="BP905" s="223">
        <v>32.56174828343903</v>
      </c>
      <c r="BQ905" s="223">
        <v>80.486634346937507</v>
      </c>
      <c r="BR905" s="220">
        <v>75.228307289906468</v>
      </c>
      <c r="BS905" s="129" t="str">
        <f t="shared" si="559"/>
        <v>BUENA</v>
      </c>
      <c r="BT905" s="224">
        <v>25</v>
      </c>
      <c r="BU905" s="225">
        <v>0.95599999999999996</v>
      </c>
      <c r="BV905" s="226">
        <v>0.94972531246321934</v>
      </c>
      <c r="BW905" s="223">
        <v>1</v>
      </c>
      <c r="BX905" s="222">
        <v>0.91</v>
      </c>
      <c r="BY905" s="226">
        <v>0.82799999999999996</v>
      </c>
      <c r="BZ905" s="226">
        <v>0.82788633556804836</v>
      </c>
      <c r="CA905" s="222">
        <v>0.15</v>
      </c>
      <c r="CB905" s="225">
        <v>0.8061456307243775</v>
      </c>
      <c r="CC905" s="198" t="str">
        <f t="shared" si="560"/>
        <v>Aceptable</v>
      </c>
      <c r="CD905" s="225">
        <v>0.17211366443195167</v>
      </c>
      <c r="CE905" s="220">
        <v>0</v>
      </c>
      <c r="CF905" s="220">
        <v>0</v>
      </c>
      <c r="CG905" s="225">
        <v>5.737122147731722E-2</v>
      </c>
      <c r="CH905" s="199" t="str">
        <f t="shared" si="561"/>
        <v>Ninguna</v>
      </c>
      <c r="CI905" s="220">
        <v>0</v>
      </c>
      <c r="CJ905" s="220">
        <v>0</v>
      </c>
      <c r="CK905" s="220">
        <v>4.4000000000000039E-2</v>
      </c>
      <c r="CL905" s="227">
        <v>1.466666666666668E-2</v>
      </c>
      <c r="CM905" s="200" t="str">
        <f t="shared" si="562"/>
        <v>Ninguna</v>
      </c>
      <c r="CN905" s="220">
        <v>0.17200000000000001</v>
      </c>
      <c r="CO905" s="220">
        <v>0.17200000000000001</v>
      </c>
      <c r="CP905" s="200" t="str">
        <f t="shared" si="563"/>
        <v>Ninguna</v>
      </c>
      <c r="CQ905" s="228">
        <v>2.4763256830399659E-3</v>
      </c>
      <c r="CR905" s="228">
        <v>2.4763256830399659E-3</v>
      </c>
      <c r="CS905" s="200" t="str">
        <f t="shared" si="564"/>
        <v>Ninguna</v>
      </c>
      <c r="CT905" s="201" t="str">
        <f t="shared" si="558"/>
        <v>Eutrofico</v>
      </c>
      <c r="CU905" s="219" t="s">
        <v>3422</v>
      </c>
      <c r="CV905" s="219" t="s">
        <v>3418</v>
      </c>
      <c r="CW905" s="218">
        <v>44537</v>
      </c>
      <c r="CX905" s="106">
        <f t="shared" si="565"/>
        <v>2.7784863293062321</v>
      </c>
    </row>
    <row r="906" spans="1:102" ht="30" hidden="1" customHeight="1" x14ac:dyDescent="0.2">
      <c r="A906" s="209">
        <v>2021</v>
      </c>
      <c r="B906" s="210" t="s">
        <v>1697</v>
      </c>
      <c r="C906" s="210" t="s">
        <v>1423</v>
      </c>
      <c r="D906" s="211" t="s">
        <v>1698</v>
      </c>
      <c r="E906" s="210" t="s">
        <v>555</v>
      </c>
      <c r="F906" s="212" t="s">
        <v>1412</v>
      </c>
      <c r="G906" s="212" t="s">
        <v>1494</v>
      </c>
      <c r="H906" s="213">
        <v>-74.835316000000006</v>
      </c>
      <c r="I906" s="214">
        <v>6.6504709999999996</v>
      </c>
      <c r="J906" s="215">
        <v>916202.67350000003</v>
      </c>
      <c r="K906" s="216">
        <v>1227235.8060000001</v>
      </c>
      <c r="L906" s="217">
        <v>965</v>
      </c>
      <c r="M906" s="212">
        <v>2</v>
      </c>
      <c r="N906" s="212" t="s">
        <v>79</v>
      </c>
      <c r="O906" s="212" t="s">
        <v>2741</v>
      </c>
      <c r="P906" s="212" t="s">
        <v>289</v>
      </c>
      <c r="Q906" s="210" t="s">
        <v>324</v>
      </c>
      <c r="R906" s="210" t="s">
        <v>730</v>
      </c>
      <c r="S906" s="210" t="s">
        <v>324</v>
      </c>
      <c r="T906" s="210" t="s">
        <v>325</v>
      </c>
      <c r="U906" s="211" t="s">
        <v>331</v>
      </c>
      <c r="V906" s="210" t="s">
        <v>1423</v>
      </c>
      <c r="W906" s="210" t="s">
        <v>1431</v>
      </c>
      <c r="X906" s="218" t="s">
        <v>1423</v>
      </c>
      <c r="Y906" s="218">
        <v>44520</v>
      </c>
      <c r="Z906" s="219">
        <v>615</v>
      </c>
      <c r="AA906" s="219">
        <v>7.44</v>
      </c>
      <c r="AB906" s="219">
        <v>125.5</v>
      </c>
      <c r="AC906" s="219">
        <v>27.9</v>
      </c>
      <c r="AD906" s="219">
        <v>29.8</v>
      </c>
      <c r="AE906" s="219">
        <v>7.3</v>
      </c>
      <c r="AF906" s="219">
        <v>103.4</v>
      </c>
      <c r="AG906" s="219">
        <v>1.9000000000000021</v>
      </c>
      <c r="AH906" s="220">
        <v>10</v>
      </c>
      <c r="AI906" s="220">
        <v>2</v>
      </c>
      <c r="AJ906" s="219" t="s">
        <v>88</v>
      </c>
      <c r="AK906" s="219" t="s">
        <v>88</v>
      </c>
      <c r="AL906" s="220">
        <v>750</v>
      </c>
      <c r="AM906" s="220">
        <v>1.607</v>
      </c>
      <c r="AN906" s="220">
        <v>9.8800000000000008</v>
      </c>
      <c r="AO906" s="220">
        <v>0.5</v>
      </c>
      <c r="AP906" s="220">
        <v>0.2484863293062323</v>
      </c>
      <c r="AQ906" s="220">
        <v>0.03</v>
      </c>
      <c r="AR906" s="220">
        <v>2.5</v>
      </c>
      <c r="AS906" s="220">
        <v>51.5</v>
      </c>
      <c r="AT906" s="220">
        <v>172</v>
      </c>
      <c r="AU906" s="219" t="s">
        <v>88</v>
      </c>
      <c r="AV906" s="220">
        <v>46</v>
      </c>
      <c r="AW906" s="220">
        <v>0.1</v>
      </c>
      <c r="AX906" s="220">
        <v>2.5</v>
      </c>
      <c r="AY906" s="220">
        <v>0.19600000000000001</v>
      </c>
      <c r="AZ906" s="220">
        <v>50.7</v>
      </c>
      <c r="BA906" s="220">
        <v>31.4</v>
      </c>
      <c r="BB906" s="219">
        <v>0.05</v>
      </c>
      <c r="BC906" s="219" t="s">
        <v>88</v>
      </c>
      <c r="BD906" s="219" t="s">
        <v>88</v>
      </c>
      <c r="BE906" s="221">
        <v>1E-3</v>
      </c>
      <c r="BF906" s="219" t="s">
        <v>88</v>
      </c>
      <c r="BG906" s="219">
        <v>0.01</v>
      </c>
      <c r="BH906" s="219" t="s">
        <v>88</v>
      </c>
      <c r="BI906" s="222">
        <v>98.71585767692693</v>
      </c>
      <c r="BJ906" s="223">
        <v>71.448186094212176</v>
      </c>
      <c r="BK906" s="223">
        <v>93.521927689586136</v>
      </c>
      <c r="BL906" s="223">
        <v>80.14150832</v>
      </c>
      <c r="BM906" s="223">
        <v>93.114281801780962</v>
      </c>
      <c r="BN906" s="223">
        <v>61.608367706250007</v>
      </c>
      <c r="BO906" s="223">
        <v>86.798069921350319</v>
      </c>
      <c r="BP906" s="223">
        <v>38.114907802868728</v>
      </c>
      <c r="BQ906" s="223">
        <v>75.068597696281614</v>
      </c>
      <c r="BR906" s="220">
        <v>79.772449947113358</v>
      </c>
      <c r="BS906" s="129" t="str">
        <f t="shared" si="559"/>
        <v>BUENA</v>
      </c>
      <c r="BT906" s="224">
        <v>12.755102040816325</v>
      </c>
      <c r="BU906" s="225">
        <v>0.96599999999999997</v>
      </c>
      <c r="BV906" s="226">
        <v>0.98</v>
      </c>
      <c r="BW906" s="223">
        <v>1</v>
      </c>
      <c r="BX906" s="222">
        <v>0.91</v>
      </c>
      <c r="BY906" s="226">
        <v>0.88200000000000001</v>
      </c>
      <c r="BZ906" s="226">
        <v>0.64339897053754358</v>
      </c>
      <c r="CA906" s="222">
        <v>0.6</v>
      </c>
      <c r="CB906" s="225">
        <v>0.85671585587525623</v>
      </c>
      <c r="CC906" s="198" t="str">
        <f t="shared" si="560"/>
        <v>Aceptable</v>
      </c>
      <c r="CD906" s="225">
        <v>0.35660102946245642</v>
      </c>
      <c r="CE906" s="220">
        <v>3.1368261625668863E-3</v>
      </c>
      <c r="CF906" s="220">
        <v>3.5000000000000031E-3</v>
      </c>
      <c r="CG906" s="225">
        <v>0.1210792852083411</v>
      </c>
      <c r="CH906" s="199" t="str">
        <f t="shared" si="561"/>
        <v>Ninguna</v>
      </c>
      <c r="CI906" s="220">
        <v>0</v>
      </c>
      <c r="CJ906" s="220">
        <v>0</v>
      </c>
      <c r="CK906" s="220">
        <v>0</v>
      </c>
      <c r="CL906" s="227">
        <v>0</v>
      </c>
      <c r="CM906" s="200" t="str">
        <f t="shared" si="562"/>
        <v>Ninguna</v>
      </c>
      <c r="CN906" s="220">
        <v>0.11800000000000001</v>
      </c>
      <c r="CO906" s="220">
        <v>0.11800000000000001</v>
      </c>
      <c r="CP906" s="200" t="str">
        <f t="shared" si="563"/>
        <v>Ninguna</v>
      </c>
      <c r="CQ906" s="228">
        <v>4.4428786078118815E-3</v>
      </c>
      <c r="CR906" s="228">
        <v>4.4428786078118815E-3</v>
      </c>
      <c r="CS906" s="200" t="str">
        <f t="shared" si="564"/>
        <v>Ninguna</v>
      </c>
      <c r="CT906" s="201" t="str">
        <f t="shared" si="558"/>
        <v>Eutrofico</v>
      </c>
      <c r="CU906" s="219" t="s">
        <v>3423</v>
      </c>
      <c r="CV906" s="219" t="s">
        <v>3424</v>
      </c>
      <c r="CW906" s="218">
        <v>44537</v>
      </c>
      <c r="CX906" s="106">
        <f t="shared" si="565"/>
        <v>2.7784863293062321</v>
      </c>
    </row>
    <row r="907" spans="1:102" ht="30" hidden="1" customHeight="1" x14ac:dyDescent="0.2">
      <c r="A907" s="209">
        <v>2021</v>
      </c>
      <c r="B907" s="210" t="s">
        <v>1516</v>
      </c>
      <c r="C907" s="210" t="s">
        <v>1517</v>
      </c>
      <c r="D907" s="211" t="s">
        <v>1518</v>
      </c>
      <c r="E907" s="210" t="s">
        <v>1067</v>
      </c>
      <c r="F907" s="212" t="s">
        <v>107</v>
      </c>
      <c r="G907" s="212" t="s">
        <v>1507</v>
      </c>
      <c r="H907" s="213">
        <v>-75.714754999999997</v>
      </c>
      <c r="I907" s="214">
        <v>5.6712540000000002</v>
      </c>
      <c r="J907" s="215">
        <v>818604.29119999998</v>
      </c>
      <c r="K907" s="216">
        <v>1119139.0322</v>
      </c>
      <c r="L907" s="217" t="s">
        <v>2793</v>
      </c>
      <c r="M907" s="212" t="s">
        <v>2544</v>
      </c>
      <c r="N907" s="212" t="s">
        <v>79</v>
      </c>
      <c r="O907" s="212" t="s">
        <v>2545</v>
      </c>
      <c r="P907" s="212" t="s">
        <v>80</v>
      </c>
      <c r="Q907" s="210" t="s">
        <v>2571</v>
      </c>
      <c r="R907" s="210" t="s">
        <v>725</v>
      </c>
      <c r="S907" s="210" t="s">
        <v>115</v>
      </c>
      <c r="T907" s="210" t="s">
        <v>116</v>
      </c>
      <c r="U907" s="211" t="s">
        <v>468</v>
      </c>
      <c r="V907" s="210" t="s">
        <v>469</v>
      </c>
      <c r="W907" s="210" t="s">
        <v>1519</v>
      </c>
      <c r="X907" s="218" t="s">
        <v>1517</v>
      </c>
      <c r="Y907" s="218">
        <v>44521</v>
      </c>
      <c r="Z907" s="219" t="s">
        <v>88</v>
      </c>
      <c r="AA907" s="219">
        <v>7.22</v>
      </c>
      <c r="AB907" s="219">
        <v>50.9</v>
      </c>
      <c r="AC907" s="219">
        <v>14.6</v>
      </c>
      <c r="AD907" s="219">
        <v>16.8</v>
      </c>
      <c r="AE907" s="219">
        <v>8.01</v>
      </c>
      <c r="AF907" s="219">
        <v>105.1</v>
      </c>
      <c r="AG907" s="219">
        <v>2.2000000000000011</v>
      </c>
      <c r="AH907" s="220">
        <v>10</v>
      </c>
      <c r="AI907" s="220">
        <v>2</v>
      </c>
      <c r="AJ907" s="219" t="s">
        <v>88</v>
      </c>
      <c r="AK907" s="219" t="s">
        <v>88</v>
      </c>
      <c r="AL907" s="220">
        <v>47</v>
      </c>
      <c r="AM907" s="220">
        <v>911</v>
      </c>
      <c r="AN907" s="220">
        <v>47</v>
      </c>
      <c r="AO907" s="220">
        <v>0.5</v>
      </c>
      <c r="AP907" s="220">
        <v>0.2484863293062323</v>
      </c>
      <c r="AQ907" s="220">
        <v>0.03</v>
      </c>
      <c r="AR907" s="220">
        <v>2.5</v>
      </c>
      <c r="AS907" s="220">
        <v>728</v>
      </c>
      <c r="AT907" s="220">
        <v>42</v>
      </c>
      <c r="AU907" s="219" t="s">
        <v>88</v>
      </c>
      <c r="AV907" s="220">
        <v>7</v>
      </c>
      <c r="AW907" s="220">
        <v>0.1</v>
      </c>
      <c r="AX907" s="220">
        <v>2.5</v>
      </c>
      <c r="AY907" s="220">
        <v>0.19500000000000001</v>
      </c>
      <c r="AZ907" s="220">
        <v>14</v>
      </c>
      <c r="BA907" s="220">
        <v>9.16</v>
      </c>
      <c r="BB907" s="219" t="s">
        <v>88</v>
      </c>
      <c r="BC907" s="219" t="s">
        <v>88</v>
      </c>
      <c r="BD907" s="219" t="s">
        <v>88</v>
      </c>
      <c r="BE907" s="221" t="s">
        <v>88</v>
      </c>
      <c r="BF907" s="219" t="s">
        <v>88</v>
      </c>
      <c r="BG907" s="219" t="s">
        <v>88</v>
      </c>
      <c r="BH907" s="219" t="s">
        <v>88</v>
      </c>
      <c r="BI907" s="222">
        <v>98.465296300603541</v>
      </c>
      <c r="BJ907" s="223">
        <v>52.332104436684759</v>
      </c>
      <c r="BK907" s="223">
        <v>92.390497257476426</v>
      </c>
      <c r="BL907" s="223">
        <v>80.14150832</v>
      </c>
      <c r="BM907" s="223">
        <v>93.114281801780962</v>
      </c>
      <c r="BN907" s="223">
        <v>61.608367706250007</v>
      </c>
      <c r="BO907" s="223">
        <v>85.842310056788847</v>
      </c>
      <c r="BP907" s="223">
        <v>5</v>
      </c>
      <c r="BQ907" s="223">
        <v>85.451535409585603</v>
      </c>
      <c r="BR907" s="220">
        <v>74.528861129647552</v>
      </c>
      <c r="BS907" s="129" t="str">
        <f t="shared" si="559"/>
        <v>BUENA</v>
      </c>
      <c r="BT907" s="224">
        <v>12.820512820512819</v>
      </c>
      <c r="BU907" s="225">
        <v>0.94900000000000007</v>
      </c>
      <c r="BV907" s="226">
        <v>0.98</v>
      </c>
      <c r="BW907" s="223">
        <v>1</v>
      </c>
      <c r="BX907" s="222">
        <v>0.91</v>
      </c>
      <c r="BY907" s="226">
        <v>0.999</v>
      </c>
      <c r="BZ907" s="226">
        <v>0.89358525018430146</v>
      </c>
      <c r="CA907" s="222">
        <v>0.6</v>
      </c>
      <c r="CB907" s="225">
        <v>0.90540193502580224</v>
      </c>
      <c r="CC907" s="198" t="str">
        <f t="shared" si="560"/>
        <v>Buena</v>
      </c>
      <c r="CD907" s="225">
        <v>0.10641474981569855</v>
      </c>
      <c r="CE907" s="220">
        <v>0</v>
      </c>
      <c r="CF907" s="220">
        <v>0</v>
      </c>
      <c r="CG907" s="225">
        <v>3.5471583271899518E-2</v>
      </c>
      <c r="CH907" s="199" t="str">
        <f t="shared" si="561"/>
        <v>Ninguna</v>
      </c>
      <c r="CI907" s="220">
        <v>0</v>
      </c>
      <c r="CJ907" s="220">
        <v>0.21733029110487934</v>
      </c>
      <c r="CK907" s="220">
        <v>0</v>
      </c>
      <c r="CL907" s="227">
        <v>7.2443430368293107E-2</v>
      </c>
      <c r="CM907" s="200" t="str">
        <f t="shared" si="562"/>
        <v>Ninguna</v>
      </c>
      <c r="CN907" s="220">
        <v>0</v>
      </c>
      <c r="CO907" s="220">
        <v>0</v>
      </c>
      <c r="CP907" s="200" t="str">
        <f t="shared" si="563"/>
        <v>Ninguna</v>
      </c>
      <c r="CQ907" s="228">
        <v>2.0847903787002044E-3</v>
      </c>
      <c r="CR907" s="228">
        <v>2.0847903787002044E-3</v>
      </c>
      <c r="CS907" s="200" t="str">
        <f t="shared" si="564"/>
        <v>Ninguna</v>
      </c>
      <c r="CT907" s="201" t="str">
        <f t="shared" si="558"/>
        <v>Eutrofico</v>
      </c>
      <c r="CU907" s="219" t="s">
        <v>3425</v>
      </c>
      <c r="CV907" s="219" t="s">
        <v>3426</v>
      </c>
      <c r="CW907" s="218">
        <v>44537</v>
      </c>
      <c r="CX907" s="106">
        <f t="shared" si="565"/>
        <v>2.7784863293062321</v>
      </c>
    </row>
    <row r="908" spans="1:102" ht="30" hidden="1" customHeight="1" x14ac:dyDescent="0.2">
      <c r="A908" s="209">
        <v>2021</v>
      </c>
      <c r="B908" s="210" t="s">
        <v>2796</v>
      </c>
      <c r="C908" s="210" t="s">
        <v>471</v>
      </c>
      <c r="D908" s="211" t="s">
        <v>1523</v>
      </c>
      <c r="E908" s="210" t="s">
        <v>1067</v>
      </c>
      <c r="F908" s="212" t="s">
        <v>107</v>
      </c>
      <c r="G908" s="212" t="s">
        <v>1494</v>
      </c>
      <c r="H908" s="213">
        <v>-75.663680999999997</v>
      </c>
      <c r="I908" s="214">
        <v>5.6771260000000003</v>
      </c>
      <c r="J908" s="215">
        <v>824266.16769999999</v>
      </c>
      <c r="K908" s="216">
        <v>1119772.8957</v>
      </c>
      <c r="L908" s="217" t="s">
        <v>2797</v>
      </c>
      <c r="M908" s="212" t="s">
        <v>2544</v>
      </c>
      <c r="N908" s="212" t="s">
        <v>79</v>
      </c>
      <c r="O908" s="212" t="s">
        <v>2545</v>
      </c>
      <c r="P908" s="212" t="s">
        <v>80</v>
      </c>
      <c r="Q908" s="210" t="s">
        <v>2571</v>
      </c>
      <c r="R908" s="210" t="s">
        <v>725</v>
      </c>
      <c r="S908" s="210" t="s">
        <v>115</v>
      </c>
      <c r="T908" s="210" t="s">
        <v>116</v>
      </c>
      <c r="U908" s="211" t="s">
        <v>468</v>
      </c>
      <c r="V908" s="210" t="s">
        <v>469</v>
      </c>
      <c r="W908" s="210" t="s">
        <v>470</v>
      </c>
      <c r="X908" s="218" t="s">
        <v>471</v>
      </c>
      <c r="Y908" s="218">
        <v>44521</v>
      </c>
      <c r="Z908" s="219" t="s">
        <v>88</v>
      </c>
      <c r="AA908" s="219">
        <v>7.65</v>
      </c>
      <c r="AB908" s="219">
        <v>109.2</v>
      </c>
      <c r="AC908" s="219">
        <v>21.3</v>
      </c>
      <c r="AD908" s="219">
        <v>23</v>
      </c>
      <c r="AE908" s="219">
        <v>8.0500000000000007</v>
      </c>
      <c r="AF908" s="219">
        <v>100.5</v>
      </c>
      <c r="AG908" s="219">
        <v>1.6999999999999993</v>
      </c>
      <c r="AH908" s="220">
        <v>10</v>
      </c>
      <c r="AI908" s="220">
        <v>2</v>
      </c>
      <c r="AJ908" s="219" t="s">
        <v>88</v>
      </c>
      <c r="AK908" s="219" t="s">
        <v>88</v>
      </c>
      <c r="AL908" s="220">
        <v>9.8800000000000008</v>
      </c>
      <c r="AM908" s="220">
        <v>43.52</v>
      </c>
      <c r="AN908" s="220">
        <v>12.997</v>
      </c>
      <c r="AO908" s="220">
        <v>0.5</v>
      </c>
      <c r="AP908" s="220">
        <v>0.2484863293062323</v>
      </c>
      <c r="AQ908" s="220">
        <v>0.03</v>
      </c>
      <c r="AR908" s="220">
        <v>2.5</v>
      </c>
      <c r="AS908" s="220">
        <v>13.6</v>
      </c>
      <c r="AT908" s="220">
        <v>76</v>
      </c>
      <c r="AU908" s="219" t="s">
        <v>88</v>
      </c>
      <c r="AV908" s="220">
        <v>8</v>
      </c>
      <c r="AW908" s="220">
        <v>0.1</v>
      </c>
      <c r="AX908" s="220">
        <v>2.5</v>
      </c>
      <c r="AY908" s="220">
        <v>1.1819999999999999</v>
      </c>
      <c r="AZ908" s="220">
        <v>21.4</v>
      </c>
      <c r="BA908" s="220">
        <v>12.5</v>
      </c>
      <c r="BB908" s="219" t="s">
        <v>88</v>
      </c>
      <c r="BC908" s="219" t="s">
        <v>88</v>
      </c>
      <c r="BD908" s="219" t="s">
        <v>88</v>
      </c>
      <c r="BE908" s="221" t="s">
        <v>88</v>
      </c>
      <c r="BF908" s="219" t="s">
        <v>88</v>
      </c>
      <c r="BG908" s="219" t="s">
        <v>88</v>
      </c>
      <c r="BH908" s="219" t="s">
        <v>88</v>
      </c>
      <c r="BI908" s="222">
        <v>98.78407303245659</v>
      </c>
      <c r="BJ908" s="223">
        <v>68.005469865443345</v>
      </c>
      <c r="BK908" s="223">
        <v>91.8641870956817</v>
      </c>
      <c r="BL908" s="223">
        <v>80.14150832</v>
      </c>
      <c r="BM908" s="223">
        <v>93.114281801780962</v>
      </c>
      <c r="BN908" s="223">
        <v>61.608367706250007</v>
      </c>
      <c r="BO908" s="223">
        <v>87.381072861861824</v>
      </c>
      <c r="BP908" s="223">
        <v>70.24514694529023</v>
      </c>
      <c r="BQ908" s="223">
        <v>85.605199058713609</v>
      </c>
      <c r="BR908" s="220">
        <v>82.417142016436003</v>
      </c>
      <c r="BS908" s="129" t="str">
        <f t="shared" si="559"/>
        <v>BUENA</v>
      </c>
      <c r="BT908" s="224">
        <v>2.1150592216582065</v>
      </c>
      <c r="BU908" s="225">
        <v>0.99499999999999988</v>
      </c>
      <c r="BV908" s="226">
        <v>0.98</v>
      </c>
      <c r="BW908" s="223">
        <v>1</v>
      </c>
      <c r="BX908" s="222">
        <v>0.91</v>
      </c>
      <c r="BY908" s="226">
        <v>0.996</v>
      </c>
      <c r="BZ908" s="226">
        <v>0.70405000606067325</v>
      </c>
      <c r="CA908" s="222">
        <v>0.15</v>
      </c>
      <c r="CB908" s="225">
        <v>0.82280700084849434</v>
      </c>
      <c r="CC908" s="198" t="str">
        <f t="shared" si="560"/>
        <v>Aceptable</v>
      </c>
      <c r="CD908" s="225">
        <v>0.29594999393932675</v>
      </c>
      <c r="CE908" s="220">
        <v>0</v>
      </c>
      <c r="CF908" s="220">
        <v>0</v>
      </c>
      <c r="CG908" s="225">
        <v>9.8649997979775583E-2</v>
      </c>
      <c r="CH908" s="199" t="str">
        <f t="shared" si="561"/>
        <v>Ninguna</v>
      </c>
      <c r="CI908" s="220">
        <v>0</v>
      </c>
      <c r="CJ908" s="220">
        <v>0</v>
      </c>
      <c r="CK908" s="220">
        <v>0</v>
      </c>
      <c r="CL908" s="227">
        <v>0</v>
      </c>
      <c r="CM908" s="200" t="str">
        <f t="shared" si="562"/>
        <v>Ninguna</v>
      </c>
      <c r="CN908" s="220">
        <v>0</v>
      </c>
      <c r="CO908" s="220">
        <v>0</v>
      </c>
      <c r="CP908" s="200" t="str">
        <f t="shared" si="563"/>
        <v>Ninguna</v>
      </c>
      <c r="CQ908" s="228">
        <v>9.1256373891805513E-3</v>
      </c>
      <c r="CR908" s="228">
        <v>9.1256373891805513E-3</v>
      </c>
      <c r="CS908" s="200" t="str">
        <f t="shared" si="564"/>
        <v>Ninguna</v>
      </c>
      <c r="CT908" s="201" t="str">
        <f t="shared" si="558"/>
        <v>Hipereutrofico</v>
      </c>
      <c r="CU908" s="219" t="s">
        <v>3427</v>
      </c>
      <c r="CV908" s="219" t="s">
        <v>3426</v>
      </c>
      <c r="CW908" s="218">
        <v>44537</v>
      </c>
      <c r="CX908" s="106">
        <f t="shared" si="565"/>
        <v>2.7784863293062321</v>
      </c>
    </row>
    <row r="909" spans="1:102" ht="30" hidden="1" customHeight="1" x14ac:dyDescent="0.2">
      <c r="A909" s="209">
        <v>2021</v>
      </c>
      <c r="B909" s="210" t="s">
        <v>1516</v>
      </c>
      <c r="C909" s="210" t="s">
        <v>1517</v>
      </c>
      <c r="D909" s="211" t="s">
        <v>1518</v>
      </c>
      <c r="E909" s="210" t="s">
        <v>1067</v>
      </c>
      <c r="F909" s="212" t="s">
        <v>107</v>
      </c>
      <c r="G909" s="212" t="s">
        <v>1507</v>
      </c>
      <c r="H909" s="213">
        <v>-75.714754999999997</v>
      </c>
      <c r="I909" s="214">
        <v>5.6712540000000002</v>
      </c>
      <c r="J909" s="215">
        <v>818604.29119999998</v>
      </c>
      <c r="K909" s="216">
        <v>1119139.0322</v>
      </c>
      <c r="L909" s="217" t="s">
        <v>2793</v>
      </c>
      <c r="M909" s="212" t="s">
        <v>2544</v>
      </c>
      <c r="N909" s="212" t="s">
        <v>79</v>
      </c>
      <c r="O909" s="212" t="s">
        <v>2545</v>
      </c>
      <c r="P909" s="212" t="s">
        <v>80</v>
      </c>
      <c r="Q909" s="210" t="s">
        <v>2571</v>
      </c>
      <c r="R909" s="210" t="s">
        <v>725</v>
      </c>
      <c r="S909" s="210" t="s">
        <v>115</v>
      </c>
      <c r="T909" s="210" t="s">
        <v>116</v>
      </c>
      <c r="U909" s="211" t="s">
        <v>468</v>
      </c>
      <c r="V909" s="210" t="s">
        <v>469</v>
      </c>
      <c r="W909" s="210" t="s">
        <v>1519</v>
      </c>
      <c r="X909" s="218" t="s">
        <v>1517</v>
      </c>
      <c r="Y909" s="218">
        <v>44521</v>
      </c>
      <c r="Z909" s="219" t="s">
        <v>88</v>
      </c>
      <c r="AA909" s="219">
        <v>6.97</v>
      </c>
      <c r="AB909" s="219">
        <v>16.48</v>
      </c>
      <c r="AC909" s="219">
        <v>17.2</v>
      </c>
      <c r="AD909" s="219">
        <v>19.2</v>
      </c>
      <c r="AE909" s="219">
        <v>7.3</v>
      </c>
      <c r="AF909" s="219">
        <v>43</v>
      </c>
      <c r="AG909" s="219">
        <v>2</v>
      </c>
      <c r="AH909" s="220">
        <v>10</v>
      </c>
      <c r="AI909" s="220">
        <v>2</v>
      </c>
      <c r="AJ909" s="219" t="s">
        <v>88</v>
      </c>
      <c r="AK909" s="219" t="s">
        <v>88</v>
      </c>
      <c r="AL909" s="220">
        <v>2.4809999999999999</v>
      </c>
      <c r="AM909" s="220">
        <v>24.196000000000002</v>
      </c>
      <c r="AN909" s="220">
        <v>2.613</v>
      </c>
      <c r="AO909" s="220">
        <v>0.5</v>
      </c>
      <c r="AP909" s="220">
        <v>0.2484863293062323</v>
      </c>
      <c r="AQ909" s="220">
        <v>0.03</v>
      </c>
      <c r="AR909" s="220">
        <v>2.5</v>
      </c>
      <c r="AS909" s="220">
        <v>5.03</v>
      </c>
      <c r="AT909" s="220">
        <v>48</v>
      </c>
      <c r="AU909" s="219" t="s">
        <v>88</v>
      </c>
      <c r="AV909" s="220">
        <v>7</v>
      </c>
      <c r="AW909" s="220">
        <v>0.1</v>
      </c>
      <c r="AX909" s="220">
        <v>2.5</v>
      </c>
      <c r="AY909" s="220">
        <v>0.127</v>
      </c>
      <c r="AZ909" s="220">
        <v>14.4</v>
      </c>
      <c r="BA909" s="220">
        <v>7.92</v>
      </c>
      <c r="BB909" s="219" t="s">
        <v>88</v>
      </c>
      <c r="BC909" s="219" t="s">
        <v>88</v>
      </c>
      <c r="BD909" s="219" t="s">
        <v>88</v>
      </c>
      <c r="BE909" s="221" t="s">
        <v>88</v>
      </c>
      <c r="BF909" s="219" t="s">
        <v>88</v>
      </c>
      <c r="BG909" s="219" t="s">
        <v>88</v>
      </c>
      <c r="BH909" s="219" t="s">
        <v>88</v>
      </c>
      <c r="BI909" s="222">
        <v>34.286372621444997</v>
      </c>
      <c r="BJ909" s="223">
        <v>87.889124527381966</v>
      </c>
      <c r="BK909" s="223">
        <v>87.827734271825165</v>
      </c>
      <c r="BL909" s="223">
        <v>80.14150832</v>
      </c>
      <c r="BM909" s="223">
        <v>93.114281801780962</v>
      </c>
      <c r="BN909" s="223">
        <v>61.608367706250007</v>
      </c>
      <c r="BO909" s="223">
        <v>86.490133881600002</v>
      </c>
      <c r="BP909" s="223">
        <v>86.057532008246397</v>
      </c>
      <c r="BQ909" s="223">
        <v>85.692015956377602</v>
      </c>
      <c r="BR909" s="220">
        <v>75.37188197169678</v>
      </c>
      <c r="BS909" s="129" t="str">
        <f t="shared" si="559"/>
        <v>BUENA</v>
      </c>
      <c r="BT909" s="224">
        <v>19.685039370078741</v>
      </c>
      <c r="BU909" s="225">
        <v>0.42999999999999994</v>
      </c>
      <c r="BV909" s="226">
        <v>0.98</v>
      </c>
      <c r="BW909" s="223">
        <v>0.98588712241684229</v>
      </c>
      <c r="BX909" s="222">
        <v>0.91</v>
      </c>
      <c r="BY909" s="226">
        <v>0.999</v>
      </c>
      <c r="BZ909" s="226">
        <v>0.97651867184754537</v>
      </c>
      <c r="CA909" s="222">
        <v>0.8</v>
      </c>
      <c r="CB909" s="225">
        <v>0.85999681119701432</v>
      </c>
      <c r="CC909" s="198" t="str">
        <f t="shared" si="560"/>
        <v>Aceptable</v>
      </c>
      <c r="CD909" s="225">
        <v>2.3481328152454684E-2</v>
      </c>
      <c r="CE909" s="220">
        <v>0</v>
      </c>
      <c r="CF909" s="220">
        <v>0</v>
      </c>
      <c r="CG909" s="225">
        <v>7.8271093841515618E-3</v>
      </c>
      <c r="CH909" s="199" t="str">
        <f t="shared" si="561"/>
        <v>Ninguna</v>
      </c>
      <c r="CI909" s="220">
        <v>0</v>
      </c>
      <c r="CJ909" s="220">
        <v>0</v>
      </c>
      <c r="CK909" s="220">
        <v>0.57000000000000006</v>
      </c>
      <c r="CL909" s="227">
        <v>0.19000000000000003</v>
      </c>
      <c r="CM909" s="200" t="str">
        <f t="shared" si="562"/>
        <v>Ninguna</v>
      </c>
      <c r="CN909" s="220">
        <v>0</v>
      </c>
      <c r="CO909" s="220">
        <v>0</v>
      </c>
      <c r="CP909" s="200" t="str">
        <f t="shared" si="563"/>
        <v>Ninguna</v>
      </c>
      <c r="CQ909" s="228">
        <v>8.8106297673624619E-4</v>
      </c>
      <c r="CR909" s="228">
        <v>8.8106297673624619E-4</v>
      </c>
      <c r="CS909" s="200" t="str">
        <f t="shared" si="564"/>
        <v>Ninguna</v>
      </c>
      <c r="CT909" s="201" t="str">
        <f t="shared" si="558"/>
        <v>Eutrofico</v>
      </c>
      <c r="CU909" s="219" t="s">
        <v>3428</v>
      </c>
      <c r="CV909" s="219" t="s">
        <v>3429</v>
      </c>
      <c r="CW909" s="218">
        <v>44537</v>
      </c>
      <c r="CX909" s="106">
        <f t="shared" si="565"/>
        <v>2.7784863293062321</v>
      </c>
    </row>
    <row r="910" spans="1:102" ht="30" hidden="1" customHeight="1" x14ac:dyDescent="0.2">
      <c r="A910" s="209">
        <v>2021</v>
      </c>
      <c r="B910" s="210" t="s">
        <v>1525</v>
      </c>
      <c r="C910" s="210" t="s">
        <v>1517</v>
      </c>
      <c r="D910" s="211" t="s">
        <v>1526</v>
      </c>
      <c r="E910" s="210" t="s">
        <v>1067</v>
      </c>
      <c r="F910" s="212" t="s">
        <v>107</v>
      </c>
      <c r="G910" s="212" t="s">
        <v>1494</v>
      </c>
      <c r="H910" s="213">
        <v>-75.660948000000005</v>
      </c>
      <c r="I910" s="214">
        <v>5.6853449999999999</v>
      </c>
      <c r="J910" s="215">
        <v>824571.52410000004</v>
      </c>
      <c r="K910" s="216">
        <v>1120681.3089000001</v>
      </c>
      <c r="L910" s="217" t="s">
        <v>2798</v>
      </c>
      <c r="M910" s="212" t="s">
        <v>2544</v>
      </c>
      <c r="N910" s="212" t="s">
        <v>79</v>
      </c>
      <c r="O910" s="212" t="s">
        <v>2545</v>
      </c>
      <c r="P910" s="212" t="s">
        <v>80</v>
      </c>
      <c r="Q910" s="210" t="s">
        <v>2571</v>
      </c>
      <c r="R910" s="210" t="s">
        <v>725</v>
      </c>
      <c r="S910" s="210" t="s">
        <v>115</v>
      </c>
      <c r="T910" s="210" t="s">
        <v>116</v>
      </c>
      <c r="U910" s="211" t="s">
        <v>468</v>
      </c>
      <c r="V910" s="210" t="s">
        <v>469</v>
      </c>
      <c r="W910" s="210" t="s">
        <v>1519</v>
      </c>
      <c r="X910" s="218" t="s">
        <v>1517</v>
      </c>
      <c r="Y910" s="218">
        <v>44521</v>
      </c>
      <c r="Z910" s="219" t="s">
        <v>88</v>
      </c>
      <c r="AA910" s="219">
        <v>7.76</v>
      </c>
      <c r="AB910" s="219">
        <v>37.79</v>
      </c>
      <c r="AC910" s="219">
        <v>22.9</v>
      </c>
      <c r="AD910" s="219">
        <v>25.1</v>
      </c>
      <c r="AE910" s="219">
        <v>7.8</v>
      </c>
      <c r="AF910" s="219">
        <v>99.5</v>
      </c>
      <c r="AG910" s="219">
        <v>2.2000000000000028</v>
      </c>
      <c r="AH910" s="220">
        <v>10</v>
      </c>
      <c r="AI910" s="220">
        <v>2</v>
      </c>
      <c r="AJ910" s="219" t="s">
        <v>88</v>
      </c>
      <c r="AK910" s="219" t="s">
        <v>88</v>
      </c>
      <c r="AL910" s="220">
        <v>4.8</v>
      </c>
      <c r="AM910" s="220">
        <v>173.29</v>
      </c>
      <c r="AN910" s="220">
        <v>5.7939999999999996</v>
      </c>
      <c r="AO910" s="220">
        <v>0.5</v>
      </c>
      <c r="AP910" s="220">
        <v>0.2484863293062323</v>
      </c>
      <c r="AQ910" s="220">
        <v>0.03</v>
      </c>
      <c r="AR910" s="220">
        <v>2.5</v>
      </c>
      <c r="AS910" s="220">
        <v>11</v>
      </c>
      <c r="AT910" s="220">
        <v>71</v>
      </c>
      <c r="AU910" s="219" t="s">
        <v>88</v>
      </c>
      <c r="AV910" s="220">
        <v>7</v>
      </c>
      <c r="AW910" s="220">
        <v>0.1</v>
      </c>
      <c r="AX910" s="220">
        <v>2.5</v>
      </c>
      <c r="AY910" s="220">
        <v>0.14499999999999999</v>
      </c>
      <c r="AZ910" s="220">
        <v>20.3</v>
      </c>
      <c r="BA910" s="220">
        <v>16.100000000000001</v>
      </c>
      <c r="BB910" s="219" t="s">
        <v>88</v>
      </c>
      <c r="BC910" s="219" t="s">
        <v>88</v>
      </c>
      <c r="BD910" s="219" t="s">
        <v>88</v>
      </c>
      <c r="BE910" s="221" t="s">
        <v>88</v>
      </c>
      <c r="BF910" s="219" t="s">
        <v>88</v>
      </c>
      <c r="BG910" s="219" t="s">
        <v>88</v>
      </c>
      <c r="BH910" s="219" t="s">
        <v>88</v>
      </c>
      <c r="BI910" s="222">
        <v>98.700481155480716</v>
      </c>
      <c r="BJ910" s="223">
        <v>78.142652924404246</v>
      </c>
      <c r="BK910" s="223">
        <v>90.275628599447373</v>
      </c>
      <c r="BL910" s="223">
        <v>80.14150832</v>
      </c>
      <c r="BM910" s="223">
        <v>93.114281801780962</v>
      </c>
      <c r="BN910" s="223">
        <v>61.608367706250007</v>
      </c>
      <c r="BO910" s="223">
        <v>85.842310056788847</v>
      </c>
      <c r="BP910" s="223">
        <v>74.491878569899995</v>
      </c>
      <c r="BQ910" s="223">
        <v>85.754747256019101</v>
      </c>
      <c r="BR910" s="220">
        <v>84.046469875470919</v>
      </c>
      <c r="BS910" s="129" t="str">
        <f t="shared" si="559"/>
        <v>BUENA</v>
      </c>
      <c r="BT910" s="224">
        <v>17.241379310344829</v>
      </c>
      <c r="BU910" s="225">
        <v>0.995</v>
      </c>
      <c r="BV910" s="226">
        <v>0.98</v>
      </c>
      <c r="BW910" s="223">
        <v>1</v>
      </c>
      <c r="BX910" s="222">
        <v>0.91</v>
      </c>
      <c r="BY910" s="226">
        <v>0.999</v>
      </c>
      <c r="BZ910" s="226">
        <v>0.92860216626168113</v>
      </c>
      <c r="CA910" s="222">
        <v>0.8</v>
      </c>
      <c r="CB910" s="225">
        <v>0.94566430327663542</v>
      </c>
      <c r="CC910" s="198" t="str">
        <f t="shared" si="560"/>
        <v>Buena</v>
      </c>
      <c r="CD910" s="225">
        <v>7.1397833738318844E-2</v>
      </c>
      <c r="CE910" s="220">
        <v>0</v>
      </c>
      <c r="CF910" s="220">
        <v>0</v>
      </c>
      <c r="CG910" s="225">
        <v>2.3799277912772948E-2</v>
      </c>
      <c r="CH910" s="199" t="str">
        <f t="shared" si="561"/>
        <v>Ninguna</v>
      </c>
      <c r="CI910" s="220">
        <v>0</v>
      </c>
      <c r="CJ910" s="220">
        <v>0</v>
      </c>
      <c r="CK910" s="220">
        <v>5.0000000000000044E-3</v>
      </c>
      <c r="CL910" s="227">
        <v>1.6666666666666681E-3</v>
      </c>
      <c r="CM910" s="200" t="str">
        <f t="shared" si="562"/>
        <v>Ninguna</v>
      </c>
      <c r="CN910" s="220">
        <v>0</v>
      </c>
      <c r="CO910" s="220">
        <v>0</v>
      </c>
      <c r="CP910" s="200" t="str">
        <f t="shared" si="563"/>
        <v>Ninguna</v>
      </c>
      <c r="CQ910" s="228">
        <v>1.3281666456488005E-2</v>
      </c>
      <c r="CR910" s="228">
        <v>1.3281666456488005E-2</v>
      </c>
      <c r="CS910" s="200" t="str">
        <f t="shared" si="564"/>
        <v>Ninguna</v>
      </c>
      <c r="CT910" s="201" t="str">
        <f t="shared" si="558"/>
        <v>Eutrofico</v>
      </c>
      <c r="CU910" s="219" t="s">
        <v>3430</v>
      </c>
      <c r="CV910" s="219" t="s">
        <v>3429</v>
      </c>
      <c r="CW910" s="218">
        <v>44537</v>
      </c>
      <c r="CX910" s="106">
        <f t="shared" si="565"/>
        <v>2.7784863293062321</v>
      </c>
    </row>
    <row r="911" spans="1:102" ht="30" hidden="1" customHeight="1" x14ac:dyDescent="0.2">
      <c r="A911" s="209">
        <v>2021</v>
      </c>
      <c r="B911" s="210" t="s">
        <v>2838</v>
      </c>
      <c r="C911" s="210" t="s">
        <v>2739</v>
      </c>
      <c r="D911" s="211" t="s">
        <v>1660</v>
      </c>
      <c r="E911" s="210" t="s">
        <v>1411</v>
      </c>
      <c r="F911" s="212" t="s">
        <v>1412</v>
      </c>
      <c r="G911" s="212" t="s">
        <v>1507</v>
      </c>
      <c r="H911" s="213">
        <v>-74.786339999999996</v>
      </c>
      <c r="I911" s="214">
        <v>6.5609010000000003</v>
      </c>
      <c r="J911" s="215">
        <v>921604.5503</v>
      </c>
      <c r="K911" s="216">
        <v>1217321.5804999999</v>
      </c>
      <c r="L911" s="217">
        <v>966</v>
      </c>
      <c r="M911" s="212">
        <v>2</v>
      </c>
      <c r="N911" s="212" t="s">
        <v>79</v>
      </c>
      <c r="O911" s="212" t="s">
        <v>2741</v>
      </c>
      <c r="P911" s="212" t="s">
        <v>289</v>
      </c>
      <c r="Q911" s="210" t="s">
        <v>324</v>
      </c>
      <c r="R911" s="210" t="s">
        <v>730</v>
      </c>
      <c r="S911" s="210" t="s">
        <v>324</v>
      </c>
      <c r="T911" s="210" t="s">
        <v>325</v>
      </c>
      <c r="U911" s="211" t="s">
        <v>1413</v>
      </c>
      <c r="V911" s="210" t="s">
        <v>1414</v>
      </c>
      <c r="W911" s="210" t="s">
        <v>1415</v>
      </c>
      <c r="X911" s="218" t="s">
        <v>2739</v>
      </c>
      <c r="Y911" s="218">
        <v>44522</v>
      </c>
      <c r="Z911" s="219">
        <v>44.5</v>
      </c>
      <c r="AA911" s="219">
        <v>7.4</v>
      </c>
      <c r="AB911" s="219">
        <v>75.400000000000006</v>
      </c>
      <c r="AC911" s="219">
        <v>23</v>
      </c>
      <c r="AD911" s="219">
        <v>25.1</v>
      </c>
      <c r="AE911" s="219">
        <v>7.89</v>
      </c>
      <c r="AF911" s="219">
        <v>101.6</v>
      </c>
      <c r="AG911" s="219">
        <v>2.1000000000000014</v>
      </c>
      <c r="AH911" s="220">
        <v>10</v>
      </c>
      <c r="AI911" s="220">
        <v>2</v>
      </c>
      <c r="AJ911" s="219" t="s">
        <v>88</v>
      </c>
      <c r="AK911" s="219" t="s">
        <v>88</v>
      </c>
      <c r="AL911" s="220">
        <v>990</v>
      </c>
      <c r="AM911" s="220">
        <v>5.1719999999999997</v>
      </c>
      <c r="AN911" s="220">
        <v>1.014</v>
      </c>
      <c r="AO911" s="220">
        <v>0.5</v>
      </c>
      <c r="AP911" s="220">
        <v>0.2484863293062323</v>
      </c>
      <c r="AQ911" s="220">
        <v>0.03</v>
      </c>
      <c r="AR911" s="220">
        <v>2.5</v>
      </c>
      <c r="AS911" s="220">
        <v>2.29</v>
      </c>
      <c r="AT911" s="220">
        <v>56</v>
      </c>
      <c r="AU911" s="219" t="s">
        <v>88</v>
      </c>
      <c r="AV911" s="220">
        <v>7</v>
      </c>
      <c r="AW911" s="220">
        <v>0.1</v>
      </c>
      <c r="AX911" s="220">
        <v>2.5</v>
      </c>
      <c r="AY911" s="220">
        <v>0.20200000000000001</v>
      </c>
      <c r="AZ911" s="220">
        <v>37.200000000000003</v>
      </c>
      <c r="BA911" s="220">
        <v>32</v>
      </c>
      <c r="BB911" s="219">
        <v>0.05</v>
      </c>
      <c r="BC911" s="219" t="s">
        <v>88</v>
      </c>
      <c r="BD911" s="219" t="s">
        <v>88</v>
      </c>
      <c r="BE911" s="221">
        <v>1E-3</v>
      </c>
      <c r="BF911" s="219" t="s">
        <v>88</v>
      </c>
      <c r="BG911" s="219" t="s">
        <v>88</v>
      </c>
      <c r="BH911" s="219" t="s">
        <v>88</v>
      </c>
      <c r="BI911" s="222">
        <v>98.81226487924495</v>
      </c>
      <c r="BJ911" s="223">
        <v>98.56529117552094</v>
      </c>
      <c r="BK911" s="223">
        <v>93.562349984000747</v>
      </c>
      <c r="BL911" s="223">
        <v>80.14150832</v>
      </c>
      <c r="BM911" s="223">
        <v>93.114281801780962</v>
      </c>
      <c r="BN911" s="223">
        <v>61.608367706250007</v>
      </c>
      <c r="BO911" s="223">
        <v>86.17148504139638</v>
      </c>
      <c r="BP911" s="223">
        <v>92.330598257871188</v>
      </c>
      <c r="BQ911" s="223">
        <v>85.862200800665605</v>
      </c>
      <c r="BR911" s="220">
        <v>89.162171402614106</v>
      </c>
      <c r="BS911" s="129" t="str">
        <f t="shared" si="559"/>
        <v>BUENA</v>
      </c>
      <c r="BT911" s="224">
        <v>12.376237623762375</v>
      </c>
      <c r="BU911" s="225">
        <v>0.98399999999999999</v>
      </c>
      <c r="BV911" s="226">
        <v>0.98</v>
      </c>
      <c r="BW911" s="223">
        <v>1</v>
      </c>
      <c r="BX911" s="222">
        <v>0.91</v>
      </c>
      <c r="BY911" s="226">
        <v>0.999</v>
      </c>
      <c r="BZ911" s="226">
        <v>0.81983202244868325</v>
      </c>
      <c r="CA911" s="222">
        <v>0.6</v>
      </c>
      <c r="CB911" s="225">
        <v>0.90067648314281568</v>
      </c>
      <c r="CC911" s="198" t="str">
        <f t="shared" si="560"/>
        <v>Buena</v>
      </c>
      <c r="CD911" s="225">
        <v>0.18016797755131678</v>
      </c>
      <c r="CE911" s="220">
        <v>3.4092582852691547E-3</v>
      </c>
      <c r="CF911" s="220">
        <v>0</v>
      </c>
      <c r="CG911" s="225">
        <v>6.1192411945528651E-2</v>
      </c>
      <c r="CH911" s="199" t="str">
        <f t="shared" si="561"/>
        <v>Ninguna</v>
      </c>
      <c r="CI911" s="220">
        <v>0</v>
      </c>
      <c r="CJ911" s="220">
        <v>0</v>
      </c>
      <c r="CK911" s="220">
        <v>0</v>
      </c>
      <c r="CL911" s="227">
        <v>0</v>
      </c>
      <c r="CM911" s="200" t="str">
        <f t="shared" si="562"/>
        <v>Ninguna</v>
      </c>
      <c r="CN911" s="220">
        <v>0</v>
      </c>
      <c r="CO911" s="220">
        <v>0</v>
      </c>
      <c r="CP911" s="200" t="str">
        <f t="shared" si="563"/>
        <v>Ninguna</v>
      </c>
      <c r="CQ911" s="228">
        <v>3.8724034406710421E-3</v>
      </c>
      <c r="CR911" s="228">
        <v>3.8724034406710421E-3</v>
      </c>
      <c r="CS911" s="200" t="str">
        <f t="shared" si="564"/>
        <v>Ninguna</v>
      </c>
      <c r="CT911" s="201" t="str">
        <f t="shared" si="558"/>
        <v>Eutrofico</v>
      </c>
      <c r="CU911" s="219" t="s">
        <v>3431</v>
      </c>
      <c r="CV911" s="219" t="s">
        <v>3432</v>
      </c>
      <c r="CW911" s="218">
        <v>44540</v>
      </c>
      <c r="CX911" s="106">
        <f t="shared" si="565"/>
        <v>2.7784863293062321</v>
      </c>
    </row>
    <row r="912" spans="1:102" ht="30" hidden="1" customHeight="1" x14ac:dyDescent="0.2">
      <c r="A912" s="209">
        <v>2021</v>
      </c>
      <c r="B912" s="210" t="s">
        <v>2842</v>
      </c>
      <c r="C912" s="210" t="s">
        <v>2739</v>
      </c>
      <c r="D912" s="211" t="s">
        <v>1674</v>
      </c>
      <c r="E912" s="210" t="s">
        <v>1411</v>
      </c>
      <c r="F912" s="212" t="s">
        <v>1412</v>
      </c>
      <c r="G912" s="212" t="s">
        <v>1494</v>
      </c>
      <c r="H912" s="213">
        <v>-74.782780000000002</v>
      </c>
      <c r="I912" s="214">
        <v>6.5323859999999998</v>
      </c>
      <c r="J912" s="215">
        <v>921993.87280000001</v>
      </c>
      <c r="K912" s="216">
        <v>1214167.3540000001</v>
      </c>
      <c r="L912" s="217">
        <v>940</v>
      </c>
      <c r="M912" s="212">
        <v>2</v>
      </c>
      <c r="N912" s="212" t="s">
        <v>79</v>
      </c>
      <c r="O912" s="212" t="s">
        <v>2741</v>
      </c>
      <c r="P912" s="212" t="s">
        <v>289</v>
      </c>
      <c r="Q912" s="210" t="s">
        <v>324</v>
      </c>
      <c r="R912" s="210" t="s">
        <v>730</v>
      </c>
      <c r="S912" s="210" t="s">
        <v>324</v>
      </c>
      <c r="T912" s="210" t="s">
        <v>325</v>
      </c>
      <c r="U912" s="211" t="s">
        <v>1413</v>
      </c>
      <c r="V912" s="210" t="s">
        <v>1414</v>
      </c>
      <c r="W912" s="210" t="s">
        <v>1415</v>
      </c>
      <c r="X912" s="218" t="s">
        <v>2739</v>
      </c>
      <c r="Y912" s="218">
        <v>44522</v>
      </c>
      <c r="Z912" s="219">
        <v>337.25</v>
      </c>
      <c r="AA912" s="219">
        <v>7.04</v>
      </c>
      <c r="AB912" s="219">
        <v>102.4</v>
      </c>
      <c r="AC912" s="219">
        <v>23.5</v>
      </c>
      <c r="AD912" s="219">
        <v>26.8</v>
      </c>
      <c r="AE912" s="219">
        <v>6.68</v>
      </c>
      <c r="AF912" s="219">
        <v>86</v>
      </c>
      <c r="AG912" s="219">
        <v>3.3000000000000007</v>
      </c>
      <c r="AH912" s="220">
        <v>10</v>
      </c>
      <c r="AI912" s="220">
        <v>2</v>
      </c>
      <c r="AJ912" s="219" t="s">
        <v>88</v>
      </c>
      <c r="AK912" s="219" t="s">
        <v>88</v>
      </c>
      <c r="AL912" s="220">
        <v>18.899999999999999</v>
      </c>
      <c r="AM912" s="220">
        <v>43.9</v>
      </c>
      <c r="AN912" s="220">
        <v>19.863</v>
      </c>
      <c r="AO912" s="220">
        <v>0.5</v>
      </c>
      <c r="AP912" s="220">
        <v>0.2484863293062323</v>
      </c>
      <c r="AQ912" s="220">
        <v>0.03</v>
      </c>
      <c r="AR912" s="220">
        <v>2.5</v>
      </c>
      <c r="AS912" s="220">
        <v>4.0599999999999996</v>
      </c>
      <c r="AT912" s="220">
        <v>76</v>
      </c>
      <c r="AU912" s="219" t="s">
        <v>88</v>
      </c>
      <c r="AV912" s="220">
        <v>7</v>
      </c>
      <c r="AW912" s="220">
        <v>0.1</v>
      </c>
      <c r="AX912" s="220">
        <v>2.5</v>
      </c>
      <c r="AY912" s="220">
        <v>0.20499999999999999</v>
      </c>
      <c r="AZ912" s="220">
        <v>45.7</v>
      </c>
      <c r="BA912" s="220">
        <v>37.1</v>
      </c>
      <c r="BB912" s="219">
        <v>0.05</v>
      </c>
      <c r="BC912" s="219" t="s">
        <v>88</v>
      </c>
      <c r="BD912" s="219" t="s">
        <v>88</v>
      </c>
      <c r="BE912" s="221">
        <v>1E-3</v>
      </c>
      <c r="BF912" s="219" t="s">
        <v>88</v>
      </c>
      <c r="BG912" s="219" t="s">
        <v>88</v>
      </c>
      <c r="BH912" s="219" t="s">
        <v>88</v>
      </c>
      <c r="BI912" s="222">
        <v>92.215331150239933</v>
      </c>
      <c r="BJ912" s="223">
        <v>62.721137942078506</v>
      </c>
      <c r="BK912" s="223">
        <v>89.387750565232608</v>
      </c>
      <c r="BL912" s="223">
        <v>80.14150832</v>
      </c>
      <c r="BM912" s="223">
        <v>93.114281801780962</v>
      </c>
      <c r="BN912" s="223">
        <v>61.608367706250007</v>
      </c>
      <c r="BO912" s="223">
        <v>81.58278660690317</v>
      </c>
      <c r="BP912" s="223">
        <v>88.203429162186978</v>
      </c>
      <c r="BQ912" s="223">
        <v>85.605199058713609</v>
      </c>
      <c r="BR912" s="220">
        <v>81.039388722227272</v>
      </c>
      <c r="BS912" s="129" t="str">
        <f t="shared" si="559"/>
        <v>BUENA</v>
      </c>
      <c r="BT912" s="224">
        <v>12.195121951219512</v>
      </c>
      <c r="BU912" s="225">
        <v>0.86</v>
      </c>
      <c r="BV912" s="226">
        <v>0.98</v>
      </c>
      <c r="BW912" s="223">
        <v>1</v>
      </c>
      <c r="BX912" s="222">
        <v>0.91</v>
      </c>
      <c r="BY912" s="226">
        <v>0.999</v>
      </c>
      <c r="BZ912" s="226">
        <v>0.72847992689950802</v>
      </c>
      <c r="CA912" s="222">
        <v>0.6</v>
      </c>
      <c r="CB912" s="225">
        <v>0.86804718976593109</v>
      </c>
      <c r="CC912" s="198" t="str">
        <f t="shared" si="560"/>
        <v>Aceptable</v>
      </c>
      <c r="CD912" s="225">
        <v>0.27152007310049198</v>
      </c>
      <c r="CE912" s="220">
        <v>6.5349941373821913E-3</v>
      </c>
      <c r="CF912" s="220">
        <v>0</v>
      </c>
      <c r="CG912" s="225">
        <v>9.2685022412624718E-2</v>
      </c>
      <c r="CH912" s="199" t="str">
        <f t="shared" si="561"/>
        <v>Ninguna</v>
      </c>
      <c r="CI912" s="220">
        <v>0</v>
      </c>
      <c r="CJ912" s="220">
        <v>0</v>
      </c>
      <c r="CK912" s="220">
        <v>0.14000000000000001</v>
      </c>
      <c r="CL912" s="227">
        <v>4.6666666666666669E-2</v>
      </c>
      <c r="CM912" s="200" t="str">
        <f t="shared" si="562"/>
        <v>Ninguna</v>
      </c>
      <c r="CN912" s="220">
        <v>0</v>
      </c>
      <c r="CO912" s="220">
        <v>0</v>
      </c>
      <c r="CP912" s="200" t="str">
        <f t="shared" si="563"/>
        <v>Ninguna</v>
      </c>
      <c r="CQ912" s="228">
        <v>1.1214619960357812E-3</v>
      </c>
      <c r="CR912" s="228">
        <v>1.1214619960357812E-3</v>
      </c>
      <c r="CS912" s="200" t="str">
        <f t="shared" si="564"/>
        <v>Ninguna</v>
      </c>
      <c r="CT912" s="201" t="str">
        <f t="shared" si="558"/>
        <v>Eutrofico</v>
      </c>
      <c r="CU912" s="219" t="s">
        <v>3433</v>
      </c>
      <c r="CV912" s="219" t="s">
        <v>3432</v>
      </c>
      <c r="CW912" s="218">
        <v>44540</v>
      </c>
      <c r="CX912" s="106">
        <f t="shared" si="565"/>
        <v>2.7784863293062321</v>
      </c>
    </row>
    <row r="913" spans="1:102" ht="30" hidden="1" customHeight="1" x14ac:dyDescent="0.2">
      <c r="A913" s="209">
        <v>2021</v>
      </c>
      <c r="B913" s="210" t="s">
        <v>1663</v>
      </c>
      <c r="C913" s="210" t="s">
        <v>296</v>
      </c>
      <c r="D913" s="211" t="s">
        <v>1664</v>
      </c>
      <c r="E913" s="210" t="s">
        <v>297</v>
      </c>
      <c r="F913" s="212" t="s">
        <v>1412</v>
      </c>
      <c r="G913" s="212" t="s">
        <v>1507</v>
      </c>
      <c r="H913" s="213">
        <v>-75.123166999999995</v>
      </c>
      <c r="I913" s="214">
        <v>6.5289169999999999</v>
      </c>
      <c r="J913" s="215">
        <v>884664.68839999998</v>
      </c>
      <c r="K913" s="216">
        <v>1214452.5234000001</v>
      </c>
      <c r="L913" s="217">
        <v>1268</v>
      </c>
      <c r="M913" s="212">
        <v>2</v>
      </c>
      <c r="N913" s="212" t="s">
        <v>79</v>
      </c>
      <c r="O913" s="212">
        <v>23</v>
      </c>
      <c r="P913" s="212" t="s">
        <v>289</v>
      </c>
      <c r="Q913" s="210">
        <v>2308</v>
      </c>
      <c r="R913" s="210" t="s">
        <v>290</v>
      </c>
      <c r="S913" s="210" t="s">
        <v>291</v>
      </c>
      <c r="T913" s="210" t="s">
        <v>292</v>
      </c>
      <c r="U913" s="211" t="s">
        <v>298</v>
      </c>
      <c r="V913" s="210" t="s">
        <v>299</v>
      </c>
      <c r="W913" s="210" t="s">
        <v>300</v>
      </c>
      <c r="X913" s="218" t="s">
        <v>296</v>
      </c>
      <c r="Y913" s="218">
        <v>44522</v>
      </c>
      <c r="Z913" s="219">
        <v>1614.67</v>
      </c>
      <c r="AA913" s="219">
        <v>7.69</v>
      </c>
      <c r="AB913" s="219">
        <v>65.45</v>
      </c>
      <c r="AC913" s="219">
        <v>23.9</v>
      </c>
      <c r="AD913" s="219">
        <v>24.7</v>
      </c>
      <c r="AE913" s="219">
        <v>7.78</v>
      </c>
      <c r="AF913" s="219">
        <v>103.2</v>
      </c>
      <c r="AG913" s="219">
        <v>0.80000000000000071</v>
      </c>
      <c r="AH913" s="220">
        <v>10</v>
      </c>
      <c r="AI913" s="220">
        <v>2</v>
      </c>
      <c r="AJ913" s="219" t="s">
        <v>88</v>
      </c>
      <c r="AK913" s="219" t="s">
        <v>88</v>
      </c>
      <c r="AL913" s="220">
        <v>2160</v>
      </c>
      <c r="AM913" s="220">
        <v>10120</v>
      </c>
      <c r="AN913" s="220">
        <v>2282</v>
      </c>
      <c r="AO913" s="220">
        <v>0.5</v>
      </c>
      <c r="AP913" s="220">
        <v>0.2484863293062323</v>
      </c>
      <c r="AQ913" s="220">
        <v>0.03</v>
      </c>
      <c r="AR913" s="220">
        <v>2.5</v>
      </c>
      <c r="AS913" s="220">
        <v>14.8</v>
      </c>
      <c r="AT913" s="220">
        <v>94</v>
      </c>
      <c r="AU913" s="219" t="s">
        <v>88</v>
      </c>
      <c r="AV913" s="220">
        <v>11</v>
      </c>
      <c r="AW913" s="220">
        <v>0.1</v>
      </c>
      <c r="AX913" s="220">
        <v>2.5</v>
      </c>
      <c r="AY913" s="220">
        <v>0.22500000000000001</v>
      </c>
      <c r="AZ913" s="220">
        <v>29.6</v>
      </c>
      <c r="BA913" s="220">
        <v>20.2</v>
      </c>
      <c r="BB913" s="219">
        <v>0.05</v>
      </c>
      <c r="BC913" s="219" t="s">
        <v>88</v>
      </c>
      <c r="BD913" s="219" t="s">
        <v>88</v>
      </c>
      <c r="BE913" s="221" t="s">
        <v>88</v>
      </c>
      <c r="BF913" s="219" t="s">
        <v>88</v>
      </c>
      <c r="BG913" s="219" t="s">
        <v>88</v>
      </c>
      <c r="BH913" s="219" t="s">
        <v>88</v>
      </c>
      <c r="BI913" s="222">
        <v>98.735223852035347</v>
      </c>
      <c r="BJ913" s="223">
        <v>17.484217423918665</v>
      </c>
      <c r="BK913" s="223">
        <v>91.356056448003073</v>
      </c>
      <c r="BL913" s="223">
        <v>80.14150832</v>
      </c>
      <c r="BM913" s="223">
        <v>93.114281801780962</v>
      </c>
      <c r="BN913" s="223">
        <v>61.608367706250007</v>
      </c>
      <c r="BO913" s="223">
        <v>89.428374924745114</v>
      </c>
      <c r="BP913" s="223">
        <v>68.428337481418239</v>
      </c>
      <c r="BQ913" s="223">
        <v>84.648442093105601</v>
      </c>
      <c r="BR913" s="220">
        <v>74.261955355461808</v>
      </c>
      <c r="BS913" s="129" t="str">
        <f t="shared" si="559"/>
        <v>BUENA</v>
      </c>
      <c r="BT913" s="224">
        <v>11.111111111111111</v>
      </c>
      <c r="BU913" s="225">
        <v>0.96799999999999997</v>
      </c>
      <c r="BV913" s="226">
        <v>0.1</v>
      </c>
      <c r="BW913" s="223">
        <v>1</v>
      </c>
      <c r="BX913" s="222">
        <v>0.91</v>
      </c>
      <c r="BY913" s="226">
        <v>0.98699999999999999</v>
      </c>
      <c r="BZ913" s="226">
        <v>0.85095447807225244</v>
      </c>
      <c r="CA913" s="222">
        <v>0.6</v>
      </c>
      <c r="CB913" s="225">
        <v>0.77759362693011536</v>
      </c>
      <c r="CC913" s="198" t="str">
        <f t="shared" si="560"/>
        <v>Aceptable</v>
      </c>
      <c r="CD913" s="225">
        <v>0.14904552192774756</v>
      </c>
      <c r="CE913" s="220">
        <v>0</v>
      </c>
      <c r="CF913" s="220">
        <v>0</v>
      </c>
      <c r="CG913" s="225">
        <v>4.968184064258252E-2</v>
      </c>
      <c r="CH913" s="199" t="str">
        <f t="shared" si="561"/>
        <v>Ninguna</v>
      </c>
      <c r="CI913" s="220">
        <v>0</v>
      </c>
      <c r="CJ913" s="220">
        <v>0.80290108700211693</v>
      </c>
      <c r="CK913" s="220">
        <v>0</v>
      </c>
      <c r="CL913" s="227">
        <v>0.26763369566737233</v>
      </c>
      <c r="CM913" s="200" t="str">
        <f t="shared" si="562"/>
        <v>Baja</v>
      </c>
      <c r="CN913" s="220">
        <v>1.3000000000000001E-2</v>
      </c>
      <c r="CO913" s="220">
        <v>1.3000000000000001E-2</v>
      </c>
      <c r="CP913" s="200" t="str">
        <f t="shared" si="563"/>
        <v>Ninguna</v>
      </c>
      <c r="CQ913" s="228">
        <v>1.0461881180254288E-2</v>
      </c>
      <c r="CR913" s="228">
        <v>1.0461881180254288E-2</v>
      </c>
      <c r="CS913" s="200" t="str">
        <f t="shared" si="564"/>
        <v>Ninguna</v>
      </c>
      <c r="CT913" s="201" t="str">
        <f t="shared" si="558"/>
        <v>Eutrofico</v>
      </c>
      <c r="CU913" s="219" t="s">
        <v>3434</v>
      </c>
      <c r="CV913" s="219" t="s">
        <v>3435</v>
      </c>
      <c r="CW913" s="218">
        <v>44540</v>
      </c>
      <c r="CX913" s="106">
        <f t="shared" si="565"/>
        <v>2.7784863293062321</v>
      </c>
    </row>
    <row r="914" spans="1:102" ht="30" hidden="1" customHeight="1" x14ac:dyDescent="0.2">
      <c r="A914" s="209">
        <v>2021</v>
      </c>
      <c r="B914" s="210" t="s">
        <v>3109</v>
      </c>
      <c r="C914" s="210" t="s">
        <v>520</v>
      </c>
      <c r="D914" s="211" t="s">
        <v>1763</v>
      </c>
      <c r="E914" s="210" t="s">
        <v>1450</v>
      </c>
      <c r="F914" s="212" t="s">
        <v>1412</v>
      </c>
      <c r="G914" s="212" t="s">
        <v>1507</v>
      </c>
      <c r="H914" s="213">
        <v>-75.122857999999994</v>
      </c>
      <c r="I914" s="214">
        <v>6.887556</v>
      </c>
      <c r="J914" s="215">
        <v>884460.11060000001</v>
      </c>
      <c r="K914" s="216">
        <v>1253517.1923</v>
      </c>
      <c r="L914" s="217">
        <v>1509</v>
      </c>
      <c r="M914" s="212" t="s">
        <v>2544</v>
      </c>
      <c r="N914" s="212" t="s">
        <v>79</v>
      </c>
      <c r="O914" s="212" t="s">
        <v>2684</v>
      </c>
      <c r="P914" s="212" t="s">
        <v>685</v>
      </c>
      <c r="Q914" s="210" t="s">
        <v>2690</v>
      </c>
      <c r="R914" s="210" t="s">
        <v>703</v>
      </c>
      <c r="S914" s="210" t="s">
        <v>515</v>
      </c>
      <c r="T914" s="210" t="s">
        <v>516</v>
      </c>
      <c r="U914" s="211" t="s">
        <v>517</v>
      </c>
      <c r="V914" s="210" t="s">
        <v>518</v>
      </c>
      <c r="W914" s="210" t="s">
        <v>519</v>
      </c>
      <c r="X914" s="218" t="s">
        <v>520</v>
      </c>
      <c r="Y914" s="218">
        <v>44523</v>
      </c>
      <c r="Z914" s="219">
        <v>22.28</v>
      </c>
      <c r="AA914" s="219">
        <v>6.55</v>
      </c>
      <c r="AB914" s="219">
        <v>15.56</v>
      </c>
      <c r="AC914" s="219">
        <v>17.2</v>
      </c>
      <c r="AD914" s="219">
        <v>18.600000000000001</v>
      </c>
      <c r="AE914" s="219">
        <v>6.96</v>
      </c>
      <c r="AF914" s="219">
        <v>90.3</v>
      </c>
      <c r="AG914" s="219">
        <v>1.4000000000000021</v>
      </c>
      <c r="AH914" s="220">
        <v>10</v>
      </c>
      <c r="AI914" s="220">
        <v>2</v>
      </c>
      <c r="AJ914" s="219" t="s">
        <v>88</v>
      </c>
      <c r="AK914" s="219" t="s">
        <v>88</v>
      </c>
      <c r="AL914" s="220">
        <v>64</v>
      </c>
      <c r="AM914" s="220">
        <v>4892</v>
      </c>
      <c r="AN914" s="220">
        <v>4113</v>
      </c>
      <c r="AO914" s="220">
        <v>0.5</v>
      </c>
      <c r="AP914" s="220">
        <v>0.2484863293062323</v>
      </c>
      <c r="AQ914" s="220">
        <v>0.03</v>
      </c>
      <c r="AR914" s="220">
        <v>2.5</v>
      </c>
      <c r="AS914" s="220">
        <v>4.82</v>
      </c>
      <c r="AT914" s="220">
        <v>34</v>
      </c>
      <c r="AU914" s="219" t="s">
        <v>88</v>
      </c>
      <c r="AV914" s="220">
        <v>7</v>
      </c>
      <c r="AW914" s="220">
        <v>0.1</v>
      </c>
      <c r="AX914" s="220">
        <v>2.5</v>
      </c>
      <c r="AY914" s="220">
        <v>0.17499999999999999</v>
      </c>
      <c r="AZ914" s="220">
        <v>3.82</v>
      </c>
      <c r="BA914" s="220">
        <v>3.81</v>
      </c>
      <c r="BB914" s="219">
        <v>0.05</v>
      </c>
      <c r="BC914" s="219" t="s">
        <v>88</v>
      </c>
      <c r="BD914" s="219" t="s">
        <v>88</v>
      </c>
      <c r="BE914" s="221">
        <v>1E-3</v>
      </c>
      <c r="BF914" s="219" t="s">
        <v>88</v>
      </c>
      <c r="BG914" s="219">
        <v>0.01</v>
      </c>
      <c r="BH914" s="219" t="s">
        <v>88</v>
      </c>
      <c r="BI914" s="222">
        <v>95.335494864676122</v>
      </c>
      <c r="BJ914" s="223">
        <v>14.22382064052708</v>
      </c>
      <c r="BK914" s="223">
        <v>75.433527931279713</v>
      </c>
      <c r="BL914" s="223">
        <v>80.14150832</v>
      </c>
      <c r="BM914" s="223">
        <v>93.114281801780962</v>
      </c>
      <c r="BN914" s="223">
        <v>61.608367706250007</v>
      </c>
      <c r="BO914" s="223">
        <v>88.170753484043075</v>
      </c>
      <c r="BP914" s="223">
        <v>86.515338109635081</v>
      </c>
      <c r="BQ914" s="223">
        <v>84.970945501489609</v>
      </c>
      <c r="BR914" s="220">
        <v>72.754632950202534</v>
      </c>
      <c r="BS914" s="129" t="str">
        <f t="shared" si="559"/>
        <v>BUENA</v>
      </c>
      <c r="BT914" s="224">
        <v>14.285714285714286</v>
      </c>
      <c r="BU914" s="225">
        <v>0.90300000000000002</v>
      </c>
      <c r="BV914" s="226">
        <v>0.1</v>
      </c>
      <c r="BW914" s="223">
        <v>0.79245154960846109</v>
      </c>
      <c r="BX914" s="222">
        <v>0.91</v>
      </c>
      <c r="BY914" s="226">
        <v>0.999</v>
      </c>
      <c r="BZ914" s="226">
        <v>0.97825833227685799</v>
      </c>
      <c r="CA914" s="222">
        <v>0.6</v>
      </c>
      <c r="CB914" s="225">
        <v>0.75763938346394466</v>
      </c>
      <c r="CC914" s="198" t="str">
        <f t="shared" si="560"/>
        <v>Aceptable</v>
      </c>
      <c r="CD914" s="225">
        <v>2.1741667723142007E-2</v>
      </c>
      <c r="CE914" s="220">
        <v>0</v>
      </c>
      <c r="CF914" s="220">
        <v>0</v>
      </c>
      <c r="CG914" s="225">
        <v>7.2472225743806691E-3</v>
      </c>
      <c r="CH914" s="199" t="str">
        <f t="shared" si="561"/>
        <v>Ninguna</v>
      </c>
      <c r="CI914" s="220">
        <v>0</v>
      </c>
      <c r="CJ914" s="220">
        <v>0.6261124110839793</v>
      </c>
      <c r="CK914" s="220">
        <v>9.6999999999999975E-2</v>
      </c>
      <c r="CL914" s="227">
        <v>0.24103747036132642</v>
      </c>
      <c r="CM914" s="200" t="str">
        <f t="shared" si="562"/>
        <v>Baja</v>
      </c>
      <c r="CN914" s="220">
        <v>0</v>
      </c>
      <c r="CO914" s="220">
        <v>0</v>
      </c>
      <c r="CP914" s="200" t="str">
        <f t="shared" si="563"/>
        <v>Ninguna</v>
      </c>
      <c r="CQ914" s="228">
        <v>2.0701753896886231E-4</v>
      </c>
      <c r="CR914" s="228">
        <v>2.0701753896886231E-4</v>
      </c>
      <c r="CS914" s="200" t="str">
        <f t="shared" si="564"/>
        <v>Ninguna</v>
      </c>
      <c r="CT914" s="201" t="str">
        <f t="shared" si="558"/>
        <v>Eutrofico</v>
      </c>
      <c r="CU914" s="219" t="s">
        <v>3436</v>
      </c>
      <c r="CV914" s="219" t="s">
        <v>3437</v>
      </c>
      <c r="CW914" s="218">
        <v>44543</v>
      </c>
      <c r="CX914" s="106">
        <f t="shared" si="565"/>
        <v>2.7784863293062321</v>
      </c>
    </row>
    <row r="915" spans="1:102" ht="30" hidden="1" customHeight="1" x14ac:dyDescent="0.2">
      <c r="A915" s="209">
        <v>2021</v>
      </c>
      <c r="B915" s="210" t="s">
        <v>3115</v>
      </c>
      <c r="C915" s="210" t="s">
        <v>520</v>
      </c>
      <c r="D915" s="211" t="s">
        <v>3116</v>
      </c>
      <c r="E915" s="210" t="s">
        <v>1450</v>
      </c>
      <c r="F915" s="212" t="s">
        <v>1412</v>
      </c>
      <c r="G915" s="212" t="s">
        <v>1494</v>
      </c>
      <c r="H915" s="213">
        <v>-75.075603000000001</v>
      </c>
      <c r="I915" s="214">
        <v>6.9729999999999999</v>
      </c>
      <c r="J915" s="215">
        <v>889703.48129999998</v>
      </c>
      <c r="K915" s="216">
        <v>1262956.7120999999</v>
      </c>
      <c r="L915" s="217">
        <v>1450</v>
      </c>
      <c r="M915" s="212" t="s">
        <v>2544</v>
      </c>
      <c r="N915" s="212" t="s">
        <v>79</v>
      </c>
      <c r="O915" s="212" t="s">
        <v>2684</v>
      </c>
      <c r="P915" s="212" t="s">
        <v>685</v>
      </c>
      <c r="Q915" s="210" t="s">
        <v>2690</v>
      </c>
      <c r="R915" s="210" t="s">
        <v>703</v>
      </c>
      <c r="S915" s="210" t="s">
        <v>515</v>
      </c>
      <c r="T915" s="210" t="s">
        <v>516</v>
      </c>
      <c r="U915" s="211" t="s">
        <v>517</v>
      </c>
      <c r="V915" s="210" t="s">
        <v>518</v>
      </c>
      <c r="W915" s="210" t="s">
        <v>519</v>
      </c>
      <c r="X915" s="218" t="s">
        <v>520</v>
      </c>
      <c r="Y915" s="218">
        <v>44523</v>
      </c>
      <c r="Z915" s="219">
        <v>2117.5</v>
      </c>
      <c r="AA915" s="219">
        <v>7.04</v>
      </c>
      <c r="AB915" s="219">
        <v>27.8</v>
      </c>
      <c r="AC915" s="219">
        <v>22</v>
      </c>
      <c r="AD915" s="219">
        <v>23.6</v>
      </c>
      <c r="AE915" s="219">
        <v>8.4700000000000006</v>
      </c>
      <c r="AF915" s="219">
        <v>101.8</v>
      </c>
      <c r="AG915" s="219">
        <v>1.6000000000000014</v>
      </c>
      <c r="AH915" s="220">
        <v>39.299999999999997</v>
      </c>
      <c r="AI915" s="220">
        <v>2</v>
      </c>
      <c r="AJ915" s="219" t="s">
        <v>88</v>
      </c>
      <c r="AK915" s="219" t="s">
        <v>88</v>
      </c>
      <c r="AL915" s="220">
        <v>13540</v>
      </c>
      <c r="AM915" s="220">
        <v>81640</v>
      </c>
      <c r="AN915" s="220">
        <v>13760</v>
      </c>
      <c r="AO915" s="220">
        <v>0.5</v>
      </c>
      <c r="AP915" s="220">
        <v>0.2484863293062323</v>
      </c>
      <c r="AQ915" s="220">
        <v>0.03</v>
      </c>
      <c r="AR915" s="220">
        <v>2.5</v>
      </c>
      <c r="AS915" s="220">
        <v>8853</v>
      </c>
      <c r="AT915" s="220">
        <v>3804</v>
      </c>
      <c r="AU915" s="219" t="s">
        <v>88</v>
      </c>
      <c r="AV915" s="220">
        <v>3526</v>
      </c>
      <c r="AW915" s="220">
        <v>2.5</v>
      </c>
      <c r="AX915" s="220">
        <v>2.5</v>
      </c>
      <c r="AY915" s="220">
        <v>0.1</v>
      </c>
      <c r="AZ915" s="220">
        <v>7.46</v>
      </c>
      <c r="BA915" s="220">
        <v>14.6</v>
      </c>
      <c r="BB915" s="219">
        <v>0.05</v>
      </c>
      <c r="BC915" s="219" t="s">
        <v>88</v>
      </c>
      <c r="BD915" s="219" t="s">
        <v>88</v>
      </c>
      <c r="BE915" s="221">
        <v>1E-3</v>
      </c>
      <c r="BF915" s="219" t="s">
        <v>88</v>
      </c>
      <c r="BG915" s="219">
        <v>0.1</v>
      </c>
      <c r="BH915" s="219" t="s">
        <v>88</v>
      </c>
      <c r="BI915" s="222">
        <v>98.81025407092848</v>
      </c>
      <c r="BJ915" s="223">
        <v>9.0148476969770535</v>
      </c>
      <c r="BK915" s="223">
        <v>89.387750565232608</v>
      </c>
      <c r="BL915" s="223">
        <v>80.14150832</v>
      </c>
      <c r="BM915" s="223">
        <v>93.114281801780962</v>
      </c>
      <c r="BN915" s="223">
        <v>61.608367706250007</v>
      </c>
      <c r="BO915" s="223">
        <v>87.655782758573665</v>
      </c>
      <c r="BP915" s="223">
        <v>5</v>
      </c>
      <c r="BQ915" s="223">
        <v>20</v>
      </c>
      <c r="BR915" s="220">
        <v>62.926180527610221</v>
      </c>
      <c r="BS915" s="129" t="str">
        <f t="shared" si="559"/>
        <v>MEDIA</v>
      </c>
      <c r="BT915" s="224">
        <v>25</v>
      </c>
      <c r="BU915" s="225">
        <v>0.98199999999999998</v>
      </c>
      <c r="BV915" s="226">
        <v>0.1</v>
      </c>
      <c r="BW915" s="223">
        <v>1</v>
      </c>
      <c r="BX915" s="222">
        <v>0.51</v>
      </c>
      <c r="BY915" s="226">
        <v>0</v>
      </c>
      <c r="BZ915" s="226">
        <v>0.95268269222108393</v>
      </c>
      <c r="CA915" s="222">
        <v>0.15</v>
      </c>
      <c r="CB915" s="225">
        <v>0.53689557691095191</v>
      </c>
      <c r="CC915" s="198" t="str">
        <f t="shared" si="560"/>
        <v>Regular</v>
      </c>
      <c r="CD915" s="225">
        <v>4.7317307778916122E-2</v>
      </c>
      <c r="CE915" s="220">
        <v>0</v>
      </c>
      <c r="CF915" s="220">
        <v>0</v>
      </c>
      <c r="CG915" s="225">
        <v>1.5772435926305374E-2</v>
      </c>
      <c r="CH915" s="199" t="str">
        <f t="shared" si="561"/>
        <v>Ninguna</v>
      </c>
      <c r="CI915" s="220">
        <v>0</v>
      </c>
      <c r="CJ915" s="220">
        <v>1</v>
      </c>
      <c r="CK915" s="220">
        <v>0</v>
      </c>
      <c r="CL915" s="227">
        <v>0.33333333333333331</v>
      </c>
      <c r="CM915" s="200" t="str">
        <f t="shared" si="562"/>
        <v>Baja</v>
      </c>
      <c r="CN915" s="220">
        <v>1</v>
      </c>
      <c r="CO915" s="220">
        <v>1</v>
      </c>
      <c r="CP915" s="200" t="str">
        <f t="shared" si="563"/>
        <v>Muy Alta</v>
      </c>
      <c r="CQ915" s="228">
        <v>1.1214619960357812E-3</v>
      </c>
      <c r="CR915" s="228">
        <v>1.1214619960357812E-3</v>
      </c>
      <c r="CS915" s="200" t="str">
        <f t="shared" si="564"/>
        <v>Ninguna</v>
      </c>
      <c r="CT915" s="201" t="str">
        <f t="shared" si="558"/>
        <v>Eutrofico</v>
      </c>
      <c r="CU915" s="219" t="s">
        <v>3438</v>
      </c>
      <c r="CV915" s="219" t="s">
        <v>3437</v>
      </c>
      <c r="CW915" s="218">
        <v>44543</v>
      </c>
      <c r="CX915" s="106">
        <f t="shared" si="565"/>
        <v>2.7784863293062321</v>
      </c>
    </row>
    <row r="916" spans="1:102" ht="30" hidden="1" customHeight="1" x14ac:dyDescent="0.2">
      <c r="A916" s="209">
        <v>2021</v>
      </c>
      <c r="B916" s="210" t="s">
        <v>3138</v>
      </c>
      <c r="C916" s="210" t="s">
        <v>286</v>
      </c>
      <c r="D916" s="211" t="s">
        <v>1783</v>
      </c>
      <c r="E916" s="210" t="s">
        <v>282</v>
      </c>
      <c r="F916" s="212" t="s">
        <v>241</v>
      </c>
      <c r="G916" s="212" t="s">
        <v>1507</v>
      </c>
      <c r="H916" s="213">
        <v>-75.493680999999995</v>
      </c>
      <c r="I916" s="214">
        <v>6.9409640000000001</v>
      </c>
      <c r="J916" s="215">
        <v>843484.47609999997</v>
      </c>
      <c r="K916" s="216">
        <v>1259530.983</v>
      </c>
      <c r="L916" s="217">
        <v>2599</v>
      </c>
      <c r="M916" s="212" t="s">
        <v>2544</v>
      </c>
      <c r="N916" s="212" t="s">
        <v>79</v>
      </c>
      <c r="O916" s="212" t="s">
        <v>2684</v>
      </c>
      <c r="P916" s="212" t="s">
        <v>685</v>
      </c>
      <c r="Q916" s="210" t="s">
        <v>243</v>
      </c>
      <c r="R916" s="210" t="s">
        <v>2694</v>
      </c>
      <c r="S916" s="210" t="s">
        <v>1318</v>
      </c>
      <c r="T916" s="210" t="s">
        <v>2695</v>
      </c>
      <c r="U916" s="211" t="s">
        <v>283</v>
      </c>
      <c r="V916" s="210" t="s">
        <v>2699</v>
      </c>
      <c r="W916" s="210" t="s">
        <v>285</v>
      </c>
      <c r="X916" s="218" t="s">
        <v>286</v>
      </c>
      <c r="Y916" s="218">
        <v>44526</v>
      </c>
      <c r="Z916" s="219">
        <v>165</v>
      </c>
      <c r="AA916" s="219">
        <v>17.829999999999998</v>
      </c>
      <c r="AB916" s="219">
        <v>6.95</v>
      </c>
      <c r="AC916" s="219">
        <v>13.7</v>
      </c>
      <c r="AD916" s="219">
        <v>14.1</v>
      </c>
      <c r="AE916" s="219">
        <v>7.73</v>
      </c>
      <c r="AF916" s="219">
        <v>102.2</v>
      </c>
      <c r="AG916" s="219">
        <v>0.40000000000000036</v>
      </c>
      <c r="AH916" s="220">
        <v>10</v>
      </c>
      <c r="AI916" s="220">
        <v>2</v>
      </c>
      <c r="AJ916" s="219" t="s">
        <v>88</v>
      </c>
      <c r="AK916" s="219" t="s">
        <v>88</v>
      </c>
      <c r="AL916" s="220">
        <v>110</v>
      </c>
      <c r="AM916" s="220">
        <v>446</v>
      </c>
      <c r="AN916" s="220">
        <v>122</v>
      </c>
      <c r="AO916" s="220">
        <v>0.5</v>
      </c>
      <c r="AP916" s="220">
        <v>0.2484863293062323</v>
      </c>
      <c r="AQ916" s="220">
        <v>0.03</v>
      </c>
      <c r="AR916" s="220">
        <v>2.5</v>
      </c>
      <c r="AS916" s="220">
        <v>2.4300000000000002</v>
      </c>
      <c r="AT916" s="220">
        <v>33</v>
      </c>
      <c r="AU916" s="219" t="s">
        <v>88</v>
      </c>
      <c r="AV916" s="220">
        <v>7</v>
      </c>
      <c r="AW916" s="220">
        <v>0.1</v>
      </c>
      <c r="AX916" s="220">
        <v>2.5</v>
      </c>
      <c r="AY916" s="220">
        <v>0.152</v>
      </c>
      <c r="AZ916" s="220">
        <v>6.86</v>
      </c>
      <c r="BA916" s="220">
        <v>4.59</v>
      </c>
      <c r="BB916" s="219" t="s">
        <v>88</v>
      </c>
      <c r="BC916" s="219" t="s">
        <v>88</v>
      </c>
      <c r="BD916" s="219" t="s">
        <v>88</v>
      </c>
      <c r="BE916" s="221" t="s">
        <v>88</v>
      </c>
      <c r="BF916" s="219" t="s">
        <v>88</v>
      </c>
      <c r="BG916" s="219" t="s">
        <v>88</v>
      </c>
      <c r="BH916" s="219" t="s">
        <v>88</v>
      </c>
      <c r="BI916" s="222">
        <v>98.799678212110464</v>
      </c>
      <c r="BJ916" s="223">
        <v>41.709860610532942</v>
      </c>
      <c r="BK916" s="223">
        <v>0</v>
      </c>
      <c r="BL916" s="223">
        <v>80.14150832</v>
      </c>
      <c r="BM916" s="223">
        <v>93.114281801780962</v>
      </c>
      <c r="BN916" s="223">
        <v>61.608367706250007</v>
      </c>
      <c r="BO916" s="223">
        <v>90.015511174602338</v>
      </c>
      <c r="BP916" s="223">
        <v>91.99392478327583</v>
      </c>
      <c r="BQ916" s="223">
        <v>84.897484824483101</v>
      </c>
      <c r="BR916" s="220">
        <v>70.061242897583256</v>
      </c>
      <c r="BS916" s="129" t="str">
        <f t="shared" si="559"/>
        <v>BUENA</v>
      </c>
      <c r="BT916" s="224">
        <v>16.447368421052634</v>
      </c>
      <c r="BU916" s="225">
        <v>0.97799999999999998</v>
      </c>
      <c r="BV916" s="226">
        <v>0.91246045074186344</v>
      </c>
      <c r="BW916" s="223">
        <v>0.1</v>
      </c>
      <c r="BX916" s="222">
        <v>0.91</v>
      </c>
      <c r="BY916" s="226">
        <v>0.999</v>
      </c>
      <c r="BZ916" s="226">
        <v>0.99261654490097484</v>
      </c>
      <c r="CA916" s="222">
        <v>0.8</v>
      </c>
      <c r="CB916" s="225">
        <v>0.81645077938999744</v>
      </c>
      <c r="CC916" s="198" t="str">
        <f t="shared" si="560"/>
        <v>Aceptable</v>
      </c>
      <c r="CD916" s="225">
        <v>7.3834550990251073E-3</v>
      </c>
      <c r="CE916" s="220">
        <v>0</v>
      </c>
      <c r="CF916" s="220">
        <v>0</v>
      </c>
      <c r="CG916" s="225">
        <v>2.4611516996750358E-3</v>
      </c>
      <c r="CH916" s="199" t="str">
        <f t="shared" si="561"/>
        <v>Ninguna</v>
      </c>
      <c r="CI916" s="220">
        <v>0</v>
      </c>
      <c r="CJ916" s="220">
        <v>0</v>
      </c>
      <c r="CK916" s="220">
        <v>0</v>
      </c>
      <c r="CL916" s="227">
        <v>0</v>
      </c>
      <c r="CM916" s="200" t="str">
        <f t="shared" si="562"/>
        <v>Ninguna</v>
      </c>
      <c r="CN916" s="220">
        <v>0</v>
      </c>
      <c r="CO916" s="220">
        <v>0</v>
      </c>
      <c r="CP916" s="200" t="str">
        <f t="shared" si="563"/>
        <v>Ninguna</v>
      </c>
      <c r="CQ916" s="228">
        <v>0.99999999999993938</v>
      </c>
      <c r="CR916" s="228">
        <v>0.99999999999993938</v>
      </c>
      <c r="CS916" s="200" t="str">
        <f t="shared" si="564"/>
        <v>Muy Alta</v>
      </c>
      <c r="CT916" s="201" t="str">
        <f t="shared" si="558"/>
        <v>Eutrofico</v>
      </c>
      <c r="CU916" s="219" t="s">
        <v>3439</v>
      </c>
      <c r="CV916" s="219" t="s">
        <v>3440</v>
      </c>
      <c r="CW916" s="218">
        <v>44545</v>
      </c>
      <c r="CX916" s="106">
        <f t="shared" si="565"/>
        <v>2.7784863293062321</v>
      </c>
    </row>
    <row r="917" spans="1:102" ht="30" hidden="1" customHeight="1" x14ac:dyDescent="0.2">
      <c r="A917" s="209">
        <v>2021</v>
      </c>
      <c r="B917" s="210" t="s">
        <v>3145</v>
      </c>
      <c r="C917" s="210" t="s">
        <v>286</v>
      </c>
      <c r="D917" s="211" t="s">
        <v>1779</v>
      </c>
      <c r="E917" s="210" t="s">
        <v>282</v>
      </c>
      <c r="F917" s="212" t="s">
        <v>241</v>
      </c>
      <c r="G917" s="212" t="s">
        <v>1494</v>
      </c>
      <c r="H917" s="213">
        <v>-75.424666999999999</v>
      </c>
      <c r="I917" s="214">
        <v>6.9543609999999996</v>
      </c>
      <c r="J917" s="215">
        <v>851117.53189999994</v>
      </c>
      <c r="K917" s="216">
        <v>1260990.7285</v>
      </c>
      <c r="L917" s="217">
        <v>2066</v>
      </c>
      <c r="M917" s="212" t="s">
        <v>2544</v>
      </c>
      <c r="N917" s="212" t="s">
        <v>79</v>
      </c>
      <c r="O917" s="212" t="s">
        <v>2684</v>
      </c>
      <c r="P917" s="212" t="s">
        <v>685</v>
      </c>
      <c r="Q917" s="210" t="s">
        <v>243</v>
      </c>
      <c r="R917" s="210" t="s">
        <v>2694</v>
      </c>
      <c r="S917" s="210" t="s">
        <v>1318</v>
      </c>
      <c r="T917" s="210" t="s">
        <v>2695</v>
      </c>
      <c r="U917" s="211" t="s">
        <v>283</v>
      </c>
      <c r="V917" s="210" t="s">
        <v>2699</v>
      </c>
      <c r="W917" s="210" t="s">
        <v>285</v>
      </c>
      <c r="X917" s="218" t="s">
        <v>286</v>
      </c>
      <c r="Y917" s="218">
        <v>44526</v>
      </c>
      <c r="Z917" s="219">
        <v>1214</v>
      </c>
      <c r="AA917" s="219">
        <v>91.05</v>
      </c>
      <c r="AB917" s="219">
        <v>7.31</v>
      </c>
      <c r="AC917" s="219">
        <v>16.899999999999999</v>
      </c>
      <c r="AD917" s="219">
        <v>17.100000000000001</v>
      </c>
      <c r="AE917" s="219">
        <v>7.78</v>
      </c>
      <c r="AF917" s="219">
        <v>103.5</v>
      </c>
      <c r="AG917" s="219">
        <v>0.20000000000000284</v>
      </c>
      <c r="AH917" s="220">
        <v>29.7</v>
      </c>
      <c r="AI917" s="220">
        <v>9.81</v>
      </c>
      <c r="AJ917" s="219" t="s">
        <v>88</v>
      </c>
      <c r="AK917" s="219" t="s">
        <v>88</v>
      </c>
      <c r="AL917" s="220">
        <v>198630</v>
      </c>
      <c r="AM917" s="220">
        <v>816400</v>
      </c>
      <c r="AN917" s="220">
        <v>198630</v>
      </c>
      <c r="AO917" s="220">
        <v>0.5</v>
      </c>
      <c r="AP917" s="220">
        <v>0.2484863293062323</v>
      </c>
      <c r="AQ917" s="220">
        <v>5.0999999999999997E-2</v>
      </c>
      <c r="AR917" s="220">
        <v>2.5</v>
      </c>
      <c r="AS917" s="220">
        <v>33.4</v>
      </c>
      <c r="AT917" s="220">
        <v>163</v>
      </c>
      <c r="AU917" s="219" t="s">
        <v>88</v>
      </c>
      <c r="AV917" s="220">
        <v>50</v>
      </c>
      <c r="AW917" s="220">
        <v>0.1</v>
      </c>
      <c r="AX917" s="220">
        <v>2.5</v>
      </c>
      <c r="AY917" s="220">
        <v>0.372</v>
      </c>
      <c r="AZ917" s="220">
        <v>28.9</v>
      </c>
      <c r="BA917" s="220">
        <v>21</v>
      </c>
      <c r="BB917" s="219" t="s">
        <v>88</v>
      </c>
      <c r="BC917" s="219" t="s">
        <v>88</v>
      </c>
      <c r="BD917" s="219" t="s">
        <v>88</v>
      </c>
      <c r="BE917" s="221" t="s">
        <v>88</v>
      </c>
      <c r="BF917" s="219" t="s">
        <v>88</v>
      </c>
      <c r="BG917" s="219" t="s">
        <v>88</v>
      </c>
      <c r="BH917" s="219" t="s">
        <v>88</v>
      </c>
      <c r="BI917" s="222">
        <v>98.705369786259482</v>
      </c>
      <c r="BJ917" s="223">
        <v>2</v>
      </c>
      <c r="BK917" s="223">
        <v>0</v>
      </c>
      <c r="BL917" s="223">
        <v>34.224164752668344</v>
      </c>
      <c r="BM917" s="223">
        <v>93.114281801780962</v>
      </c>
      <c r="BN917" s="223">
        <v>61.608367706250007</v>
      </c>
      <c r="BO917" s="223">
        <v>90.230538484720753</v>
      </c>
      <c r="BP917" s="223">
        <v>48.852184232067032</v>
      </c>
      <c r="BQ917" s="223">
        <v>76.49422305170711</v>
      </c>
      <c r="BR917" s="220">
        <v>54.622660137917663</v>
      </c>
      <c r="BS917" s="129" t="str">
        <f t="shared" si="559"/>
        <v>MEDIA</v>
      </c>
      <c r="BT917" s="224">
        <v>6.720430107526882</v>
      </c>
      <c r="BU917" s="225">
        <v>0.96500000000000008</v>
      </c>
      <c r="BV917" s="226">
        <v>0.1</v>
      </c>
      <c r="BW917" s="223">
        <v>0.1</v>
      </c>
      <c r="BX917" s="222">
        <v>0.51</v>
      </c>
      <c r="BY917" s="226">
        <v>0.87</v>
      </c>
      <c r="BZ917" s="226">
        <v>0.99209959627448929</v>
      </c>
      <c r="CA917" s="222">
        <v>0.35</v>
      </c>
      <c r="CB917" s="225">
        <v>0.56349394347842863</v>
      </c>
      <c r="CC917" s="198" t="str">
        <f t="shared" si="560"/>
        <v>Regular</v>
      </c>
      <c r="CD917" s="225">
        <v>7.9004037255106848E-3</v>
      </c>
      <c r="CE917" s="220">
        <v>0</v>
      </c>
      <c r="CF917" s="220">
        <v>0</v>
      </c>
      <c r="CG917" s="225">
        <v>2.6334679085035615E-3</v>
      </c>
      <c r="CH917" s="199" t="str">
        <f t="shared" si="561"/>
        <v>Ninguna</v>
      </c>
      <c r="CI917" s="220">
        <v>0.64416830516596391</v>
      </c>
      <c r="CJ917" s="220">
        <v>1</v>
      </c>
      <c r="CK917" s="220">
        <v>0</v>
      </c>
      <c r="CL917" s="227">
        <v>0.54805610172198793</v>
      </c>
      <c r="CM917" s="200" t="str">
        <f t="shared" si="562"/>
        <v>Media</v>
      </c>
      <c r="CN917" s="220">
        <v>0.13</v>
      </c>
      <c r="CO917" s="220">
        <v>0.13</v>
      </c>
      <c r="CP917" s="200" t="str">
        <f t="shared" si="563"/>
        <v>Ninguna</v>
      </c>
      <c r="CQ917" s="228">
        <v>1</v>
      </c>
      <c r="CR917" s="228">
        <v>1</v>
      </c>
      <c r="CS917" s="200" t="str">
        <f t="shared" si="564"/>
        <v>Muy Alta</v>
      </c>
      <c r="CT917" s="201" t="str">
        <f t="shared" si="558"/>
        <v>Eutrofico</v>
      </c>
      <c r="CU917" s="219" t="s">
        <v>3441</v>
      </c>
      <c r="CV917" s="219" t="s">
        <v>3440</v>
      </c>
      <c r="CW917" s="218">
        <v>44545</v>
      </c>
      <c r="CX917" s="106">
        <f t="shared" si="565"/>
        <v>2.7994863293062324</v>
      </c>
    </row>
    <row r="918" spans="1:102" ht="30" hidden="1" customHeight="1" x14ac:dyDescent="0.2">
      <c r="A918" s="209">
        <v>2021</v>
      </c>
      <c r="B918" s="210" t="s">
        <v>2865</v>
      </c>
      <c r="C918" s="210" t="s">
        <v>2866</v>
      </c>
      <c r="D918" s="211" t="s">
        <v>1741</v>
      </c>
      <c r="E918" s="210" t="s">
        <v>282</v>
      </c>
      <c r="F918" s="212" t="s">
        <v>241</v>
      </c>
      <c r="G918" s="212" t="s">
        <v>1507</v>
      </c>
      <c r="H918" s="213">
        <v>-75.528926999999996</v>
      </c>
      <c r="I918" s="214">
        <v>6.8313230000000003</v>
      </c>
      <c r="J918" s="215">
        <v>839551.43500000006</v>
      </c>
      <c r="K918" s="216">
        <v>1247413.7386</v>
      </c>
      <c r="L918" s="217">
        <v>2752</v>
      </c>
      <c r="M918" s="212">
        <v>2</v>
      </c>
      <c r="N918" s="212" t="s">
        <v>79</v>
      </c>
      <c r="O918" s="212" t="s">
        <v>2684</v>
      </c>
      <c r="P918" s="212" t="s">
        <v>685</v>
      </c>
      <c r="Q918" s="210" t="s">
        <v>243</v>
      </c>
      <c r="R918" s="210" t="s">
        <v>2694</v>
      </c>
      <c r="S918" s="210" t="s">
        <v>507</v>
      </c>
      <c r="T918" s="210" t="s">
        <v>2695</v>
      </c>
      <c r="U918" s="211" t="s">
        <v>2867</v>
      </c>
      <c r="V918" s="210" t="s">
        <v>2868</v>
      </c>
      <c r="W918" s="210" t="s">
        <v>2869</v>
      </c>
      <c r="X918" s="218" t="s">
        <v>2866</v>
      </c>
      <c r="Y918" s="218">
        <v>44526</v>
      </c>
      <c r="Z918" s="219">
        <v>43.05</v>
      </c>
      <c r="AA918" s="219">
        <v>6.1</v>
      </c>
      <c r="AB918" s="219">
        <v>31.47</v>
      </c>
      <c r="AC918" s="219">
        <v>15.3</v>
      </c>
      <c r="AD918" s="219">
        <v>19</v>
      </c>
      <c r="AE918" s="219">
        <v>6.5</v>
      </c>
      <c r="AF918" s="219">
        <v>90.8</v>
      </c>
      <c r="AG918" s="219">
        <v>3.6999999999999993</v>
      </c>
      <c r="AH918" s="220">
        <v>25.9</v>
      </c>
      <c r="AI918" s="220">
        <v>2</v>
      </c>
      <c r="AJ918" s="219" t="s">
        <v>88</v>
      </c>
      <c r="AK918" s="219" t="s">
        <v>88</v>
      </c>
      <c r="AL918" s="220">
        <v>241</v>
      </c>
      <c r="AM918" s="220">
        <v>2247</v>
      </c>
      <c r="AN918" s="220">
        <v>272</v>
      </c>
      <c r="AO918" s="220">
        <v>0.5</v>
      </c>
      <c r="AP918" s="220">
        <v>0.2484863293062323</v>
      </c>
      <c r="AQ918" s="220">
        <v>0.03</v>
      </c>
      <c r="AR918" s="220">
        <v>2.5</v>
      </c>
      <c r="AS918" s="220">
        <v>9.3000000000000007</v>
      </c>
      <c r="AT918" s="220">
        <v>66</v>
      </c>
      <c r="AU918" s="219" t="s">
        <v>88</v>
      </c>
      <c r="AV918" s="220">
        <v>11</v>
      </c>
      <c r="AW918" s="220">
        <v>0.1</v>
      </c>
      <c r="AX918" s="220">
        <v>2.5</v>
      </c>
      <c r="AY918" s="220">
        <v>0.17399999999999999</v>
      </c>
      <c r="AZ918" s="220">
        <v>7.54</v>
      </c>
      <c r="BA918" s="220">
        <v>6.88</v>
      </c>
      <c r="BB918" s="219">
        <v>0.05</v>
      </c>
      <c r="BC918" s="219" t="s">
        <v>88</v>
      </c>
      <c r="BD918" s="219" t="s">
        <v>88</v>
      </c>
      <c r="BE918" s="221">
        <v>1E-3</v>
      </c>
      <c r="BF918" s="219" t="s">
        <v>88</v>
      </c>
      <c r="BG918" s="219">
        <v>0.01</v>
      </c>
      <c r="BH918" s="219" t="s">
        <v>88</v>
      </c>
      <c r="BI918" s="222">
        <v>95.636683800317869</v>
      </c>
      <c r="BJ918" s="223">
        <v>33.738613576857766</v>
      </c>
      <c r="BK918" s="223">
        <v>59.661948631000058</v>
      </c>
      <c r="BL918" s="223">
        <v>80.14150832</v>
      </c>
      <c r="BM918" s="223">
        <v>93.114281801780962</v>
      </c>
      <c r="BN918" s="223">
        <v>61.608367706250007</v>
      </c>
      <c r="BO918" s="223">
        <v>79.776537522967018</v>
      </c>
      <c r="BP918" s="223">
        <v>77.514551204077392</v>
      </c>
      <c r="BQ918" s="223">
        <v>85.849159591729602</v>
      </c>
      <c r="BR918" s="220">
        <v>72.695318653808357</v>
      </c>
      <c r="BS918" s="129" t="str">
        <f t="shared" si="559"/>
        <v>BUENA</v>
      </c>
      <c r="BT918" s="224">
        <v>14.367816091954024</v>
      </c>
      <c r="BU918" s="225">
        <v>0.90800000000000003</v>
      </c>
      <c r="BV918" s="226">
        <v>0.78633147925985192</v>
      </c>
      <c r="BW918" s="223">
        <v>0.62710884229326092</v>
      </c>
      <c r="BX918" s="222">
        <v>0.51</v>
      </c>
      <c r="BY918" s="226">
        <v>0.98699999999999999</v>
      </c>
      <c r="BZ918" s="226">
        <v>0.94412961867517953</v>
      </c>
      <c r="CA918" s="222">
        <v>0.6</v>
      </c>
      <c r="CB918" s="225">
        <v>0.76891979163196089</v>
      </c>
      <c r="CC918" s="198" t="str">
        <f t="shared" si="560"/>
        <v>Aceptable</v>
      </c>
      <c r="CD918" s="225">
        <v>5.5870381324820508E-2</v>
      </c>
      <c r="CE918" s="220">
        <v>0</v>
      </c>
      <c r="CF918" s="220">
        <v>0</v>
      </c>
      <c r="CG918" s="225">
        <v>1.8623460441606836E-2</v>
      </c>
      <c r="CH918" s="199" t="str">
        <f t="shared" si="561"/>
        <v>Ninguna</v>
      </c>
      <c r="CI918" s="220">
        <v>0</v>
      </c>
      <c r="CJ918" s="220">
        <v>0.43689772055471243</v>
      </c>
      <c r="CK918" s="220">
        <v>9.1999999999999971E-2</v>
      </c>
      <c r="CL918" s="227">
        <v>0.17629924018490414</v>
      </c>
      <c r="CM918" s="200" t="str">
        <f t="shared" si="562"/>
        <v>Ninguna</v>
      </c>
      <c r="CN918" s="220">
        <v>1.3000000000000001E-2</v>
      </c>
      <c r="CO918" s="220">
        <v>1.3000000000000001E-2</v>
      </c>
      <c r="CP918" s="200" t="str">
        <f t="shared" si="563"/>
        <v>Ninguna</v>
      </c>
      <c r="CQ918" s="228">
        <v>4.3836496353714306E-5</v>
      </c>
      <c r="CR918" s="228">
        <v>4.3836496353714306E-5</v>
      </c>
      <c r="CS918" s="200" t="str">
        <f t="shared" si="564"/>
        <v>Ninguna</v>
      </c>
      <c r="CT918" s="201" t="str">
        <f t="shared" si="558"/>
        <v>Eutrofico</v>
      </c>
      <c r="CU918" s="219" t="s">
        <v>3442</v>
      </c>
      <c r="CV918" s="219" t="s">
        <v>3443</v>
      </c>
      <c r="CW918" s="218">
        <v>44545</v>
      </c>
      <c r="CX918" s="106">
        <f t="shared" si="565"/>
        <v>2.7784863293062321</v>
      </c>
    </row>
    <row r="919" spans="1:102" ht="30" hidden="1" customHeight="1" x14ac:dyDescent="0.2">
      <c r="A919" s="209">
        <v>2021</v>
      </c>
      <c r="B919" s="210" t="s">
        <v>1756</v>
      </c>
      <c r="C919" s="210" t="s">
        <v>191</v>
      </c>
      <c r="D919" s="211" t="s">
        <v>1757</v>
      </c>
      <c r="E919" s="210" t="s">
        <v>187</v>
      </c>
      <c r="F919" s="212" t="s">
        <v>151</v>
      </c>
      <c r="G919" s="212" t="s">
        <v>1507</v>
      </c>
      <c r="H919" s="213">
        <v>-75.775728999999998</v>
      </c>
      <c r="I919" s="214">
        <v>6.8903679999999996</v>
      </c>
      <c r="J919" s="215">
        <v>812284.34990000003</v>
      </c>
      <c r="K919" s="216">
        <v>1254035.5829</v>
      </c>
      <c r="L919" s="217">
        <v>1872</v>
      </c>
      <c r="M919" s="212">
        <v>2</v>
      </c>
      <c r="N919" s="212" t="s">
        <v>79</v>
      </c>
      <c r="O919" s="212" t="s">
        <v>2545</v>
      </c>
      <c r="P919" s="212" t="s">
        <v>80</v>
      </c>
      <c r="Q919" s="210" t="s">
        <v>2546</v>
      </c>
      <c r="R919" s="210" t="s">
        <v>667</v>
      </c>
      <c r="S919" s="210" t="s">
        <v>181</v>
      </c>
      <c r="T919" s="210" t="s">
        <v>668</v>
      </c>
      <c r="U919" s="211" t="s">
        <v>188</v>
      </c>
      <c r="V919" s="210" t="s">
        <v>189</v>
      </c>
      <c r="W919" s="210" t="s">
        <v>190</v>
      </c>
      <c r="X919" s="218" t="s">
        <v>191</v>
      </c>
      <c r="Y919" s="218">
        <v>44527</v>
      </c>
      <c r="Z919" s="219">
        <v>56.2</v>
      </c>
      <c r="AA919" s="219">
        <v>7.64</v>
      </c>
      <c r="AB919" s="219">
        <v>81.11</v>
      </c>
      <c r="AC919" s="219">
        <v>18.7</v>
      </c>
      <c r="AD919" s="219">
        <v>19.5</v>
      </c>
      <c r="AE919" s="219">
        <v>7.97</v>
      </c>
      <c r="AF919" s="219">
        <v>101.2</v>
      </c>
      <c r="AG919" s="219">
        <v>0.80000000000000071</v>
      </c>
      <c r="AH919" s="220">
        <v>10</v>
      </c>
      <c r="AI919" s="220">
        <v>2</v>
      </c>
      <c r="AJ919" s="219" t="s">
        <v>88</v>
      </c>
      <c r="AK919" s="219" t="s">
        <v>88</v>
      </c>
      <c r="AL919" s="220">
        <v>116</v>
      </c>
      <c r="AM919" s="220">
        <v>12299</v>
      </c>
      <c r="AN919" s="220">
        <v>160</v>
      </c>
      <c r="AO919" s="220">
        <v>0.5</v>
      </c>
      <c r="AP919" s="220">
        <v>0.2484863293062323</v>
      </c>
      <c r="AQ919" s="220">
        <v>0.03</v>
      </c>
      <c r="AR919" s="220">
        <v>2.5</v>
      </c>
      <c r="AS919" s="220">
        <v>3.76</v>
      </c>
      <c r="AT919" s="220">
        <v>81</v>
      </c>
      <c r="AU919" s="219" t="s">
        <v>88</v>
      </c>
      <c r="AV919" s="220">
        <v>12</v>
      </c>
      <c r="AW919" s="220">
        <v>0.1</v>
      </c>
      <c r="AX919" s="220">
        <v>2.5</v>
      </c>
      <c r="AY919" s="220">
        <v>0.23100000000000001</v>
      </c>
      <c r="AZ919" s="220">
        <v>39.799999999999997</v>
      </c>
      <c r="BA919" s="220">
        <v>31.1</v>
      </c>
      <c r="BB919" s="219" t="s">
        <v>88</v>
      </c>
      <c r="BC919" s="219" t="s">
        <v>88</v>
      </c>
      <c r="BD919" s="219" t="s">
        <v>88</v>
      </c>
      <c r="BE919" s="221" t="s">
        <v>88</v>
      </c>
      <c r="BF919" s="219" t="s">
        <v>88</v>
      </c>
      <c r="BG919" s="219" t="s">
        <v>88</v>
      </c>
      <c r="BH919" s="219" t="s">
        <v>88</v>
      </c>
      <c r="BI919" s="222">
        <v>98.809711650725916</v>
      </c>
      <c r="BJ919" s="223">
        <v>38.907876341232914</v>
      </c>
      <c r="BK919" s="223">
        <v>91.978188849432627</v>
      </c>
      <c r="BL919" s="223">
        <v>80.14150832</v>
      </c>
      <c r="BM919" s="223">
        <v>93.114281801780962</v>
      </c>
      <c r="BN919" s="223">
        <v>61.608367706250007</v>
      </c>
      <c r="BO919" s="223">
        <v>89.428374924745114</v>
      </c>
      <c r="BP919" s="223">
        <v>88.883457317154651</v>
      </c>
      <c r="BQ919" s="223">
        <v>85.403025927363103</v>
      </c>
      <c r="BR919" s="220">
        <v>79.460068727423661</v>
      </c>
      <c r="BS919" s="129" t="str">
        <f t="shared" si="559"/>
        <v>BUENA</v>
      </c>
      <c r="BT919" s="224">
        <v>10.822510822510822</v>
      </c>
      <c r="BU919" s="225">
        <v>0.98799999999999999</v>
      </c>
      <c r="BV919" s="226">
        <v>0.87871206917045586</v>
      </c>
      <c r="BW919" s="223">
        <v>1</v>
      </c>
      <c r="BX919" s="222">
        <v>0.91</v>
      </c>
      <c r="BY919" s="226">
        <v>0.98399999999999999</v>
      </c>
      <c r="BZ919" s="226">
        <v>0.80131746255953762</v>
      </c>
      <c r="CA919" s="222">
        <v>0.6</v>
      </c>
      <c r="CB919" s="225">
        <v>0.88244413444219905</v>
      </c>
      <c r="CC919" s="198" t="str">
        <f t="shared" si="560"/>
        <v>Aceptable</v>
      </c>
      <c r="CD919" s="225">
        <v>0.19868253744046233</v>
      </c>
      <c r="CE919" s="220">
        <v>3.0070850514154193E-3</v>
      </c>
      <c r="CF919" s="220">
        <v>0</v>
      </c>
      <c r="CG919" s="225">
        <v>6.7229874163959244E-2</v>
      </c>
      <c r="CH919" s="199" t="str">
        <f t="shared" si="561"/>
        <v>Ninguna</v>
      </c>
      <c r="CI919" s="220">
        <v>0</v>
      </c>
      <c r="CJ919" s="220">
        <v>0.85032708884534891</v>
      </c>
      <c r="CK919" s="220">
        <v>0</v>
      </c>
      <c r="CL919" s="227">
        <v>0.28344236294844966</v>
      </c>
      <c r="CM919" s="200" t="str">
        <f t="shared" si="562"/>
        <v>Baja</v>
      </c>
      <c r="CN919" s="220">
        <v>1.6000000000000004E-2</v>
      </c>
      <c r="CO919" s="220">
        <v>1.6000000000000004E-2</v>
      </c>
      <c r="CP919" s="200" t="str">
        <f t="shared" si="563"/>
        <v>Ninguna</v>
      </c>
      <c r="CQ919" s="228">
        <v>8.8189010196426994E-3</v>
      </c>
      <c r="CR919" s="228">
        <v>8.8189010196426994E-3</v>
      </c>
      <c r="CS919" s="200" t="str">
        <f t="shared" si="564"/>
        <v>Ninguna</v>
      </c>
      <c r="CT919" s="201" t="str">
        <f t="shared" si="558"/>
        <v>Eutrofico</v>
      </c>
      <c r="CU919" s="219" t="s">
        <v>3444</v>
      </c>
      <c r="CV919" s="219" t="s">
        <v>3445</v>
      </c>
      <c r="CW919" s="218">
        <v>44543</v>
      </c>
      <c r="CX919" s="106">
        <f t="shared" si="565"/>
        <v>2.7784863293062321</v>
      </c>
    </row>
    <row r="920" spans="1:102" ht="30" hidden="1" customHeight="1" x14ac:dyDescent="0.2">
      <c r="A920" s="209">
        <v>2021</v>
      </c>
      <c r="B920" s="210" t="s">
        <v>1748</v>
      </c>
      <c r="C920" s="210" t="s">
        <v>191</v>
      </c>
      <c r="D920" s="211" t="s">
        <v>1749</v>
      </c>
      <c r="E920" s="210" t="s">
        <v>187</v>
      </c>
      <c r="F920" s="212" t="s">
        <v>151</v>
      </c>
      <c r="G920" s="212" t="s">
        <v>1494</v>
      </c>
      <c r="H920" s="213">
        <v>-75.838999999999999</v>
      </c>
      <c r="I920" s="214">
        <v>6.8684570000000003</v>
      </c>
      <c r="J920" s="215">
        <v>805279.53960000002</v>
      </c>
      <c r="K920" s="216">
        <v>1251636.6683</v>
      </c>
      <c r="L920" s="217">
        <v>435</v>
      </c>
      <c r="M920" s="212">
        <v>2</v>
      </c>
      <c r="N920" s="212" t="s">
        <v>79</v>
      </c>
      <c r="O920" s="212" t="s">
        <v>2545</v>
      </c>
      <c r="P920" s="212" t="s">
        <v>80</v>
      </c>
      <c r="Q920" s="210" t="s">
        <v>2546</v>
      </c>
      <c r="R920" s="210" t="s">
        <v>667</v>
      </c>
      <c r="S920" s="210" t="s">
        <v>181</v>
      </c>
      <c r="T920" s="210" t="s">
        <v>668</v>
      </c>
      <c r="U920" s="211" t="s">
        <v>188</v>
      </c>
      <c r="V920" s="210" t="s">
        <v>189</v>
      </c>
      <c r="W920" s="210" t="s">
        <v>190</v>
      </c>
      <c r="X920" s="218" t="s">
        <v>191</v>
      </c>
      <c r="Y920" s="218">
        <v>44527</v>
      </c>
      <c r="Z920" s="219">
        <v>897.5</v>
      </c>
      <c r="AA920" s="219">
        <v>8.11</v>
      </c>
      <c r="AB920" s="219">
        <v>183.6</v>
      </c>
      <c r="AC920" s="219">
        <v>23.6</v>
      </c>
      <c r="AD920" s="219">
        <v>24.4</v>
      </c>
      <c r="AE920" s="219">
        <v>8.49</v>
      </c>
      <c r="AF920" s="219">
        <v>101.5</v>
      </c>
      <c r="AG920" s="219">
        <v>0.79999999999999716</v>
      </c>
      <c r="AH920" s="220">
        <v>10</v>
      </c>
      <c r="AI920" s="220">
        <v>2</v>
      </c>
      <c r="AJ920" s="219" t="s">
        <v>88</v>
      </c>
      <c r="AK920" s="219" t="s">
        <v>88</v>
      </c>
      <c r="AL920" s="220">
        <v>15970</v>
      </c>
      <c r="AM920" s="220">
        <v>30760</v>
      </c>
      <c r="AN920" s="220">
        <v>24196</v>
      </c>
      <c r="AO920" s="220">
        <v>0.5</v>
      </c>
      <c r="AP920" s="220">
        <v>0.2484863293062323</v>
      </c>
      <c r="AQ920" s="220">
        <v>6.5000000000000002E-2</v>
      </c>
      <c r="AR920" s="220">
        <v>2.5</v>
      </c>
      <c r="AS920" s="220">
        <v>4.2699999999999996</v>
      </c>
      <c r="AT920" s="220">
        <v>166</v>
      </c>
      <c r="AU920" s="219" t="s">
        <v>88</v>
      </c>
      <c r="AV920" s="220">
        <v>10</v>
      </c>
      <c r="AW920" s="220">
        <v>0.1</v>
      </c>
      <c r="AX920" s="220">
        <v>2.5</v>
      </c>
      <c r="AY920" s="220">
        <v>0.254</v>
      </c>
      <c r="AZ920" s="220">
        <v>78</v>
      </c>
      <c r="BA920" s="220">
        <v>68.8</v>
      </c>
      <c r="BB920" s="219" t="s">
        <v>88</v>
      </c>
      <c r="BC920" s="219" t="s">
        <v>88</v>
      </c>
      <c r="BD920" s="219" t="s">
        <v>88</v>
      </c>
      <c r="BE920" s="221" t="s">
        <v>88</v>
      </c>
      <c r="BF920" s="219" t="s">
        <v>88</v>
      </c>
      <c r="BG920" s="219" t="s">
        <v>88</v>
      </c>
      <c r="BH920" s="219" t="s">
        <v>88</v>
      </c>
      <c r="BI920" s="222">
        <v>98.812449164045034</v>
      </c>
      <c r="BJ920" s="223">
        <v>7.1744148490748181</v>
      </c>
      <c r="BK920" s="223">
        <v>81.881436140232836</v>
      </c>
      <c r="BL920" s="223">
        <v>80.14150832</v>
      </c>
      <c r="BM920" s="223">
        <v>93.114281801780962</v>
      </c>
      <c r="BN920" s="223">
        <v>61.608367706250007</v>
      </c>
      <c r="BO920" s="223">
        <v>89.428374924745114</v>
      </c>
      <c r="BP920" s="223">
        <v>87.732043101844994</v>
      </c>
      <c r="BQ920" s="223">
        <v>76.025686273969612</v>
      </c>
      <c r="BR920" s="220">
        <v>72.524010554968328</v>
      </c>
      <c r="BS920" s="129" t="str">
        <f t="shared" si="559"/>
        <v>BUENA</v>
      </c>
      <c r="BT920" s="224">
        <v>9.8425196850393704</v>
      </c>
      <c r="BU920" s="225">
        <v>0.98499999999999988</v>
      </c>
      <c r="BV920" s="226">
        <v>0.1</v>
      </c>
      <c r="BW920" s="223">
        <v>0.944532519733146</v>
      </c>
      <c r="BX920" s="222">
        <v>0.91</v>
      </c>
      <c r="BY920" s="226">
        <v>0.99</v>
      </c>
      <c r="BZ920" s="226">
        <v>0.40626946206831616</v>
      </c>
      <c r="CA920" s="222">
        <v>0.35</v>
      </c>
      <c r="CB920" s="225">
        <v>0.67571227745220486</v>
      </c>
      <c r="CC920" s="198" t="str">
        <f t="shared" si="560"/>
        <v>Regular</v>
      </c>
      <c r="CD920" s="225">
        <v>0.59373053793168384</v>
      </c>
      <c r="CE920" s="220">
        <v>9.8943923602821282E-2</v>
      </c>
      <c r="CF920" s="220">
        <v>0.14000000000000001</v>
      </c>
      <c r="CG920" s="225">
        <v>0.27755815384483501</v>
      </c>
      <c r="CH920" s="199" t="str">
        <f t="shared" si="561"/>
        <v>Baja</v>
      </c>
      <c r="CI920" s="220">
        <v>0</v>
      </c>
      <c r="CJ920" s="220">
        <v>1</v>
      </c>
      <c r="CK920" s="220">
        <v>0</v>
      </c>
      <c r="CL920" s="227">
        <v>0.33333333333333331</v>
      </c>
      <c r="CM920" s="200" t="str">
        <f t="shared" si="562"/>
        <v>Baja</v>
      </c>
      <c r="CN920" s="220">
        <v>0</v>
      </c>
      <c r="CO920" s="220">
        <v>0</v>
      </c>
      <c r="CP920" s="200" t="str">
        <f t="shared" si="563"/>
        <v>Ninguna</v>
      </c>
      <c r="CQ920" s="228">
        <v>4.308663514227766E-2</v>
      </c>
      <c r="CR920" s="228">
        <v>4.308663514227766E-2</v>
      </c>
      <c r="CS920" s="200" t="str">
        <f t="shared" si="564"/>
        <v>Ninguna</v>
      </c>
      <c r="CT920" s="201" t="str">
        <f t="shared" si="558"/>
        <v>Eutrofico</v>
      </c>
      <c r="CU920" s="219" t="s">
        <v>3446</v>
      </c>
      <c r="CV920" s="219" t="s">
        <v>3445</v>
      </c>
      <c r="CW920" s="218">
        <v>44543</v>
      </c>
      <c r="CX920" s="106">
        <f t="shared" si="565"/>
        <v>2.8134863293062322</v>
      </c>
    </row>
    <row r="921" spans="1:102" ht="30" hidden="1" customHeight="1" x14ac:dyDescent="0.2">
      <c r="A921" s="209">
        <v>2021</v>
      </c>
      <c r="B921" s="210" t="s">
        <v>1752</v>
      </c>
      <c r="C921" s="210" t="s">
        <v>1303</v>
      </c>
      <c r="D921" s="211" t="s">
        <v>1753</v>
      </c>
      <c r="E921" s="210" t="s">
        <v>1305</v>
      </c>
      <c r="F921" s="212" t="s">
        <v>241</v>
      </c>
      <c r="G921" s="212" t="s">
        <v>1507</v>
      </c>
      <c r="H921" s="213">
        <v>-75.334253000000004</v>
      </c>
      <c r="I921" s="214">
        <v>6.8697160000000004</v>
      </c>
      <c r="J921" s="215">
        <v>861086.61710000003</v>
      </c>
      <c r="K921" s="216">
        <v>1251600.1048000001</v>
      </c>
      <c r="L921" s="217">
        <v>1847</v>
      </c>
      <c r="M921" s="212">
        <v>2</v>
      </c>
      <c r="N921" s="212" t="s">
        <v>79</v>
      </c>
      <c r="O921" s="212" t="s">
        <v>2684</v>
      </c>
      <c r="P921" s="212" t="s">
        <v>685</v>
      </c>
      <c r="Q921" s="210" t="s">
        <v>243</v>
      </c>
      <c r="R921" s="210" t="s">
        <v>2694</v>
      </c>
      <c r="S921" s="210" t="s">
        <v>507</v>
      </c>
      <c r="T921" s="210" t="s">
        <v>2695</v>
      </c>
      <c r="U921" s="211" t="s">
        <v>1306</v>
      </c>
      <c r="V921" s="210" t="s">
        <v>1307</v>
      </c>
      <c r="W921" s="210" t="s">
        <v>1308</v>
      </c>
      <c r="X921" s="218" t="s">
        <v>1303</v>
      </c>
      <c r="Y921" s="218">
        <v>44527</v>
      </c>
      <c r="Z921" s="219">
        <v>69.75</v>
      </c>
      <c r="AA921" s="219">
        <v>6.52</v>
      </c>
      <c r="AB921" s="219">
        <v>40.19</v>
      </c>
      <c r="AC921" s="219">
        <v>19.7</v>
      </c>
      <c r="AD921" s="219">
        <v>22</v>
      </c>
      <c r="AE921" s="219">
        <v>5.72</v>
      </c>
      <c r="AF921" s="219">
        <v>78.400000000000006</v>
      </c>
      <c r="AG921" s="219">
        <v>2.3000000000000007</v>
      </c>
      <c r="AH921" s="220">
        <v>10</v>
      </c>
      <c r="AI921" s="220">
        <v>2</v>
      </c>
      <c r="AJ921" s="219" t="s">
        <v>88</v>
      </c>
      <c r="AK921" s="219" t="s">
        <v>88</v>
      </c>
      <c r="AL921" s="220">
        <v>158</v>
      </c>
      <c r="AM921" s="220">
        <v>6867</v>
      </c>
      <c r="AN921" s="220">
        <v>158</v>
      </c>
      <c r="AO921" s="220">
        <v>0.5</v>
      </c>
      <c r="AP921" s="220">
        <v>0.2484863293062323</v>
      </c>
      <c r="AQ921" s="220">
        <v>0.03</v>
      </c>
      <c r="AR921" s="220">
        <v>2.5</v>
      </c>
      <c r="AS921" s="220">
        <v>5.12</v>
      </c>
      <c r="AT921" s="220">
        <v>57</v>
      </c>
      <c r="AU921" s="219" t="s">
        <v>88</v>
      </c>
      <c r="AV921" s="220">
        <v>7</v>
      </c>
      <c r="AW921" s="220">
        <v>0.1</v>
      </c>
      <c r="AX921" s="220">
        <v>2.5</v>
      </c>
      <c r="AY921" s="220">
        <v>0.155</v>
      </c>
      <c r="AZ921" s="220">
        <v>20.7</v>
      </c>
      <c r="BA921" s="220">
        <v>12.1</v>
      </c>
      <c r="BB921" s="219" t="s">
        <v>88</v>
      </c>
      <c r="BC921" s="219" t="s">
        <v>88</v>
      </c>
      <c r="BD921" s="219" t="s">
        <v>88</v>
      </c>
      <c r="BE921" s="221" t="s">
        <v>88</v>
      </c>
      <c r="BF921" s="219" t="s">
        <v>88</v>
      </c>
      <c r="BG921" s="219" t="s">
        <v>88</v>
      </c>
      <c r="BH921" s="219" t="s">
        <v>88</v>
      </c>
      <c r="BI921" s="222">
        <v>84.594078535743861</v>
      </c>
      <c r="BJ921" s="223">
        <v>39.035525715086763</v>
      </c>
      <c r="BK921" s="223">
        <v>74.41807882365967</v>
      </c>
      <c r="BL921" s="223">
        <v>80.14150832</v>
      </c>
      <c r="BM921" s="223">
        <v>93.114281801780962</v>
      </c>
      <c r="BN921" s="223">
        <v>61.608367706250007</v>
      </c>
      <c r="BO921" s="223">
        <v>85.502798594525416</v>
      </c>
      <c r="BP921" s="223">
        <v>85.862461359652144</v>
      </c>
      <c r="BQ921" s="223">
        <v>85.871890077171102</v>
      </c>
      <c r="BR921" s="220">
        <v>74.530806075722694</v>
      </c>
      <c r="BS921" s="129" t="str">
        <f t="shared" si="559"/>
        <v>BUENA</v>
      </c>
      <c r="BT921" s="224">
        <v>16.129032258064516</v>
      </c>
      <c r="BU921" s="225">
        <v>0.78400000000000003</v>
      </c>
      <c r="BV921" s="226">
        <v>0.88045676897653702</v>
      </c>
      <c r="BW921" s="223">
        <v>0.78018464633722118</v>
      </c>
      <c r="BX921" s="222">
        <v>0.91</v>
      </c>
      <c r="BY921" s="226">
        <v>0.999</v>
      </c>
      <c r="BZ921" s="226">
        <v>0.92246136911815546</v>
      </c>
      <c r="CA921" s="222">
        <v>0.8</v>
      </c>
      <c r="CB921" s="225">
        <v>0.86633438982046795</v>
      </c>
      <c r="CC921" s="198" t="str">
        <f t="shared" si="560"/>
        <v>Aceptable</v>
      </c>
      <c r="CD921" s="225">
        <v>7.7538630881844567E-2</v>
      </c>
      <c r="CE921" s="220">
        <v>0</v>
      </c>
      <c r="CF921" s="220">
        <v>0</v>
      </c>
      <c r="CG921" s="225">
        <v>2.584621029394819E-2</v>
      </c>
      <c r="CH921" s="199" t="str">
        <f t="shared" si="561"/>
        <v>Ninguna</v>
      </c>
      <c r="CI921" s="220">
        <v>0</v>
      </c>
      <c r="CJ921" s="220">
        <v>0.70858954654075523</v>
      </c>
      <c r="CK921" s="220">
        <v>0.21599999999999997</v>
      </c>
      <c r="CL921" s="227">
        <v>0.30819651551358507</v>
      </c>
      <c r="CM921" s="200" t="str">
        <f t="shared" si="562"/>
        <v>Baja</v>
      </c>
      <c r="CN921" s="220">
        <v>0</v>
      </c>
      <c r="CO921" s="220">
        <v>0</v>
      </c>
      <c r="CP921" s="200" t="str">
        <f t="shared" si="563"/>
        <v>Ninguna</v>
      </c>
      <c r="CQ921" s="228">
        <v>1.8666655073327912E-4</v>
      </c>
      <c r="CR921" s="228">
        <v>1.8666655073327912E-4</v>
      </c>
      <c r="CS921" s="200" t="str">
        <f t="shared" si="564"/>
        <v>Ninguna</v>
      </c>
      <c r="CT921" s="201" t="str">
        <f t="shared" si="558"/>
        <v>Eutrofico</v>
      </c>
      <c r="CU921" s="219" t="s">
        <v>3447</v>
      </c>
      <c r="CV921" s="219" t="s">
        <v>3448</v>
      </c>
      <c r="CW921" s="218">
        <v>44545</v>
      </c>
      <c r="CX921" s="106">
        <f t="shared" si="565"/>
        <v>2.7784863293062321</v>
      </c>
    </row>
    <row r="922" spans="1:102" ht="30" hidden="1" customHeight="1" x14ac:dyDescent="0.2">
      <c r="A922" s="209">
        <v>2021</v>
      </c>
      <c r="B922" s="210" t="s">
        <v>1765</v>
      </c>
      <c r="C922" s="210" t="s">
        <v>1303</v>
      </c>
      <c r="D922" s="211" t="s">
        <v>1766</v>
      </c>
      <c r="E922" s="210" t="s">
        <v>1305</v>
      </c>
      <c r="F922" s="212" t="s">
        <v>241</v>
      </c>
      <c r="G922" s="212" t="s">
        <v>1494</v>
      </c>
      <c r="H922" s="213">
        <v>-75.314374000000001</v>
      </c>
      <c r="I922" s="214">
        <v>6.9017330000000001</v>
      </c>
      <c r="J922" s="215">
        <v>863293.43149999995</v>
      </c>
      <c r="K922" s="216">
        <v>1255135.9582</v>
      </c>
      <c r="L922" s="217">
        <v>1508</v>
      </c>
      <c r="M922" s="212">
        <v>2</v>
      </c>
      <c r="N922" s="212" t="s">
        <v>79</v>
      </c>
      <c r="O922" s="212" t="s">
        <v>2684</v>
      </c>
      <c r="P922" s="212" t="s">
        <v>685</v>
      </c>
      <c r="Q922" s="210" t="s">
        <v>243</v>
      </c>
      <c r="R922" s="210" t="s">
        <v>2694</v>
      </c>
      <c r="S922" s="210" t="s">
        <v>507</v>
      </c>
      <c r="T922" s="210" t="s">
        <v>2695</v>
      </c>
      <c r="U922" s="211" t="s">
        <v>1306</v>
      </c>
      <c r="V922" s="210" t="s">
        <v>1307</v>
      </c>
      <c r="W922" s="210" t="s">
        <v>1308</v>
      </c>
      <c r="X922" s="218" t="s">
        <v>1303</v>
      </c>
      <c r="Y922" s="218">
        <v>44527</v>
      </c>
      <c r="Z922" s="219">
        <v>327.60000000000002</v>
      </c>
      <c r="AA922" s="219">
        <v>7.19</v>
      </c>
      <c r="AB922" s="219">
        <v>70.92</v>
      </c>
      <c r="AC922" s="219">
        <v>19.5</v>
      </c>
      <c r="AD922" s="219">
        <v>22.1</v>
      </c>
      <c r="AE922" s="219">
        <v>7.32</v>
      </c>
      <c r="AF922" s="219">
        <v>98</v>
      </c>
      <c r="AG922" s="219">
        <v>2.6000000000000014</v>
      </c>
      <c r="AH922" s="220">
        <v>10</v>
      </c>
      <c r="AI922" s="220">
        <v>2</v>
      </c>
      <c r="AJ922" s="219" t="s">
        <v>88</v>
      </c>
      <c r="AK922" s="219" t="s">
        <v>88</v>
      </c>
      <c r="AL922" s="220">
        <v>4611</v>
      </c>
      <c r="AM922" s="220">
        <v>12997</v>
      </c>
      <c r="AN922" s="220">
        <v>4884</v>
      </c>
      <c r="AO922" s="220">
        <v>0.5</v>
      </c>
      <c r="AP922" s="220">
        <v>0.2484863293062323</v>
      </c>
      <c r="AQ922" s="220">
        <v>0.03</v>
      </c>
      <c r="AR922" s="220">
        <v>2.5</v>
      </c>
      <c r="AS922" s="220">
        <v>4.83</v>
      </c>
      <c r="AT922" s="220">
        <v>92</v>
      </c>
      <c r="AU922" s="219" t="s">
        <v>88</v>
      </c>
      <c r="AV922" s="220">
        <v>8</v>
      </c>
      <c r="AW922" s="220">
        <v>0.1</v>
      </c>
      <c r="AX922" s="220">
        <v>2.5</v>
      </c>
      <c r="AY922" s="220">
        <v>0.22900000000000001</v>
      </c>
      <c r="AZ922" s="220">
        <v>29.2</v>
      </c>
      <c r="BA922" s="220">
        <v>18.3</v>
      </c>
      <c r="BB922" s="219" t="s">
        <v>88</v>
      </c>
      <c r="BC922" s="219" t="s">
        <v>88</v>
      </c>
      <c r="BD922" s="219" t="s">
        <v>88</v>
      </c>
      <c r="BE922" s="221" t="s">
        <v>88</v>
      </c>
      <c r="BF922" s="219" t="s">
        <v>88</v>
      </c>
      <c r="BG922" s="219" t="s">
        <v>88</v>
      </c>
      <c r="BH922" s="219" t="s">
        <v>88</v>
      </c>
      <c r="BI922" s="222">
        <v>98.47097504432007</v>
      </c>
      <c r="BJ922" s="223">
        <v>13.366342274326113</v>
      </c>
      <c r="BK922" s="223">
        <v>92.003810213746618</v>
      </c>
      <c r="BL922" s="223">
        <v>80.14150832</v>
      </c>
      <c r="BM922" s="223">
        <v>93.114281801780962</v>
      </c>
      <c r="BN922" s="223">
        <v>61.608367706250007</v>
      </c>
      <c r="BO922" s="223">
        <v>84.424184298494524</v>
      </c>
      <c r="BP922" s="223">
        <v>86.493453701824151</v>
      </c>
      <c r="BQ922" s="223">
        <v>84.784953521945596</v>
      </c>
      <c r="BR922" s="220">
        <v>74.583771983473412</v>
      </c>
      <c r="BS922" s="129" t="str">
        <f t="shared" si="559"/>
        <v>BUENA</v>
      </c>
      <c r="BT922" s="224">
        <v>10.91703056768559</v>
      </c>
      <c r="BU922" s="225">
        <v>0.98</v>
      </c>
      <c r="BV922" s="226">
        <v>0.1</v>
      </c>
      <c r="BW922" s="223">
        <v>1</v>
      </c>
      <c r="BX922" s="222">
        <v>0.91</v>
      </c>
      <c r="BY922" s="226">
        <v>0.996</v>
      </c>
      <c r="BZ922" s="226">
        <v>0.83402980888460987</v>
      </c>
      <c r="CA922" s="222">
        <v>0.6</v>
      </c>
      <c r="CB922" s="225">
        <v>0.77840417324384537</v>
      </c>
      <c r="CC922" s="198" t="str">
        <f t="shared" si="560"/>
        <v>Aceptable</v>
      </c>
      <c r="CD922" s="225">
        <v>0.1659701911153901</v>
      </c>
      <c r="CE922" s="220">
        <v>0</v>
      </c>
      <c r="CF922" s="220">
        <v>0</v>
      </c>
      <c r="CG922" s="225">
        <v>5.5323397038463368E-2</v>
      </c>
      <c r="CH922" s="199" t="str">
        <f t="shared" si="561"/>
        <v>Ninguna</v>
      </c>
      <c r="CI922" s="220">
        <v>0</v>
      </c>
      <c r="CJ922" s="220">
        <v>0.86375214660499289</v>
      </c>
      <c r="CK922" s="220">
        <v>2.0000000000000018E-2</v>
      </c>
      <c r="CL922" s="227">
        <v>0.29458404886833095</v>
      </c>
      <c r="CM922" s="200" t="str">
        <f t="shared" si="562"/>
        <v>Baja</v>
      </c>
      <c r="CN922" s="220">
        <v>0</v>
      </c>
      <c r="CO922" s="220">
        <v>0</v>
      </c>
      <c r="CP922" s="200" t="str">
        <f t="shared" si="563"/>
        <v>Ninguna</v>
      </c>
      <c r="CQ922" s="228">
        <v>1.8801909076278233E-3</v>
      </c>
      <c r="CR922" s="228">
        <v>1.8801909076278233E-3</v>
      </c>
      <c r="CS922" s="200" t="str">
        <f t="shared" si="564"/>
        <v>Ninguna</v>
      </c>
      <c r="CT922" s="201" t="str">
        <f t="shared" si="558"/>
        <v>Eutrofico</v>
      </c>
      <c r="CU922" s="219" t="s">
        <v>3449</v>
      </c>
      <c r="CV922" s="219" t="s">
        <v>3448</v>
      </c>
      <c r="CW922" s="218">
        <v>44545</v>
      </c>
      <c r="CX922" s="106">
        <f t="shared" si="565"/>
        <v>2.7784863293062321</v>
      </c>
    </row>
    <row r="923" spans="1:102" ht="30" hidden="1" customHeight="1" x14ac:dyDescent="0.2">
      <c r="A923" s="209">
        <v>2021</v>
      </c>
      <c r="B923" s="210" t="s">
        <v>1733</v>
      </c>
      <c r="C923" s="210" t="s">
        <v>766</v>
      </c>
      <c r="D923" s="211" t="s">
        <v>1734</v>
      </c>
      <c r="E923" s="210" t="s">
        <v>180</v>
      </c>
      <c r="F923" s="212" t="s">
        <v>151</v>
      </c>
      <c r="G923" s="212" t="s">
        <v>1507</v>
      </c>
      <c r="H923" s="213">
        <v>-75.743286999999995</v>
      </c>
      <c r="I923" s="214">
        <v>6.785628</v>
      </c>
      <c r="J923" s="215">
        <v>815831.25349999999</v>
      </c>
      <c r="K923" s="216">
        <v>1242434.9574</v>
      </c>
      <c r="L923" s="217">
        <v>743</v>
      </c>
      <c r="M923" s="212">
        <v>2</v>
      </c>
      <c r="N923" s="212" t="s">
        <v>79</v>
      </c>
      <c r="O923" s="212" t="s">
        <v>2545</v>
      </c>
      <c r="P923" s="212" t="s">
        <v>80</v>
      </c>
      <c r="Q923" s="210" t="s">
        <v>2546</v>
      </c>
      <c r="R923" s="210" t="s">
        <v>667</v>
      </c>
      <c r="S923" s="210" t="s">
        <v>181</v>
      </c>
      <c r="T923" s="210" t="s">
        <v>668</v>
      </c>
      <c r="U923" s="211" t="s">
        <v>183</v>
      </c>
      <c r="V923" s="210" t="s">
        <v>766</v>
      </c>
      <c r="W923" s="210" t="s">
        <v>185</v>
      </c>
      <c r="X923" s="218" t="s">
        <v>766</v>
      </c>
      <c r="Y923" s="218">
        <v>44526</v>
      </c>
      <c r="Z923" s="219">
        <v>184.79</v>
      </c>
      <c r="AA923" s="219">
        <v>7.64</v>
      </c>
      <c r="AB923" s="219">
        <v>90.22</v>
      </c>
      <c r="AC923" s="219">
        <v>14.8</v>
      </c>
      <c r="AD923" s="219">
        <v>15.9</v>
      </c>
      <c r="AE923" s="219">
        <v>7.71</v>
      </c>
      <c r="AF923" s="219">
        <v>100.9</v>
      </c>
      <c r="AG923" s="219">
        <v>1.0999999999999996</v>
      </c>
      <c r="AH923" s="220">
        <v>10</v>
      </c>
      <c r="AI923" s="220">
        <v>2</v>
      </c>
      <c r="AJ923" s="219" t="s">
        <v>88</v>
      </c>
      <c r="AK923" s="219" t="s">
        <v>88</v>
      </c>
      <c r="AL923" s="220">
        <v>153</v>
      </c>
      <c r="AM923" s="220">
        <v>1830</v>
      </c>
      <c r="AN923" s="220">
        <v>216</v>
      </c>
      <c r="AO923" s="220">
        <v>0.5</v>
      </c>
      <c r="AP923" s="220">
        <v>0.2484863293062323</v>
      </c>
      <c r="AQ923" s="220">
        <v>0.03</v>
      </c>
      <c r="AR923" s="220">
        <v>2.5</v>
      </c>
      <c r="AS923" s="220">
        <v>4.7</v>
      </c>
      <c r="AT923" s="220">
        <v>82</v>
      </c>
      <c r="AU923" s="219" t="s">
        <v>88</v>
      </c>
      <c r="AV923" s="220">
        <v>9</v>
      </c>
      <c r="AW923" s="220">
        <v>0.1</v>
      </c>
      <c r="AX923" s="220">
        <v>2.5</v>
      </c>
      <c r="AY923" s="220">
        <v>0.28699999999999998</v>
      </c>
      <c r="AZ923" s="220">
        <v>35.5</v>
      </c>
      <c r="BA923" s="220">
        <v>37.200000000000003</v>
      </c>
      <c r="BB923" s="219" t="s">
        <v>88</v>
      </c>
      <c r="BC923" s="219" t="s">
        <v>88</v>
      </c>
      <c r="BD923" s="219" t="s">
        <v>88</v>
      </c>
      <c r="BE923" s="221" t="s">
        <v>88</v>
      </c>
      <c r="BF923" s="219" t="s">
        <v>88</v>
      </c>
      <c r="BG923" s="219" t="s">
        <v>88</v>
      </c>
      <c r="BH923" s="219" t="s">
        <v>88</v>
      </c>
      <c r="BI923" s="222">
        <v>98.802028927014518</v>
      </c>
      <c r="BJ923" s="223">
        <v>35.931879588564804</v>
      </c>
      <c r="BK923" s="223">
        <v>91.978188849432627</v>
      </c>
      <c r="BL923" s="223">
        <v>80.14150832</v>
      </c>
      <c r="BM923" s="223">
        <v>93.114281801780962</v>
      </c>
      <c r="BN923" s="223">
        <v>61.608367706250007</v>
      </c>
      <c r="BO923" s="223">
        <v>88.854603312289129</v>
      </c>
      <c r="BP923" s="223">
        <v>86.778609500124588</v>
      </c>
      <c r="BQ923" s="223">
        <v>85.356492593713597</v>
      </c>
      <c r="BR923" s="220">
        <v>78.753580864002359</v>
      </c>
      <c r="BS923" s="129" t="str">
        <f t="shared" si="559"/>
        <v>BUENA</v>
      </c>
      <c r="BT923" s="224">
        <v>8.7108013937282234</v>
      </c>
      <c r="BU923" s="225">
        <v>0.99099999999999988</v>
      </c>
      <c r="BV923" s="226">
        <v>0.83123941268102164</v>
      </c>
      <c r="BW923" s="223">
        <v>1</v>
      </c>
      <c r="BX923" s="222">
        <v>0.91</v>
      </c>
      <c r="BY923" s="226">
        <v>0.99299999999999999</v>
      </c>
      <c r="BZ923" s="226">
        <v>0.77085742852846262</v>
      </c>
      <c r="CA923" s="222">
        <v>0.35</v>
      </c>
      <c r="CB923" s="225">
        <v>0.83827355776932788</v>
      </c>
      <c r="CC923" s="198" t="str">
        <f t="shared" si="560"/>
        <v>Aceptable</v>
      </c>
      <c r="CD923" s="225">
        <v>0.22914257147153741</v>
      </c>
      <c r="CE923" s="220">
        <v>6.612854017002903E-3</v>
      </c>
      <c r="CF923" s="220">
        <v>0</v>
      </c>
      <c r="CG923" s="225">
        <v>7.8585141829513441E-2</v>
      </c>
      <c r="CH923" s="199" t="str">
        <f t="shared" si="561"/>
        <v>Ninguna</v>
      </c>
      <c r="CI923" s="220">
        <v>0</v>
      </c>
      <c r="CJ923" s="220">
        <v>0.38697261024904073</v>
      </c>
      <c r="CK923" s="220">
        <v>0</v>
      </c>
      <c r="CL923" s="227">
        <v>0.12899087008301358</v>
      </c>
      <c r="CM923" s="200" t="str">
        <f t="shared" si="562"/>
        <v>Ninguna</v>
      </c>
      <c r="CN923" s="220">
        <v>0</v>
      </c>
      <c r="CO923" s="220">
        <v>0</v>
      </c>
      <c r="CP923" s="200" t="str">
        <f t="shared" si="563"/>
        <v>Ninguna</v>
      </c>
      <c r="CQ923" s="228">
        <v>8.8189010196426994E-3</v>
      </c>
      <c r="CR923" s="228">
        <v>8.8189010196426994E-3</v>
      </c>
      <c r="CS923" s="200" t="str">
        <f t="shared" si="564"/>
        <v>Ninguna</v>
      </c>
      <c r="CT923" s="201" t="str">
        <f t="shared" si="558"/>
        <v>Eutrofico</v>
      </c>
      <c r="CU923" s="219" t="s">
        <v>3450</v>
      </c>
      <c r="CV923" s="219" t="s">
        <v>3451</v>
      </c>
      <c r="CW923" s="218">
        <v>44543</v>
      </c>
      <c r="CX923" s="106">
        <f t="shared" si="565"/>
        <v>2.7784863293062321</v>
      </c>
    </row>
    <row r="924" spans="1:102" ht="30" hidden="1" customHeight="1" x14ac:dyDescent="0.2">
      <c r="A924" s="209">
        <v>2021</v>
      </c>
      <c r="B924" s="210" t="s">
        <v>1701</v>
      </c>
      <c r="C924" s="210" t="s">
        <v>766</v>
      </c>
      <c r="D924" s="211" t="s">
        <v>1702</v>
      </c>
      <c r="E924" s="210" t="s">
        <v>180</v>
      </c>
      <c r="F924" s="212" t="s">
        <v>151</v>
      </c>
      <c r="G924" s="212" t="s">
        <v>1494</v>
      </c>
      <c r="H924" s="213">
        <v>-75.826684999999998</v>
      </c>
      <c r="I924" s="214">
        <v>6.6551239999999998</v>
      </c>
      <c r="J924" s="215">
        <v>806556.4216</v>
      </c>
      <c r="K924" s="216">
        <v>1228028.4856</v>
      </c>
      <c r="L924" s="217">
        <v>459</v>
      </c>
      <c r="M924" s="212">
        <v>2</v>
      </c>
      <c r="N924" s="212" t="s">
        <v>79</v>
      </c>
      <c r="O924" s="212" t="s">
        <v>2545</v>
      </c>
      <c r="P924" s="212" t="s">
        <v>80</v>
      </c>
      <c r="Q924" s="210" t="s">
        <v>2546</v>
      </c>
      <c r="R924" s="210" t="s">
        <v>667</v>
      </c>
      <c r="S924" s="210" t="s">
        <v>181</v>
      </c>
      <c r="T924" s="210" t="s">
        <v>668</v>
      </c>
      <c r="U924" s="211" t="s">
        <v>183</v>
      </c>
      <c r="V924" s="210" t="s">
        <v>766</v>
      </c>
      <c r="W924" s="210" t="s">
        <v>185</v>
      </c>
      <c r="X924" s="218" t="s">
        <v>766</v>
      </c>
      <c r="Y924" s="218">
        <v>44526</v>
      </c>
      <c r="Z924" s="219">
        <v>5252.75</v>
      </c>
      <c r="AA924" s="219">
        <v>7.82</v>
      </c>
      <c r="AB924" s="219">
        <v>160.5</v>
      </c>
      <c r="AC924" s="219">
        <v>24.3</v>
      </c>
      <c r="AD924" s="219">
        <v>28.9</v>
      </c>
      <c r="AE924" s="219">
        <v>8.3800000000000008</v>
      </c>
      <c r="AF924" s="219">
        <v>105.1</v>
      </c>
      <c r="AG924" s="219">
        <v>4.5999999999999979</v>
      </c>
      <c r="AH924" s="220">
        <v>10</v>
      </c>
      <c r="AI924" s="220">
        <v>2</v>
      </c>
      <c r="AJ924" s="219" t="s">
        <v>88</v>
      </c>
      <c r="AK924" s="219" t="s">
        <v>88</v>
      </c>
      <c r="AL924" s="220">
        <v>1100</v>
      </c>
      <c r="AM924" s="220">
        <v>54750</v>
      </c>
      <c r="AN924" s="220">
        <v>12033</v>
      </c>
      <c r="AO924" s="220">
        <v>0.5</v>
      </c>
      <c r="AP924" s="220">
        <v>0.2484863293062323</v>
      </c>
      <c r="AQ924" s="220">
        <v>0.03</v>
      </c>
      <c r="AR924" s="220">
        <v>2.5</v>
      </c>
      <c r="AS924" s="220">
        <v>94.5</v>
      </c>
      <c r="AT924" s="220">
        <v>260</v>
      </c>
      <c r="AU924" s="219" t="s">
        <v>88</v>
      </c>
      <c r="AV924" s="220">
        <v>127</v>
      </c>
      <c r="AW924" s="220">
        <v>0.1</v>
      </c>
      <c r="AX924" s="220">
        <v>2.5</v>
      </c>
      <c r="AY924" s="220">
        <v>0.19400000000000001</v>
      </c>
      <c r="AZ924" s="220">
        <v>50</v>
      </c>
      <c r="BA924" s="220">
        <v>64.7</v>
      </c>
      <c r="BB924" s="219" t="s">
        <v>88</v>
      </c>
      <c r="BC924" s="219" t="s">
        <v>88</v>
      </c>
      <c r="BD924" s="219" t="s">
        <v>88</v>
      </c>
      <c r="BE924" s="221" t="s">
        <v>88</v>
      </c>
      <c r="BF924" s="219" t="s">
        <v>88</v>
      </c>
      <c r="BG924" s="219" t="s">
        <v>88</v>
      </c>
      <c r="BH924" s="219" t="s">
        <v>88</v>
      </c>
      <c r="BI924" s="222">
        <v>98.465296300603541</v>
      </c>
      <c r="BJ924" s="223">
        <v>9.5039543415440164</v>
      </c>
      <c r="BK924" s="223">
        <v>89.169199087242305</v>
      </c>
      <c r="BL924" s="223">
        <v>80.14150832</v>
      </c>
      <c r="BM924" s="223">
        <v>93.114281801780962</v>
      </c>
      <c r="BN924" s="223">
        <v>61.608367706250007</v>
      </c>
      <c r="BO924" s="223">
        <v>75.311752751873868</v>
      </c>
      <c r="BP924" s="223">
        <v>17.922696494368765</v>
      </c>
      <c r="BQ924" s="223">
        <v>58.992029936000023</v>
      </c>
      <c r="BR924" s="220">
        <v>65.450608921606289</v>
      </c>
      <c r="BS924" s="129" t="str">
        <f t="shared" si="559"/>
        <v>MEDIA</v>
      </c>
      <c r="BT924" s="224">
        <v>12.88659793814433</v>
      </c>
      <c r="BU924" s="225">
        <v>0.94900000000000007</v>
      </c>
      <c r="BV924" s="226">
        <v>0.1</v>
      </c>
      <c r="BW924" s="223">
        <v>1</v>
      </c>
      <c r="BX924" s="222">
        <v>0.91</v>
      </c>
      <c r="BY924" s="226">
        <v>0.63900000000000001</v>
      </c>
      <c r="BZ924" s="226">
        <v>0.50416571956768497</v>
      </c>
      <c r="CA924" s="222">
        <v>0.6</v>
      </c>
      <c r="CB924" s="225">
        <v>0.6772832007394759</v>
      </c>
      <c r="CC924" s="198" t="str">
        <f t="shared" si="560"/>
        <v>Regular</v>
      </c>
      <c r="CD924" s="225">
        <v>0.49583428043231509</v>
      </c>
      <c r="CE924" s="220">
        <v>7.550554296359227E-2</v>
      </c>
      <c r="CF924" s="220">
        <v>0</v>
      </c>
      <c r="CG924" s="225">
        <v>0.19044660779863579</v>
      </c>
      <c r="CH924" s="199" t="str">
        <f t="shared" si="561"/>
        <v>Ninguna</v>
      </c>
      <c r="CI924" s="220">
        <v>0</v>
      </c>
      <c r="CJ924" s="220">
        <v>1</v>
      </c>
      <c r="CK924" s="220">
        <v>0</v>
      </c>
      <c r="CL924" s="227">
        <v>0.33333333333333331</v>
      </c>
      <c r="CM924" s="200" t="str">
        <f t="shared" si="562"/>
        <v>Baja</v>
      </c>
      <c r="CN924" s="220">
        <v>0.36099999999999999</v>
      </c>
      <c r="CO924" s="220">
        <v>0.36099999999999999</v>
      </c>
      <c r="CP924" s="200" t="str">
        <f t="shared" si="563"/>
        <v>Baja</v>
      </c>
      <c r="CQ924" s="228">
        <v>1.6286470398065432E-2</v>
      </c>
      <c r="CR924" s="228">
        <v>1.6286470398065432E-2</v>
      </c>
      <c r="CS924" s="200" t="str">
        <f t="shared" si="564"/>
        <v>Ninguna</v>
      </c>
      <c r="CT924" s="201" t="str">
        <f t="shared" si="558"/>
        <v>Eutrofico</v>
      </c>
      <c r="CU924" s="219" t="s">
        <v>3452</v>
      </c>
      <c r="CV924" s="219" t="s">
        <v>3451</v>
      </c>
      <c r="CW924" s="218">
        <v>44543</v>
      </c>
      <c r="CX924" s="106">
        <f t="shared" si="565"/>
        <v>2.7784863293062321</v>
      </c>
    </row>
    <row r="925" spans="1:102" ht="30" hidden="1" customHeight="1" x14ac:dyDescent="0.2">
      <c r="A925" s="209">
        <v>2021</v>
      </c>
      <c r="B925" s="210" t="s">
        <v>1789</v>
      </c>
      <c r="C925" s="210" t="s">
        <v>1315</v>
      </c>
      <c r="D925" s="211" t="s">
        <v>1790</v>
      </c>
      <c r="E925" s="210" t="s">
        <v>1317</v>
      </c>
      <c r="F925" s="212" t="s">
        <v>241</v>
      </c>
      <c r="G925" s="212" t="s">
        <v>1507</v>
      </c>
      <c r="H925" s="213">
        <v>-75.297556</v>
      </c>
      <c r="I925" s="214">
        <v>6.9873060000000002</v>
      </c>
      <c r="J925" s="215">
        <v>865176.96710000001</v>
      </c>
      <c r="K925" s="216">
        <v>1264596.7771999999</v>
      </c>
      <c r="L925" s="217">
        <v>1633</v>
      </c>
      <c r="M925" s="212">
        <v>2</v>
      </c>
      <c r="N925" s="212" t="s">
        <v>79</v>
      </c>
      <c r="O925" s="212">
        <v>27</v>
      </c>
      <c r="P925" s="212" t="s">
        <v>98</v>
      </c>
      <c r="Q925" s="210">
        <v>2702</v>
      </c>
      <c r="R925" s="210" t="s">
        <v>242</v>
      </c>
      <c r="S925" s="210" t="s">
        <v>1318</v>
      </c>
      <c r="T925" s="210" t="s">
        <v>244</v>
      </c>
      <c r="U925" s="211" t="s">
        <v>283</v>
      </c>
      <c r="V925" s="210" t="s">
        <v>284</v>
      </c>
      <c r="W925" s="210" t="s">
        <v>1319</v>
      </c>
      <c r="X925" s="218" t="s">
        <v>1315</v>
      </c>
      <c r="Y925" s="218">
        <v>44527</v>
      </c>
      <c r="Z925" s="219">
        <v>198.13</v>
      </c>
      <c r="AA925" s="219">
        <v>7.52</v>
      </c>
      <c r="AB925" s="219">
        <v>62.77</v>
      </c>
      <c r="AC925" s="219">
        <v>18.8</v>
      </c>
      <c r="AD925" s="219">
        <v>21</v>
      </c>
      <c r="AE925" s="219">
        <v>7.5</v>
      </c>
      <c r="AF925" s="219">
        <v>101.1</v>
      </c>
      <c r="AG925" s="219">
        <v>2.1999999999999993</v>
      </c>
      <c r="AH925" s="220">
        <v>10</v>
      </c>
      <c r="AI925" s="220">
        <v>2</v>
      </c>
      <c r="AJ925" s="219" t="s">
        <v>88</v>
      </c>
      <c r="AK925" s="219" t="s">
        <v>88</v>
      </c>
      <c r="AL925" s="220">
        <v>52</v>
      </c>
      <c r="AM925" s="220">
        <v>1785</v>
      </c>
      <c r="AN925" s="220">
        <v>52</v>
      </c>
      <c r="AO925" s="220">
        <v>0.5</v>
      </c>
      <c r="AP925" s="220">
        <v>0.2484863293062323</v>
      </c>
      <c r="AQ925" s="220">
        <v>0.03</v>
      </c>
      <c r="AR925" s="220">
        <v>2.5</v>
      </c>
      <c r="AS925" s="220">
        <v>0.88700000000000001</v>
      </c>
      <c r="AT925" s="220">
        <v>63</v>
      </c>
      <c r="AU925" s="219" t="s">
        <v>88</v>
      </c>
      <c r="AV925" s="220">
        <v>7</v>
      </c>
      <c r="AW925" s="220">
        <v>0.1</v>
      </c>
      <c r="AX925" s="220">
        <v>2.5</v>
      </c>
      <c r="AY925" s="220">
        <v>0.191</v>
      </c>
      <c r="AZ925" s="220">
        <v>31.1</v>
      </c>
      <c r="BA925" s="220">
        <v>25.4</v>
      </c>
      <c r="BB925" s="219" t="s">
        <v>88</v>
      </c>
      <c r="BC925" s="219" t="s">
        <v>88</v>
      </c>
      <c r="BD925" s="219" t="s">
        <v>88</v>
      </c>
      <c r="BE925" s="221" t="s">
        <v>88</v>
      </c>
      <c r="BF925" s="219" t="s">
        <v>88</v>
      </c>
      <c r="BG925" s="219" t="s">
        <v>88</v>
      </c>
      <c r="BH925" s="219" t="s">
        <v>88</v>
      </c>
      <c r="BI925" s="222">
        <v>98.807700801090647</v>
      </c>
      <c r="BJ925" s="223">
        <v>51.15577675082065</v>
      </c>
      <c r="BK925" s="223">
        <v>92.911736773268785</v>
      </c>
      <c r="BL925" s="223">
        <v>80.14150832</v>
      </c>
      <c r="BM925" s="223">
        <v>93.114281801780962</v>
      </c>
      <c r="BN925" s="223">
        <v>61.608367706250007</v>
      </c>
      <c r="BO925" s="223">
        <v>85.842310056788861</v>
      </c>
      <c r="BP925" s="223">
        <v>95.80490636478612</v>
      </c>
      <c r="BQ925" s="223">
        <v>85.878272361027101</v>
      </c>
      <c r="BR925" s="220">
        <v>81.750457907513052</v>
      </c>
      <c r="BS925" s="129" t="str">
        <f t="shared" si="559"/>
        <v>BUENA</v>
      </c>
      <c r="BT925" s="224">
        <v>13.089005235602095</v>
      </c>
      <c r="BU925" s="225">
        <v>0.9890000000000001</v>
      </c>
      <c r="BV925" s="226">
        <v>0.97805804683409148</v>
      </c>
      <c r="BW925" s="223">
        <v>1</v>
      </c>
      <c r="BX925" s="222">
        <v>0.91</v>
      </c>
      <c r="BY925" s="226">
        <v>0.999</v>
      </c>
      <c r="BZ925" s="226">
        <v>0.85907506201045858</v>
      </c>
      <c r="CA925" s="222">
        <v>0.6</v>
      </c>
      <c r="CB925" s="225">
        <v>0.90669863523823702</v>
      </c>
      <c r="CC925" s="198" t="str">
        <f t="shared" si="560"/>
        <v>Buena</v>
      </c>
      <c r="CD925" s="225">
        <v>0.14092493798954137</v>
      </c>
      <c r="CE925" s="220">
        <v>0</v>
      </c>
      <c r="CF925" s="220">
        <v>0</v>
      </c>
      <c r="CG925" s="225">
        <v>4.6974979329847122E-2</v>
      </c>
      <c r="CH925" s="199" t="str">
        <f t="shared" si="561"/>
        <v>Ninguna</v>
      </c>
      <c r="CI925" s="220">
        <v>0</v>
      </c>
      <c r="CJ925" s="220">
        <v>0.380917403450999</v>
      </c>
      <c r="CK925" s="220">
        <v>0</v>
      </c>
      <c r="CL925" s="227">
        <v>0.12697246781699967</v>
      </c>
      <c r="CM925" s="200" t="str">
        <f t="shared" si="562"/>
        <v>Ninguna</v>
      </c>
      <c r="CN925" s="220">
        <v>0</v>
      </c>
      <c r="CO925" s="220">
        <v>0</v>
      </c>
      <c r="CP925" s="200" t="str">
        <f t="shared" si="563"/>
        <v>Ninguna</v>
      </c>
      <c r="CQ925" s="228">
        <v>5.8467814955466156E-3</v>
      </c>
      <c r="CR925" s="228">
        <v>5.8467814955466156E-3</v>
      </c>
      <c r="CS925" s="200" t="str">
        <f t="shared" si="564"/>
        <v>Ninguna</v>
      </c>
      <c r="CT925" s="201" t="str">
        <f t="shared" si="558"/>
        <v>Eutrofico</v>
      </c>
      <c r="CU925" s="219" t="s">
        <v>3453</v>
      </c>
      <c r="CV925" s="219" t="s">
        <v>3454</v>
      </c>
      <c r="CW925" s="218">
        <v>44545</v>
      </c>
      <c r="CX925" s="106">
        <f t="shared" si="565"/>
        <v>2.7784863293062321</v>
      </c>
    </row>
    <row r="926" spans="1:102" ht="30" hidden="1" customHeight="1" x14ac:dyDescent="0.2">
      <c r="A926" s="209">
        <v>2021</v>
      </c>
      <c r="B926" s="210" t="s">
        <v>1785</v>
      </c>
      <c r="C926" s="210" t="s">
        <v>1315</v>
      </c>
      <c r="D926" s="211" t="s">
        <v>1786</v>
      </c>
      <c r="E926" s="210" t="s">
        <v>1317</v>
      </c>
      <c r="F926" s="212" t="s">
        <v>241</v>
      </c>
      <c r="G926" s="212" t="s">
        <v>1494</v>
      </c>
      <c r="H926" s="213">
        <v>-75.290259000000006</v>
      </c>
      <c r="I926" s="214">
        <v>6.9864230000000003</v>
      </c>
      <c r="J926" s="215">
        <v>865983.1496</v>
      </c>
      <c r="K926" s="216">
        <v>1264497.0703</v>
      </c>
      <c r="L926" s="217">
        <v>1515</v>
      </c>
      <c r="M926" s="212">
        <v>2</v>
      </c>
      <c r="N926" s="212" t="s">
        <v>79</v>
      </c>
      <c r="O926" s="212" t="s">
        <v>2684</v>
      </c>
      <c r="P926" s="212" t="s">
        <v>685</v>
      </c>
      <c r="Q926" s="210" t="s">
        <v>243</v>
      </c>
      <c r="R926" s="210" t="s">
        <v>2694</v>
      </c>
      <c r="S926" s="210" t="s">
        <v>1318</v>
      </c>
      <c r="T926" s="210" t="s">
        <v>2695</v>
      </c>
      <c r="U926" s="211" t="s">
        <v>283</v>
      </c>
      <c r="V926" s="210" t="s">
        <v>2699</v>
      </c>
      <c r="W926" s="210" t="s">
        <v>1319</v>
      </c>
      <c r="X926" s="218" t="s">
        <v>1315</v>
      </c>
      <c r="Y926" s="218">
        <v>44527</v>
      </c>
      <c r="Z926" s="219" t="s">
        <v>88</v>
      </c>
      <c r="AA926" s="219">
        <v>7.53</v>
      </c>
      <c r="AB926" s="219">
        <v>82.32</v>
      </c>
      <c r="AC926" s="219">
        <v>21.3</v>
      </c>
      <c r="AD926" s="219">
        <v>24</v>
      </c>
      <c r="AE926" s="219">
        <v>7.41</v>
      </c>
      <c r="AF926" s="219">
        <v>101</v>
      </c>
      <c r="AG926" s="219">
        <v>2.6999999999999993</v>
      </c>
      <c r="AH926" s="220">
        <v>10</v>
      </c>
      <c r="AI926" s="220">
        <v>2.76</v>
      </c>
      <c r="AJ926" s="219" t="s">
        <v>88</v>
      </c>
      <c r="AK926" s="219" t="s">
        <v>88</v>
      </c>
      <c r="AL926" s="220">
        <v>26130</v>
      </c>
      <c r="AM926" s="220">
        <v>129970</v>
      </c>
      <c r="AN926" s="220">
        <v>34480</v>
      </c>
      <c r="AO926" s="220">
        <v>0.5</v>
      </c>
      <c r="AP926" s="220">
        <v>0.2484863293062323</v>
      </c>
      <c r="AQ926" s="220">
        <v>5.6000000000000001E-2</v>
      </c>
      <c r="AR926" s="220">
        <v>2.5</v>
      </c>
      <c r="AS926" s="220">
        <v>3.1</v>
      </c>
      <c r="AT926" s="220">
        <v>82</v>
      </c>
      <c r="AU926" s="219" t="s">
        <v>88</v>
      </c>
      <c r="AV926" s="220">
        <v>7</v>
      </c>
      <c r="AW926" s="220">
        <v>0.1</v>
      </c>
      <c r="AX926" s="220">
        <v>2.5</v>
      </c>
      <c r="AY926" s="220">
        <v>0.17599999999999999</v>
      </c>
      <c r="AZ926" s="220">
        <v>34.9</v>
      </c>
      <c r="BA926" s="220">
        <v>28</v>
      </c>
      <c r="BB926" s="219" t="s">
        <v>88</v>
      </c>
      <c r="BC926" s="219" t="s">
        <v>88</v>
      </c>
      <c r="BD926" s="219" t="s">
        <v>88</v>
      </c>
      <c r="BE926" s="221" t="s">
        <v>88</v>
      </c>
      <c r="BF926" s="219" t="s">
        <v>88</v>
      </c>
      <c r="BG926" s="219" t="s">
        <v>88</v>
      </c>
      <c r="BH926" s="219" t="s">
        <v>88</v>
      </c>
      <c r="BI926" s="222">
        <v>98.805140035115059</v>
      </c>
      <c r="BJ926" s="223">
        <v>6.1859326486911952</v>
      </c>
      <c r="BK926" s="223">
        <v>92.865989697063924</v>
      </c>
      <c r="BL926" s="223">
        <v>73.614826463524281</v>
      </c>
      <c r="BM926" s="223">
        <v>93.114281801780962</v>
      </c>
      <c r="BN926" s="223">
        <v>61.608367706250007</v>
      </c>
      <c r="BO926" s="223">
        <v>84.045279034802562</v>
      </c>
      <c r="BP926" s="223">
        <v>90.407280664422188</v>
      </c>
      <c r="BQ926" s="223">
        <v>85.356492593713597</v>
      </c>
      <c r="BR926" s="220">
        <v>73.18384259642194</v>
      </c>
      <c r="BS926" s="129" t="str">
        <f t="shared" si="559"/>
        <v>BUENA</v>
      </c>
      <c r="BT926" s="224">
        <v>14.204545454545455</v>
      </c>
      <c r="BU926" s="225">
        <v>0.99</v>
      </c>
      <c r="BV926" s="226">
        <v>0.1</v>
      </c>
      <c r="BW926" s="223">
        <v>1</v>
      </c>
      <c r="BX926" s="222">
        <v>0.91</v>
      </c>
      <c r="BY926" s="226">
        <v>0.999</v>
      </c>
      <c r="BZ926" s="226">
        <v>0.79733573184508111</v>
      </c>
      <c r="CA926" s="222">
        <v>0.6</v>
      </c>
      <c r="CB926" s="225">
        <v>0.77528700245831139</v>
      </c>
      <c r="CC926" s="198" t="str">
        <f t="shared" si="560"/>
        <v>Aceptable</v>
      </c>
      <c r="CD926" s="225">
        <v>0.20266426815491889</v>
      </c>
      <c r="CE926" s="220">
        <v>0</v>
      </c>
      <c r="CF926" s="220">
        <v>0</v>
      </c>
      <c r="CG926" s="225">
        <v>6.7554756051639631E-2</v>
      </c>
      <c r="CH926" s="199" t="str">
        <f t="shared" si="561"/>
        <v>Ninguna</v>
      </c>
      <c r="CI926" s="220">
        <v>0.25863635744565239</v>
      </c>
      <c r="CJ926" s="220">
        <v>1</v>
      </c>
      <c r="CK926" s="220">
        <v>0</v>
      </c>
      <c r="CL926" s="227">
        <v>0.41954545248188407</v>
      </c>
      <c r="CM926" s="200" t="str">
        <f t="shared" si="562"/>
        <v>Media</v>
      </c>
      <c r="CN926" s="220">
        <v>0</v>
      </c>
      <c r="CO926" s="220">
        <v>0</v>
      </c>
      <c r="CP926" s="200" t="str">
        <f t="shared" si="563"/>
        <v>Ninguna</v>
      </c>
      <c r="CQ926" s="228">
        <v>6.0507735617168906E-3</v>
      </c>
      <c r="CR926" s="228">
        <v>6.0507735617168906E-3</v>
      </c>
      <c r="CS926" s="200" t="str">
        <f t="shared" si="564"/>
        <v>Ninguna</v>
      </c>
      <c r="CT926" s="201" t="str">
        <f t="shared" si="558"/>
        <v>Eutrofico</v>
      </c>
      <c r="CU926" s="219" t="s">
        <v>3455</v>
      </c>
      <c r="CV926" s="219" t="s">
        <v>3454</v>
      </c>
      <c r="CW926" s="218">
        <v>44545</v>
      </c>
      <c r="CX926" s="106">
        <f t="shared" si="565"/>
        <v>2.8044863293062323</v>
      </c>
    </row>
    <row r="927" spans="1:102" ht="30" hidden="1" customHeight="1" x14ac:dyDescent="0.2">
      <c r="A927" s="209">
        <v>2021</v>
      </c>
      <c r="B927" s="210" t="s">
        <v>3130</v>
      </c>
      <c r="C927" s="210" t="s">
        <v>1303</v>
      </c>
      <c r="D927" s="211" t="s">
        <v>3131</v>
      </c>
      <c r="E927" s="210" t="s">
        <v>1305</v>
      </c>
      <c r="F927" s="212" t="s">
        <v>241</v>
      </c>
      <c r="G927" s="212" t="s">
        <v>3119</v>
      </c>
      <c r="H927" s="213">
        <v>-75.423421000000005</v>
      </c>
      <c r="I927" s="214">
        <v>6.8209549999999997</v>
      </c>
      <c r="J927" s="215">
        <v>851213.67920000001</v>
      </c>
      <c r="K927" s="216">
        <v>1246232.9531</v>
      </c>
      <c r="L927" s="217">
        <v>2374</v>
      </c>
      <c r="M927" s="212" t="s">
        <v>2544</v>
      </c>
      <c r="N927" s="212" t="s">
        <v>79</v>
      </c>
      <c r="O927" s="212" t="s">
        <v>2684</v>
      </c>
      <c r="P927" s="212" t="s">
        <v>685</v>
      </c>
      <c r="Q927" s="210" t="s">
        <v>243</v>
      </c>
      <c r="R927" s="210" t="s">
        <v>2694</v>
      </c>
      <c r="S927" s="210" t="s">
        <v>507</v>
      </c>
      <c r="T927" s="210" t="s">
        <v>2695</v>
      </c>
      <c r="U927" s="211" t="s">
        <v>1306</v>
      </c>
      <c r="V927" s="210" t="s">
        <v>1307</v>
      </c>
      <c r="W927" s="210" t="s">
        <v>1308</v>
      </c>
      <c r="X927" s="218" t="s">
        <v>1303</v>
      </c>
      <c r="Y927" s="218">
        <v>44528</v>
      </c>
      <c r="Z927" s="219">
        <v>69.38</v>
      </c>
      <c r="AA927" s="219">
        <v>6.6</v>
      </c>
      <c r="AB927" s="219">
        <v>39.1</v>
      </c>
      <c r="AC927" s="219">
        <v>13.4</v>
      </c>
      <c r="AD927" s="219">
        <v>22</v>
      </c>
      <c r="AE927" s="219">
        <v>6.6</v>
      </c>
      <c r="AF927" s="219">
        <v>87.6</v>
      </c>
      <c r="AG927" s="219">
        <v>8.6</v>
      </c>
      <c r="AH927" s="220">
        <v>13.8</v>
      </c>
      <c r="AI927" s="220">
        <v>2</v>
      </c>
      <c r="AJ927" s="219" t="s">
        <v>88</v>
      </c>
      <c r="AK927" s="219" t="s">
        <v>88</v>
      </c>
      <c r="AL927" s="220">
        <v>271</v>
      </c>
      <c r="AM927" s="220">
        <v>3804</v>
      </c>
      <c r="AN927" s="220">
        <v>282</v>
      </c>
      <c r="AO927" s="220">
        <v>0.5</v>
      </c>
      <c r="AP927" s="220">
        <v>0.2484863293062323</v>
      </c>
      <c r="AQ927" s="220">
        <v>0.03</v>
      </c>
      <c r="AR927" s="220">
        <v>2.5</v>
      </c>
      <c r="AS927" s="220">
        <v>2.85</v>
      </c>
      <c r="AT927" s="220">
        <v>57</v>
      </c>
      <c r="AU927" s="219" t="s">
        <v>88</v>
      </c>
      <c r="AV927" s="220">
        <v>7</v>
      </c>
      <c r="AW927" s="220">
        <v>0.1</v>
      </c>
      <c r="AX927" s="220">
        <v>2.5</v>
      </c>
      <c r="AY927" s="220">
        <v>0.14799999999999999</v>
      </c>
      <c r="AZ927" s="220">
        <v>13.4</v>
      </c>
      <c r="BA927" s="220">
        <v>10.199999999999999</v>
      </c>
      <c r="BB927" s="219" t="s">
        <v>88</v>
      </c>
      <c r="BC927" s="219" t="s">
        <v>88</v>
      </c>
      <c r="BD927" s="219" t="s">
        <v>88</v>
      </c>
      <c r="BE927" s="221" t="s">
        <v>88</v>
      </c>
      <c r="BF927" s="219" t="s">
        <v>88</v>
      </c>
      <c r="BG927" s="219" t="s">
        <v>88</v>
      </c>
      <c r="BH927" s="219" t="s">
        <v>88</v>
      </c>
      <c r="BI927" s="222">
        <v>93.485013851646912</v>
      </c>
      <c r="BJ927" s="223">
        <v>33.402552670520585</v>
      </c>
      <c r="BK927" s="223">
        <v>77.100449055998951</v>
      </c>
      <c r="BL927" s="223">
        <v>80.14150832</v>
      </c>
      <c r="BM927" s="223">
        <v>93.114281801780962</v>
      </c>
      <c r="BN927" s="223">
        <v>61.608367706250007</v>
      </c>
      <c r="BO927" s="223">
        <v>52.545712082126911</v>
      </c>
      <c r="BP927" s="223">
        <v>90.994584769056843</v>
      </c>
      <c r="BQ927" s="223">
        <v>85.871890077171102</v>
      </c>
      <c r="BR927" s="220">
        <v>72.550911339365484</v>
      </c>
      <c r="BS927" s="129" t="str">
        <f t="shared" si="559"/>
        <v>BUENA</v>
      </c>
      <c r="BT927" s="224">
        <v>16.891891891891891</v>
      </c>
      <c r="BU927" s="225">
        <v>0.876</v>
      </c>
      <c r="BV927" s="226">
        <v>0.77857138206162912</v>
      </c>
      <c r="BW927" s="223">
        <v>0.81332649170187588</v>
      </c>
      <c r="BX927" s="222">
        <v>0.91</v>
      </c>
      <c r="BY927" s="226">
        <v>0.999</v>
      </c>
      <c r="BZ927" s="226">
        <v>0.92526623622982818</v>
      </c>
      <c r="CA927" s="222">
        <v>0.8</v>
      </c>
      <c r="CB927" s="225">
        <v>0.87182297539906672</v>
      </c>
      <c r="CC927" s="198" t="str">
        <f t="shared" si="560"/>
        <v>Aceptable</v>
      </c>
      <c r="CD927" s="225">
        <v>7.4733763770171838E-2</v>
      </c>
      <c r="CE927" s="220">
        <v>0</v>
      </c>
      <c r="CF927" s="220">
        <v>0</v>
      </c>
      <c r="CG927" s="225">
        <v>2.4911254590057278E-2</v>
      </c>
      <c r="CH927" s="199" t="str">
        <f t="shared" si="561"/>
        <v>Ninguna</v>
      </c>
      <c r="CI927" s="220">
        <v>0</v>
      </c>
      <c r="CJ927" s="220">
        <v>0.56493468462861118</v>
      </c>
      <c r="CK927" s="220">
        <v>0.124</v>
      </c>
      <c r="CL927" s="227">
        <v>0.22964489487620374</v>
      </c>
      <c r="CM927" s="200" t="str">
        <f t="shared" si="562"/>
        <v>Baja</v>
      </c>
      <c r="CN927" s="220">
        <v>0</v>
      </c>
      <c r="CO927" s="220">
        <v>0</v>
      </c>
      <c r="CP927" s="200" t="str">
        <f t="shared" si="563"/>
        <v>Ninguna</v>
      </c>
      <c r="CQ927" s="228">
        <v>2.4598352058209454E-4</v>
      </c>
      <c r="CR927" s="228">
        <v>2.4598352058209454E-4</v>
      </c>
      <c r="CS927" s="200" t="str">
        <f t="shared" si="564"/>
        <v>Ninguna</v>
      </c>
      <c r="CT927" s="201" t="str">
        <f t="shared" si="558"/>
        <v>Eutrofico</v>
      </c>
      <c r="CU927" s="219" t="s">
        <v>3456</v>
      </c>
      <c r="CV927" s="219" t="s">
        <v>3457</v>
      </c>
      <c r="CW927" s="218">
        <v>44545</v>
      </c>
      <c r="CX927" s="106">
        <f t="shared" si="565"/>
        <v>2.7784863293062321</v>
      </c>
    </row>
    <row r="928" spans="1:102" ht="30" hidden="1" customHeight="1" x14ac:dyDescent="0.2">
      <c r="A928" s="209">
        <v>2021</v>
      </c>
      <c r="B928" s="210" t="s">
        <v>3133</v>
      </c>
      <c r="C928" s="210" t="s">
        <v>1303</v>
      </c>
      <c r="D928" s="211" t="s">
        <v>3134</v>
      </c>
      <c r="E928" s="210" t="s">
        <v>1305</v>
      </c>
      <c r="F928" s="212" t="s">
        <v>241</v>
      </c>
      <c r="G928" s="212" t="s">
        <v>3119</v>
      </c>
      <c r="H928" s="213">
        <v>-75.336805999999996</v>
      </c>
      <c r="I928" s="214">
        <v>6.8615560000000002</v>
      </c>
      <c r="J928" s="215">
        <v>860802.00679999997</v>
      </c>
      <c r="K928" s="216">
        <v>1250698.2174</v>
      </c>
      <c r="L928" s="217">
        <v>1843</v>
      </c>
      <c r="M928" s="212" t="s">
        <v>2544</v>
      </c>
      <c r="N928" s="212" t="s">
        <v>79</v>
      </c>
      <c r="O928" s="212" t="s">
        <v>2684</v>
      </c>
      <c r="P928" s="212" t="s">
        <v>685</v>
      </c>
      <c r="Q928" s="210" t="s">
        <v>243</v>
      </c>
      <c r="R928" s="210" t="s">
        <v>2694</v>
      </c>
      <c r="S928" s="210" t="s">
        <v>507</v>
      </c>
      <c r="T928" s="210" t="s">
        <v>2695</v>
      </c>
      <c r="U928" s="211" t="s">
        <v>1306</v>
      </c>
      <c r="V928" s="210" t="s">
        <v>1307</v>
      </c>
      <c r="W928" s="210" t="s">
        <v>1308</v>
      </c>
      <c r="X928" s="218" t="s">
        <v>1303</v>
      </c>
      <c r="Y928" s="218">
        <v>44224</v>
      </c>
      <c r="Z928" s="219">
        <v>4425</v>
      </c>
      <c r="AA928" s="219">
        <v>7.34</v>
      </c>
      <c r="AB928" s="219">
        <v>32.56</v>
      </c>
      <c r="AC928" s="219">
        <v>17.8</v>
      </c>
      <c r="AD928" s="219">
        <v>25.8</v>
      </c>
      <c r="AE928" s="219">
        <v>8.11</v>
      </c>
      <c r="AF928" s="219">
        <v>102.6</v>
      </c>
      <c r="AG928" s="219">
        <v>8</v>
      </c>
      <c r="AH928" s="220">
        <v>10</v>
      </c>
      <c r="AI928" s="220">
        <v>2</v>
      </c>
      <c r="AJ928" s="219" t="s">
        <v>88</v>
      </c>
      <c r="AK928" s="219" t="s">
        <v>88</v>
      </c>
      <c r="AL928" s="220">
        <v>1350</v>
      </c>
      <c r="AM928" s="220">
        <v>6050</v>
      </c>
      <c r="AN928" s="220">
        <v>1580</v>
      </c>
      <c r="AO928" s="220">
        <v>0.5</v>
      </c>
      <c r="AP928" s="220">
        <v>0.2484863293062323</v>
      </c>
      <c r="AQ928" s="220">
        <v>0.03</v>
      </c>
      <c r="AR928" s="220">
        <v>2.5</v>
      </c>
      <c r="AS928" s="220">
        <v>18.600000000000001</v>
      </c>
      <c r="AT928" s="220">
        <v>65</v>
      </c>
      <c r="AU928" s="219" t="s">
        <v>88</v>
      </c>
      <c r="AV928" s="220">
        <v>23</v>
      </c>
      <c r="AW928" s="220">
        <v>0.1</v>
      </c>
      <c r="AX928" s="220">
        <v>2.5</v>
      </c>
      <c r="AY928" s="220">
        <v>0.18</v>
      </c>
      <c r="AZ928" s="220">
        <v>13.6</v>
      </c>
      <c r="BA928" s="220">
        <v>9.23</v>
      </c>
      <c r="BB928" s="219" t="s">
        <v>88</v>
      </c>
      <c r="BC928" s="219" t="s">
        <v>88</v>
      </c>
      <c r="BD928" s="219" t="s">
        <v>88</v>
      </c>
      <c r="BE928" s="221" t="s">
        <v>88</v>
      </c>
      <c r="BF928" s="219" t="s">
        <v>88</v>
      </c>
      <c r="BG928" s="219" t="s">
        <v>88</v>
      </c>
      <c r="BH928" s="219" t="s">
        <v>88</v>
      </c>
      <c r="BI928" s="222">
        <v>98.780393433038796</v>
      </c>
      <c r="BJ928" s="223">
        <v>19.781437591838944</v>
      </c>
      <c r="BK928" s="223">
        <v>93.406604465177878</v>
      </c>
      <c r="BL928" s="223">
        <v>80.14150832</v>
      </c>
      <c r="BM928" s="223">
        <v>93.114281801780962</v>
      </c>
      <c r="BN928" s="223">
        <v>61.608367706250007</v>
      </c>
      <c r="BO928" s="223">
        <v>55.960669593599995</v>
      </c>
      <c r="BP928" s="223">
        <v>63.215605208758234</v>
      </c>
      <c r="BQ928" s="223">
        <v>85.861200116937511</v>
      </c>
      <c r="BR928" s="220">
        <v>71.183853639729776</v>
      </c>
      <c r="BS928" s="129" t="str">
        <f t="shared" si="559"/>
        <v>BUENA</v>
      </c>
      <c r="BT928" s="224">
        <v>13.888888888888889</v>
      </c>
      <c r="BU928" s="225">
        <v>0.97399999999999998</v>
      </c>
      <c r="BV928" s="226">
        <v>0.21489213609675789</v>
      </c>
      <c r="BW928" s="223">
        <v>1</v>
      </c>
      <c r="BX928" s="222">
        <v>0.91</v>
      </c>
      <c r="BY928" s="226">
        <v>0.95099999999999996</v>
      </c>
      <c r="BZ928" s="226">
        <v>0.94152138329879698</v>
      </c>
      <c r="CA928" s="222">
        <v>0.6</v>
      </c>
      <c r="CB928" s="225">
        <v>0.80227789271537764</v>
      </c>
      <c r="CC928" s="198" t="str">
        <f t="shared" si="560"/>
        <v>Aceptable</v>
      </c>
      <c r="CD928" s="225">
        <v>5.8478616701203051E-2</v>
      </c>
      <c r="CE928" s="220">
        <v>0</v>
      </c>
      <c r="CF928" s="220">
        <v>0</v>
      </c>
      <c r="CG928" s="225">
        <v>1.9492872233734349E-2</v>
      </c>
      <c r="CH928" s="199" t="str">
        <f t="shared" si="561"/>
        <v>Ninguna</v>
      </c>
      <c r="CI928" s="220">
        <v>0</v>
      </c>
      <c r="CJ928" s="220">
        <v>0.67778300980538297</v>
      </c>
      <c r="CK928" s="220">
        <v>0</v>
      </c>
      <c r="CL928" s="227">
        <v>0.22592766993512767</v>
      </c>
      <c r="CM928" s="200" t="str">
        <f t="shared" si="562"/>
        <v>Baja</v>
      </c>
      <c r="CN928" s="220">
        <v>4.9000000000000002E-2</v>
      </c>
      <c r="CO928" s="220">
        <v>4.9000000000000002E-2</v>
      </c>
      <c r="CP928" s="200" t="str">
        <f t="shared" si="563"/>
        <v>Ninguna</v>
      </c>
      <c r="CQ928" s="228">
        <v>3.1506213393889004E-3</v>
      </c>
      <c r="CR928" s="228">
        <v>3.1506213393889004E-3</v>
      </c>
      <c r="CS928" s="200" t="str">
        <f t="shared" si="564"/>
        <v>Ninguna</v>
      </c>
      <c r="CT928" s="201" t="str">
        <f t="shared" si="558"/>
        <v>Eutrofico</v>
      </c>
      <c r="CU928" s="219" t="s">
        <v>3458</v>
      </c>
      <c r="CV928" s="219" t="s">
        <v>3457</v>
      </c>
      <c r="CW928" s="218">
        <v>44545</v>
      </c>
      <c r="CX928" s="106">
        <f t="shared" si="565"/>
        <v>2.7784863293062321</v>
      </c>
    </row>
    <row r="929" spans="1:102" ht="30" hidden="1" customHeight="1" x14ac:dyDescent="0.2">
      <c r="A929" s="209">
        <v>2021</v>
      </c>
      <c r="B929" s="210" t="s">
        <v>1689</v>
      </c>
      <c r="C929" s="210" t="s">
        <v>823</v>
      </c>
      <c r="D929" s="211" t="s">
        <v>1690</v>
      </c>
      <c r="E929" s="210" t="s">
        <v>1656</v>
      </c>
      <c r="F929" s="212" t="s">
        <v>151</v>
      </c>
      <c r="G929" s="212" t="s">
        <v>1507</v>
      </c>
      <c r="H929" s="213">
        <v>-75.894653000000005</v>
      </c>
      <c r="I929" s="214">
        <v>6.620133</v>
      </c>
      <c r="J929" s="215">
        <v>798842.65489999996</v>
      </c>
      <c r="K929" s="216">
        <v>1224805.5014</v>
      </c>
      <c r="L929" s="217">
        <v>768</v>
      </c>
      <c r="M929" s="212">
        <v>2</v>
      </c>
      <c r="N929" s="212" t="s">
        <v>79</v>
      </c>
      <c r="O929" s="212">
        <v>26</v>
      </c>
      <c r="P929" s="212" t="s">
        <v>80</v>
      </c>
      <c r="Q929" s="210">
        <v>2621</v>
      </c>
      <c r="R929" s="210" t="s">
        <v>152</v>
      </c>
      <c r="S929" s="210" t="s">
        <v>153</v>
      </c>
      <c r="T929" s="210" t="s">
        <v>154</v>
      </c>
      <c r="U929" s="211" t="s">
        <v>1263</v>
      </c>
      <c r="V929" s="210" t="s">
        <v>823</v>
      </c>
      <c r="W929" s="210" t="s">
        <v>824</v>
      </c>
      <c r="X929" s="218" t="s">
        <v>823</v>
      </c>
      <c r="Y929" s="218">
        <v>44528</v>
      </c>
      <c r="Z929" s="219">
        <v>6.2130000000000001</v>
      </c>
      <c r="AA929" s="219">
        <v>8.1199999999999992</v>
      </c>
      <c r="AB929" s="219">
        <v>221.9</v>
      </c>
      <c r="AC929" s="219">
        <v>21.9</v>
      </c>
      <c r="AD929" s="219">
        <v>23.1</v>
      </c>
      <c r="AE929" s="219">
        <v>8.41</v>
      </c>
      <c r="AF929" s="219">
        <v>102.3</v>
      </c>
      <c r="AG929" s="219">
        <v>1.2000000000000028</v>
      </c>
      <c r="AH929" s="220">
        <v>10</v>
      </c>
      <c r="AI929" s="220">
        <v>2</v>
      </c>
      <c r="AJ929" s="219" t="s">
        <v>88</v>
      </c>
      <c r="AK929" s="219" t="s">
        <v>88</v>
      </c>
      <c r="AL929" s="220">
        <v>1000</v>
      </c>
      <c r="AM929" s="220">
        <v>31300</v>
      </c>
      <c r="AN929" s="220">
        <v>1060</v>
      </c>
      <c r="AO929" s="220">
        <v>0.5</v>
      </c>
      <c r="AP929" s="220">
        <v>0.2484863293062323</v>
      </c>
      <c r="AQ929" s="220">
        <v>0.03</v>
      </c>
      <c r="AR929" s="220">
        <v>2.5</v>
      </c>
      <c r="AS929" s="220">
        <v>155</v>
      </c>
      <c r="AT929" s="220">
        <v>386</v>
      </c>
      <c r="AU929" s="219" t="s">
        <v>88</v>
      </c>
      <c r="AV929" s="220">
        <v>171</v>
      </c>
      <c r="AW929" s="220">
        <v>0.3</v>
      </c>
      <c r="AX929" s="220">
        <v>2.5</v>
      </c>
      <c r="AY929" s="220">
        <v>0.2</v>
      </c>
      <c r="AZ929" s="220">
        <v>89.4</v>
      </c>
      <c r="BA929" s="220">
        <v>111</v>
      </c>
      <c r="BB929" s="219" t="s">
        <v>88</v>
      </c>
      <c r="BC929" s="219" t="s">
        <v>88</v>
      </c>
      <c r="BD929" s="219" t="s">
        <v>88</v>
      </c>
      <c r="BE929" s="221" t="s">
        <v>88</v>
      </c>
      <c r="BF929" s="219" t="s">
        <v>88</v>
      </c>
      <c r="BG929" s="219" t="s">
        <v>88</v>
      </c>
      <c r="BH929" s="219" t="s">
        <v>88</v>
      </c>
      <c r="BI929" s="222">
        <v>98.79567200784426</v>
      </c>
      <c r="BJ929" s="223">
        <v>22.513702766566986</v>
      </c>
      <c r="BK929" s="223">
        <v>81.58258253954773</v>
      </c>
      <c r="BL929" s="223">
        <v>80.14150832</v>
      </c>
      <c r="BM929" s="223">
        <v>93.114281801780962</v>
      </c>
      <c r="BN929" s="223">
        <v>61.608367706250007</v>
      </c>
      <c r="BO929" s="223">
        <v>88.638681616077193</v>
      </c>
      <c r="BP929" s="223">
        <v>5</v>
      </c>
      <c r="BQ929" s="223">
        <v>31.057907077937614</v>
      </c>
      <c r="BR929" s="220">
        <v>65.097293286400941</v>
      </c>
      <c r="BS929" s="129" t="str">
        <f t="shared" si="559"/>
        <v>MEDIA</v>
      </c>
      <c r="BT929" s="224">
        <v>12.5</v>
      </c>
      <c r="BU929" s="225">
        <v>0.97700000000000009</v>
      </c>
      <c r="BV929" s="226">
        <v>0.35991194980679087</v>
      </c>
      <c r="BW929" s="223">
        <v>0.93964521670461287</v>
      </c>
      <c r="BX929" s="222">
        <v>0.91</v>
      </c>
      <c r="BY929" s="226">
        <v>0.50700000000000001</v>
      </c>
      <c r="BZ929" s="226">
        <v>0.23466639178348514</v>
      </c>
      <c r="CA929" s="222">
        <v>0.6</v>
      </c>
      <c r="CB929" s="225">
        <v>0.65349129816128448</v>
      </c>
      <c r="CC929" s="198" t="str">
        <f t="shared" si="560"/>
        <v>Regular</v>
      </c>
      <c r="CD929" s="225">
        <v>0.76533360821651486</v>
      </c>
      <c r="CE929" s="220">
        <v>1</v>
      </c>
      <c r="CF929" s="220">
        <v>0.19700000000000006</v>
      </c>
      <c r="CG929" s="225">
        <v>0.65411120273883838</v>
      </c>
      <c r="CH929" s="199" t="str">
        <f t="shared" si="561"/>
        <v>Alta</v>
      </c>
      <c r="CI929" s="220">
        <v>0</v>
      </c>
      <c r="CJ929" s="220">
        <v>1</v>
      </c>
      <c r="CK929" s="220">
        <v>0</v>
      </c>
      <c r="CL929" s="227">
        <v>0.33333333333333331</v>
      </c>
      <c r="CM929" s="200" t="str">
        <f t="shared" si="562"/>
        <v>Baja</v>
      </c>
      <c r="CN929" s="220">
        <v>0.49299999999999999</v>
      </c>
      <c r="CO929" s="220">
        <v>0.49299999999999999</v>
      </c>
      <c r="CP929" s="200" t="str">
        <f t="shared" si="563"/>
        <v>Media</v>
      </c>
      <c r="CQ929" s="228">
        <v>4.4531712410049058E-2</v>
      </c>
      <c r="CR929" s="228">
        <v>4.4531712410049058E-2</v>
      </c>
      <c r="CS929" s="200" t="str">
        <f t="shared" si="564"/>
        <v>Ninguna</v>
      </c>
      <c r="CT929" s="201" t="str">
        <f t="shared" si="558"/>
        <v>Eutrofico</v>
      </c>
      <c r="CU929" s="219" t="s">
        <v>3459</v>
      </c>
      <c r="CV929" s="219" t="s">
        <v>3460</v>
      </c>
      <c r="CW929" s="218">
        <v>44545</v>
      </c>
      <c r="CX929" s="106">
        <f t="shared" si="565"/>
        <v>2.7784863293062321</v>
      </c>
    </row>
    <row r="930" spans="1:102" ht="30" hidden="1" customHeight="1" x14ac:dyDescent="0.2">
      <c r="A930" s="209">
        <v>2021</v>
      </c>
      <c r="B930" s="210" t="s">
        <v>1654</v>
      </c>
      <c r="C930" s="210" t="s">
        <v>823</v>
      </c>
      <c r="D930" s="211" t="s">
        <v>1655</v>
      </c>
      <c r="E930" s="210" t="s">
        <v>1262</v>
      </c>
      <c r="F930" s="212" t="s">
        <v>151</v>
      </c>
      <c r="G930" s="212" t="s">
        <v>1494</v>
      </c>
      <c r="H930" s="213">
        <v>-75.821154000000007</v>
      </c>
      <c r="I930" s="214">
        <v>6.5153990000000004</v>
      </c>
      <c r="J930" s="215">
        <v>807114.3173</v>
      </c>
      <c r="K930" s="216">
        <v>1212567.2755</v>
      </c>
      <c r="L930" s="217">
        <v>473</v>
      </c>
      <c r="M930" s="212">
        <v>2</v>
      </c>
      <c r="N930" s="212" t="s">
        <v>79</v>
      </c>
      <c r="O930" s="212" t="s">
        <v>2545</v>
      </c>
      <c r="P930" s="212" t="s">
        <v>80</v>
      </c>
      <c r="Q930" s="210" t="s">
        <v>2648</v>
      </c>
      <c r="R930" s="210" t="s">
        <v>701</v>
      </c>
      <c r="S930" s="210" t="s">
        <v>153</v>
      </c>
      <c r="T930" s="210" t="s">
        <v>154</v>
      </c>
      <c r="U930" s="211" t="s">
        <v>1263</v>
      </c>
      <c r="V930" s="210" t="s">
        <v>823</v>
      </c>
      <c r="W930" s="210" t="s">
        <v>824</v>
      </c>
      <c r="X930" s="218" t="s">
        <v>823</v>
      </c>
      <c r="Y930" s="218">
        <v>44528</v>
      </c>
      <c r="Z930" s="219">
        <v>13.241</v>
      </c>
      <c r="AA930" s="219">
        <v>8.07</v>
      </c>
      <c r="AB930" s="219">
        <v>231.8</v>
      </c>
      <c r="AC930" s="219">
        <v>28.9</v>
      </c>
      <c r="AD930" s="219">
        <v>38.200000000000003</v>
      </c>
      <c r="AE930" s="219">
        <v>7.98</v>
      </c>
      <c r="AF930" s="219">
        <v>102.8</v>
      </c>
      <c r="AG930" s="219">
        <v>9.3000000000000043</v>
      </c>
      <c r="AH930" s="220">
        <v>10</v>
      </c>
      <c r="AI930" s="220">
        <v>2</v>
      </c>
      <c r="AJ930" s="219" t="s">
        <v>88</v>
      </c>
      <c r="AK930" s="219" t="s">
        <v>88</v>
      </c>
      <c r="AL930" s="220">
        <v>1000</v>
      </c>
      <c r="AM930" s="220">
        <v>34100</v>
      </c>
      <c r="AN930" s="220">
        <v>1070</v>
      </c>
      <c r="AO930" s="220">
        <v>0.5</v>
      </c>
      <c r="AP930" s="220">
        <v>0.2484863293062323</v>
      </c>
      <c r="AQ930" s="220">
        <v>0.03</v>
      </c>
      <c r="AR930" s="220">
        <v>2.5</v>
      </c>
      <c r="AS930" s="220">
        <v>485</v>
      </c>
      <c r="AT930" s="220">
        <v>596</v>
      </c>
      <c r="AU930" s="219" t="s">
        <v>88</v>
      </c>
      <c r="AV930" s="220">
        <v>394</v>
      </c>
      <c r="AW930" s="220">
        <v>0.8</v>
      </c>
      <c r="AX930" s="220">
        <v>3.19</v>
      </c>
      <c r="AY930" s="220">
        <v>0.126</v>
      </c>
      <c r="AZ930" s="220">
        <v>96.7</v>
      </c>
      <c r="BA930" s="220">
        <v>141</v>
      </c>
      <c r="BB930" s="219" t="s">
        <v>88</v>
      </c>
      <c r="BC930" s="219" t="s">
        <v>88</v>
      </c>
      <c r="BD930" s="219" t="s">
        <v>88</v>
      </c>
      <c r="BE930" s="221" t="s">
        <v>88</v>
      </c>
      <c r="BF930" s="219" t="s">
        <v>88</v>
      </c>
      <c r="BG930" s="219" t="s">
        <v>88</v>
      </c>
      <c r="BH930" s="219" t="s">
        <v>88</v>
      </c>
      <c r="BI930" s="222">
        <v>98.767497316987431</v>
      </c>
      <c r="BJ930" s="223">
        <v>22.446534291533872</v>
      </c>
      <c r="BK930" s="223">
        <v>83.049508852207509</v>
      </c>
      <c r="BL930" s="223">
        <v>80.14150832</v>
      </c>
      <c r="BM930" s="223">
        <v>93.114281801780962</v>
      </c>
      <c r="BN930" s="223">
        <v>61.608367706250007</v>
      </c>
      <c r="BO930" s="223">
        <v>48.691101413083373</v>
      </c>
      <c r="BP930" s="223">
        <v>5</v>
      </c>
      <c r="BQ930" s="223">
        <v>20</v>
      </c>
      <c r="BR930" s="220">
        <v>60.474307011587548</v>
      </c>
      <c r="BS930" s="129" t="str">
        <f t="shared" si="559"/>
        <v>MEDIA</v>
      </c>
      <c r="BT930" s="224">
        <v>25.317460317460316</v>
      </c>
      <c r="BU930" s="225">
        <v>0.97199999999999998</v>
      </c>
      <c r="BV930" s="226">
        <v>0.35636007405595427</v>
      </c>
      <c r="BW930" s="223">
        <v>0.96433725689938332</v>
      </c>
      <c r="BX930" s="222">
        <v>0.91</v>
      </c>
      <c r="BY930" s="226">
        <v>0</v>
      </c>
      <c r="BZ930" s="226">
        <v>0.18856824729842792</v>
      </c>
      <c r="CA930" s="222">
        <v>0.15</v>
      </c>
      <c r="CB930" s="225">
        <v>0.51521718095552715</v>
      </c>
      <c r="CC930" s="198" t="str">
        <f t="shared" si="560"/>
        <v>Regular</v>
      </c>
      <c r="CD930" s="225">
        <v>0.81143175270157208</v>
      </c>
      <c r="CE930" s="220">
        <v>1</v>
      </c>
      <c r="CF930" s="220">
        <v>0.23350000000000004</v>
      </c>
      <c r="CG930" s="225">
        <v>0.68164391756719078</v>
      </c>
      <c r="CH930" s="199" t="str">
        <f t="shared" si="561"/>
        <v>Alta</v>
      </c>
      <c r="CI930" s="220">
        <v>0</v>
      </c>
      <c r="CJ930" s="220">
        <v>1</v>
      </c>
      <c r="CK930" s="220">
        <v>0</v>
      </c>
      <c r="CL930" s="227">
        <v>0.33333333333333331</v>
      </c>
      <c r="CM930" s="200" t="str">
        <f t="shared" si="562"/>
        <v>Baja</v>
      </c>
      <c r="CN930" s="220">
        <v>1</v>
      </c>
      <c r="CO930" s="220">
        <v>1</v>
      </c>
      <c r="CP930" s="200" t="str">
        <f t="shared" si="563"/>
        <v>Muy Alta</v>
      </c>
      <c r="CQ930" s="228">
        <v>3.7742329520246684E-2</v>
      </c>
      <c r="CR930" s="228">
        <v>3.7742329520246684E-2</v>
      </c>
      <c r="CS930" s="200" t="str">
        <f t="shared" si="564"/>
        <v>Ninguna</v>
      </c>
      <c r="CT930" s="201" t="str">
        <f t="shared" si="558"/>
        <v>Eutrofico</v>
      </c>
      <c r="CU930" s="219" t="s">
        <v>3461</v>
      </c>
      <c r="CV930" s="219" t="s">
        <v>3460</v>
      </c>
      <c r="CW930" s="218">
        <v>44545</v>
      </c>
      <c r="CX930" s="106">
        <f t="shared" si="565"/>
        <v>3.4684863293062325</v>
      </c>
    </row>
    <row r="931" spans="1:102" ht="30" hidden="1" customHeight="1" x14ac:dyDescent="0.2">
      <c r="A931" s="209">
        <v>2021</v>
      </c>
      <c r="B931" s="210" t="s">
        <v>1498</v>
      </c>
      <c r="C931" s="210" t="s">
        <v>1499</v>
      </c>
      <c r="D931" s="211" t="s">
        <v>1500</v>
      </c>
      <c r="E931" s="210" t="s">
        <v>499</v>
      </c>
      <c r="F931" s="212" t="s">
        <v>107</v>
      </c>
      <c r="G931" s="212" t="s">
        <v>1501</v>
      </c>
      <c r="H931" s="213">
        <v>-75.655749999999998</v>
      </c>
      <c r="I931" s="214">
        <v>5.5255280000000004</v>
      </c>
      <c r="J931" s="215">
        <v>825099.97019999998</v>
      </c>
      <c r="K931" s="216">
        <v>1102999.7438000001</v>
      </c>
      <c r="L931" s="217">
        <v>1940</v>
      </c>
      <c r="M931" s="212">
        <v>2</v>
      </c>
      <c r="N931" s="212" t="s">
        <v>79</v>
      </c>
      <c r="O931" s="212">
        <v>26</v>
      </c>
      <c r="P931" s="212" t="s">
        <v>80</v>
      </c>
      <c r="Q931" s="210">
        <v>2617</v>
      </c>
      <c r="R931" s="210" t="s">
        <v>114</v>
      </c>
      <c r="S931" s="210" t="s">
        <v>115</v>
      </c>
      <c r="T931" s="210" t="s">
        <v>116</v>
      </c>
      <c r="U931" s="211" t="s">
        <v>500</v>
      </c>
      <c r="V931" s="210" t="s">
        <v>501</v>
      </c>
      <c r="W931" s="210" t="s">
        <v>1502</v>
      </c>
      <c r="X931" s="218" t="s">
        <v>1499</v>
      </c>
      <c r="Y931" s="218">
        <v>44530</v>
      </c>
      <c r="Z931" s="219" t="s">
        <v>88</v>
      </c>
      <c r="AA931" s="219">
        <v>7.38</v>
      </c>
      <c r="AB931" s="219">
        <v>38.71</v>
      </c>
      <c r="AC931" s="219">
        <v>13.7</v>
      </c>
      <c r="AD931" s="219">
        <v>14.6</v>
      </c>
      <c r="AE931" s="219">
        <v>8.33</v>
      </c>
      <c r="AF931" s="219">
        <v>102.9</v>
      </c>
      <c r="AG931" s="219">
        <v>0.90000000000000036</v>
      </c>
      <c r="AH931" s="220">
        <v>27.2</v>
      </c>
      <c r="AI931" s="220">
        <v>2</v>
      </c>
      <c r="AJ931" s="219" t="s">
        <v>88</v>
      </c>
      <c r="AK931" s="219" t="s">
        <v>88</v>
      </c>
      <c r="AL931" s="220">
        <v>1090</v>
      </c>
      <c r="AM931" s="220">
        <v>19560</v>
      </c>
      <c r="AN931" s="220">
        <v>1090</v>
      </c>
      <c r="AO931" s="220">
        <v>0.5</v>
      </c>
      <c r="AP931" s="220">
        <v>0.2484863293062323</v>
      </c>
      <c r="AQ931" s="220">
        <v>0.03</v>
      </c>
      <c r="AR931" s="220">
        <v>2.5</v>
      </c>
      <c r="AS931" s="220">
        <v>102</v>
      </c>
      <c r="AT931" s="220">
        <v>213</v>
      </c>
      <c r="AU931" s="219" t="s">
        <v>88</v>
      </c>
      <c r="AV931" s="220">
        <v>152</v>
      </c>
      <c r="AW931" s="220">
        <v>0.6</v>
      </c>
      <c r="AX931" s="220">
        <v>2.86</v>
      </c>
      <c r="AY931" s="220">
        <v>0.224</v>
      </c>
      <c r="AZ931" s="220">
        <v>10.7</v>
      </c>
      <c r="BA931" s="220">
        <v>14.7</v>
      </c>
      <c r="BB931" s="219" t="s">
        <v>88</v>
      </c>
      <c r="BC931" s="219" t="s">
        <v>88</v>
      </c>
      <c r="BD931" s="219" t="s">
        <v>88</v>
      </c>
      <c r="BE931" s="221" t="s">
        <v>88</v>
      </c>
      <c r="BF931" s="219" t="s">
        <v>88</v>
      </c>
      <c r="BG931" s="219" t="s">
        <v>88</v>
      </c>
      <c r="BH931" s="219" t="s">
        <v>88</v>
      </c>
      <c r="BI931" s="222">
        <v>98.677109453576819</v>
      </c>
      <c r="BJ931" s="223">
        <v>35.623571548099044</v>
      </c>
      <c r="BK931" s="223">
        <v>88.519899999999524</v>
      </c>
      <c r="BL931" s="223">
        <v>80.14150832</v>
      </c>
      <c r="BM931" s="223">
        <v>93.791508165260296</v>
      </c>
      <c r="BN931" s="223">
        <v>85.756210881875944</v>
      </c>
      <c r="BO931" s="223">
        <v>71.538661137153781</v>
      </c>
      <c r="BP931" s="223">
        <v>84.305034156309389</v>
      </c>
      <c r="BQ931" s="223">
        <v>85.883261885489603</v>
      </c>
      <c r="BR931" s="220">
        <v>78.892504052921879</v>
      </c>
      <c r="BS931" s="129" t="str">
        <f t="shared" si="559"/>
        <v>BUENA</v>
      </c>
      <c r="BT931" s="224">
        <v>100</v>
      </c>
      <c r="BU931" s="225">
        <v>0.99299999999999999</v>
      </c>
      <c r="BV931" s="226">
        <v>0.82548857854722424</v>
      </c>
      <c r="BW931" s="223">
        <v>1.0013883015592742</v>
      </c>
      <c r="BX931" s="222">
        <v>0.91</v>
      </c>
      <c r="BY931" s="226">
        <v>0.999</v>
      </c>
      <c r="BZ931" s="226">
        <v>0.91774656396114773</v>
      </c>
      <c r="CA931" s="222">
        <v>0.15</v>
      </c>
      <c r="CB931" s="225">
        <v>0.83138728216947055</v>
      </c>
      <c r="CC931" s="198" t="str">
        <f t="shared" si="560"/>
        <v>Aceptable</v>
      </c>
      <c r="CD931" s="225">
        <v>8.2253436038852212E-2</v>
      </c>
      <c r="CE931" s="220">
        <v>0</v>
      </c>
      <c r="CF931" s="220">
        <v>0</v>
      </c>
      <c r="CG931" s="225">
        <v>2.7417812012950737E-2</v>
      </c>
      <c r="CH931" s="199" t="str">
        <f t="shared" si="561"/>
        <v>Ninguna</v>
      </c>
      <c r="CI931" s="220">
        <v>0</v>
      </c>
      <c r="CJ931" s="220">
        <v>0.32868299557334013</v>
      </c>
      <c r="CK931" s="220">
        <v>7.0000000000000062E-3</v>
      </c>
      <c r="CL931" s="227">
        <v>0.11189433185778004</v>
      </c>
      <c r="CM931" s="200" t="str">
        <f t="shared" si="562"/>
        <v>Ninguna</v>
      </c>
      <c r="CN931" s="220">
        <v>0</v>
      </c>
      <c r="CO931" s="220">
        <v>0</v>
      </c>
      <c r="CP931" s="200" t="str">
        <f t="shared" si="563"/>
        <v>Ninguna</v>
      </c>
      <c r="CQ931" s="228">
        <v>9.7704531722668866E-4</v>
      </c>
      <c r="CR931" s="228">
        <v>9.7704531722668866E-4</v>
      </c>
      <c r="CS931" s="200" t="str">
        <f t="shared" si="564"/>
        <v>Ninguna</v>
      </c>
      <c r="CT931" s="201" t="str">
        <f t="shared" si="558"/>
        <v>Eutrofico</v>
      </c>
      <c r="CU931" s="219" t="s">
        <v>3462</v>
      </c>
      <c r="CV931" s="219" t="s">
        <v>3463</v>
      </c>
      <c r="CW931" s="218">
        <v>44550</v>
      </c>
      <c r="CX931" s="106">
        <f t="shared" si="565"/>
        <v>3.1384863293062324</v>
      </c>
    </row>
    <row r="932" spans="1:102" ht="30" hidden="1" customHeight="1" x14ac:dyDescent="0.2">
      <c r="A932" s="209">
        <v>2021</v>
      </c>
      <c r="B932" s="210" t="s">
        <v>1491</v>
      </c>
      <c r="C932" s="210" t="s">
        <v>2779</v>
      </c>
      <c r="D932" s="211" t="s">
        <v>1493</v>
      </c>
      <c r="E932" s="210" t="s">
        <v>1056</v>
      </c>
      <c r="F932" s="212" t="s">
        <v>107</v>
      </c>
      <c r="G932" s="212" t="s">
        <v>2780</v>
      </c>
      <c r="H932" s="213">
        <v>-75.606392999999997</v>
      </c>
      <c r="I932" s="214">
        <v>5.7453010000000004</v>
      </c>
      <c r="J932" s="215">
        <v>830634.72629999998</v>
      </c>
      <c r="K932" s="216">
        <v>1127297.5837000001</v>
      </c>
      <c r="L932" s="217">
        <v>595</v>
      </c>
      <c r="M932" s="212">
        <v>2</v>
      </c>
      <c r="N932" s="212" t="s">
        <v>79</v>
      </c>
      <c r="O932" s="212">
        <v>26</v>
      </c>
      <c r="P932" s="212" t="s">
        <v>80</v>
      </c>
      <c r="Q932" s="210">
        <v>2617</v>
      </c>
      <c r="R932" s="210" t="s">
        <v>725</v>
      </c>
      <c r="S932" s="210" t="s">
        <v>115</v>
      </c>
      <c r="T932" s="210" t="s">
        <v>116</v>
      </c>
      <c r="U932" s="211" t="s">
        <v>500</v>
      </c>
      <c r="V932" s="210" t="s">
        <v>727</v>
      </c>
      <c r="W932" s="210" t="s">
        <v>1495</v>
      </c>
      <c r="X932" s="218" t="s">
        <v>2779</v>
      </c>
      <c r="Y932" s="218">
        <v>44530</v>
      </c>
      <c r="Z932" s="219">
        <v>7.4390000000000001</v>
      </c>
      <c r="AA932" s="219">
        <v>7.43</v>
      </c>
      <c r="AB932" s="219">
        <v>102.7</v>
      </c>
      <c r="AC932" s="219">
        <v>21.6</v>
      </c>
      <c r="AD932" s="219">
        <v>24.7</v>
      </c>
      <c r="AE932" s="219">
        <v>8.1999999999999993</v>
      </c>
      <c r="AF932" s="219">
        <v>101.2</v>
      </c>
      <c r="AG932" s="219">
        <v>3.0999999999999979</v>
      </c>
      <c r="AH932" s="220">
        <v>10</v>
      </c>
      <c r="AI932" s="220">
        <v>2</v>
      </c>
      <c r="AJ932" s="219" t="s">
        <v>88</v>
      </c>
      <c r="AK932" s="219" t="s">
        <v>88</v>
      </c>
      <c r="AL932" s="220">
        <v>6200</v>
      </c>
      <c r="AM932" s="220">
        <v>26900</v>
      </c>
      <c r="AN932" s="220">
        <v>6570</v>
      </c>
      <c r="AO932" s="220">
        <v>0.5</v>
      </c>
      <c r="AP932" s="220">
        <v>0.2484863293062323</v>
      </c>
      <c r="AQ932" s="220">
        <v>0.03</v>
      </c>
      <c r="AR932" s="220">
        <v>2.5</v>
      </c>
      <c r="AS932" s="220">
        <v>94.2</v>
      </c>
      <c r="AT932" s="220">
        <v>207</v>
      </c>
      <c r="AU932" s="219" t="s">
        <v>88</v>
      </c>
      <c r="AV932" s="220">
        <v>81</v>
      </c>
      <c r="AW932" s="220">
        <v>0.1</v>
      </c>
      <c r="AX932" s="220">
        <v>3.25</v>
      </c>
      <c r="AY932" s="220">
        <v>0.26700000000000002</v>
      </c>
      <c r="AZ932" s="220">
        <v>35.200000000000003</v>
      </c>
      <c r="BA932" s="220">
        <v>38.799999999999997</v>
      </c>
      <c r="BB932" s="219" t="s">
        <v>88</v>
      </c>
      <c r="BC932" s="219" t="s">
        <v>88</v>
      </c>
      <c r="BD932" s="219" t="s">
        <v>88</v>
      </c>
      <c r="BE932" s="221" t="s">
        <v>88</v>
      </c>
      <c r="BF932" s="219" t="s">
        <v>88</v>
      </c>
      <c r="BG932" s="219" t="s">
        <v>88</v>
      </c>
      <c r="BH932" s="219" t="s">
        <v>88</v>
      </c>
      <c r="BI932" s="222">
        <v>98.561388058892391</v>
      </c>
      <c r="BJ932" s="223">
        <v>24.285817695014018</v>
      </c>
      <c r="BK932" s="223">
        <v>93.562349984000747</v>
      </c>
      <c r="BL932" s="223">
        <v>80.14150832</v>
      </c>
      <c r="BM932" s="223">
        <v>93.114281801780962</v>
      </c>
      <c r="BN932" s="223">
        <v>61.608367706250007</v>
      </c>
      <c r="BO932" s="223">
        <v>86.171485041396394</v>
      </c>
      <c r="BP932" s="223">
        <v>5</v>
      </c>
      <c r="BQ932" s="223">
        <v>20</v>
      </c>
      <c r="BR932" s="220">
        <v>65.638004669596782</v>
      </c>
      <c r="BS932" s="129" t="str">
        <f t="shared" si="559"/>
        <v>MEDIA</v>
      </c>
      <c r="BT932" s="224">
        <v>3.0303030303030303</v>
      </c>
      <c r="BU932" s="225">
        <v>0.98499999999999999</v>
      </c>
      <c r="BV932" s="226">
        <v>0.4507858682270951</v>
      </c>
      <c r="BW932" s="223">
        <v>1</v>
      </c>
      <c r="BX932" s="222">
        <v>0.51</v>
      </c>
      <c r="BY932" s="226">
        <v>0</v>
      </c>
      <c r="BZ932" s="226">
        <v>0.83503253552608725</v>
      </c>
      <c r="CA932" s="222">
        <v>0.15</v>
      </c>
      <c r="CB932" s="225">
        <v>0.57001457652544563</v>
      </c>
      <c r="CC932" s="198" t="str">
        <f t="shared" si="560"/>
        <v>Regular</v>
      </c>
      <c r="CD932" s="225">
        <v>0.16496746447391281</v>
      </c>
      <c r="CE932" s="220">
        <v>9.6437700774241075E-2</v>
      </c>
      <c r="CF932" s="220">
        <v>0</v>
      </c>
      <c r="CG932" s="225">
        <v>8.713505508271796E-2</v>
      </c>
      <c r="CH932" s="199" t="str">
        <f t="shared" si="561"/>
        <v>Ninguna</v>
      </c>
      <c r="CI932" s="220">
        <v>0</v>
      </c>
      <c r="CJ932" s="220">
        <v>1</v>
      </c>
      <c r="CK932" s="220">
        <v>1.5000000000000013E-2</v>
      </c>
      <c r="CL932" s="227">
        <v>0.33833333333333337</v>
      </c>
      <c r="CM932" s="200" t="str">
        <f t="shared" si="562"/>
        <v>Baja</v>
      </c>
      <c r="CN932" s="220">
        <v>1</v>
      </c>
      <c r="CO932" s="220">
        <v>1</v>
      </c>
      <c r="CP932" s="200" t="str">
        <f t="shared" si="563"/>
        <v>Muy Alta</v>
      </c>
      <c r="CQ932" s="228">
        <v>3.8724034406710421E-3</v>
      </c>
      <c r="CR932" s="228">
        <v>3.8724034406710421E-3</v>
      </c>
      <c r="CS932" s="200" t="str">
        <f t="shared" si="564"/>
        <v>Ninguna</v>
      </c>
      <c r="CT932" s="201" t="str">
        <f t="shared" si="558"/>
        <v>Eutrofico</v>
      </c>
      <c r="CU932" s="219" t="s">
        <v>3464</v>
      </c>
      <c r="CV932" s="219" t="s">
        <v>3463</v>
      </c>
      <c r="CW932" s="218">
        <v>44550</v>
      </c>
      <c r="CX932" s="106">
        <f t="shared" si="565"/>
        <v>3.5284863293062321</v>
      </c>
    </row>
    <row r="933" spans="1:102" ht="30" hidden="1" customHeight="1" x14ac:dyDescent="0.2">
      <c r="A933" s="209">
        <v>2021</v>
      </c>
      <c r="B933" s="210" t="s">
        <v>1505</v>
      </c>
      <c r="C933" s="210" t="s">
        <v>1054</v>
      </c>
      <c r="D933" s="211" t="s">
        <v>1506</v>
      </c>
      <c r="E933" s="210" t="s">
        <v>1056</v>
      </c>
      <c r="F933" s="212" t="s">
        <v>107</v>
      </c>
      <c r="G933" s="212" t="s">
        <v>1507</v>
      </c>
      <c r="H933" s="213">
        <v>-75.626006000000004</v>
      </c>
      <c r="I933" s="214">
        <v>5.6110990000000003</v>
      </c>
      <c r="J933" s="215">
        <v>828421.81759999995</v>
      </c>
      <c r="K933" s="216">
        <v>1112457.3644999999</v>
      </c>
      <c r="L933" s="217" t="s">
        <v>2785</v>
      </c>
      <c r="M933" s="212" t="s">
        <v>2544</v>
      </c>
      <c r="N933" s="212" t="s">
        <v>79</v>
      </c>
      <c r="O933" s="212" t="s">
        <v>2545</v>
      </c>
      <c r="P933" s="212" t="s">
        <v>80</v>
      </c>
      <c r="Q933" s="210" t="s">
        <v>2571</v>
      </c>
      <c r="R933" s="210" t="s">
        <v>725</v>
      </c>
      <c r="S933" s="210" t="s">
        <v>115</v>
      </c>
      <c r="T933" s="210" t="s">
        <v>116</v>
      </c>
      <c r="U933" s="211" t="s">
        <v>1057</v>
      </c>
      <c r="V933" s="210" t="s">
        <v>1058</v>
      </c>
      <c r="W933" s="210" t="s">
        <v>1059</v>
      </c>
      <c r="X933" s="218" t="s">
        <v>1054</v>
      </c>
      <c r="Y933" s="218">
        <v>44531</v>
      </c>
      <c r="Z933" s="219">
        <v>4.4000000000000004</v>
      </c>
      <c r="AA933" s="219">
        <v>7.65</v>
      </c>
      <c r="AB933" s="219">
        <v>104.7</v>
      </c>
      <c r="AC933" s="219">
        <v>18.2</v>
      </c>
      <c r="AD933" s="219">
        <v>19.100000000000001</v>
      </c>
      <c r="AE933" s="219">
        <v>7.8</v>
      </c>
      <c r="AF933" s="219">
        <v>99.6</v>
      </c>
      <c r="AG933" s="219">
        <v>0.90000000000000213</v>
      </c>
      <c r="AH933" s="220">
        <v>10</v>
      </c>
      <c r="AI933" s="220">
        <v>2</v>
      </c>
      <c r="AJ933" s="219" t="s">
        <v>88</v>
      </c>
      <c r="AK933" s="219" t="s">
        <v>88</v>
      </c>
      <c r="AL933" s="220">
        <v>750</v>
      </c>
      <c r="AM933" s="220">
        <v>26130</v>
      </c>
      <c r="AN933" s="220">
        <v>750</v>
      </c>
      <c r="AO933" s="220">
        <v>0.5</v>
      </c>
      <c r="AP933" s="220">
        <v>0.2484863293062323</v>
      </c>
      <c r="AQ933" s="220">
        <v>0.03</v>
      </c>
      <c r="AR933" s="220">
        <v>2.5</v>
      </c>
      <c r="AS933" s="220">
        <v>13.5</v>
      </c>
      <c r="AT933" s="220">
        <v>95</v>
      </c>
      <c r="AU933" s="219" t="s">
        <v>88</v>
      </c>
      <c r="AV933" s="220">
        <v>92</v>
      </c>
      <c r="AW933" s="220">
        <v>0.1</v>
      </c>
      <c r="AX933" s="220">
        <v>2.5</v>
      </c>
      <c r="AY933" s="220">
        <v>0.217</v>
      </c>
      <c r="AZ933" s="220">
        <v>34.5</v>
      </c>
      <c r="BA933" s="220">
        <v>24.2</v>
      </c>
      <c r="BB933" s="219" t="s">
        <v>88</v>
      </c>
      <c r="BC933" s="219" t="s">
        <v>88</v>
      </c>
      <c r="BD933" s="219" t="s">
        <v>88</v>
      </c>
      <c r="BE933" s="221" t="s">
        <v>88</v>
      </c>
      <c r="BF933" s="219" t="s">
        <v>88</v>
      </c>
      <c r="BG933" s="219" t="s">
        <v>88</v>
      </c>
      <c r="BH933" s="219" t="s">
        <v>88</v>
      </c>
      <c r="BI933" s="222">
        <v>98.711334220566016</v>
      </c>
      <c r="BJ933" s="223">
        <v>25.086769745467066</v>
      </c>
      <c r="BK933" s="223">
        <v>91.8641870956817</v>
      </c>
      <c r="BL933" s="223">
        <v>80.14150832</v>
      </c>
      <c r="BM933" s="223">
        <v>93.114281801780962</v>
      </c>
      <c r="BN933" s="223">
        <v>61.608367706250007</v>
      </c>
      <c r="BO933" s="223">
        <v>89.249596352490485</v>
      </c>
      <c r="BP933" s="223">
        <v>70.400501024368751</v>
      </c>
      <c r="BQ933" s="223">
        <v>84.577529576937508</v>
      </c>
      <c r="BR933" s="220">
        <v>75.665128210883211</v>
      </c>
      <c r="BS933" s="129" t="str">
        <f t="shared" si="559"/>
        <v>BUENA</v>
      </c>
      <c r="BT933" s="224">
        <v>11.52073732718894</v>
      </c>
      <c r="BU933" s="225">
        <v>0.996</v>
      </c>
      <c r="BV933" s="226">
        <v>0.48946345024984622</v>
      </c>
      <c r="BW933" s="223">
        <v>1</v>
      </c>
      <c r="BX933" s="222">
        <v>0.91</v>
      </c>
      <c r="BY933" s="226">
        <v>0.74399999999999999</v>
      </c>
      <c r="BZ933" s="226">
        <v>0.72027675776336642</v>
      </c>
      <c r="CA933" s="222">
        <v>0.6</v>
      </c>
      <c r="CB933" s="225">
        <v>0.78428362912184968</v>
      </c>
      <c r="CC933" s="198" t="str">
        <f t="shared" si="560"/>
        <v>Aceptable</v>
      </c>
      <c r="CD933" s="225">
        <v>0.27972324223663353</v>
      </c>
      <c r="CE933" s="220">
        <v>0</v>
      </c>
      <c r="CF933" s="220">
        <v>0</v>
      </c>
      <c r="CG933" s="225">
        <v>9.3241080745544505E-2</v>
      </c>
      <c r="CH933" s="199" t="str">
        <f t="shared" si="561"/>
        <v>Ninguna</v>
      </c>
      <c r="CI933" s="220">
        <v>0</v>
      </c>
      <c r="CJ933" s="220">
        <v>1</v>
      </c>
      <c r="CK933" s="220">
        <v>4.0000000000000036E-3</v>
      </c>
      <c r="CL933" s="227">
        <v>0.33466666666666667</v>
      </c>
      <c r="CM933" s="200" t="str">
        <f t="shared" si="562"/>
        <v>Baja</v>
      </c>
      <c r="CN933" s="220">
        <v>0.25600000000000001</v>
      </c>
      <c r="CO933" s="220">
        <v>0.25600000000000001</v>
      </c>
      <c r="CP933" s="200" t="str">
        <f t="shared" si="563"/>
        <v>Baja</v>
      </c>
      <c r="CQ933" s="228">
        <v>9.1256373891805513E-3</v>
      </c>
      <c r="CR933" s="228">
        <v>9.1256373891805513E-3</v>
      </c>
      <c r="CS933" s="200" t="str">
        <f t="shared" si="564"/>
        <v>Ninguna</v>
      </c>
      <c r="CT933" s="201" t="str">
        <f t="shared" si="558"/>
        <v>Eutrofico</v>
      </c>
      <c r="CU933" s="219" t="s">
        <v>3465</v>
      </c>
      <c r="CV933" s="219" t="s">
        <v>3466</v>
      </c>
      <c r="CW933" s="218">
        <v>44551</v>
      </c>
      <c r="CX933" s="106">
        <f t="shared" si="565"/>
        <v>2.7784863293062321</v>
      </c>
    </row>
    <row r="934" spans="1:102" ht="30" hidden="1" customHeight="1" x14ac:dyDescent="0.2">
      <c r="A934" s="209">
        <v>2021</v>
      </c>
      <c r="B934" s="210" t="s">
        <v>1509</v>
      </c>
      <c r="C934" s="210" t="s">
        <v>1054</v>
      </c>
      <c r="D934" s="211" t="s">
        <v>1510</v>
      </c>
      <c r="E934" s="210" t="s">
        <v>1056</v>
      </c>
      <c r="F934" s="212" t="s">
        <v>107</v>
      </c>
      <c r="G934" s="212" t="s">
        <v>1494</v>
      </c>
      <c r="H934" s="213">
        <v>-75.591815999999994</v>
      </c>
      <c r="I934" s="214">
        <v>5.6338939999999997</v>
      </c>
      <c r="J934" s="215">
        <v>832217.58330000006</v>
      </c>
      <c r="K934" s="216">
        <v>1114969.1126999999</v>
      </c>
      <c r="L934" s="217" t="s">
        <v>2788</v>
      </c>
      <c r="M934" s="212" t="s">
        <v>2544</v>
      </c>
      <c r="N934" s="212" t="s">
        <v>79</v>
      </c>
      <c r="O934" s="212" t="s">
        <v>2545</v>
      </c>
      <c r="P934" s="212" t="s">
        <v>80</v>
      </c>
      <c r="Q934" s="210" t="s">
        <v>2571</v>
      </c>
      <c r="R934" s="210" t="s">
        <v>725</v>
      </c>
      <c r="S934" s="210" t="s">
        <v>115</v>
      </c>
      <c r="T934" s="210" t="s">
        <v>116</v>
      </c>
      <c r="U934" s="211" t="s">
        <v>1057</v>
      </c>
      <c r="V934" s="210" t="s">
        <v>1058</v>
      </c>
      <c r="W934" s="210" t="s">
        <v>1059</v>
      </c>
      <c r="X934" s="218" t="s">
        <v>1054</v>
      </c>
      <c r="Y934" s="218">
        <v>44531</v>
      </c>
      <c r="Z934" s="219">
        <v>122.99299999999999</v>
      </c>
      <c r="AA934" s="219">
        <v>7.81</v>
      </c>
      <c r="AB934" s="219">
        <v>194.2</v>
      </c>
      <c r="AC934" s="219">
        <v>23</v>
      </c>
      <c r="AD934" s="219">
        <v>24.2</v>
      </c>
      <c r="AE934" s="219">
        <v>7.98</v>
      </c>
      <c r="AF934" s="219">
        <v>101.6</v>
      </c>
      <c r="AG934" s="219">
        <v>1.1999999999999993</v>
      </c>
      <c r="AH934" s="220">
        <v>10</v>
      </c>
      <c r="AI934" s="220">
        <v>2</v>
      </c>
      <c r="AJ934" s="219" t="s">
        <v>88</v>
      </c>
      <c r="AK934" s="219" t="s">
        <v>88</v>
      </c>
      <c r="AL934" s="220">
        <v>2000</v>
      </c>
      <c r="AM934" s="220">
        <v>25300</v>
      </c>
      <c r="AN934" s="220">
        <v>3100</v>
      </c>
      <c r="AO934" s="220">
        <v>0.5</v>
      </c>
      <c r="AP934" s="220">
        <v>0.2484863293062323</v>
      </c>
      <c r="AQ934" s="220">
        <v>4.5999999999999999E-2</v>
      </c>
      <c r="AR934" s="220">
        <v>2.5</v>
      </c>
      <c r="AS934" s="220">
        <v>53.9</v>
      </c>
      <c r="AT934" s="220">
        <v>187</v>
      </c>
      <c r="AU934" s="219" t="s">
        <v>88</v>
      </c>
      <c r="AV934" s="220">
        <v>43</v>
      </c>
      <c r="AW934" s="220">
        <v>0.1</v>
      </c>
      <c r="AX934" s="220">
        <v>2.66</v>
      </c>
      <c r="AY934" s="220">
        <v>0.252</v>
      </c>
      <c r="AZ934" s="220">
        <v>70.400000000000006</v>
      </c>
      <c r="BA934" s="220">
        <v>64.099999999999994</v>
      </c>
      <c r="BB934" s="219" t="s">
        <v>88</v>
      </c>
      <c r="BC934" s="219" t="s">
        <v>88</v>
      </c>
      <c r="BD934" s="219" t="s">
        <v>88</v>
      </c>
      <c r="BE934" s="221" t="s">
        <v>88</v>
      </c>
      <c r="BF934" s="219" t="s">
        <v>88</v>
      </c>
      <c r="BG934" s="219" t="s">
        <v>88</v>
      </c>
      <c r="BH934" s="219" t="s">
        <v>88</v>
      </c>
      <c r="BI934" s="222">
        <v>98.81226487924495</v>
      </c>
      <c r="BJ934" s="223">
        <v>15.725619314028283</v>
      </c>
      <c r="BK934" s="223">
        <v>89.364572163958655</v>
      </c>
      <c r="BL934" s="223">
        <v>80.14150832</v>
      </c>
      <c r="BM934" s="223">
        <v>93.114281801780962</v>
      </c>
      <c r="BN934" s="223">
        <v>61.608367706250007</v>
      </c>
      <c r="BO934" s="223">
        <v>88.638681616077207</v>
      </c>
      <c r="BP934" s="223">
        <v>36.905738233430995</v>
      </c>
      <c r="BQ934" s="223">
        <v>72.571240006827111</v>
      </c>
      <c r="BR934" s="220">
        <v>70.328431944514818</v>
      </c>
      <c r="BS934" s="129" t="str">
        <f t="shared" si="559"/>
        <v>BUENA</v>
      </c>
      <c r="BT934" s="224">
        <v>10.555555555555555</v>
      </c>
      <c r="BU934" s="225">
        <v>0.98399999999999999</v>
      </c>
      <c r="BV934" s="226">
        <v>0.1</v>
      </c>
      <c r="BW934" s="223">
        <v>1</v>
      </c>
      <c r="BX934" s="222">
        <v>0.91</v>
      </c>
      <c r="BY934" s="226">
        <v>0.89100000000000001</v>
      </c>
      <c r="BZ934" s="226">
        <v>0.35989095754922484</v>
      </c>
      <c r="CA934" s="222">
        <v>0.6</v>
      </c>
      <c r="CB934" s="225">
        <v>0.69796473405689152</v>
      </c>
      <c r="CC934" s="198" t="str">
        <f t="shared" si="560"/>
        <v>Regular</v>
      </c>
      <c r="CD934" s="225">
        <v>0.64010904245077516</v>
      </c>
      <c r="CE934" s="220">
        <v>7.247284825902682E-2</v>
      </c>
      <c r="CF934" s="220">
        <v>0.10200000000000004</v>
      </c>
      <c r="CG934" s="225">
        <v>0.27152729690326732</v>
      </c>
      <c r="CH934" s="199" t="str">
        <f t="shared" si="561"/>
        <v>Baja</v>
      </c>
      <c r="CI934" s="220">
        <v>0</v>
      </c>
      <c r="CJ934" s="220">
        <v>1</v>
      </c>
      <c r="CK934" s="220">
        <v>0</v>
      </c>
      <c r="CL934" s="227">
        <v>0.33333333333333331</v>
      </c>
      <c r="CM934" s="200" t="str">
        <f t="shared" si="562"/>
        <v>Baja</v>
      </c>
      <c r="CN934" s="220">
        <v>0.109</v>
      </c>
      <c r="CO934" s="220">
        <v>0.109</v>
      </c>
      <c r="CP934" s="200" t="str">
        <f t="shared" si="563"/>
        <v>Ninguna</v>
      </c>
      <c r="CQ934" s="228">
        <v>1.5742863949687248E-2</v>
      </c>
      <c r="CR934" s="228">
        <v>1.5742863949687248E-2</v>
      </c>
      <c r="CS934" s="200" t="str">
        <f t="shared" si="564"/>
        <v>Ninguna</v>
      </c>
      <c r="CT934" s="201" t="str">
        <f t="shared" si="558"/>
        <v>Eutrofico</v>
      </c>
      <c r="CU934" s="219" t="s">
        <v>3467</v>
      </c>
      <c r="CV934" s="219" t="s">
        <v>3466</v>
      </c>
      <c r="CW934" s="218">
        <v>44551</v>
      </c>
      <c r="CX934" s="106">
        <f t="shared" si="565"/>
        <v>2.9544863293062322</v>
      </c>
    </row>
    <row r="935" spans="1:102" ht="30" hidden="1" customHeight="1" x14ac:dyDescent="0.2">
      <c r="A935" s="209">
        <v>2021</v>
      </c>
      <c r="B935" s="210" t="s">
        <v>1820</v>
      </c>
      <c r="C935" s="210" t="s">
        <v>272</v>
      </c>
      <c r="D935" s="211" t="s">
        <v>1821</v>
      </c>
      <c r="E935" s="210" t="s">
        <v>268</v>
      </c>
      <c r="F935" s="212" t="s">
        <v>241</v>
      </c>
      <c r="G935" s="212" t="s">
        <v>1507</v>
      </c>
      <c r="H935" s="213">
        <v>-75.845554000000007</v>
      </c>
      <c r="I935" s="214">
        <v>7.192501</v>
      </c>
      <c r="J935" s="215">
        <v>804690.27599999995</v>
      </c>
      <c r="K935" s="216">
        <v>1287492.3299</v>
      </c>
      <c r="L935" s="217">
        <v>1170</v>
      </c>
      <c r="M935" s="212">
        <v>2</v>
      </c>
      <c r="N935" s="212" t="s">
        <v>79</v>
      </c>
      <c r="O935" s="212" t="s">
        <v>2545</v>
      </c>
      <c r="P935" s="212" t="s">
        <v>80</v>
      </c>
      <c r="Q935" s="210" t="s">
        <v>2648</v>
      </c>
      <c r="R935" s="210" t="s">
        <v>701</v>
      </c>
      <c r="S935" s="210" t="s">
        <v>269</v>
      </c>
      <c r="T935" s="210" t="s">
        <v>270</v>
      </c>
      <c r="U935" s="211" t="s">
        <v>271</v>
      </c>
      <c r="V935" s="210" t="s">
        <v>272</v>
      </c>
      <c r="W935" s="210" t="s">
        <v>1822</v>
      </c>
      <c r="X935" s="218" t="s">
        <v>272</v>
      </c>
      <c r="Y935" s="218">
        <v>44531</v>
      </c>
      <c r="Z935" s="219">
        <v>2562</v>
      </c>
      <c r="AA935" s="219">
        <v>8.1300000000000008</v>
      </c>
      <c r="AB935" s="219">
        <v>160.30000000000001</v>
      </c>
      <c r="AC935" s="219">
        <v>18.100000000000001</v>
      </c>
      <c r="AD935" s="219">
        <v>22</v>
      </c>
      <c r="AE935" s="219">
        <v>8.11</v>
      </c>
      <c r="AF935" s="219">
        <v>103.4</v>
      </c>
      <c r="AG935" s="219">
        <v>3.8999999999999986</v>
      </c>
      <c r="AH935" s="220">
        <v>10</v>
      </c>
      <c r="AI935" s="220">
        <v>2</v>
      </c>
      <c r="AJ935" s="219" t="s">
        <v>88</v>
      </c>
      <c r="AK935" s="219" t="s">
        <v>88</v>
      </c>
      <c r="AL935" s="220">
        <v>200</v>
      </c>
      <c r="AM935" s="220">
        <v>1560</v>
      </c>
      <c r="AN935" s="220">
        <v>200</v>
      </c>
      <c r="AO935" s="220">
        <v>0.5</v>
      </c>
      <c r="AP935" s="220">
        <v>0.2484863293062323</v>
      </c>
      <c r="AQ935" s="220">
        <v>0.03</v>
      </c>
      <c r="AR935" s="220">
        <v>2.5</v>
      </c>
      <c r="AS935" s="220">
        <v>7.12</v>
      </c>
      <c r="AT935" s="220">
        <v>133</v>
      </c>
      <c r="AU935" s="219" t="s">
        <v>88</v>
      </c>
      <c r="AV935" s="220">
        <v>15</v>
      </c>
      <c r="AW935" s="220">
        <v>0.1</v>
      </c>
      <c r="AX935" s="220">
        <v>2.5</v>
      </c>
      <c r="AY935" s="220">
        <v>0.26600000000000001</v>
      </c>
      <c r="AZ935" s="220">
        <v>67</v>
      </c>
      <c r="BA935" s="220">
        <v>64.3</v>
      </c>
      <c r="BB935" s="219" t="s">
        <v>88</v>
      </c>
      <c r="BC935" s="219" t="s">
        <v>88</v>
      </c>
      <c r="BD935" s="219" t="s">
        <v>88</v>
      </c>
      <c r="BE935" s="221" t="s">
        <v>88</v>
      </c>
      <c r="BF935" s="219" t="s">
        <v>88</v>
      </c>
      <c r="BG935" s="219" t="s">
        <v>88</v>
      </c>
      <c r="BH935" s="219" t="s">
        <v>88</v>
      </c>
      <c r="BI935" s="222">
        <v>98.757281118050571</v>
      </c>
      <c r="BJ935" s="223">
        <v>36.682211115561131</v>
      </c>
      <c r="BK935" s="223">
        <v>89.994805594241342</v>
      </c>
      <c r="BL935" s="223">
        <v>80.14150832</v>
      </c>
      <c r="BM935" s="223">
        <v>93.114281801780962</v>
      </c>
      <c r="BN935" s="223">
        <v>61.608367706250007</v>
      </c>
      <c r="BO935" s="223">
        <v>39.289087584737679</v>
      </c>
      <c r="BP935" s="223">
        <v>39.452530679698995</v>
      </c>
      <c r="BQ935" s="223">
        <v>72.571240006827111</v>
      </c>
      <c r="BR935" s="220">
        <v>69.010249063255614</v>
      </c>
      <c r="BS935" s="129" t="str">
        <f t="shared" si="559"/>
        <v>MEDIA</v>
      </c>
      <c r="BT935" s="224">
        <v>9.6339113680154131</v>
      </c>
      <c r="BU935" s="225">
        <v>0.99900000000000011</v>
      </c>
      <c r="BV935" s="226">
        <v>0.84453506894257735</v>
      </c>
      <c r="BW935" s="223">
        <v>1</v>
      </c>
      <c r="BX935" s="222">
        <v>0.91</v>
      </c>
      <c r="BY935" s="226">
        <v>0.79499999999999993</v>
      </c>
      <c r="BZ935" s="226">
        <v>0.57164734420953844</v>
      </c>
      <c r="CA935" s="222">
        <v>0.35</v>
      </c>
      <c r="CB935" s="225">
        <v>0.78580553784129625</v>
      </c>
      <c r="CC935" s="198" t="str">
        <f t="shared" si="560"/>
        <v>Aceptable</v>
      </c>
      <c r="CD935" s="225">
        <v>0.42835265579046161</v>
      </c>
      <c r="CE935" s="220">
        <v>9.6437700774241075E-2</v>
      </c>
      <c r="CF935" s="220">
        <v>6.5000000000000002E-2</v>
      </c>
      <c r="CG935" s="225">
        <v>0.19659678552156756</v>
      </c>
      <c r="CH935" s="199" t="str">
        <f t="shared" si="561"/>
        <v>Ninguna</v>
      </c>
      <c r="CI935" s="220">
        <v>0</v>
      </c>
      <c r="CJ935" s="220">
        <v>0.5995029747131535</v>
      </c>
      <c r="CK935" s="220">
        <v>0</v>
      </c>
      <c r="CL935" s="227">
        <v>0.19983432490438449</v>
      </c>
      <c r="CM935" s="200" t="str">
        <f t="shared" si="562"/>
        <v>Ninguna</v>
      </c>
      <c r="CN935" s="220">
        <v>0.20500000000000002</v>
      </c>
      <c r="CO935" s="220">
        <v>0.20500000000000002</v>
      </c>
      <c r="CP935" s="200" t="str">
        <f t="shared" si="563"/>
        <v>Baja</v>
      </c>
      <c r="CQ935" s="228">
        <v>1.2436006283146445E-3</v>
      </c>
      <c r="CR935" s="228">
        <v>1.2436006283146445E-3</v>
      </c>
      <c r="CS935" s="200" t="str">
        <f t="shared" si="564"/>
        <v>Ninguna</v>
      </c>
      <c r="CT935" s="201" t="str">
        <f t="shared" si="558"/>
        <v>Eutrofico</v>
      </c>
      <c r="CU935" s="219" t="s">
        <v>3468</v>
      </c>
      <c r="CV935" s="219" t="s">
        <v>3469</v>
      </c>
      <c r="CW935" s="218">
        <v>44551</v>
      </c>
      <c r="CX935" s="106">
        <f t="shared" si="565"/>
        <v>2.7784863293062321</v>
      </c>
    </row>
    <row r="936" spans="1:102" ht="30" hidden="1" customHeight="1" x14ac:dyDescent="0.2">
      <c r="A936" s="209">
        <v>2021</v>
      </c>
      <c r="B936" s="210" t="s">
        <v>1828</v>
      </c>
      <c r="C936" s="210" t="s">
        <v>272</v>
      </c>
      <c r="D936" s="211" t="s">
        <v>1829</v>
      </c>
      <c r="E936" s="210" t="s">
        <v>268</v>
      </c>
      <c r="F936" s="212" t="s">
        <v>241</v>
      </c>
      <c r="G936" s="212" t="s">
        <v>1494</v>
      </c>
      <c r="H936" s="213">
        <v>-75.741652999999999</v>
      </c>
      <c r="I936" s="214">
        <v>7.2022589999999997</v>
      </c>
      <c r="J936" s="215">
        <v>816175.02390000003</v>
      </c>
      <c r="K936" s="216">
        <v>1288528.8611999999</v>
      </c>
      <c r="L936" s="217">
        <v>805</v>
      </c>
      <c r="M936" s="212">
        <v>2</v>
      </c>
      <c r="N936" s="212" t="s">
        <v>79</v>
      </c>
      <c r="O936" s="212" t="s">
        <v>2545</v>
      </c>
      <c r="P936" s="212" t="s">
        <v>80</v>
      </c>
      <c r="Q936" s="210" t="s">
        <v>2648</v>
      </c>
      <c r="R936" s="210" t="s">
        <v>701</v>
      </c>
      <c r="S936" s="210" t="s">
        <v>269</v>
      </c>
      <c r="T936" s="210" t="s">
        <v>270</v>
      </c>
      <c r="U936" s="211" t="s">
        <v>271</v>
      </c>
      <c r="V936" s="210" t="s">
        <v>272</v>
      </c>
      <c r="W936" s="210" t="s">
        <v>1822</v>
      </c>
      <c r="X936" s="218" t="s">
        <v>272</v>
      </c>
      <c r="Y936" s="218">
        <v>44531</v>
      </c>
      <c r="Z936" s="219" t="s">
        <v>88</v>
      </c>
      <c r="AA936" s="219">
        <v>8.2799999999999994</v>
      </c>
      <c r="AB936" s="219">
        <v>189.8</v>
      </c>
      <c r="AC936" s="219">
        <v>22</v>
      </c>
      <c r="AD936" s="219">
        <v>24</v>
      </c>
      <c r="AE936" s="219">
        <v>8.11</v>
      </c>
      <c r="AF936" s="219">
        <v>101.5</v>
      </c>
      <c r="AG936" s="219">
        <v>2</v>
      </c>
      <c r="AH936" s="220">
        <v>10.4</v>
      </c>
      <c r="AI936" s="220">
        <v>2</v>
      </c>
      <c r="AJ936" s="219" t="s">
        <v>88</v>
      </c>
      <c r="AK936" s="219" t="s">
        <v>88</v>
      </c>
      <c r="AL936" s="220">
        <v>200</v>
      </c>
      <c r="AM936" s="220">
        <v>17100</v>
      </c>
      <c r="AN936" s="220">
        <v>4100</v>
      </c>
      <c r="AO936" s="220">
        <v>0.5</v>
      </c>
      <c r="AP936" s="220">
        <v>0.2484863293062323</v>
      </c>
      <c r="AQ936" s="220">
        <v>0.03</v>
      </c>
      <c r="AR936" s="220">
        <v>2.5</v>
      </c>
      <c r="AS936" s="220">
        <v>83.8</v>
      </c>
      <c r="AT936" s="220">
        <v>282</v>
      </c>
      <c r="AU936" s="219" t="s">
        <v>88</v>
      </c>
      <c r="AV936" s="220">
        <v>138</v>
      </c>
      <c r="AW936" s="220">
        <v>0.3</v>
      </c>
      <c r="AX936" s="220">
        <v>2.5</v>
      </c>
      <c r="AY936" s="220">
        <v>0.17799999999999999</v>
      </c>
      <c r="AZ936" s="220">
        <v>78.099999999999994</v>
      </c>
      <c r="BA936" s="220">
        <v>92.3</v>
      </c>
      <c r="BB936" s="219" t="s">
        <v>88</v>
      </c>
      <c r="BC936" s="219" t="s">
        <v>88</v>
      </c>
      <c r="BD936" s="219" t="s">
        <v>88</v>
      </c>
      <c r="BE936" s="221" t="s">
        <v>88</v>
      </c>
      <c r="BF936" s="219" t="s">
        <v>88</v>
      </c>
      <c r="BG936" s="219" t="s">
        <v>88</v>
      </c>
      <c r="BH936" s="219" t="s">
        <v>88</v>
      </c>
      <c r="BI936" s="222">
        <v>98.731375908795485</v>
      </c>
      <c r="BJ936" s="223">
        <v>32.531107537991304</v>
      </c>
      <c r="BK936" s="223">
        <v>90.741913074594294</v>
      </c>
      <c r="BL936" s="223">
        <v>80.14150832</v>
      </c>
      <c r="BM936" s="223">
        <v>93.114281801780962</v>
      </c>
      <c r="BN936" s="223">
        <v>61.608367706250007</v>
      </c>
      <c r="BO936" s="223">
        <v>49.775389765282817</v>
      </c>
      <c r="BP936" s="223">
        <v>19.108271888343111</v>
      </c>
      <c r="BQ936" s="223">
        <v>62.502012031025608</v>
      </c>
      <c r="BR936" s="220">
        <v>67.140093984549836</v>
      </c>
      <c r="BS936" s="129" t="str">
        <f t="shared" si="559"/>
        <v>MEDIA</v>
      </c>
      <c r="BT936" s="224">
        <v>7.704160246533128</v>
      </c>
      <c r="BU936" s="225">
        <v>0.998</v>
      </c>
      <c r="BV936" s="226">
        <v>0.75724812032402633</v>
      </c>
      <c r="BW936" s="223">
        <v>1</v>
      </c>
      <c r="BX936" s="222">
        <v>0.91</v>
      </c>
      <c r="BY936" s="226">
        <v>0.61199999999999999</v>
      </c>
      <c r="BZ936" s="226">
        <v>0.46697943655513807</v>
      </c>
      <c r="CA936" s="222">
        <v>0.35</v>
      </c>
      <c r="CB936" s="225">
        <v>0.73315185796308313</v>
      </c>
      <c r="CC936" s="198" t="str">
        <f t="shared" si="560"/>
        <v>Aceptable</v>
      </c>
      <c r="CD936" s="225">
        <v>0.53302056344486193</v>
      </c>
      <c r="CE936" s="220">
        <v>0.23441857153118181</v>
      </c>
      <c r="CF936" s="220">
        <v>0.10100000000000003</v>
      </c>
      <c r="CG936" s="225">
        <v>0.2894797116586813</v>
      </c>
      <c r="CH936" s="199" t="str">
        <f t="shared" si="561"/>
        <v>Baja</v>
      </c>
      <c r="CI936" s="220">
        <v>0</v>
      </c>
      <c r="CJ936" s="220">
        <v>0.81023921271885779</v>
      </c>
      <c r="CK936" s="220">
        <v>2.0000000000000018E-3</v>
      </c>
      <c r="CL936" s="227">
        <v>0.27074640423961926</v>
      </c>
      <c r="CM936" s="200" t="str">
        <f t="shared" si="562"/>
        <v>Baja</v>
      </c>
      <c r="CN936" s="220">
        <v>0.38800000000000001</v>
      </c>
      <c r="CO936" s="220">
        <v>0.38800000000000001</v>
      </c>
      <c r="CP936" s="200" t="str">
        <f t="shared" si="563"/>
        <v>Baja</v>
      </c>
      <c r="CQ936" s="228">
        <v>1.4273604491906924E-3</v>
      </c>
      <c r="CR936" s="228">
        <v>1.4273604491906924E-3</v>
      </c>
      <c r="CS936" s="200" t="str">
        <f t="shared" si="564"/>
        <v>Ninguna</v>
      </c>
      <c r="CT936" s="201" t="str">
        <f t="shared" si="558"/>
        <v>Eutrofico</v>
      </c>
      <c r="CU936" s="219" t="s">
        <v>3470</v>
      </c>
      <c r="CV936" s="219" t="s">
        <v>3469</v>
      </c>
      <c r="CW936" s="218">
        <v>44551</v>
      </c>
      <c r="CX936" s="106">
        <f t="shared" si="565"/>
        <v>2.7784863293062321</v>
      </c>
    </row>
    <row r="937" spans="1:102" ht="30" hidden="1" customHeight="1" x14ac:dyDescent="0.2">
      <c r="A937" s="209">
        <v>2020</v>
      </c>
      <c r="B937" s="210" t="s">
        <v>1774</v>
      </c>
      <c r="C937" s="210" t="s">
        <v>281</v>
      </c>
      <c r="D937" s="211" t="s">
        <v>1775</v>
      </c>
      <c r="E937" s="210" t="s">
        <v>279</v>
      </c>
      <c r="F937" s="212" t="s">
        <v>241</v>
      </c>
      <c r="G937" s="212" t="s">
        <v>1507</v>
      </c>
      <c r="H937" s="213">
        <v>-75.698893999999996</v>
      </c>
      <c r="I937" s="214">
        <v>6.9475660000000001</v>
      </c>
      <c r="J937" s="215">
        <v>820801.28040000005</v>
      </c>
      <c r="K937" s="216">
        <v>1260334.0755</v>
      </c>
      <c r="L937" s="217">
        <v>2312</v>
      </c>
      <c r="M937" s="212">
        <v>2</v>
      </c>
      <c r="N937" s="212" t="s">
        <v>79</v>
      </c>
      <c r="O937" s="212" t="s">
        <v>2545</v>
      </c>
      <c r="P937" s="212" t="s">
        <v>80</v>
      </c>
      <c r="Q937" s="210" t="s">
        <v>2546</v>
      </c>
      <c r="R937" s="210" t="s">
        <v>667</v>
      </c>
      <c r="S937" s="210" t="s">
        <v>181</v>
      </c>
      <c r="T937" s="210" t="s">
        <v>668</v>
      </c>
      <c r="U937" s="211" t="s">
        <v>276</v>
      </c>
      <c r="V937" s="210" t="s">
        <v>277</v>
      </c>
      <c r="W937" s="210" t="s">
        <v>280</v>
      </c>
      <c r="X937" s="218" t="s">
        <v>281</v>
      </c>
      <c r="Y937" s="218">
        <v>44532</v>
      </c>
      <c r="Z937" s="219">
        <v>924.9</v>
      </c>
      <c r="AA937" s="219">
        <v>8.2200000000000006</v>
      </c>
      <c r="AB937" s="219">
        <v>196.1</v>
      </c>
      <c r="AC937" s="219">
        <v>20</v>
      </c>
      <c r="AD937" s="219">
        <v>22</v>
      </c>
      <c r="AE937" s="219">
        <v>8.4499999999999993</v>
      </c>
      <c r="AF937" s="219">
        <v>101</v>
      </c>
      <c r="AG937" s="219">
        <v>2</v>
      </c>
      <c r="AH937" s="220">
        <v>10</v>
      </c>
      <c r="AI937" s="220">
        <v>2</v>
      </c>
      <c r="AJ937" s="219" t="s">
        <v>88</v>
      </c>
      <c r="AK937" s="219" t="s">
        <v>88</v>
      </c>
      <c r="AL937" s="220">
        <v>122</v>
      </c>
      <c r="AM937" s="220">
        <v>1046</v>
      </c>
      <c r="AN937" s="220">
        <v>127</v>
      </c>
      <c r="AO937" s="220">
        <v>0.5</v>
      </c>
      <c r="AP937" s="220">
        <v>0.2484863293062323</v>
      </c>
      <c r="AQ937" s="220">
        <v>0.03</v>
      </c>
      <c r="AR937" s="220">
        <v>2.5</v>
      </c>
      <c r="AS937" s="220">
        <v>4.05</v>
      </c>
      <c r="AT937" s="220">
        <v>58</v>
      </c>
      <c r="AU937" s="219" t="s">
        <v>88</v>
      </c>
      <c r="AV937" s="220">
        <v>58</v>
      </c>
      <c r="AW937" s="220">
        <v>0.1</v>
      </c>
      <c r="AX937" s="220">
        <v>2.5</v>
      </c>
      <c r="AY937" s="220">
        <v>0.1</v>
      </c>
      <c r="AZ937" s="220">
        <v>10</v>
      </c>
      <c r="BA937" s="220">
        <v>10.9</v>
      </c>
      <c r="BB937" s="219" t="s">
        <v>88</v>
      </c>
      <c r="BC937" s="219" t="s">
        <v>88</v>
      </c>
      <c r="BD937" s="219" t="s">
        <v>88</v>
      </c>
      <c r="BE937" s="221" t="s">
        <v>88</v>
      </c>
      <c r="BF937" s="219" t="s">
        <v>88</v>
      </c>
      <c r="BG937" s="219" t="s">
        <v>88</v>
      </c>
      <c r="BH937" s="219" t="s">
        <v>88</v>
      </c>
      <c r="BI937" s="222">
        <v>98.664590403874016</v>
      </c>
      <c r="BJ937" s="223">
        <v>15.725619314028283</v>
      </c>
      <c r="BK937" s="223">
        <v>90.188410011413424</v>
      </c>
      <c r="BL937" s="223">
        <v>80.14150832</v>
      </c>
      <c r="BM937" s="223">
        <v>93.114281801780962</v>
      </c>
      <c r="BN937" s="223">
        <v>61.608367706250007</v>
      </c>
      <c r="BO937" s="223">
        <v>84.424184298494538</v>
      </c>
      <c r="BP937" s="223">
        <v>47.286293703165434</v>
      </c>
      <c r="BQ937" s="223">
        <v>81.944881605675107</v>
      </c>
      <c r="BR937" s="220">
        <v>71.459099064661629</v>
      </c>
      <c r="BS937" s="129" t="str">
        <f t="shared" si="559"/>
        <v>BUENA</v>
      </c>
      <c r="BT937" s="224">
        <v>9.7847358121330714</v>
      </c>
      <c r="BU937" s="225">
        <v>0.9920000000000001</v>
      </c>
      <c r="BV937" s="226">
        <v>0.1</v>
      </c>
      <c r="BW937" s="223">
        <v>1</v>
      </c>
      <c r="BX937" s="222">
        <v>0.91</v>
      </c>
      <c r="BY937" s="226">
        <v>0.73199999999999998</v>
      </c>
      <c r="BZ937" s="226">
        <v>0.86347976227402978</v>
      </c>
      <c r="CA937" s="222">
        <v>0.35</v>
      </c>
      <c r="CB937" s="225">
        <v>0.71248716671836432</v>
      </c>
      <c r="CC937" s="198" t="str">
        <f t="shared" si="560"/>
        <v>Aceptable</v>
      </c>
      <c r="CD937" s="225">
        <v>0.13652023772597024</v>
      </c>
      <c r="CE937" s="220">
        <v>0</v>
      </c>
      <c r="CF937" s="220">
        <v>0</v>
      </c>
      <c r="CG937" s="225">
        <v>4.5506745908656748E-2</v>
      </c>
      <c r="CH937" s="199" t="str">
        <f t="shared" si="561"/>
        <v>Ninguna</v>
      </c>
      <c r="CI937" s="220">
        <v>0</v>
      </c>
      <c r="CJ937" s="220">
        <v>0.79508660238779738</v>
      </c>
      <c r="CK937" s="220">
        <v>7.9999999999998961E-3</v>
      </c>
      <c r="CL937" s="227">
        <v>0.26769553412926578</v>
      </c>
      <c r="CM937" s="200" t="str">
        <f t="shared" si="562"/>
        <v>Baja</v>
      </c>
      <c r="CN937" s="220">
        <v>0.26800000000000002</v>
      </c>
      <c r="CO937" s="220">
        <v>0.26800000000000002</v>
      </c>
      <c r="CP937" s="200" t="str">
        <f t="shared" si="563"/>
        <v>Baja</v>
      </c>
      <c r="CQ937" s="228">
        <v>1.2871973429555599E-3</v>
      </c>
      <c r="CR937" s="228">
        <v>1.2871973429555599E-3</v>
      </c>
      <c r="CS937" s="200" t="str">
        <f t="shared" si="564"/>
        <v>Ninguna</v>
      </c>
      <c r="CT937" s="201" t="str">
        <f t="shared" si="558"/>
        <v>Eutrofico</v>
      </c>
      <c r="CU937" s="219" t="s">
        <v>3471</v>
      </c>
      <c r="CV937" s="219" t="s">
        <v>3472</v>
      </c>
      <c r="CW937" s="218">
        <v>44551</v>
      </c>
      <c r="CX937" s="106">
        <f t="shared" si="565"/>
        <v>2.7784863293062321</v>
      </c>
    </row>
    <row r="938" spans="1:102" ht="30" hidden="1" customHeight="1" x14ac:dyDescent="0.2">
      <c r="A938" s="209">
        <v>2020</v>
      </c>
      <c r="B938" s="210" t="s">
        <v>1792</v>
      </c>
      <c r="C938" s="210" t="s">
        <v>281</v>
      </c>
      <c r="D938" s="211" t="s">
        <v>1793</v>
      </c>
      <c r="E938" s="210" t="s">
        <v>279</v>
      </c>
      <c r="F938" s="212" t="s">
        <v>241</v>
      </c>
      <c r="G938" s="212" t="s">
        <v>1494</v>
      </c>
      <c r="H938" s="213">
        <v>-75.661497999999995</v>
      </c>
      <c r="I938" s="214">
        <v>7.0243549999999999</v>
      </c>
      <c r="J938" s="215">
        <v>824963.97250000003</v>
      </c>
      <c r="K938" s="216">
        <v>1268815.4047000001</v>
      </c>
      <c r="L938" s="217">
        <v>735</v>
      </c>
      <c r="M938" s="212">
        <v>2</v>
      </c>
      <c r="N938" s="212" t="s">
        <v>79</v>
      </c>
      <c r="O938" s="212" t="s">
        <v>2545</v>
      </c>
      <c r="P938" s="212" t="s">
        <v>80</v>
      </c>
      <c r="Q938" s="210" t="s">
        <v>2546</v>
      </c>
      <c r="R938" s="210" t="s">
        <v>667</v>
      </c>
      <c r="S938" s="210" t="s">
        <v>181</v>
      </c>
      <c r="T938" s="210" t="s">
        <v>668</v>
      </c>
      <c r="U938" s="211" t="s">
        <v>276</v>
      </c>
      <c r="V938" s="210" t="s">
        <v>277</v>
      </c>
      <c r="W938" s="210" t="s">
        <v>280</v>
      </c>
      <c r="X938" s="218" t="s">
        <v>281</v>
      </c>
      <c r="Y938" s="218">
        <v>44532</v>
      </c>
      <c r="Z938" s="219">
        <v>2.72</v>
      </c>
      <c r="AA938" s="219">
        <v>7.36</v>
      </c>
      <c r="AB938" s="219">
        <v>35.24</v>
      </c>
      <c r="AC938" s="219">
        <v>16.399999999999999</v>
      </c>
      <c r="AD938" s="219">
        <v>19</v>
      </c>
      <c r="AE938" s="219">
        <v>7.26</v>
      </c>
      <c r="AF938" s="219">
        <v>98.9</v>
      </c>
      <c r="AG938" s="219">
        <v>2.6000000000000014</v>
      </c>
      <c r="AH938" s="220">
        <v>10</v>
      </c>
      <c r="AI938" s="220">
        <v>2</v>
      </c>
      <c r="AJ938" s="219" t="s">
        <v>88</v>
      </c>
      <c r="AK938" s="219" t="s">
        <v>88</v>
      </c>
      <c r="AL938" s="220">
        <v>1000</v>
      </c>
      <c r="AM938" s="220">
        <v>17500</v>
      </c>
      <c r="AN938" s="220">
        <v>1000</v>
      </c>
      <c r="AO938" s="220">
        <v>0.5</v>
      </c>
      <c r="AP938" s="220">
        <v>0.2484863293062323</v>
      </c>
      <c r="AQ938" s="220">
        <v>0.03</v>
      </c>
      <c r="AR938" s="220">
        <v>2.5</v>
      </c>
      <c r="AS938" s="220">
        <v>88.3</v>
      </c>
      <c r="AT938" s="220">
        <v>500</v>
      </c>
      <c r="AU938" s="219" t="s">
        <v>88</v>
      </c>
      <c r="AV938" s="220">
        <v>7</v>
      </c>
      <c r="AW938" s="220">
        <v>0.3</v>
      </c>
      <c r="AX938" s="220">
        <v>2.5</v>
      </c>
      <c r="AY938" s="220">
        <v>0.1</v>
      </c>
      <c r="AZ938" s="220">
        <v>64.2</v>
      </c>
      <c r="BA938" s="220">
        <v>78</v>
      </c>
      <c r="BB938" s="219" t="s">
        <v>88</v>
      </c>
      <c r="BC938" s="219" t="s">
        <v>88</v>
      </c>
      <c r="BD938" s="219" t="s">
        <v>88</v>
      </c>
      <c r="BE938" s="221" t="s">
        <v>88</v>
      </c>
      <c r="BF938" s="219" t="s">
        <v>88</v>
      </c>
      <c r="BG938" s="219" t="s">
        <v>88</v>
      </c>
      <c r="BH938" s="219" t="s">
        <v>88</v>
      </c>
      <c r="BI938" s="222">
        <v>98.623698254258073</v>
      </c>
      <c r="BJ938" s="223">
        <v>7.8907003016623101</v>
      </c>
      <c r="BK938" s="223">
        <v>91.568695129488987</v>
      </c>
      <c r="BL938" s="223">
        <v>80.14150832</v>
      </c>
      <c r="BM938" s="223">
        <v>93.114281801780962</v>
      </c>
      <c r="BN938" s="223">
        <v>61.608367706250007</v>
      </c>
      <c r="BO938" s="223">
        <v>76.346183890640489</v>
      </c>
      <c r="BP938" s="223">
        <v>5</v>
      </c>
      <c r="BQ938" s="223">
        <v>20</v>
      </c>
      <c r="BR938" s="220">
        <v>61.823546470800778</v>
      </c>
      <c r="BS938" s="129" t="str">
        <f t="shared" si="559"/>
        <v>MEDIA</v>
      </c>
      <c r="BT938" s="224">
        <v>1.8726591760299627</v>
      </c>
      <c r="BU938" s="225">
        <v>0.9890000000000001</v>
      </c>
      <c r="BV938" s="226">
        <v>0.1</v>
      </c>
      <c r="BW938" s="223">
        <v>1</v>
      </c>
      <c r="BX938" s="222">
        <v>0.91</v>
      </c>
      <c r="BY938" s="226">
        <v>0</v>
      </c>
      <c r="BZ938" s="226">
        <v>0.51036534704067593</v>
      </c>
      <c r="CA938" s="222">
        <v>0.15</v>
      </c>
      <c r="CB938" s="225">
        <v>0.53209114858569473</v>
      </c>
      <c r="CC938" s="198" t="str">
        <f t="shared" si="560"/>
        <v>Regular</v>
      </c>
      <c r="CD938" s="225">
        <v>0.48963465295932407</v>
      </c>
      <c r="CE938" s="220">
        <v>0.20072893824597907</v>
      </c>
      <c r="CF938" s="220">
        <v>1.0500000000000009E-2</v>
      </c>
      <c r="CG938" s="225">
        <v>0.2336211970684344</v>
      </c>
      <c r="CH938" s="199" t="str">
        <f t="shared" si="561"/>
        <v>Baja</v>
      </c>
      <c r="CI938" s="220">
        <v>0</v>
      </c>
      <c r="CJ938" s="220">
        <v>1</v>
      </c>
      <c r="CK938" s="220">
        <v>1.0999999999999899E-2</v>
      </c>
      <c r="CL938" s="227">
        <v>0.33699999999999997</v>
      </c>
      <c r="CM938" s="200" t="str">
        <f t="shared" si="562"/>
        <v>Baja</v>
      </c>
      <c r="CN938" s="220">
        <v>1</v>
      </c>
      <c r="CO938" s="220">
        <v>1</v>
      </c>
      <c r="CP938" s="200" t="str">
        <f t="shared" si="563"/>
        <v>Muy Alta</v>
      </c>
      <c r="CQ938" s="228">
        <v>1.6956365282612964E-3</v>
      </c>
      <c r="CR938" s="228">
        <v>1.6956365282612964E-3</v>
      </c>
      <c r="CS938" s="200" t="str">
        <f t="shared" si="564"/>
        <v>Ninguna</v>
      </c>
      <c r="CT938" s="201" t="str">
        <f t="shared" si="558"/>
        <v>Eutrofico</v>
      </c>
      <c r="CU938" s="219" t="s">
        <v>3473</v>
      </c>
      <c r="CV938" s="219" t="s">
        <v>3472</v>
      </c>
      <c r="CW938" s="218">
        <v>44551</v>
      </c>
      <c r="CX938" s="106">
        <f t="shared" si="565"/>
        <v>2.7784863293062321</v>
      </c>
    </row>
    <row r="939" spans="1:102" ht="30" hidden="1" customHeight="1" x14ac:dyDescent="0.2">
      <c r="A939" s="209">
        <v>2021</v>
      </c>
      <c r="B939" s="210" t="s">
        <v>1638</v>
      </c>
      <c r="C939" s="210" t="s">
        <v>170</v>
      </c>
      <c r="D939" s="211" t="s">
        <v>1639</v>
      </c>
      <c r="E939" s="210" t="s">
        <v>166</v>
      </c>
      <c r="F939" s="212" t="s">
        <v>151</v>
      </c>
      <c r="G939" s="212" t="s">
        <v>1507</v>
      </c>
      <c r="H939" s="213">
        <v>-76.019582999999997</v>
      </c>
      <c r="I939" s="214">
        <v>6.3879440000000001</v>
      </c>
      <c r="J939" s="215">
        <v>785102.09880000004</v>
      </c>
      <c r="K939" s="216">
        <v>1198544.5131999999</v>
      </c>
      <c r="L939" s="217">
        <v>2210</v>
      </c>
      <c r="M939" s="212">
        <v>2</v>
      </c>
      <c r="N939" s="212" t="s">
        <v>79</v>
      </c>
      <c r="O939" s="212">
        <v>26</v>
      </c>
      <c r="P939" s="212" t="s">
        <v>80</v>
      </c>
      <c r="Q939" s="210">
        <v>2621</v>
      </c>
      <c r="R939" s="210" t="s">
        <v>152</v>
      </c>
      <c r="S939" s="210" t="s">
        <v>153</v>
      </c>
      <c r="T939" s="210" t="s">
        <v>154</v>
      </c>
      <c r="U939" s="211" t="s">
        <v>167</v>
      </c>
      <c r="V939" s="210" t="s">
        <v>168</v>
      </c>
      <c r="W939" s="210" t="s">
        <v>169</v>
      </c>
      <c r="X939" s="218" t="s">
        <v>170</v>
      </c>
      <c r="Y939" s="218">
        <v>44533</v>
      </c>
      <c r="Z939" s="219">
        <v>50.85</v>
      </c>
      <c r="AA939" s="219">
        <v>7.6</v>
      </c>
      <c r="AB939" s="219">
        <v>9501</v>
      </c>
      <c r="AC939" s="219">
        <v>16.2</v>
      </c>
      <c r="AD939" s="219">
        <v>20.3</v>
      </c>
      <c r="AE939" s="219">
        <v>7.88</v>
      </c>
      <c r="AF939" s="219">
        <v>101.5</v>
      </c>
      <c r="AG939" s="219">
        <v>4.1000000000000014</v>
      </c>
      <c r="AH939" s="220">
        <v>10</v>
      </c>
      <c r="AI939" s="220">
        <v>2</v>
      </c>
      <c r="AJ939" s="219" t="s">
        <v>88</v>
      </c>
      <c r="AK939" s="219" t="s">
        <v>88</v>
      </c>
      <c r="AL939" s="220">
        <v>140</v>
      </c>
      <c r="AM939" s="220">
        <v>1001</v>
      </c>
      <c r="AN939" s="220">
        <v>156</v>
      </c>
      <c r="AO939" s="220">
        <v>0.5</v>
      </c>
      <c r="AP939" s="220">
        <v>0.2484863293062323</v>
      </c>
      <c r="AQ939" s="220">
        <v>0.03</v>
      </c>
      <c r="AR939" s="220">
        <v>2.5</v>
      </c>
      <c r="AS939" s="220">
        <v>6.24</v>
      </c>
      <c r="AT939" s="220">
        <v>100</v>
      </c>
      <c r="AU939" s="219" t="s">
        <v>88</v>
      </c>
      <c r="AV939" s="220">
        <v>9</v>
      </c>
      <c r="AW939" s="220">
        <v>0.1</v>
      </c>
      <c r="AX939" s="220">
        <v>2.5</v>
      </c>
      <c r="AY939" s="220">
        <v>0.129</v>
      </c>
      <c r="AZ939" s="220">
        <v>33.9</v>
      </c>
      <c r="BA939" s="220">
        <v>26.5</v>
      </c>
      <c r="BB939" s="219" t="s">
        <v>88</v>
      </c>
      <c r="BC939" s="219" t="s">
        <v>88</v>
      </c>
      <c r="BD939" s="219" t="s">
        <v>88</v>
      </c>
      <c r="BE939" s="221" t="s">
        <v>88</v>
      </c>
      <c r="BF939" s="219" t="s">
        <v>88</v>
      </c>
      <c r="BG939" s="219" t="s">
        <v>88</v>
      </c>
      <c r="BH939" s="219" t="s">
        <v>88</v>
      </c>
      <c r="BI939" s="222">
        <v>98.812449164045034</v>
      </c>
      <c r="BJ939" s="223">
        <v>39.165036073412502</v>
      </c>
      <c r="BK939" s="223">
        <v>92.380194015993766</v>
      </c>
      <c r="BL939" s="223">
        <v>80.14150832</v>
      </c>
      <c r="BM939" s="223">
        <v>93.114281801780962</v>
      </c>
      <c r="BN939" s="223">
        <v>61.608367706250007</v>
      </c>
      <c r="BO939" s="223">
        <v>77.854786148314005</v>
      </c>
      <c r="BP939" s="223">
        <v>83.490848059046229</v>
      </c>
      <c r="BQ939" s="223">
        <v>84.197110000000009</v>
      </c>
      <c r="BR939" s="220">
        <v>77.87271849695118</v>
      </c>
      <c r="BS939" s="129" t="str">
        <f t="shared" si="559"/>
        <v>BUENA</v>
      </c>
      <c r="BT939" s="224">
        <v>19.379844961240309</v>
      </c>
      <c r="BU939" s="225">
        <v>0.98499999999999988</v>
      </c>
      <c r="BV939" s="226">
        <v>0.88220493291782265</v>
      </c>
      <c r="BW939" s="223">
        <v>1</v>
      </c>
      <c r="BX939" s="222">
        <v>0.91</v>
      </c>
      <c r="BY939" s="226">
        <v>0.99299999999999999</v>
      </c>
      <c r="BZ939" s="226">
        <v>0</v>
      </c>
      <c r="CA939" s="222">
        <v>0.8</v>
      </c>
      <c r="CB939" s="225">
        <v>0.7995286906084953</v>
      </c>
      <c r="CC939" s="198" t="str">
        <f t="shared" si="560"/>
        <v>Aceptable</v>
      </c>
      <c r="CD939" s="225">
        <v>1</v>
      </c>
      <c r="CE939" s="220">
        <v>0</v>
      </c>
      <c r="CF939" s="220">
        <v>0</v>
      </c>
      <c r="CG939" s="225">
        <v>0.33333333333333331</v>
      </c>
      <c r="CH939" s="199" t="str">
        <f t="shared" si="561"/>
        <v>Baja</v>
      </c>
      <c r="CI939" s="220">
        <v>0</v>
      </c>
      <c r="CJ939" s="220">
        <v>0.24024308338841882</v>
      </c>
      <c r="CK939" s="220">
        <v>0</v>
      </c>
      <c r="CL939" s="227">
        <v>8.0081027796139612E-2</v>
      </c>
      <c r="CM939" s="200" t="str">
        <f t="shared" si="562"/>
        <v>Ninguna</v>
      </c>
      <c r="CN939" s="220">
        <v>0</v>
      </c>
      <c r="CO939" s="220">
        <v>0</v>
      </c>
      <c r="CP939" s="200" t="str">
        <f t="shared" si="563"/>
        <v>Ninguna</v>
      </c>
      <c r="CQ939" s="228">
        <v>7.6908758815083375E-3</v>
      </c>
      <c r="CR939" s="228">
        <v>7.6908758815083375E-3</v>
      </c>
      <c r="CS939" s="200" t="str">
        <f t="shared" si="564"/>
        <v>Ninguna</v>
      </c>
      <c r="CT939" s="201" t="str">
        <f t="shared" si="558"/>
        <v>Eutrofico</v>
      </c>
      <c r="CU939" s="219" t="s">
        <v>3474</v>
      </c>
      <c r="CV939" s="219" t="s">
        <v>3475</v>
      </c>
      <c r="CW939" s="218">
        <v>44551</v>
      </c>
      <c r="CX939" s="106">
        <f t="shared" si="565"/>
        <v>2.7784863293062321</v>
      </c>
    </row>
    <row r="940" spans="1:102" ht="30" hidden="1" customHeight="1" x14ac:dyDescent="0.2">
      <c r="A940" s="209">
        <v>2021</v>
      </c>
      <c r="B940" s="210" t="s">
        <v>1642</v>
      </c>
      <c r="C940" s="210" t="s">
        <v>168</v>
      </c>
      <c r="D940" s="211" t="s">
        <v>1643</v>
      </c>
      <c r="E940" s="210" t="s">
        <v>166</v>
      </c>
      <c r="F940" s="212" t="s">
        <v>151</v>
      </c>
      <c r="G940" s="212" t="s">
        <v>1494</v>
      </c>
      <c r="H940" s="213">
        <v>-75.834971999999993</v>
      </c>
      <c r="I940" s="214">
        <v>6.3974440000000001</v>
      </c>
      <c r="J940" s="215">
        <v>805540.22149999999</v>
      </c>
      <c r="K940" s="216">
        <v>1199522.1584999999</v>
      </c>
      <c r="L940" s="217">
        <v>491</v>
      </c>
      <c r="M940" s="212">
        <v>2</v>
      </c>
      <c r="N940" s="212" t="s">
        <v>79</v>
      </c>
      <c r="O940" s="212">
        <v>26</v>
      </c>
      <c r="P940" s="212" t="s">
        <v>80</v>
      </c>
      <c r="Q940" s="210">
        <v>2621</v>
      </c>
      <c r="R940" s="210" t="s">
        <v>152</v>
      </c>
      <c r="S940" s="210" t="s">
        <v>153</v>
      </c>
      <c r="T940" s="210" t="s">
        <v>154</v>
      </c>
      <c r="U940" s="211" t="s">
        <v>167</v>
      </c>
      <c r="V940" s="210" t="s">
        <v>168</v>
      </c>
      <c r="W940" s="210" t="s">
        <v>1644</v>
      </c>
      <c r="X940" s="218" t="s">
        <v>168</v>
      </c>
      <c r="Y940" s="218">
        <v>44533</v>
      </c>
      <c r="Z940" s="219" t="s">
        <v>88</v>
      </c>
      <c r="AA940" s="219">
        <v>7.83</v>
      </c>
      <c r="AB940" s="219">
        <v>143.9</v>
      </c>
      <c r="AC940" s="219">
        <v>20</v>
      </c>
      <c r="AD940" s="219">
        <v>25.1</v>
      </c>
      <c r="AE940" s="219">
        <v>8.7100000000000009</v>
      </c>
      <c r="AF940" s="219">
        <v>102.7</v>
      </c>
      <c r="AG940" s="219">
        <v>5.1000000000000014</v>
      </c>
      <c r="AH940" s="220">
        <v>10</v>
      </c>
      <c r="AI940" s="220">
        <v>2</v>
      </c>
      <c r="AJ940" s="219" t="s">
        <v>88</v>
      </c>
      <c r="AK940" s="219" t="s">
        <v>88</v>
      </c>
      <c r="AL940" s="220">
        <v>7500</v>
      </c>
      <c r="AM940" s="220">
        <v>38900</v>
      </c>
      <c r="AN940" s="220">
        <v>7540</v>
      </c>
      <c r="AO940" s="220">
        <v>0.5</v>
      </c>
      <c r="AP940" s="220">
        <v>0.2484863293062323</v>
      </c>
      <c r="AQ940" s="220">
        <v>0.03</v>
      </c>
      <c r="AR940" s="220">
        <v>2.5</v>
      </c>
      <c r="AS940" s="220">
        <v>143</v>
      </c>
      <c r="AT940" s="220">
        <v>282</v>
      </c>
      <c r="AU940" s="219" t="s">
        <v>88</v>
      </c>
      <c r="AV940" s="220">
        <v>120</v>
      </c>
      <c r="AW940" s="220">
        <v>0.2</v>
      </c>
      <c r="AX940" s="220">
        <v>2.5</v>
      </c>
      <c r="AY940" s="220">
        <v>0.16600000000000001</v>
      </c>
      <c r="AZ940" s="220">
        <v>56.6</v>
      </c>
      <c r="BA940" s="220">
        <v>60.1</v>
      </c>
      <c r="BB940" s="219" t="s">
        <v>88</v>
      </c>
      <c r="BC940" s="219" t="s">
        <v>88</v>
      </c>
      <c r="BD940" s="219" t="s">
        <v>88</v>
      </c>
      <c r="BE940" s="221" t="s">
        <v>88</v>
      </c>
      <c r="BF940" s="219" t="s">
        <v>88</v>
      </c>
      <c r="BG940" s="219" t="s">
        <v>88</v>
      </c>
      <c r="BH940" s="219" t="s">
        <v>88</v>
      </c>
      <c r="BI940" s="222">
        <v>98.774215987461503</v>
      </c>
      <c r="BJ940" s="223">
        <v>11.376871928315074</v>
      </c>
      <c r="BK940" s="223">
        <v>88.969574846720207</v>
      </c>
      <c r="BL940" s="223">
        <v>80.14150832</v>
      </c>
      <c r="BM940" s="223">
        <v>93.114281801780962</v>
      </c>
      <c r="BN940" s="223">
        <v>61.608367706250007</v>
      </c>
      <c r="BO940" s="223">
        <v>72.638298069620362</v>
      </c>
      <c r="BP940" s="223">
        <v>5</v>
      </c>
      <c r="BQ940" s="223">
        <v>54.587554341553613</v>
      </c>
      <c r="BR940" s="220">
        <v>64.171358936411977</v>
      </c>
      <c r="BS940" s="129" t="str">
        <f t="shared" si="559"/>
        <v>MEDIA</v>
      </c>
      <c r="BT940" s="224">
        <v>15.060240963855421</v>
      </c>
      <c r="BU940" s="225">
        <v>0.97299999999999986</v>
      </c>
      <c r="BV940" s="226">
        <v>0.1</v>
      </c>
      <c r="BW940" s="223">
        <v>1</v>
      </c>
      <c r="BX940" s="222">
        <v>0.91</v>
      </c>
      <c r="BY940" s="226">
        <v>0.66</v>
      </c>
      <c r="BZ940" s="226">
        <v>0.57164734420953844</v>
      </c>
      <c r="CA940" s="222">
        <v>0.8</v>
      </c>
      <c r="CB940" s="225">
        <v>0.72151062818933542</v>
      </c>
      <c r="CC940" s="198" t="str">
        <f t="shared" si="560"/>
        <v>Aceptable</v>
      </c>
      <c r="CD940" s="225">
        <v>0.42835265579046161</v>
      </c>
      <c r="CE940" s="220">
        <v>5.4581777763256636E-2</v>
      </c>
      <c r="CF940" s="220">
        <v>3.3000000000000029E-2</v>
      </c>
      <c r="CG940" s="225">
        <v>0.17197814451790608</v>
      </c>
      <c r="CH940" s="199" t="str">
        <f t="shared" si="561"/>
        <v>Ninguna</v>
      </c>
      <c r="CI940" s="220">
        <v>0</v>
      </c>
      <c r="CJ940" s="220">
        <v>1</v>
      </c>
      <c r="CK940" s="220">
        <v>0</v>
      </c>
      <c r="CL940" s="227">
        <v>0.33333333333333331</v>
      </c>
      <c r="CM940" s="200" t="str">
        <f t="shared" si="562"/>
        <v>Baja</v>
      </c>
      <c r="CN940" s="220">
        <v>0.33999999999999997</v>
      </c>
      <c r="CO940" s="220">
        <v>0.33999999999999997</v>
      </c>
      <c r="CP940" s="200" t="str">
        <f t="shared" si="563"/>
        <v>Baja</v>
      </c>
      <c r="CQ940" s="228">
        <v>1.6848526441279984E-2</v>
      </c>
      <c r="CR940" s="228">
        <v>1.6848526441279984E-2</v>
      </c>
      <c r="CS940" s="200" t="str">
        <f t="shared" si="564"/>
        <v>Ninguna</v>
      </c>
      <c r="CT940" s="201" t="str">
        <f t="shared" si="558"/>
        <v>Eutrofico</v>
      </c>
      <c r="CU940" s="219" t="s">
        <v>3476</v>
      </c>
      <c r="CV940" s="219" t="s">
        <v>3475</v>
      </c>
      <c r="CW940" s="218">
        <v>44551</v>
      </c>
      <c r="CX940" s="106">
        <f t="shared" si="565"/>
        <v>2.7784863293062321</v>
      </c>
    </row>
    <row r="941" spans="1:102" ht="30" hidden="1" customHeight="1" x14ac:dyDescent="0.2">
      <c r="A941" s="209">
        <v>2021</v>
      </c>
      <c r="B941" s="210" t="s">
        <v>1692</v>
      </c>
      <c r="C941" s="210" t="s">
        <v>1423</v>
      </c>
      <c r="D941" s="211" t="s">
        <v>1693</v>
      </c>
      <c r="E941" s="210" t="s">
        <v>335</v>
      </c>
      <c r="F941" s="212" t="s">
        <v>1412</v>
      </c>
      <c r="G941" s="212" t="s">
        <v>1507</v>
      </c>
      <c r="H941" s="213">
        <v>-74.371995999999996</v>
      </c>
      <c r="I941" s="214">
        <v>6.6399319999999999</v>
      </c>
      <c r="J941" s="215">
        <v>967436.02839999995</v>
      </c>
      <c r="K941" s="216">
        <v>1226015.8021</v>
      </c>
      <c r="L941" s="217">
        <v>115</v>
      </c>
      <c r="M941" s="212">
        <v>2</v>
      </c>
      <c r="N941" s="212" t="s">
        <v>79</v>
      </c>
      <c r="O941" s="212" t="s">
        <v>2741</v>
      </c>
      <c r="P941" s="212" t="s">
        <v>289</v>
      </c>
      <c r="Q941" s="210" t="s">
        <v>324</v>
      </c>
      <c r="R941" s="210" t="s">
        <v>730</v>
      </c>
      <c r="S941" s="210" t="s">
        <v>324</v>
      </c>
      <c r="T941" s="210" t="s">
        <v>325</v>
      </c>
      <c r="U941" s="211" t="s">
        <v>331</v>
      </c>
      <c r="V941" s="210" t="s">
        <v>1423</v>
      </c>
      <c r="W941" s="210" t="s">
        <v>1694</v>
      </c>
      <c r="X941" s="218" t="s">
        <v>1423</v>
      </c>
      <c r="Y941" s="218">
        <v>44536</v>
      </c>
      <c r="Z941" s="219">
        <v>52100</v>
      </c>
      <c r="AA941" s="219">
        <v>7.69</v>
      </c>
      <c r="AB941" s="219">
        <v>78.14</v>
      </c>
      <c r="AC941" s="219">
        <v>28.2</v>
      </c>
      <c r="AD941" s="219">
        <v>31.3</v>
      </c>
      <c r="AE941" s="219">
        <v>7.52</v>
      </c>
      <c r="AF941" s="219">
        <v>98.5</v>
      </c>
      <c r="AG941" s="219">
        <v>3.1000000000000014</v>
      </c>
      <c r="AH941" s="220">
        <v>10</v>
      </c>
      <c r="AI941" s="220">
        <v>2</v>
      </c>
      <c r="AJ941" s="219" t="s">
        <v>88</v>
      </c>
      <c r="AK941" s="219" t="s">
        <v>88</v>
      </c>
      <c r="AL941" s="220">
        <v>1945</v>
      </c>
      <c r="AM941" s="220">
        <v>12930</v>
      </c>
      <c r="AN941" s="220">
        <v>12930</v>
      </c>
      <c r="AO941" s="220">
        <v>0.5</v>
      </c>
      <c r="AP941" s="220">
        <v>0.2484863293062323</v>
      </c>
      <c r="AQ941" s="220">
        <v>0.03</v>
      </c>
      <c r="AR941" s="220">
        <v>2.5</v>
      </c>
      <c r="AS941" s="220">
        <v>75.099999999999994</v>
      </c>
      <c r="AT941" s="220">
        <v>134</v>
      </c>
      <c r="AU941" s="219" t="s">
        <v>88</v>
      </c>
      <c r="AV941" s="220">
        <v>58</v>
      </c>
      <c r="AW941" s="220">
        <v>0.1</v>
      </c>
      <c r="AX941" s="220">
        <v>2.5</v>
      </c>
      <c r="AY941" s="220">
        <v>0.193</v>
      </c>
      <c r="AZ941" s="220">
        <v>36.1</v>
      </c>
      <c r="BA941" s="220">
        <v>24.6</v>
      </c>
      <c r="BB941" s="219">
        <v>0.05</v>
      </c>
      <c r="BC941" s="219" t="s">
        <v>88</v>
      </c>
      <c r="BD941" s="219" t="s">
        <v>88</v>
      </c>
      <c r="BE941" s="221">
        <v>1E-3</v>
      </c>
      <c r="BF941" s="219" t="s">
        <v>88</v>
      </c>
      <c r="BG941" s="219">
        <v>0.01</v>
      </c>
      <c r="BH941" s="219" t="s">
        <v>88</v>
      </c>
      <c r="BI941" s="222">
        <v>98.561388058892391</v>
      </c>
      <c r="BJ941" s="223">
        <v>9.2391635839263664</v>
      </c>
      <c r="BK941" s="223">
        <v>91.356056448003073</v>
      </c>
      <c r="BL941" s="223">
        <v>80.14150832</v>
      </c>
      <c r="BM941" s="223">
        <v>93.114281801780962</v>
      </c>
      <c r="BN941" s="223">
        <v>61.608367706250007</v>
      </c>
      <c r="BO941" s="223">
        <v>82.438239885695339</v>
      </c>
      <c r="BP941" s="223">
        <v>26.438878307689393</v>
      </c>
      <c r="BQ941" s="223">
        <v>80.614647203249604</v>
      </c>
      <c r="BR941" s="220">
        <v>68.57265877613554</v>
      </c>
      <c r="BS941" s="129" t="str">
        <f t="shared" si="559"/>
        <v>MEDIA</v>
      </c>
      <c r="BT941" s="224">
        <v>12.953367875647668</v>
      </c>
      <c r="BU941" s="225">
        <v>0.98499999999999999</v>
      </c>
      <c r="BV941" s="226">
        <v>0.1</v>
      </c>
      <c r="BW941" s="223">
        <v>1</v>
      </c>
      <c r="BX941" s="222">
        <v>0.91</v>
      </c>
      <c r="BY941" s="226">
        <v>0.84599999999999997</v>
      </c>
      <c r="BZ941" s="226">
        <v>0.81100497803152594</v>
      </c>
      <c r="CA941" s="222">
        <v>0.6</v>
      </c>
      <c r="CB941" s="225">
        <v>0.75498069692441361</v>
      </c>
      <c r="CC941" s="198" t="str">
        <f t="shared" si="560"/>
        <v>Aceptable</v>
      </c>
      <c r="CD941" s="225">
        <v>0.18899502196847409</v>
      </c>
      <c r="CE941" s="220">
        <v>0</v>
      </c>
      <c r="CF941" s="220">
        <v>0</v>
      </c>
      <c r="CG941" s="225">
        <v>6.2998340656158031E-2</v>
      </c>
      <c r="CH941" s="199" t="str">
        <f t="shared" si="561"/>
        <v>Ninguna</v>
      </c>
      <c r="CI941" s="220">
        <v>0</v>
      </c>
      <c r="CJ941" s="220">
        <v>0.86249517393302089</v>
      </c>
      <c r="CK941" s="220">
        <v>1.5000000000000013E-2</v>
      </c>
      <c r="CL941" s="227">
        <v>0.29249839131100697</v>
      </c>
      <c r="CM941" s="200" t="str">
        <f t="shared" si="562"/>
        <v>Baja</v>
      </c>
      <c r="CN941" s="220">
        <v>0.15400000000000003</v>
      </c>
      <c r="CO941" s="220">
        <v>0.15400000000000003</v>
      </c>
      <c r="CP941" s="200" t="str">
        <f t="shared" si="563"/>
        <v>Ninguna</v>
      </c>
      <c r="CQ941" s="228">
        <v>1.0461881180254288E-2</v>
      </c>
      <c r="CR941" s="228">
        <v>1.0461881180254288E-2</v>
      </c>
      <c r="CS941" s="200" t="str">
        <f t="shared" si="564"/>
        <v>Ninguna</v>
      </c>
      <c r="CT941" s="201" t="str">
        <f t="shared" ref="CT941:CT1004" si="566">IF(AY941&lt;0.01,"Oligotrofico",IF(AY941&lt;=0.02,"Mesotrofico",IF(AY941&lt;=1,"Eutrofico","Hipereutrofico")))</f>
        <v>Eutrofico</v>
      </c>
      <c r="CU941" s="219" t="s">
        <v>3477</v>
      </c>
      <c r="CV941" s="219" t="s">
        <v>3478</v>
      </c>
      <c r="CW941" s="218">
        <v>44551</v>
      </c>
      <c r="CX941" s="106">
        <f t="shared" si="565"/>
        <v>2.7784863293062321</v>
      </c>
    </row>
    <row r="942" spans="1:102" ht="30" hidden="1" customHeight="1" x14ac:dyDescent="0.2">
      <c r="A942" s="209">
        <v>2021</v>
      </c>
      <c r="B942" s="210" t="s">
        <v>1601</v>
      </c>
      <c r="C942" s="210" t="s">
        <v>95</v>
      </c>
      <c r="D942" s="211" t="s">
        <v>1602</v>
      </c>
      <c r="E942" s="210" t="s">
        <v>91</v>
      </c>
      <c r="F942" s="212" t="s">
        <v>78</v>
      </c>
      <c r="G942" s="212" t="s">
        <v>1507</v>
      </c>
      <c r="H942" s="213">
        <v>-75.709361000000001</v>
      </c>
      <c r="I942" s="214">
        <v>6.2079240000000002</v>
      </c>
      <c r="J942" s="215">
        <v>819377.09970000002</v>
      </c>
      <c r="K942" s="216">
        <v>1178509.3504999999</v>
      </c>
      <c r="L942" s="217">
        <v>2043</v>
      </c>
      <c r="M942" s="212">
        <v>2</v>
      </c>
      <c r="N942" s="212" t="s">
        <v>79</v>
      </c>
      <c r="O942" s="212" t="s">
        <v>2545</v>
      </c>
      <c r="P942" s="212" t="s">
        <v>80</v>
      </c>
      <c r="Q942" s="210" t="s">
        <v>2546</v>
      </c>
      <c r="R942" s="210" t="s">
        <v>667</v>
      </c>
      <c r="S942" s="210" t="s">
        <v>82</v>
      </c>
      <c r="T942" s="210" t="s">
        <v>721</v>
      </c>
      <c r="U942" s="211" t="s">
        <v>92</v>
      </c>
      <c r="V942" s="210" t="s">
        <v>93</v>
      </c>
      <c r="W942" s="210" t="s">
        <v>94</v>
      </c>
      <c r="X942" s="218" t="s">
        <v>95</v>
      </c>
      <c r="Y942" s="218">
        <v>44537</v>
      </c>
      <c r="Z942" s="219">
        <v>58.33</v>
      </c>
      <c r="AA942" s="219">
        <v>7.92</v>
      </c>
      <c r="AB942" s="219">
        <v>101.4</v>
      </c>
      <c r="AC942" s="219">
        <v>15</v>
      </c>
      <c r="AD942" s="219">
        <v>16.3</v>
      </c>
      <c r="AE942" s="219">
        <v>7.89</v>
      </c>
      <c r="AF942" s="219">
        <v>100.6</v>
      </c>
      <c r="AG942" s="219">
        <v>1.3000000000000007</v>
      </c>
      <c r="AH942" s="220">
        <v>10</v>
      </c>
      <c r="AI942" s="220">
        <v>2</v>
      </c>
      <c r="AJ942" s="219" t="s">
        <v>88</v>
      </c>
      <c r="AK942" s="219" t="s">
        <v>88</v>
      </c>
      <c r="AL942" s="220">
        <v>52</v>
      </c>
      <c r="AM942" s="220">
        <v>1968</v>
      </c>
      <c r="AN942" s="220">
        <v>58</v>
      </c>
      <c r="AO942" s="220">
        <v>0.5</v>
      </c>
      <c r="AP942" s="220">
        <v>0.2484863293062323</v>
      </c>
      <c r="AQ942" s="220">
        <v>0.03</v>
      </c>
      <c r="AR942" s="220">
        <v>2.5</v>
      </c>
      <c r="AS942" s="220">
        <v>3.71</v>
      </c>
      <c r="AT942" s="220">
        <v>83</v>
      </c>
      <c r="AU942" s="219" t="s">
        <v>88</v>
      </c>
      <c r="AV942" s="220">
        <v>7</v>
      </c>
      <c r="AW942" s="220">
        <v>0.1</v>
      </c>
      <c r="AX942" s="220">
        <v>2.5</v>
      </c>
      <c r="AY942" s="220">
        <v>0.16</v>
      </c>
      <c r="AZ942" s="220">
        <v>44.3</v>
      </c>
      <c r="BA942" s="220">
        <v>38.1</v>
      </c>
      <c r="BB942" s="219" t="s">
        <v>88</v>
      </c>
      <c r="BC942" s="219" t="s">
        <v>88</v>
      </c>
      <c r="BD942" s="219" t="s">
        <v>88</v>
      </c>
      <c r="BE942" s="221" t="s">
        <v>88</v>
      </c>
      <c r="BF942" s="219" t="s">
        <v>88</v>
      </c>
      <c r="BG942" s="219" t="s">
        <v>88</v>
      </c>
      <c r="BH942" s="219" t="s">
        <v>88</v>
      </c>
      <c r="BI942" s="222">
        <v>98.0880998202841</v>
      </c>
      <c r="BJ942" s="223">
        <v>46.988942997041519</v>
      </c>
      <c r="BK942" s="223">
        <v>93.562349984000747</v>
      </c>
      <c r="BL942" s="223">
        <v>80.14150832</v>
      </c>
      <c r="BM942" s="223">
        <v>93.114281801780962</v>
      </c>
      <c r="BN942" s="223">
        <v>61.608367706250007</v>
      </c>
      <c r="BO942" s="223">
        <v>86.490133881600002</v>
      </c>
      <c r="BP942" s="223">
        <v>94.388576422699288</v>
      </c>
      <c r="BQ942" s="223">
        <v>85.817909998699108</v>
      </c>
      <c r="BR942" s="220">
        <v>80.980250415103015</v>
      </c>
      <c r="BS942" s="129" t="str">
        <f t="shared" si="559"/>
        <v>BUENA</v>
      </c>
      <c r="BT942" s="224">
        <v>33.333333333333336</v>
      </c>
      <c r="BU942" s="225">
        <v>0.96400000000000008</v>
      </c>
      <c r="BV942" s="226">
        <v>0.95600026157427054</v>
      </c>
      <c r="BW942" s="223">
        <v>1</v>
      </c>
      <c r="BX942" s="222">
        <v>0.91</v>
      </c>
      <c r="BY942" s="226">
        <v>0.999</v>
      </c>
      <c r="BZ942" s="226">
        <v>0.9016298671105536</v>
      </c>
      <c r="CA942" s="222">
        <v>0.15</v>
      </c>
      <c r="CB942" s="225">
        <v>0.84256821801587556</v>
      </c>
      <c r="CC942" s="198" t="str">
        <f t="shared" si="560"/>
        <v>Aceptable</v>
      </c>
      <c r="CD942" s="225">
        <v>9.8370132889446391E-2</v>
      </c>
      <c r="CE942" s="220">
        <v>5.5857991708926852E-3</v>
      </c>
      <c r="CF942" s="220">
        <v>0</v>
      </c>
      <c r="CG942" s="225">
        <v>3.4651977353446363E-2</v>
      </c>
      <c r="CH942" s="199" t="str">
        <f t="shared" si="561"/>
        <v>Ninguna</v>
      </c>
      <c r="CI942" s="220">
        <v>0</v>
      </c>
      <c r="CJ942" s="220">
        <v>0.9424792440627745</v>
      </c>
      <c r="CK942" s="220">
        <v>3.5999999999999921E-2</v>
      </c>
      <c r="CL942" s="227">
        <v>0.32615974802092479</v>
      </c>
      <c r="CM942" s="200" t="str">
        <f t="shared" si="562"/>
        <v>Baja</v>
      </c>
      <c r="CN942" s="220">
        <v>0</v>
      </c>
      <c r="CO942" s="220">
        <v>0</v>
      </c>
      <c r="CP942" s="200" t="str">
        <f t="shared" si="563"/>
        <v>Ninguna</v>
      </c>
      <c r="CQ942" s="228">
        <v>3.8724034406710421E-3</v>
      </c>
      <c r="CR942" s="228">
        <v>3.8724034406710421E-3</v>
      </c>
      <c r="CS942" s="200" t="str">
        <f t="shared" si="564"/>
        <v>Ninguna</v>
      </c>
      <c r="CT942" s="201" t="str">
        <f t="shared" si="566"/>
        <v>Eutrofico</v>
      </c>
      <c r="CU942" s="219" t="s">
        <v>3479</v>
      </c>
      <c r="CV942" s="219" t="s">
        <v>3480</v>
      </c>
      <c r="CW942" s="218">
        <v>44554</v>
      </c>
      <c r="CX942" s="106">
        <f t="shared" si="565"/>
        <v>2.7784863293062321</v>
      </c>
    </row>
    <row r="943" spans="1:102" ht="30" hidden="1" customHeight="1" x14ac:dyDescent="0.2">
      <c r="A943" s="209">
        <v>2021</v>
      </c>
      <c r="B943" s="210" t="s">
        <v>1619</v>
      </c>
      <c r="C943" s="210" t="s">
        <v>93</v>
      </c>
      <c r="D943" s="211" t="s">
        <v>1621</v>
      </c>
      <c r="E943" s="210" t="s">
        <v>75</v>
      </c>
      <c r="F943" s="212" t="s">
        <v>78</v>
      </c>
      <c r="G943" s="212" t="s">
        <v>1494</v>
      </c>
      <c r="H943" s="213">
        <v>-75.843278999999995</v>
      </c>
      <c r="I943" s="214">
        <v>6.2374890000000001</v>
      </c>
      <c r="J943" s="215">
        <v>804560.77419999999</v>
      </c>
      <c r="K943" s="216">
        <v>1181827.9457</v>
      </c>
      <c r="L943" s="217">
        <v>553</v>
      </c>
      <c r="M943" s="212">
        <v>2</v>
      </c>
      <c r="N943" s="212" t="s">
        <v>79</v>
      </c>
      <c r="O943" s="212" t="s">
        <v>2545</v>
      </c>
      <c r="P943" s="212" t="s">
        <v>80</v>
      </c>
      <c r="Q943" s="210" t="s">
        <v>2546</v>
      </c>
      <c r="R943" s="210" t="s">
        <v>667</v>
      </c>
      <c r="S943" s="210" t="s">
        <v>82</v>
      </c>
      <c r="T943" s="210" t="s">
        <v>721</v>
      </c>
      <c r="U943" s="211" t="s">
        <v>92</v>
      </c>
      <c r="V943" s="210" t="s">
        <v>93</v>
      </c>
      <c r="W943" s="210" t="s">
        <v>2830</v>
      </c>
      <c r="X943" s="218" t="s">
        <v>93</v>
      </c>
      <c r="Y943" s="218">
        <v>44537</v>
      </c>
      <c r="Z943" s="219">
        <v>4307.47</v>
      </c>
      <c r="AA943" s="219">
        <v>7.99</v>
      </c>
      <c r="AB943" s="219">
        <v>333</v>
      </c>
      <c r="AC943" s="219">
        <v>25.1</v>
      </c>
      <c r="AD943" s="219">
        <v>30.5</v>
      </c>
      <c r="AE943" s="219">
        <v>7.7</v>
      </c>
      <c r="AF943" s="219">
        <v>100.2</v>
      </c>
      <c r="AG943" s="219">
        <v>5.3999999999999986</v>
      </c>
      <c r="AH943" s="220">
        <v>16.3</v>
      </c>
      <c r="AI943" s="220">
        <v>2</v>
      </c>
      <c r="AJ943" s="219" t="s">
        <v>88</v>
      </c>
      <c r="AK943" s="219" t="s">
        <v>88</v>
      </c>
      <c r="AL943" s="220">
        <v>3600</v>
      </c>
      <c r="AM943" s="220">
        <v>22050</v>
      </c>
      <c r="AN943" s="220">
        <v>3950</v>
      </c>
      <c r="AO943" s="220">
        <v>0.5</v>
      </c>
      <c r="AP943" s="220">
        <v>0.2484863293062323</v>
      </c>
      <c r="AQ943" s="220">
        <v>0.03</v>
      </c>
      <c r="AR943" s="220">
        <v>2.5</v>
      </c>
      <c r="AS943" s="220">
        <v>87.2</v>
      </c>
      <c r="AT943" s="220">
        <v>466</v>
      </c>
      <c r="AU943" s="219" t="s">
        <v>88</v>
      </c>
      <c r="AV943" s="220">
        <v>140</v>
      </c>
      <c r="AW943" s="220">
        <v>0.2</v>
      </c>
      <c r="AX943" s="220">
        <v>2.5</v>
      </c>
      <c r="AY943" s="220">
        <v>0.1</v>
      </c>
      <c r="AZ943" s="220">
        <v>97.7</v>
      </c>
      <c r="BA943" s="220">
        <v>150</v>
      </c>
      <c r="BB943" s="219" t="s">
        <v>88</v>
      </c>
      <c r="BC943" s="219" t="s">
        <v>88</v>
      </c>
      <c r="BD943" s="219" t="s">
        <v>88</v>
      </c>
      <c r="BE943" s="221" t="s">
        <v>88</v>
      </c>
      <c r="BF943" s="219" t="s">
        <v>88</v>
      </c>
      <c r="BG943" s="219" t="s">
        <v>88</v>
      </c>
      <c r="BH943" s="219" t="s">
        <v>88</v>
      </c>
      <c r="BI943" s="222">
        <v>97.939247452128285</v>
      </c>
      <c r="BJ943" s="223">
        <v>5.7304373146476912</v>
      </c>
      <c r="BK943" s="223">
        <v>76.138910911893618</v>
      </c>
      <c r="BL943" s="223">
        <v>80.14150832</v>
      </c>
      <c r="BM943" s="223">
        <v>93.114281801780962</v>
      </c>
      <c r="BN943" s="223">
        <v>61.608367706250007</v>
      </c>
      <c r="BO943" s="223">
        <v>67.011534272022431</v>
      </c>
      <c r="BP943" s="223">
        <v>5</v>
      </c>
      <c r="BQ943" s="223">
        <v>20</v>
      </c>
      <c r="BR943" s="220">
        <v>58.730806530719086</v>
      </c>
      <c r="BS943" s="129" t="str">
        <f t="shared" si="559"/>
        <v>MEDIA</v>
      </c>
      <c r="BT943" s="224">
        <v>10.775862068965516</v>
      </c>
      <c r="BU943" s="225">
        <v>0.95900000000000007</v>
      </c>
      <c r="BV943" s="226">
        <v>0.1</v>
      </c>
      <c r="BW943" s="223">
        <v>0.86032546126053022</v>
      </c>
      <c r="BX943" s="222">
        <v>0.91</v>
      </c>
      <c r="BY943" s="226">
        <v>0</v>
      </c>
      <c r="BZ943" s="226">
        <v>5.3622761859388524E-2</v>
      </c>
      <c r="CA943" s="222">
        <v>0.6</v>
      </c>
      <c r="CB943" s="225">
        <v>0.50679275123678869</v>
      </c>
      <c r="CC943" s="198" t="str">
        <f t="shared" si="560"/>
        <v>Regular</v>
      </c>
      <c r="CD943" s="225">
        <v>0.94637723814061148</v>
      </c>
      <c r="CE943" s="220">
        <v>1</v>
      </c>
      <c r="CF943" s="220">
        <v>0.17499999999999999</v>
      </c>
      <c r="CG943" s="225">
        <v>0.70712574604687051</v>
      </c>
      <c r="CH943" s="199" t="str">
        <f t="shared" si="561"/>
        <v>Alta</v>
      </c>
      <c r="CI943" s="220">
        <v>0</v>
      </c>
      <c r="CJ943" s="220">
        <v>1</v>
      </c>
      <c r="CK943" s="220">
        <v>4.0999999999999925E-2</v>
      </c>
      <c r="CL943" s="227">
        <v>0.34699999999999998</v>
      </c>
      <c r="CM943" s="200" t="str">
        <f t="shared" si="562"/>
        <v>Baja</v>
      </c>
      <c r="CN943" s="220">
        <v>1</v>
      </c>
      <c r="CO943" s="220">
        <v>1</v>
      </c>
      <c r="CP943" s="200" t="str">
        <f t="shared" si="563"/>
        <v>Muy Alta</v>
      </c>
      <c r="CQ943" s="228">
        <v>7.730786027721756E-2</v>
      </c>
      <c r="CR943" s="228">
        <v>7.730786027721756E-2</v>
      </c>
      <c r="CS943" s="200" t="str">
        <f t="shared" si="564"/>
        <v>Ninguna</v>
      </c>
      <c r="CT943" s="201" t="str">
        <f t="shared" si="566"/>
        <v>Eutrofico</v>
      </c>
      <c r="CU943" s="219" t="s">
        <v>3481</v>
      </c>
      <c r="CV943" s="219" t="s">
        <v>3480</v>
      </c>
      <c r="CW943" s="218">
        <v>44554</v>
      </c>
      <c r="CX943" s="106">
        <f t="shared" si="565"/>
        <v>2.7784863293062321</v>
      </c>
    </row>
    <row r="944" spans="1:102" ht="30" hidden="1" customHeight="1" x14ac:dyDescent="0.2">
      <c r="A944" s="209">
        <v>2021</v>
      </c>
      <c r="B944" s="210" t="s">
        <v>1717</v>
      </c>
      <c r="C944" s="210" t="s">
        <v>164</v>
      </c>
      <c r="D944" s="211" t="s">
        <v>1718</v>
      </c>
      <c r="E944" s="210" t="s">
        <v>160</v>
      </c>
      <c r="F944" s="212" t="s">
        <v>151</v>
      </c>
      <c r="G944" s="212" t="s">
        <v>1507</v>
      </c>
      <c r="H944" s="213">
        <v>-75.908497999999994</v>
      </c>
      <c r="I944" s="214">
        <v>6.726235</v>
      </c>
      <c r="J944" s="215">
        <v>797534.97840000002</v>
      </c>
      <c r="K944" s="216">
        <v>1235929.3214</v>
      </c>
      <c r="L944" s="217">
        <v>1510</v>
      </c>
      <c r="M944" s="212">
        <v>2</v>
      </c>
      <c r="N944" s="212" t="s">
        <v>79</v>
      </c>
      <c r="O944" s="212" t="s">
        <v>2545</v>
      </c>
      <c r="P944" s="212" t="s">
        <v>80</v>
      </c>
      <c r="Q944" s="210" t="s">
        <v>2648</v>
      </c>
      <c r="R944" s="210" t="s">
        <v>701</v>
      </c>
      <c r="S944" s="210" t="s">
        <v>153</v>
      </c>
      <c r="T944" s="210" t="s">
        <v>154</v>
      </c>
      <c r="U944" s="211" t="s">
        <v>161</v>
      </c>
      <c r="V944" s="210" t="s">
        <v>162</v>
      </c>
      <c r="W944" s="210" t="s">
        <v>163</v>
      </c>
      <c r="X944" s="218" t="s">
        <v>164</v>
      </c>
      <c r="Y944" s="218">
        <v>44539</v>
      </c>
      <c r="Z944" s="219">
        <v>36.094000000000001</v>
      </c>
      <c r="AA944" s="219">
        <v>7.95</v>
      </c>
      <c r="AB944" s="219">
        <v>688.5</v>
      </c>
      <c r="AC944" s="219">
        <v>20.7</v>
      </c>
      <c r="AD944" s="219">
        <v>21.9</v>
      </c>
      <c r="AE944" s="219">
        <v>5.83</v>
      </c>
      <c r="AF944" s="219">
        <v>77.400000000000006</v>
      </c>
      <c r="AG944" s="219">
        <v>1.1999999999999993</v>
      </c>
      <c r="AH944" s="220">
        <v>519</v>
      </c>
      <c r="AI944" s="220">
        <v>219</v>
      </c>
      <c r="AJ944" s="219" t="s">
        <v>88</v>
      </c>
      <c r="AK944" s="219" t="s">
        <v>88</v>
      </c>
      <c r="AL944" s="220">
        <v>10575000</v>
      </c>
      <c r="AM944" s="220">
        <v>85370000</v>
      </c>
      <c r="AN944" s="220">
        <v>10979500</v>
      </c>
      <c r="AO944" s="220">
        <v>5.09</v>
      </c>
      <c r="AP944" s="220">
        <v>0.2484863293062323</v>
      </c>
      <c r="AQ944" s="220">
        <v>0.03</v>
      </c>
      <c r="AR944" s="220">
        <v>2.5</v>
      </c>
      <c r="AS944" s="220">
        <v>177</v>
      </c>
      <c r="AT944" s="220">
        <v>724</v>
      </c>
      <c r="AU944" s="219" t="s">
        <v>88</v>
      </c>
      <c r="AV944" s="220">
        <v>190</v>
      </c>
      <c r="AW944" s="220">
        <v>1.6</v>
      </c>
      <c r="AX944" s="220">
        <v>26.3</v>
      </c>
      <c r="AY944" s="220">
        <v>2.67</v>
      </c>
      <c r="AZ944" s="220">
        <v>267</v>
      </c>
      <c r="BA944" s="220">
        <v>196</v>
      </c>
      <c r="BB944" s="219">
        <v>0.05</v>
      </c>
      <c r="BC944" s="219" t="s">
        <v>88</v>
      </c>
      <c r="BD944" s="219" t="s">
        <v>88</v>
      </c>
      <c r="BE944" s="221">
        <v>5.0000000000000001E-3</v>
      </c>
      <c r="BF944" s="219" t="s">
        <v>88</v>
      </c>
      <c r="BG944" s="219">
        <v>2.4E-2</v>
      </c>
      <c r="BH944" s="219" t="s">
        <v>88</v>
      </c>
      <c r="BI944" s="222">
        <v>87.582633809918477</v>
      </c>
      <c r="BJ944" s="223">
        <v>16.990425555778423</v>
      </c>
      <c r="BK944" s="223">
        <v>75.800047530989104</v>
      </c>
      <c r="BL944" s="223">
        <v>80.14150832</v>
      </c>
      <c r="BM944" s="223">
        <v>87.010353018188667</v>
      </c>
      <c r="BN944" s="223">
        <v>49.740500601950231</v>
      </c>
      <c r="BO944" s="223">
        <v>87.095109653907059</v>
      </c>
      <c r="BP944" s="223">
        <v>72.477328533071841</v>
      </c>
      <c r="BQ944" s="223">
        <v>44.23568766996312</v>
      </c>
      <c r="BR944" s="220">
        <v>66.040367727167251</v>
      </c>
      <c r="BS944" s="129" t="str">
        <f t="shared" si="559"/>
        <v>MEDIA</v>
      </c>
      <c r="BT944" s="224">
        <v>15.57632398753894</v>
      </c>
      <c r="BU944" s="225">
        <v>0.81099999999999994</v>
      </c>
      <c r="BV944" s="226">
        <v>0.1</v>
      </c>
      <c r="BW944" s="223">
        <v>0.85587387156456995</v>
      </c>
      <c r="BX944" s="222">
        <v>0.71</v>
      </c>
      <c r="BY944" s="226">
        <v>0.95699999999999996</v>
      </c>
      <c r="BZ944" s="226">
        <v>0</v>
      </c>
      <c r="CA944" s="222">
        <v>0.8</v>
      </c>
      <c r="CB944" s="225">
        <v>0.60896234201903976</v>
      </c>
      <c r="CC944" s="198" t="str">
        <f t="shared" si="560"/>
        <v>Regular</v>
      </c>
      <c r="CD944" s="225">
        <v>1</v>
      </c>
      <c r="CE944" s="220">
        <v>1</v>
      </c>
      <c r="CF944" s="220">
        <v>0.40500000000000003</v>
      </c>
      <c r="CG944" s="225">
        <v>0.80166666666666675</v>
      </c>
      <c r="CH944" s="199" t="str">
        <f t="shared" si="561"/>
        <v>Muy Alta</v>
      </c>
      <c r="CI944" s="220">
        <v>0</v>
      </c>
      <c r="CJ944" s="220">
        <v>1</v>
      </c>
      <c r="CK944" s="220">
        <v>0.18900000000000006</v>
      </c>
      <c r="CL944" s="227">
        <v>0.39633333333333337</v>
      </c>
      <c r="CM944" s="200" t="str">
        <f t="shared" si="562"/>
        <v>Baja</v>
      </c>
      <c r="CN944" s="220">
        <v>4.2999999999999997E-2</v>
      </c>
      <c r="CO944" s="220">
        <v>4.2999999999999997E-2</v>
      </c>
      <c r="CP944" s="200" t="str">
        <f t="shared" si="563"/>
        <v>Ninguna</v>
      </c>
      <c r="CQ944" s="228">
        <v>7.9804959240787954E-2</v>
      </c>
      <c r="CR944" s="228">
        <v>7.9804959240787954E-2</v>
      </c>
      <c r="CS944" s="200" t="str">
        <f t="shared" si="564"/>
        <v>Ninguna</v>
      </c>
      <c r="CT944" s="201" t="str">
        <f t="shared" si="566"/>
        <v>Hipereutrofico</v>
      </c>
      <c r="CU944" s="219" t="s">
        <v>3482</v>
      </c>
      <c r="CV944" s="219" t="s">
        <v>3483</v>
      </c>
      <c r="CW944" s="218">
        <v>44558</v>
      </c>
      <c r="CX944" s="106">
        <f t="shared" si="565"/>
        <v>26.578486329306234</v>
      </c>
    </row>
    <row r="945" spans="1:102" ht="30" hidden="1" customHeight="1" x14ac:dyDescent="0.2">
      <c r="A945" s="209">
        <v>2021</v>
      </c>
      <c r="B945" s="210" t="s">
        <v>1724</v>
      </c>
      <c r="C945" s="210" t="s">
        <v>164</v>
      </c>
      <c r="D945" s="211" t="s">
        <v>1725</v>
      </c>
      <c r="E945" s="210" t="s">
        <v>160</v>
      </c>
      <c r="F945" s="212" t="s">
        <v>151</v>
      </c>
      <c r="G945" s="212" t="s">
        <v>1494</v>
      </c>
      <c r="H945" s="213">
        <v>-75.915471999999994</v>
      </c>
      <c r="I945" s="214">
        <v>6.7604030000000002</v>
      </c>
      <c r="J945" s="215">
        <v>796777.80240000004</v>
      </c>
      <c r="K945" s="216">
        <v>1239712.7444</v>
      </c>
      <c r="L945" s="217">
        <v>848</v>
      </c>
      <c r="M945" s="212">
        <v>2</v>
      </c>
      <c r="N945" s="212" t="s">
        <v>79</v>
      </c>
      <c r="O945" s="212" t="s">
        <v>2545</v>
      </c>
      <c r="P945" s="212" t="s">
        <v>80</v>
      </c>
      <c r="Q945" s="210" t="s">
        <v>2648</v>
      </c>
      <c r="R945" s="210" t="s">
        <v>701</v>
      </c>
      <c r="S945" s="210" t="s">
        <v>153</v>
      </c>
      <c r="T945" s="210" t="s">
        <v>154</v>
      </c>
      <c r="U945" s="211" t="s">
        <v>161</v>
      </c>
      <c r="V945" s="210" t="s">
        <v>162</v>
      </c>
      <c r="W945" s="210" t="s">
        <v>163</v>
      </c>
      <c r="X945" s="218" t="s">
        <v>164</v>
      </c>
      <c r="Y945" s="218">
        <v>44539</v>
      </c>
      <c r="Z945" s="219">
        <v>632</v>
      </c>
      <c r="AA945" s="219">
        <v>8.18</v>
      </c>
      <c r="AB945" s="219">
        <v>367.7</v>
      </c>
      <c r="AC945" s="219">
        <v>24.3</v>
      </c>
      <c r="AD945" s="219">
        <v>32.5</v>
      </c>
      <c r="AE945" s="219">
        <v>7.34</v>
      </c>
      <c r="AF945" s="219">
        <v>97.3</v>
      </c>
      <c r="AG945" s="219">
        <v>8.1999999999999993</v>
      </c>
      <c r="AH945" s="220">
        <v>10</v>
      </c>
      <c r="AI945" s="220">
        <v>2.08</v>
      </c>
      <c r="AJ945" s="219" t="s">
        <v>88</v>
      </c>
      <c r="AK945" s="219" t="s">
        <v>88</v>
      </c>
      <c r="AL945" s="220">
        <v>14800</v>
      </c>
      <c r="AM945" s="220">
        <v>111900</v>
      </c>
      <c r="AN945" s="220">
        <v>14800</v>
      </c>
      <c r="AO945" s="220">
        <v>0.5</v>
      </c>
      <c r="AP945" s="220">
        <v>0.2484863293062323</v>
      </c>
      <c r="AQ945" s="220">
        <v>0.11899999999999999</v>
      </c>
      <c r="AR945" s="220">
        <v>2.5</v>
      </c>
      <c r="AS945" s="220">
        <v>185</v>
      </c>
      <c r="AT945" s="220">
        <v>612</v>
      </c>
      <c r="AU945" s="219" t="s">
        <v>88</v>
      </c>
      <c r="AV945" s="220">
        <v>260</v>
      </c>
      <c r="AW945" s="220">
        <v>0.3</v>
      </c>
      <c r="AX945" s="220">
        <v>2.5</v>
      </c>
      <c r="AY945" s="220">
        <v>0.28100000000000003</v>
      </c>
      <c r="AZ945" s="220">
        <v>119</v>
      </c>
      <c r="BA945" s="220">
        <v>184</v>
      </c>
      <c r="BB945" s="219">
        <v>0.05</v>
      </c>
      <c r="BC945" s="219" t="s">
        <v>88</v>
      </c>
      <c r="BD945" s="219" t="s">
        <v>88</v>
      </c>
      <c r="BE945" s="221">
        <v>4.0000000000000001E-3</v>
      </c>
      <c r="BF945" s="219" t="s">
        <v>88</v>
      </c>
      <c r="BG945" s="219">
        <v>0.13600000000000001</v>
      </c>
      <c r="BH945" s="219" t="s">
        <v>88</v>
      </c>
      <c r="BI945" s="222">
        <v>98.705369786259482</v>
      </c>
      <c r="BJ945" s="223">
        <v>7.3523504611742121</v>
      </c>
      <c r="BK945" s="223">
        <v>73.028848579338955</v>
      </c>
      <c r="BL945" s="223">
        <v>80.14150832</v>
      </c>
      <c r="BM945" s="223">
        <v>93.114281801780962</v>
      </c>
      <c r="BN945" s="223">
        <v>61.608367706250007</v>
      </c>
      <c r="BO945" s="223">
        <v>87.655782758573665</v>
      </c>
      <c r="BP945" s="223">
        <v>5</v>
      </c>
      <c r="BQ945" s="223">
        <v>13.17585927193754</v>
      </c>
      <c r="BR945" s="220">
        <v>60.365181572075365</v>
      </c>
      <c r="BS945" s="129" t="str">
        <f t="shared" si="559"/>
        <v>MEDIA</v>
      </c>
      <c r="BT945" s="224">
        <v>17.667844522968199</v>
      </c>
      <c r="BU945" s="225">
        <v>0.96500000000000008</v>
      </c>
      <c r="BV945" s="226">
        <v>0.1</v>
      </c>
      <c r="BW945" s="223">
        <v>0.82108044020833182</v>
      </c>
      <c r="BX945" s="222">
        <v>0.51</v>
      </c>
      <c r="BY945" s="226">
        <v>0.51300000000000001</v>
      </c>
      <c r="BZ945" s="226">
        <v>0</v>
      </c>
      <c r="CA945" s="222">
        <v>0.8</v>
      </c>
      <c r="CB945" s="225">
        <v>0.53857126162916646</v>
      </c>
      <c r="CC945" s="198" t="str">
        <f t="shared" si="560"/>
        <v>Regular</v>
      </c>
      <c r="CD945" s="225">
        <v>1</v>
      </c>
      <c r="CE945" s="220">
        <v>1</v>
      </c>
      <c r="CF945" s="220">
        <v>0.33499999999999996</v>
      </c>
      <c r="CG945" s="225">
        <v>0.77833333333333332</v>
      </c>
      <c r="CH945" s="199" t="str">
        <f t="shared" si="561"/>
        <v>Alta</v>
      </c>
      <c r="CI945" s="220">
        <v>0</v>
      </c>
      <c r="CJ945" s="220">
        <v>1</v>
      </c>
      <c r="CK945" s="220">
        <v>0</v>
      </c>
      <c r="CL945" s="227">
        <v>0.33333333333333331</v>
      </c>
      <c r="CM945" s="200" t="str">
        <f t="shared" si="562"/>
        <v>Baja</v>
      </c>
      <c r="CN945" s="220">
        <v>0.48699999999999999</v>
      </c>
      <c r="CO945" s="220">
        <v>0.48699999999999999</v>
      </c>
      <c r="CP945" s="200" t="str">
        <f t="shared" si="563"/>
        <v>Media</v>
      </c>
      <c r="CQ945" s="228">
        <v>0.10256904550439806</v>
      </c>
      <c r="CR945" s="228">
        <v>0.10256904550439806</v>
      </c>
      <c r="CS945" s="200" t="str">
        <f t="shared" si="564"/>
        <v>Ninguna</v>
      </c>
      <c r="CT945" s="201" t="str">
        <f t="shared" si="566"/>
        <v>Eutrofico</v>
      </c>
      <c r="CU945" s="219" t="s">
        <v>3484</v>
      </c>
      <c r="CV945" s="219" t="s">
        <v>3483</v>
      </c>
      <c r="CW945" s="218">
        <v>44558</v>
      </c>
      <c r="CX945" s="106">
        <f t="shared" si="565"/>
        <v>2.8674863293062325</v>
      </c>
    </row>
    <row r="946" spans="1:102" ht="30" hidden="1" customHeight="1" x14ac:dyDescent="0.2">
      <c r="A946" s="209">
        <v>2020</v>
      </c>
      <c r="B946" s="210" t="s">
        <v>1720</v>
      </c>
      <c r="C946" s="210" t="s">
        <v>650</v>
      </c>
      <c r="D946" s="211" t="s">
        <v>1721</v>
      </c>
      <c r="E946" s="210" t="s">
        <v>160</v>
      </c>
      <c r="F946" s="212" t="s">
        <v>151</v>
      </c>
      <c r="G946" s="212" t="s">
        <v>1507</v>
      </c>
      <c r="H946" s="213">
        <v>-75.896917000000002</v>
      </c>
      <c r="I946" s="214">
        <v>6.7281380000000004</v>
      </c>
      <c r="J946" s="215">
        <v>798816.77480000001</v>
      </c>
      <c r="K946" s="216">
        <v>1236135.0959000001</v>
      </c>
      <c r="L946" s="217">
        <v>781</v>
      </c>
      <c r="M946" s="212">
        <v>2</v>
      </c>
      <c r="N946" s="212" t="s">
        <v>79</v>
      </c>
      <c r="O946" s="212" t="s">
        <v>2545</v>
      </c>
      <c r="P946" s="212" t="s">
        <v>80</v>
      </c>
      <c r="Q946" s="210" t="s">
        <v>2648</v>
      </c>
      <c r="R946" s="210" t="s">
        <v>701</v>
      </c>
      <c r="S946" s="210" t="s">
        <v>153</v>
      </c>
      <c r="T946" s="210" t="s">
        <v>154</v>
      </c>
      <c r="U946" s="211" t="s">
        <v>644</v>
      </c>
      <c r="V946" s="210" t="s">
        <v>645</v>
      </c>
      <c r="W946" s="210" t="s">
        <v>649</v>
      </c>
      <c r="X946" s="218" t="s">
        <v>650</v>
      </c>
      <c r="Y946" s="218">
        <v>44540</v>
      </c>
      <c r="Z946" s="219">
        <v>94.06</v>
      </c>
      <c r="AA946" s="219">
        <v>8.0500000000000007</v>
      </c>
      <c r="AB946" s="219">
        <v>957.2</v>
      </c>
      <c r="AC946" s="219">
        <v>24.3</v>
      </c>
      <c r="AD946" s="219">
        <v>28.5</v>
      </c>
      <c r="AE946" s="219">
        <v>7.57</v>
      </c>
      <c r="AF946" s="219">
        <v>100.1</v>
      </c>
      <c r="AG946" s="219">
        <v>4.1999999999999993</v>
      </c>
      <c r="AH946" s="220">
        <v>10</v>
      </c>
      <c r="AI946" s="220">
        <v>2</v>
      </c>
      <c r="AJ946" s="219" t="s">
        <v>88</v>
      </c>
      <c r="AK946" s="219" t="s">
        <v>88</v>
      </c>
      <c r="AL946" s="220">
        <v>10</v>
      </c>
      <c r="AM946" s="220">
        <v>1722</v>
      </c>
      <c r="AN946" s="220">
        <v>41</v>
      </c>
      <c r="AO946" s="220">
        <v>0.5</v>
      </c>
      <c r="AP946" s="220">
        <v>0.2484863293062323</v>
      </c>
      <c r="AQ946" s="220">
        <v>0.03</v>
      </c>
      <c r="AR946" s="220">
        <v>2.5</v>
      </c>
      <c r="AS946" s="220">
        <v>4.49</v>
      </c>
      <c r="AT946" s="220">
        <v>859</v>
      </c>
      <c r="AU946" s="219" t="s">
        <v>88</v>
      </c>
      <c r="AV946" s="220">
        <v>13</v>
      </c>
      <c r="AW946" s="220">
        <v>0.1</v>
      </c>
      <c r="AX946" s="220">
        <v>2.5</v>
      </c>
      <c r="AY946" s="220">
        <v>0.191</v>
      </c>
      <c r="AZ946" s="220">
        <v>135</v>
      </c>
      <c r="BA946" s="220">
        <v>460</v>
      </c>
      <c r="BB946" s="219">
        <v>0.05</v>
      </c>
      <c r="BC946" s="219" t="s">
        <v>88</v>
      </c>
      <c r="BD946" s="219" t="s">
        <v>88</v>
      </c>
      <c r="BE946" s="221">
        <v>1E-3</v>
      </c>
      <c r="BF946" s="219" t="s">
        <v>88</v>
      </c>
      <c r="BG946" s="219">
        <v>0.01</v>
      </c>
      <c r="BH946" s="219" t="s">
        <v>88</v>
      </c>
      <c r="BI946" s="222">
        <v>98.757281118050571</v>
      </c>
      <c r="BJ946" s="223">
        <v>53.937712220082268</v>
      </c>
      <c r="BK946" s="223">
        <v>83.616429365691147</v>
      </c>
      <c r="BL946" s="223">
        <v>80.14150832</v>
      </c>
      <c r="BM946" s="223">
        <v>93.114281801780962</v>
      </c>
      <c r="BN946" s="223">
        <v>61.608367706250007</v>
      </c>
      <c r="BO946" s="223">
        <v>77.35795611869375</v>
      </c>
      <c r="BP946" s="223">
        <v>87.242270605312484</v>
      </c>
      <c r="BQ946" s="223">
        <v>20</v>
      </c>
      <c r="BR946" s="220">
        <v>75.019587101805271</v>
      </c>
      <c r="BS946" s="129" t="str">
        <f t="shared" si="559"/>
        <v>BUENA</v>
      </c>
      <c r="BT946" s="224">
        <v>13.089005235602095</v>
      </c>
      <c r="BU946" s="225">
        <v>0.99900000000000011</v>
      </c>
      <c r="BV946" s="226">
        <v>0.98</v>
      </c>
      <c r="BW946" s="223">
        <v>0.97439480843645587</v>
      </c>
      <c r="BX946" s="222">
        <v>0.91</v>
      </c>
      <c r="BY946" s="226">
        <v>0.98099999999999998</v>
      </c>
      <c r="BZ946" s="226">
        <v>0</v>
      </c>
      <c r="CA946" s="222">
        <v>0.6</v>
      </c>
      <c r="CB946" s="225">
        <v>0.78219527318110382</v>
      </c>
      <c r="CC946" s="198" t="str">
        <f t="shared" si="560"/>
        <v>Aceptable</v>
      </c>
      <c r="CD946" s="225">
        <v>1</v>
      </c>
      <c r="CE946" s="220">
        <v>1</v>
      </c>
      <c r="CF946" s="220">
        <v>0.42500000000000004</v>
      </c>
      <c r="CG946" s="225">
        <v>0.80833333333333324</v>
      </c>
      <c r="CH946" s="199" t="str">
        <f t="shared" si="561"/>
        <v>Muy Alta</v>
      </c>
      <c r="CI946" s="220">
        <v>0</v>
      </c>
      <c r="CJ946" s="220">
        <v>0.37217856238587621</v>
      </c>
      <c r="CK946" s="220">
        <v>0</v>
      </c>
      <c r="CL946" s="227">
        <v>0.12405952079529207</v>
      </c>
      <c r="CM946" s="200" t="str">
        <f t="shared" si="562"/>
        <v>Ninguna</v>
      </c>
      <c r="CN946" s="220">
        <v>1.9E-2</v>
      </c>
      <c r="CO946" s="220">
        <v>1.9E-2</v>
      </c>
      <c r="CP946" s="200" t="str">
        <f t="shared" si="563"/>
        <v>Ninguna</v>
      </c>
      <c r="CQ946" s="228">
        <v>3.531478947216958E-2</v>
      </c>
      <c r="CR946" s="228">
        <v>3.531478947216958E-2</v>
      </c>
      <c r="CS946" s="200" t="str">
        <f t="shared" si="564"/>
        <v>Ninguna</v>
      </c>
      <c r="CT946" s="201" t="str">
        <f t="shared" si="566"/>
        <v>Eutrofico</v>
      </c>
      <c r="CU946" s="219" t="s">
        <v>3485</v>
      </c>
      <c r="CV946" s="219" t="s">
        <v>3486</v>
      </c>
      <c r="CW946" s="218">
        <v>44558</v>
      </c>
      <c r="CX946" s="106">
        <f t="shared" si="565"/>
        <v>2.7784863293062321</v>
      </c>
    </row>
    <row r="947" spans="1:102" ht="30" hidden="1" customHeight="1" x14ac:dyDescent="0.2">
      <c r="A947" s="209">
        <v>2020</v>
      </c>
      <c r="B947" s="210" t="s">
        <v>1714</v>
      </c>
      <c r="C947" s="210" t="s">
        <v>650</v>
      </c>
      <c r="D947" s="211" t="s">
        <v>1715</v>
      </c>
      <c r="E947" s="210" t="s">
        <v>160</v>
      </c>
      <c r="F947" s="212" t="s">
        <v>151</v>
      </c>
      <c r="G947" s="212" t="s">
        <v>1494</v>
      </c>
      <c r="H947" s="213">
        <v>-75.868058000000005</v>
      </c>
      <c r="I947" s="214">
        <v>6.72044</v>
      </c>
      <c r="J947" s="215">
        <v>802005.79940000002</v>
      </c>
      <c r="K947" s="216">
        <v>1235271.5851</v>
      </c>
      <c r="L947" s="217">
        <v>536</v>
      </c>
      <c r="M947" s="212">
        <v>2</v>
      </c>
      <c r="N947" s="212" t="s">
        <v>79</v>
      </c>
      <c r="O947" s="212" t="s">
        <v>2545</v>
      </c>
      <c r="P947" s="212" t="s">
        <v>80</v>
      </c>
      <c r="Q947" s="210" t="s">
        <v>2648</v>
      </c>
      <c r="R947" s="210" t="s">
        <v>701</v>
      </c>
      <c r="S947" s="210" t="s">
        <v>153</v>
      </c>
      <c r="T947" s="210" t="s">
        <v>154</v>
      </c>
      <c r="U947" s="211" t="s">
        <v>644</v>
      </c>
      <c r="V947" s="210" t="s">
        <v>645</v>
      </c>
      <c r="W947" s="210" t="s">
        <v>649</v>
      </c>
      <c r="X947" s="218" t="s">
        <v>650</v>
      </c>
      <c r="Y947" s="218">
        <v>44540</v>
      </c>
      <c r="Z947" s="219">
        <v>733.5</v>
      </c>
      <c r="AA947" s="219">
        <v>8.1</v>
      </c>
      <c r="AB947" s="219">
        <v>914.6</v>
      </c>
      <c r="AC947" s="219">
        <v>25.3</v>
      </c>
      <c r="AD947" s="219">
        <v>30.4</v>
      </c>
      <c r="AE947" s="219">
        <v>7.71</v>
      </c>
      <c r="AF947" s="219">
        <v>100.4</v>
      </c>
      <c r="AG947" s="219">
        <v>5.0999999999999979</v>
      </c>
      <c r="AH947" s="220">
        <v>10</v>
      </c>
      <c r="AI947" s="220">
        <v>2</v>
      </c>
      <c r="AJ947" s="219" t="s">
        <v>88</v>
      </c>
      <c r="AK947" s="219" t="s">
        <v>88</v>
      </c>
      <c r="AL947" s="220">
        <v>410</v>
      </c>
      <c r="AM947" s="220">
        <v>13170</v>
      </c>
      <c r="AN947" s="220">
        <v>1340</v>
      </c>
      <c r="AO947" s="220">
        <v>0.5</v>
      </c>
      <c r="AP947" s="220">
        <v>0.2484863293062323</v>
      </c>
      <c r="AQ947" s="220">
        <v>0.03</v>
      </c>
      <c r="AR947" s="220">
        <v>2.5</v>
      </c>
      <c r="AS947" s="220">
        <v>16.5</v>
      </c>
      <c r="AT947" s="220">
        <v>781</v>
      </c>
      <c r="AU947" s="219" t="s">
        <v>88</v>
      </c>
      <c r="AV947" s="220">
        <v>34</v>
      </c>
      <c r="AW947" s="220">
        <v>0.1</v>
      </c>
      <c r="AX947" s="220">
        <v>2.5</v>
      </c>
      <c r="AY947" s="220">
        <v>0.187</v>
      </c>
      <c r="AZ947" s="220">
        <v>143</v>
      </c>
      <c r="BA947" s="220">
        <v>428</v>
      </c>
      <c r="BB947" s="219">
        <v>0.05</v>
      </c>
      <c r="BC947" s="219" t="s">
        <v>88</v>
      </c>
      <c r="BD947" s="219" t="s">
        <v>88</v>
      </c>
      <c r="BE947" s="221">
        <v>1E-3</v>
      </c>
      <c r="BF947" s="219" t="s">
        <v>88</v>
      </c>
      <c r="BG947" s="219">
        <v>0.01</v>
      </c>
      <c r="BH947" s="219" t="s">
        <v>88</v>
      </c>
      <c r="BI947" s="222">
        <v>98.778204301213293</v>
      </c>
      <c r="BJ947" s="223">
        <v>20.878790405556973</v>
      </c>
      <c r="BK947" s="223">
        <v>82.17760601099144</v>
      </c>
      <c r="BL947" s="223">
        <v>80.14150832</v>
      </c>
      <c r="BM947" s="223">
        <v>93.114281801780962</v>
      </c>
      <c r="BN947" s="223">
        <v>61.608367706250007</v>
      </c>
      <c r="BO947" s="223">
        <v>72.63829806962039</v>
      </c>
      <c r="BP947" s="223">
        <v>65.998694418868752</v>
      </c>
      <c r="BQ947" s="223">
        <v>20</v>
      </c>
      <c r="BR947" s="220">
        <v>67.403994083779097</v>
      </c>
      <c r="BS947" s="129" t="str">
        <f t="shared" si="559"/>
        <v>MEDIA</v>
      </c>
      <c r="BT947" s="224">
        <v>13.368983957219251</v>
      </c>
      <c r="BU947" s="225">
        <v>0.996</v>
      </c>
      <c r="BV947" s="226">
        <v>0.27264274332393412</v>
      </c>
      <c r="BW947" s="223">
        <v>0.94944524270791841</v>
      </c>
      <c r="BX947" s="222">
        <v>0.91</v>
      </c>
      <c r="BY947" s="226">
        <v>0.91800000000000004</v>
      </c>
      <c r="BZ947" s="226">
        <v>0</v>
      </c>
      <c r="CA947" s="222">
        <v>0.6</v>
      </c>
      <c r="CB947" s="225">
        <v>0.6703723180444594</v>
      </c>
      <c r="CC947" s="198" t="str">
        <f t="shared" si="560"/>
        <v>Regular</v>
      </c>
      <c r="CD947" s="225">
        <v>1</v>
      </c>
      <c r="CE947" s="220">
        <v>1</v>
      </c>
      <c r="CF947" s="220">
        <v>0.46499999999999997</v>
      </c>
      <c r="CG947" s="225">
        <v>0.82166666666666666</v>
      </c>
      <c r="CH947" s="199" t="str">
        <f t="shared" si="561"/>
        <v>Muy Alta</v>
      </c>
      <c r="CI947" s="220">
        <v>0</v>
      </c>
      <c r="CJ947" s="220">
        <v>0.86696803397859901</v>
      </c>
      <c r="CK947" s="220">
        <v>0</v>
      </c>
      <c r="CL947" s="227">
        <v>0.28898934465953302</v>
      </c>
      <c r="CM947" s="200" t="str">
        <f t="shared" si="562"/>
        <v>Baja</v>
      </c>
      <c r="CN947" s="220">
        <v>8.2000000000000003E-2</v>
      </c>
      <c r="CO947" s="220">
        <v>8.2000000000000003E-2</v>
      </c>
      <c r="CP947" s="200" t="str">
        <f t="shared" si="563"/>
        <v>Ninguna</v>
      </c>
      <c r="CQ947" s="228">
        <v>4.1686405454024265E-2</v>
      </c>
      <c r="CR947" s="228">
        <v>4.1686405454024265E-2</v>
      </c>
      <c r="CS947" s="200" t="str">
        <f t="shared" si="564"/>
        <v>Ninguna</v>
      </c>
      <c r="CT947" s="201" t="str">
        <f t="shared" si="566"/>
        <v>Eutrofico</v>
      </c>
      <c r="CU947" s="219" t="s">
        <v>3487</v>
      </c>
      <c r="CV947" s="219" t="s">
        <v>3486</v>
      </c>
      <c r="CW947" s="218">
        <v>44558</v>
      </c>
      <c r="CX947" s="106">
        <f t="shared" si="565"/>
        <v>2.7784863293062321</v>
      </c>
    </row>
    <row r="948" spans="1:102" ht="30" customHeight="1" x14ac:dyDescent="0.2">
      <c r="A948" s="209">
        <v>2021</v>
      </c>
      <c r="B948" s="210" t="s">
        <v>1871</v>
      </c>
      <c r="C948" s="210" t="s">
        <v>614</v>
      </c>
      <c r="D948" s="211" t="s">
        <v>1872</v>
      </c>
      <c r="E948" s="210" t="s">
        <v>233</v>
      </c>
      <c r="F948" s="212" t="s">
        <v>1285</v>
      </c>
      <c r="G948" s="212" t="s">
        <v>1507</v>
      </c>
      <c r="H948" s="213">
        <v>-74.861638999999997</v>
      </c>
      <c r="I948" s="214">
        <v>7.4474169999999997</v>
      </c>
      <c r="J948" s="215">
        <v>913439.7929</v>
      </c>
      <c r="K948" s="216">
        <v>1315383.4332999999</v>
      </c>
      <c r="L948" s="217">
        <v>105</v>
      </c>
      <c r="M948" s="212">
        <v>2</v>
      </c>
      <c r="N948" s="212" t="s">
        <v>79</v>
      </c>
      <c r="O948" s="212">
        <v>27</v>
      </c>
      <c r="P948" s="212" t="s">
        <v>98</v>
      </c>
      <c r="Q948" s="210">
        <v>2703</v>
      </c>
      <c r="R948" s="210" t="s">
        <v>225</v>
      </c>
      <c r="S948" s="210" t="s">
        <v>234</v>
      </c>
      <c r="T948" s="210" t="s">
        <v>235</v>
      </c>
      <c r="U948" s="211" t="s">
        <v>236</v>
      </c>
      <c r="V948" s="210" t="s">
        <v>237</v>
      </c>
      <c r="W948" s="210" t="s">
        <v>613</v>
      </c>
      <c r="X948" s="218" t="s">
        <v>614</v>
      </c>
      <c r="Y948" s="218">
        <v>44542</v>
      </c>
      <c r="Z948" s="219">
        <v>223.23</v>
      </c>
      <c r="AA948" s="219">
        <v>6.9</v>
      </c>
      <c r="AB948" s="219">
        <v>109.1</v>
      </c>
      <c r="AC948" s="219">
        <v>25.3</v>
      </c>
      <c r="AD948" s="219">
        <v>26.4</v>
      </c>
      <c r="AE948" s="219">
        <v>7.32</v>
      </c>
      <c r="AF948" s="219">
        <v>92.4</v>
      </c>
      <c r="AG948" s="219">
        <v>1.0999999999999979</v>
      </c>
      <c r="AH948" s="220">
        <v>62.8</v>
      </c>
      <c r="AI948" s="220">
        <v>2</v>
      </c>
      <c r="AJ948" s="219" t="s">
        <v>88</v>
      </c>
      <c r="AK948" s="219" t="s">
        <v>88</v>
      </c>
      <c r="AL948" s="220">
        <v>6530</v>
      </c>
      <c r="AM948" s="220">
        <v>38435</v>
      </c>
      <c r="AN948" s="220">
        <v>11390</v>
      </c>
      <c r="AO948" s="220">
        <v>0.5</v>
      </c>
      <c r="AP948" s="220">
        <v>0.2484863293062323</v>
      </c>
      <c r="AQ948" s="220">
        <v>0.03</v>
      </c>
      <c r="AR948" s="220">
        <v>2.5</v>
      </c>
      <c r="AS948" s="220">
        <v>1915</v>
      </c>
      <c r="AT948" s="220">
        <v>2284</v>
      </c>
      <c r="AU948" s="219" t="s">
        <v>88</v>
      </c>
      <c r="AV948" s="220">
        <v>1991</v>
      </c>
      <c r="AW948" s="220">
        <v>2.5</v>
      </c>
      <c r="AX948" s="220">
        <v>3.02</v>
      </c>
      <c r="AY948" s="220">
        <v>0.30299999999999999</v>
      </c>
      <c r="AZ948" s="220">
        <v>38</v>
      </c>
      <c r="BA948" s="220">
        <v>50.2</v>
      </c>
      <c r="BB948" s="219">
        <v>0.05</v>
      </c>
      <c r="BC948" s="219" t="s">
        <v>88</v>
      </c>
      <c r="BD948" s="219" t="s">
        <v>88</v>
      </c>
      <c r="BE948" s="221">
        <v>1E-3</v>
      </c>
      <c r="BF948" s="219" t="s">
        <v>88</v>
      </c>
      <c r="BG948" s="219">
        <v>4.7E-2</v>
      </c>
      <c r="BH948" s="219" t="s">
        <v>88</v>
      </c>
      <c r="BI948" s="222">
        <v>98.58697666289774</v>
      </c>
      <c r="BJ948" s="223">
        <v>17.739379698170616</v>
      </c>
      <c r="BK948" s="223">
        <v>92.28791928571809</v>
      </c>
      <c r="BL948" s="223">
        <v>80.14150832</v>
      </c>
      <c r="BM948" s="223">
        <v>71.432110942187506</v>
      </c>
      <c r="BN948" s="223">
        <v>85.756210881875944</v>
      </c>
      <c r="BO948" s="223">
        <v>89.747799768807994</v>
      </c>
      <c r="BP948" s="223">
        <v>75.711994913012589</v>
      </c>
      <c r="BQ948" s="223">
        <v>83.118828810649603</v>
      </c>
      <c r="BR948" s="220">
        <v>75.134213590102547</v>
      </c>
      <c r="BS948" s="129" t="str">
        <f t="shared" si="559"/>
        <v>BUENA</v>
      </c>
      <c r="BT948" s="224">
        <v>100</v>
      </c>
      <c r="BU948" s="225">
        <v>0.95599999999999996</v>
      </c>
      <c r="BV948" s="226">
        <v>0.1</v>
      </c>
      <c r="BW948" s="223">
        <v>1</v>
      </c>
      <c r="BX948" s="222">
        <v>0.91</v>
      </c>
      <c r="BY948" s="226">
        <v>0.98099999999999998</v>
      </c>
      <c r="BZ948" s="226">
        <v>0.5300701192245546</v>
      </c>
      <c r="CA948" s="222">
        <v>0.15</v>
      </c>
      <c r="CB948" s="225">
        <v>0.66690981669143778</v>
      </c>
      <c r="CC948" s="198" t="str">
        <f t="shared" si="560"/>
        <v>Regular</v>
      </c>
      <c r="CD948" s="225">
        <v>0.4699298807754454</v>
      </c>
      <c r="CE948" s="220">
        <v>8.7473180609156057E-2</v>
      </c>
      <c r="CF948" s="220">
        <v>0</v>
      </c>
      <c r="CG948" s="225">
        <v>0.18580102046153382</v>
      </c>
      <c r="CH948" s="199" t="str">
        <f t="shared" si="561"/>
        <v>Ninguna</v>
      </c>
      <c r="CI948" s="220">
        <v>0</v>
      </c>
      <c r="CJ948" s="220">
        <v>0.84500939335273362</v>
      </c>
      <c r="CK948" s="220">
        <v>0</v>
      </c>
      <c r="CL948" s="227">
        <v>0.28166979778424456</v>
      </c>
      <c r="CM948" s="200" t="str">
        <f t="shared" si="562"/>
        <v>Baja</v>
      </c>
      <c r="CN948" s="220">
        <v>1.9E-2</v>
      </c>
      <c r="CO948" s="220">
        <v>1.9E-2</v>
      </c>
      <c r="CP948" s="200" t="str">
        <f t="shared" si="563"/>
        <v>Ninguna</v>
      </c>
      <c r="CQ948" s="228">
        <v>7.9586926537427334E-3</v>
      </c>
      <c r="CR948" s="228">
        <v>7.9586926537427334E-3</v>
      </c>
      <c r="CS948" s="200" t="str">
        <f t="shared" si="564"/>
        <v>Ninguna</v>
      </c>
      <c r="CT948" s="201" t="str">
        <f t="shared" si="566"/>
        <v>Eutrofico</v>
      </c>
      <c r="CU948" s="219" t="s">
        <v>3488</v>
      </c>
      <c r="CV948" s="219" t="s">
        <v>3489</v>
      </c>
      <c r="CW948" s="218">
        <v>44559</v>
      </c>
      <c r="CX948" s="106">
        <f t="shared" si="565"/>
        <v>3.2984863293062325</v>
      </c>
    </row>
    <row r="949" spans="1:102" ht="30" customHeight="1" x14ac:dyDescent="0.2">
      <c r="A949" s="209">
        <v>2021</v>
      </c>
      <c r="B949" s="210" t="s">
        <v>1879</v>
      </c>
      <c r="C949" s="210" t="s">
        <v>614</v>
      </c>
      <c r="D949" s="211" t="s">
        <v>1880</v>
      </c>
      <c r="E949" s="210" t="s">
        <v>233</v>
      </c>
      <c r="F949" s="212" t="s">
        <v>1285</v>
      </c>
      <c r="G949" s="212" t="s">
        <v>1494</v>
      </c>
      <c r="H949" s="213">
        <v>-74.873666999999998</v>
      </c>
      <c r="I949" s="214">
        <v>7.4865000000000004</v>
      </c>
      <c r="J949" s="215">
        <v>911097.18209999998</v>
      </c>
      <c r="K949" s="216">
        <v>1319294.7727000001</v>
      </c>
      <c r="L949" s="217">
        <v>68</v>
      </c>
      <c r="M949" s="212">
        <v>2</v>
      </c>
      <c r="N949" s="212" t="s">
        <v>79</v>
      </c>
      <c r="O949" s="212">
        <v>27</v>
      </c>
      <c r="P949" s="212" t="s">
        <v>98</v>
      </c>
      <c r="Q949" s="210">
        <v>2703</v>
      </c>
      <c r="R949" s="210" t="s">
        <v>225</v>
      </c>
      <c r="S949" s="210" t="s">
        <v>234</v>
      </c>
      <c r="T949" s="210" t="s">
        <v>235</v>
      </c>
      <c r="U949" s="211" t="s">
        <v>236</v>
      </c>
      <c r="V949" s="210" t="s">
        <v>237</v>
      </c>
      <c r="W949" s="210" t="s">
        <v>613</v>
      </c>
      <c r="X949" s="218" t="s">
        <v>614</v>
      </c>
      <c r="Y949" s="218">
        <v>44542</v>
      </c>
      <c r="Z949" s="219" t="s">
        <v>88</v>
      </c>
      <c r="AA949" s="219">
        <v>6.62</v>
      </c>
      <c r="AB949" s="219">
        <v>6.41</v>
      </c>
      <c r="AC949" s="219">
        <v>26.9</v>
      </c>
      <c r="AD949" s="219">
        <v>27.7</v>
      </c>
      <c r="AE949" s="219">
        <v>7.25</v>
      </c>
      <c r="AF949" s="219">
        <v>92.2</v>
      </c>
      <c r="AG949" s="219">
        <v>0.80000000000000071</v>
      </c>
      <c r="AH949" s="220">
        <v>25.1</v>
      </c>
      <c r="AI949" s="220">
        <v>2</v>
      </c>
      <c r="AJ949" s="219" t="s">
        <v>88</v>
      </c>
      <c r="AK949" s="219" t="s">
        <v>88</v>
      </c>
      <c r="AL949" s="220">
        <v>41000</v>
      </c>
      <c r="AM949" s="220">
        <v>185000</v>
      </c>
      <c r="AN949" s="220">
        <v>46110</v>
      </c>
      <c r="AO949" s="220">
        <v>0.5</v>
      </c>
      <c r="AP949" s="220">
        <v>0.2484863293062323</v>
      </c>
      <c r="AQ949" s="220">
        <v>0.03</v>
      </c>
      <c r="AR949" s="220">
        <v>2.5</v>
      </c>
      <c r="AS949" s="220">
        <v>1018</v>
      </c>
      <c r="AT949" s="220">
        <v>1136</v>
      </c>
      <c r="AU949" s="219" t="s">
        <v>88</v>
      </c>
      <c r="AV949" s="220">
        <v>1041</v>
      </c>
      <c r="AW949" s="220">
        <v>2.5</v>
      </c>
      <c r="AX949" s="220">
        <v>2.5</v>
      </c>
      <c r="AY949" s="220">
        <v>0.39300000000000002</v>
      </c>
      <c r="AZ949" s="220">
        <v>10.8</v>
      </c>
      <c r="BA949" s="220">
        <v>25.5</v>
      </c>
      <c r="BB949" s="219">
        <v>0.05</v>
      </c>
      <c r="BC949" s="219" t="s">
        <v>88</v>
      </c>
      <c r="BD949" s="219" t="s">
        <v>88</v>
      </c>
      <c r="BE949" s="221">
        <v>1E-3</v>
      </c>
      <c r="BF949" s="219" t="s">
        <v>88</v>
      </c>
      <c r="BG949" s="219">
        <v>2.7E-2</v>
      </c>
      <c r="BH949" s="219" t="s">
        <v>88</v>
      </c>
      <c r="BI949" s="222">
        <v>98.451221713929655</v>
      </c>
      <c r="BJ949" s="223">
        <v>9.949412096136161</v>
      </c>
      <c r="BK949" s="223">
        <v>93.515922075448287</v>
      </c>
      <c r="BL949" s="223">
        <v>80.14150832</v>
      </c>
      <c r="BM949" s="223">
        <v>71.432110942187506</v>
      </c>
      <c r="BN949" s="223">
        <v>85.756210881875944</v>
      </c>
      <c r="BO949" s="223">
        <v>89.888182341904681</v>
      </c>
      <c r="BP949" s="223">
        <v>5</v>
      </c>
      <c r="BQ949" s="223">
        <v>20</v>
      </c>
      <c r="BR949" s="220">
        <v>63.938581386845946</v>
      </c>
      <c r="BS949" s="129" t="str">
        <f t="shared" si="559"/>
        <v>MEDIA</v>
      </c>
      <c r="BT949" s="224">
        <v>32.894736842105267</v>
      </c>
      <c r="BU949" s="225">
        <v>0.97900000000000009</v>
      </c>
      <c r="BV949" s="226">
        <v>0.1</v>
      </c>
      <c r="BW949" s="223">
        <v>1</v>
      </c>
      <c r="BX949" s="222">
        <v>0.51</v>
      </c>
      <c r="BY949" s="226">
        <v>0</v>
      </c>
      <c r="BZ949" s="226">
        <v>0.79210644417400933</v>
      </c>
      <c r="CA949" s="222">
        <v>0.15</v>
      </c>
      <c r="CB949" s="225">
        <v>0.51393490218436133</v>
      </c>
      <c r="CC949" s="198" t="str">
        <f t="shared" si="560"/>
        <v>Regular</v>
      </c>
      <c r="CD949" s="225">
        <v>0.20789355582599067</v>
      </c>
      <c r="CE949" s="220">
        <v>5.5857991708926852E-3</v>
      </c>
      <c r="CF949" s="220">
        <v>0</v>
      </c>
      <c r="CG949" s="225">
        <v>7.1159784998961126E-2</v>
      </c>
      <c r="CH949" s="199" t="str">
        <f t="shared" si="561"/>
        <v>Ninguna</v>
      </c>
      <c r="CI949" s="220">
        <v>0</v>
      </c>
      <c r="CJ949" s="220">
        <v>1</v>
      </c>
      <c r="CK949" s="220">
        <v>2.0999999999999908E-2</v>
      </c>
      <c r="CL949" s="227">
        <v>0.34033333333333332</v>
      </c>
      <c r="CM949" s="200" t="str">
        <f t="shared" si="562"/>
        <v>Baja</v>
      </c>
      <c r="CN949" s="220">
        <v>1</v>
      </c>
      <c r="CO949" s="220">
        <v>1</v>
      </c>
      <c r="CP949" s="200" t="str">
        <f t="shared" si="563"/>
        <v>Muy Alta</v>
      </c>
      <c r="CQ949" s="228">
        <v>3.4929832865991783E-3</v>
      </c>
      <c r="CR949" s="228">
        <v>3.4929832865991783E-3</v>
      </c>
      <c r="CS949" s="200" t="str">
        <f t="shared" si="564"/>
        <v>Ninguna</v>
      </c>
      <c r="CT949" s="201" t="str">
        <f t="shared" si="566"/>
        <v>Eutrofico</v>
      </c>
      <c r="CU949" s="219" t="s">
        <v>3490</v>
      </c>
      <c r="CV949" s="219" t="s">
        <v>3489</v>
      </c>
      <c r="CW949" s="218">
        <v>44559</v>
      </c>
      <c r="CX949" s="106">
        <f t="shared" si="565"/>
        <v>2.7784863293062321</v>
      </c>
    </row>
    <row r="950" spans="1:102" ht="30" hidden="1" customHeight="1" x14ac:dyDescent="0.2">
      <c r="A950" s="209">
        <v>2021</v>
      </c>
      <c r="B950" s="210" t="s">
        <v>1918</v>
      </c>
      <c r="C950" s="210" t="s">
        <v>360</v>
      </c>
      <c r="D950" s="211" t="s">
        <v>1919</v>
      </c>
      <c r="E950" s="210" t="s">
        <v>352</v>
      </c>
      <c r="F950" s="212" t="s">
        <v>1285</v>
      </c>
      <c r="G950" s="212" t="s">
        <v>1507</v>
      </c>
      <c r="H950" s="213">
        <v>-75.197141000000002</v>
      </c>
      <c r="I950" s="214">
        <v>7.9863939999999998</v>
      </c>
      <c r="J950" s="215">
        <v>876556.2781</v>
      </c>
      <c r="K950" s="216">
        <v>1375082.0729</v>
      </c>
      <c r="L950" s="217">
        <v>58</v>
      </c>
      <c r="M950" s="212">
        <v>2</v>
      </c>
      <c r="N950" s="212" t="s">
        <v>79</v>
      </c>
      <c r="O950" s="212" t="s">
        <v>2934</v>
      </c>
      <c r="P950" s="212" t="s">
        <v>353</v>
      </c>
      <c r="Q950" s="210" t="s">
        <v>2935</v>
      </c>
      <c r="R950" s="210" t="s">
        <v>354</v>
      </c>
      <c r="S950" s="210" t="s">
        <v>355</v>
      </c>
      <c r="T950" s="210" t="s">
        <v>356</v>
      </c>
      <c r="U950" s="211" t="s">
        <v>357</v>
      </c>
      <c r="V950" s="210" t="s">
        <v>358</v>
      </c>
      <c r="W950" s="210" t="s">
        <v>359</v>
      </c>
      <c r="X950" s="218" t="s">
        <v>360</v>
      </c>
      <c r="Y950" s="218">
        <v>44543</v>
      </c>
      <c r="Z950" s="219">
        <v>88.2</v>
      </c>
      <c r="AA950" s="219">
        <v>7.33</v>
      </c>
      <c r="AB950" s="219">
        <v>396.5</v>
      </c>
      <c r="AC950" s="219">
        <v>27.4</v>
      </c>
      <c r="AD950" s="219">
        <v>27.4</v>
      </c>
      <c r="AE950" s="219">
        <v>0.28999999999999998</v>
      </c>
      <c r="AF950" s="219">
        <v>3.7</v>
      </c>
      <c r="AG950" s="219">
        <v>0</v>
      </c>
      <c r="AH950" s="220">
        <v>139</v>
      </c>
      <c r="AI950" s="220">
        <v>65.599999999999994</v>
      </c>
      <c r="AJ950" s="219" t="s">
        <v>88</v>
      </c>
      <c r="AK950" s="219" t="s">
        <v>88</v>
      </c>
      <c r="AL950" s="220">
        <v>5803000</v>
      </c>
      <c r="AM950" s="220">
        <v>18596000</v>
      </c>
      <c r="AN950" s="220">
        <v>6916000</v>
      </c>
      <c r="AO950" s="220">
        <v>6.04</v>
      </c>
      <c r="AP950" s="220">
        <v>8.2452281997067978</v>
      </c>
      <c r="AQ950" s="220">
        <v>0.02</v>
      </c>
      <c r="AR950" s="220">
        <v>16.8</v>
      </c>
      <c r="AS950" s="220">
        <v>44.3</v>
      </c>
      <c r="AT950" s="220">
        <v>356</v>
      </c>
      <c r="AU950" s="219" t="s">
        <v>88</v>
      </c>
      <c r="AV950" s="220">
        <v>30</v>
      </c>
      <c r="AW950" s="220">
        <v>0.5</v>
      </c>
      <c r="AX950" s="220">
        <v>24.4</v>
      </c>
      <c r="AY950" s="220">
        <v>1.61</v>
      </c>
      <c r="AZ950" s="220">
        <v>151</v>
      </c>
      <c r="BA950" s="220">
        <v>70</v>
      </c>
      <c r="BB950" s="219" t="s">
        <v>88</v>
      </c>
      <c r="BC950" s="219" t="s">
        <v>88</v>
      </c>
      <c r="BD950" s="219" t="s">
        <v>88</v>
      </c>
      <c r="BE950" s="221" t="s">
        <v>88</v>
      </c>
      <c r="BF950" s="219" t="s">
        <v>88</v>
      </c>
      <c r="BG950" s="219" t="s">
        <v>88</v>
      </c>
      <c r="BH950" s="219" t="s">
        <v>88</v>
      </c>
      <c r="BI950" s="222">
        <v>2.9391264803976056</v>
      </c>
      <c r="BJ950" s="223">
        <v>2</v>
      </c>
      <c r="BK950" s="223">
        <v>93.356630908976484</v>
      </c>
      <c r="BL950" s="223">
        <v>2</v>
      </c>
      <c r="BM950" s="223">
        <v>21.145793885514493</v>
      </c>
      <c r="BN950" s="223">
        <v>9.3070473158354758</v>
      </c>
      <c r="BO950" s="223">
        <v>90.391999999999996</v>
      </c>
      <c r="BP950" s="223">
        <v>41.928838499549393</v>
      </c>
      <c r="BQ950" s="223">
        <v>38.525104341785635</v>
      </c>
      <c r="BR950" s="220">
        <v>29.44442940567895</v>
      </c>
      <c r="BS950" s="129" t="str">
        <f t="shared" si="559"/>
        <v>MALO</v>
      </c>
      <c r="BT950" s="224">
        <v>15.155279503105588</v>
      </c>
      <c r="BU950" s="225">
        <v>3.7000000000000033E-2</v>
      </c>
      <c r="BV950" s="226">
        <v>0.1</v>
      </c>
      <c r="BW950" s="223">
        <v>1</v>
      </c>
      <c r="BX950" s="222">
        <v>0.125</v>
      </c>
      <c r="BY950" s="226">
        <v>0.93</v>
      </c>
      <c r="BZ950" s="226">
        <v>0</v>
      </c>
      <c r="CA950" s="222">
        <v>0.8</v>
      </c>
      <c r="CB950" s="225">
        <v>0.41961999999999999</v>
      </c>
      <c r="CC950" s="198" t="str">
        <f t="shared" si="560"/>
        <v>Mala</v>
      </c>
      <c r="CD950" s="225">
        <v>1</v>
      </c>
      <c r="CE950" s="220">
        <v>0.10676560762521298</v>
      </c>
      <c r="CF950" s="220">
        <v>0.505</v>
      </c>
      <c r="CG950" s="225">
        <v>0.53725520254173764</v>
      </c>
      <c r="CH950" s="199" t="str">
        <f t="shared" si="561"/>
        <v>Media</v>
      </c>
      <c r="CI950" s="220">
        <v>1</v>
      </c>
      <c r="CJ950" s="220">
        <v>1</v>
      </c>
      <c r="CK950" s="220">
        <v>0.96299999999999997</v>
      </c>
      <c r="CL950" s="227">
        <v>0.98766666666666669</v>
      </c>
      <c r="CM950" s="200" t="str">
        <f t="shared" si="562"/>
        <v>Muy Alta</v>
      </c>
      <c r="CN950" s="220">
        <v>6.9999999999999993E-2</v>
      </c>
      <c r="CO950" s="220">
        <v>6.9999999999999993E-2</v>
      </c>
      <c r="CP950" s="200" t="str">
        <f t="shared" si="563"/>
        <v>Ninguna</v>
      </c>
      <c r="CQ950" s="228">
        <v>3.0441037793242751E-3</v>
      </c>
      <c r="CR950" s="228">
        <v>3.0441037793242751E-3</v>
      </c>
      <c r="CS950" s="200" t="str">
        <f t="shared" si="564"/>
        <v>Ninguna</v>
      </c>
      <c r="CT950" s="201" t="str">
        <f t="shared" si="566"/>
        <v>Hipereutrofico</v>
      </c>
      <c r="CU950" s="219" t="s">
        <v>3491</v>
      </c>
      <c r="CV950" s="219" t="s">
        <v>3492</v>
      </c>
      <c r="CW950" s="218">
        <v>44560</v>
      </c>
      <c r="CX950" s="106">
        <f t="shared" si="565"/>
        <v>32.665228199706796</v>
      </c>
    </row>
    <row r="951" spans="1:102" ht="30" hidden="1" customHeight="1" x14ac:dyDescent="0.2">
      <c r="A951" s="209">
        <v>2021</v>
      </c>
      <c r="B951" s="210" t="s">
        <v>1914</v>
      </c>
      <c r="C951" s="210" t="s">
        <v>360</v>
      </c>
      <c r="D951" s="211" t="s">
        <v>1915</v>
      </c>
      <c r="E951" s="210" t="s">
        <v>352</v>
      </c>
      <c r="F951" s="212" t="s">
        <v>1285</v>
      </c>
      <c r="G951" s="212" t="s">
        <v>1507</v>
      </c>
      <c r="H951" s="213">
        <v>-75.192285999999996</v>
      </c>
      <c r="I951" s="214">
        <v>7.9813650000000003</v>
      </c>
      <c r="J951" s="215">
        <v>877090.12190000003</v>
      </c>
      <c r="K951" s="216">
        <v>1374524.3347</v>
      </c>
      <c r="L951" s="217">
        <v>56</v>
      </c>
      <c r="M951" s="212">
        <v>2</v>
      </c>
      <c r="N951" s="212" t="s">
        <v>79</v>
      </c>
      <c r="O951" s="212" t="s">
        <v>2934</v>
      </c>
      <c r="P951" s="212" t="s">
        <v>353</v>
      </c>
      <c r="Q951" s="210" t="s">
        <v>2935</v>
      </c>
      <c r="R951" s="210" t="s">
        <v>354</v>
      </c>
      <c r="S951" s="210" t="s">
        <v>355</v>
      </c>
      <c r="T951" s="210" t="s">
        <v>356</v>
      </c>
      <c r="U951" s="211" t="s">
        <v>357</v>
      </c>
      <c r="V951" s="210" t="s">
        <v>358</v>
      </c>
      <c r="W951" s="210" t="s">
        <v>359</v>
      </c>
      <c r="X951" s="218" t="s">
        <v>360</v>
      </c>
      <c r="Y951" s="218">
        <v>44543</v>
      </c>
      <c r="Z951" s="219" t="s">
        <v>88</v>
      </c>
      <c r="AA951" s="219">
        <v>6.95</v>
      </c>
      <c r="AB951" s="219">
        <v>540.20000000000005</v>
      </c>
      <c r="AC951" s="219">
        <v>27.7</v>
      </c>
      <c r="AD951" s="219">
        <v>30.3</v>
      </c>
      <c r="AE951" s="219">
        <v>0.31</v>
      </c>
      <c r="AF951" s="219">
        <v>4</v>
      </c>
      <c r="AG951" s="219">
        <v>2.6000000000000014</v>
      </c>
      <c r="AH951" s="220">
        <v>202</v>
      </c>
      <c r="AI951" s="220">
        <v>121</v>
      </c>
      <c r="AJ951" s="219" t="s">
        <v>88</v>
      </c>
      <c r="AK951" s="219" t="s">
        <v>88</v>
      </c>
      <c r="AL951" s="220">
        <v>8820000</v>
      </c>
      <c r="AM951" s="220">
        <v>20980000</v>
      </c>
      <c r="AN951" s="220">
        <v>12033000</v>
      </c>
      <c r="AO951" s="220">
        <v>6.84</v>
      </c>
      <c r="AP951" s="220">
        <v>9.2843528495328602</v>
      </c>
      <c r="AQ951" s="220">
        <v>0.02</v>
      </c>
      <c r="AR951" s="220">
        <v>21.2</v>
      </c>
      <c r="AS951" s="220">
        <v>74.5</v>
      </c>
      <c r="AT951" s="220">
        <v>736</v>
      </c>
      <c r="AU951" s="219" t="s">
        <v>88</v>
      </c>
      <c r="AV951" s="220">
        <v>42</v>
      </c>
      <c r="AW951" s="220">
        <v>0.1</v>
      </c>
      <c r="AX951" s="220">
        <v>30.9</v>
      </c>
      <c r="AY951" s="220">
        <v>1.39</v>
      </c>
      <c r="AZ951" s="220">
        <v>186</v>
      </c>
      <c r="BA951" s="220">
        <v>68.2</v>
      </c>
      <c r="BB951" s="219" t="s">
        <v>88</v>
      </c>
      <c r="BC951" s="219" t="s">
        <v>88</v>
      </c>
      <c r="BD951" s="219" t="s">
        <v>88</v>
      </c>
      <c r="BE951" s="221" t="s">
        <v>88</v>
      </c>
      <c r="BF951" s="219" t="s">
        <v>88</v>
      </c>
      <c r="BG951" s="219" t="s">
        <v>88</v>
      </c>
      <c r="BH951" s="219" t="s">
        <v>88</v>
      </c>
      <c r="BI951" s="222">
        <v>3.13967294976</v>
      </c>
      <c r="BJ951" s="223">
        <v>2</v>
      </c>
      <c r="BK951" s="223">
        <v>87.347702679031471</v>
      </c>
      <c r="BL951" s="223">
        <v>2</v>
      </c>
      <c r="BM951" s="223">
        <v>17.225395369660149</v>
      </c>
      <c r="BN951" s="223">
        <v>8.1090219471153802</v>
      </c>
      <c r="BO951" s="223">
        <v>84.424184298494524</v>
      </c>
      <c r="BP951" s="223">
        <v>26.734503743368762</v>
      </c>
      <c r="BQ951" s="223">
        <v>20</v>
      </c>
      <c r="BR951" s="220">
        <v>25.196612157149168</v>
      </c>
      <c r="BS951" s="129" t="str">
        <f t="shared" si="559"/>
        <v>MALO</v>
      </c>
      <c r="BT951" s="224">
        <v>22.230215827338132</v>
      </c>
      <c r="BU951" s="225">
        <v>4.0000000000000036E-2</v>
      </c>
      <c r="BV951" s="226">
        <v>0.1</v>
      </c>
      <c r="BW951" s="223">
        <v>0.97568654092397056</v>
      </c>
      <c r="BX951" s="222">
        <v>0.125</v>
      </c>
      <c r="BY951" s="226">
        <v>0.89400000000000002</v>
      </c>
      <c r="BZ951" s="226">
        <v>0</v>
      </c>
      <c r="CA951" s="222">
        <v>0.15</v>
      </c>
      <c r="CB951" s="225">
        <v>0.32065611572935593</v>
      </c>
      <c r="CC951" s="198" t="str">
        <f t="shared" si="560"/>
        <v>Mala</v>
      </c>
      <c r="CD951" s="225">
        <v>1</v>
      </c>
      <c r="CE951" s="220">
        <v>9.5203134721655758E-2</v>
      </c>
      <c r="CF951" s="220">
        <v>0.68</v>
      </c>
      <c r="CG951" s="225">
        <v>0.59173437824055197</v>
      </c>
      <c r="CH951" s="199" t="str">
        <f t="shared" si="561"/>
        <v>Media</v>
      </c>
      <c r="CI951" s="220">
        <v>1</v>
      </c>
      <c r="CJ951" s="220">
        <v>1</v>
      </c>
      <c r="CK951" s="220">
        <v>0.96</v>
      </c>
      <c r="CL951" s="227">
        <v>0.98666666666666669</v>
      </c>
      <c r="CM951" s="200" t="str">
        <f t="shared" si="562"/>
        <v>Muy Alta</v>
      </c>
      <c r="CN951" s="220">
        <v>0.106</v>
      </c>
      <c r="CO951" s="220">
        <v>0.106</v>
      </c>
      <c r="CP951" s="200" t="str">
        <f t="shared" si="563"/>
        <v>Ninguna</v>
      </c>
      <c r="CQ951" s="228">
        <v>8.2236789169790362E-4</v>
      </c>
      <c r="CR951" s="228">
        <v>8.2236789169790362E-4</v>
      </c>
      <c r="CS951" s="200" t="str">
        <f t="shared" si="564"/>
        <v>Ninguna</v>
      </c>
      <c r="CT951" s="201" t="str">
        <f t="shared" si="566"/>
        <v>Hipereutrofico</v>
      </c>
      <c r="CU951" s="219" t="s">
        <v>3493</v>
      </c>
      <c r="CV951" s="219" t="s">
        <v>3494</v>
      </c>
      <c r="CW951" s="218">
        <v>44560</v>
      </c>
      <c r="CX951" s="106">
        <f t="shared" si="565"/>
        <v>40.20435284953286</v>
      </c>
    </row>
    <row r="952" spans="1:102" ht="30" hidden="1" customHeight="1" x14ac:dyDescent="0.2">
      <c r="A952" s="209">
        <v>2021</v>
      </c>
      <c r="B952" s="210" t="s">
        <v>1904</v>
      </c>
      <c r="C952" s="210" t="s">
        <v>2926</v>
      </c>
      <c r="D952" s="211" t="s">
        <v>1906</v>
      </c>
      <c r="E952" s="210" t="s">
        <v>352</v>
      </c>
      <c r="F952" s="212" t="s">
        <v>1285</v>
      </c>
      <c r="G952" s="212" t="s">
        <v>1507</v>
      </c>
      <c r="H952" s="213">
        <v>-75.230812999999998</v>
      </c>
      <c r="I952" s="214">
        <v>7.9462159999999997</v>
      </c>
      <c r="J952" s="215">
        <v>872830.93610000005</v>
      </c>
      <c r="K952" s="216">
        <v>1370647.9247999999</v>
      </c>
      <c r="L952" s="217">
        <v>48</v>
      </c>
      <c r="M952" s="212">
        <v>2</v>
      </c>
      <c r="N952" s="212" t="s">
        <v>79</v>
      </c>
      <c r="O952" s="212" t="s">
        <v>2545</v>
      </c>
      <c r="P952" s="212" t="s">
        <v>80</v>
      </c>
      <c r="Q952" s="210" t="s">
        <v>2927</v>
      </c>
      <c r="R952" s="210" t="s">
        <v>2928</v>
      </c>
      <c r="S952" s="210" t="s">
        <v>1907</v>
      </c>
      <c r="T952" s="210" t="s">
        <v>1908</v>
      </c>
      <c r="U952" s="211" t="s">
        <v>2929</v>
      </c>
      <c r="V952" s="210" t="s">
        <v>2930</v>
      </c>
      <c r="W952" s="210" t="s">
        <v>2931</v>
      </c>
      <c r="X952" s="218" t="s">
        <v>2926</v>
      </c>
      <c r="Y952" s="218">
        <v>44544</v>
      </c>
      <c r="Z952" s="219">
        <v>8218</v>
      </c>
      <c r="AA952" s="219">
        <v>7.32</v>
      </c>
      <c r="AB952" s="219">
        <v>65.239999999999995</v>
      </c>
      <c r="AC952" s="219">
        <v>29.1</v>
      </c>
      <c r="AD952" s="219">
        <v>32.6</v>
      </c>
      <c r="AE952" s="219">
        <v>6.26</v>
      </c>
      <c r="AF952" s="219">
        <v>82.6</v>
      </c>
      <c r="AG952" s="219">
        <v>3.5</v>
      </c>
      <c r="AH952" s="220">
        <v>10</v>
      </c>
      <c r="AI952" s="220">
        <v>2</v>
      </c>
      <c r="AJ952" s="219" t="s">
        <v>88</v>
      </c>
      <c r="AK952" s="219" t="s">
        <v>88</v>
      </c>
      <c r="AL952" s="220">
        <v>300</v>
      </c>
      <c r="AM952" s="220">
        <v>5040</v>
      </c>
      <c r="AN952" s="220">
        <v>336</v>
      </c>
      <c r="AO952" s="220">
        <v>0.5</v>
      </c>
      <c r="AP952" s="220">
        <v>0.2484863293062323</v>
      </c>
      <c r="AQ952" s="220">
        <v>0.03</v>
      </c>
      <c r="AR952" s="220">
        <v>2.5</v>
      </c>
      <c r="AS952" s="220">
        <v>76</v>
      </c>
      <c r="AT952" s="220">
        <v>148</v>
      </c>
      <c r="AU952" s="219" t="s">
        <v>88</v>
      </c>
      <c r="AV952" s="220">
        <v>62</v>
      </c>
      <c r="AW952" s="220">
        <v>0.1</v>
      </c>
      <c r="AX952" s="220">
        <v>4.26</v>
      </c>
      <c r="AY952" s="220">
        <v>0.33900000000000002</v>
      </c>
      <c r="AZ952" s="220">
        <v>38.299999999999997</v>
      </c>
      <c r="BA952" s="220">
        <v>29.1</v>
      </c>
      <c r="BB952" s="219">
        <v>0.05</v>
      </c>
      <c r="BC952" s="219" t="s">
        <v>88</v>
      </c>
      <c r="BD952" s="219" t="s">
        <v>88</v>
      </c>
      <c r="BE952" s="221">
        <v>1E-3</v>
      </c>
      <c r="BF952" s="219" t="s">
        <v>88</v>
      </c>
      <c r="BG952" s="219">
        <v>0.01</v>
      </c>
      <c r="BH952" s="219" t="s">
        <v>88</v>
      </c>
      <c r="BI952" s="222">
        <v>89.11439065175621</v>
      </c>
      <c r="BJ952" s="223">
        <v>31.800804669423531</v>
      </c>
      <c r="BK952" s="223">
        <v>93.300045498604248</v>
      </c>
      <c r="BL952" s="223">
        <v>80.14150832</v>
      </c>
      <c r="BM952" s="223">
        <v>93.114281801780962</v>
      </c>
      <c r="BN952" s="223">
        <v>61.608367706250007</v>
      </c>
      <c r="BO952" s="223">
        <v>80.69497612207968</v>
      </c>
      <c r="BP952" s="223">
        <v>25.996399206400028</v>
      </c>
      <c r="BQ952" s="223">
        <v>78.725325656857606</v>
      </c>
      <c r="BR952" s="220">
        <v>70.4483933734559</v>
      </c>
      <c r="BS952" s="129" t="str">
        <f t="shared" si="559"/>
        <v>BUENA</v>
      </c>
      <c r="BT952" s="224">
        <v>12.566371681415928</v>
      </c>
      <c r="BU952" s="225">
        <v>0.82599999999999996</v>
      </c>
      <c r="BV952" s="226">
        <v>0.73797120576787978</v>
      </c>
      <c r="BW952" s="223">
        <v>1</v>
      </c>
      <c r="BX952" s="222">
        <v>0.91</v>
      </c>
      <c r="BY952" s="226">
        <v>0.83399999999999996</v>
      </c>
      <c r="BZ952" s="226">
        <v>0.85159494432997151</v>
      </c>
      <c r="CA952" s="222">
        <v>0.6</v>
      </c>
      <c r="CB952" s="225">
        <v>0.82285926101369922</v>
      </c>
      <c r="CC952" s="198" t="str">
        <f t="shared" si="560"/>
        <v>Aceptable</v>
      </c>
      <c r="CD952" s="225">
        <v>0.14840505567002849</v>
      </c>
      <c r="CE952" s="220">
        <v>0</v>
      </c>
      <c r="CF952" s="220">
        <v>0</v>
      </c>
      <c r="CG952" s="225">
        <v>4.9468351890009497E-2</v>
      </c>
      <c r="CH952" s="199" t="str">
        <f t="shared" si="561"/>
        <v>Ninguna</v>
      </c>
      <c r="CI952" s="220">
        <v>0</v>
      </c>
      <c r="CJ952" s="220">
        <v>0.63336110040949434</v>
      </c>
      <c r="CK952" s="220">
        <v>0.17400000000000004</v>
      </c>
      <c r="CL952" s="227">
        <v>0.26912036680316481</v>
      </c>
      <c r="CM952" s="200" t="str">
        <f t="shared" si="562"/>
        <v>Baja</v>
      </c>
      <c r="CN952" s="220">
        <v>0.16600000000000001</v>
      </c>
      <c r="CO952" s="220">
        <v>0.16600000000000001</v>
      </c>
      <c r="CP952" s="200" t="str">
        <f t="shared" si="563"/>
        <v>Ninguna</v>
      </c>
      <c r="CQ952" s="228">
        <v>2.9411767854842178E-3</v>
      </c>
      <c r="CR952" s="228">
        <v>2.9411767854842178E-3</v>
      </c>
      <c r="CS952" s="200" t="str">
        <f t="shared" si="564"/>
        <v>Ninguna</v>
      </c>
      <c r="CT952" s="201" t="str">
        <f t="shared" si="566"/>
        <v>Eutrofico</v>
      </c>
      <c r="CU952" s="219" t="s">
        <v>3495</v>
      </c>
      <c r="CV952" s="219" t="s">
        <v>3496</v>
      </c>
      <c r="CW952" s="218">
        <v>44561</v>
      </c>
      <c r="CX952" s="106">
        <f t="shared" si="565"/>
        <v>4.5384863293062319</v>
      </c>
    </row>
    <row r="953" spans="1:102" ht="30" hidden="1" customHeight="1" x14ac:dyDescent="0.2">
      <c r="A953" s="209">
        <v>2021</v>
      </c>
      <c r="B953" s="210" t="s">
        <v>1808</v>
      </c>
      <c r="C953" s="210" t="s">
        <v>223</v>
      </c>
      <c r="D953" s="211" t="s">
        <v>1809</v>
      </c>
      <c r="E953" s="210" t="s">
        <v>219</v>
      </c>
      <c r="F953" s="212" t="s">
        <v>1285</v>
      </c>
      <c r="G953" s="212" t="s">
        <v>1507</v>
      </c>
      <c r="H953" s="213">
        <v>-75.494896999999995</v>
      </c>
      <c r="I953" s="214">
        <v>7.1185369999999999</v>
      </c>
      <c r="J953" s="215">
        <v>843409.54229999997</v>
      </c>
      <c r="K953" s="216">
        <v>1279175.2139999999</v>
      </c>
      <c r="L953" s="217">
        <v>1067</v>
      </c>
      <c r="M953" s="212">
        <v>2</v>
      </c>
      <c r="N953" s="212" t="s">
        <v>79</v>
      </c>
      <c r="O953" s="212" t="s">
        <v>2545</v>
      </c>
      <c r="P953" s="212" t="s">
        <v>80</v>
      </c>
      <c r="Q953" s="210" t="s">
        <v>2546</v>
      </c>
      <c r="R953" s="210" t="s">
        <v>667</v>
      </c>
      <c r="S953" s="210" t="s">
        <v>181</v>
      </c>
      <c r="T953" s="210" t="s">
        <v>668</v>
      </c>
      <c r="U953" s="211" t="s">
        <v>220</v>
      </c>
      <c r="V953" s="210" t="s">
        <v>221</v>
      </c>
      <c r="W953" s="210" t="s">
        <v>222</v>
      </c>
      <c r="X953" s="218" t="s">
        <v>223</v>
      </c>
      <c r="Y953" s="218">
        <v>44545</v>
      </c>
      <c r="Z953" s="219">
        <v>800.95</v>
      </c>
      <c r="AA953" s="219">
        <v>7.21</v>
      </c>
      <c r="AB953" s="219">
        <v>30.17</v>
      </c>
      <c r="AC953" s="219">
        <v>16.7</v>
      </c>
      <c r="AD953" s="219">
        <v>22.8</v>
      </c>
      <c r="AE953" s="219">
        <v>8.3000000000000007</v>
      </c>
      <c r="AF953" s="219">
        <v>105.3</v>
      </c>
      <c r="AG953" s="219">
        <v>6.1000000000000014</v>
      </c>
      <c r="AH953" s="220">
        <v>10</v>
      </c>
      <c r="AI953" s="220">
        <v>2</v>
      </c>
      <c r="AJ953" s="219" t="s">
        <v>88</v>
      </c>
      <c r="AK953" s="219" t="s">
        <v>88</v>
      </c>
      <c r="AL953" s="220">
        <v>74</v>
      </c>
      <c r="AM953" s="220">
        <v>24196</v>
      </c>
      <c r="AN953" s="220">
        <v>3681</v>
      </c>
      <c r="AO953" s="220">
        <v>0.5</v>
      </c>
      <c r="AP953" s="220">
        <v>0.2484863293062323</v>
      </c>
      <c r="AQ953" s="220">
        <v>0.03</v>
      </c>
      <c r="AR953" s="220">
        <v>2.5</v>
      </c>
      <c r="AS953" s="220">
        <v>0.55000000000000004</v>
      </c>
      <c r="AT953" s="220">
        <v>18</v>
      </c>
      <c r="AU953" s="219" t="s">
        <v>88</v>
      </c>
      <c r="AV953" s="220">
        <v>7</v>
      </c>
      <c r="AW953" s="220">
        <v>0.1</v>
      </c>
      <c r="AX953" s="220">
        <v>2.5</v>
      </c>
      <c r="AY953" s="220">
        <v>0.22800000000000001</v>
      </c>
      <c r="AZ953" s="220">
        <v>12.5</v>
      </c>
      <c r="BA953" s="220">
        <v>8.76</v>
      </c>
      <c r="BB953" s="219" t="s">
        <v>88</v>
      </c>
      <c r="BC953" s="219" t="s">
        <v>88</v>
      </c>
      <c r="BD953" s="219" t="s">
        <v>88</v>
      </c>
      <c r="BE953" s="221" t="s">
        <v>88</v>
      </c>
      <c r="BF953" s="219" t="s">
        <v>88</v>
      </c>
      <c r="BG953" s="219" t="s">
        <v>88</v>
      </c>
      <c r="BH953" s="219" t="s">
        <v>88</v>
      </c>
      <c r="BI953" s="222">
        <v>98.321005029647381</v>
      </c>
      <c r="BJ953" s="223">
        <v>14.232527615938046</v>
      </c>
      <c r="BK953" s="223">
        <v>86.263262305688841</v>
      </c>
      <c r="BL953" s="223">
        <v>80.14150832</v>
      </c>
      <c r="BM953" s="223">
        <v>93.114281801780962</v>
      </c>
      <c r="BN953" s="223">
        <v>61.608367706250007</v>
      </c>
      <c r="BO953" s="223">
        <v>89.888182341904681</v>
      </c>
      <c r="BP953" s="223">
        <v>89.640565099930356</v>
      </c>
      <c r="BQ953" s="223">
        <v>84.741372867843097</v>
      </c>
      <c r="BR953" s="220">
        <v>74.860524536152937</v>
      </c>
      <c r="BS953" s="129" t="str">
        <f t="shared" si="559"/>
        <v>BUENA</v>
      </c>
      <c r="BT953" s="224">
        <v>26.178010471204189</v>
      </c>
      <c r="BU953" s="225">
        <v>0.97299999999999998</v>
      </c>
      <c r="BV953" s="226">
        <v>0.1</v>
      </c>
      <c r="BW953" s="223">
        <v>1</v>
      </c>
      <c r="BX953" s="222">
        <v>0.91</v>
      </c>
      <c r="BY953" s="226">
        <v>0.999</v>
      </c>
      <c r="BZ953" s="226">
        <v>0.96956451728374116</v>
      </c>
      <c r="CA953" s="222">
        <v>0.15</v>
      </c>
      <c r="CB953" s="225">
        <v>0.73367903241972388</v>
      </c>
      <c r="CC953" s="198" t="str">
        <f t="shared" si="560"/>
        <v>Aceptable</v>
      </c>
      <c r="CD953" s="225">
        <v>3.0435482716258833E-2</v>
      </c>
      <c r="CE953" s="220">
        <v>0</v>
      </c>
      <c r="CF953" s="220">
        <v>0</v>
      </c>
      <c r="CG953" s="225">
        <v>1.0145160905419611E-2</v>
      </c>
      <c r="CH953" s="199" t="str">
        <f t="shared" si="561"/>
        <v>Ninguna</v>
      </c>
      <c r="CI953" s="220">
        <v>0</v>
      </c>
      <c r="CJ953" s="220">
        <v>0.90707167503285024</v>
      </c>
      <c r="CK953" s="220">
        <v>2.7000000000000024E-2</v>
      </c>
      <c r="CL953" s="227">
        <v>0.31135722501095009</v>
      </c>
      <c r="CM953" s="200" t="str">
        <f t="shared" si="562"/>
        <v>Baja</v>
      </c>
      <c r="CN953" s="220">
        <v>0</v>
      </c>
      <c r="CO953" s="220">
        <v>0</v>
      </c>
      <c r="CP953" s="200" t="str">
        <f t="shared" si="563"/>
        <v>Ninguna</v>
      </c>
      <c r="CQ953" s="228">
        <v>2.5271049028627188E-2</v>
      </c>
      <c r="CR953" s="228">
        <v>2.5271049028627188E-2</v>
      </c>
      <c r="CS953" s="200" t="str">
        <f t="shared" si="564"/>
        <v>Ninguna</v>
      </c>
      <c r="CT953" s="201" t="str">
        <f t="shared" si="566"/>
        <v>Eutrofico</v>
      </c>
      <c r="CU953" s="219" t="s">
        <v>3497</v>
      </c>
      <c r="CV953" s="219" t="s">
        <v>3498</v>
      </c>
      <c r="CW953" s="218">
        <v>44561</v>
      </c>
      <c r="CX953" s="106">
        <f t="shared" si="565"/>
        <v>2.7784863293062321</v>
      </c>
    </row>
    <row r="954" spans="1:102" ht="30" hidden="1" customHeight="1" x14ac:dyDescent="0.2">
      <c r="A954" s="209">
        <v>2021</v>
      </c>
      <c r="B954" s="210" t="s">
        <v>1824</v>
      </c>
      <c r="C954" s="210" t="s">
        <v>1803</v>
      </c>
      <c r="D954" s="211" t="s">
        <v>1825</v>
      </c>
      <c r="E954" s="210" t="s">
        <v>219</v>
      </c>
      <c r="F954" s="212" t="s">
        <v>1285</v>
      </c>
      <c r="G954" s="212" t="s">
        <v>1494</v>
      </c>
      <c r="H954" s="213">
        <v>-75.392283000000006</v>
      </c>
      <c r="I954" s="214">
        <v>7.2874129999999999</v>
      </c>
      <c r="J954" s="215">
        <v>854801.91949999996</v>
      </c>
      <c r="K954" s="216">
        <v>1297822.7915000001</v>
      </c>
      <c r="L954" s="217">
        <v>142</v>
      </c>
      <c r="M954" s="212">
        <v>2</v>
      </c>
      <c r="N954" s="212" t="s">
        <v>79</v>
      </c>
      <c r="O954" s="212" t="s">
        <v>2545</v>
      </c>
      <c r="P954" s="212" t="s">
        <v>80</v>
      </c>
      <c r="Q954" s="210" t="s">
        <v>205</v>
      </c>
      <c r="R954" s="210" t="s">
        <v>2888</v>
      </c>
      <c r="S954" s="210" t="s">
        <v>205</v>
      </c>
      <c r="T954" s="210" t="s">
        <v>2889</v>
      </c>
      <c r="U954" s="211" t="s">
        <v>207</v>
      </c>
      <c r="V954" s="210" t="s">
        <v>208</v>
      </c>
      <c r="W954" s="210" t="s">
        <v>1805</v>
      </c>
      <c r="X954" s="218" t="s">
        <v>1803</v>
      </c>
      <c r="Y954" s="218">
        <v>44545</v>
      </c>
      <c r="Z954" s="219" t="s">
        <v>88</v>
      </c>
      <c r="AA954" s="219">
        <v>7.65</v>
      </c>
      <c r="AB954" s="219">
        <v>78.11</v>
      </c>
      <c r="AC954" s="219">
        <v>22.6</v>
      </c>
      <c r="AD954" s="219">
        <v>28.2</v>
      </c>
      <c r="AE954" s="219" t="s">
        <v>3499</v>
      </c>
      <c r="AF954" s="219">
        <v>101.2</v>
      </c>
      <c r="AG954" s="219">
        <v>5.5999999999999979</v>
      </c>
      <c r="AH954" s="220">
        <v>10</v>
      </c>
      <c r="AI954" s="220">
        <v>2</v>
      </c>
      <c r="AJ954" s="219" t="s">
        <v>88</v>
      </c>
      <c r="AK954" s="219" t="s">
        <v>88</v>
      </c>
      <c r="AL954" s="220">
        <v>200</v>
      </c>
      <c r="AM954" s="220">
        <v>6700</v>
      </c>
      <c r="AN954" s="220">
        <v>750</v>
      </c>
      <c r="AO954" s="220">
        <v>0.5</v>
      </c>
      <c r="AP954" s="220">
        <v>0.2484863293062323</v>
      </c>
      <c r="AQ954" s="220">
        <v>0.03</v>
      </c>
      <c r="AR954" s="220">
        <v>2.5</v>
      </c>
      <c r="AS954" s="220">
        <v>87.6</v>
      </c>
      <c r="AT954" s="220">
        <v>197</v>
      </c>
      <c r="AU954" s="219" t="s">
        <v>88</v>
      </c>
      <c r="AV954" s="220">
        <v>104</v>
      </c>
      <c r="AW954" s="220">
        <v>0.1</v>
      </c>
      <c r="AX954" s="220">
        <v>2.5</v>
      </c>
      <c r="AY954" s="220">
        <v>0.41</v>
      </c>
      <c r="AZ954" s="220">
        <v>36.6</v>
      </c>
      <c r="BA954" s="220">
        <v>32.9</v>
      </c>
      <c r="BB954" s="219" t="s">
        <v>88</v>
      </c>
      <c r="BC954" s="219" t="s">
        <v>88</v>
      </c>
      <c r="BD954" s="219" t="s">
        <v>88</v>
      </c>
      <c r="BE954" s="221" t="s">
        <v>88</v>
      </c>
      <c r="BF954" s="219" t="s">
        <v>88</v>
      </c>
      <c r="BG954" s="219" t="s">
        <v>88</v>
      </c>
      <c r="BH954" s="219" t="s">
        <v>88</v>
      </c>
      <c r="BI954" s="222">
        <v>98.410044073144363</v>
      </c>
      <c r="BJ954" s="223">
        <v>31.158691967515967</v>
      </c>
      <c r="BK954" s="223">
        <v>80.361327585938852</v>
      </c>
      <c r="BL954" s="223">
        <v>80.14150832</v>
      </c>
      <c r="BM954" s="223">
        <v>93.114281801780962</v>
      </c>
      <c r="BN954" s="223">
        <v>61.608367706250007</v>
      </c>
      <c r="BO954" s="223">
        <v>90.015511174602338</v>
      </c>
      <c r="BP954" s="223">
        <v>41.706333114476585</v>
      </c>
      <c r="BQ954" s="223">
        <v>78.86688015093911</v>
      </c>
      <c r="BR954" s="220">
        <v>72.701414484877574</v>
      </c>
      <c r="BS954" s="129" t="str">
        <f t="shared" si="559"/>
        <v>BUENA</v>
      </c>
      <c r="BT954" s="224">
        <v>24.630541871921181</v>
      </c>
      <c r="BU954" s="225">
        <v>0.97700000000000009</v>
      </c>
      <c r="BV954" s="226">
        <v>0.71989863851874802</v>
      </c>
      <c r="BW954" s="223">
        <v>0.92034758362738178</v>
      </c>
      <c r="BX954" s="222">
        <v>0.91</v>
      </c>
      <c r="BY954" s="226">
        <v>0.77400000000000002</v>
      </c>
      <c r="BZ954" s="226">
        <v>0.89609898125653598</v>
      </c>
      <c r="CA954" s="222">
        <v>0.15</v>
      </c>
      <c r="CB954" s="225">
        <v>0.7681683284763734</v>
      </c>
      <c r="CC954" s="198" t="str">
        <f t="shared" si="560"/>
        <v>Aceptable</v>
      </c>
      <c r="CD954" s="225">
        <v>0.103901018743464</v>
      </c>
      <c r="CE954" s="220">
        <v>0</v>
      </c>
      <c r="CF954" s="220">
        <v>0</v>
      </c>
      <c r="CG954" s="225">
        <v>3.4633672914487997E-2</v>
      </c>
      <c r="CH954" s="199" t="str">
        <f t="shared" si="561"/>
        <v>Ninguna</v>
      </c>
      <c r="CI954" s="220">
        <v>0</v>
      </c>
      <c r="CJ954" s="220">
        <v>0.782637942923055</v>
      </c>
      <c r="CK954" s="220">
        <v>2.2999999999999909E-2</v>
      </c>
      <c r="CL954" s="227">
        <v>0.26854598097435162</v>
      </c>
      <c r="CM954" s="200" t="str">
        <f t="shared" si="562"/>
        <v>Baja</v>
      </c>
      <c r="CN954" s="220">
        <v>0.22600000000000001</v>
      </c>
      <c r="CO954" s="220">
        <v>0.22600000000000001</v>
      </c>
      <c r="CP954" s="200" t="str">
        <f t="shared" si="563"/>
        <v>Baja</v>
      </c>
      <c r="CQ954" s="228">
        <v>5.0786653093270996E-2</v>
      </c>
      <c r="CR954" s="228">
        <v>5.0786653093270996E-2</v>
      </c>
      <c r="CS954" s="200" t="str">
        <f t="shared" si="564"/>
        <v>Ninguna</v>
      </c>
      <c r="CT954" s="201" t="str">
        <f t="shared" si="566"/>
        <v>Eutrofico</v>
      </c>
      <c r="CU954" s="219" t="s">
        <v>3500</v>
      </c>
      <c r="CV954" s="219" t="s">
        <v>3498</v>
      </c>
      <c r="CW954" s="218">
        <v>44561</v>
      </c>
      <c r="CX954" s="106">
        <f t="shared" si="565"/>
        <v>2.7784863293062321</v>
      </c>
    </row>
    <row r="955" spans="1:102" ht="30" hidden="1" customHeight="1" x14ac:dyDescent="0.2">
      <c r="A955" s="209">
        <v>2021</v>
      </c>
      <c r="B955" s="210" t="s">
        <v>1802</v>
      </c>
      <c r="C955" s="210" t="s">
        <v>1803</v>
      </c>
      <c r="D955" s="211" t="s">
        <v>1804</v>
      </c>
      <c r="E955" s="210" t="s">
        <v>219</v>
      </c>
      <c r="F955" s="212" t="s">
        <v>1285</v>
      </c>
      <c r="G955" s="212" t="s">
        <v>1507</v>
      </c>
      <c r="H955" s="213">
        <v>-75.455754999999996</v>
      </c>
      <c r="I955" s="214">
        <v>7.0964939999999999</v>
      </c>
      <c r="J955" s="215">
        <v>847727.44270000001</v>
      </c>
      <c r="K955" s="216">
        <v>1276723.6832000001</v>
      </c>
      <c r="L955" s="217">
        <v>1935</v>
      </c>
      <c r="M955" s="212">
        <v>2</v>
      </c>
      <c r="N955" s="212" t="s">
        <v>79</v>
      </c>
      <c r="O955" s="212" t="s">
        <v>2545</v>
      </c>
      <c r="P955" s="212" t="s">
        <v>80</v>
      </c>
      <c r="Q955" s="210" t="s">
        <v>205</v>
      </c>
      <c r="R955" s="210" t="s">
        <v>2888</v>
      </c>
      <c r="S955" s="210" t="s">
        <v>205</v>
      </c>
      <c r="T955" s="210" t="s">
        <v>2889</v>
      </c>
      <c r="U955" s="211" t="s">
        <v>207</v>
      </c>
      <c r="V955" s="210" t="s">
        <v>208</v>
      </c>
      <c r="W955" s="210" t="s">
        <v>1805</v>
      </c>
      <c r="X955" s="218" t="s">
        <v>1803</v>
      </c>
      <c r="Y955" s="218">
        <v>44545</v>
      </c>
      <c r="Z955" s="219" t="s">
        <v>88</v>
      </c>
      <c r="AA955" s="219">
        <v>7.65</v>
      </c>
      <c r="AB955" s="219">
        <v>126.8</v>
      </c>
      <c r="AC955" s="219">
        <v>21</v>
      </c>
      <c r="AD955" s="219">
        <v>22.5</v>
      </c>
      <c r="AE955" s="219">
        <v>7.86</v>
      </c>
      <c r="AF955" s="219">
        <v>101.3</v>
      </c>
      <c r="AG955" s="219">
        <v>1.5</v>
      </c>
      <c r="AH955" s="220">
        <v>10</v>
      </c>
      <c r="AI955" s="220">
        <v>2</v>
      </c>
      <c r="AJ955" s="219" t="s">
        <v>88</v>
      </c>
      <c r="AK955" s="219" t="s">
        <v>88</v>
      </c>
      <c r="AL955" s="220">
        <v>41</v>
      </c>
      <c r="AM955" s="220">
        <v>1860</v>
      </c>
      <c r="AN955" s="220">
        <v>41</v>
      </c>
      <c r="AO955" s="220">
        <v>0.5</v>
      </c>
      <c r="AP955" s="220">
        <v>0.2484863293062323</v>
      </c>
      <c r="AQ955" s="220">
        <v>0.03</v>
      </c>
      <c r="AR955" s="220">
        <v>2.5</v>
      </c>
      <c r="AS955" s="220">
        <v>0.41199999999999998</v>
      </c>
      <c r="AT955" s="220">
        <v>107</v>
      </c>
      <c r="AU955" s="219" t="s">
        <v>88</v>
      </c>
      <c r="AV955" s="220">
        <v>7</v>
      </c>
      <c r="AW955" s="220">
        <v>0.1</v>
      </c>
      <c r="AX955" s="220">
        <v>2.5</v>
      </c>
      <c r="AY955" s="220">
        <v>0.21299999999999999</v>
      </c>
      <c r="AZ955" s="220">
        <v>40.799999999999997</v>
      </c>
      <c r="BA955" s="220">
        <v>52.6</v>
      </c>
      <c r="BB955" s="219" t="s">
        <v>88</v>
      </c>
      <c r="BC955" s="219" t="s">
        <v>88</v>
      </c>
      <c r="BD955" s="219" t="s">
        <v>88</v>
      </c>
      <c r="BE955" s="221" t="s">
        <v>88</v>
      </c>
      <c r="BF955" s="219" t="s">
        <v>88</v>
      </c>
      <c r="BG955" s="219" t="s">
        <v>88</v>
      </c>
      <c r="BH955" s="219" t="s">
        <v>88</v>
      </c>
      <c r="BI955" s="222">
        <v>97.163007021122795</v>
      </c>
      <c r="BJ955" s="223">
        <v>98.711356439714564</v>
      </c>
      <c r="BK955" s="223">
        <v>88.345771739786869</v>
      </c>
      <c r="BL955" s="223">
        <v>80.14150832</v>
      </c>
      <c r="BM955" s="223">
        <v>93.114281801780962</v>
      </c>
      <c r="BN955" s="223">
        <v>61.608367706250007</v>
      </c>
      <c r="BO955" s="223">
        <v>88.854603312289115</v>
      </c>
      <c r="BP955" s="223">
        <v>89.502197501482343</v>
      </c>
      <c r="BQ955" s="223">
        <v>85.871890077171102</v>
      </c>
      <c r="BR955" s="220">
        <v>88.374062418074345</v>
      </c>
      <c r="BS955" s="129" t="str">
        <f t="shared" si="559"/>
        <v>BUENA</v>
      </c>
      <c r="BT955" s="224">
        <v>29.411764705882351</v>
      </c>
      <c r="BU955" s="225">
        <v>0.93799999999999994</v>
      </c>
      <c r="BV955" s="226">
        <v>0.98</v>
      </c>
      <c r="BW955" s="223">
        <v>1</v>
      </c>
      <c r="BX955" s="222">
        <v>0.91</v>
      </c>
      <c r="BY955" s="226">
        <v>0.999</v>
      </c>
      <c r="BZ955" s="226">
        <v>0.80495241268884388</v>
      </c>
      <c r="CA955" s="222">
        <v>0.15</v>
      </c>
      <c r="CB955" s="225">
        <v>0.82823333777643826</v>
      </c>
      <c r="CC955" s="198" t="str">
        <f t="shared" si="560"/>
        <v>Aceptable</v>
      </c>
      <c r="CD955" s="225">
        <v>0.1950475873111561</v>
      </c>
      <c r="CE955" s="220">
        <v>2.0112972463901962E-2</v>
      </c>
      <c r="CF955" s="220">
        <v>0</v>
      </c>
      <c r="CG955" s="225">
        <v>7.1720186591686011E-2</v>
      </c>
      <c r="CH955" s="199" t="str">
        <f t="shared" si="561"/>
        <v>Ninguna</v>
      </c>
      <c r="CI955" s="220">
        <v>0</v>
      </c>
      <c r="CJ955" s="220">
        <v>0</v>
      </c>
      <c r="CK955" s="220">
        <v>6.2000000000000055E-2</v>
      </c>
      <c r="CL955" s="227">
        <v>2.0666666666666684E-2</v>
      </c>
      <c r="CM955" s="200" t="str">
        <f t="shared" si="562"/>
        <v>Ninguna</v>
      </c>
      <c r="CN955" s="220">
        <v>0</v>
      </c>
      <c r="CO955" s="220">
        <v>0</v>
      </c>
      <c r="CP955" s="200" t="str">
        <f t="shared" si="563"/>
        <v>Ninguna</v>
      </c>
      <c r="CQ955" s="228">
        <v>1.8651519665682178E-2</v>
      </c>
      <c r="CR955" s="228">
        <v>1.8651519665682178E-2</v>
      </c>
      <c r="CS955" s="200" t="str">
        <f t="shared" si="564"/>
        <v>Ninguna</v>
      </c>
      <c r="CT955" s="201" t="str">
        <f t="shared" si="566"/>
        <v>Eutrofico</v>
      </c>
      <c r="CU955" s="219" t="s">
        <v>3501</v>
      </c>
      <c r="CV955" s="219" t="s">
        <v>3502</v>
      </c>
      <c r="CW955" s="218">
        <v>44561</v>
      </c>
      <c r="CX955" s="106">
        <f t="shared" si="565"/>
        <v>2.7784863293062321</v>
      </c>
    </row>
    <row r="956" spans="1:102" ht="30" hidden="1" customHeight="1" x14ac:dyDescent="0.2">
      <c r="A956" s="209">
        <v>2021</v>
      </c>
      <c r="B956" s="210" t="s">
        <v>1844</v>
      </c>
      <c r="C956" s="210" t="s">
        <v>1803</v>
      </c>
      <c r="D956" s="211" t="s">
        <v>1845</v>
      </c>
      <c r="E956" s="210" t="s">
        <v>219</v>
      </c>
      <c r="F956" s="212" t="s">
        <v>1285</v>
      </c>
      <c r="G956" s="212" t="s">
        <v>1494</v>
      </c>
      <c r="H956" s="213">
        <v>-75.392283000000006</v>
      </c>
      <c r="I956" s="214">
        <v>7.2874129999999999</v>
      </c>
      <c r="J956" s="215">
        <v>854801.91949999996</v>
      </c>
      <c r="K956" s="216">
        <v>1297822.7915000001</v>
      </c>
      <c r="L956" s="217">
        <v>142</v>
      </c>
      <c r="M956" s="212">
        <v>2</v>
      </c>
      <c r="N956" s="212" t="s">
        <v>79</v>
      </c>
      <c r="O956" s="212" t="s">
        <v>2545</v>
      </c>
      <c r="P956" s="212" t="s">
        <v>80</v>
      </c>
      <c r="Q956" s="210" t="s">
        <v>205</v>
      </c>
      <c r="R956" s="210" t="s">
        <v>2888</v>
      </c>
      <c r="S956" s="210" t="s">
        <v>205</v>
      </c>
      <c r="T956" s="210" t="s">
        <v>2889</v>
      </c>
      <c r="U956" s="211" t="s">
        <v>207</v>
      </c>
      <c r="V956" s="210" t="s">
        <v>208</v>
      </c>
      <c r="W956" s="210" t="s">
        <v>1805</v>
      </c>
      <c r="X956" s="218" t="s">
        <v>1803</v>
      </c>
      <c r="Y956" s="218">
        <v>44545</v>
      </c>
      <c r="Z956" s="219" t="s">
        <v>88</v>
      </c>
      <c r="AA956" s="219" t="s">
        <v>88</v>
      </c>
      <c r="AB956" s="219">
        <v>120.5</v>
      </c>
      <c r="AC956" s="219">
        <v>7.86</v>
      </c>
      <c r="AD956" s="219">
        <v>33.1</v>
      </c>
      <c r="AE956" s="219">
        <v>7.99</v>
      </c>
      <c r="AF956" s="219">
        <v>101</v>
      </c>
      <c r="AG956" s="219">
        <v>25.240000000000002</v>
      </c>
      <c r="AH956" s="220">
        <v>10</v>
      </c>
      <c r="AI956" s="220">
        <v>2</v>
      </c>
      <c r="AJ956" s="219" t="s">
        <v>88</v>
      </c>
      <c r="AK956" s="219" t="s">
        <v>88</v>
      </c>
      <c r="AL956" s="220">
        <v>72</v>
      </c>
      <c r="AM956" s="220">
        <v>5012</v>
      </c>
      <c r="AN956" s="220">
        <v>85</v>
      </c>
      <c r="AO956" s="220">
        <v>0.5</v>
      </c>
      <c r="AP956" s="220">
        <v>0.2484863293062323</v>
      </c>
      <c r="AQ956" s="220">
        <v>0.03</v>
      </c>
      <c r="AR956" s="220">
        <v>2.5</v>
      </c>
      <c r="AS956" s="220">
        <v>6.22</v>
      </c>
      <c r="AT956" s="220">
        <v>98</v>
      </c>
      <c r="AU956" s="219" t="s">
        <v>88</v>
      </c>
      <c r="AV956" s="220">
        <v>19</v>
      </c>
      <c r="AW956" s="220">
        <v>0.1</v>
      </c>
      <c r="AX956" s="220">
        <v>2.5</v>
      </c>
      <c r="AY956" s="220">
        <v>0.19600000000000001</v>
      </c>
      <c r="AZ956" s="220">
        <v>51.6</v>
      </c>
      <c r="BA956" s="220">
        <v>46.2</v>
      </c>
      <c r="BB956" s="219" t="s">
        <v>88</v>
      </c>
      <c r="BC956" s="219" t="s">
        <v>88</v>
      </c>
      <c r="BD956" s="219" t="s">
        <v>88</v>
      </c>
      <c r="BE956" s="221" t="s">
        <v>88</v>
      </c>
      <c r="BF956" s="219" t="s">
        <v>88</v>
      </c>
      <c r="BG956" s="219" t="s">
        <v>88</v>
      </c>
      <c r="BH956" s="219" t="s">
        <v>88</v>
      </c>
      <c r="BI956" s="222">
        <v>96.896703739184204</v>
      </c>
      <c r="BJ956" s="223">
        <v>26.781585699711975</v>
      </c>
      <c r="BK956" s="223">
        <v>70.528337315681711</v>
      </c>
      <c r="BL956" s="223">
        <v>80.14150832</v>
      </c>
      <c r="BM956" s="223">
        <v>93.114281801780962</v>
      </c>
      <c r="BN956" s="223">
        <v>61.608367706250007</v>
      </c>
      <c r="BO956" s="223">
        <v>90.015511174602338</v>
      </c>
      <c r="BP956" s="223">
        <v>5</v>
      </c>
      <c r="BQ956" s="223">
        <v>28.371614881561641</v>
      </c>
      <c r="BR956" s="220">
        <v>64.191005477512874</v>
      </c>
      <c r="BS956" s="129" t="str">
        <f t="shared" si="559"/>
        <v>MEDIA</v>
      </c>
      <c r="BT956" s="224">
        <v>14.245014245014247</v>
      </c>
      <c r="BU956" s="225">
        <v>0.93200000000000005</v>
      </c>
      <c r="BV956" s="226">
        <v>0.56516471784369537</v>
      </c>
      <c r="BW956" s="223">
        <v>0.79179845940424165</v>
      </c>
      <c r="BX956" s="222">
        <v>0.91</v>
      </c>
      <c r="BY956" s="226">
        <v>0.123</v>
      </c>
      <c r="BZ956" s="226">
        <v>0.77160585695003703</v>
      </c>
      <c r="CA956" s="222">
        <v>0.6</v>
      </c>
      <c r="CB956" s="225">
        <v>0.67573966478771641</v>
      </c>
      <c r="CC956" s="198" t="str">
        <f t="shared" si="560"/>
        <v>Regular</v>
      </c>
      <c r="CD956" s="225">
        <v>0.22839414304996292</v>
      </c>
      <c r="CE956" s="220">
        <v>2.3241431577217919E-2</v>
      </c>
      <c r="CF956" s="220">
        <v>0</v>
      </c>
      <c r="CG956" s="225">
        <v>8.3878524875726945E-2</v>
      </c>
      <c r="CH956" s="199" t="str">
        <f t="shared" si="561"/>
        <v>Ninguna</v>
      </c>
      <c r="CI956" s="220">
        <v>0</v>
      </c>
      <c r="CJ956" s="220">
        <v>1</v>
      </c>
      <c r="CK956" s="220">
        <v>6.7999999999999949E-2</v>
      </c>
      <c r="CL956" s="227">
        <v>0.35600000000000004</v>
      </c>
      <c r="CM956" s="200" t="str">
        <f t="shared" si="562"/>
        <v>Baja</v>
      </c>
      <c r="CN956" s="220">
        <v>0.877</v>
      </c>
      <c r="CO956" s="220">
        <v>0.877</v>
      </c>
      <c r="CP956" s="200" t="str">
        <f t="shared" si="563"/>
        <v>Muy Alta</v>
      </c>
      <c r="CQ956" s="228">
        <v>0.12702755060196494</v>
      </c>
      <c r="CR956" s="228">
        <v>0.12702755060196494</v>
      </c>
      <c r="CS956" s="200" t="str">
        <f t="shared" si="564"/>
        <v>Ninguna</v>
      </c>
      <c r="CT956" s="201" t="str">
        <f t="shared" si="566"/>
        <v>Eutrofico</v>
      </c>
      <c r="CU956" s="219" t="s">
        <v>3503</v>
      </c>
      <c r="CV956" s="219" t="s">
        <v>3502</v>
      </c>
      <c r="CW956" s="218">
        <v>44561</v>
      </c>
      <c r="CX956" s="106">
        <f t="shared" si="565"/>
        <v>2.7784863293062321</v>
      </c>
    </row>
    <row r="957" spans="1:102" ht="30" hidden="1" customHeight="1" x14ac:dyDescent="0.2">
      <c r="A957" s="209">
        <v>2021</v>
      </c>
      <c r="B957" s="210" t="s">
        <v>2919</v>
      </c>
      <c r="C957" s="210" t="s">
        <v>2920</v>
      </c>
      <c r="D957" s="211" t="s">
        <v>1896</v>
      </c>
      <c r="E957" s="210" t="s">
        <v>352</v>
      </c>
      <c r="F957" s="212" t="s">
        <v>1285</v>
      </c>
      <c r="G957" s="212" t="s">
        <v>1531</v>
      </c>
      <c r="H957" s="213">
        <v>-74.930893999999995</v>
      </c>
      <c r="I957" s="214">
        <v>7.8076249999999998</v>
      </c>
      <c r="J957" s="215">
        <v>905872.96499999997</v>
      </c>
      <c r="K957" s="216">
        <v>1355238.7120000001</v>
      </c>
      <c r="L957" s="217">
        <v>63</v>
      </c>
      <c r="M957" s="212">
        <v>2</v>
      </c>
      <c r="N957" s="212" t="s">
        <v>79</v>
      </c>
      <c r="O957" s="212" t="s">
        <v>2684</v>
      </c>
      <c r="P957" s="212" t="s">
        <v>685</v>
      </c>
      <c r="Q957" s="210" t="s">
        <v>2901</v>
      </c>
      <c r="R957" s="210" t="s">
        <v>2902</v>
      </c>
      <c r="S957" s="210" t="s">
        <v>1897</v>
      </c>
      <c r="T957" s="210" t="s">
        <v>2921</v>
      </c>
      <c r="U957" s="211" t="s">
        <v>2922</v>
      </c>
      <c r="V957" s="210" t="s">
        <v>2920</v>
      </c>
      <c r="W957" s="210" t="s">
        <v>2923</v>
      </c>
      <c r="X957" s="218" t="s">
        <v>2920</v>
      </c>
      <c r="Y957" s="218">
        <v>44545</v>
      </c>
      <c r="Z957" s="219">
        <v>9727</v>
      </c>
      <c r="AA957" s="219">
        <v>7.48</v>
      </c>
      <c r="AB957" s="219">
        <v>48.8</v>
      </c>
      <c r="AC957" s="219">
        <v>27.9</v>
      </c>
      <c r="AD957" s="219">
        <v>29.2</v>
      </c>
      <c r="AE957" s="219">
        <v>7.03</v>
      </c>
      <c r="AF957" s="219">
        <v>91</v>
      </c>
      <c r="AG957" s="219">
        <v>1.3000000000000007</v>
      </c>
      <c r="AH957" s="220">
        <v>12.1</v>
      </c>
      <c r="AI957" s="220">
        <v>2</v>
      </c>
      <c r="AJ957" s="219" t="s">
        <v>88</v>
      </c>
      <c r="AK957" s="219" t="s">
        <v>88</v>
      </c>
      <c r="AL957" s="220">
        <v>4100</v>
      </c>
      <c r="AM957" s="220">
        <v>27200</v>
      </c>
      <c r="AN957" s="220">
        <v>4950</v>
      </c>
      <c r="AO957" s="220">
        <v>0.5</v>
      </c>
      <c r="AP957" s="220">
        <v>0.2484863293062323</v>
      </c>
      <c r="AQ957" s="220">
        <v>0.03</v>
      </c>
      <c r="AR957" s="220">
        <v>2.5</v>
      </c>
      <c r="AS957" s="220">
        <v>582</v>
      </c>
      <c r="AT957" s="220">
        <v>448</v>
      </c>
      <c r="AU957" s="219" t="s">
        <v>88</v>
      </c>
      <c r="AV957" s="220">
        <v>382</v>
      </c>
      <c r="AW957" s="220">
        <v>0.2</v>
      </c>
      <c r="AX957" s="220">
        <v>2.5</v>
      </c>
      <c r="AY957" s="220">
        <v>0.27500000000000002</v>
      </c>
      <c r="AZ957" s="220">
        <v>26.1</v>
      </c>
      <c r="BA957" s="220">
        <v>18</v>
      </c>
      <c r="BB957" s="219">
        <v>0.05</v>
      </c>
      <c r="BC957" s="219" t="s">
        <v>88</v>
      </c>
      <c r="BD957" s="219" t="s">
        <v>88</v>
      </c>
      <c r="BE957" s="221">
        <v>1E-3</v>
      </c>
      <c r="BF957" s="219" t="s">
        <v>88</v>
      </c>
      <c r="BG957" s="219">
        <v>1.0999999999999999E-2</v>
      </c>
      <c r="BH957" s="219" t="s">
        <v>88</v>
      </c>
      <c r="BI957" s="222">
        <v>95.75346112936505</v>
      </c>
      <c r="BJ957" s="223">
        <v>13.301066567618101</v>
      </c>
      <c r="BK957" s="223">
        <v>93.358767352085778</v>
      </c>
      <c r="BL957" s="223">
        <v>80.14150832</v>
      </c>
      <c r="BM957" s="223">
        <v>93.114281801780962</v>
      </c>
      <c r="BN957" s="223">
        <v>61.608367706250007</v>
      </c>
      <c r="BO957" s="223">
        <v>88.410679186051368</v>
      </c>
      <c r="BP957" s="223">
        <v>5</v>
      </c>
      <c r="BQ957" s="223">
        <v>12.109033126297618</v>
      </c>
      <c r="BR957" s="220">
        <v>63.05225455498946</v>
      </c>
      <c r="BS957" s="129" t="str">
        <f t="shared" si="559"/>
        <v>MEDIA</v>
      </c>
      <c r="BT957" s="224">
        <v>9.0909090909090899</v>
      </c>
      <c r="BU957" s="225">
        <v>0.91</v>
      </c>
      <c r="BV957" s="226">
        <v>0.1</v>
      </c>
      <c r="BW957" s="223">
        <v>1</v>
      </c>
      <c r="BX957" s="222">
        <v>0.91</v>
      </c>
      <c r="BY957" s="226">
        <v>0</v>
      </c>
      <c r="BZ957" s="226">
        <v>0.8994267321664946</v>
      </c>
      <c r="CA957" s="222">
        <v>0.35</v>
      </c>
      <c r="CB957" s="225">
        <v>0.60191974250330937</v>
      </c>
      <c r="CC957" s="198" t="str">
        <f t="shared" si="560"/>
        <v>Regular</v>
      </c>
      <c r="CD957" s="225">
        <v>0.10057326783350538</v>
      </c>
      <c r="CE957" s="220">
        <v>0</v>
      </c>
      <c r="CF957" s="220">
        <v>0</v>
      </c>
      <c r="CG957" s="225">
        <v>3.3524422611168461E-2</v>
      </c>
      <c r="CH957" s="199" t="str">
        <f t="shared" si="561"/>
        <v>Ninguna</v>
      </c>
      <c r="CI957" s="220">
        <v>0</v>
      </c>
      <c r="CJ957" s="220">
        <v>1</v>
      </c>
      <c r="CK957" s="220">
        <v>8.9999999999999969E-2</v>
      </c>
      <c r="CL957" s="227">
        <v>0.36333333333333329</v>
      </c>
      <c r="CM957" s="200" t="str">
        <f t="shared" si="562"/>
        <v>Baja</v>
      </c>
      <c r="CN957" s="220">
        <v>1</v>
      </c>
      <c r="CO957" s="220">
        <v>1</v>
      </c>
      <c r="CP957" s="200" t="str">
        <f t="shared" si="563"/>
        <v>Muy Alta</v>
      </c>
      <c r="CQ957" s="228">
        <v>5.0969650791001155E-3</v>
      </c>
      <c r="CR957" s="228">
        <v>5.0969650791001155E-3</v>
      </c>
      <c r="CS957" s="200" t="str">
        <f t="shared" si="564"/>
        <v>Ninguna</v>
      </c>
      <c r="CT957" s="201" t="str">
        <f t="shared" si="566"/>
        <v>Eutrofico</v>
      </c>
      <c r="CU957" s="219" t="s">
        <v>3504</v>
      </c>
      <c r="CV957" s="219" t="s">
        <v>3505</v>
      </c>
      <c r="CW957" s="218">
        <v>44561</v>
      </c>
      <c r="CX957" s="106">
        <f t="shared" si="565"/>
        <v>2.7784863293062321</v>
      </c>
    </row>
    <row r="958" spans="1:102" ht="30" hidden="1" customHeight="1" x14ac:dyDescent="0.2">
      <c r="A958" s="209">
        <v>2021</v>
      </c>
      <c r="B958" s="210" t="s">
        <v>1812</v>
      </c>
      <c r="C958" s="210" t="s">
        <v>257</v>
      </c>
      <c r="D958" s="211" t="s">
        <v>1813</v>
      </c>
      <c r="E958" s="210" t="s">
        <v>1814</v>
      </c>
      <c r="F958" s="212" t="s">
        <v>241</v>
      </c>
      <c r="G958" s="212" t="s">
        <v>1507</v>
      </c>
      <c r="H958" s="213">
        <v>-75.560745999999995</v>
      </c>
      <c r="I958" s="214">
        <v>7.1109109999999998</v>
      </c>
      <c r="J958" s="215">
        <v>836130.41310000001</v>
      </c>
      <c r="K958" s="216">
        <v>1278354.3987</v>
      </c>
      <c r="L958" s="217">
        <v>1384</v>
      </c>
      <c r="M958" s="212">
        <v>2</v>
      </c>
      <c r="N958" s="212" t="s">
        <v>79</v>
      </c>
      <c r="O958" s="212" t="s">
        <v>2545</v>
      </c>
      <c r="P958" s="212" t="s">
        <v>80</v>
      </c>
      <c r="Q958" s="210" t="s">
        <v>2546</v>
      </c>
      <c r="R958" s="210" t="s">
        <v>667</v>
      </c>
      <c r="S958" s="210" t="s">
        <v>181</v>
      </c>
      <c r="T958" s="210" t="s">
        <v>668</v>
      </c>
      <c r="U958" s="211" t="s">
        <v>220</v>
      </c>
      <c r="V958" s="210" t="s">
        <v>221</v>
      </c>
      <c r="W958" s="210" t="s">
        <v>256</v>
      </c>
      <c r="X958" s="218" t="s">
        <v>257</v>
      </c>
      <c r="Y958" s="218">
        <v>44546</v>
      </c>
      <c r="Z958" s="219">
        <v>104.5</v>
      </c>
      <c r="AA958" s="219">
        <v>7.33</v>
      </c>
      <c r="AB958" s="219">
        <v>37.94</v>
      </c>
      <c r="AC958" s="219">
        <v>19.399999999999999</v>
      </c>
      <c r="AD958" s="219">
        <v>24.8</v>
      </c>
      <c r="AE958" s="219">
        <v>8.0299999999999994</v>
      </c>
      <c r="AF958" s="219">
        <v>103.3</v>
      </c>
      <c r="AG958" s="219">
        <v>5.4000000000000021</v>
      </c>
      <c r="AH958" s="220">
        <v>10</v>
      </c>
      <c r="AI958" s="220">
        <v>2</v>
      </c>
      <c r="AJ958" s="219" t="s">
        <v>88</v>
      </c>
      <c r="AK958" s="219" t="s">
        <v>88</v>
      </c>
      <c r="AL958" s="220">
        <v>355</v>
      </c>
      <c r="AM958" s="220">
        <v>4884</v>
      </c>
      <c r="AN958" s="220">
        <v>368</v>
      </c>
      <c r="AO958" s="220">
        <v>0.5</v>
      </c>
      <c r="AP958" s="220">
        <v>0.2484863293062323</v>
      </c>
      <c r="AQ958" s="220">
        <v>0.03</v>
      </c>
      <c r="AR958" s="220">
        <v>2.5</v>
      </c>
      <c r="AS958" s="220">
        <v>3.39</v>
      </c>
      <c r="AT958" s="220">
        <v>50</v>
      </c>
      <c r="AU958" s="219" t="s">
        <v>88</v>
      </c>
      <c r="AV958" s="220">
        <v>7</v>
      </c>
      <c r="AW958" s="220">
        <v>0.1</v>
      </c>
      <c r="AX958" s="220">
        <v>2.5</v>
      </c>
      <c r="AY958" s="220">
        <v>0.108</v>
      </c>
      <c r="AZ958" s="220">
        <v>16.2</v>
      </c>
      <c r="BA958" s="220">
        <v>11.2</v>
      </c>
      <c r="BB958" s="219" t="s">
        <v>88</v>
      </c>
      <c r="BC958" s="219" t="s">
        <v>88</v>
      </c>
      <c r="BD958" s="219" t="s">
        <v>88</v>
      </c>
      <c r="BE958" s="221" t="s">
        <v>88</v>
      </c>
      <c r="BF958" s="219" t="s">
        <v>88</v>
      </c>
      <c r="BG958" s="219" t="s">
        <v>88</v>
      </c>
      <c r="BH958" s="219" t="s">
        <v>88</v>
      </c>
      <c r="BI958" s="222">
        <v>98.725809281776648</v>
      </c>
      <c r="BJ958" s="223">
        <v>30.988247968142179</v>
      </c>
      <c r="BK958" s="223">
        <v>93.356630908976484</v>
      </c>
      <c r="BL958" s="223">
        <v>80.14150832</v>
      </c>
      <c r="BM958" s="223">
        <v>93.114281801780962</v>
      </c>
      <c r="BN958" s="223">
        <v>61.608367706250007</v>
      </c>
      <c r="BO958" s="223">
        <v>70.983250317438007</v>
      </c>
      <c r="BP958" s="223">
        <v>89.732986578338583</v>
      </c>
      <c r="BQ958" s="223">
        <v>85.750319375000004</v>
      </c>
      <c r="BR958" s="220">
        <v>76.578053833056174</v>
      </c>
      <c r="BS958" s="129" t="str">
        <f t="shared" si="559"/>
        <v>BUENA</v>
      </c>
      <c r="BT958" s="224">
        <v>23.148148148148149</v>
      </c>
      <c r="BU958" s="225">
        <v>0.96700000000000008</v>
      </c>
      <c r="BV958" s="226">
        <v>0.71491810270667067</v>
      </c>
      <c r="BW958" s="223">
        <v>1</v>
      </c>
      <c r="BX958" s="222">
        <v>0.91</v>
      </c>
      <c r="BY958" s="226">
        <v>0.999</v>
      </c>
      <c r="BZ958" s="226">
        <v>0.92822215462084789</v>
      </c>
      <c r="CA958" s="222">
        <v>0.15</v>
      </c>
      <c r="CB958" s="225">
        <v>0.8130196360258527</v>
      </c>
      <c r="CC958" s="198" t="str">
        <f t="shared" si="560"/>
        <v>Aceptable</v>
      </c>
      <c r="CD958" s="225">
        <v>7.1777845379152119E-2</v>
      </c>
      <c r="CE958" s="220">
        <v>0</v>
      </c>
      <c r="CF958" s="220">
        <v>0</v>
      </c>
      <c r="CG958" s="225">
        <v>2.3925948459717374E-2</v>
      </c>
      <c r="CH958" s="199" t="str">
        <f t="shared" si="561"/>
        <v>Ninguna</v>
      </c>
      <c r="CI958" s="220">
        <v>0</v>
      </c>
      <c r="CJ958" s="220">
        <v>0.62571436695279337</v>
      </c>
      <c r="CK958" s="220">
        <v>0</v>
      </c>
      <c r="CL958" s="227">
        <v>0.20857145565093113</v>
      </c>
      <c r="CM958" s="200" t="str">
        <f t="shared" si="562"/>
        <v>Baja</v>
      </c>
      <c r="CN958" s="220">
        <v>0</v>
      </c>
      <c r="CO958" s="220">
        <v>0</v>
      </c>
      <c r="CP958" s="200" t="str">
        <f t="shared" si="563"/>
        <v>Ninguna</v>
      </c>
      <c r="CQ958" s="228">
        <v>3.0441037793242751E-3</v>
      </c>
      <c r="CR958" s="228">
        <v>3.0441037793242751E-3</v>
      </c>
      <c r="CS958" s="200" t="str">
        <f t="shared" si="564"/>
        <v>Ninguna</v>
      </c>
      <c r="CT958" s="201" t="str">
        <f t="shared" si="566"/>
        <v>Eutrofico</v>
      </c>
      <c r="CU958" s="219" t="s">
        <v>3506</v>
      </c>
      <c r="CV958" s="219" t="s">
        <v>3507</v>
      </c>
      <c r="CW958" s="218">
        <v>44565</v>
      </c>
      <c r="CX958" s="106">
        <f t="shared" si="565"/>
        <v>2.7784863293062321</v>
      </c>
    </row>
    <row r="959" spans="1:102" ht="30" hidden="1" customHeight="1" x14ac:dyDescent="0.2">
      <c r="A959" s="209">
        <v>2021</v>
      </c>
      <c r="B959" s="210" t="s">
        <v>1817</v>
      </c>
      <c r="C959" s="210" t="s">
        <v>257</v>
      </c>
      <c r="D959" s="211" t="s">
        <v>1818</v>
      </c>
      <c r="E959" s="210" t="s">
        <v>1814</v>
      </c>
      <c r="F959" s="212" t="s">
        <v>241</v>
      </c>
      <c r="G959" s="212" t="s">
        <v>1578</v>
      </c>
      <c r="H959" s="213">
        <v>-75.525388000000007</v>
      </c>
      <c r="I959" s="214">
        <v>7.1418929999999996</v>
      </c>
      <c r="J959" s="215">
        <v>840048.36820000003</v>
      </c>
      <c r="K959" s="216">
        <v>1281769.4335</v>
      </c>
      <c r="L959" s="217">
        <v>606</v>
      </c>
      <c r="M959" s="212">
        <v>2</v>
      </c>
      <c r="N959" s="212" t="s">
        <v>79</v>
      </c>
      <c r="O959" s="212" t="s">
        <v>2545</v>
      </c>
      <c r="P959" s="212" t="s">
        <v>80</v>
      </c>
      <c r="Q959" s="210" t="s">
        <v>2546</v>
      </c>
      <c r="R959" s="210" t="s">
        <v>667</v>
      </c>
      <c r="S959" s="210" t="s">
        <v>181</v>
      </c>
      <c r="T959" s="210" t="s">
        <v>668</v>
      </c>
      <c r="U959" s="211" t="s">
        <v>220</v>
      </c>
      <c r="V959" s="210" t="s">
        <v>221</v>
      </c>
      <c r="W959" s="210" t="s">
        <v>256</v>
      </c>
      <c r="X959" s="218" t="s">
        <v>257</v>
      </c>
      <c r="Y959" s="218">
        <v>44546</v>
      </c>
      <c r="Z959" s="219">
        <v>435.9</v>
      </c>
      <c r="AA959" s="219">
        <v>7.63</v>
      </c>
      <c r="AB959" s="219">
        <v>65.36</v>
      </c>
      <c r="AC959" s="219">
        <v>21.3</v>
      </c>
      <c r="AD959" s="219">
        <v>25.9</v>
      </c>
      <c r="AE959" s="219">
        <v>7.9</v>
      </c>
      <c r="AF959" s="219">
        <v>103.1</v>
      </c>
      <c r="AG959" s="219">
        <v>4.5999999999999979</v>
      </c>
      <c r="AH959" s="220">
        <v>12.1</v>
      </c>
      <c r="AI959" s="220">
        <v>3.54</v>
      </c>
      <c r="AJ959" s="219" t="s">
        <v>88</v>
      </c>
      <c r="AK959" s="219" t="s">
        <v>88</v>
      </c>
      <c r="AL959" s="220">
        <v>133100</v>
      </c>
      <c r="AM959" s="220">
        <v>307600</v>
      </c>
      <c r="AN959" s="220">
        <v>141360</v>
      </c>
      <c r="AO959" s="220">
        <v>0.5</v>
      </c>
      <c r="AP959" s="220">
        <v>0.2484863293062323</v>
      </c>
      <c r="AQ959" s="220">
        <v>5.6000000000000001E-2</v>
      </c>
      <c r="AR959" s="220">
        <v>2.5</v>
      </c>
      <c r="AS959" s="220">
        <v>8.84</v>
      </c>
      <c r="AT959" s="220">
        <v>124</v>
      </c>
      <c r="AU959" s="219" t="s">
        <v>88</v>
      </c>
      <c r="AV959" s="220">
        <v>22</v>
      </c>
      <c r="AW959" s="220">
        <v>0.1</v>
      </c>
      <c r="AX959" s="220">
        <v>2.5</v>
      </c>
      <c r="AY959" s="220">
        <v>0.215</v>
      </c>
      <c r="AZ959" s="220">
        <v>25.4</v>
      </c>
      <c r="BA959" s="220">
        <v>20</v>
      </c>
      <c r="BB959" s="219" t="s">
        <v>88</v>
      </c>
      <c r="BC959" s="219" t="s">
        <v>88</v>
      </c>
      <c r="BD959" s="219" t="s">
        <v>88</v>
      </c>
      <c r="BE959" s="221" t="s">
        <v>88</v>
      </c>
      <c r="BF959" s="219" t="s">
        <v>88</v>
      </c>
      <c r="BG959" s="219" t="s">
        <v>88</v>
      </c>
      <c r="BH959" s="219" t="s">
        <v>88</v>
      </c>
      <c r="BI959" s="222">
        <v>98.744100653388372</v>
      </c>
      <c r="BJ959" s="223">
        <v>2</v>
      </c>
      <c r="BK959" s="223">
        <v>92.086853426666494</v>
      </c>
      <c r="BL959" s="223">
        <v>67.477523152941046</v>
      </c>
      <c r="BM959" s="223">
        <v>93.114281801780962</v>
      </c>
      <c r="BN959" s="223">
        <v>61.608367706250007</v>
      </c>
      <c r="BO959" s="223">
        <v>75.311752751873868</v>
      </c>
      <c r="BP959" s="223">
        <v>78.367862241956828</v>
      </c>
      <c r="BQ959" s="223">
        <v>81.830113367833604</v>
      </c>
      <c r="BR959" s="220">
        <v>69.659555675928246</v>
      </c>
      <c r="BS959" s="129" t="str">
        <f t="shared" si="559"/>
        <v>MEDIA</v>
      </c>
      <c r="BT959" s="224">
        <v>11.627906976744185</v>
      </c>
      <c r="BU959" s="225">
        <v>0.96900000000000008</v>
      </c>
      <c r="BV959" s="226">
        <v>0.1</v>
      </c>
      <c r="BW959" s="223">
        <v>1</v>
      </c>
      <c r="BX959" s="222">
        <v>0.91</v>
      </c>
      <c r="BY959" s="226">
        <v>0.95399999999999996</v>
      </c>
      <c r="BZ959" s="226">
        <v>0.85122904929838339</v>
      </c>
      <c r="CA959" s="222">
        <v>0.6</v>
      </c>
      <c r="CB959" s="225">
        <v>0.77317206690177376</v>
      </c>
      <c r="CC959" s="198" t="str">
        <f t="shared" si="560"/>
        <v>Aceptable</v>
      </c>
      <c r="CD959" s="225">
        <v>0.14877095070161656</v>
      </c>
      <c r="CE959" s="220">
        <v>0</v>
      </c>
      <c r="CF959" s="220">
        <v>0</v>
      </c>
      <c r="CG959" s="225">
        <v>4.9590316900538854E-2</v>
      </c>
      <c r="CH959" s="199" t="str">
        <f t="shared" si="561"/>
        <v>Ninguna</v>
      </c>
      <c r="CI959" s="220">
        <v>0.33430228341805152</v>
      </c>
      <c r="CJ959" s="220">
        <v>1</v>
      </c>
      <c r="CK959" s="220">
        <v>0</v>
      </c>
      <c r="CL959" s="227">
        <v>0.44476742780601719</v>
      </c>
      <c r="CM959" s="200" t="str">
        <f t="shared" si="562"/>
        <v>Media</v>
      </c>
      <c r="CN959" s="220">
        <v>4.5999999999999999E-2</v>
      </c>
      <c r="CO959" s="220">
        <v>4.5999999999999999E-2</v>
      </c>
      <c r="CP959" s="200" t="str">
        <f t="shared" si="563"/>
        <v>Ninguna</v>
      </c>
      <c r="CQ959" s="228">
        <v>8.5223861792105039E-3</v>
      </c>
      <c r="CR959" s="228">
        <v>8.5223861792105039E-3</v>
      </c>
      <c r="CS959" s="200" t="str">
        <f t="shared" si="564"/>
        <v>Ninguna</v>
      </c>
      <c r="CT959" s="201" t="str">
        <f t="shared" si="566"/>
        <v>Eutrofico</v>
      </c>
      <c r="CU959" s="219" t="s">
        <v>3508</v>
      </c>
      <c r="CV959" s="219" t="s">
        <v>3507</v>
      </c>
      <c r="CW959" s="218">
        <v>44565</v>
      </c>
      <c r="CX959" s="106">
        <f t="shared" si="565"/>
        <v>2.8044863293062323</v>
      </c>
    </row>
    <row r="960" spans="1:102" ht="30" hidden="1" customHeight="1" x14ac:dyDescent="0.2">
      <c r="A960" s="209">
        <v>2021</v>
      </c>
      <c r="B960" s="210" t="s">
        <v>1858</v>
      </c>
      <c r="C960" s="210" t="s">
        <v>520</v>
      </c>
      <c r="D960" s="211" t="s">
        <v>1859</v>
      </c>
      <c r="E960" s="210" t="s">
        <v>240</v>
      </c>
      <c r="F960" s="212" t="s">
        <v>1285</v>
      </c>
      <c r="G960" s="212" t="s">
        <v>1531</v>
      </c>
      <c r="H960" s="213">
        <v>-74.909769999999995</v>
      </c>
      <c r="I960" s="214">
        <v>7.4465750000000002</v>
      </c>
      <c r="J960" s="215">
        <v>908126.07189999998</v>
      </c>
      <c r="K960" s="216">
        <v>1315300.0569</v>
      </c>
      <c r="L960" s="217">
        <v>72</v>
      </c>
      <c r="M960" s="212">
        <v>2</v>
      </c>
      <c r="N960" s="212" t="s">
        <v>79</v>
      </c>
      <c r="O960" s="212" t="s">
        <v>2684</v>
      </c>
      <c r="P960" s="212" t="s">
        <v>685</v>
      </c>
      <c r="Q960" s="210" t="s">
        <v>243</v>
      </c>
      <c r="R960" s="210" t="s">
        <v>2694</v>
      </c>
      <c r="S960" s="210" t="s">
        <v>515</v>
      </c>
      <c r="T960" s="210" t="s">
        <v>516</v>
      </c>
      <c r="U960" s="211" t="s">
        <v>517</v>
      </c>
      <c r="V960" s="210" t="s">
        <v>518</v>
      </c>
      <c r="W960" s="210" t="s">
        <v>1860</v>
      </c>
      <c r="X960" s="218" t="s">
        <v>520</v>
      </c>
      <c r="Y960" s="218">
        <v>44546</v>
      </c>
      <c r="Z960" s="219">
        <v>100040</v>
      </c>
      <c r="AA960" s="219">
        <v>7.6</v>
      </c>
      <c r="AB960" s="219">
        <v>66.849999999999994</v>
      </c>
      <c r="AC960" s="219">
        <v>26.7</v>
      </c>
      <c r="AD960" s="219">
        <v>32.4</v>
      </c>
      <c r="AE960" s="219">
        <v>7.64</v>
      </c>
      <c r="AF960" s="219">
        <v>97.8</v>
      </c>
      <c r="AG960" s="219">
        <v>5.6999999999999993</v>
      </c>
      <c r="AH960" s="220">
        <v>10.4</v>
      </c>
      <c r="AI960" s="220">
        <v>2</v>
      </c>
      <c r="AJ960" s="219" t="s">
        <v>88</v>
      </c>
      <c r="AK960" s="219" t="s">
        <v>88</v>
      </c>
      <c r="AL960" s="220">
        <v>1115</v>
      </c>
      <c r="AM960" s="220">
        <v>24975</v>
      </c>
      <c r="AN960" s="220">
        <v>1410</v>
      </c>
      <c r="AO960" s="220">
        <v>0.5</v>
      </c>
      <c r="AP960" s="220">
        <v>0.2484863293062323</v>
      </c>
      <c r="AQ960" s="220">
        <v>0.03</v>
      </c>
      <c r="AR960" s="220">
        <v>2.5</v>
      </c>
      <c r="AS960" s="220">
        <v>318</v>
      </c>
      <c r="AT960" s="220">
        <v>368</v>
      </c>
      <c r="AU960" s="219" t="s">
        <v>88</v>
      </c>
      <c r="AV960" s="220">
        <v>160</v>
      </c>
      <c r="AW960" s="220">
        <v>0.1</v>
      </c>
      <c r="AX960" s="220">
        <v>2.5</v>
      </c>
      <c r="AY960" s="220">
        <v>0.315</v>
      </c>
      <c r="AZ960" s="220">
        <v>26.1</v>
      </c>
      <c r="BA960" s="220">
        <v>24.4</v>
      </c>
      <c r="BB960" s="219">
        <v>0.05</v>
      </c>
      <c r="BC960" s="219" t="s">
        <v>88</v>
      </c>
      <c r="BD960" s="219" t="s">
        <v>88</v>
      </c>
      <c r="BE960" s="221">
        <v>1E-3</v>
      </c>
      <c r="BF960" s="219" t="s">
        <v>88</v>
      </c>
      <c r="BG960" s="219">
        <v>0.01</v>
      </c>
      <c r="BH960" s="219" t="s">
        <v>88</v>
      </c>
      <c r="BI960" s="222">
        <v>98.430911393468691</v>
      </c>
      <c r="BJ960" s="223">
        <v>20.535098958963545</v>
      </c>
      <c r="BK960" s="223">
        <v>92.380194015993766</v>
      </c>
      <c r="BL960" s="223">
        <v>80.14150832</v>
      </c>
      <c r="BM960" s="223">
        <v>93.114281801780962</v>
      </c>
      <c r="BN960" s="223">
        <v>61.608367706250007</v>
      </c>
      <c r="BO960" s="223">
        <v>69.297301164543015</v>
      </c>
      <c r="BP960" s="223">
        <v>5</v>
      </c>
      <c r="BQ960" s="223">
        <v>35.632511218073631</v>
      </c>
      <c r="BR960" s="220">
        <v>64.292528879805715</v>
      </c>
      <c r="BS960" s="129" t="str">
        <f t="shared" si="559"/>
        <v>MEDIA</v>
      </c>
      <c r="BT960" s="224">
        <v>7.9365079365079367</v>
      </c>
      <c r="BU960" s="225">
        <v>0.97799999999999998</v>
      </c>
      <c r="BV960" s="226">
        <v>0.2543568055803288</v>
      </c>
      <c r="BW960" s="223">
        <v>1</v>
      </c>
      <c r="BX960" s="222">
        <v>0.91</v>
      </c>
      <c r="BY960" s="226">
        <v>0.54</v>
      </c>
      <c r="BZ960" s="226">
        <v>0.84666690866315719</v>
      </c>
      <c r="CA960" s="222">
        <v>0.35</v>
      </c>
      <c r="CB960" s="225">
        <v>0.70262331999408822</v>
      </c>
      <c r="CC960" s="198" t="str">
        <f t="shared" si="560"/>
        <v>Aceptable</v>
      </c>
      <c r="CD960" s="225">
        <v>0.15333309133684284</v>
      </c>
      <c r="CE960" s="220">
        <v>0</v>
      </c>
      <c r="CF960" s="220">
        <v>0</v>
      </c>
      <c r="CG960" s="225">
        <v>5.1111030445614276E-2</v>
      </c>
      <c r="CH960" s="199" t="str">
        <f t="shared" si="561"/>
        <v>Ninguna</v>
      </c>
      <c r="CI960" s="220">
        <v>0</v>
      </c>
      <c r="CJ960" s="220">
        <v>1</v>
      </c>
      <c r="CK960" s="220">
        <v>2.200000000000002E-2</v>
      </c>
      <c r="CL960" s="227">
        <v>0.34066666666666667</v>
      </c>
      <c r="CM960" s="200" t="str">
        <f t="shared" si="562"/>
        <v>Baja</v>
      </c>
      <c r="CN960" s="220">
        <v>0.45999999999999996</v>
      </c>
      <c r="CO960" s="220">
        <v>0.45999999999999996</v>
      </c>
      <c r="CP960" s="200" t="str">
        <f t="shared" si="563"/>
        <v>Media</v>
      </c>
      <c r="CQ960" s="228">
        <v>7.6908758815083375E-3</v>
      </c>
      <c r="CR960" s="228">
        <v>7.6908758815083375E-3</v>
      </c>
      <c r="CS960" s="200" t="str">
        <f t="shared" si="564"/>
        <v>Ninguna</v>
      </c>
      <c r="CT960" s="201" t="str">
        <f t="shared" si="566"/>
        <v>Eutrofico</v>
      </c>
      <c r="CU960" s="219" t="s">
        <v>3509</v>
      </c>
      <c r="CV960" s="219" t="s">
        <v>3510</v>
      </c>
      <c r="CW960" s="218">
        <v>44565</v>
      </c>
      <c r="CX960" s="106">
        <f t="shared" si="565"/>
        <v>2.7784863293062321</v>
      </c>
    </row>
    <row r="961" spans="1:102" ht="30" hidden="1" customHeight="1" x14ac:dyDescent="0.2">
      <c r="A961" s="209">
        <v>2021</v>
      </c>
      <c r="B961" s="210" t="s">
        <v>1605</v>
      </c>
      <c r="C961" s="210" t="s">
        <v>296</v>
      </c>
      <c r="D961" s="211" t="s">
        <v>1606</v>
      </c>
      <c r="E961" s="210" t="s">
        <v>306</v>
      </c>
      <c r="F961" s="212" t="s">
        <v>1412</v>
      </c>
      <c r="G961" s="212" t="s">
        <v>1494</v>
      </c>
      <c r="H961" s="213">
        <v>-74.635323999999997</v>
      </c>
      <c r="I961" s="214">
        <v>6.2337550000000004</v>
      </c>
      <c r="J961" s="215">
        <v>938267.96490000002</v>
      </c>
      <c r="K961" s="216">
        <v>1181120.3581000001</v>
      </c>
      <c r="L961" s="217">
        <v>150</v>
      </c>
      <c r="M961" s="212">
        <v>2</v>
      </c>
      <c r="N961" s="212" t="s">
        <v>79</v>
      </c>
      <c r="O961" s="212" t="s">
        <v>2741</v>
      </c>
      <c r="P961" s="212" t="s">
        <v>289</v>
      </c>
      <c r="Q961" s="210" t="s">
        <v>2773</v>
      </c>
      <c r="R961" s="210" t="s">
        <v>2774</v>
      </c>
      <c r="S961" s="210" t="s">
        <v>291</v>
      </c>
      <c r="T961" s="210" t="s">
        <v>292</v>
      </c>
      <c r="U961" s="211" t="s">
        <v>293</v>
      </c>
      <c r="V961" s="210" t="s">
        <v>2775</v>
      </c>
      <c r="W961" s="210" t="s">
        <v>295</v>
      </c>
      <c r="X961" s="218" t="s">
        <v>296</v>
      </c>
      <c r="Y961" s="218">
        <v>44550</v>
      </c>
      <c r="Z961" s="219">
        <v>326657</v>
      </c>
      <c r="AA961" s="219">
        <v>7.52</v>
      </c>
      <c r="AB961" s="219">
        <v>40.79</v>
      </c>
      <c r="AC961" s="219">
        <v>24.8</v>
      </c>
      <c r="AD961" s="219">
        <v>31.2</v>
      </c>
      <c r="AE961" s="219">
        <v>8.5500000000000007</v>
      </c>
      <c r="AF961" s="219">
        <v>107</v>
      </c>
      <c r="AG961" s="219">
        <v>6.3999999999999986</v>
      </c>
      <c r="AH961" s="220">
        <v>10</v>
      </c>
      <c r="AI961" s="220">
        <v>2</v>
      </c>
      <c r="AJ961" s="219" t="s">
        <v>88</v>
      </c>
      <c r="AK961" s="219" t="s">
        <v>88</v>
      </c>
      <c r="AL961" s="220">
        <v>310</v>
      </c>
      <c r="AM961" s="220">
        <v>10220</v>
      </c>
      <c r="AN961" s="220">
        <v>521</v>
      </c>
      <c r="AO961" s="220">
        <v>0.5</v>
      </c>
      <c r="AP961" s="220">
        <v>0.2484863293062323</v>
      </c>
      <c r="AQ961" s="220">
        <v>0.03</v>
      </c>
      <c r="AR961" s="220">
        <v>2.5</v>
      </c>
      <c r="AS961" s="220">
        <v>9.08</v>
      </c>
      <c r="AT961" s="220">
        <v>67</v>
      </c>
      <c r="AU961" s="219" t="s">
        <v>88</v>
      </c>
      <c r="AV961" s="220">
        <v>15</v>
      </c>
      <c r="AW961" s="220">
        <v>0.1</v>
      </c>
      <c r="AX961" s="220">
        <v>2.5</v>
      </c>
      <c r="AY961" s="220">
        <v>0.17899999999999999</v>
      </c>
      <c r="AZ961" s="220">
        <v>16</v>
      </c>
      <c r="BA961" s="220">
        <v>9.9</v>
      </c>
      <c r="BB961" s="219">
        <v>0.05</v>
      </c>
      <c r="BC961" s="219" t="s">
        <v>88</v>
      </c>
      <c r="BD961" s="219" t="s">
        <v>88</v>
      </c>
      <c r="BE961" s="221" t="s">
        <v>88</v>
      </c>
      <c r="BF961" s="219" t="s">
        <v>88</v>
      </c>
      <c r="BG961" s="219" t="s">
        <v>88</v>
      </c>
      <c r="BH961" s="219" t="s">
        <v>88</v>
      </c>
      <c r="BI961" s="222">
        <v>98.007340756804837</v>
      </c>
      <c r="BJ961" s="223">
        <v>28.004655384055134</v>
      </c>
      <c r="BK961" s="223">
        <v>92.911736773268785</v>
      </c>
      <c r="BL961" s="223">
        <v>80.14150832</v>
      </c>
      <c r="BM961" s="223">
        <v>93.114281801780962</v>
      </c>
      <c r="BN961" s="223">
        <v>61.608367706250007</v>
      </c>
      <c r="BO961" s="223">
        <v>65.276386891654766</v>
      </c>
      <c r="BP961" s="223">
        <v>77.920731427585451</v>
      </c>
      <c r="BQ961" s="223">
        <v>85.834810750203104</v>
      </c>
      <c r="BR961" s="220">
        <v>74.419848657054843</v>
      </c>
      <c r="BS961" s="129" t="str">
        <f t="shared" si="559"/>
        <v>BUENA</v>
      </c>
      <c r="BT961" s="224">
        <v>13.966480446927374</v>
      </c>
      <c r="BU961" s="225">
        <v>0.92999999999999994</v>
      </c>
      <c r="BV961" s="226">
        <v>0.61426495524285585</v>
      </c>
      <c r="BW961" s="223">
        <v>1</v>
      </c>
      <c r="BX961" s="222">
        <v>0.91</v>
      </c>
      <c r="BY961" s="226">
        <v>0.97499999999999998</v>
      </c>
      <c r="BZ961" s="226">
        <v>0.92090628673606156</v>
      </c>
      <c r="CA961" s="222">
        <v>0.6</v>
      </c>
      <c r="CB961" s="225">
        <v>0.85162397387704858</v>
      </c>
      <c r="CC961" s="198" t="str">
        <f t="shared" si="560"/>
        <v>Aceptable</v>
      </c>
      <c r="CD961" s="225">
        <v>7.9093713263938478E-2</v>
      </c>
      <c r="CE961" s="220">
        <v>0</v>
      </c>
      <c r="CF961" s="220">
        <v>0</v>
      </c>
      <c r="CG961" s="225">
        <v>2.6364571087979492E-2</v>
      </c>
      <c r="CH961" s="199" t="str">
        <f t="shared" si="561"/>
        <v>Ninguna</v>
      </c>
      <c r="CI961" s="220">
        <v>0</v>
      </c>
      <c r="CJ961" s="220">
        <v>0.80529250164726873</v>
      </c>
      <c r="CK961" s="220">
        <v>0</v>
      </c>
      <c r="CL961" s="227">
        <v>0.26843083388242289</v>
      </c>
      <c r="CM961" s="200" t="str">
        <f t="shared" si="562"/>
        <v>Baja</v>
      </c>
      <c r="CN961" s="220">
        <v>2.4999999999999998E-2</v>
      </c>
      <c r="CO961" s="220">
        <v>2.4999999999999998E-2</v>
      </c>
      <c r="CP961" s="200" t="str">
        <f t="shared" si="563"/>
        <v>Ninguna</v>
      </c>
      <c r="CQ961" s="228">
        <v>5.8467814955466156E-3</v>
      </c>
      <c r="CR961" s="228">
        <v>5.8467814955466156E-3</v>
      </c>
      <c r="CS961" s="200" t="str">
        <f t="shared" si="564"/>
        <v>Ninguna</v>
      </c>
      <c r="CT961" s="201" t="str">
        <f t="shared" si="566"/>
        <v>Eutrofico</v>
      </c>
      <c r="CU961" s="219" t="s">
        <v>3511</v>
      </c>
      <c r="CV961" s="219" t="s">
        <v>3512</v>
      </c>
      <c r="CW961" s="218">
        <v>44567</v>
      </c>
      <c r="CX961" s="106">
        <f t="shared" si="565"/>
        <v>2.7784863293062321</v>
      </c>
    </row>
    <row r="962" spans="1:102" ht="30" hidden="1" customHeight="1" x14ac:dyDescent="0.2">
      <c r="A962" s="209">
        <v>2021</v>
      </c>
      <c r="B962" s="210" t="s">
        <v>2872</v>
      </c>
      <c r="C962" s="210" t="s">
        <v>520</v>
      </c>
      <c r="D962" s="211" t="s">
        <v>1746</v>
      </c>
      <c r="E962" s="210" t="s">
        <v>1450</v>
      </c>
      <c r="F962" s="212" t="s">
        <v>1412</v>
      </c>
      <c r="G962" s="212" t="s">
        <v>1531</v>
      </c>
      <c r="H962" s="213">
        <v>-75.177751000000001</v>
      </c>
      <c r="I962" s="214">
        <v>6.8580030000000001</v>
      </c>
      <c r="J962" s="215">
        <v>878384.70319999999</v>
      </c>
      <c r="K962" s="216">
        <v>1250261.9578</v>
      </c>
      <c r="L962" s="217">
        <v>681</v>
      </c>
      <c r="M962" s="212">
        <v>2</v>
      </c>
      <c r="N962" s="212" t="s">
        <v>79</v>
      </c>
      <c r="O962" s="212" t="s">
        <v>2684</v>
      </c>
      <c r="P962" s="212" t="s">
        <v>685</v>
      </c>
      <c r="Q962" s="210" t="s">
        <v>2690</v>
      </c>
      <c r="R962" s="210" t="s">
        <v>703</v>
      </c>
      <c r="S962" s="210" t="s">
        <v>515</v>
      </c>
      <c r="T962" s="210" t="s">
        <v>516</v>
      </c>
      <c r="U962" s="211" t="s">
        <v>517</v>
      </c>
      <c r="V962" s="210" t="s">
        <v>518</v>
      </c>
      <c r="W962" s="210" t="s">
        <v>519</v>
      </c>
      <c r="X962" s="218" t="s">
        <v>520</v>
      </c>
      <c r="Y962" s="218">
        <v>44551</v>
      </c>
      <c r="Z962" s="219" t="s">
        <v>88</v>
      </c>
      <c r="AA962" s="219">
        <v>6.97</v>
      </c>
      <c r="AB962" s="219">
        <v>191.6</v>
      </c>
      <c r="AC962" s="219">
        <v>23.1</v>
      </c>
      <c r="AD962" s="219">
        <v>25</v>
      </c>
      <c r="AE962" s="219">
        <v>4.95</v>
      </c>
      <c r="AF962" s="219">
        <v>62.6</v>
      </c>
      <c r="AG962" s="219">
        <v>1.8999999999999986</v>
      </c>
      <c r="AH962" s="220">
        <v>11.7</v>
      </c>
      <c r="AI962" s="220">
        <v>2</v>
      </c>
      <c r="AJ962" s="219">
        <v>0.1</v>
      </c>
      <c r="AK962" s="219">
        <v>18</v>
      </c>
      <c r="AL962" s="220">
        <v>465</v>
      </c>
      <c r="AM962" s="220">
        <v>33910</v>
      </c>
      <c r="AN962" s="220">
        <v>1047</v>
      </c>
      <c r="AO962" s="220">
        <v>0.5</v>
      </c>
      <c r="AP962" s="220">
        <v>0.32755016135821524</v>
      </c>
      <c r="AQ962" s="220">
        <v>0.308</v>
      </c>
      <c r="AR962" s="220">
        <v>2.5</v>
      </c>
      <c r="AS962" s="220">
        <v>5.27</v>
      </c>
      <c r="AT962" s="220">
        <v>164</v>
      </c>
      <c r="AU962" s="219" t="s">
        <v>88</v>
      </c>
      <c r="AV962" s="220">
        <v>7</v>
      </c>
      <c r="AW962" s="220">
        <v>0.1</v>
      </c>
      <c r="AX962" s="220">
        <v>3.5</v>
      </c>
      <c r="AY962" s="220">
        <v>0.27500000000000002</v>
      </c>
      <c r="AZ962" s="220">
        <v>46.5</v>
      </c>
      <c r="BA962" s="220">
        <v>31.7</v>
      </c>
      <c r="BB962" s="219">
        <v>0.05</v>
      </c>
      <c r="BC962" s="219" t="s">
        <v>88</v>
      </c>
      <c r="BD962" s="219" t="s">
        <v>88</v>
      </c>
      <c r="BE962" s="221">
        <v>2E-3</v>
      </c>
      <c r="BF962" s="219" t="s">
        <v>88</v>
      </c>
      <c r="BG962" s="219">
        <v>0.01</v>
      </c>
      <c r="BH962" s="219">
        <v>11.3</v>
      </c>
      <c r="BI962" s="222">
        <v>62.856908008393816</v>
      </c>
      <c r="BJ962" s="223">
        <v>22.602189045228329</v>
      </c>
      <c r="BK962" s="223">
        <v>87.827734271825165</v>
      </c>
      <c r="BL962" s="223">
        <v>80.14150832</v>
      </c>
      <c r="BM962" s="223">
        <v>90.796977678790711</v>
      </c>
      <c r="BN962" s="223">
        <v>61.608367706250007</v>
      </c>
      <c r="BO962" s="223">
        <v>86.798069921350333</v>
      </c>
      <c r="BP962" s="223">
        <v>85.538845430760276</v>
      </c>
      <c r="BQ962" s="223">
        <v>76.338812699417616</v>
      </c>
      <c r="BR962" s="220">
        <v>68.885807347823416</v>
      </c>
      <c r="BS962" s="129" t="str">
        <f t="shared" ref="BS962:BS1025" si="567">IF(BR962&lt;=25,"MUY MALA",IF(BR962&lt;=50,"MALO",IF(BR962&lt;=70,"MEDIA",IF(BR962&lt;=90,"BUENA","EXCELENTE"))))</f>
        <v>MEDIA</v>
      </c>
      <c r="BT962" s="224">
        <v>12.727272727272727</v>
      </c>
      <c r="BU962" s="225">
        <v>0.626</v>
      </c>
      <c r="BV962" s="226">
        <v>0.36458236677348549</v>
      </c>
      <c r="BW962" s="223">
        <v>0.98588712241684229</v>
      </c>
      <c r="BX962" s="222">
        <v>0.91</v>
      </c>
      <c r="BY962" s="226">
        <v>0.999</v>
      </c>
      <c r="BZ962" s="226">
        <v>0.37134847074313304</v>
      </c>
      <c r="CA962" s="222">
        <v>0.6</v>
      </c>
      <c r="CB962" s="225">
        <v>0.69247451439068453</v>
      </c>
      <c r="CC962" s="198" t="str">
        <f t="shared" ref="CC962:CC1025" si="568">IF(AND(CB962&gt;=0,CB962&lt;0.25),"Muy mala",IF(AND(CB962&gt;=0.25,CB962&lt;0.5),"Mala",IF(AND(CB962&gt;=0.5,CB962&lt;0.7),"Regular",IF(AND(CB962&gt;=0.7,CB962&lt;0.9),"Aceptable",IF(AND(CB962&gt;=0.9,CB962&lt;=1),"Buena","No se conoce")))))</f>
        <v>Regular</v>
      </c>
      <c r="CD962" s="225">
        <v>0.62865152925686696</v>
      </c>
      <c r="CE962" s="220">
        <v>3.2708509471848488E-3</v>
      </c>
      <c r="CF962" s="220">
        <v>0</v>
      </c>
      <c r="CG962" s="225">
        <v>0.21064079340135058</v>
      </c>
      <c r="CH962" s="199" t="str">
        <f t="shared" ref="CH962:CH1025" si="569">IF(CG962&lt;0.2,"Ninguna",IF(CG962&lt;0.4,"Baja",IF(CG962&lt;0.6,"Media",IF(CG962&lt;0.8,"Alta","Muy Alta"))))</f>
        <v>Baja</v>
      </c>
      <c r="CI962" s="220">
        <v>0</v>
      </c>
      <c r="CJ962" s="220">
        <v>1</v>
      </c>
      <c r="CK962" s="220">
        <v>0.374</v>
      </c>
      <c r="CL962" s="227">
        <v>0.45800000000000002</v>
      </c>
      <c r="CM962" s="200" t="str">
        <f t="shared" ref="CM962:CM1025" si="570">IF(CL962&lt;0.2,"Ninguna",IF(CL962&lt;0.4,"Baja",IF(CL962&lt;0.6,"Media",IF(CL962&lt;0.8,"Alta","Muy Alta"))))</f>
        <v>Media</v>
      </c>
      <c r="CN962" s="220">
        <v>0</v>
      </c>
      <c r="CO962" s="220">
        <v>0</v>
      </c>
      <c r="CP962" s="200" t="str">
        <f t="shared" ref="CP962:CP1025" si="571">IF(CO962&lt;0.2,"Ninguna",IF(CO962&lt;0.4,"Baja",IF(CO962&lt;0.6,"Media",IF(CO962&lt;0.8,"Alta","Muy Alta"))))</f>
        <v>Ninguna</v>
      </c>
      <c r="CQ962" s="228">
        <v>8.8106297673624619E-4</v>
      </c>
      <c r="CR962" s="228">
        <v>8.8106297673624619E-4</v>
      </c>
      <c r="CS962" s="200" t="str">
        <f t="shared" ref="CS962:CS1025" si="572">IF(CR962&lt;0.2,"Ninguna",IF(CR962&lt;0.4,"Baja",IF(CR962&lt;0.6,"Media",IF(CR962&lt;0.8,"Alta","Muy Alta"))))</f>
        <v>Ninguna</v>
      </c>
      <c r="CT962" s="201" t="str">
        <f t="shared" si="566"/>
        <v>Eutrofico</v>
      </c>
      <c r="CU962" s="219" t="s">
        <v>3513</v>
      </c>
      <c r="CV962" s="219" t="s">
        <v>3514</v>
      </c>
      <c r="CW962" s="218">
        <v>44202</v>
      </c>
      <c r="CX962" s="106">
        <f t="shared" si="565"/>
        <v>4.1355501613582151</v>
      </c>
    </row>
    <row r="963" spans="1:102" ht="30" customHeight="1" x14ac:dyDescent="0.2">
      <c r="A963" s="209">
        <v>2021</v>
      </c>
      <c r="B963" s="210" t="s">
        <v>1875</v>
      </c>
      <c r="C963" s="210" t="s">
        <v>239</v>
      </c>
      <c r="D963" s="211" t="s">
        <v>1876</v>
      </c>
      <c r="E963" s="210" t="s">
        <v>233</v>
      </c>
      <c r="F963" s="212" t="s">
        <v>1285</v>
      </c>
      <c r="G963" s="212" t="s">
        <v>1507</v>
      </c>
      <c r="H963" s="213">
        <v>-74.864889000000005</v>
      </c>
      <c r="I963" s="214">
        <v>7.4739170000000001</v>
      </c>
      <c r="J963" s="215">
        <v>913086.23389999999</v>
      </c>
      <c r="K963" s="216">
        <v>1318315.0549000001</v>
      </c>
      <c r="L963" s="217">
        <v>69</v>
      </c>
      <c r="M963" s="212">
        <v>2</v>
      </c>
      <c r="N963" s="212" t="s">
        <v>79</v>
      </c>
      <c r="O963" s="212">
        <v>27</v>
      </c>
      <c r="P963" s="212" t="s">
        <v>98</v>
      </c>
      <c r="Q963" s="210">
        <v>2703</v>
      </c>
      <c r="R963" s="210" t="s">
        <v>225</v>
      </c>
      <c r="S963" s="210" t="s">
        <v>234</v>
      </c>
      <c r="T963" s="210" t="s">
        <v>235</v>
      </c>
      <c r="U963" s="211" t="s">
        <v>236</v>
      </c>
      <c r="V963" s="210" t="s">
        <v>237</v>
      </c>
      <c r="W963" s="210" t="s">
        <v>238</v>
      </c>
      <c r="X963" s="218" t="s">
        <v>239</v>
      </c>
      <c r="Y963" s="218">
        <v>44542</v>
      </c>
      <c r="Z963" s="219" t="s">
        <v>88</v>
      </c>
      <c r="AA963" s="219">
        <v>6.85</v>
      </c>
      <c r="AB963" s="219">
        <v>72.42</v>
      </c>
      <c r="AC963" s="219">
        <v>26.1</v>
      </c>
      <c r="AD963" s="219">
        <v>27.1</v>
      </c>
      <c r="AE963" s="219">
        <v>7.72</v>
      </c>
      <c r="AF963" s="219">
        <v>96.8</v>
      </c>
      <c r="AG963" s="219">
        <v>1</v>
      </c>
      <c r="AH963" s="220">
        <v>43.5</v>
      </c>
      <c r="AI963" s="220">
        <v>2</v>
      </c>
      <c r="AJ963" s="219" t="s">
        <v>88</v>
      </c>
      <c r="AK963" s="219" t="s">
        <v>88</v>
      </c>
      <c r="AL963" s="220">
        <v>840</v>
      </c>
      <c r="AM963" s="220">
        <v>5880</v>
      </c>
      <c r="AN963" s="220">
        <v>850</v>
      </c>
      <c r="AO963" s="220">
        <v>0.5</v>
      </c>
      <c r="AP963" s="220">
        <v>0.2484863293062323</v>
      </c>
      <c r="AQ963" s="220">
        <v>0.03</v>
      </c>
      <c r="AR963" s="220">
        <v>2.5</v>
      </c>
      <c r="AS963" s="220">
        <v>561</v>
      </c>
      <c r="AT963" s="220">
        <v>1316</v>
      </c>
      <c r="AU963" s="219" t="s">
        <v>88</v>
      </c>
      <c r="AV963" s="220">
        <v>1315</v>
      </c>
      <c r="AW963" s="220">
        <v>5.5</v>
      </c>
      <c r="AX963" s="220">
        <v>2.5</v>
      </c>
      <c r="AY963" s="220">
        <v>0.191</v>
      </c>
      <c r="AZ963" s="220">
        <v>14.3</v>
      </c>
      <c r="BA963" s="220">
        <v>52.6</v>
      </c>
      <c r="BB963" s="219">
        <v>0.05</v>
      </c>
      <c r="BC963" s="219" t="s">
        <v>88</v>
      </c>
      <c r="BD963" s="219" t="s">
        <v>88</v>
      </c>
      <c r="BE963" s="221">
        <v>1E-3</v>
      </c>
      <c r="BF963" s="219" t="s">
        <v>88</v>
      </c>
      <c r="BG963" s="219">
        <v>1.2999999999999999E-2</v>
      </c>
      <c r="BH963" s="219" t="s">
        <v>88</v>
      </c>
      <c r="BI963" s="222">
        <v>98.731375908795485</v>
      </c>
      <c r="BJ963" s="223">
        <v>22.446534291533872</v>
      </c>
      <c r="BK963" s="223">
        <v>92.003810213746618</v>
      </c>
      <c r="BL963" s="223">
        <v>80.14150832</v>
      </c>
      <c r="BM963" s="223">
        <v>71.432110942187506</v>
      </c>
      <c r="BN963" s="223">
        <v>85.756210881875944</v>
      </c>
      <c r="BO963" s="223">
        <v>89.594487526600759</v>
      </c>
      <c r="BP963" s="223">
        <v>5</v>
      </c>
      <c r="BQ963" s="223">
        <v>20</v>
      </c>
      <c r="BR963" s="220">
        <v>65.790045364919223</v>
      </c>
      <c r="BS963" s="129" t="str">
        <f t="shared" si="567"/>
        <v>MEDIA</v>
      </c>
      <c r="BT963" s="224">
        <v>15.105740181268882</v>
      </c>
      <c r="BU963" s="225">
        <v>0.998</v>
      </c>
      <c r="BV963" s="226">
        <v>0.35636007405595427</v>
      </c>
      <c r="BW963" s="223">
        <v>1</v>
      </c>
      <c r="BX963" s="222">
        <v>0.91</v>
      </c>
      <c r="BY963" s="226">
        <v>0</v>
      </c>
      <c r="BZ963" s="226">
        <v>0.75928140643433584</v>
      </c>
      <c r="CA963" s="222">
        <v>0.8</v>
      </c>
      <c r="CB963" s="225">
        <v>0.69526980726864063</v>
      </c>
      <c r="CC963" s="198" t="str">
        <f t="shared" si="568"/>
        <v>Regular</v>
      </c>
      <c r="CD963" s="225">
        <v>0.24071859356566411</v>
      </c>
      <c r="CE963" s="220">
        <v>4.5094052650417093E-3</v>
      </c>
      <c r="CF963" s="220">
        <v>0</v>
      </c>
      <c r="CG963" s="225">
        <v>8.1742666276901937E-2</v>
      </c>
      <c r="CH963" s="199" t="str">
        <f t="shared" si="569"/>
        <v>Ninguna</v>
      </c>
      <c r="CI963" s="220">
        <v>0</v>
      </c>
      <c r="CJ963" s="220">
        <v>0.72693403520004773</v>
      </c>
      <c r="CK963" s="220">
        <v>2.0000000000000018E-3</v>
      </c>
      <c r="CL963" s="227">
        <v>0.24297801173334924</v>
      </c>
      <c r="CM963" s="200" t="str">
        <f t="shared" si="570"/>
        <v>Baja</v>
      </c>
      <c r="CN963" s="220">
        <v>1</v>
      </c>
      <c r="CO963" s="220">
        <v>1</v>
      </c>
      <c r="CP963" s="200" t="str">
        <f t="shared" si="571"/>
        <v>Muy Alta</v>
      </c>
      <c r="CQ963" s="228">
        <v>1.8801909076278233E-3</v>
      </c>
      <c r="CR963" s="228">
        <v>1.8801909076278233E-3</v>
      </c>
      <c r="CS963" s="200" t="str">
        <f t="shared" si="572"/>
        <v>Ninguna</v>
      </c>
      <c r="CT963" s="201" t="str">
        <f t="shared" si="566"/>
        <v>Eutrofico</v>
      </c>
      <c r="CU963" s="219" t="s">
        <v>3515</v>
      </c>
      <c r="CV963" s="219" t="s">
        <v>3516</v>
      </c>
      <c r="CW963" s="218">
        <v>44559</v>
      </c>
      <c r="CX963" s="106">
        <f t="shared" ref="CX963:CX1026" si="573">+AP963+AQ963+AX963</f>
        <v>2.7784863293062321</v>
      </c>
    </row>
    <row r="964" spans="1:102" ht="30" customHeight="1" x14ac:dyDescent="0.2">
      <c r="A964" s="209">
        <v>2021</v>
      </c>
      <c r="B964" s="210" t="s">
        <v>1881</v>
      </c>
      <c r="C964" s="210" t="s">
        <v>239</v>
      </c>
      <c r="D964" s="211" t="s">
        <v>1882</v>
      </c>
      <c r="E964" s="210" t="s">
        <v>233</v>
      </c>
      <c r="F964" s="212" t="s">
        <v>1285</v>
      </c>
      <c r="G964" s="212" t="s">
        <v>1494</v>
      </c>
      <c r="H964" s="213">
        <v>-74.867986000000002</v>
      </c>
      <c r="I964" s="214">
        <v>7.4902059999999997</v>
      </c>
      <c r="J964" s="215">
        <v>912747.56779999996</v>
      </c>
      <c r="K964" s="216">
        <v>1320117.2727999999</v>
      </c>
      <c r="L964" s="217">
        <v>83</v>
      </c>
      <c r="M964" s="212">
        <v>2</v>
      </c>
      <c r="N964" s="212" t="s">
        <v>79</v>
      </c>
      <c r="O964" s="212">
        <v>27</v>
      </c>
      <c r="P964" s="212" t="s">
        <v>98</v>
      </c>
      <c r="Q964" s="210">
        <v>2703</v>
      </c>
      <c r="R964" s="210" t="s">
        <v>225</v>
      </c>
      <c r="S964" s="210" t="s">
        <v>234</v>
      </c>
      <c r="T964" s="210" t="s">
        <v>235</v>
      </c>
      <c r="U964" s="211" t="s">
        <v>236</v>
      </c>
      <c r="V964" s="210" t="s">
        <v>237</v>
      </c>
      <c r="W964" s="210" t="s">
        <v>238</v>
      </c>
      <c r="X964" s="218" t="s">
        <v>239</v>
      </c>
      <c r="Y964" s="218">
        <v>44542</v>
      </c>
      <c r="Z964" s="219" t="s">
        <v>88</v>
      </c>
      <c r="AA964" s="219">
        <v>6.77</v>
      </c>
      <c r="AB964" s="219">
        <v>73.77</v>
      </c>
      <c r="AC964" s="219">
        <v>26</v>
      </c>
      <c r="AD964" s="219">
        <v>26.3</v>
      </c>
      <c r="AE964" s="219">
        <v>7.19</v>
      </c>
      <c r="AF964" s="219">
        <v>90.8</v>
      </c>
      <c r="AG964" s="219">
        <v>0.30000000000000071</v>
      </c>
      <c r="AH964" s="220">
        <v>37.200000000000003</v>
      </c>
      <c r="AI964" s="220">
        <v>2</v>
      </c>
      <c r="AJ964" s="219" t="s">
        <v>88</v>
      </c>
      <c r="AK964" s="219" t="s">
        <v>88</v>
      </c>
      <c r="AL964" s="220">
        <v>95900</v>
      </c>
      <c r="AM964" s="220">
        <v>866400</v>
      </c>
      <c r="AN964" s="220">
        <v>121000</v>
      </c>
      <c r="AO964" s="220">
        <v>0.5</v>
      </c>
      <c r="AP964" s="220">
        <v>0.2484863293062323</v>
      </c>
      <c r="AQ964" s="220">
        <v>0.03</v>
      </c>
      <c r="AR964" s="220">
        <v>2.5</v>
      </c>
      <c r="AS964" s="220">
        <v>724</v>
      </c>
      <c r="AT964" s="220">
        <v>1008</v>
      </c>
      <c r="AU964" s="219" t="s">
        <v>88</v>
      </c>
      <c r="AV964" s="220">
        <v>749</v>
      </c>
      <c r="AW964" s="220">
        <v>1.4</v>
      </c>
      <c r="AX964" s="220">
        <v>269</v>
      </c>
      <c r="AY964" s="220">
        <v>0.26500000000000001</v>
      </c>
      <c r="AZ964" s="220">
        <v>15.5</v>
      </c>
      <c r="BA964" s="220">
        <v>39.5</v>
      </c>
      <c r="BB964" s="219">
        <v>0.05</v>
      </c>
      <c r="BC964" s="219" t="s">
        <v>88</v>
      </c>
      <c r="BD964" s="219" t="s">
        <v>88</v>
      </c>
      <c r="BE964" s="221">
        <v>1E-3</v>
      </c>
      <c r="BF964" s="219" t="s">
        <v>88</v>
      </c>
      <c r="BG964" s="219">
        <v>3.3000000000000002E-2</v>
      </c>
      <c r="BH964" s="219" t="s">
        <v>88</v>
      </c>
      <c r="BI964" s="222">
        <v>95.517790061446803</v>
      </c>
      <c r="BJ964" s="223">
        <v>4.1597242187398447</v>
      </c>
      <c r="BK964" s="223">
        <v>83.331047168000822</v>
      </c>
      <c r="BL964" s="223">
        <v>80.14150832</v>
      </c>
      <c r="BM964" s="223">
        <v>71.432110942187506</v>
      </c>
      <c r="BN964" s="223">
        <v>85.756210881875944</v>
      </c>
      <c r="BO964" s="223">
        <v>90.292551619521916</v>
      </c>
      <c r="BP964" s="223">
        <v>5</v>
      </c>
      <c r="BQ964" s="223">
        <v>36.122585414449617</v>
      </c>
      <c r="BR964" s="220">
        <v>62.562229612494434</v>
      </c>
      <c r="BS964" s="129" t="str">
        <f t="shared" si="567"/>
        <v>MEDIA</v>
      </c>
      <c r="BT964" s="224">
        <v>38.46153846153846</v>
      </c>
      <c r="BU964" s="225">
        <v>0.90599999999999992</v>
      </c>
      <c r="BV964" s="226">
        <v>0.1</v>
      </c>
      <c r="BW964" s="223">
        <v>0.90247195753580356</v>
      </c>
      <c r="BX964" s="222">
        <v>0.91</v>
      </c>
      <c r="BY964" s="226">
        <v>0.22199999999999998</v>
      </c>
      <c r="BZ964" s="226">
        <v>0.67538464820906507</v>
      </c>
      <c r="CA964" s="222">
        <v>0.15</v>
      </c>
      <c r="CB964" s="225">
        <v>0.55933992480428163</v>
      </c>
      <c r="CC964" s="198" t="str">
        <f t="shared" si="568"/>
        <v>Regular</v>
      </c>
      <c r="CD964" s="225">
        <v>0.32461535179093498</v>
      </c>
      <c r="CE964" s="220">
        <v>4.2812596114789369E-3</v>
      </c>
      <c r="CF964" s="220">
        <v>0</v>
      </c>
      <c r="CG964" s="225">
        <v>0.10963220380080464</v>
      </c>
      <c r="CH964" s="199" t="str">
        <f t="shared" si="569"/>
        <v>Ninguna</v>
      </c>
      <c r="CI964" s="220">
        <v>0</v>
      </c>
      <c r="CJ964" s="220">
        <v>1</v>
      </c>
      <c r="CK964" s="220">
        <v>9.4000000000000083E-2</v>
      </c>
      <c r="CL964" s="227">
        <v>0.36466666666666669</v>
      </c>
      <c r="CM964" s="200" t="str">
        <f t="shared" si="570"/>
        <v>Baja</v>
      </c>
      <c r="CN964" s="220">
        <v>0.77800000000000002</v>
      </c>
      <c r="CO964" s="220">
        <v>0.77800000000000002</v>
      </c>
      <c r="CP964" s="200" t="str">
        <f t="shared" si="571"/>
        <v>Alta</v>
      </c>
      <c r="CQ964" s="228">
        <v>4.9030131780671785E-4</v>
      </c>
      <c r="CR964" s="228">
        <v>4.9030131780671785E-4</v>
      </c>
      <c r="CS964" s="200" t="str">
        <f t="shared" si="572"/>
        <v>Ninguna</v>
      </c>
      <c r="CT964" s="201" t="str">
        <f t="shared" si="566"/>
        <v>Eutrofico</v>
      </c>
      <c r="CU964" s="219" t="s">
        <v>3517</v>
      </c>
      <c r="CV964" s="219" t="s">
        <v>3516</v>
      </c>
      <c r="CW964" s="218">
        <v>44559</v>
      </c>
      <c r="CX964" s="106">
        <f t="shared" si="573"/>
        <v>269.27848632930625</v>
      </c>
    </row>
    <row r="965" spans="1:102" ht="30" hidden="1" customHeight="1" x14ac:dyDescent="0.2">
      <c r="A965" s="209">
        <v>2021</v>
      </c>
      <c r="B965" s="210" t="s">
        <v>2835</v>
      </c>
      <c r="C965" s="210" t="s">
        <v>341</v>
      </c>
      <c r="D965" s="211" t="s">
        <v>1651</v>
      </c>
      <c r="E965" s="210" t="s">
        <v>545</v>
      </c>
      <c r="F965" s="212" t="s">
        <v>1412</v>
      </c>
      <c r="G965" s="212" t="s">
        <v>1531</v>
      </c>
      <c r="H965" s="213">
        <v>-74.397499999999994</v>
      </c>
      <c r="I965" s="214">
        <v>6.4868610000000002</v>
      </c>
      <c r="J965" s="215">
        <v>964605.00699999998</v>
      </c>
      <c r="K965" s="216">
        <v>1209089.3559999999</v>
      </c>
      <c r="L965" s="217">
        <v>120</v>
      </c>
      <c r="M965" s="212">
        <v>2</v>
      </c>
      <c r="N965" s="212" t="s">
        <v>79</v>
      </c>
      <c r="O965" s="212" t="s">
        <v>2741</v>
      </c>
      <c r="P965" s="212" t="s">
        <v>289</v>
      </c>
      <c r="Q965" s="210" t="s">
        <v>324</v>
      </c>
      <c r="R965" s="210" t="s">
        <v>730</v>
      </c>
      <c r="S965" s="210" t="s">
        <v>324</v>
      </c>
      <c r="T965" s="210" t="s">
        <v>325</v>
      </c>
      <c r="U965" s="211" t="s">
        <v>546</v>
      </c>
      <c r="V965" s="210" t="s">
        <v>2768</v>
      </c>
      <c r="W965" s="210" t="s">
        <v>1465</v>
      </c>
      <c r="X965" s="218" t="s">
        <v>341</v>
      </c>
      <c r="Y965" s="218">
        <v>44536</v>
      </c>
      <c r="Z965" s="219">
        <v>3048</v>
      </c>
      <c r="AA965" s="219">
        <v>7.63</v>
      </c>
      <c r="AB965" s="219">
        <v>136.6</v>
      </c>
      <c r="AC965" s="219">
        <v>27.9</v>
      </c>
      <c r="AD965" s="219">
        <v>34.5</v>
      </c>
      <c r="AE965" s="219">
        <v>6.79</v>
      </c>
      <c r="AF965" s="219">
        <v>88.2</v>
      </c>
      <c r="AG965" s="219">
        <v>6.6000000000000014</v>
      </c>
      <c r="AH965" s="220">
        <v>25.5</v>
      </c>
      <c r="AI965" s="220">
        <v>2</v>
      </c>
      <c r="AJ965" s="219" t="s">
        <v>88</v>
      </c>
      <c r="AK965" s="219" t="s">
        <v>88</v>
      </c>
      <c r="AL965" s="220">
        <v>2000</v>
      </c>
      <c r="AM965" s="220">
        <v>29200</v>
      </c>
      <c r="AN965" s="220">
        <v>2310</v>
      </c>
      <c r="AO965" s="220">
        <v>0.5</v>
      </c>
      <c r="AP965" s="220">
        <v>0.2484863293062323</v>
      </c>
      <c r="AQ965" s="220">
        <v>0.03</v>
      </c>
      <c r="AR965" s="220">
        <v>2.5</v>
      </c>
      <c r="AS965" s="220">
        <v>284</v>
      </c>
      <c r="AT965" s="220">
        <v>500</v>
      </c>
      <c r="AU965" s="219" t="s">
        <v>88</v>
      </c>
      <c r="AV965" s="220">
        <v>358</v>
      </c>
      <c r="AW965" s="220">
        <v>0.8</v>
      </c>
      <c r="AX965" s="220">
        <v>2.5</v>
      </c>
      <c r="AY965" s="220">
        <v>0.23499999999999999</v>
      </c>
      <c r="AZ965" s="220">
        <v>47.5</v>
      </c>
      <c r="BA965" s="220">
        <v>65.400000000000006</v>
      </c>
      <c r="BB965" s="219">
        <v>0.05</v>
      </c>
      <c r="BC965" s="219" t="s">
        <v>88</v>
      </c>
      <c r="BD965" s="219" t="s">
        <v>88</v>
      </c>
      <c r="BE965" s="221">
        <v>1E-3</v>
      </c>
      <c r="BF965" s="219" t="s">
        <v>88</v>
      </c>
      <c r="BG965" s="219">
        <v>1.4E-2</v>
      </c>
      <c r="BH965" s="219" t="s">
        <v>88</v>
      </c>
      <c r="BI965" s="222">
        <v>97.907811503860614</v>
      </c>
      <c r="BJ965" s="223">
        <v>13.063570448373994</v>
      </c>
      <c r="BK965" s="223">
        <v>86.991101979794621</v>
      </c>
      <c r="BL965" s="223">
        <v>80.14150832</v>
      </c>
      <c r="BM965" s="223">
        <v>93.114281801780962</v>
      </c>
      <c r="BN965" s="223">
        <v>61.608367706250007</v>
      </c>
      <c r="BO965" s="223">
        <v>87.919066131017189</v>
      </c>
      <c r="BP965" s="223">
        <v>5</v>
      </c>
      <c r="BQ965" s="223">
        <v>20</v>
      </c>
      <c r="BR965" s="220">
        <v>63.183257924278365</v>
      </c>
      <c r="BS965" s="129" t="str">
        <f t="shared" si="567"/>
        <v>MEDIA</v>
      </c>
      <c r="BT965" s="224">
        <v>3.9682539682539684</v>
      </c>
      <c r="BU965" s="225">
        <v>0.95799999999999996</v>
      </c>
      <c r="BV965" s="226">
        <v>0.1</v>
      </c>
      <c r="BW965" s="223">
        <v>1</v>
      </c>
      <c r="BX965" s="222">
        <v>0.51</v>
      </c>
      <c r="BY965" s="226">
        <v>0</v>
      </c>
      <c r="BZ965" s="226">
        <v>0.70114109691276916</v>
      </c>
      <c r="CA965" s="222">
        <v>0.15</v>
      </c>
      <c r="CB965" s="225">
        <v>0.49783975356778776</v>
      </c>
      <c r="CC965" s="198" t="str">
        <f t="shared" si="568"/>
        <v>Mala</v>
      </c>
      <c r="CD965" s="225">
        <v>0.2988589030872309</v>
      </c>
      <c r="CE965" s="220">
        <v>1.8676349450951313E-2</v>
      </c>
      <c r="CF965" s="220">
        <v>0</v>
      </c>
      <c r="CG965" s="225">
        <v>0.10584508417939407</v>
      </c>
      <c r="CH965" s="199" t="str">
        <f t="shared" si="569"/>
        <v>Ninguna</v>
      </c>
      <c r="CI965" s="220">
        <v>0</v>
      </c>
      <c r="CJ965" s="220">
        <v>1</v>
      </c>
      <c r="CK965" s="220">
        <v>4.2000000000000037E-2</v>
      </c>
      <c r="CL965" s="227">
        <v>0.34733333333333333</v>
      </c>
      <c r="CM965" s="200" t="str">
        <f t="shared" si="570"/>
        <v>Baja</v>
      </c>
      <c r="CN965" s="220">
        <v>1</v>
      </c>
      <c r="CO965" s="220">
        <v>1</v>
      </c>
      <c r="CP965" s="200" t="str">
        <f t="shared" si="571"/>
        <v>Muy Alta</v>
      </c>
      <c r="CQ965" s="228">
        <v>2.2843058268822145E-2</v>
      </c>
      <c r="CR965" s="228">
        <v>2.2843058268822145E-2</v>
      </c>
      <c r="CS965" s="200" t="str">
        <f t="shared" si="572"/>
        <v>Ninguna</v>
      </c>
      <c r="CT965" s="201" t="str">
        <f t="shared" si="566"/>
        <v>Eutrofico</v>
      </c>
      <c r="CU965" s="219" t="s">
        <v>3518</v>
      </c>
      <c r="CV965" s="219" t="s">
        <v>3519</v>
      </c>
      <c r="CW965" s="218">
        <v>44537</v>
      </c>
      <c r="CX965" s="106">
        <f t="shared" si="573"/>
        <v>2.7784863293062321</v>
      </c>
    </row>
    <row r="966" spans="1:102" ht="30" hidden="1" customHeight="1" x14ac:dyDescent="0.2">
      <c r="A966" s="209">
        <v>2021</v>
      </c>
      <c r="B966" s="210" t="s">
        <v>2807</v>
      </c>
      <c r="C966" s="210" t="s">
        <v>1561</v>
      </c>
      <c r="D966" s="211" t="s">
        <v>1562</v>
      </c>
      <c r="E966" s="210" t="s">
        <v>306</v>
      </c>
      <c r="F966" s="212" t="s">
        <v>1412</v>
      </c>
      <c r="G966" s="212" t="s">
        <v>1531</v>
      </c>
      <c r="H966" s="213">
        <v>-74.578000000000003</v>
      </c>
      <c r="I966" s="214">
        <v>6.0830830000000002</v>
      </c>
      <c r="J966" s="215">
        <v>944596.41330000001</v>
      </c>
      <c r="K966" s="216">
        <v>1164450.9976999999</v>
      </c>
      <c r="L966" s="217">
        <v>141</v>
      </c>
      <c r="M966" s="212">
        <v>2</v>
      </c>
      <c r="N966" s="212" t="s">
        <v>79</v>
      </c>
      <c r="O966" s="212" t="s">
        <v>2741</v>
      </c>
      <c r="P966" s="212" t="s">
        <v>289</v>
      </c>
      <c r="Q966" s="210" t="s">
        <v>308</v>
      </c>
      <c r="R966" s="210" t="s">
        <v>680</v>
      </c>
      <c r="S966" s="210" t="s">
        <v>308</v>
      </c>
      <c r="T966" s="210" t="s">
        <v>681</v>
      </c>
      <c r="U966" s="211" t="s">
        <v>532</v>
      </c>
      <c r="V966" s="210" t="s">
        <v>2808</v>
      </c>
      <c r="W966" s="210" t="s">
        <v>1567</v>
      </c>
      <c r="X966" s="218" t="s">
        <v>1561</v>
      </c>
      <c r="Y966" s="218">
        <v>44550</v>
      </c>
      <c r="Z966" s="219">
        <v>19803</v>
      </c>
      <c r="AA966" s="219">
        <v>7.83</v>
      </c>
      <c r="AB966" s="219">
        <v>152.69999999999999</v>
      </c>
      <c r="AC966" s="219">
        <v>26.7</v>
      </c>
      <c r="AD966" s="219">
        <v>26.8</v>
      </c>
      <c r="AE966" s="219">
        <v>6.48</v>
      </c>
      <c r="AF966" s="219">
        <v>83.3</v>
      </c>
      <c r="AG966" s="219">
        <v>0.10000000000000142</v>
      </c>
      <c r="AH966" s="220">
        <v>33.9</v>
      </c>
      <c r="AI966" s="220">
        <v>2</v>
      </c>
      <c r="AJ966" s="219" t="s">
        <v>88</v>
      </c>
      <c r="AK966" s="219" t="s">
        <v>88</v>
      </c>
      <c r="AL966" s="220">
        <v>4580</v>
      </c>
      <c r="AM966" s="220">
        <v>40030</v>
      </c>
      <c r="AN966" s="220">
        <v>11350</v>
      </c>
      <c r="AO966" s="220">
        <v>0.5</v>
      </c>
      <c r="AP966" s="220">
        <v>0.2484863293062323</v>
      </c>
      <c r="AQ966" s="220">
        <v>0.03</v>
      </c>
      <c r="AR966" s="220">
        <v>2.5</v>
      </c>
      <c r="AS966" s="220">
        <v>302</v>
      </c>
      <c r="AT966" s="220">
        <v>680</v>
      </c>
      <c r="AU966" s="219" t="s">
        <v>88</v>
      </c>
      <c r="AV966" s="220">
        <v>445</v>
      </c>
      <c r="AW966" s="220">
        <v>0.9</v>
      </c>
      <c r="AX966" s="220">
        <v>2.5</v>
      </c>
      <c r="AY966" s="220">
        <v>0.28799999999999998</v>
      </c>
      <c r="AZ966" s="220">
        <v>51.1</v>
      </c>
      <c r="BA966" s="220">
        <v>65.3</v>
      </c>
      <c r="BB966" s="219">
        <v>0.05</v>
      </c>
      <c r="BC966" s="219" t="s">
        <v>88</v>
      </c>
      <c r="BD966" s="219" t="s">
        <v>88</v>
      </c>
      <c r="BE966" s="221">
        <v>1E-3</v>
      </c>
      <c r="BF966" s="219" t="s">
        <v>88</v>
      </c>
      <c r="BG966" s="219">
        <v>0.01</v>
      </c>
      <c r="BH966" s="219" t="s">
        <v>88</v>
      </c>
      <c r="BI966" s="222">
        <v>89.795878591512718</v>
      </c>
      <c r="BJ966" s="223">
        <v>9.7236199906526615</v>
      </c>
      <c r="BK966" s="223">
        <v>88.969574846720207</v>
      </c>
      <c r="BL966" s="223">
        <v>80.14150832</v>
      </c>
      <c r="BM966" s="223">
        <v>93.114281801780962</v>
      </c>
      <c r="BN966" s="223">
        <v>61.608367706250007</v>
      </c>
      <c r="BO966" s="223">
        <v>90.318016455685552</v>
      </c>
      <c r="BP966" s="223">
        <v>5</v>
      </c>
      <c r="BQ966" s="223">
        <v>20</v>
      </c>
      <c r="BR966" s="220">
        <v>61.727364303772468</v>
      </c>
      <c r="BS966" s="129" t="str">
        <f t="shared" si="567"/>
        <v>MEDIA</v>
      </c>
      <c r="BT966" s="224">
        <v>8.6805555555555554</v>
      </c>
      <c r="BU966" s="225">
        <v>0.83299999999999996</v>
      </c>
      <c r="BV966" s="226">
        <v>0.1</v>
      </c>
      <c r="BW966" s="223">
        <v>1</v>
      </c>
      <c r="BX966" s="222">
        <v>0.51</v>
      </c>
      <c r="BY966" s="226">
        <v>0</v>
      </c>
      <c r="BZ966" s="226">
        <v>0.53618551280400673</v>
      </c>
      <c r="CA966" s="222">
        <v>0.35</v>
      </c>
      <c r="CB966" s="225">
        <v>0.48274597179256101</v>
      </c>
      <c r="CC966" s="198" t="str">
        <f t="shared" si="568"/>
        <v>Mala</v>
      </c>
      <c r="CD966" s="225">
        <v>0.46381448719599322</v>
      </c>
      <c r="CE966" s="220">
        <v>7.8635381409460831E-2</v>
      </c>
      <c r="CF966" s="220">
        <v>5.5000000000000049E-3</v>
      </c>
      <c r="CG966" s="225">
        <v>0.18264995620181801</v>
      </c>
      <c r="CH966" s="199" t="str">
        <f t="shared" si="569"/>
        <v>Ninguna</v>
      </c>
      <c r="CI966" s="220">
        <v>0</v>
      </c>
      <c r="CJ966" s="220">
        <v>1</v>
      </c>
      <c r="CK966" s="220">
        <v>0.16700000000000004</v>
      </c>
      <c r="CL966" s="227">
        <v>0.38900000000000001</v>
      </c>
      <c r="CM966" s="200" t="str">
        <f t="shared" si="570"/>
        <v>Baja</v>
      </c>
      <c r="CN966" s="220">
        <v>1</v>
      </c>
      <c r="CO966" s="220">
        <v>1</v>
      </c>
      <c r="CP966" s="200" t="str">
        <f t="shared" si="571"/>
        <v>Muy Alta</v>
      </c>
      <c r="CQ966" s="228">
        <v>1.6848526441279984E-2</v>
      </c>
      <c r="CR966" s="228">
        <v>1.6848526441279984E-2</v>
      </c>
      <c r="CS966" s="200" t="str">
        <f t="shared" si="572"/>
        <v>Ninguna</v>
      </c>
      <c r="CT966" s="201" t="str">
        <f t="shared" si="566"/>
        <v>Eutrofico</v>
      </c>
      <c r="CU966" s="219" t="s">
        <v>3520</v>
      </c>
      <c r="CV966" s="219" t="s">
        <v>3519</v>
      </c>
      <c r="CW966" s="218">
        <v>44537</v>
      </c>
      <c r="CX966" s="106">
        <f t="shared" si="573"/>
        <v>2.7784863293062321</v>
      </c>
    </row>
    <row r="967" spans="1:102" ht="30" hidden="1" customHeight="1" x14ac:dyDescent="0.2">
      <c r="A967" s="209">
        <v>2021</v>
      </c>
      <c r="B967" s="210" t="s">
        <v>1831</v>
      </c>
      <c r="C967" s="210" t="s">
        <v>341</v>
      </c>
      <c r="D967" s="211" t="s">
        <v>1832</v>
      </c>
      <c r="E967" s="210" t="s">
        <v>335</v>
      </c>
      <c r="F967" s="212" t="s">
        <v>1412</v>
      </c>
      <c r="G967" s="212" t="s">
        <v>1531</v>
      </c>
      <c r="H967" s="213">
        <v>-73.922416999999996</v>
      </c>
      <c r="I967" s="214">
        <v>7.2219720000000001</v>
      </c>
      <c r="J967" s="215">
        <v>1017128.6004999999</v>
      </c>
      <c r="K967" s="216">
        <v>1290377.1087</v>
      </c>
      <c r="L967" s="217">
        <v>73</v>
      </c>
      <c r="M967" s="212">
        <v>2</v>
      </c>
      <c r="N967" s="212" t="s">
        <v>79</v>
      </c>
      <c r="O967" s="212" t="s">
        <v>2741</v>
      </c>
      <c r="P967" s="212" t="s">
        <v>289</v>
      </c>
      <c r="Q967" s="210" t="s">
        <v>2898</v>
      </c>
      <c r="R967" s="210" t="s">
        <v>740</v>
      </c>
      <c r="S967" s="210" t="s">
        <v>336</v>
      </c>
      <c r="T967" s="210" t="s">
        <v>337</v>
      </c>
      <c r="U967" s="211" t="s">
        <v>532</v>
      </c>
      <c r="V967" s="210" t="s">
        <v>339</v>
      </c>
      <c r="W967" s="210" t="s">
        <v>340</v>
      </c>
      <c r="X967" s="218" t="s">
        <v>341</v>
      </c>
      <c r="Y967" s="218">
        <v>44552</v>
      </c>
      <c r="Z967" s="219">
        <v>2455</v>
      </c>
      <c r="AA967" s="219">
        <v>7.83</v>
      </c>
      <c r="AB967" s="219">
        <v>154.80000000000001</v>
      </c>
      <c r="AC967" s="219">
        <v>27.7</v>
      </c>
      <c r="AD967" s="219">
        <v>28.3</v>
      </c>
      <c r="AE967" s="219">
        <v>6.5</v>
      </c>
      <c r="AF967" s="219">
        <v>84.4</v>
      </c>
      <c r="AG967" s="219">
        <v>0.60000000000000142</v>
      </c>
      <c r="AH967" s="220">
        <v>21.3</v>
      </c>
      <c r="AI967" s="220">
        <v>2</v>
      </c>
      <c r="AJ967" s="219" t="s">
        <v>88</v>
      </c>
      <c r="AK967" s="219" t="s">
        <v>88</v>
      </c>
      <c r="AL967" s="220">
        <v>3420</v>
      </c>
      <c r="AM967" s="220">
        <v>58300</v>
      </c>
      <c r="AN967" s="220">
        <v>4003</v>
      </c>
      <c r="AO967" s="220">
        <v>0.5</v>
      </c>
      <c r="AP967" s="220">
        <v>0.2484863293062323</v>
      </c>
      <c r="AQ967" s="220">
        <v>0.03</v>
      </c>
      <c r="AR967" s="220">
        <v>2.5</v>
      </c>
      <c r="AS967" s="220">
        <v>501</v>
      </c>
      <c r="AT967" s="220">
        <v>776</v>
      </c>
      <c r="AU967" s="219" t="s">
        <v>88</v>
      </c>
      <c r="AV967" s="220">
        <v>581</v>
      </c>
      <c r="AW967" s="220">
        <v>0.9</v>
      </c>
      <c r="AX967" s="220">
        <v>4</v>
      </c>
      <c r="AY967" s="220">
        <v>0.40600000000000003</v>
      </c>
      <c r="AZ967" s="220">
        <v>52.1</v>
      </c>
      <c r="BA967" s="220">
        <v>86.6</v>
      </c>
      <c r="BB967" s="219">
        <v>0.05</v>
      </c>
      <c r="BC967" s="219" t="s">
        <v>88</v>
      </c>
      <c r="BD967" s="219" t="s">
        <v>88</v>
      </c>
      <c r="BE967" s="221">
        <v>1E-3</v>
      </c>
      <c r="BF967" s="219" t="s">
        <v>88</v>
      </c>
      <c r="BG967" s="219">
        <v>0.01</v>
      </c>
      <c r="BH967" s="219" t="s">
        <v>88</v>
      </c>
      <c r="BI967" s="222">
        <v>98.731375908795485</v>
      </c>
      <c r="BJ967" s="223">
        <v>15.929540108133583</v>
      </c>
      <c r="BK967" s="223">
        <v>90.444266054684704</v>
      </c>
      <c r="BL967" s="223">
        <v>72.310876871927221</v>
      </c>
      <c r="BM967" s="223">
        <v>93.114281801780962</v>
      </c>
      <c r="BN967" s="223">
        <v>61.608367706250007</v>
      </c>
      <c r="BO967" s="223">
        <v>76.346183890640489</v>
      </c>
      <c r="BP967" s="223">
        <v>5</v>
      </c>
      <c r="BQ967" s="223">
        <v>20</v>
      </c>
      <c r="BR967" s="220">
        <v>62.143009383591064</v>
      </c>
      <c r="BS967" s="129" t="str">
        <f t="shared" si="567"/>
        <v>MEDIA</v>
      </c>
      <c r="BT967" s="224">
        <v>17.006802721088437</v>
      </c>
      <c r="BU967" s="225">
        <v>0.998</v>
      </c>
      <c r="BV967" s="226">
        <v>0.1</v>
      </c>
      <c r="BW967" s="223">
        <v>1</v>
      </c>
      <c r="BX967" s="222">
        <v>0.71</v>
      </c>
      <c r="BY967" s="226">
        <v>0</v>
      </c>
      <c r="BZ967" s="226">
        <v>0</v>
      </c>
      <c r="CA967" s="222">
        <v>0.8</v>
      </c>
      <c r="CB967" s="225">
        <v>0.5250800000000001</v>
      </c>
      <c r="CC967" s="198" t="str">
        <f t="shared" si="568"/>
        <v>Regular</v>
      </c>
      <c r="CD967" s="225">
        <v>1</v>
      </c>
      <c r="CE967" s="220">
        <v>0.55955239088001585</v>
      </c>
      <c r="CF967" s="220">
        <v>3.6999999999999977E-2</v>
      </c>
      <c r="CG967" s="225">
        <v>0.53218413029333866</v>
      </c>
      <c r="CH967" s="199" t="str">
        <f t="shared" si="569"/>
        <v>Media</v>
      </c>
      <c r="CI967" s="220">
        <v>0.27576799601389279</v>
      </c>
      <c r="CJ967" s="220">
        <v>1</v>
      </c>
      <c r="CK967" s="220">
        <v>2.0000000000000018E-3</v>
      </c>
      <c r="CL967" s="227">
        <v>0.42592266533796425</v>
      </c>
      <c r="CM967" s="200" t="str">
        <f t="shared" si="570"/>
        <v>Media</v>
      </c>
      <c r="CN967" s="220">
        <v>1</v>
      </c>
      <c r="CO967" s="220">
        <v>1</v>
      </c>
      <c r="CP967" s="200" t="str">
        <f t="shared" si="571"/>
        <v>Muy Alta</v>
      </c>
      <c r="CQ967" s="228">
        <v>1.2837044943409528E-2</v>
      </c>
      <c r="CR967" s="228">
        <v>1.2837044943409528E-2</v>
      </c>
      <c r="CS967" s="200" t="str">
        <f t="shared" si="572"/>
        <v>Ninguna</v>
      </c>
      <c r="CT967" s="201" t="str">
        <f t="shared" si="566"/>
        <v>Eutrofico</v>
      </c>
      <c r="CU967" s="219" t="s">
        <v>3521</v>
      </c>
      <c r="CV967" s="219" t="s">
        <v>3519</v>
      </c>
      <c r="CW967" s="218">
        <v>44537</v>
      </c>
      <c r="CX967" s="106">
        <f t="shared" si="573"/>
        <v>4.2784863293062321</v>
      </c>
    </row>
    <row r="968" spans="1:102" ht="30" customHeight="1" x14ac:dyDescent="0.2">
      <c r="A968" s="209">
        <v>2021</v>
      </c>
      <c r="B968" s="210" t="s">
        <v>1863</v>
      </c>
      <c r="C968" s="210" t="s">
        <v>1864</v>
      </c>
      <c r="D968" s="211" t="s">
        <v>1865</v>
      </c>
      <c r="E968" s="210" t="s">
        <v>233</v>
      </c>
      <c r="F968" s="212" t="s">
        <v>1285</v>
      </c>
      <c r="G968" s="212" t="s">
        <v>1494</v>
      </c>
      <c r="H968" s="213">
        <v>-74.912361000000004</v>
      </c>
      <c r="I968" s="214">
        <v>7.4438610000000001</v>
      </c>
      <c r="J968" s="215">
        <v>907839.45109999995</v>
      </c>
      <c r="K968" s="216">
        <v>1315000.4284999999</v>
      </c>
      <c r="L968" s="217">
        <v>70</v>
      </c>
      <c r="M968" s="212">
        <v>2</v>
      </c>
      <c r="N968" s="212" t="s">
        <v>79</v>
      </c>
      <c r="O968" s="212">
        <v>27</v>
      </c>
      <c r="P968" s="212" t="s">
        <v>98</v>
      </c>
      <c r="Q968" s="210">
        <v>2702</v>
      </c>
      <c r="R968" s="210" t="s">
        <v>242</v>
      </c>
      <c r="S968" s="210" t="s">
        <v>1318</v>
      </c>
      <c r="T968" s="210" t="s">
        <v>244</v>
      </c>
      <c r="U968" s="211" t="s">
        <v>1866</v>
      </c>
      <c r="V968" s="210" t="s">
        <v>1867</v>
      </c>
      <c r="W968" s="210" t="s">
        <v>1868</v>
      </c>
      <c r="X968" s="218" t="s">
        <v>1864</v>
      </c>
      <c r="Y968" s="218">
        <v>44535</v>
      </c>
      <c r="Z968" s="219">
        <v>293438</v>
      </c>
      <c r="AA968" s="219">
        <v>5.82</v>
      </c>
      <c r="AB968" s="219">
        <v>76.97</v>
      </c>
      <c r="AC968" s="219">
        <v>25.5</v>
      </c>
      <c r="AD968" s="219">
        <v>31.1</v>
      </c>
      <c r="AE968" s="219">
        <v>7.33</v>
      </c>
      <c r="AF968" s="219">
        <v>92.1</v>
      </c>
      <c r="AG968" s="219">
        <v>0.60000000000000142</v>
      </c>
      <c r="AH968" s="220">
        <v>10</v>
      </c>
      <c r="AI968" s="220">
        <v>2</v>
      </c>
      <c r="AJ968" s="219" t="s">
        <v>88</v>
      </c>
      <c r="AK968" s="219" t="s">
        <v>88</v>
      </c>
      <c r="AL968" s="220">
        <v>2110</v>
      </c>
      <c r="AM968" s="220">
        <v>17850</v>
      </c>
      <c r="AN968" s="220">
        <v>2130</v>
      </c>
      <c r="AO968" s="220">
        <v>0.5</v>
      </c>
      <c r="AP968" s="220">
        <v>0.2484863293062323</v>
      </c>
      <c r="AQ968" s="220">
        <v>0.03</v>
      </c>
      <c r="AR968" s="220">
        <v>2.5</v>
      </c>
      <c r="AS968" s="220">
        <v>257</v>
      </c>
      <c r="AT968" s="220">
        <v>444</v>
      </c>
      <c r="AU968" s="219" t="s">
        <v>88</v>
      </c>
      <c r="AV968" s="220">
        <v>267</v>
      </c>
      <c r="AW968" s="220">
        <v>0.4</v>
      </c>
      <c r="AX968" s="220">
        <v>2.5</v>
      </c>
      <c r="AY968" s="220">
        <v>0.28199999999999997</v>
      </c>
      <c r="AZ968" s="220">
        <v>26.2</v>
      </c>
      <c r="BA968" s="220">
        <v>22</v>
      </c>
      <c r="BB968" s="219">
        <v>0.05</v>
      </c>
      <c r="BC968" s="219" t="s">
        <v>88</v>
      </c>
      <c r="BD968" s="219" t="s">
        <v>88</v>
      </c>
      <c r="BE968" s="221">
        <v>1E-3</v>
      </c>
      <c r="BF968" s="219" t="s">
        <v>88</v>
      </c>
      <c r="BG968" s="219">
        <v>0.01</v>
      </c>
      <c r="BH968" s="219" t="s">
        <v>88</v>
      </c>
      <c r="BI968" s="222">
        <v>96.357641883197815</v>
      </c>
      <c r="BJ968" s="223">
        <v>17.899228742825393</v>
      </c>
      <c r="BK968" s="223">
        <v>50.063789226483976</v>
      </c>
      <c r="BL968" s="223">
        <v>80.14150832</v>
      </c>
      <c r="BM968" s="223">
        <v>93.114281801780962</v>
      </c>
      <c r="BN968" s="223">
        <v>61.608367706250007</v>
      </c>
      <c r="BO968" s="223">
        <v>89.747799768807994</v>
      </c>
      <c r="BP968" s="223">
        <v>5</v>
      </c>
      <c r="BQ968" s="223">
        <v>13.527387805465608</v>
      </c>
      <c r="BR968" s="220">
        <v>59.361220523175433</v>
      </c>
      <c r="BS968" s="129" t="str">
        <f t="shared" si="567"/>
        <v>MEDIA</v>
      </c>
      <c r="BT968" s="224">
        <v>8.8652482269503547</v>
      </c>
      <c r="BU968" s="225">
        <v>0.92099999999999993</v>
      </c>
      <c r="BV968" s="226">
        <v>0.1</v>
      </c>
      <c r="BW968" s="223">
        <v>0.54213395358614469</v>
      </c>
      <c r="BX968" s="222">
        <v>0.91</v>
      </c>
      <c r="BY968" s="226">
        <v>0.21899999999999997</v>
      </c>
      <c r="BZ968" s="226">
        <v>0.81478728757620988</v>
      </c>
      <c r="CA968" s="222">
        <v>0.35</v>
      </c>
      <c r="CB968" s="225">
        <v>0.55838897376272978</v>
      </c>
      <c r="CC968" s="198" t="str">
        <f t="shared" si="568"/>
        <v>Regular</v>
      </c>
      <c r="CD968" s="225">
        <v>0.18521271242379014</v>
      </c>
      <c r="CE968" s="220">
        <v>0</v>
      </c>
      <c r="CF968" s="220">
        <v>0</v>
      </c>
      <c r="CG968" s="225">
        <v>6.1737570807930048E-2</v>
      </c>
      <c r="CH968" s="199" t="str">
        <f t="shared" si="569"/>
        <v>Ninguna</v>
      </c>
      <c r="CI968" s="220">
        <v>0</v>
      </c>
      <c r="CJ968" s="220">
        <v>0.94091740345099906</v>
      </c>
      <c r="CK968" s="220">
        <v>7.900000000000007E-2</v>
      </c>
      <c r="CL968" s="227">
        <v>0.33997246781699975</v>
      </c>
      <c r="CM968" s="200" t="str">
        <f t="shared" si="570"/>
        <v>Baja</v>
      </c>
      <c r="CN968" s="220">
        <v>0.78100000000000003</v>
      </c>
      <c r="CO968" s="220">
        <v>0.78100000000000003</v>
      </c>
      <c r="CP968" s="200" t="str">
        <f t="shared" si="571"/>
        <v>Alta</v>
      </c>
      <c r="CQ968" s="228">
        <v>1.6684729052694589E-5</v>
      </c>
      <c r="CR968" s="228">
        <v>1.6684729052694589E-5</v>
      </c>
      <c r="CS968" s="200" t="str">
        <f t="shared" si="572"/>
        <v>Ninguna</v>
      </c>
      <c r="CT968" s="201" t="str">
        <f t="shared" si="566"/>
        <v>Eutrofico</v>
      </c>
      <c r="CU968" s="219" t="s">
        <v>3522</v>
      </c>
      <c r="CV968" s="219" t="s">
        <v>3523</v>
      </c>
      <c r="CW968" s="218">
        <v>44565</v>
      </c>
      <c r="CX968" s="106">
        <f t="shared" si="573"/>
        <v>2.7784863293062321</v>
      </c>
    </row>
    <row r="969" spans="1:102" ht="30" hidden="1" customHeight="1" x14ac:dyDescent="0.2">
      <c r="A969" s="209">
        <v>2020</v>
      </c>
      <c r="B969" s="210" t="s">
        <v>2940</v>
      </c>
      <c r="C969" s="210" t="s">
        <v>2941</v>
      </c>
      <c r="D969" s="211" t="s">
        <v>1924</v>
      </c>
      <c r="E969" s="210" t="s">
        <v>98</v>
      </c>
      <c r="F969" s="212" t="s">
        <v>1285</v>
      </c>
      <c r="G969" s="212" t="s">
        <v>1578</v>
      </c>
      <c r="H969" s="213">
        <v>-74.760688999999999</v>
      </c>
      <c r="I969" s="214">
        <v>8.0985610000000001</v>
      </c>
      <c r="J969" s="215">
        <v>924700.34790000005</v>
      </c>
      <c r="K969" s="216">
        <v>1387382.949</v>
      </c>
      <c r="L969" s="217">
        <v>46</v>
      </c>
      <c r="M969" s="212">
        <v>2</v>
      </c>
      <c r="N969" s="212" t="s">
        <v>79</v>
      </c>
      <c r="O969" s="212" t="s">
        <v>2684</v>
      </c>
      <c r="P969" s="212" t="s">
        <v>685</v>
      </c>
      <c r="Q969" s="210" t="s">
        <v>2685</v>
      </c>
      <c r="R969" s="210" t="s">
        <v>748</v>
      </c>
      <c r="S969" s="210" t="s">
        <v>636</v>
      </c>
      <c r="T969" s="210" t="s">
        <v>749</v>
      </c>
      <c r="U969" s="211" t="s">
        <v>2942</v>
      </c>
      <c r="V969" s="210" t="s">
        <v>2943</v>
      </c>
      <c r="W969" s="210" t="s">
        <v>2944</v>
      </c>
      <c r="X969" s="218" t="s">
        <v>2941</v>
      </c>
      <c r="Y969" s="218">
        <v>44547</v>
      </c>
      <c r="Z969" s="219">
        <v>546091</v>
      </c>
      <c r="AA969" s="219">
        <v>7.3</v>
      </c>
      <c r="AB969" s="219">
        <v>79.91</v>
      </c>
      <c r="AC969" s="219">
        <v>27.6</v>
      </c>
      <c r="AD969" s="219">
        <v>30.8</v>
      </c>
      <c r="AE969" s="219">
        <v>6.61</v>
      </c>
      <c r="AF969" s="219">
        <v>85.2</v>
      </c>
      <c r="AG969" s="219">
        <v>3.1999999999999993</v>
      </c>
      <c r="AH969" s="220">
        <v>12.1</v>
      </c>
      <c r="AI969" s="220">
        <v>2</v>
      </c>
      <c r="AJ969" s="219" t="s">
        <v>88</v>
      </c>
      <c r="AK969" s="219" t="s">
        <v>88</v>
      </c>
      <c r="AL969" s="220">
        <v>1100</v>
      </c>
      <c r="AM969" s="220">
        <v>17360</v>
      </c>
      <c r="AN969" s="220">
        <v>1735</v>
      </c>
      <c r="AO969" s="220">
        <v>0.5</v>
      </c>
      <c r="AP969" s="220">
        <v>0.2484863293062323</v>
      </c>
      <c r="AQ969" s="220">
        <v>0.03</v>
      </c>
      <c r="AR969" s="220">
        <v>2.5</v>
      </c>
      <c r="AS969" s="220">
        <v>278</v>
      </c>
      <c r="AT969" s="220">
        <v>408</v>
      </c>
      <c r="AU969" s="219" t="s">
        <v>88</v>
      </c>
      <c r="AV969" s="220">
        <v>206</v>
      </c>
      <c r="AW969" s="220">
        <v>0.3</v>
      </c>
      <c r="AX969" s="220">
        <v>2.5</v>
      </c>
      <c r="AY969" s="220">
        <v>0.24199999999999999</v>
      </c>
      <c r="AZ969" s="220">
        <v>24.4</v>
      </c>
      <c r="BA969" s="220">
        <v>19.7</v>
      </c>
      <c r="BB969" s="219">
        <v>0.05</v>
      </c>
      <c r="BC969" s="219" t="s">
        <v>88</v>
      </c>
      <c r="BD969" s="219" t="s">
        <v>88</v>
      </c>
      <c r="BE969" s="221">
        <v>1E-3</v>
      </c>
      <c r="BF969" s="219" t="s">
        <v>88</v>
      </c>
      <c r="BG969" s="219">
        <v>1.4E-2</v>
      </c>
      <c r="BH969" s="219" t="s">
        <v>88</v>
      </c>
      <c r="BI969" s="222">
        <v>91.533956707411861</v>
      </c>
      <c r="BJ969" s="223">
        <v>19.176964327159258</v>
      </c>
      <c r="BK969" s="223">
        <v>93.167407243000724</v>
      </c>
      <c r="BL969" s="223">
        <v>80.14150832</v>
      </c>
      <c r="BM969" s="223">
        <v>93.114281801780962</v>
      </c>
      <c r="BN969" s="223">
        <v>61.608367706250007</v>
      </c>
      <c r="BO969" s="223">
        <v>82.0146650993197</v>
      </c>
      <c r="BP969" s="223">
        <v>5</v>
      </c>
      <c r="BQ969" s="223">
        <v>24.987733288345652</v>
      </c>
      <c r="BR969" s="220">
        <v>63.515940435454837</v>
      </c>
      <c r="BS969" s="129" t="str">
        <f t="shared" si="567"/>
        <v>MEDIA</v>
      </c>
      <c r="BT969" s="224">
        <v>10.330578512396695</v>
      </c>
      <c r="BU969" s="225">
        <v>0.85200000000000009</v>
      </c>
      <c r="BV969" s="226">
        <v>0.1</v>
      </c>
      <c r="BW969" s="223">
        <v>1</v>
      </c>
      <c r="BX969" s="222">
        <v>0.91</v>
      </c>
      <c r="BY969" s="226">
        <v>0.40200000000000002</v>
      </c>
      <c r="BZ969" s="226">
        <v>0.80524639067874282</v>
      </c>
      <c r="CA969" s="222">
        <v>0.6</v>
      </c>
      <c r="CB969" s="225">
        <v>0.670734494695024</v>
      </c>
      <c r="CC969" s="198" t="str">
        <f t="shared" si="568"/>
        <v>Regular</v>
      </c>
      <c r="CD969" s="225">
        <v>0.19475360932125718</v>
      </c>
      <c r="CE969" s="220">
        <v>0</v>
      </c>
      <c r="CF969" s="220">
        <v>0</v>
      </c>
      <c r="CG969" s="225">
        <v>6.4917869773752399E-2</v>
      </c>
      <c r="CH969" s="199" t="str">
        <f t="shared" si="569"/>
        <v>Ninguna</v>
      </c>
      <c r="CI969" s="220">
        <v>0</v>
      </c>
      <c r="CJ969" s="220">
        <v>0.93414784367066517</v>
      </c>
      <c r="CK969" s="220">
        <v>0.14799999999999991</v>
      </c>
      <c r="CL969" s="227">
        <v>0.36071594789022171</v>
      </c>
      <c r="CM969" s="200" t="str">
        <f t="shared" si="570"/>
        <v>Baja</v>
      </c>
      <c r="CN969" s="220">
        <v>0.59799999999999998</v>
      </c>
      <c r="CO969" s="220">
        <v>0.59799999999999998</v>
      </c>
      <c r="CP969" s="200" t="str">
        <f t="shared" si="571"/>
        <v>Media</v>
      </c>
      <c r="CQ969" s="228">
        <v>2.7456171748128253E-3</v>
      </c>
      <c r="CR969" s="228">
        <v>2.7456171748128253E-3</v>
      </c>
      <c r="CS969" s="200" t="str">
        <f t="shared" si="572"/>
        <v>Ninguna</v>
      </c>
      <c r="CT969" s="201" t="str">
        <f t="shared" si="566"/>
        <v>Eutrofico</v>
      </c>
      <c r="CU969" s="219" t="s">
        <v>3524</v>
      </c>
      <c r="CV969" s="219" t="s">
        <v>3523</v>
      </c>
      <c r="CW969" s="218">
        <v>44565</v>
      </c>
      <c r="CX969" s="106">
        <f t="shared" si="573"/>
        <v>2.7784863293062321</v>
      </c>
    </row>
    <row r="970" spans="1:102" ht="30" hidden="1" customHeight="1" x14ac:dyDescent="0.2">
      <c r="A970" s="209">
        <v>2021</v>
      </c>
      <c r="B970" s="210" t="s">
        <v>1884</v>
      </c>
      <c r="C970" s="210" t="s">
        <v>543</v>
      </c>
      <c r="D970" s="211" t="s">
        <v>1885</v>
      </c>
      <c r="E970" s="210" t="s">
        <v>224</v>
      </c>
      <c r="F970" s="212" t="s">
        <v>1285</v>
      </c>
      <c r="G970" s="212" t="s">
        <v>1531</v>
      </c>
      <c r="H970" s="213">
        <v>-74.818278000000007</v>
      </c>
      <c r="I970" s="214">
        <v>7.5845560000000001</v>
      </c>
      <c r="J970" s="215">
        <v>917909.5</v>
      </c>
      <c r="K970" s="216">
        <v>1330469.0847</v>
      </c>
      <c r="L970" s="217">
        <v>57</v>
      </c>
      <c r="M970" s="212">
        <v>2</v>
      </c>
      <c r="N970" s="212" t="s">
        <v>79</v>
      </c>
      <c r="O970" s="212">
        <v>27</v>
      </c>
      <c r="P970" s="212" t="s">
        <v>98</v>
      </c>
      <c r="Q970" s="210">
        <v>2703</v>
      </c>
      <c r="R970" s="210" t="s">
        <v>225</v>
      </c>
      <c r="S970" s="210" t="s">
        <v>234</v>
      </c>
      <c r="T970" s="210" t="s">
        <v>235</v>
      </c>
      <c r="U970" s="211" t="s">
        <v>542</v>
      </c>
      <c r="V970" s="210" t="s">
        <v>543</v>
      </c>
      <c r="W970" s="210" t="s">
        <v>544</v>
      </c>
      <c r="X970" s="218" t="s">
        <v>543</v>
      </c>
      <c r="Y970" s="218">
        <v>44545</v>
      </c>
      <c r="Z970" s="219">
        <v>89687</v>
      </c>
      <c r="AA970" s="219">
        <v>6.55</v>
      </c>
      <c r="AB970" s="219">
        <v>50.46</v>
      </c>
      <c r="AC970" s="219">
        <v>27.7</v>
      </c>
      <c r="AD970" s="219">
        <v>30.8</v>
      </c>
      <c r="AE970" s="219">
        <v>7.51</v>
      </c>
      <c r="AF970" s="219">
        <v>96.6</v>
      </c>
      <c r="AG970" s="219">
        <v>0.5</v>
      </c>
      <c r="AH970" s="220">
        <v>11.2</v>
      </c>
      <c r="AI970" s="220">
        <v>2</v>
      </c>
      <c r="AJ970" s="219" t="s">
        <v>88</v>
      </c>
      <c r="AK970" s="219" t="s">
        <v>88</v>
      </c>
      <c r="AL970" s="220">
        <v>2820</v>
      </c>
      <c r="AM970" s="220">
        <v>54750</v>
      </c>
      <c r="AN970" s="220">
        <v>3690</v>
      </c>
      <c r="AO970" s="220">
        <v>0.5</v>
      </c>
      <c r="AP970" s="220">
        <v>0.2484863293062323</v>
      </c>
      <c r="AQ970" s="220">
        <v>0.03</v>
      </c>
      <c r="AR970" s="220">
        <v>2.5</v>
      </c>
      <c r="AS970" s="220">
        <v>273</v>
      </c>
      <c r="AT970" s="220">
        <v>356</v>
      </c>
      <c r="AU970" s="219" t="s">
        <v>88</v>
      </c>
      <c r="AV970" s="220">
        <v>205</v>
      </c>
      <c r="AW970" s="220">
        <v>0.4</v>
      </c>
      <c r="AX970" s="220">
        <v>2.5</v>
      </c>
      <c r="AY970" s="220">
        <v>0.313</v>
      </c>
      <c r="AZ970" s="220">
        <v>24.9</v>
      </c>
      <c r="BA970" s="220">
        <v>20.399999999999999</v>
      </c>
      <c r="BB970" s="219">
        <v>0.05</v>
      </c>
      <c r="BC970" s="219" t="s">
        <v>88</v>
      </c>
      <c r="BD970" s="219" t="s">
        <v>88</v>
      </c>
      <c r="BE970" s="221">
        <v>1E-3</v>
      </c>
      <c r="BF970" s="219" t="s">
        <v>88</v>
      </c>
      <c r="BG970" s="219">
        <v>1.7999999999999999E-2</v>
      </c>
      <c r="BH970" s="219" t="s">
        <v>88</v>
      </c>
      <c r="BI970" s="222">
        <v>98.143751068108216</v>
      </c>
      <c r="BJ970" s="223">
        <v>14.786742467065991</v>
      </c>
      <c r="BK970" s="223">
        <v>75.433527931279713</v>
      </c>
      <c r="BL970" s="223">
        <v>80.14150832</v>
      </c>
      <c r="BM970" s="223">
        <v>93.114281801780962</v>
      </c>
      <c r="BN970" s="223">
        <v>61.608367706250007</v>
      </c>
      <c r="BO970" s="223">
        <v>89.888182341904681</v>
      </c>
      <c r="BP970" s="223">
        <v>5</v>
      </c>
      <c r="BQ970" s="223">
        <v>38.525104341785635</v>
      </c>
      <c r="BR970" s="220">
        <v>63.72141095286829</v>
      </c>
      <c r="BS970" s="129" t="str">
        <f t="shared" si="567"/>
        <v>MEDIA</v>
      </c>
      <c r="BT970" s="224">
        <v>7.9872204472843453</v>
      </c>
      <c r="BU970" s="225">
        <v>0.96599999999999997</v>
      </c>
      <c r="BV970" s="226">
        <v>0.1</v>
      </c>
      <c r="BW970" s="223">
        <v>0.79245154960846109</v>
      </c>
      <c r="BX970" s="222">
        <v>0.91</v>
      </c>
      <c r="BY970" s="226">
        <v>0.40500000000000003</v>
      </c>
      <c r="BZ970" s="226">
        <v>0.89481609022205888</v>
      </c>
      <c r="CA970" s="222">
        <v>0.35</v>
      </c>
      <c r="CB970" s="225">
        <v>0.63787746957627289</v>
      </c>
      <c r="CC970" s="198" t="str">
        <f t="shared" si="568"/>
        <v>Regular</v>
      </c>
      <c r="CD970" s="225">
        <v>0.10518390977794111</v>
      </c>
      <c r="CE970" s="220">
        <v>0</v>
      </c>
      <c r="CF970" s="220">
        <v>0</v>
      </c>
      <c r="CG970" s="225">
        <v>3.5061303259313704E-2</v>
      </c>
      <c r="CH970" s="199" t="str">
        <f t="shared" si="569"/>
        <v>Ninguna</v>
      </c>
      <c r="CI970" s="220">
        <v>0</v>
      </c>
      <c r="CJ970" s="220">
        <v>1</v>
      </c>
      <c r="CK970" s="220">
        <v>3.400000000000003E-2</v>
      </c>
      <c r="CL970" s="227">
        <v>0.34466666666666668</v>
      </c>
      <c r="CM970" s="200" t="str">
        <f t="shared" si="570"/>
        <v>Baja</v>
      </c>
      <c r="CN970" s="220">
        <v>0.59499999999999997</v>
      </c>
      <c r="CO970" s="220">
        <v>0.59499999999999997</v>
      </c>
      <c r="CP970" s="200" t="str">
        <f t="shared" si="571"/>
        <v>Media</v>
      </c>
      <c r="CQ970" s="228">
        <v>2.0701753896886231E-4</v>
      </c>
      <c r="CR970" s="228">
        <v>2.0701753896886231E-4</v>
      </c>
      <c r="CS970" s="200" t="str">
        <f t="shared" si="572"/>
        <v>Ninguna</v>
      </c>
      <c r="CT970" s="201" t="str">
        <f t="shared" si="566"/>
        <v>Eutrofico</v>
      </c>
      <c r="CU970" s="219" t="s">
        <v>3525</v>
      </c>
      <c r="CV970" s="219" t="s">
        <v>3526</v>
      </c>
      <c r="CW970" s="218">
        <v>44561</v>
      </c>
      <c r="CX970" s="106">
        <f t="shared" si="573"/>
        <v>2.7784863293062321</v>
      </c>
    </row>
    <row r="971" spans="1:102" ht="30" hidden="1" customHeight="1" x14ac:dyDescent="0.2">
      <c r="A971" s="209">
        <v>2021</v>
      </c>
      <c r="B971" s="210" t="s">
        <v>2824</v>
      </c>
      <c r="C971" s="210" t="s">
        <v>2825</v>
      </c>
      <c r="D971" s="211" t="s">
        <v>1611</v>
      </c>
      <c r="E971" s="210" t="s">
        <v>306</v>
      </c>
      <c r="F971" s="212" t="s">
        <v>1412</v>
      </c>
      <c r="G971" s="212" t="s">
        <v>1531</v>
      </c>
      <c r="H971" s="213">
        <v>-74.713842</v>
      </c>
      <c r="I971" s="214">
        <v>6.2385020000000004</v>
      </c>
      <c r="J971" s="215">
        <v>929578.88870000001</v>
      </c>
      <c r="K971" s="216">
        <v>1181655.1814999999</v>
      </c>
      <c r="L971" s="217">
        <v>165</v>
      </c>
      <c r="M971" s="212">
        <v>2</v>
      </c>
      <c r="N971" s="212" t="s">
        <v>79</v>
      </c>
      <c r="O971" s="212" t="s">
        <v>2741</v>
      </c>
      <c r="P971" s="212" t="s">
        <v>289</v>
      </c>
      <c r="Q971" s="210" t="s">
        <v>2773</v>
      </c>
      <c r="R971" s="210" t="s">
        <v>2774</v>
      </c>
      <c r="S971" s="210" t="s">
        <v>1612</v>
      </c>
      <c r="T971" s="210" t="s">
        <v>2826</v>
      </c>
      <c r="U971" s="211" t="s">
        <v>1614</v>
      </c>
      <c r="V971" s="210" t="s">
        <v>2827</v>
      </c>
      <c r="W971" s="210" t="s">
        <v>1616</v>
      </c>
      <c r="X971" s="218" t="s">
        <v>2825</v>
      </c>
      <c r="Y971" s="218">
        <v>44550</v>
      </c>
      <c r="Z971" s="219">
        <v>315000</v>
      </c>
      <c r="AA971" s="219">
        <v>7.29</v>
      </c>
      <c r="AB971" s="219">
        <v>37.770000000000003</v>
      </c>
      <c r="AC971" s="219">
        <v>24.1</v>
      </c>
      <c r="AD971" s="219">
        <v>30.1</v>
      </c>
      <c r="AE971" s="219">
        <v>8.99</v>
      </c>
      <c r="AF971" s="219">
        <v>111.4</v>
      </c>
      <c r="AG971" s="219">
        <v>6</v>
      </c>
      <c r="AH971" s="220">
        <v>10</v>
      </c>
      <c r="AI971" s="220">
        <v>2</v>
      </c>
      <c r="AJ971" s="219" t="s">
        <v>88</v>
      </c>
      <c r="AK971" s="219" t="s">
        <v>88</v>
      </c>
      <c r="AL971" s="220">
        <v>1090</v>
      </c>
      <c r="AM971" s="220">
        <v>29090</v>
      </c>
      <c r="AN971" s="220">
        <v>1187</v>
      </c>
      <c r="AO971" s="220">
        <v>0.5</v>
      </c>
      <c r="AP971" s="220">
        <v>0.2484863293062323</v>
      </c>
      <c r="AQ971" s="220">
        <v>0.03</v>
      </c>
      <c r="AR971" s="220">
        <v>2.5</v>
      </c>
      <c r="AS971" s="220">
        <v>9.1300000000000008</v>
      </c>
      <c r="AT971" s="220">
        <v>72</v>
      </c>
      <c r="AU971" s="219" t="s">
        <v>88</v>
      </c>
      <c r="AV971" s="220">
        <v>15</v>
      </c>
      <c r="AW971" s="220">
        <v>0.1</v>
      </c>
      <c r="AX971" s="220">
        <v>2.5</v>
      </c>
      <c r="AY971" s="220">
        <v>0.13700000000000001</v>
      </c>
      <c r="AZ971" s="220">
        <v>12.6</v>
      </c>
      <c r="BA971" s="220">
        <v>7.8</v>
      </c>
      <c r="BB971" s="219" t="s">
        <v>88</v>
      </c>
      <c r="BC971" s="219" t="s">
        <v>88</v>
      </c>
      <c r="BD971" s="219" t="s">
        <v>88</v>
      </c>
      <c r="BE971" s="221" t="s">
        <v>88</v>
      </c>
      <c r="BF971" s="219" t="s">
        <v>88</v>
      </c>
      <c r="BG971" s="219" t="s">
        <v>88</v>
      </c>
      <c r="BH971" s="219" t="s">
        <v>88</v>
      </c>
      <c r="BI971" s="222">
        <v>96.272442180608152</v>
      </c>
      <c r="BJ971" s="223">
        <v>21.713560063866179</v>
      </c>
      <c r="BK971" s="223">
        <v>93.091536811021314</v>
      </c>
      <c r="BL971" s="223">
        <v>80.14150832</v>
      </c>
      <c r="BM971" s="223">
        <v>93.114281801780962</v>
      </c>
      <c r="BN971" s="223">
        <v>61.608367706250007</v>
      </c>
      <c r="BO971" s="223">
        <v>67.586378566399986</v>
      </c>
      <c r="BP971" s="223">
        <v>77.828108897031768</v>
      </c>
      <c r="BQ971" s="223">
        <v>85.729167179161607</v>
      </c>
      <c r="BR971" s="220">
        <v>73.35431296708127</v>
      </c>
      <c r="BS971" s="129" t="str">
        <f t="shared" si="567"/>
        <v>BUENA</v>
      </c>
      <c r="BT971" s="224">
        <v>18.248175182481749</v>
      </c>
      <c r="BU971" s="225">
        <v>0.8859999999999999</v>
      </c>
      <c r="BV971" s="226">
        <v>0.31731784649317385</v>
      </c>
      <c r="BW971" s="223">
        <v>1</v>
      </c>
      <c r="BX971" s="222">
        <v>0.91</v>
      </c>
      <c r="BY971" s="226">
        <v>0.97499999999999998</v>
      </c>
      <c r="BZ971" s="226">
        <v>0.92865279578717097</v>
      </c>
      <c r="CA971" s="222">
        <v>0.8</v>
      </c>
      <c r="CB971" s="225">
        <v>0.83209588991924821</v>
      </c>
      <c r="CC971" s="198" t="str">
        <f t="shared" si="568"/>
        <v>Aceptable</v>
      </c>
      <c r="CD971" s="225">
        <v>7.1347204212829002E-2</v>
      </c>
      <c r="CE971" s="220">
        <v>0</v>
      </c>
      <c r="CF971" s="220">
        <v>0</v>
      </c>
      <c r="CG971" s="225">
        <v>2.3782401404276333E-2</v>
      </c>
      <c r="CH971" s="199" t="str">
        <f t="shared" si="569"/>
        <v>Ninguna</v>
      </c>
      <c r="CI971" s="220">
        <v>0</v>
      </c>
      <c r="CJ971" s="220">
        <v>1</v>
      </c>
      <c r="CK971" s="220">
        <v>0</v>
      </c>
      <c r="CL971" s="227">
        <v>0.33333333333333331</v>
      </c>
      <c r="CM971" s="200" t="str">
        <f t="shared" si="570"/>
        <v>Baja</v>
      </c>
      <c r="CN971" s="220">
        <v>2.4999999999999998E-2</v>
      </c>
      <c r="CO971" s="220">
        <v>2.4999999999999998E-2</v>
      </c>
      <c r="CP971" s="200" t="str">
        <f t="shared" si="571"/>
        <v>Ninguna</v>
      </c>
      <c r="CQ971" s="228">
        <v>2.6527557317695184E-3</v>
      </c>
      <c r="CR971" s="228">
        <v>2.6527557317695184E-3</v>
      </c>
      <c r="CS971" s="200" t="str">
        <f t="shared" si="572"/>
        <v>Ninguna</v>
      </c>
      <c r="CT971" s="201" t="str">
        <f t="shared" si="566"/>
        <v>Eutrofico</v>
      </c>
      <c r="CU971" s="219" t="s">
        <v>3527</v>
      </c>
      <c r="CV971" s="219" t="s">
        <v>3528</v>
      </c>
      <c r="CW971" s="218">
        <v>44567</v>
      </c>
      <c r="CX971" s="106">
        <f t="shared" si="573"/>
        <v>2.7784863293062321</v>
      </c>
    </row>
    <row r="972" spans="1:102" ht="30" hidden="1" customHeight="1" x14ac:dyDescent="0.2">
      <c r="A972" s="209">
        <v>2021</v>
      </c>
      <c r="B972" s="210" t="s">
        <v>3100</v>
      </c>
      <c r="C972" s="210" t="s">
        <v>3101</v>
      </c>
      <c r="D972" s="211" t="s">
        <v>3102</v>
      </c>
      <c r="E972" s="210" t="s">
        <v>314</v>
      </c>
      <c r="F972" s="212" t="s">
        <v>1412</v>
      </c>
      <c r="G972" s="212" t="s">
        <v>1531</v>
      </c>
      <c r="H972" s="213">
        <v>-74.246402000000003</v>
      </c>
      <c r="I972" s="214">
        <v>7.0023169999999997</v>
      </c>
      <c r="J972" s="215">
        <v>981338.07590000005</v>
      </c>
      <c r="K972" s="216">
        <v>1266085.6155000001</v>
      </c>
      <c r="L972" s="217" t="s">
        <v>3103</v>
      </c>
      <c r="M972" s="212" t="s">
        <v>2544</v>
      </c>
      <c r="N972" s="212" t="s">
        <v>79</v>
      </c>
      <c r="O972" s="212" t="s">
        <v>2741</v>
      </c>
      <c r="P972" s="212" t="s">
        <v>289</v>
      </c>
      <c r="Q972" s="210" t="s">
        <v>2898</v>
      </c>
      <c r="R972" s="210" t="s">
        <v>740</v>
      </c>
      <c r="S972" s="210" t="s">
        <v>3104</v>
      </c>
      <c r="T972" s="210" t="s">
        <v>3105</v>
      </c>
      <c r="U972" s="211">
        <v>152339</v>
      </c>
      <c r="V972" s="210" t="s">
        <v>3101</v>
      </c>
      <c r="W972" s="210" t="s">
        <v>3106</v>
      </c>
      <c r="X972" s="218" t="s">
        <v>3101</v>
      </c>
      <c r="Y972" s="218">
        <v>44551</v>
      </c>
      <c r="Z972" s="219">
        <v>11951</v>
      </c>
      <c r="AA972" s="219">
        <v>7.88</v>
      </c>
      <c r="AB972" s="219">
        <v>72.22</v>
      </c>
      <c r="AC972" s="219">
        <v>27.4</v>
      </c>
      <c r="AD972" s="219">
        <v>31.7</v>
      </c>
      <c r="AE972" s="219">
        <v>7.86</v>
      </c>
      <c r="AF972" s="219">
        <v>101.8</v>
      </c>
      <c r="AG972" s="219">
        <v>4.3000000000000007</v>
      </c>
      <c r="AH972" s="220">
        <v>10</v>
      </c>
      <c r="AI972" s="220">
        <v>2</v>
      </c>
      <c r="AJ972" s="219" t="s">
        <v>88</v>
      </c>
      <c r="AK972" s="219" t="s">
        <v>88</v>
      </c>
      <c r="AL972" s="220">
        <v>790</v>
      </c>
      <c r="AM972" s="220">
        <v>33140</v>
      </c>
      <c r="AN972" s="220">
        <v>1466</v>
      </c>
      <c r="AO972" s="220">
        <v>0.5</v>
      </c>
      <c r="AP972" s="220">
        <v>0.2484863293062323</v>
      </c>
      <c r="AQ972" s="220">
        <v>0.03</v>
      </c>
      <c r="AR972" s="220">
        <v>2.5</v>
      </c>
      <c r="AS972" s="220">
        <v>155</v>
      </c>
      <c r="AT972" s="220">
        <v>240</v>
      </c>
      <c r="AU972" s="219" t="s">
        <v>88</v>
      </c>
      <c r="AV972" s="220">
        <v>119</v>
      </c>
      <c r="AW972" s="220">
        <v>0.1</v>
      </c>
      <c r="AX972" s="220">
        <v>2.5</v>
      </c>
      <c r="AY972" s="220">
        <v>0.23499999999999999</v>
      </c>
      <c r="AZ972" s="220">
        <v>34.4</v>
      </c>
      <c r="BA972" s="220">
        <v>20.5</v>
      </c>
      <c r="BB972" s="219">
        <v>0.05</v>
      </c>
      <c r="BC972" s="219" t="s">
        <v>88</v>
      </c>
      <c r="BD972" s="219" t="s">
        <v>88</v>
      </c>
      <c r="BE972" s="221">
        <v>1E-3</v>
      </c>
      <c r="BF972" s="219" t="s">
        <v>88</v>
      </c>
      <c r="BG972" s="219">
        <v>0.01</v>
      </c>
      <c r="BH972" s="219" t="s">
        <v>88</v>
      </c>
      <c r="BI972" s="222">
        <v>98.81025407092848</v>
      </c>
      <c r="BJ972" s="223">
        <v>20.27496021753511</v>
      </c>
      <c r="BK972" s="223">
        <v>87.909699598101724</v>
      </c>
      <c r="BL972" s="223">
        <v>80.14150832</v>
      </c>
      <c r="BM972" s="223">
        <v>93.114281801780962</v>
      </c>
      <c r="BN972" s="223">
        <v>61.608367706250007</v>
      </c>
      <c r="BO972" s="223">
        <v>76.855014241440628</v>
      </c>
      <c r="BP972" s="223">
        <v>5</v>
      </c>
      <c r="BQ972" s="223">
        <v>62.886612736000018</v>
      </c>
      <c r="BR972" s="220">
        <v>66.48719896432182</v>
      </c>
      <c r="BS972" s="129" t="str">
        <f t="shared" si="567"/>
        <v>MEDIA</v>
      </c>
      <c r="BT972" s="224">
        <v>10.638297872340425</v>
      </c>
      <c r="BU972" s="225">
        <v>0.98199999999999998</v>
      </c>
      <c r="BV972" s="226">
        <v>0.24061511056928375</v>
      </c>
      <c r="BW972" s="223">
        <v>1</v>
      </c>
      <c r="BX972" s="222">
        <v>0.91</v>
      </c>
      <c r="BY972" s="226">
        <v>0.66300000000000003</v>
      </c>
      <c r="BZ972" s="226">
        <v>0.82994044877040518</v>
      </c>
      <c r="CA972" s="222">
        <v>0.6</v>
      </c>
      <c r="CB972" s="225">
        <v>0.75121777830755654</v>
      </c>
      <c r="CC972" s="198" t="str">
        <f t="shared" si="568"/>
        <v>Aceptable</v>
      </c>
      <c r="CD972" s="225">
        <v>0.17005955122959485</v>
      </c>
      <c r="CE972" s="220">
        <v>0</v>
      </c>
      <c r="CF972" s="220">
        <v>0</v>
      </c>
      <c r="CG972" s="225">
        <v>5.6686517076531613E-2</v>
      </c>
      <c r="CH972" s="199" t="str">
        <f t="shared" si="569"/>
        <v>Ninguna</v>
      </c>
      <c r="CI972" s="220">
        <v>0</v>
      </c>
      <c r="CJ972" s="220">
        <v>1</v>
      </c>
      <c r="CK972" s="220">
        <v>0</v>
      </c>
      <c r="CL972" s="227">
        <v>0.33333333333333331</v>
      </c>
      <c r="CM972" s="200" t="str">
        <f t="shared" si="570"/>
        <v>Baja</v>
      </c>
      <c r="CN972" s="220">
        <v>0.33699999999999997</v>
      </c>
      <c r="CO972" s="220">
        <v>0.33699999999999997</v>
      </c>
      <c r="CP972" s="200" t="str">
        <f t="shared" si="571"/>
        <v>Baja</v>
      </c>
      <c r="CQ972" s="228">
        <v>1.995732251148253E-2</v>
      </c>
      <c r="CR972" s="228">
        <v>1.995732251148253E-2</v>
      </c>
      <c r="CS972" s="200" t="str">
        <f t="shared" si="572"/>
        <v>Ninguna</v>
      </c>
      <c r="CT972" s="201" t="str">
        <f t="shared" si="566"/>
        <v>Eutrofico</v>
      </c>
      <c r="CU972" s="219" t="s">
        <v>3529</v>
      </c>
      <c r="CV972" s="219" t="s">
        <v>3530</v>
      </c>
      <c r="CW972" s="218">
        <v>44568</v>
      </c>
      <c r="CX972" s="106">
        <f t="shared" si="573"/>
        <v>2.7784863293062321</v>
      </c>
    </row>
    <row r="973" spans="1:102" ht="30" hidden="1" customHeight="1" x14ac:dyDescent="0.2">
      <c r="A973" s="209">
        <v>2021</v>
      </c>
      <c r="B973" s="210" t="s">
        <v>2883</v>
      </c>
      <c r="C973" s="210" t="s">
        <v>248</v>
      </c>
      <c r="D973" s="211" t="s">
        <v>1797</v>
      </c>
      <c r="E973" s="210" t="s">
        <v>240</v>
      </c>
      <c r="F973" s="212" t="s">
        <v>241</v>
      </c>
      <c r="G973" s="212" t="s">
        <v>1507</v>
      </c>
      <c r="H973" s="213">
        <v>-75.149338</v>
      </c>
      <c r="I973" s="214">
        <v>7.0691309999999996</v>
      </c>
      <c r="J973" s="215">
        <v>881578.66570000001</v>
      </c>
      <c r="K973" s="216">
        <v>1273607.6124</v>
      </c>
      <c r="L973" s="217">
        <v>1594</v>
      </c>
      <c r="M973" s="212">
        <v>2</v>
      </c>
      <c r="N973" s="212" t="s">
        <v>79</v>
      </c>
      <c r="O973" s="212" t="s">
        <v>2684</v>
      </c>
      <c r="P973" s="212" t="s">
        <v>685</v>
      </c>
      <c r="Q973" s="210" t="s">
        <v>243</v>
      </c>
      <c r="R973" s="210" t="s">
        <v>2694</v>
      </c>
      <c r="S973" s="210" t="s">
        <v>507</v>
      </c>
      <c r="T973" s="210" t="s">
        <v>2695</v>
      </c>
      <c r="U973" s="211" t="s">
        <v>245</v>
      </c>
      <c r="V973" s="210" t="s">
        <v>2884</v>
      </c>
      <c r="W973" s="210" t="s">
        <v>247</v>
      </c>
      <c r="X973" s="218" t="s">
        <v>248</v>
      </c>
      <c r="Y973" s="218">
        <v>44543</v>
      </c>
      <c r="Z973" s="219">
        <v>12</v>
      </c>
      <c r="AA973" s="219">
        <v>6.73</v>
      </c>
      <c r="AB973" s="219">
        <v>33.94</v>
      </c>
      <c r="AC973" s="219">
        <v>19.899999999999999</v>
      </c>
      <c r="AD973" s="219">
        <v>23</v>
      </c>
      <c r="AE973" s="219">
        <v>7.65</v>
      </c>
      <c r="AF973" s="219">
        <v>101.5</v>
      </c>
      <c r="AG973" s="219">
        <v>3.1000000000000014</v>
      </c>
      <c r="AH973" s="220">
        <v>10</v>
      </c>
      <c r="AI973" s="220">
        <v>2</v>
      </c>
      <c r="AJ973" s="219" t="s">
        <v>88</v>
      </c>
      <c r="AK973" s="219" t="s">
        <v>88</v>
      </c>
      <c r="AL973" s="220">
        <v>588</v>
      </c>
      <c r="AM973" s="220">
        <v>2223</v>
      </c>
      <c r="AN973" s="220">
        <v>599</v>
      </c>
      <c r="AO973" s="220">
        <v>0.5</v>
      </c>
      <c r="AP973" s="220">
        <v>0.2484863293062323</v>
      </c>
      <c r="AQ973" s="220">
        <v>0.03</v>
      </c>
      <c r="AR973" s="220">
        <v>2.5</v>
      </c>
      <c r="AS973" s="220">
        <v>1.37</v>
      </c>
      <c r="AT973" s="220">
        <v>21</v>
      </c>
      <c r="AU973" s="219" t="s">
        <v>88</v>
      </c>
      <c r="AV973" s="220">
        <v>7</v>
      </c>
      <c r="AW973" s="220">
        <v>0.1</v>
      </c>
      <c r="AX973" s="220">
        <v>5.26</v>
      </c>
      <c r="AY973" s="220">
        <v>0.107</v>
      </c>
      <c r="AZ973" s="220">
        <v>2.84</v>
      </c>
      <c r="BA973" s="220">
        <v>3.24</v>
      </c>
      <c r="BB973" s="219">
        <v>0.05</v>
      </c>
      <c r="BC973" s="219" t="s">
        <v>88</v>
      </c>
      <c r="BD973" s="219" t="s">
        <v>88</v>
      </c>
      <c r="BE973" s="221">
        <v>1E-3</v>
      </c>
      <c r="BF973" s="219" t="s">
        <v>88</v>
      </c>
      <c r="BG973" s="219">
        <v>0.01</v>
      </c>
      <c r="BH973" s="219" t="s">
        <v>88</v>
      </c>
      <c r="BI973" s="222">
        <v>98.812449164045034</v>
      </c>
      <c r="BJ973" s="223">
        <v>26.862016273725118</v>
      </c>
      <c r="BK973" s="223">
        <v>81.244479880942407</v>
      </c>
      <c r="BL973" s="223">
        <v>80.14150832</v>
      </c>
      <c r="BM973" s="223">
        <v>93.114281801780962</v>
      </c>
      <c r="BN973" s="223">
        <v>61.608367706250007</v>
      </c>
      <c r="BO973" s="223">
        <v>82.438239885695339</v>
      </c>
      <c r="BP973" s="223">
        <v>94.588004060827799</v>
      </c>
      <c r="BQ973" s="223">
        <v>83.770569213099108</v>
      </c>
      <c r="BR973" s="220">
        <v>75.99556677294315</v>
      </c>
      <c r="BS973" s="129" t="str">
        <f t="shared" si="567"/>
        <v>BUENA</v>
      </c>
      <c r="BT973" s="224">
        <v>49.158878504672899</v>
      </c>
      <c r="BU973" s="225">
        <v>0.98499999999999988</v>
      </c>
      <c r="BV973" s="226">
        <v>0.56853784282185271</v>
      </c>
      <c r="BW973" s="223">
        <v>0.87021113641679371</v>
      </c>
      <c r="BX973" s="222">
        <v>0.91</v>
      </c>
      <c r="BY973" s="226">
        <v>0.999</v>
      </c>
      <c r="BZ973" s="226">
        <v>0.9381764608732257</v>
      </c>
      <c r="CA973" s="222">
        <v>0.15</v>
      </c>
      <c r="CB973" s="225">
        <v>0.7786295616156621</v>
      </c>
      <c r="CC973" s="198" t="str">
        <f t="shared" si="568"/>
        <v>Aceptable</v>
      </c>
      <c r="CD973" s="225">
        <v>6.1823539126774268E-2</v>
      </c>
      <c r="CE973" s="220">
        <v>0</v>
      </c>
      <c r="CF973" s="220">
        <v>0</v>
      </c>
      <c r="CG973" s="225">
        <v>2.0607846375591422E-2</v>
      </c>
      <c r="CH973" s="199" t="str">
        <f t="shared" si="569"/>
        <v>Ninguna</v>
      </c>
      <c r="CI973" s="220">
        <v>0</v>
      </c>
      <c r="CJ973" s="220">
        <v>0.43428609911143501</v>
      </c>
      <c r="CK973" s="220">
        <v>0</v>
      </c>
      <c r="CL973" s="227">
        <v>0.14476203303714499</v>
      </c>
      <c r="CM973" s="200" t="str">
        <f t="shared" si="570"/>
        <v>Ninguna</v>
      </c>
      <c r="CN973" s="220">
        <v>0</v>
      </c>
      <c r="CO973" s="220">
        <v>0</v>
      </c>
      <c r="CP973" s="200" t="str">
        <f t="shared" si="571"/>
        <v>Ninguna</v>
      </c>
      <c r="CQ973" s="228">
        <v>3.8514709901417388E-4</v>
      </c>
      <c r="CR973" s="228">
        <v>3.8514709901417388E-4</v>
      </c>
      <c r="CS973" s="200" t="str">
        <f t="shared" si="572"/>
        <v>Ninguna</v>
      </c>
      <c r="CT973" s="201" t="str">
        <f t="shared" si="566"/>
        <v>Eutrofico</v>
      </c>
      <c r="CU973" s="219" t="s">
        <v>3531</v>
      </c>
      <c r="CV973" s="219" t="s">
        <v>3532</v>
      </c>
      <c r="CW973" s="218">
        <v>44560</v>
      </c>
      <c r="CX973" s="106">
        <f t="shared" si="573"/>
        <v>5.5384863293062319</v>
      </c>
    </row>
    <row r="974" spans="1:102" ht="30" hidden="1" customHeight="1" x14ac:dyDescent="0.2">
      <c r="A974" s="209">
        <v>2021</v>
      </c>
      <c r="B974" s="210" t="s">
        <v>2887</v>
      </c>
      <c r="C974" s="210" t="s">
        <v>248</v>
      </c>
      <c r="D974" s="211" t="s">
        <v>1800</v>
      </c>
      <c r="E974" s="210" t="s">
        <v>240</v>
      </c>
      <c r="F974" s="212" t="s">
        <v>241</v>
      </c>
      <c r="G974" s="212" t="s">
        <v>1494</v>
      </c>
      <c r="H974" s="213">
        <v>-75.139740000000003</v>
      </c>
      <c r="I974" s="214">
        <v>7.0767959999999999</v>
      </c>
      <c r="J974" s="215">
        <v>882641.15720000002</v>
      </c>
      <c r="K974" s="216">
        <v>1274453.0045</v>
      </c>
      <c r="L974" s="217">
        <v>1506</v>
      </c>
      <c r="M974" s="212">
        <v>2</v>
      </c>
      <c r="N974" s="212" t="s">
        <v>79</v>
      </c>
      <c r="O974" s="212" t="s">
        <v>2684</v>
      </c>
      <c r="P974" s="212" t="s">
        <v>685</v>
      </c>
      <c r="Q974" s="210" t="s">
        <v>243</v>
      </c>
      <c r="R974" s="210" t="s">
        <v>2694</v>
      </c>
      <c r="S974" s="210" t="s">
        <v>507</v>
      </c>
      <c r="T974" s="210" t="s">
        <v>2695</v>
      </c>
      <c r="U974" s="211" t="s">
        <v>245</v>
      </c>
      <c r="V974" s="210" t="s">
        <v>2884</v>
      </c>
      <c r="W974" s="210" t="s">
        <v>247</v>
      </c>
      <c r="X974" s="218" t="s">
        <v>248</v>
      </c>
      <c r="Y974" s="218">
        <v>44543</v>
      </c>
      <c r="Z974" s="219">
        <v>198</v>
      </c>
      <c r="AA974" s="219">
        <v>6.83</v>
      </c>
      <c r="AB974" s="219">
        <v>131.6</v>
      </c>
      <c r="AC974" s="219">
        <v>17.899999999999999</v>
      </c>
      <c r="AD974" s="219">
        <v>20.100000000000001</v>
      </c>
      <c r="AE974" s="219">
        <v>4.76</v>
      </c>
      <c r="AF974" s="219">
        <v>67.7</v>
      </c>
      <c r="AG974" s="219">
        <v>2.2000000000000028</v>
      </c>
      <c r="AH974" s="220">
        <v>54</v>
      </c>
      <c r="AI974" s="220">
        <v>19.100000000000001</v>
      </c>
      <c r="AJ974" s="219" t="s">
        <v>88</v>
      </c>
      <c r="AK974" s="219" t="s">
        <v>88</v>
      </c>
      <c r="AL974" s="220">
        <v>70300</v>
      </c>
      <c r="AM974" s="220">
        <v>547500</v>
      </c>
      <c r="AN974" s="220">
        <v>72700</v>
      </c>
      <c r="AO974" s="220">
        <v>1.1299999999999999</v>
      </c>
      <c r="AP974" s="220">
        <v>0.2484863293062323</v>
      </c>
      <c r="AQ974" s="220">
        <v>0.03</v>
      </c>
      <c r="AR974" s="220">
        <v>2.5</v>
      </c>
      <c r="AS974" s="220">
        <v>9.8699999999999992</v>
      </c>
      <c r="AT974" s="220">
        <v>109</v>
      </c>
      <c r="AU974" s="219" t="s">
        <v>88</v>
      </c>
      <c r="AV974" s="220">
        <v>12</v>
      </c>
      <c r="AW974" s="220">
        <v>0.1</v>
      </c>
      <c r="AX974" s="220">
        <v>8.65</v>
      </c>
      <c r="AY974" s="220">
        <v>0.73399999999999999</v>
      </c>
      <c r="AZ974" s="220">
        <v>35.299999999999997</v>
      </c>
      <c r="BA974" s="220">
        <v>11.2</v>
      </c>
      <c r="BB974" s="219">
        <v>0.05</v>
      </c>
      <c r="BC974" s="219" t="s">
        <v>88</v>
      </c>
      <c r="BD974" s="219" t="s">
        <v>88</v>
      </c>
      <c r="BE974" s="221">
        <v>1E-3</v>
      </c>
      <c r="BF974" s="219" t="s">
        <v>88</v>
      </c>
      <c r="BG974" s="219">
        <v>0.01</v>
      </c>
      <c r="BH974" s="219" t="s">
        <v>88</v>
      </c>
      <c r="BI974" s="222">
        <v>70.43588445984129</v>
      </c>
      <c r="BJ974" s="223">
        <v>4.4708965677830186</v>
      </c>
      <c r="BK974" s="223">
        <v>84.187682121598272</v>
      </c>
      <c r="BL974" s="223">
        <v>13.830249928397009</v>
      </c>
      <c r="BM974" s="223">
        <v>93.114281801780962</v>
      </c>
      <c r="BN974" s="223">
        <v>37.355347302672371</v>
      </c>
      <c r="BO974" s="223">
        <v>85.842310056788847</v>
      </c>
      <c r="BP974" s="223">
        <v>76.47839377573672</v>
      </c>
      <c r="BQ974" s="223">
        <v>83.409212370747099</v>
      </c>
      <c r="BR974" s="220">
        <v>57.059526618653244</v>
      </c>
      <c r="BS974" s="129" t="str">
        <f t="shared" si="567"/>
        <v>MEDIA</v>
      </c>
      <c r="BT974" s="224">
        <v>11.78474114441417</v>
      </c>
      <c r="BU974" s="225">
        <v>0.67700000000000005</v>
      </c>
      <c r="BV974" s="226">
        <v>0.1</v>
      </c>
      <c r="BW974" s="223">
        <v>0.9166615936175585</v>
      </c>
      <c r="BX974" s="222">
        <v>0.26</v>
      </c>
      <c r="BY974" s="226">
        <v>0.98399999999999999</v>
      </c>
      <c r="BZ974" s="226">
        <v>0.61998311682712437</v>
      </c>
      <c r="CA974" s="222">
        <v>0.6</v>
      </c>
      <c r="CB974" s="225">
        <v>0.59561025946225554</v>
      </c>
      <c r="CC974" s="198" t="str">
        <f t="shared" si="568"/>
        <v>Regular</v>
      </c>
      <c r="CD974" s="225">
        <v>0.38001688317287563</v>
      </c>
      <c r="CE974" s="220">
        <v>0</v>
      </c>
      <c r="CF974" s="220">
        <v>0</v>
      </c>
      <c r="CG974" s="225">
        <v>0.12667229439095853</v>
      </c>
      <c r="CH974" s="199" t="str">
        <f t="shared" si="569"/>
        <v>Ninguna</v>
      </c>
      <c r="CI974" s="220">
        <v>0.84672335707340929</v>
      </c>
      <c r="CJ974" s="220">
        <v>1</v>
      </c>
      <c r="CK974" s="220">
        <v>0.32299999999999995</v>
      </c>
      <c r="CL974" s="227">
        <v>0.72324111902446975</v>
      </c>
      <c r="CM974" s="200" t="str">
        <f t="shared" si="570"/>
        <v>Alta</v>
      </c>
      <c r="CN974" s="220">
        <v>1.6000000000000004E-2</v>
      </c>
      <c r="CO974" s="220">
        <v>1.6000000000000004E-2</v>
      </c>
      <c r="CP974" s="200" t="str">
        <f t="shared" si="571"/>
        <v>Ninguna</v>
      </c>
      <c r="CQ974" s="228">
        <v>5.4373754290610969E-4</v>
      </c>
      <c r="CR974" s="228">
        <v>5.4373754290610969E-4</v>
      </c>
      <c r="CS974" s="200" t="str">
        <f t="shared" si="572"/>
        <v>Ninguna</v>
      </c>
      <c r="CT974" s="201" t="str">
        <f t="shared" si="566"/>
        <v>Eutrofico</v>
      </c>
      <c r="CU974" s="219" t="s">
        <v>3533</v>
      </c>
      <c r="CV974" s="219" t="s">
        <v>3532</v>
      </c>
      <c r="CW974" s="218">
        <v>44560</v>
      </c>
      <c r="CX974" s="106">
        <f t="shared" si="573"/>
        <v>8.9284863293062333</v>
      </c>
    </row>
    <row r="975" spans="1:102" ht="30" hidden="1" customHeight="1" x14ac:dyDescent="0.2">
      <c r="A975" s="209">
        <v>2021</v>
      </c>
      <c r="B975" s="210" t="s">
        <v>3023</v>
      </c>
      <c r="C975" s="210" t="s">
        <v>1115</v>
      </c>
      <c r="D975" s="211" t="s">
        <v>2127</v>
      </c>
      <c r="E975" s="210" t="s">
        <v>1117</v>
      </c>
      <c r="F975" s="212" t="s">
        <v>107</v>
      </c>
      <c r="G975" s="212" t="s">
        <v>1494</v>
      </c>
      <c r="H975" s="213">
        <v>-75.85848</v>
      </c>
      <c r="I975" s="214">
        <v>5.7793999999999999</v>
      </c>
      <c r="J975" s="215">
        <v>802712.80570000003</v>
      </c>
      <c r="K975" s="216">
        <v>1131151.0641999999</v>
      </c>
      <c r="L975" s="217">
        <v>1546</v>
      </c>
      <c r="M975" s="212">
        <v>2</v>
      </c>
      <c r="N975" s="212" t="s">
        <v>79</v>
      </c>
      <c r="O975" s="212" t="s">
        <v>2545</v>
      </c>
      <c r="P975" s="212" t="s">
        <v>80</v>
      </c>
      <c r="Q975" s="210" t="s">
        <v>2571</v>
      </c>
      <c r="R975" s="210" t="s">
        <v>725</v>
      </c>
      <c r="S975" s="210" t="s">
        <v>115</v>
      </c>
      <c r="T975" s="210" t="s">
        <v>116</v>
      </c>
      <c r="U975" s="211" t="s">
        <v>1118</v>
      </c>
      <c r="V975" s="210" t="s">
        <v>1119</v>
      </c>
      <c r="W975" s="210" t="s">
        <v>1120</v>
      </c>
      <c r="X975" s="218" t="s">
        <v>1115</v>
      </c>
      <c r="Y975" s="218">
        <v>44516</v>
      </c>
      <c r="Z975" s="219">
        <v>838.5</v>
      </c>
      <c r="AA975" s="219">
        <v>7.98</v>
      </c>
      <c r="AB975" s="219">
        <v>136.19999999999999</v>
      </c>
      <c r="AC975" s="219">
        <v>20</v>
      </c>
      <c r="AD975" s="219">
        <v>23</v>
      </c>
      <c r="AE975" s="219">
        <v>7.68</v>
      </c>
      <c r="AF975" s="219">
        <v>101.7</v>
      </c>
      <c r="AG975" s="219">
        <v>3</v>
      </c>
      <c r="AH975" s="220">
        <v>10</v>
      </c>
      <c r="AI975" s="220">
        <v>4.6500000000000004</v>
      </c>
      <c r="AJ975" s="219" t="s">
        <v>88</v>
      </c>
      <c r="AK975" s="219" t="s">
        <v>88</v>
      </c>
      <c r="AL975" s="220">
        <v>86000</v>
      </c>
      <c r="AM975" s="220" t="s">
        <v>88</v>
      </c>
      <c r="AN975" s="220" t="s">
        <v>88</v>
      </c>
      <c r="AO975" s="220" t="s">
        <v>88</v>
      </c>
      <c r="AP975" s="220">
        <v>0.5240802581731443</v>
      </c>
      <c r="AQ975" s="220" t="s">
        <v>88</v>
      </c>
      <c r="AR975" s="220" t="s">
        <v>88</v>
      </c>
      <c r="AS975" s="220" t="s">
        <v>88</v>
      </c>
      <c r="AT975" s="220" t="s">
        <v>88</v>
      </c>
      <c r="AU975" s="219" t="s">
        <v>88</v>
      </c>
      <c r="AV975" s="220">
        <v>232</v>
      </c>
      <c r="AW975" s="220" t="s">
        <v>88</v>
      </c>
      <c r="AX975" s="220">
        <v>2.5</v>
      </c>
      <c r="AY975" s="220">
        <v>0.1</v>
      </c>
      <c r="AZ975" s="220" t="s">
        <v>88</v>
      </c>
      <c r="BA975" s="220" t="s">
        <v>88</v>
      </c>
      <c r="BB975" s="219" t="s">
        <v>88</v>
      </c>
      <c r="BC975" s="219" t="s">
        <v>88</v>
      </c>
      <c r="BD975" s="219" t="s">
        <v>88</v>
      </c>
      <c r="BE975" s="221" t="s">
        <v>88</v>
      </c>
      <c r="BF975" s="219" t="s">
        <v>88</v>
      </c>
      <c r="BG975" s="219" t="s">
        <v>88</v>
      </c>
      <c r="BH975" s="219" t="s">
        <v>88</v>
      </c>
      <c r="BI975" s="222">
        <v>98.811533012170031</v>
      </c>
      <c r="BJ975" s="223">
        <v>2</v>
      </c>
      <c r="BK975" s="223">
        <v>85.503734651789273</v>
      </c>
      <c r="BL975" s="223">
        <v>59.644766201817312</v>
      </c>
      <c r="BM975" s="223">
        <v>85.380228066560022</v>
      </c>
      <c r="BN975" s="223">
        <v>2</v>
      </c>
      <c r="BO975" s="223">
        <v>82.8532985051</v>
      </c>
      <c r="BP975" s="223">
        <v>5</v>
      </c>
      <c r="BQ975" s="223">
        <v>20</v>
      </c>
      <c r="BR975" s="220">
        <v>51.907648363131635</v>
      </c>
      <c r="BS975" s="129" t="str">
        <f t="shared" si="567"/>
        <v>MEDIA</v>
      </c>
      <c r="BT975" s="224">
        <v>25</v>
      </c>
      <c r="BU975" s="225">
        <v>0.98299999999999987</v>
      </c>
      <c r="BV975" s="226">
        <v>0.1</v>
      </c>
      <c r="BW975" s="223">
        <v>1</v>
      </c>
      <c r="BX975" s="222">
        <v>0.91</v>
      </c>
      <c r="BY975" s="226">
        <v>0.32399999999999995</v>
      </c>
      <c r="BZ975" s="226">
        <v>0.60207857411276045</v>
      </c>
      <c r="CA975" s="222">
        <v>0.15</v>
      </c>
      <c r="CB975" s="225">
        <v>0.58933100037578656</v>
      </c>
      <c r="CC975" s="198" t="str">
        <f t="shared" si="568"/>
        <v>Regular</v>
      </c>
      <c r="CD975" s="225">
        <v>0.39792142588723955</v>
      </c>
      <c r="CE975" s="220">
        <v>1</v>
      </c>
      <c r="CF975" s="220">
        <v>1</v>
      </c>
      <c r="CG975" s="225">
        <v>0.79930714196241315</v>
      </c>
      <c r="CH975" s="199" t="str">
        <f t="shared" si="569"/>
        <v>Alta</v>
      </c>
      <c r="CI975" s="220">
        <v>0.41721706702296779</v>
      </c>
      <c r="CJ975" s="220">
        <v>1</v>
      </c>
      <c r="CK975" s="220">
        <v>0</v>
      </c>
      <c r="CL975" s="227">
        <v>0.47240568900765595</v>
      </c>
      <c r="CM975" s="200" t="str">
        <f t="shared" si="570"/>
        <v>Media</v>
      </c>
      <c r="CN975" s="220">
        <v>0.67600000000000005</v>
      </c>
      <c r="CO975" s="220">
        <v>0.67600000000000005</v>
      </c>
      <c r="CP975" s="200" t="str">
        <f t="shared" si="571"/>
        <v>Alta</v>
      </c>
      <c r="CQ975" s="228">
        <v>2.7949729505070377E-2</v>
      </c>
      <c r="CR975" s="228">
        <v>2.7949729505070377E-2</v>
      </c>
      <c r="CS975" s="200" t="str">
        <f t="shared" si="572"/>
        <v>Ninguna</v>
      </c>
      <c r="CT975" s="201" t="str">
        <f t="shared" si="566"/>
        <v>Eutrofico</v>
      </c>
      <c r="CU975" s="219" t="s">
        <v>3534</v>
      </c>
      <c r="CV975" s="219" t="s">
        <v>3535</v>
      </c>
      <c r="CW975" s="218">
        <v>44536</v>
      </c>
      <c r="CX975" s="106" t="e">
        <f t="shared" si="573"/>
        <v>#VALUE!</v>
      </c>
    </row>
    <row r="976" spans="1:102" ht="30" hidden="1" customHeight="1" x14ac:dyDescent="0.2">
      <c r="A976" s="209">
        <v>2021</v>
      </c>
      <c r="B976" s="210" t="s">
        <v>3024</v>
      </c>
      <c r="C976" s="210" t="s">
        <v>1115</v>
      </c>
      <c r="D976" s="211" t="s">
        <v>2130</v>
      </c>
      <c r="E976" s="210" t="s">
        <v>472</v>
      </c>
      <c r="F976" s="212" t="s">
        <v>107</v>
      </c>
      <c r="G976" s="212" t="s">
        <v>1951</v>
      </c>
      <c r="H976" s="213">
        <v>-75.850155999999998</v>
      </c>
      <c r="I976" s="214">
        <v>5.8530769999999999</v>
      </c>
      <c r="J976" s="215">
        <v>803660.75309999997</v>
      </c>
      <c r="K976" s="216">
        <v>1139299.6505</v>
      </c>
      <c r="L976" s="217">
        <v>1120</v>
      </c>
      <c r="M976" s="212">
        <v>2</v>
      </c>
      <c r="N976" s="212" t="s">
        <v>79</v>
      </c>
      <c r="O976" s="212" t="s">
        <v>2545</v>
      </c>
      <c r="P976" s="212" t="s">
        <v>80</v>
      </c>
      <c r="Q976" s="210" t="s">
        <v>2571</v>
      </c>
      <c r="R976" s="210" t="s">
        <v>725</v>
      </c>
      <c r="S976" s="210" t="s">
        <v>115</v>
      </c>
      <c r="T976" s="210" t="s">
        <v>116</v>
      </c>
      <c r="U976" s="211" t="s">
        <v>1118</v>
      </c>
      <c r="V976" s="210" t="s">
        <v>1119</v>
      </c>
      <c r="W976" s="210" t="s">
        <v>1120</v>
      </c>
      <c r="X976" s="218" t="s">
        <v>1115</v>
      </c>
      <c r="Y976" s="218">
        <v>44516</v>
      </c>
      <c r="Z976" s="219">
        <v>2329.63</v>
      </c>
      <c r="AA976" s="219">
        <v>8.0299999999999994</v>
      </c>
      <c r="AB976" s="219">
        <v>155.9</v>
      </c>
      <c r="AC976" s="219">
        <v>22.6</v>
      </c>
      <c r="AD976" s="219">
        <v>27.2</v>
      </c>
      <c r="AE976" s="219">
        <v>7.66</v>
      </c>
      <c r="AF976" s="219">
        <v>101.9</v>
      </c>
      <c r="AG976" s="219">
        <v>4.5999999999999979</v>
      </c>
      <c r="AH976" s="220">
        <v>10</v>
      </c>
      <c r="AI976" s="220">
        <v>2</v>
      </c>
      <c r="AJ976" s="219" t="s">
        <v>88</v>
      </c>
      <c r="AK976" s="219" t="s">
        <v>88</v>
      </c>
      <c r="AL976" s="220">
        <v>2530</v>
      </c>
      <c r="AM976" s="220" t="s">
        <v>88</v>
      </c>
      <c r="AN976" s="220" t="s">
        <v>88</v>
      </c>
      <c r="AO976" s="220" t="s">
        <v>88</v>
      </c>
      <c r="AP976" s="220">
        <v>0.5240802581731443</v>
      </c>
      <c r="AQ976" s="220" t="s">
        <v>88</v>
      </c>
      <c r="AR976" s="220" t="s">
        <v>88</v>
      </c>
      <c r="AS976" s="220" t="s">
        <v>88</v>
      </c>
      <c r="AT976" s="220" t="s">
        <v>88</v>
      </c>
      <c r="AU976" s="219" t="s">
        <v>88</v>
      </c>
      <c r="AV976" s="220">
        <v>51</v>
      </c>
      <c r="AW976" s="220" t="s">
        <v>88</v>
      </c>
      <c r="AX976" s="220">
        <v>9.86</v>
      </c>
      <c r="AY976" s="220">
        <v>0.13</v>
      </c>
      <c r="AZ976" s="220" t="s">
        <v>88</v>
      </c>
      <c r="BA976" s="220" t="s">
        <v>88</v>
      </c>
      <c r="BB976" s="219" t="s">
        <v>88</v>
      </c>
      <c r="BC976" s="219" t="s">
        <v>88</v>
      </c>
      <c r="BD976" s="219" t="s">
        <v>88</v>
      </c>
      <c r="BE976" s="221" t="s">
        <v>88</v>
      </c>
      <c r="BF976" s="219" t="s">
        <v>88</v>
      </c>
      <c r="BG976" s="219" t="s">
        <v>88</v>
      </c>
      <c r="BH976" s="219" t="s">
        <v>88</v>
      </c>
      <c r="BI976" s="222">
        <v>98.808428577481124</v>
      </c>
      <c r="BJ976" s="223">
        <v>2</v>
      </c>
      <c r="BK976" s="223">
        <v>84.171391315896471</v>
      </c>
      <c r="BL976" s="223">
        <v>80.14150832</v>
      </c>
      <c r="BM976" s="223">
        <v>85.380228066560022</v>
      </c>
      <c r="BN976" s="223">
        <v>2</v>
      </c>
      <c r="BO976" s="223">
        <v>75.311752751873868</v>
      </c>
      <c r="BP976" s="223">
        <v>5</v>
      </c>
      <c r="BQ976" s="223">
        <v>20</v>
      </c>
      <c r="BR976" s="220">
        <v>53.261049899963794</v>
      </c>
      <c r="BS976" s="129" t="str">
        <f t="shared" si="567"/>
        <v>MEDIA</v>
      </c>
      <c r="BT976" s="224">
        <v>75.84615384615384</v>
      </c>
      <c r="BU976" s="225">
        <v>0.98099999999999987</v>
      </c>
      <c r="BV976" s="226">
        <v>0.1</v>
      </c>
      <c r="BW976" s="223">
        <v>0.9845572551667795</v>
      </c>
      <c r="BX976" s="222">
        <v>0.91</v>
      </c>
      <c r="BY976" s="226">
        <v>0.86699999999999999</v>
      </c>
      <c r="BZ976" s="226">
        <v>0.52311485499247823</v>
      </c>
      <c r="CA976" s="222">
        <v>0.15</v>
      </c>
      <c r="CB976" s="225">
        <v>0.65181409542229618</v>
      </c>
      <c r="CC976" s="198" t="str">
        <f t="shared" si="568"/>
        <v>Regular</v>
      </c>
      <c r="CD976" s="225">
        <v>0.47688514500752172</v>
      </c>
      <c r="CE976" s="220">
        <v>1</v>
      </c>
      <c r="CF976" s="220">
        <v>1</v>
      </c>
      <c r="CG976" s="225">
        <v>0.82562838166917396</v>
      </c>
      <c r="CH976" s="199" t="str">
        <f t="shared" si="569"/>
        <v>Muy Alta</v>
      </c>
      <c r="CI976" s="220">
        <v>0</v>
      </c>
      <c r="CJ976" s="220">
        <v>1</v>
      </c>
      <c r="CK976" s="220">
        <v>0</v>
      </c>
      <c r="CL976" s="227">
        <v>0.33333333333333331</v>
      </c>
      <c r="CM976" s="200" t="str">
        <f t="shared" si="570"/>
        <v>Baja</v>
      </c>
      <c r="CN976" s="220">
        <v>0.13300000000000001</v>
      </c>
      <c r="CO976" s="220">
        <v>0.13300000000000001</v>
      </c>
      <c r="CP976" s="200" t="str">
        <f t="shared" si="571"/>
        <v>Ninguna</v>
      </c>
      <c r="CQ976" s="228">
        <v>3.3038025038198832E-2</v>
      </c>
      <c r="CR976" s="228">
        <v>3.3038025038198832E-2</v>
      </c>
      <c r="CS976" s="200" t="str">
        <f t="shared" si="572"/>
        <v>Ninguna</v>
      </c>
      <c r="CT976" s="201" t="str">
        <f t="shared" si="566"/>
        <v>Eutrofico</v>
      </c>
      <c r="CU976" s="219" t="s">
        <v>3536</v>
      </c>
      <c r="CV976" s="219" t="s">
        <v>3535</v>
      </c>
      <c r="CW976" s="218">
        <v>44536</v>
      </c>
      <c r="CX976" s="106" t="e">
        <f t="shared" si="573"/>
        <v>#VALUE!</v>
      </c>
    </row>
    <row r="977" spans="1:102" ht="30" hidden="1" customHeight="1" x14ac:dyDescent="0.2">
      <c r="A977" s="209">
        <v>2021</v>
      </c>
      <c r="B977" s="210" t="s">
        <v>3025</v>
      </c>
      <c r="C977" s="210" t="s">
        <v>1115</v>
      </c>
      <c r="D977" s="211" t="s">
        <v>2133</v>
      </c>
      <c r="E977" s="210" t="s">
        <v>472</v>
      </c>
      <c r="F977" s="212" t="s">
        <v>107</v>
      </c>
      <c r="G977" s="212" t="s">
        <v>1951</v>
      </c>
      <c r="H977" s="213">
        <v>-75.840175000000002</v>
      </c>
      <c r="I977" s="214">
        <v>5.9038979999999999</v>
      </c>
      <c r="J977" s="215">
        <v>804784.31980000006</v>
      </c>
      <c r="K977" s="216">
        <v>1144918.8798</v>
      </c>
      <c r="L977" s="217">
        <v>810</v>
      </c>
      <c r="M977" s="212">
        <v>2</v>
      </c>
      <c r="N977" s="212" t="s">
        <v>79</v>
      </c>
      <c r="O977" s="212" t="s">
        <v>2545</v>
      </c>
      <c r="P977" s="212" t="s">
        <v>80</v>
      </c>
      <c r="Q977" s="210" t="s">
        <v>2571</v>
      </c>
      <c r="R977" s="210" t="s">
        <v>725</v>
      </c>
      <c r="S977" s="210" t="s">
        <v>115</v>
      </c>
      <c r="T977" s="210" t="s">
        <v>116</v>
      </c>
      <c r="U977" s="211" t="s">
        <v>1118</v>
      </c>
      <c r="V977" s="210" t="s">
        <v>1119</v>
      </c>
      <c r="W977" s="210" t="s">
        <v>1120</v>
      </c>
      <c r="X977" s="218" t="s">
        <v>1115</v>
      </c>
      <c r="Y977" s="218">
        <v>44516</v>
      </c>
      <c r="Z977" s="219">
        <v>2520.2399999999998</v>
      </c>
      <c r="AA977" s="219">
        <v>8.08</v>
      </c>
      <c r="AB977" s="219">
        <v>123.3</v>
      </c>
      <c r="AC977" s="219">
        <v>23.7</v>
      </c>
      <c r="AD977" s="219">
        <v>28.8</v>
      </c>
      <c r="AE977" s="219">
        <v>7.79</v>
      </c>
      <c r="AF977" s="219">
        <v>101.2</v>
      </c>
      <c r="AG977" s="219">
        <v>5.1000000000000014</v>
      </c>
      <c r="AH977" s="220">
        <v>10</v>
      </c>
      <c r="AI977" s="220">
        <v>2</v>
      </c>
      <c r="AJ977" s="219" t="s">
        <v>88</v>
      </c>
      <c r="AK977" s="219" t="s">
        <v>88</v>
      </c>
      <c r="AL977" s="220">
        <v>2359</v>
      </c>
      <c r="AM977" s="220" t="s">
        <v>88</v>
      </c>
      <c r="AN977" s="220" t="s">
        <v>88</v>
      </c>
      <c r="AO977" s="220" t="s">
        <v>88</v>
      </c>
      <c r="AP977" s="220">
        <v>0.51730335828297447</v>
      </c>
      <c r="AQ977" s="220" t="s">
        <v>88</v>
      </c>
      <c r="AR977" s="220" t="s">
        <v>88</v>
      </c>
      <c r="AS977" s="220" t="s">
        <v>88</v>
      </c>
      <c r="AT977" s="220" t="s">
        <v>88</v>
      </c>
      <c r="AU977" s="219" t="s">
        <v>88</v>
      </c>
      <c r="AV977" s="220">
        <v>49</v>
      </c>
      <c r="AW977" s="220" t="s">
        <v>88</v>
      </c>
      <c r="AX977" s="220">
        <v>2.5</v>
      </c>
      <c r="AY977" s="220">
        <v>0.21199999999999999</v>
      </c>
      <c r="AZ977" s="220" t="s">
        <v>88</v>
      </c>
      <c r="BA977" s="220" t="s">
        <v>88</v>
      </c>
      <c r="BB977" s="219" t="s">
        <v>88</v>
      </c>
      <c r="BC977" s="219" t="s">
        <v>88</v>
      </c>
      <c r="BD977" s="219" t="s">
        <v>88</v>
      </c>
      <c r="BE977" s="221" t="s">
        <v>88</v>
      </c>
      <c r="BF977" s="219" t="s">
        <v>88</v>
      </c>
      <c r="BG977" s="219" t="s">
        <v>88</v>
      </c>
      <c r="BH977" s="219" t="s">
        <v>88</v>
      </c>
      <c r="BI977" s="222">
        <v>98.809711650725916</v>
      </c>
      <c r="BJ977" s="223">
        <v>2</v>
      </c>
      <c r="BK977" s="223">
        <v>82.761693073553033</v>
      </c>
      <c r="BL977" s="223">
        <v>80.14150832</v>
      </c>
      <c r="BM977" s="223">
        <v>85.559146278961961</v>
      </c>
      <c r="BN977" s="223">
        <v>2</v>
      </c>
      <c r="BO977" s="223">
        <v>72.638298069620362</v>
      </c>
      <c r="BP977" s="223">
        <v>5</v>
      </c>
      <c r="BQ977" s="223">
        <v>20</v>
      </c>
      <c r="BR977" s="220">
        <v>52.856747568772477</v>
      </c>
      <c r="BS977" s="129" t="str">
        <f t="shared" si="567"/>
        <v>MEDIA</v>
      </c>
      <c r="BT977" s="224">
        <v>11.79245283018868</v>
      </c>
      <c r="BU977" s="225">
        <v>0.98799999999999999</v>
      </c>
      <c r="BV977" s="226">
        <v>0.1</v>
      </c>
      <c r="BW977" s="223">
        <v>0.95934747804295695</v>
      </c>
      <c r="BX977" s="222">
        <v>0.91</v>
      </c>
      <c r="BY977" s="226">
        <v>0.873</v>
      </c>
      <c r="BZ977" s="226">
        <v>0.65175048309560535</v>
      </c>
      <c r="CA977" s="222">
        <v>0.6</v>
      </c>
      <c r="CB977" s="225">
        <v>0.7312537145593988</v>
      </c>
      <c r="CC977" s="198" t="str">
        <f t="shared" si="568"/>
        <v>Aceptable</v>
      </c>
      <c r="CD977" s="225">
        <v>0.3482495169043946</v>
      </c>
      <c r="CE977" s="220">
        <v>1</v>
      </c>
      <c r="CF977" s="220">
        <v>1</v>
      </c>
      <c r="CG977" s="225">
        <v>0.78274983896813166</v>
      </c>
      <c r="CH977" s="199" t="str">
        <f t="shared" si="569"/>
        <v>Alta</v>
      </c>
      <c r="CI977" s="220">
        <v>0</v>
      </c>
      <c r="CJ977" s="220">
        <v>1</v>
      </c>
      <c r="CK977" s="220">
        <v>0</v>
      </c>
      <c r="CL977" s="227">
        <v>0.33333333333333331</v>
      </c>
      <c r="CM977" s="200" t="str">
        <f t="shared" si="570"/>
        <v>Baja</v>
      </c>
      <c r="CN977" s="220">
        <v>0.127</v>
      </c>
      <c r="CO977" s="220">
        <v>0.127</v>
      </c>
      <c r="CP977" s="200" t="str">
        <f t="shared" si="571"/>
        <v>Ninguna</v>
      </c>
      <c r="CQ977" s="228">
        <v>3.9015472882521864E-2</v>
      </c>
      <c r="CR977" s="228">
        <v>3.9015472882521864E-2</v>
      </c>
      <c r="CS977" s="200" t="str">
        <f t="shared" si="572"/>
        <v>Ninguna</v>
      </c>
      <c r="CT977" s="201" t="str">
        <f t="shared" si="566"/>
        <v>Eutrofico</v>
      </c>
      <c r="CU977" s="219" t="s">
        <v>3537</v>
      </c>
      <c r="CV977" s="219" t="s">
        <v>3535</v>
      </c>
      <c r="CW977" s="218">
        <v>44536</v>
      </c>
      <c r="CX977" s="106" t="e">
        <f t="shared" si="573"/>
        <v>#VALUE!</v>
      </c>
    </row>
    <row r="978" spans="1:102" ht="30" hidden="1" customHeight="1" x14ac:dyDescent="0.2">
      <c r="A978" s="209">
        <v>2021</v>
      </c>
      <c r="B978" s="210" t="s">
        <v>3020</v>
      </c>
      <c r="C978" s="210" t="s">
        <v>1115</v>
      </c>
      <c r="D978" s="211" t="s">
        <v>2123</v>
      </c>
      <c r="E978" s="210" t="s">
        <v>472</v>
      </c>
      <c r="F978" s="212" t="s">
        <v>107</v>
      </c>
      <c r="G978" s="212" t="s">
        <v>2003</v>
      </c>
      <c r="H978" s="213">
        <v>-75.831569999999999</v>
      </c>
      <c r="I978" s="214">
        <v>5.9207179999999999</v>
      </c>
      <c r="J978" s="215">
        <v>805743.48939999996</v>
      </c>
      <c r="K978" s="216">
        <v>1146776.7863</v>
      </c>
      <c r="L978" s="217">
        <v>592</v>
      </c>
      <c r="M978" s="212">
        <v>2</v>
      </c>
      <c r="N978" s="212" t="s">
        <v>79</v>
      </c>
      <c r="O978" s="212" t="s">
        <v>2545</v>
      </c>
      <c r="P978" s="212" t="s">
        <v>80</v>
      </c>
      <c r="Q978" s="210" t="s">
        <v>2571</v>
      </c>
      <c r="R978" s="210" t="s">
        <v>725</v>
      </c>
      <c r="S978" s="210" t="s">
        <v>115</v>
      </c>
      <c r="T978" s="210" t="s">
        <v>116</v>
      </c>
      <c r="U978" s="211" t="s">
        <v>1118</v>
      </c>
      <c r="V978" s="210" t="s">
        <v>1119</v>
      </c>
      <c r="W978" s="210" t="s">
        <v>1120</v>
      </c>
      <c r="X978" s="218" t="s">
        <v>1115</v>
      </c>
      <c r="Y978" s="218">
        <v>44517</v>
      </c>
      <c r="Z978" s="219">
        <v>4162</v>
      </c>
      <c r="AA978" s="219">
        <v>8.1199999999999992</v>
      </c>
      <c r="AB978" s="219">
        <v>97.66</v>
      </c>
      <c r="AC978" s="219">
        <v>21.9</v>
      </c>
      <c r="AD978" s="219">
        <v>27.3</v>
      </c>
      <c r="AE978" s="219">
        <v>8.49</v>
      </c>
      <c r="AF978" s="219">
        <v>104.4</v>
      </c>
      <c r="AG978" s="219">
        <v>5.4000000000000021</v>
      </c>
      <c r="AH978" s="220">
        <v>10</v>
      </c>
      <c r="AI978" s="220">
        <v>2</v>
      </c>
      <c r="AJ978" s="219" t="s">
        <v>88</v>
      </c>
      <c r="AK978" s="219" t="s">
        <v>88</v>
      </c>
      <c r="AL978" s="220">
        <v>5680</v>
      </c>
      <c r="AM978" s="220" t="s">
        <v>88</v>
      </c>
      <c r="AN978" s="220" t="s">
        <v>88</v>
      </c>
      <c r="AO978" s="220" t="s">
        <v>88</v>
      </c>
      <c r="AP978" s="220" t="e">
        <v>#VALUE!</v>
      </c>
      <c r="AQ978" s="220" t="s">
        <v>88</v>
      </c>
      <c r="AR978" s="220" t="s">
        <v>88</v>
      </c>
      <c r="AS978" s="220" t="s">
        <v>88</v>
      </c>
      <c r="AT978" s="220" t="s">
        <v>88</v>
      </c>
      <c r="AU978" s="219" t="s">
        <v>88</v>
      </c>
      <c r="AV978" s="220">
        <v>38</v>
      </c>
      <c r="AW978" s="220" t="s">
        <v>88</v>
      </c>
      <c r="AX978" s="220">
        <v>2.5</v>
      </c>
      <c r="AY978" s="220">
        <v>0.28899999999999998</v>
      </c>
      <c r="AZ978" s="220" t="s">
        <v>88</v>
      </c>
      <c r="BA978" s="220" t="s">
        <v>88</v>
      </c>
      <c r="BB978" s="219" t="s">
        <v>88</v>
      </c>
      <c r="BC978" s="219" t="s">
        <v>88</v>
      </c>
      <c r="BD978" s="219" t="s">
        <v>88</v>
      </c>
      <c r="BE978" s="221" t="s">
        <v>88</v>
      </c>
      <c r="BF978" s="219" t="s">
        <v>88</v>
      </c>
      <c r="BG978" s="219" t="s">
        <v>88</v>
      </c>
      <c r="BH978" s="219" t="s">
        <v>88</v>
      </c>
      <c r="BI978" s="222">
        <v>98.58697666289774</v>
      </c>
      <c r="BJ978" s="223">
        <v>2</v>
      </c>
      <c r="BK978" s="223">
        <v>81.58258253954773</v>
      </c>
      <c r="BL978" s="223">
        <v>80.14150832</v>
      </c>
      <c r="BM978" s="223">
        <v>1</v>
      </c>
      <c r="BN978" s="223">
        <v>2</v>
      </c>
      <c r="BO978" s="223">
        <v>70.983250317438007</v>
      </c>
      <c r="BP978" s="223">
        <v>5</v>
      </c>
      <c r="BQ978" s="223">
        <v>20</v>
      </c>
      <c r="BR978" s="220">
        <v>44.067761058986676</v>
      </c>
      <c r="BS978" s="129" t="str">
        <f t="shared" si="567"/>
        <v>MALO</v>
      </c>
      <c r="BT978" s="224">
        <v>8.6505190311418687</v>
      </c>
      <c r="BU978" s="225">
        <v>0.95599999999999996</v>
      </c>
      <c r="BV978" s="226">
        <v>0.1</v>
      </c>
      <c r="BW978" s="223">
        <v>0.93964521670461287</v>
      </c>
      <c r="BX978" s="222">
        <v>0.91</v>
      </c>
      <c r="BY978" s="226">
        <v>0.90600000000000003</v>
      </c>
      <c r="BZ978" s="226">
        <v>0.74518769013821728</v>
      </c>
      <c r="CA978" s="222">
        <v>0.35</v>
      </c>
      <c r="CB978" s="225">
        <v>0.70607660695799634</v>
      </c>
      <c r="CC978" s="198" t="str">
        <f t="shared" si="568"/>
        <v>Aceptable</v>
      </c>
      <c r="CD978" s="225">
        <v>0.25481230986178266</v>
      </c>
      <c r="CE978" s="220">
        <v>1</v>
      </c>
      <c r="CF978" s="220">
        <v>1</v>
      </c>
      <c r="CG978" s="225">
        <v>0.75160410328726091</v>
      </c>
      <c r="CH978" s="199" t="str">
        <f t="shared" si="569"/>
        <v>Alta</v>
      </c>
      <c r="CI978" s="220">
        <v>0</v>
      </c>
      <c r="CJ978" s="220">
        <v>1</v>
      </c>
      <c r="CK978" s="220">
        <v>0</v>
      </c>
      <c r="CL978" s="227">
        <v>0.33333333333333331</v>
      </c>
      <c r="CM978" s="200" t="str">
        <f t="shared" si="570"/>
        <v>Baja</v>
      </c>
      <c r="CN978" s="220">
        <v>9.4E-2</v>
      </c>
      <c r="CO978" s="220">
        <v>9.4E-2</v>
      </c>
      <c r="CP978" s="200" t="str">
        <f t="shared" si="571"/>
        <v>Ninguna</v>
      </c>
      <c r="CQ978" s="228">
        <v>4.4531712410049058E-2</v>
      </c>
      <c r="CR978" s="228">
        <v>4.4531712410049058E-2</v>
      </c>
      <c r="CS978" s="200" t="str">
        <f t="shared" si="572"/>
        <v>Ninguna</v>
      </c>
      <c r="CT978" s="201" t="str">
        <f t="shared" si="566"/>
        <v>Eutrofico</v>
      </c>
      <c r="CU978" s="219" t="s">
        <v>3538</v>
      </c>
      <c r="CV978" s="219" t="s">
        <v>3535</v>
      </c>
      <c r="CW978" s="218">
        <v>44536</v>
      </c>
      <c r="CX978" s="106" t="e">
        <f t="shared" si="573"/>
        <v>#VALUE!</v>
      </c>
    </row>
    <row r="979" spans="1:102" ht="30" hidden="1" customHeight="1" x14ac:dyDescent="0.2">
      <c r="A979" s="209">
        <v>2021</v>
      </c>
      <c r="B979" s="210" t="s">
        <v>2109</v>
      </c>
      <c r="C979" s="210" t="s">
        <v>453</v>
      </c>
      <c r="D979" s="211" t="s">
        <v>2110</v>
      </c>
      <c r="E979" s="210" t="s">
        <v>1136</v>
      </c>
      <c r="F979" s="212" t="s">
        <v>107</v>
      </c>
      <c r="G979" s="212" t="s">
        <v>1507</v>
      </c>
      <c r="H979" s="213">
        <v>-75.817860999999994</v>
      </c>
      <c r="I979" s="214">
        <v>5.6961940000000002</v>
      </c>
      <c r="J979" s="215">
        <v>807185.78090000001</v>
      </c>
      <c r="K979" s="216">
        <v>1121931.625</v>
      </c>
      <c r="L979" s="217">
        <v>2110</v>
      </c>
      <c r="M979" s="212">
        <v>2</v>
      </c>
      <c r="N979" s="212" t="s">
        <v>79</v>
      </c>
      <c r="O979" s="212">
        <v>26</v>
      </c>
      <c r="P979" s="212" t="s">
        <v>80</v>
      </c>
      <c r="Q979" s="210">
        <v>2617</v>
      </c>
      <c r="R979" s="210" t="s">
        <v>114</v>
      </c>
      <c r="S979" s="210" t="s">
        <v>115</v>
      </c>
      <c r="T979" s="210" t="s">
        <v>116</v>
      </c>
      <c r="U979" s="211" t="s">
        <v>452</v>
      </c>
      <c r="V979" s="210" t="s">
        <v>453</v>
      </c>
      <c r="W979" s="210" t="s">
        <v>454</v>
      </c>
      <c r="X979" s="218" t="s">
        <v>453</v>
      </c>
      <c r="Y979" s="218">
        <v>44517</v>
      </c>
      <c r="Z979" s="219">
        <v>376.2</v>
      </c>
      <c r="AA979" s="219">
        <v>7.14</v>
      </c>
      <c r="AB979" s="219">
        <v>12.38</v>
      </c>
      <c r="AC979" s="219">
        <v>16.5</v>
      </c>
      <c r="AD979" s="219">
        <v>18.5</v>
      </c>
      <c r="AE979" s="219">
        <v>7.68</v>
      </c>
      <c r="AF979" s="219">
        <v>100.3</v>
      </c>
      <c r="AG979" s="219">
        <v>2</v>
      </c>
      <c r="AH979" s="220">
        <v>10</v>
      </c>
      <c r="AI979" s="220">
        <v>2</v>
      </c>
      <c r="AJ979" s="219" t="s">
        <v>88</v>
      </c>
      <c r="AK979" s="219" t="s">
        <v>88</v>
      </c>
      <c r="AL979" s="220">
        <v>58</v>
      </c>
      <c r="AM979" s="220">
        <v>3082</v>
      </c>
      <c r="AN979" s="220" t="s">
        <v>88</v>
      </c>
      <c r="AO979" s="220" t="s">
        <v>88</v>
      </c>
      <c r="AP979" s="220" t="e">
        <v>#VALUE!</v>
      </c>
      <c r="AQ979" s="220" t="s">
        <v>88</v>
      </c>
      <c r="AR979" s="220" t="s">
        <v>88</v>
      </c>
      <c r="AS979" s="220" t="s">
        <v>88</v>
      </c>
      <c r="AT979" s="220" t="s">
        <v>88</v>
      </c>
      <c r="AU979" s="219">
        <v>57</v>
      </c>
      <c r="AV979" s="220">
        <v>7</v>
      </c>
      <c r="AW979" s="220" t="s">
        <v>88</v>
      </c>
      <c r="AX979" s="220">
        <v>2.5</v>
      </c>
      <c r="AY979" s="220">
        <v>0.19700000000000001</v>
      </c>
      <c r="AZ979" s="220" t="s">
        <v>88</v>
      </c>
      <c r="BA979" s="220" t="s">
        <v>88</v>
      </c>
      <c r="BB979" s="219" t="s">
        <v>88</v>
      </c>
      <c r="BC979" s="219" t="s">
        <v>88</v>
      </c>
      <c r="BD979" s="219" t="s">
        <v>88</v>
      </c>
      <c r="BE979" s="221" t="s">
        <v>88</v>
      </c>
      <c r="BF979" s="219" t="s">
        <v>88</v>
      </c>
      <c r="BG979" s="219" t="s">
        <v>88</v>
      </c>
      <c r="BH979" s="219" t="s">
        <v>88</v>
      </c>
      <c r="BI979" s="222">
        <v>98.771782957154969</v>
      </c>
      <c r="BJ979" s="223">
        <v>2</v>
      </c>
      <c r="BK979" s="223">
        <v>91.252816146602271</v>
      </c>
      <c r="BL979" s="223">
        <v>80.14150832</v>
      </c>
      <c r="BM979" s="223">
        <v>1</v>
      </c>
      <c r="BN979" s="223">
        <v>2</v>
      </c>
      <c r="BO979" s="223">
        <v>86.490133881600002</v>
      </c>
      <c r="BP979" s="223">
        <v>5</v>
      </c>
      <c r="BQ979" s="223">
        <v>20</v>
      </c>
      <c r="BR979" s="220">
        <v>46.713592182202596</v>
      </c>
      <c r="BS979" s="129" t="str">
        <f t="shared" si="567"/>
        <v>MALO</v>
      </c>
      <c r="BT979" s="224">
        <v>12.690355329949238</v>
      </c>
      <c r="BU979" s="225">
        <v>0.99700000000000011</v>
      </c>
      <c r="BV979" s="226">
        <v>0.1</v>
      </c>
      <c r="BW979" s="223">
        <v>1</v>
      </c>
      <c r="BX979" s="222">
        <v>0.91</v>
      </c>
      <c r="BY979" s="226">
        <v>0.999</v>
      </c>
      <c r="BZ979" s="226">
        <v>0.98399536906266838</v>
      </c>
      <c r="CA979" s="222">
        <v>0.6</v>
      </c>
      <c r="CB979" s="225">
        <v>0.80253935166877366</v>
      </c>
      <c r="CC979" s="198" t="str">
        <f t="shared" si="568"/>
        <v>Aceptable</v>
      </c>
      <c r="CD979" s="225">
        <v>1.6004630937331673E-2</v>
      </c>
      <c r="CE979" s="220">
        <v>1</v>
      </c>
      <c r="CF979" s="220">
        <v>1</v>
      </c>
      <c r="CG979" s="225">
        <v>0.67200154364577713</v>
      </c>
      <c r="CH979" s="199" t="str">
        <f t="shared" si="569"/>
        <v>Alta</v>
      </c>
      <c r="CI979" s="220">
        <v>0</v>
      </c>
      <c r="CJ979" s="220">
        <v>0.5137462752541444</v>
      </c>
      <c r="CK979" s="220">
        <v>0</v>
      </c>
      <c r="CL979" s="227">
        <v>0.17124875841804812</v>
      </c>
      <c r="CM979" s="200" t="str">
        <f t="shared" si="570"/>
        <v>Ninguna</v>
      </c>
      <c r="CN979" s="220">
        <v>0</v>
      </c>
      <c r="CO979" s="220">
        <v>0</v>
      </c>
      <c r="CP979" s="200" t="str">
        <f t="shared" si="571"/>
        <v>Ninguna</v>
      </c>
      <c r="CQ979" s="228">
        <v>1.5827617486398053E-3</v>
      </c>
      <c r="CR979" s="228">
        <v>1.5827617486398053E-3</v>
      </c>
      <c r="CS979" s="200" t="str">
        <f t="shared" si="572"/>
        <v>Ninguna</v>
      </c>
      <c r="CT979" s="201" t="str">
        <f t="shared" si="566"/>
        <v>Eutrofico</v>
      </c>
      <c r="CU979" s="219" t="s">
        <v>3539</v>
      </c>
      <c r="CV979" s="219" t="s">
        <v>3540</v>
      </c>
      <c r="CW979" s="218">
        <v>44536</v>
      </c>
      <c r="CX979" s="106" t="e">
        <f t="shared" si="573"/>
        <v>#VALUE!</v>
      </c>
    </row>
    <row r="980" spans="1:102" ht="30" hidden="1" customHeight="1" x14ac:dyDescent="0.2">
      <c r="A980" s="209">
        <v>2021</v>
      </c>
      <c r="B980" s="210" t="s">
        <v>2113</v>
      </c>
      <c r="C980" s="210" t="s">
        <v>453</v>
      </c>
      <c r="D980" s="211" t="s">
        <v>2114</v>
      </c>
      <c r="E980" s="210" t="s">
        <v>1136</v>
      </c>
      <c r="F980" s="212" t="s">
        <v>107</v>
      </c>
      <c r="G980" s="212" t="s">
        <v>1494</v>
      </c>
      <c r="H980" s="213">
        <v>-75.791860999999997</v>
      </c>
      <c r="I980" s="214">
        <v>5.7668059999999999</v>
      </c>
      <c r="J980" s="215">
        <v>810090.53359999997</v>
      </c>
      <c r="K980" s="216">
        <v>1129735.0048</v>
      </c>
      <c r="L980" s="217">
        <v>1793</v>
      </c>
      <c r="M980" s="212">
        <v>2</v>
      </c>
      <c r="N980" s="212" t="s">
        <v>79</v>
      </c>
      <c r="O980" s="212">
        <v>26</v>
      </c>
      <c r="P980" s="212" t="s">
        <v>80</v>
      </c>
      <c r="Q980" s="210">
        <v>2617</v>
      </c>
      <c r="R980" s="210" t="s">
        <v>114</v>
      </c>
      <c r="S980" s="210" t="s">
        <v>115</v>
      </c>
      <c r="T980" s="210" t="s">
        <v>116</v>
      </c>
      <c r="U980" s="211" t="s">
        <v>452</v>
      </c>
      <c r="V980" s="210" t="s">
        <v>453</v>
      </c>
      <c r="W980" s="210" t="s">
        <v>454</v>
      </c>
      <c r="X980" s="218" t="s">
        <v>453</v>
      </c>
      <c r="Y980" s="218">
        <v>44517</v>
      </c>
      <c r="Z980" s="219">
        <v>2718</v>
      </c>
      <c r="AA980" s="219">
        <v>7.54</v>
      </c>
      <c r="AB980" s="219">
        <v>12.13</v>
      </c>
      <c r="AC980" s="219">
        <v>18.2</v>
      </c>
      <c r="AD980" s="219">
        <v>21</v>
      </c>
      <c r="AE980" s="219">
        <v>7.74</v>
      </c>
      <c r="AF980" s="219">
        <v>102</v>
      </c>
      <c r="AG980" s="219">
        <v>2.8000000000000007</v>
      </c>
      <c r="AH980" s="220">
        <v>10</v>
      </c>
      <c r="AI980" s="220">
        <v>2</v>
      </c>
      <c r="AJ980" s="219" t="s">
        <v>88</v>
      </c>
      <c r="AK980" s="219" t="s">
        <v>88</v>
      </c>
      <c r="AL980" s="220">
        <v>689</v>
      </c>
      <c r="AM980" s="220">
        <v>9804</v>
      </c>
      <c r="AN980" s="220" t="s">
        <v>88</v>
      </c>
      <c r="AO980" s="220" t="s">
        <v>88</v>
      </c>
      <c r="AP980" s="220" t="e">
        <v>#VALUE!</v>
      </c>
      <c r="AQ980" s="220" t="s">
        <v>88</v>
      </c>
      <c r="AR980" s="220" t="s">
        <v>88</v>
      </c>
      <c r="AS980" s="220" t="s">
        <v>88</v>
      </c>
      <c r="AT980" s="220" t="s">
        <v>88</v>
      </c>
      <c r="AU980" s="219">
        <v>43</v>
      </c>
      <c r="AV980" s="220">
        <v>7</v>
      </c>
      <c r="AW980" s="220" t="s">
        <v>88</v>
      </c>
      <c r="AX980" s="220">
        <v>2.5</v>
      </c>
      <c r="AY980" s="220">
        <v>0.152</v>
      </c>
      <c r="AZ980" s="220" t="s">
        <v>88</v>
      </c>
      <c r="BA980" s="220" t="s">
        <v>88</v>
      </c>
      <c r="BB980" s="219" t="s">
        <v>88</v>
      </c>
      <c r="BC980" s="219" t="s">
        <v>88</v>
      </c>
      <c r="BD980" s="219" t="s">
        <v>88</v>
      </c>
      <c r="BE980" s="221" t="s">
        <v>88</v>
      </c>
      <c r="BF980" s="219" t="s">
        <v>88</v>
      </c>
      <c r="BG980" s="219" t="s">
        <v>88</v>
      </c>
      <c r="BH980" s="219" t="s">
        <v>88</v>
      </c>
      <c r="BI980" s="222">
        <v>98.806057067680015</v>
      </c>
      <c r="BJ980" s="223">
        <v>2</v>
      </c>
      <c r="BK980" s="223">
        <v>92.814199114895018</v>
      </c>
      <c r="BL980" s="223">
        <v>80.14150832</v>
      </c>
      <c r="BM980" s="223">
        <v>1</v>
      </c>
      <c r="BN980" s="223">
        <v>2</v>
      </c>
      <c r="BO980" s="223">
        <v>83.657026035192217</v>
      </c>
      <c r="BP980" s="223">
        <v>5</v>
      </c>
      <c r="BQ980" s="223">
        <v>20</v>
      </c>
      <c r="BR980" s="220">
        <v>46.607860122863279</v>
      </c>
      <c r="BS980" s="129" t="str">
        <f t="shared" si="567"/>
        <v>MALO</v>
      </c>
      <c r="BT980" s="224">
        <v>16.447368421052634</v>
      </c>
      <c r="BU980" s="225">
        <v>0.98</v>
      </c>
      <c r="BV980" s="226">
        <v>0.1</v>
      </c>
      <c r="BW980" s="223">
        <v>1</v>
      </c>
      <c r="BX980" s="222">
        <v>0.91</v>
      </c>
      <c r="BY980" s="226">
        <v>0.999</v>
      </c>
      <c r="BZ980" s="226">
        <v>0.98442695734441488</v>
      </c>
      <c r="CA980" s="222">
        <v>0.8</v>
      </c>
      <c r="CB980" s="225">
        <v>0.82787977402821811</v>
      </c>
      <c r="CC980" s="198" t="str">
        <f t="shared" si="568"/>
        <v>Aceptable</v>
      </c>
      <c r="CD980" s="225">
        <v>1.5573042655585123E-2</v>
      </c>
      <c r="CE980" s="220">
        <v>1</v>
      </c>
      <c r="CF980" s="220">
        <v>1</v>
      </c>
      <c r="CG980" s="225">
        <v>0.67185768088519504</v>
      </c>
      <c r="CH980" s="199" t="str">
        <f t="shared" si="569"/>
        <v>Alta</v>
      </c>
      <c r="CI980" s="220">
        <v>0</v>
      </c>
      <c r="CJ980" s="220">
        <v>0.79518584944482296</v>
      </c>
      <c r="CK980" s="220">
        <v>0</v>
      </c>
      <c r="CL980" s="227">
        <v>0.26506194981494097</v>
      </c>
      <c r="CM980" s="200" t="str">
        <f t="shared" si="570"/>
        <v>Baja</v>
      </c>
      <c r="CN980" s="220">
        <v>0</v>
      </c>
      <c r="CO980" s="220">
        <v>0</v>
      </c>
      <c r="CP980" s="200" t="str">
        <f t="shared" si="571"/>
        <v>Ninguna</v>
      </c>
      <c r="CQ980" s="228">
        <v>6.2618380074930284E-3</v>
      </c>
      <c r="CR980" s="228">
        <v>6.2618380074930284E-3</v>
      </c>
      <c r="CS980" s="200" t="str">
        <f t="shared" si="572"/>
        <v>Ninguna</v>
      </c>
      <c r="CT980" s="201" t="str">
        <f t="shared" si="566"/>
        <v>Eutrofico</v>
      </c>
      <c r="CU980" s="219" t="s">
        <v>3541</v>
      </c>
      <c r="CV980" s="219" t="s">
        <v>3540</v>
      </c>
      <c r="CW980" s="218">
        <v>44536</v>
      </c>
      <c r="CX980" s="106" t="e">
        <f t="shared" si="573"/>
        <v>#VALUE!</v>
      </c>
    </row>
    <row r="981" spans="1:102" ht="30" hidden="1" customHeight="1" x14ac:dyDescent="0.2">
      <c r="A981" s="209">
        <v>2021</v>
      </c>
      <c r="B981" s="210" t="s">
        <v>2116</v>
      </c>
      <c r="C981" s="210" t="s">
        <v>453</v>
      </c>
      <c r="D981" s="211" t="s">
        <v>2117</v>
      </c>
      <c r="E981" s="210" t="s">
        <v>1136</v>
      </c>
      <c r="F981" s="212" t="s">
        <v>107</v>
      </c>
      <c r="G981" s="212" t="s">
        <v>1951</v>
      </c>
      <c r="H981" s="213">
        <v>-75.776916999999997</v>
      </c>
      <c r="I981" s="214">
        <v>5.7759999999999998</v>
      </c>
      <c r="J981" s="215">
        <v>811749.53780000005</v>
      </c>
      <c r="K981" s="216">
        <v>1130747.2598999999</v>
      </c>
      <c r="L981" s="217">
        <v>1873</v>
      </c>
      <c r="M981" s="212">
        <v>2</v>
      </c>
      <c r="N981" s="212" t="s">
        <v>79</v>
      </c>
      <c r="O981" s="212">
        <v>26</v>
      </c>
      <c r="P981" s="212" t="s">
        <v>80</v>
      </c>
      <c r="Q981" s="210">
        <v>2617</v>
      </c>
      <c r="R981" s="210" t="s">
        <v>114</v>
      </c>
      <c r="S981" s="210" t="s">
        <v>115</v>
      </c>
      <c r="T981" s="210" t="s">
        <v>116</v>
      </c>
      <c r="U981" s="211" t="s">
        <v>452</v>
      </c>
      <c r="V981" s="210" t="s">
        <v>453</v>
      </c>
      <c r="W981" s="210" t="s">
        <v>454</v>
      </c>
      <c r="X981" s="218" t="s">
        <v>453</v>
      </c>
      <c r="Y981" s="218">
        <v>44517</v>
      </c>
      <c r="Z981" s="219">
        <v>2764.33</v>
      </c>
      <c r="AA981" s="219">
        <v>7.67</v>
      </c>
      <c r="AB981" s="219">
        <v>63.29</v>
      </c>
      <c r="AC981" s="219">
        <v>19.899999999999999</v>
      </c>
      <c r="AD981" s="219">
        <v>21.3</v>
      </c>
      <c r="AE981" s="219">
        <v>7.58</v>
      </c>
      <c r="AF981" s="219">
        <v>102.8</v>
      </c>
      <c r="AG981" s="219">
        <v>1.4000000000000021</v>
      </c>
      <c r="AH981" s="220">
        <v>10</v>
      </c>
      <c r="AI981" s="220">
        <v>2</v>
      </c>
      <c r="AJ981" s="219" t="s">
        <v>88</v>
      </c>
      <c r="AK981" s="219" t="s">
        <v>88</v>
      </c>
      <c r="AL981" s="220">
        <v>691</v>
      </c>
      <c r="AM981" s="220">
        <v>9208</v>
      </c>
      <c r="AN981" s="220" t="s">
        <v>88</v>
      </c>
      <c r="AO981" s="220" t="s">
        <v>88</v>
      </c>
      <c r="AP981" s="220" t="e">
        <v>#VALUE!</v>
      </c>
      <c r="AQ981" s="220" t="s">
        <v>88</v>
      </c>
      <c r="AR981" s="220" t="s">
        <v>88</v>
      </c>
      <c r="AS981" s="220" t="s">
        <v>88</v>
      </c>
      <c r="AT981" s="220" t="s">
        <v>88</v>
      </c>
      <c r="AU981" s="219">
        <v>40</v>
      </c>
      <c r="AV981" s="220">
        <v>7</v>
      </c>
      <c r="AW981" s="220" t="s">
        <v>88</v>
      </c>
      <c r="AX981" s="220">
        <v>2.5</v>
      </c>
      <c r="AY981" s="220">
        <v>0.17</v>
      </c>
      <c r="AZ981" s="220" t="s">
        <v>88</v>
      </c>
      <c r="BA981" s="220" t="s">
        <v>88</v>
      </c>
      <c r="BB981" s="219" t="s">
        <v>88</v>
      </c>
      <c r="BC981" s="219" t="s">
        <v>88</v>
      </c>
      <c r="BD981" s="219" t="s">
        <v>88</v>
      </c>
      <c r="BE981" s="221" t="s">
        <v>88</v>
      </c>
      <c r="BF981" s="219" t="s">
        <v>88</v>
      </c>
      <c r="BG981" s="219" t="s">
        <v>88</v>
      </c>
      <c r="BH981" s="219" t="s">
        <v>88</v>
      </c>
      <c r="BI981" s="222">
        <v>98.767497316987431</v>
      </c>
      <c r="BJ981" s="223">
        <v>2</v>
      </c>
      <c r="BK981" s="223">
        <v>91.620422220006731</v>
      </c>
      <c r="BL981" s="223">
        <v>80.14150832</v>
      </c>
      <c r="BM981" s="223">
        <v>1</v>
      </c>
      <c r="BN981" s="223">
        <v>2</v>
      </c>
      <c r="BO981" s="223">
        <v>88.170753484043075</v>
      </c>
      <c r="BP981" s="223">
        <v>5</v>
      </c>
      <c r="BQ981" s="223">
        <v>20</v>
      </c>
      <c r="BR981" s="220">
        <v>46.921362251692912</v>
      </c>
      <c r="BS981" s="129" t="str">
        <f t="shared" si="567"/>
        <v>MALO</v>
      </c>
      <c r="BT981" s="224">
        <v>14.705882352941176</v>
      </c>
      <c r="BU981" s="225">
        <v>0.97199999999999998</v>
      </c>
      <c r="BV981" s="226">
        <v>0.1</v>
      </c>
      <c r="BW981" s="223">
        <v>1</v>
      </c>
      <c r="BX981" s="222">
        <v>0.91</v>
      </c>
      <c r="BY981" s="226">
        <v>0.999</v>
      </c>
      <c r="BZ981" s="226">
        <v>0.85750847706034894</v>
      </c>
      <c r="CA981" s="222">
        <v>0.6</v>
      </c>
      <c r="CB981" s="225">
        <v>0.78083118678844887</v>
      </c>
      <c r="CC981" s="198" t="str">
        <f t="shared" si="568"/>
        <v>Aceptable</v>
      </c>
      <c r="CD981" s="225">
        <v>0.14249152293965101</v>
      </c>
      <c r="CE981" s="220">
        <v>1</v>
      </c>
      <c r="CF981" s="220">
        <v>1</v>
      </c>
      <c r="CG981" s="225">
        <v>0.71416384097988372</v>
      </c>
      <c r="CH981" s="199" t="str">
        <f t="shared" si="569"/>
        <v>Alta</v>
      </c>
      <c r="CI981" s="220">
        <v>0</v>
      </c>
      <c r="CJ981" s="220">
        <v>0.77993257394817217</v>
      </c>
      <c r="CK981" s="220">
        <v>0</v>
      </c>
      <c r="CL981" s="227">
        <v>0.25997752464939072</v>
      </c>
      <c r="CM981" s="200" t="str">
        <f t="shared" si="570"/>
        <v>Baja</v>
      </c>
      <c r="CN981" s="220">
        <v>0</v>
      </c>
      <c r="CO981" s="220">
        <v>0</v>
      </c>
      <c r="CP981" s="200" t="str">
        <f t="shared" si="571"/>
        <v>Ninguna</v>
      </c>
      <c r="CQ981" s="228">
        <v>9.7711684963871278E-3</v>
      </c>
      <c r="CR981" s="228">
        <v>9.7711684963871278E-3</v>
      </c>
      <c r="CS981" s="200" t="str">
        <f t="shared" si="572"/>
        <v>Ninguna</v>
      </c>
      <c r="CT981" s="201" t="str">
        <f t="shared" si="566"/>
        <v>Eutrofico</v>
      </c>
      <c r="CU981" s="219" t="s">
        <v>3542</v>
      </c>
      <c r="CV981" s="219" t="s">
        <v>3540</v>
      </c>
      <c r="CW981" s="218">
        <v>44536</v>
      </c>
      <c r="CX981" s="106" t="e">
        <f t="shared" si="573"/>
        <v>#VALUE!</v>
      </c>
    </row>
    <row r="982" spans="1:102" ht="30" hidden="1" customHeight="1" x14ac:dyDescent="0.2">
      <c r="A982" s="209">
        <v>2021</v>
      </c>
      <c r="B982" s="210" t="s">
        <v>2119</v>
      </c>
      <c r="C982" s="210" t="s">
        <v>453</v>
      </c>
      <c r="D982" s="211" t="s">
        <v>2120</v>
      </c>
      <c r="E982" s="210" t="s">
        <v>1136</v>
      </c>
      <c r="F982" s="212" t="s">
        <v>107</v>
      </c>
      <c r="G982" s="212" t="s">
        <v>2003</v>
      </c>
      <c r="H982" s="213">
        <v>-75.731055999999995</v>
      </c>
      <c r="I982" s="214">
        <v>5.8269169999999999</v>
      </c>
      <c r="J982" s="215">
        <v>816847.60869999998</v>
      </c>
      <c r="K982" s="216">
        <v>1136365.2560000001</v>
      </c>
      <c r="L982" s="217">
        <v>601</v>
      </c>
      <c r="M982" s="212">
        <v>2</v>
      </c>
      <c r="N982" s="212" t="s">
        <v>79</v>
      </c>
      <c r="O982" s="212">
        <v>26</v>
      </c>
      <c r="P982" s="212" t="s">
        <v>80</v>
      </c>
      <c r="Q982" s="210">
        <v>2617</v>
      </c>
      <c r="R982" s="210" t="s">
        <v>114</v>
      </c>
      <c r="S982" s="210" t="s">
        <v>115</v>
      </c>
      <c r="T982" s="210" t="s">
        <v>116</v>
      </c>
      <c r="U982" s="211" t="s">
        <v>452</v>
      </c>
      <c r="V982" s="210" t="s">
        <v>453</v>
      </c>
      <c r="W982" s="210" t="s">
        <v>454</v>
      </c>
      <c r="X982" s="218" t="s">
        <v>453</v>
      </c>
      <c r="Y982" s="218">
        <v>44517</v>
      </c>
      <c r="Z982" s="219">
        <v>2903</v>
      </c>
      <c r="AA982" s="219">
        <v>8.01</v>
      </c>
      <c r="AB982" s="219">
        <v>64.98</v>
      </c>
      <c r="AC982" s="219">
        <v>23.5</v>
      </c>
      <c r="AD982" s="219">
        <v>29.7</v>
      </c>
      <c r="AE982" s="219">
        <v>8</v>
      </c>
      <c r="AF982" s="219">
        <v>101.3</v>
      </c>
      <c r="AG982" s="219">
        <v>6.1999999999999993</v>
      </c>
      <c r="AH982" s="220">
        <v>10</v>
      </c>
      <c r="AI982" s="220">
        <v>2</v>
      </c>
      <c r="AJ982" s="219" t="s">
        <v>88</v>
      </c>
      <c r="AK982" s="219" t="s">
        <v>88</v>
      </c>
      <c r="AL982" s="220">
        <v>2417</v>
      </c>
      <c r="AM982" s="220">
        <v>21618</v>
      </c>
      <c r="AN982" s="220" t="s">
        <v>88</v>
      </c>
      <c r="AO982" s="220" t="s">
        <v>88</v>
      </c>
      <c r="AP982" s="220" t="e">
        <v>#VALUE!</v>
      </c>
      <c r="AQ982" s="220" t="s">
        <v>88</v>
      </c>
      <c r="AR982" s="220" t="s">
        <v>88</v>
      </c>
      <c r="AS982" s="220" t="s">
        <v>88</v>
      </c>
      <c r="AT982" s="220" t="s">
        <v>88</v>
      </c>
      <c r="AU982" s="219">
        <v>66</v>
      </c>
      <c r="AV982" s="220">
        <v>23</v>
      </c>
      <c r="AW982" s="220" t="s">
        <v>88</v>
      </c>
      <c r="AX982" s="220">
        <v>2.5</v>
      </c>
      <c r="AY982" s="220">
        <v>0.1</v>
      </c>
      <c r="AZ982" s="220" t="s">
        <v>88</v>
      </c>
      <c r="BA982" s="220" t="s">
        <v>88</v>
      </c>
      <c r="BB982" s="219" t="s">
        <v>88</v>
      </c>
      <c r="BC982" s="219" t="s">
        <v>88</v>
      </c>
      <c r="BD982" s="219" t="s">
        <v>88</v>
      </c>
      <c r="BE982" s="221" t="s">
        <v>88</v>
      </c>
      <c r="BF982" s="219" t="s">
        <v>88</v>
      </c>
      <c r="BG982" s="219" t="s">
        <v>88</v>
      </c>
      <c r="BH982" s="219" t="s">
        <v>88</v>
      </c>
      <c r="BI982" s="222">
        <v>98.811173023430712</v>
      </c>
      <c r="BJ982" s="223">
        <v>2</v>
      </c>
      <c r="BK982" s="223">
        <v>84.713978353098355</v>
      </c>
      <c r="BL982" s="223">
        <v>80.14150832</v>
      </c>
      <c r="BM982" s="223">
        <v>1</v>
      </c>
      <c r="BN982" s="223">
        <v>2</v>
      </c>
      <c r="BO982" s="223">
        <v>66.434779370467453</v>
      </c>
      <c r="BP982" s="223">
        <v>5</v>
      </c>
      <c r="BQ982" s="223">
        <v>20</v>
      </c>
      <c r="BR982" s="220">
        <v>43.995480885070791</v>
      </c>
      <c r="BS982" s="129" t="str">
        <f t="shared" si="567"/>
        <v>MALO</v>
      </c>
      <c r="BT982" s="224">
        <v>25</v>
      </c>
      <c r="BU982" s="225">
        <v>0.9870000000000001</v>
      </c>
      <c r="BV982" s="226">
        <v>0.1</v>
      </c>
      <c r="BW982" s="223">
        <v>0.99482569109434804</v>
      </c>
      <c r="BX982" s="222">
        <v>0.91</v>
      </c>
      <c r="BY982" s="226">
        <v>0.95099999999999996</v>
      </c>
      <c r="BZ982" s="226">
        <v>0.85238693177683544</v>
      </c>
      <c r="CA982" s="222">
        <v>0.15</v>
      </c>
      <c r="CB982" s="225">
        <v>0.7120697672019658</v>
      </c>
      <c r="CC982" s="198" t="str">
        <f t="shared" si="568"/>
        <v>Aceptable</v>
      </c>
      <c r="CD982" s="225">
        <v>0.14761306822316458</v>
      </c>
      <c r="CE982" s="220">
        <v>1</v>
      </c>
      <c r="CF982" s="220">
        <v>1</v>
      </c>
      <c r="CG982" s="225">
        <v>0.71587102274105485</v>
      </c>
      <c r="CH982" s="199" t="str">
        <f t="shared" si="569"/>
        <v>Alta</v>
      </c>
      <c r="CI982" s="220">
        <v>0</v>
      </c>
      <c r="CJ982" s="220">
        <v>1</v>
      </c>
      <c r="CK982" s="220">
        <v>0</v>
      </c>
      <c r="CL982" s="227">
        <v>0.33333333333333331</v>
      </c>
      <c r="CM982" s="200" t="str">
        <f t="shared" si="570"/>
        <v>Baja</v>
      </c>
      <c r="CN982" s="220">
        <v>4.9000000000000002E-2</v>
      </c>
      <c r="CO982" s="220">
        <v>4.9000000000000002E-2</v>
      </c>
      <c r="CP982" s="200" t="str">
        <f t="shared" si="571"/>
        <v>Ninguna</v>
      </c>
      <c r="CQ982" s="228">
        <v>3.0903342712138251E-2</v>
      </c>
      <c r="CR982" s="228">
        <v>3.0903342712138251E-2</v>
      </c>
      <c r="CS982" s="200" t="str">
        <f t="shared" si="572"/>
        <v>Ninguna</v>
      </c>
      <c r="CT982" s="201" t="str">
        <f t="shared" si="566"/>
        <v>Eutrofico</v>
      </c>
      <c r="CU982" s="219" t="s">
        <v>3543</v>
      </c>
      <c r="CV982" s="219" t="s">
        <v>3540</v>
      </c>
      <c r="CW982" s="218">
        <v>44536</v>
      </c>
      <c r="CX982" s="106" t="e">
        <f t="shared" si="573"/>
        <v>#VALUE!</v>
      </c>
    </row>
    <row r="983" spans="1:102" ht="30" hidden="1" customHeight="1" x14ac:dyDescent="0.2">
      <c r="A983" s="209">
        <v>2021</v>
      </c>
      <c r="B983" s="210" t="s">
        <v>2145</v>
      </c>
      <c r="C983" s="210" t="s">
        <v>2146</v>
      </c>
      <c r="D983" s="211" t="s">
        <v>2147</v>
      </c>
      <c r="E983" s="210" t="s">
        <v>314</v>
      </c>
      <c r="F983" s="212" t="s">
        <v>1412</v>
      </c>
      <c r="G983" s="212" t="s">
        <v>1507</v>
      </c>
      <c r="H983" s="213">
        <v>-74.767694000000006</v>
      </c>
      <c r="I983" s="214">
        <v>6.952</v>
      </c>
      <c r="J983" s="215">
        <v>923728.11510000005</v>
      </c>
      <c r="K983" s="216">
        <v>1260573.2771999999</v>
      </c>
      <c r="L983" s="217">
        <v>777</v>
      </c>
      <c r="M983" s="212">
        <v>2</v>
      </c>
      <c r="N983" s="212" t="s">
        <v>79</v>
      </c>
      <c r="O983" s="212">
        <v>23</v>
      </c>
      <c r="P983" s="212" t="s">
        <v>289</v>
      </c>
      <c r="Q983" s="210">
        <v>2317</v>
      </c>
      <c r="R983" s="210" t="s">
        <v>315</v>
      </c>
      <c r="S983" s="210" t="s">
        <v>316</v>
      </c>
      <c r="T983" s="210" t="s">
        <v>317</v>
      </c>
      <c r="U983" s="211" t="s">
        <v>318</v>
      </c>
      <c r="V983" s="210" t="s">
        <v>319</v>
      </c>
      <c r="W983" s="210" t="s">
        <v>2148</v>
      </c>
      <c r="X983" s="218" t="s">
        <v>2146</v>
      </c>
      <c r="Y983" s="218">
        <v>44521</v>
      </c>
      <c r="Z983" s="219">
        <v>626.75</v>
      </c>
      <c r="AA983" s="219">
        <v>7.46</v>
      </c>
      <c r="AB983" s="219">
        <v>44.6</v>
      </c>
      <c r="AC983" s="219">
        <v>25.3</v>
      </c>
      <c r="AD983" s="219">
        <v>25.5</v>
      </c>
      <c r="AE983" s="219">
        <v>7.73</v>
      </c>
      <c r="AF983" s="219">
        <v>103</v>
      </c>
      <c r="AG983" s="219">
        <v>0.19999999999999929</v>
      </c>
      <c r="AH983" s="220">
        <v>10</v>
      </c>
      <c r="AI983" s="220">
        <v>2</v>
      </c>
      <c r="AJ983" s="219" t="s">
        <v>88</v>
      </c>
      <c r="AK983" s="219">
        <v>10</v>
      </c>
      <c r="AL983" s="220">
        <v>200</v>
      </c>
      <c r="AM983" s="220" t="s">
        <v>88</v>
      </c>
      <c r="AN983" s="220" t="s">
        <v>88</v>
      </c>
      <c r="AO983" s="220" t="s">
        <v>88</v>
      </c>
      <c r="AP983" s="220">
        <v>0.22589666300566569</v>
      </c>
      <c r="AQ983" s="220" t="s">
        <v>88</v>
      </c>
      <c r="AR983" s="220" t="s">
        <v>88</v>
      </c>
      <c r="AS983" s="220" t="s">
        <v>88</v>
      </c>
      <c r="AT983" s="220" t="s">
        <v>88</v>
      </c>
      <c r="AU983" s="219" t="s">
        <v>88</v>
      </c>
      <c r="AV983" s="220">
        <v>33</v>
      </c>
      <c r="AW983" s="220" t="s">
        <v>88</v>
      </c>
      <c r="AX983" s="220">
        <v>2.5</v>
      </c>
      <c r="AY983" s="220">
        <v>0.16500000000000001</v>
      </c>
      <c r="AZ983" s="220" t="s">
        <v>88</v>
      </c>
      <c r="BA983" s="220" t="s">
        <v>88</v>
      </c>
      <c r="BB983" s="219">
        <v>0.05</v>
      </c>
      <c r="BC983" s="219" t="s">
        <v>88</v>
      </c>
      <c r="BD983" s="219" t="s">
        <v>88</v>
      </c>
      <c r="BE983" s="221">
        <v>1E-3</v>
      </c>
      <c r="BF983" s="219" t="s">
        <v>88</v>
      </c>
      <c r="BG983" s="219" t="s">
        <v>88</v>
      </c>
      <c r="BH983" s="219" t="s">
        <v>88</v>
      </c>
      <c r="BI983" s="222">
        <v>98.752438965945032</v>
      </c>
      <c r="BJ983" s="223">
        <v>2</v>
      </c>
      <c r="BK983" s="223">
        <v>93.456090973513454</v>
      </c>
      <c r="BL983" s="223">
        <v>80.14150832</v>
      </c>
      <c r="BM983" s="223">
        <v>93.791508165260296</v>
      </c>
      <c r="BN983" s="223">
        <v>2</v>
      </c>
      <c r="BO983" s="223">
        <v>90.230538484720753</v>
      </c>
      <c r="BP983" s="223">
        <v>5</v>
      </c>
      <c r="BQ983" s="223">
        <v>20</v>
      </c>
      <c r="BR983" s="220">
        <v>56.605855211495246</v>
      </c>
      <c r="BS983" s="129" t="str">
        <f t="shared" si="567"/>
        <v>MEDIA</v>
      </c>
      <c r="BT983" s="224">
        <v>15.15151515151515</v>
      </c>
      <c r="BU983" s="225">
        <v>0.97</v>
      </c>
      <c r="BV983" s="226">
        <v>0.1</v>
      </c>
      <c r="BW983" s="223">
        <v>1</v>
      </c>
      <c r="BX983" s="222">
        <v>0.91</v>
      </c>
      <c r="BY983" s="226">
        <v>0.92100000000000004</v>
      </c>
      <c r="BZ983" s="226">
        <v>0.91085259399482299</v>
      </c>
      <c r="CA983" s="222">
        <v>0.8</v>
      </c>
      <c r="CB983" s="225">
        <v>0.80505936315927529</v>
      </c>
      <c r="CC983" s="198" t="str">
        <f t="shared" si="568"/>
        <v>Aceptable</v>
      </c>
      <c r="CD983" s="225">
        <v>8.9147406005177038E-2</v>
      </c>
      <c r="CE983" s="220">
        <v>1</v>
      </c>
      <c r="CF983" s="220">
        <v>1</v>
      </c>
      <c r="CG983" s="225">
        <v>0.69638246866839237</v>
      </c>
      <c r="CH983" s="199" t="str">
        <f t="shared" si="569"/>
        <v>Alta</v>
      </c>
      <c r="CI983" s="220">
        <v>0</v>
      </c>
      <c r="CJ983" s="220">
        <v>1</v>
      </c>
      <c r="CK983" s="220">
        <v>0</v>
      </c>
      <c r="CL983" s="227">
        <v>0.33333333333333331</v>
      </c>
      <c r="CM983" s="200" t="str">
        <f t="shared" si="570"/>
        <v>Baja</v>
      </c>
      <c r="CN983" s="220">
        <v>7.9000000000000001E-2</v>
      </c>
      <c r="CO983" s="220">
        <v>7.9000000000000001E-2</v>
      </c>
      <c r="CP983" s="200" t="str">
        <f t="shared" si="571"/>
        <v>Ninguna</v>
      </c>
      <c r="CQ983" s="228">
        <v>4.7587506695258176E-3</v>
      </c>
      <c r="CR983" s="228">
        <v>4.7587506695258176E-3</v>
      </c>
      <c r="CS983" s="200" t="str">
        <f t="shared" si="572"/>
        <v>Ninguna</v>
      </c>
      <c r="CT983" s="201" t="str">
        <f t="shared" si="566"/>
        <v>Eutrofico</v>
      </c>
      <c r="CU983" s="219" t="s">
        <v>3544</v>
      </c>
      <c r="CV983" s="219" t="s">
        <v>3545</v>
      </c>
      <c r="CW983" s="218">
        <v>44539</v>
      </c>
      <c r="CX983" s="106" t="e">
        <f t="shared" si="573"/>
        <v>#VALUE!</v>
      </c>
    </row>
    <row r="984" spans="1:102" ht="30" hidden="1" customHeight="1" x14ac:dyDescent="0.2">
      <c r="A984" s="209">
        <v>2021</v>
      </c>
      <c r="B984" s="210" t="s">
        <v>2151</v>
      </c>
      <c r="C984" s="210" t="s">
        <v>2152</v>
      </c>
      <c r="D984" s="211" t="s">
        <v>2153</v>
      </c>
      <c r="E984" s="210" t="s">
        <v>314</v>
      </c>
      <c r="F984" s="212" t="s">
        <v>1412</v>
      </c>
      <c r="G984" s="212" t="s">
        <v>1578</v>
      </c>
      <c r="H984" s="213">
        <v>-74.643167000000005</v>
      </c>
      <c r="I984" s="214">
        <v>6.9924720000000002</v>
      </c>
      <c r="J984" s="215">
        <v>937495.41590000002</v>
      </c>
      <c r="K984" s="216">
        <v>1265031.0833999999</v>
      </c>
      <c r="L984" s="217">
        <v>574</v>
      </c>
      <c r="M984" s="212">
        <v>2</v>
      </c>
      <c r="N984" s="212" t="s">
        <v>79</v>
      </c>
      <c r="O984" s="212">
        <v>23</v>
      </c>
      <c r="P984" s="212" t="s">
        <v>289</v>
      </c>
      <c r="Q984" s="210">
        <v>2317</v>
      </c>
      <c r="R984" s="210" t="s">
        <v>315</v>
      </c>
      <c r="S984" s="210" t="s">
        <v>316</v>
      </c>
      <c r="T984" s="210" t="s">
        <v>317</v>
      </c>
      <c r="U984" s="211" t="s">
        <v>318</v>
      </c>
      <c r="V984" s="210" t="s">
        <v>319</v>
      </c>
      <c r="W984" s="210" t="s">
        <v>2154</v>
      </c>
      <c r="X984" s="218" t="s">
        <v>2152</v>
      </c>
      <c r="Y984" s="218">
        <v>44521</v>
      </c>
      <c r="Z984" s="219">
        <v>4714.66</v>
      </c>
      <c r="AA984" s="219">
        <v>7.44</v>
      </c>
      <c r="AB984" s="219">
        <v>75.34</v>
      </c>
      <c r="AC984" s="219">
        <v>25.8</v>
      </c>
      <c r="AD984" s="219">
        <v>29.2</v>
      </c>
      <c r="AE984" s="219">
        <v>7.56</v>
      </c>
      <c r="AF984" s="219">
        <v>98.1</v>
      </c>
      <c r="AG984" s="219">
        <v>3.3999999999999986</v>
      </c>
      <c r="AH984" s="220">
        <v>10</v>
      </c>
      <c r="AI984" s="220">
        <v>2</v>
      </c>
      <c r="AJ984" s="219" t="s">
        <v>88</v>
      </c>
      <c r="AK984" s="219">
        <v>10</v>
      </c>
      <c r="AL984" s="220">
        <v>2280</v>
      </c>
      <c r="AM984" s="220" t="s">
        <v>88</v>
      </c>
      <c r="AN984" s="220" t="s">
        <v>88</v>
      </c>
      <c r="AO984" s="220" t="s">
        <v>88</v>
      </c>
      <c r="AP984" s="220">
        <v>0.29366566190736537</v>
      </c>
      <c r="AQ984" s="220" t="s">
        <v>88</v>
      </c>
      <c r="AR984" s="220" t="s">
        <v>88</v>
      </c>
      <c r="AS984" s="220" t="s">
        <v>88</v>
      </c>
      <c r="AT984" s="220" t="s">
        <v>88</v>
      </c>
      <c r="AU984" s="219" t="s">
        <v>88</v>
      </c>
      <c r="AV984" s="220">
        <v>28</v>
      </c>
      <c r="AW984" s="220" t="s">
        <v>88</v>
      </c>
      <c r="AX984" s="220">
        <v>2.5</v>
      </c>
      <c r="AY984" s="220">
        <v>0.11799999999999999</v>
      </c>
      <c r="AZ984" s="220" t="s">
        <v>88</v>
      </c>
      <c r="BA984" s="220" t="s">
        <v>88</v>
      </c>
      <c r="BB984" s="219">
        <v>0.05</v>
      </c>
      <c r="BC984" s="219" t="s">
        <v>88</v>
      </c>
      <c r="BD984" s="219" t="s">
        <v>88</v>
      </c>
      <c r="BE984" s="221">
        <v>1E-3</v>
      </c>
      <c r="BF984" s="219" t="s">
        <v>88</v>
      </c>
      <c r="BG984" s="219" t="s">
        <v>88</v>
      </c>
      <c r="BH984" s="219" t="s">
        <v>88</v>
      </c>
      <c r="BI984" s="222">
        <v>98.490171406843587</v>
      </c>
      <c r="BJ984" s="223">
        <v>2</v>
      </c>
      <c r="BK984" s="223">
        <v>93.521927689586136</v>
      </c>
      <c r="BL984" s="223">
        <v>80.14150832</v>
      </c>
      <c r="BM984" s="223">
        <v>91.780104346240279</v>
      </c>
      <c r="BN984" s="223">
        <v>2</v>
      </c>
      <c r="BO984" s="223">
        <v>81.142818448590148</v>
      </c>
      <c r="BP984" s="223">
        <v>5</v>
      </c>
      <c r="BQ984" s="223">
        <v>20</v>
      </c>
      <c r="BR984" s="220">
        <v>55.458599379700935</v>
      </c>
      <c r="BS984" s="129" t="str">
        <f t="shared" si="567"/>
        <v>MEDIA</v>
      </c>
      <c r="BT984" s="224">
        <v>21.186440677966104</v>
      </c>
      <c r="BU984" s="225">
        <v>0.98099999999999998</v>
      </c>
      <c r="BV984" s="226">
        <v>0.1</v>
      </c>
      <c r="BW984" s="223">
        <v>1</v>
      </c>
      <c r="BX984" s="222">
        <v>0.91</v>
      </c>
      <c r="BY984" s="226">
        <v>0.93599999999999994</v>
      </c>
      <c r="BZ984" s="226">
        <v>0.82002411191120705</v>
      </c>
      <c r="CA984" s="222">
        <v>0.15</v>
      </c>
      <c r="CB984" s="225">
        <v>0.70520337566756908</v>
      </c>
      <c r="CC984" s="198" t="str">
        <f t="shared" si="568"/>
        <v>Aceptable</v>
      </c>
      <c r="CD984" s="225">
        <v>0.17997588808879292</v>
      </c>
      <c r="CE984" s="220">
        <v>1</v>
      </c>
      <c r="CF984" s="220">
        <v>1</v>
      </c>
      <c r="CG984" s="225">
        <v>0.72665862936293102</v>
      </c>
      <c r="CH984" s="199" t="str">
        <f t="shared" si="569"/>
        <v>Alta</v>
      </c>
      <c r="CI984" s="220">
        <v>0</v>
      </c>
      <c r="CJ984" s="220">
        <v>1</v>
      </c>
      <c r="CK984" s="220">
        <v>1.9000000000000017E-2</v>
      </c>
      <c r="CL984" s="227">
        <v>0.33966666666666673</v>
      </c>
      <c r="CM984" s="200" t="str">
        <f t="shared" si="570"/>
        <v>Baja</v>
      </c>
      <c r="CN984" s="220">
        <v>6.4000000000000001E-2</v>
      </c>
      <c r="CO984" s="220">
        <v>6.4000000000000001E-2</v>
      </c>
      <c r="CP984" s="200" t="str">
        <f t="shared" si="571"/>
        <v>Ninguna</v>
      </c>
      <c r="CQ984" s="228">
        <v>4.4428786078118815E-3</v>
      </c>
      <c r="CR984" s="228">
        <v>4.4428786078118815E-3</v>
      </c>
      <c r="CS984" s="200" t="str">
        <f t="shared" si="572"/>
        <v>Ninguna</v>
      </c>
      <c r="CT984" s="201" t="str">
        <f t="shared" si="566"/>
        <v>Eutrofico</v>
      </c>
      <c r="CU984" s="219" t="s">
        <v>3546</v>
      </c>
      <c r="CV984" s="219" t="s">
        <v>3545</v>
      </c>
      <c r="CW984" s="218">
        <v>44539</v>
      </c>
      <c r="CX984" s="106" t="e">
        <f t="shared" si="573"/>
        <v>#VALUE!</v>
      </c>
    </row>
    <row r="985" spans="1:102" ht="30" hidden="1" customHeight="1" x14ac:dyDescent="0.2">
      <c r="A985" s="209">
        <v>2021</v>
      </c>
      <c r="B985" s="210" t="s">
        <v>1954</v>
      </c>
      <c r="C985" s="210" t="s">
        <v>195</v>
      </c>
      <c r="D985" s="211" t="s">
        <v>1955</v>
      </c>
      <c r="E985" s="210" t="s">
        <v>485</v>
      </c>
      <c r="F985" s="212" t="s">
        <v>151</v>
      </c>
      <c r="G985" s="212" t="s">
        <v>1494</v>
      </c>
      <c r="H985" s="213">
        <v>-75.645061999999996</v>
      </c>
      <c r="I985" s="214">
        <v>6.3879520000000003</v>
      </c>
      <c r="J985" s="215">
        <v>826555.65410000004</v>
      </c>
      <c r="K985" s="216">
        <v>1198404.0464000001</v>
      </c>
      <c r="L985" s="217">
        <v>2558</v>
      </c>
      <c r="M985" s="212">
        <v>2</v>
      </c>
      <c r="N985" s="212" t="s">
        <v>79</v>
      </c>
      <c r="O985" s="212" t="s">
        <v>2545</v>
      </c>
      <c r="P985" s="212" t="s">
        <v>80</v>
      </c>
      <c r="Q985" s="210" t="s">
        <v>2546</v>
      </c>
      <c r="R985" s="210" t="s">
        <v>667</v>
      </c>
      <c r="S985" s="210" t="s">
        <v>173</v>
      </c>
      <c r="T985" s="210" t="s">
        <v>174</v>
      </c>
      <c r="U985" s="211" t="s">
        <v>194</v>
      </c>
      <c r="V985" s="210" t="s">
        <v>195</v>
      </c>
      <c r="W985" s="210" t="s">
        <v>196</v>
      </c>
      <c r="X985" s="218" t="s">
        <v>195</v>
      </c>
      <c r="Y985" s="218">
        <v>44523</v>
      </c>
      <c r="Z985" s="219">
        <v>38.68</v>
      </c>
      <c r="AA985" s="219">
        <v>6.66</v>
      </c>
      <c r="AB985" s="219">
        <v>34.909999999999997</v>
      </c>
      <c r="AC985" s="219">
        <v>13.8</v>
      </c>
      <c r="AD985" s="219">
        <v>14.4</v>
      </c>
      <c r="AE985" s="219">
        <v>7.53</v>
      </c>
      <c r="AF985" s="219">
        <v>99.1</v>
      </c>
      <c r="AG985" s="219">
        <v>0.59999999999999964</v>
      </c>
      <c r="AH985" s="220">
        <v>18.8</v>
      </c>
      <c r="AI985" s="220">
        <v>2</v>
      </c>
      <c r="AJ985" s="219" t="s">
        <v>88</v>
      </c>
      <c r="AK985" s="219" t="s">
        <v>88</v>
      </c>
      <c r="AL985" s="220">
        <v>393</v>
      </c>
      <c r="AM985" s="220">
        <v>19863</v>
      </c>
      <c r="AN985" s="220" t="s">
        <v>88</v>
      </c>
      <c r="AO985" s="220" t="s">
        <v>88</v>
      </c>
      <c r="AP985" s="220" t="e">
        <v>#VALUE!</v>
      </c>
      <c r="AQ985" s="220" t="s">
        <v>88</v>
      </c>
      <c r="AR985" s="220" t="s">
        <v>88</v>
      </c>
      <c r="AS985" s="220" t="s">
        <v>88</v>
      </c>
      <c r="AT985" s="220" t="s">
        <v>88</v>
      </c>
      <c r="AU985" s="219" t="s">
        <v>88</v>
      </c>
      <c r="AV985" s="220">
        <v>7</v>
      </c>
      <c r="AW985" s="220" t="s">
        <v>88</v>
      </c>
      <c r="AX985" s="220">
        <v>2.5</v>
      </c>
      <c r="AY985" s="220">
        <v>0.13600000000000001</v>
      </c>
      <c r="AZ985" s="220" t="s">
        <v>88</v>
      </c>
      <c r="BA985" s="220" t="s">
        <v>88</v>
      </c>
      <c r="BB985" s="219" t="s">
        <v>88</v>
      </c>
      <c r="BC985" s="219" t="s">
        <v>88</v>
      </c>
      <c r="BD985" s="219" t="s">
        <v>88</v>
      </c>
      <c r="BE985" s="221" t="s">
        <v>88</v>
      </c>
      <c r="BF985" s="219" t="s">
        <v>88</v>
      </c>
      <c r="BG985" s="219" t="s">
        <v>88</v>
      </c>
      <c r="BH985" s="219" t="s">
        <v>88</v>
      </c>
      <c r="BI985" s="222">
        <v>98.651515634678063</v>
      </c>
      <c r="BJ985" s="223">
        <v>2</v>
      </c>
      <c r="BK985" s="223">
        <v>79.051150131848743</v>
      </c>
      <c r="BL985" s="223">
        <v>80.14150832</v>
      </c>
      <c r="BM985" s="223">
        <v>1</v>
      </c>
      <c r="BN985" s="223">
        <v>2</v>
      </c>
      <c r="BO985" s="223">
        <v>89.747799768808008</v>
      </c>
      <c r="BP985" s="223">
        <v>5</v>
      </c>
      <c r="BQ985" s="223">
        <v>20</v>
      </c>
      <c r="BR985" s="220">
        <v>45.676730064479443</v>
      </c>
      <c r="BS985" s="129" t="str">
        <f t="shared" si="567"/>
        <v>MALO</v>
      </c>
      <c r="BT985" s="224">
        <v>18.382352941176471</v>
      </c>
      <c r="BU985" s="225">
        <v>0.99099999999999999</v>
      </c>
      <c r="BV985" s="226">
        <v>0.1</v>
      </c>
      <c r="BW985" s="223">
        <v>0.8391035484487781</v>
      </c>
      <c r="BX985" s="222">
        <v>0.91</v>
      </c>
      <c r="BY985" s="226">
        <v>0.999</v>
      </c>
      <c r="BZ985" s="226">
        <v>0.93579737317614731</v>
      </c>
      <c r="CA985" s="222">
        <v>0.8</v>
      </c>
      <c r="CB985" s="225">
        <v>0.80030612902748965</v>
      </c>
      <c r="CC985" s="198" t="str">
        <f t="shared" si="568"/>
        <v>Aceptable</v>
      </c>
      <c r="CD985" s="225">
        <v>6.4202626823852638E-2</v>
      </c>
      <c r="CE985" s="220">
        <v>1</v>
      </c>
      <c r="CF985" s="220">
        <v>1</v>
      </c>
      <c r="CG985" s="225">
        <v>0.68806754227461753</v>
      </c>
      <c r="CH985" s="199" t="str">
        <f t="shared" si="569"/>
        <v>Alta</v>
      </c>
      <c r="CI985" s="220">
        <v>0</v>
      </c>
      <c r="CJ985" s="220">
        <v>0.96690511185654904</v>
      </c>
      <c r="CK985" s="220">
        <v>9.000000000000008E-3</v>
      </c>
      <c r="CL985" s="227">
        <v>0.325301703952183</v>
      </c>
      <c r="CM985" s="200" t="str">
        <f t="shared" si="570"/>
        <v>Baja</v>
      </c>
      <c r="CN985" s="220">
        <v>0</v>
      </c>
      <c r="CO985" s="220">
        <v>0</v>
      </c>
      <c r="CP985" s="200" t="str">
        <f t="shared" si="571"/>
        <v>Ninguna</v>
      </c>
      <c r="CQ985" s="228">
        <v>3.0253832808634453E-4</v>
      </c>
      <c r="CR985" s="228">
        <v>3.0253832808634453E-4</v>
      </c>
      <c r="CS985" s="200" t="str">
        <f t="shared" si="572"/>
        <v>Ninguna</v>
      </c>
      <c r="CT985" s="201" t="str">
        <f t="shared" si="566"/>
        <v>Eutrofico</v>
      </c>
      <c r="CU985" s="219" t="s">
        <v>3547</v>
      </c>
      <c r="CV985" s="219" t="s">
        <v>3548</v>
      </c>
      <c r="CW985" s="218">
        <v>44540</v>
      </c>
      <c r="CX985" s="106" t="e">
        <f t="shared" si="573"/>
        <v>#VALUE!</v>
      </c>
    </row>
    <row r="986" spans="1:102" ht="30" hidden="1" customHeight="1" x14ac:dyDescent="0.2">
      <c r="A986" s="209">
        <v>2021</v>
      </c>
      <c r="B986" s="210" t="s">
        <v>2955</v>
      </c>
      <c r="C986" s="210" t="s">
        <v>195</v>
      </c>
      <c r="D986" s="211" t="s">
        <v>1959</v>
      </c>
      <c r="E986" s="210" t="s">
        <v>600</v>
      </c>
      <c r="F986" s="212" t="s">
        <v>151</v>
      </c>
      <c r="G986" s="212" t="s">
        <v>1951</v>
      </c>
      <c r="H986" s="213">
        <v>-75.657366999999994</v>
      </c>
      <c r="I986" s="214">
        <v>6.4314390000000001</v>
      </c>
      <c r="J986" s="215">
        <v>825208.62470000004</v>
      </c>
      <c r="K986" s="216">
        <v>1203219.1497</v>
      </c>
      <c r="L986" s="217">
        <v>2410</v>
      </c>
      <c r="M986" s="212">
        <v>2</v>
      </c>
      <c r="N986" s="212" t="s">
        <v>79</v>
      </c>
      <c r="O986" s="212" t="s">
        <v>2545</v>
      </c>
      <c r="P986" s="212" t="s">
        <v>80</v>
      </c>
      <c r="Q986" s="210" t="s">
        <v>2546</v>
      </c>
      <c r="R986" s="210" t="s">
        <v>667</v>
      </c>
      <c r="S986" s="210" t="s">
        <v>173</v>
      </c>
      <c r="T986" s="210" t="s">
        <v>174</v>
      </c>
      <c r="U986" s="211" t="s">
        <v>194</v>
      </c>
      <c r="V986" s="210" t="s">
        <v>195</v>
      </c>
      <c r="W986" s="210" t="s">
        <v>196</v>
      </c>
      <c r="X986" s="218" t="s">
        <v>195</v>
      </c>
      <c r="Y986" s="218">
        <v>44523</v>
      </c>
      <c r="Z986" s="219">
        <v>602.53</v>
      </c>
      <c r="AA986" s="219">
        <v>7</v>
      </c>
      <c r="AB986" s="219">
        <v>78.900000000000006</v>
      </c>
      <c r="AC986" s="219">
        <v>14.3</v>
      </c>
      <c r="AD986" s="219">
        <v>15.3</v>
      </c>
      <c r="AE986" s="219">
        <v>7.62</v>
      </c>
      <c r="AF986" s="219">
        <v>101.2</v>
      </c>
      <c r="AG986" s="219">
        <v>1</v>
      </c>
      <c r="AH986" s="220">
        <v>22.1</v>
      </c>
      <c r="AI986" s="220">
        <v>2.11</v>
      </c>
      <c r="AJ986" s="219" t="s">
        <v>88</v>
      </c>
      <c r="AK986" s="219" t="s">
        <v>88</v>
      </c>
      <c r="AL986" s="220">
        <v>2530</v>
      </c>
      <c r="AM986" s="220">
        <v>54750</v>
      </c>
      <c r="AN986" s="220" t="s">
        <v>88</v>
      </c>
      <c r="AO986" s="220" t="s">
        <v>88</v>
      </c>
      <c r="AP986" s="220" t="e">
        <v>#VALUE!</v>
      </c>
      <c r="AQ986" s="220" t="s">
        <v>88</v>
      </c>
      <c r="AR986" s="220" t="s">
        <v>88</v>
      </c>
      <c r="AS986" s="220" t="s">
        <v>88</v>
      </c>
      <c r="AT986" s="220" t="s">
        <v>88</v>
      </c>
      <c r="AU986" s="219" t="s">
        <v>88</v>
      </c>
      <c r="AV986" s="220">
        <v>45</v>
      </c>
      <c r="AW986" s="220" t="s">
        <v>88</v>
      </c>
      <c r="AX986" s="220">
        <v>2.5</v>
      </c>
      <c r="AY986" s="220">
        <v>0.34</v>
      </c>
      <c r="AZ986" s="220" t="s">
        <v>88</v>
      </c>
      <c r="BA986" s="220" t="s">
        <v>88</v>
      </c>
      <c r="BB986" s="219" t="s">
        <v>88</v>
      </c>
      <c r="BC986" s="219" t="s">
        <v>88</v>
      </c>
      <c r="BD986" s="219" t="s">
        <v>88</v>
      </c>
      <c r="BE986" s="221" t="s">
        <v>88</v>
      </c>
      <c r="BF986" s="219" t="s">
        <v>88</v>
      </c>
      <c r="BG986" s="219" t="s">
        <v>88</v>
      </c>
      <c r="BH986" s="219" t="s">
        <v>88</v>
      </c>
      <c r="BI986" s="222">
        <v>98.809711650725916</v>
      </c>
      <c r="BJ986" s="223">
        <v>2</v>
      </c>
      <c r="BK986" s="223">
        <v>88.519899999999524</v>
      </c>
      <c r="BL986" s="223">
        <v>79.161956196914957</v>
      </c>
      <c r="BM986" s="223">
        <v>1</v>
      </c>
      <c r="BN986" s="223">
        <v>2</v>
      </c>
      <c r="BO986" s="223">
        <v>89.058291121899998</v>
      </c>
      <c r="BP986" s="223">
        <v>5</v>
      </c>
      <c r="BQ986" s="223">
        <v>20</v>
      </c>
      <c r="BR986" s="220">
        <v>46.568484274474002</v>
      </c>
      <c r="BS986" s="129" t="str">
        <f t="shared" si="567"/>
        <v>MALO</v>
      </c>
      <c r="BT986" s="224">
        <v>7.3529411764705879</v>
      </c>
      <c r="BU986" s="225">
        <v>0.98799999999999999</v>
      </c>
      <c r="BV986" s="226">
        <v>0.1</v>
      </c>
      <c r="BW986" s="223">
        <v>1.0013883015592742</v>
      </c>
      <c r="BX986" s="222">
        <v>0.71</v>
      </c>
      <c r="BY986" s="226">
        <v>0.88500000000000001</v>
      </c>
      <c r="BZ986" s="226">
        <v>0.80853773853296151</v>
      </c>
      <c r="CA986" s="222">
        <v>0.35</v>
      </c>
      <c r="CB986" s="225">
        <v>0.6977696456129131</v>
      </c>
      <c r="CC986" s="198" t="str">
        <f t="shared" si="568"/>
        <v>Regular</v>
      </c>
      <c r="CD986" s="225">
        <v>0.19146226146703849</v>
      </c>
      <c r="CE986" s="220">
        <v>1</v>
      </c>
      <c r="CF986" s="220">
        <v>1</v>
      </c>
      <c r="CG986" s="225">
        <v>0.73048742048901294</v>
      </c>
      <c r="CH986" s="199" t="str">
        <f t="shared" si="569"/>
        <v>Alta</v>
      </c>
      <c r="CI986" s="220">
        <v>0.17699771870838482</v>
      </c>
      <c r="CJ986" s="220">
        <v>1</v>
      </c>
      <c r="CK986" s="220">
        <v>0</v>
      </c>
      <c r="CL986" s="227">
        <v>0.39233257290279494</v>
      </c>
      <c r="CM986" s="200" t="str">
        <f t="shared" si="570"/>
        <v>Baja</v>
      </c>
      <c r="CN986" s="220">
        <v>0.115</v>
      </c>
      <c r="CO986" s="220">
        <v>0.115</v>
      </c>
      <c r="CP986" s="200" t="str">
        <f t="shared" si="571"/>
        <v>Ninguna</v>
      </c>
      <c r="CQ986" s="228">
        <v>9.7704531722668866E-4</v>
      </c>
      <c r="CR986" s="228">
        <v>9.7704531722668866E-4</v>
      </c>
      <c r="CS986" s="200" t="str">
        <f t="shared" si="572"/>
        <v>Ninguna</v>
      </c>
      <c r="CT986" s="201" t="str">
        <f t="shared" si="566"/>
        <v>Eutrofico</v>
      </c>
      <c r="CU986" s="219" t="s">
        <v>3549</v>
      </c>
      <c r="CV986" s="219" t="s">
        <v>3548</v>
      </c>
      <c r="CW986" s="218">
        <v>44540</v>
      </c>
      <c r="CX986" s="106" t="e">
        <f t="shared" si="573"/>
        <v>#VALUE!</v>
      </c>
    </row>
    <row r="987" spans="1:102" ht="30" hidden="1" customHeight="1" x14ac:dyDescent="0.2">
      <c r="A987" s="209">
        <v>2021</v>
      </c>
      <c r="B987" s="210" t="s">
        <v>2956</v>
      </c>
      <c r="C987" s="210" t="s">
        <v>195</v>
      </c>
      <c r="D987" s="211" t="s">
        <v>1962</v>
      </c>
      <c r="E987" s="210" t="s">
        <v>1963</v>
      </c>
      <c r="F987" s="212" t="s">
        <v>151</v>
      </c>
      <c r="G987" s="212" t="s">
        <v>1668</v>
      </c>
      <c r="H987" s="213">
        <v>-75.763366000000005</v>
      </c>
      <c r="I987" s="214">
        <v>6.4665119999999998</v>
      </c>
      <c r="J987" s="215">
        <v>813490.78879999998</v>
      </c>
      <c r="K987" s="216">
        <v>1207136.9186</v>
      </c>
      <c r="L987" s="217">
        <v>548</v>
      </c>
      <c r="M987" s="212">
        <v>2</v>
      </c>
      <c r="N987" s="212" t="s">
        <v>79</v>
      </c>
      <c r="O987" s="212" t="s">
        <v>2545</v>
      </c>
      <c r="P987" s="212" t="s">
        <v>80</v>
      </c>
      <c r="Q987" s="210" t="s">
        <v>2546</v>
      </c>
      <c r="R987" s="210" t="s">
        <v>667</v>
      </c>
      <c r="S987" s="210" t="s">
        <v>173</v>
      </c>
      <c r="T987" s="210" t="s">
        <v>174</v>
      </c>
      <c r="U987" s="211" t="s">
        <v>194</v>
      </c>
      <c r="V987" s="210" t="s">
        <v>195</v>
      </c>
      <c r="W987" s="210" t="s">
        <v>196</v>
      </c>
      <c r="X987" s="218" t="s">
        <v>195</v>
      </c>
      <c r="Y987" s="218">
        <v>44523</v>
      </c>
      <c r="Z987" s="219">
        <v>4.37</v>
      </c>
      <c r="AA987" s="219">
        <v>7.8</v>
      </c>
      <c r="AB987" s="219">
        <v>115.4</v>
      </c>
      <c r="AC987" s="219">
        <v>23</v>
      </c>
      <c r="AD987" s="219">
        <v>28.8</v>
      </c>
      <c r="AE987" s="219">
        <v>8.25</v>
      </c>
      <c r="AF987" s="219">
        <v>102</v>
      </c>
      <c r="AG987" s="219">
        <v>5.8000000000000007</v>
      </c>
      <c r="AH987" s="220">
        <v>33.9</v>
      </c>
      <c r="AI987" s="220">
        <v>2.0699999999999998</v>
      </c>
      <c r="AJ987" s="219" t="s">
        <v>88</v>
      </c>
      <c r="AK987" s="219" t="s">
        <v>88</v>
      </c>
      <c r="AL987" s="220">
        <v>98500</v>
      </c>
      <c r="AM987" s="220">
        <v>325500</v>
      </c>
      <c r="AN987" s="220" t="s">
        <v>88</v>
      </c>
      <c r="AO987" s="220" t="s">
        <v>88</v>
      </c>
      <c r="AP987" s="220" t="e">
        <v>#VALUE!</v>
      </c>
      <c r="AQ987" s="220" t="s">
        <v>88</v>
      </c>
      <c r="AR987" s="220" t="s">
        <v>88</v>
      </c>
      <c r="AS987" s="220" t="s">
        <v>88</v>
      </c>
      <c r="AT987" s="220" t="s">
        <v>88</v>
      </c>
      <c r="AU987" s="219" t="s">
        <v>88</v>
      </c>
      <c r="AV987" s="220">
        <v>124</v>
      </c>
      <c r="AW987" s="220" t="s">
        <v>88</v>
      </c>
      <c r="AX987" s="220">
        <v>2.5</v>
      </c>
      <c r="AY987" s="220">
        <v>0.25600000000000001</v>
      </c>
      <c r="AZ987" s="220" t="s">
        <v>88</v>
      </c>
      <c r="BA987" s="220" t="s">
        <v>88</v>
      </c>
      <c r="BB987" s="219" t="s">
        <v>88</v>
      </c>
      <c r="BC987" s="219" t="s">
        <v>88</v>
      </c>
      <c r="BD987" s="219" t="s">
        <v>88</v>
      </c>
      <c r="BE987" s="221" t="s">
        <v>88</v>
      </c>
      <c r="BF987" s="219" t="s">
        <v>88</v>
      </c>
      <c r="BG987" s="219" t="s">
        <v>88</v>
      </c>
      <c r="BH987" s="219" t="s">
        <v>88</v>
      </c>
      <c r="BI987" s="222">
        <v>98.806057067680015</v>
      </c>
      <c r="BJ987" s="223">
        <v>2</v>
      </c>
      <c r="BK987" s="223">
        <v>89.555636015997152</v>
      </c>
      <c r="BL987" s="223">
        <v>79.516761349988229</v>
      </c>
      <c r="BM987" s="223">
        <v>1</v>
      </c>
      <c r="BN987" s="223">
        <v>2</v>
      </c>
      <c r="BO987" s="223">
        <v>68.729477936746861</v>
      </c>
      <c r="BP987" s="223">
        <v>5</v>
      </c>
      <c r="BQ987" s="223">
        <v>20</v>
      </c>
      <c r="BR987" s="220">
        <v>44.68794120543869</v>
      </c>
      <c r="BS987" s="129" t="str">
        <f t="shared" si="567"/>
        <v>MALO</v>
      </c>
      <c r="BT987" s="224">
        <v>9.765625</v>
      </c>
      <c r="BU987" s="225">
        <v>0.98</v>
      </c>
      <c r="BV987" s="226">
        <v>0.1</v>
      </c>
      <c r="BW987" s="223">
        <v>1</v>
      </c>
      <c r="BX987" s="222">
        <v>0.51</v>
      </c>
      <c r="BY987" s="226">
        <v>0.64800000000000002</v>
      </c>
      <c r="BZ987" s="226">
        <v>0.68131928431767741</v>
      </c>
      <c r="CA987" s="222">
        <v>0.35</v>
      </c>
      <c r="CB987" s="225">
        <v>0.617304699804475</v>
      </c>
      <c r="CC987" s="198" t="str">
        <f t="shared" si="568"/>
        <v>Regular</v>
      </c>
      <c r="CD987" s="225">
        <v>0.31868071568232254</v>
      </c>
      <c r="CE987" s="220">
        <v>1</v>
      </c>
      <c r="CF987" s="220">
        <v>1</v>
      </c>
      <c r="CG987" s="225">
        <v>0.77289357189410757</v>
      </c>
      <c r="CH987" s="199" t="str">
        <f t="shared" si="569"/>
        <v>Alta</v>
      </c>
      <c r="CI987" s="220">
        <v>0.1711792418198424</v>
      </c>
      <c r="CJ987" s="220">
        <v>1</v>
      </c>
      <c r="CK987" s="220">
        <v>0</v>
      </c>
      <c r="CL987" s="227">
        <v>0.3903930806066141</v>
      </c>
      <c r="CM987" s="200" t="str">
        <f t="shared" si="570"/>
        <v>Baja</v>
      </c>
      <c r="CN987" s="220">
        <v>0.35199999999999998</v>
      </c>
      <c r="CO987" s="220">
        <v>0.35199999999999998</v>
      </c>
      <c r="CP987" s="200" t="str">
        <f t="shared" si="571"/>
        <v>Baja</v>
      </c>
      <c r="CQ987" s="228">
        <v>1.5217121208656325E-2</v>
      </c>
      <c r="CR987" s="228">
        <v>1.5217121208656325E-2</v>
      </c>
      <c r="CS987" s="200" t="str">
        <f t="shared" si="572"/>
        <v>Ninguna</v>
      </c>
      <c r="CT987" s="201" t="str">
        <f t="shared" si="566"/>
        <v>Eutrofico</v>
      </c>
      <c r="CU987" s="219" t="s">
        <v>3550</v>
      </c>
      <c r="CV987" s="219" t="s">
        <v>3548</v>
      </c>
      <c r="CW987" s="218">
        <v>44540</v>
      </c>
      <c r="CX987" s="106" t="e">
        <f t="shared" si="573"/>
        <v>#VALUE!</v>
      </c>
    </row>
    <row r="988" spans="1:102" ht="30" hidden="1" customHeight="1" x14ac:dyDescent="0.2">
      <c r="A988" s="209">
        <v>2021</v>
      </c>
      <c r="B988" s="210" t="s">
        <v>1965</v>
      </c>
      <c r="C988" s="210" t="s">
        <v>195</v>
      </c>
      <c r="D988" s="211" t="s">
        <v>1966</v>
      </c>
      <c r="E988" s="210" t="s">
        <v>2194</v>
      </c>
      <c r="F988" s="212" t="s">
        <v>151</v>
      </c>
      <c r="G988" s="212" t="s">
        <v>1967</v>
      </c>
      <c r="H988" s="213">
        <v>-75.802381999999994</v>
      </c>
      <c r="I988" s="214">
        <v>6.5171729999999997</v>
      </c>
      <c r="J988" s="215">
        <v>809192.20380000002</v>
      </c>
      <c r="K988" s="216">
        <v>1212756.4103000001</v>
      </c>
      <c r="L988" s="217">
        <v>466</v>
      </c>
      <c r="M988" s="212">
        <v>2</v>
      </c>
      <c r="N988" s="212" t="s">
        <v>79</v>
      </c>
      <c r="O988" s="212" t="s">
        <v>2545</v>
      </c>
      <c r="P988" s="212" t="s">
        <v>80</v>
      </c>
      <c r="Q988" s="210" t="s">
        <v>2546</v>
      </c>
      <c r="R988" s="210" t="s">
        <v>667</v>
      </c>
      <c r="S988" s="210" t="s">
        <v>173</v>
      </c>
      <c r="T988" s="210" t="s">
        <v>174</v>
      </c>
      <c r="U988" s="211" t="s">
        <v>194</v>
      </c>
      <c r="V988" s="210" t="s">
        <v>195</v>
      </c>
      <c r="W988" s="210" t="s">
        <v>196</v>
      </c>
      <c r="X988" s="218" t="s">
        <v>195</v>
      </c>
      <c r="Y988" s="218">
        <v>44523</v>
      </c>
      <c r="Z988" s="219" t="s">
        <v>88</v>
      </c>
      <c r="AA988" s="219">
        <v>7.43</v>
      </c>
      <c r="AB988" s="219">
        <v>126.9</v>
      </c>
      <c r="AC988" s="219">
        <v>25.4</v>
      </c>
      <c r="AD988" s="219">
        <v>33.5</v>
      </c>
      <c r="AE988" s="219">
        <v>7.38</v>
      </c>
      <c r="AF988" s="219">
        <v>96.1</v>
      </c>
      <c r="AG988" s="219">
        <v>8.1000000000000014</v>
      </c>
      <c r="AH988" s="220">
        <v>30.9</v>
      </c>
      <c r="AI988" s="220">
        <v>3.2</v>
      </c>
      <c r="AJ988" s="219" t="s">
        <v>88</v>
      </c>
      <c r="AK988" s="219" t="s">
        <v>88</v>
      </c>
      <c r="AL988" s="220">
        <v>85700</v>
      </c>
      <c r="AM988" s="220">
        <v>139600</v>
      </c>
      <c r="AN988" s="220" t="s">
        <v>88</v>
      </c>
      <c r="AO988" s="220" t="s">
        <v>88</v>
      </c>
      <c r="AP988" s="220" t="e">
        <v>#VALUE!</v>
      </c>
      <c r="AQ988" s="220" t="s">
        <v>88</v>
      </c>
      <c r="AR988" s="220" t="s">
        <v>88</v>
      </c>
      <c r="AS988" s="220" t="s">
        <v>88</v>
      </c>
      <c r="AT988" s="220" t="s">
        <v>88</v>
      </c>
      <c r="AU988" s="219" t="s">
        <v>88</v>
      </c>
      <c r="AV988" s="220">
        <v>338</v>
      </c>
      <c r="AW988" s="220" t="s">
        <v>88</v>
      </c>
      <c r="AX988" s="220">
        <v>2.5</v>
      </c>
      <c r="AY988" s="220">
        <v>0.52200000000000002</v>
      </c>
      <c r="AZ988" s="220" t="s">
        <v>88</v>
      </c>
      <c r="BA988" s="220" t="s">
        <v>88</v>
      </c>
      <c r="BB988" s="219" t="s">
        <v>88</v>
      </c>
      <c r="BC988" s="219" t="s">
        <v>88</v>
      </c>
      <c r="BD988" s="219" t="s">
        <v>88</v>
      </c>
      <c r="BE988" s="221" t="s">
        <v>88</v>
      </c>
      <c r="BF988" s="219" t="s">
        <v>88</v>
      </c>
      <c r="BG988" s="219" t="s">
        <v>88</v>
      </c>
      <c r="BH988" s="219" t="s">
        <v>88</v>
      </c>
      <c r="BI988" s="222">
        <v>98.000454495373745</v>
      </c>
      <c r="BJ988" s="223">
        <v>2</v>
      </c>
      <c r="BK988" s="223">
        <v>93.543290495071886</v>
      </c>
      <c r="BL988" s="223">
        <v>70.085470333952003</v>
      </c>
      <c r="BM988" s="223">
        <v>1</v>
      </c>
      <c r="BN988" s="223">
        <v>2</v>
      </c>
      <c r="BO988" s="223">
        <v>55.385994564745658</v>
      </c>
      <c r="BP988" s="223">
        <v>5</v>
      </c>
      <c r="BQ988" s="223">
        <v>20</v>
      </c>
      <c r="BR988" s="220">
        <v>42.617840411880728</v>
      </c>
      <c r="BS988" s="129" t="str">
        <f t="shared" si="567"/>
        <v>MALO</v>
      </c>
      <c r="BT988" s="224">
        <v>4.7892720306513406</v>
      </c>
      <c r="BU988" s="225">
        <v>0.96099999999999997</v>
      </c>
      <c r="BV988" s="226">
        <v>0.1</v>
      </c>
      <c r="BW988" s="223">
        <v>1</v>
      </c>
      <c r="BX988" s="222">
        <v>0.51</v>
      </c>
      <c r="BY988" s="226">
        <v>0</v>
      </c>
      <c r="BZ988" s="226">
        <v>0.638058340242597</v>
      </c>
      <c r="CA988" s="222">
        <v>0.15</v>
      </c>
      <c r="CB988" s="225">
        <v>0.48948816763396363</v>
      </c>
      <c r="CC988" s="198" t="str">
        <f t="shared" si="568"/>
        <v>Mala</v>
      </c>
      <c r="CD988" s="225">
        <v>0.361941659757403</v>
      </c>
      <c r="CE988" s="220">
        <v>1</v>
      </c>
      <c r="CF988" s="220">
        <v>1</v>
      </c>
      <c r="CG988" s="225">
        <v>0.78731388658580104</v>
      </c>
      <c r="CH988" s="199" t="str">
        <f t="shared" si="569"/>
        <v>Alta</v>
      </c>
      <c r="CI988" s="220">
        <v>0.30360498482393422</v>
      </c>
      <c r="CJ988" s="220">
        <v>1</v>
      </c>
      <c r="CK988" s="220">
        <v>3.9000000000000035E-2</v>
      </c>
      <c r="CL988" s="227">
        <v>0.44753499494131138</v>
      </c>
      <c r="CM988" s="200" t="str">
        <f t="shared" si="570"/>
        <v>Media</v>
      </c>
      <c r="CN988" s="220">
        <v>0.99399999999999999</v>
      </c>
      <c r="CO988" s="220">
        <v>0.99399999999999999</v>
      </c>
      <c r="CP988" s="200" t="str">
        <f t="shared" si="571"/>
        <v>Muy Alta</v>
      </c>
      <c r="CQ988" s="228">
        <v>4.2928600030768815E-3</v>
      </c>
      <c r="CR988" s="228">
        <v>4.2928600030768815E-3</v>
      </c>
      <c r="CS988" s="200" t="str">
        <f t="shared" si="572"/>
        <v>Ninguna</v>
      </c>
      <c r="CT988" s="201" t="str">
        <f t="shared" si="566"/>
        <v>Eutrofico</v>
      </c>
      <c r="CU988" s="219" t="s">
        <v>3551</v>
      </c>
      <c r="CV988" s="219" t="s">
        <v>3548</v>
      </c>
      <c r="CW988" s="218">
        <v>44540</v>
      </c>
      <c r="CX988" s="106" t="e">
        <f t="shared" si="573"/>
        <v>#VALUE!</v>
      </c>
    </row>
    <row r="989" spans="1:102" ht="30" hidden="1" customHeight="1" x14ac:dyDescent="0.2">
      <c r="A989" s="209">
        <v>2021</v>
      </c>
      <c r="B989" s="210" t="s">
        <v>3008</v>
      </c>
      <c r="C989" s="210" t="s">
        <v>265</v>
      </c>
      <c r="D989" s="211" t="s">
        <v>2095</v>
      </c>
      <c r="E989" s="210" t="s">
        <v>508</v>
      </c>
      <c r="F989" s="212" t="s">
        <v>241</v>
      </c>
      <c r="G989" s="212" t="s">
        <v>1668</v>
      </c>
      <c r="H989" s="213">
        <v>-75.395272000000006</v>
      </c>
      <c r="I989" s="214">
        <v>6.6297670000000002</v>
      </c>
      <c r="J989" s="215">
        <v>854269.02850000001</v>
      </c>
      <c r="K989" s="216">
        <v>1225075.4961000001</v>
      </c>
      <c r="L989" s="217">
        <v>2400</v>
      </c>
      <c r="M989" s="212">
        <v>2</v>
      </c>
      <c r="N989" s="212" t="s">
        <v>79</v>
      </c>
      <c r="O989" s="212" t="s">
        <v>2684</v>
      </c>
      <c r="P989" s="212" t="s">
        <v>685</v>
      </c>
      <c r="Q989" s="210" t="s">
        <v>2690</v>
      </c>
      <c r="R989" s="210" t="s">
        <v>703</v>
      </c>
      <c r="S989" s="210" t="s">
        <v>262</v>
      </c>
      <c r="T989" s="210" t="s">
        <v>263</v>
      </c>
      <c r="U989" s="211" t="s">
        <v>264</v>
      </c>
      <c r="V989" s="210" t="s">
        <v>265</v>
      </c>
      <c r="W989" s="210" t="s">
        <v>1360</v>
      </c>
      <c r="X989" s="218" t="s">
        <v>265</v>
      </c>
      <c r="Y989" s="218">
        <v>44523</v>
      </c>
      <c r="Z989" s="219">
        <v>8598</v>
      </c>
      <c r="AA989" s="219">
        <v>6.44</v>
      </c>
      <c r="AB989" s="219">
        <v>41.45</v>
      </c>
      <c r="AC989" s="219">
        <v>16.600000000000001</v>
      </c>
      <c r="AD989" s="219">
        <v>21.1</v>
      </c>
      <c r="AE989" s="219">
        <v>7.71</v>
      </c>
      <c r="AF989" s="219">
        <v>99.3</v>
      </c>
      <c r="AG989" s="219">
        <v>4.5</v>
      </c>
      <c r="AH989" s="220">
        <v>10</v>
      </c>
      <c r="AI989" s="220">
        <v>2</v>
      </c>
      <c r="AJ989" s="219" t="s">
        <v>88</v>
      </c>
      <c r="AK989" s="219" t="s">
        <v>88</v>
      </c>
      <c r="AL989" s="220">
        <v>1100</v>
      </c>
      <c r="AM989" s="220">
        <v>8820</v>
      </c>
      <c r="AN989" s="220" t="s">
        <v>88</v>
      </c>
      <c r="AO989" s="220" t="s">
        <v>88</v>
      </c>
      <c r="AP989" s="220" t="e">
        <v>#VALUE!</v>
      </c>
      <c r="AQ989" s="220" t="s">
        <v>88</v>
      </c>
      <c r="AR989" s="220" t="s">
        <v>88</v>
      </c>
      <c r="AS989" s="220" t="s">
        <v>88</v>
      </c>
      <c r="AT989" s="220" t="s">
        <v>88</v>
      </c>
      <c r="AU989" s="219" t="s">
        <v>88</v>
      </c>
      <c r="AV989" s="220">
        <v>37</v>
      </c>
      <c r="AW989" s="220" t="s">
        <v>88</v>
      </c>
      <c r="AX989" s="220">
        <v>2.5</v>
      </c>
      <c r="AY989" s="220">
        <v>0.123</v>
      </c>
      <c r="AZ989" s="220" t="s">
        <v>88</v>
      </c>
      <c r="BA989" s="220" t="s">
        <v>88</v>
      </c>
      <c r="BB989" s="219" t="s">
        <v>88</v>
      </c>
      <c r="BC989" s="219" t="s">
        <v>88</v>
      </c>
      <c r="BD989" s="219" t="s">
        <v>88</v>
      </c>
      <c r="BE989" s="221" t="s">
        <v>88</v>
      </c>
      <c r="BF989" s="219" t="s">
        <v>88</v>
      </c>
      <c r="BG989" s="219" t="s">
        <v>88</v>
      </c>
      <c r="BH989" s="219" t="s">
        <v>88</v>
      </c>
      <c r="BI989" s="222">
        <v>98.677109453576819</v>
      </c>
      <c r="BJ989" s="223">
        <v>2</v>
      </c>
      <c r="BK989" s="223">
        <v>71.664974741104032</v>
      </c>
      <c r="BL989" s="223">
        <v>80.14150832</v>
      </c>
      <c r="BM989" s="223">
        <v>1</v>
      </c>
      <c r="BN989" s="223">
        <v>2</v>
      </c>
      <c r="BO989" s="223">
        <v>75.831688759029689</v>
      </c>
      <c r="BP989" s="223">
        <v>5</v>
      </c>
      <c r="BQ989" s="223">
        <v>20</v>
      </c>
      <c r="BR989" s="220">
        <v>43.476990619732476</v>
      </c>
      <c r="BS989" s="129" t="str">
        <f t="shared" si="567"/>
        <v>MALO</v>
      </c>
      <c r="BT989" s="224">
        <v>20.325203252032519</v>
      </c>
      <c r="BU989" s="225">
        <v>0.99299999999999999</v>
      </c>
      <c r="BV989" s="226">
        <v>0.1</v>
      </c>
      <c r="BW989" s="223">
        <v>0.7483932818992074</v>
      </c>
      <c r="BX989" s="222">
        <v>0.91</v>
      </c>
      <c r="BY989" s="226">
        <v>0.90900000000000003</v>
      </c>
      <c r="BZ989" s="226">
        <v>0.91918669343805703</v>
      </c>
      <c r="CA989" s="222">
        <v>0.15</v>
      </c>
      <c r="CB989" s="225">
        <v>0.68200119654721714</v>
      </c>
      <c r="CC989" s="198" t="str">
        <f t="shared" si="568"/>
        <v>Regular</v>
      </c>
      <c r="CD989" s="225">
        <v>8.081330656194291E-2</v>
      </c>
      <c r="CE989" s="220">
        <v>1</v>
      </c>
      <c r="CF989" s="220">
        <v>1</v>
      </c>
      <c r="CG989" s="225">
        <v>0.69360443552064766</v>
      </c>
      <c r="CH989" s="199" t="str">
        <f t="shared" si="569"/>
        <v>Alta</v>
      </c>
      <c r="CI989" s="220">
        <v>0</v>
      </c>
      <c r="CJ989" s="220">
        <v>0.76946240767381946</v>
      </c>
      <c r="CK989" s="220">
        <v>7.0000000000000062E-3</v>
      </c>
      <c r="CL989" s="227">
        <v>0.25882080255793982</v>
      </c>
      <c r="CM989" s="200" t="str">
        <f t="shared" si="570"/>
        <v>Baja</v>
      </c>
      <c r="CN989" s="220">
        <v>9.0999999999999998E-2</v>
      </c>
      <c r="CO989" s="220">
        <v>9.0999999999999998E-2</v>
      </c>
      <c r="CP989" s="200" t="str">
        <f t="shared" si="571"/>
        <v>Ninguna</v>
      </c>
      <c r="CQ989" s="228">
        <v>1.4165136980241532E-4</v>
      </c>
      <c r="CR989" s="228">
        <v>1.4165136980241532E-4</v>
      </c>
      <c r="CS989" s="200" t="str">
        <f t="shared" si="572"/>
        <v>Ninguna</v>
      </c>
      <c r="CT989" s="201" t="str">
        <f t="shared" si="566"/>
        <v>Eutrofico</v>
      </c>
      <c r="CU989" s="219" t="s">
        <v>3552</v>
      </c>
      <c r="CV989" s="219" t="s">
        <v>3553</v>
      </c>
      <c r="CW989" s="218">
        <v>44540</v>
      </c>
      <c r="CX989" s="106" t="e">
        <f t="shared" si="573"/>
        <v>#VALUE!</v>
      </c>
    </row>
    <row r="990" spans="1:102" ht="30" hidden="1" customHeight="1" x14ac:dyDescent="0.2">
      <c r="A990" s="209">
        <v>2021</v>
      </c>
      <c r="B990" s="210" t="s">
        <v>3011</v>
      </c>
      <c r="C990" s="210" t="s">
        <v>265</v>
      </c>
      <c r="D990" s="211" t="s">
        <v>2099</v>
      </c>
      <c r="E990" s="210" t="s">
        <v>508</v>
      </c>
      <c r="F990" s="212" t="s">
        <v>241</v>
      </c>
      <c r="G990" s="212" t="s">
        <v>1972</v>
      </c>
      <c r="H990" s="213">
        <v>-75.287908000000002</v>
      </c>
      <c r="I990" s="214">
        <v>6.6752750000000001</v>
      </c>
      <c r="J990" s="215">
        <v>866156.49690000003</v>
      </c>
      <c r="K990" s="216">
        <v>1230079.0358</v>
      </c>
      <c r="L990" s="217">
        <v>1887</v>
      </c>
      <c r="M990" s="212">
        <v>2</v>
      </c>
      <c r="N990" s="212" t="s">
        <v>79</v>
      </c>
      <c r="O990" s="212" t="s">
        <v>2684</v>
      </c>
      <c r="P990" s="212" t="s">
        <v>685</v>
      </c>
      <c r="Q990" s="210" t="s">
        <v>2690</v>
      </c>
      <c r="R990" s="210" t="s">
        <v>703</v>
      </c>
      <c r="S990" s="210" t="s">
        <v>262</v>
      </c>
      <c r="T990" s="210" t="s">
        <v>263</v>
      </c>
      <c r="U990" s="211" t="s">
        <v>264</v>
      </c>
      <c r="V990" s="210" t="s">
        <v>265</v>
      </c>
      <c r="W990" s="210" t="s">
        <v>1360</v>
      </c>
      <c r="X990" s="218" t="s">
        <v>265</v>
      </c>
      <c r="Y990" s="218">
        <v>44523</v>
      </c>
      <c r="Z990" s="219">
        <v>141827</v>
      </c>
      <c r="AA990" s="219">
        <v>7.04</v>
      </c>
      <c r="AB990" s="219">
        <v>104.6</v>
      </c>
      <c r="AC990" s="219">
        <v>23.2</v>
      </c>
      <c r="AD990" s="219">
        <v>30.1</v>
      </c>
      <c r="AE990" s="219">
        <v>6.18</v>
      </c>
      <c r="AF990" s="219">
        <v>79.3</v>
      </c>
      <c r="AG990" s="219">
        <v>6.9000000000000021</v>
      </c>
      <c r="AH990" s="220">
        <v>10</v>
      </c>
      <c r="AI990" s="220">
        <v>2.21</v>
      </c>
      <c r="AJ990" s="219" t="s">
        <v>88</v>
      </c>
      <c r="AK990" s="219" t="s">
        <v>88</v>
      </c>
      <c r="AL990" s="220">
        <v>410</v>
      </c>
      <c r="AM990" s="220">
        <v>5830</v>
      </c>
      <c r="AN990" s="220" t="s">
        <v>88</v>
      </c>
      <c r="AO990" s="220" t="s">
        <v>88</v>
      </c>
      <c r="AP990" s="220" t="e">
        <v>#VALUE!</v>
      </c>
      <c r="AQ990" s="220" t="s">
        <v>88</v>
      </c>
      <c r="AR990" s="220" t="s">
        <v>88</v>
      </c>
      <c r="AS990" s="220" t="s">
        <v>88</v>
      </c>
      <c r="AT990" s="220" t="s">
        <v>88</v>
      </c>
      <c r="AU990" s="219" t="s">
        <v>88</v>
      </c>
      <c r="AV990" s="220">
        <v>8</v>
      </c>
      <c r="AW990" s="220" t="s">
        <v>88</v>
      </c>
      <c r="AX990" s="220">
        <v>2.5</v>
      </c>
      <c r="AY990" s="220">
        <v>0.16600000000000001</v>
      </c>
      <c r="AZ990" s="220" t="s">
        <v>88</v>
      </c>
      <c r="BA990" s="220" t="s">
        <v>88</v>
      </c>
      <c r="BB990" s="219" t="s">
        <v>88</v>
      </c>
      <c r="BC990" s="219" t="s">
        <v>88</v>
      </c>
      <c r="BD990" s="219" t="s">
        <v>88</v>
      </c>
      <c r="BE990" s="221" t="s">
        <v>88</v>
      </c>
      <c r="BF990" s="219" t="s">
        <v>88</v>
      </c>
      <c r="BG990" s="219" t="s">
        <v>88</v>
      </c>
      <c r="BH990" s="219" t="s">
        <v>88</v>
      </c>
      <c r="BI990" s="222">
        <v>85.621914642760643</v>
      </c>
      <c r="BJ990" s="223">
        <v>2</v>
      </c>
      <c r="BK990" s="223">
        <v>89.387750565232608</v>
      </c>
      <c r="BL990" s="223">
        <v>78.281877167900916</v>
      </c>
      <c r="BM990" s="223">
        <v>1</v>
      </c>
      <c r="BN990" s="223">
        <v>2</v>
      </c>
      <c r="BO990" s="223">
        <v>62.361667359084997</v>
      </c>
      <c r="BP990" s="223">
        <v>5</v>
      </c>
      <c r="BQ990" s="223">
        <v>20</v>
      </c>
      <c r="BR990" s="220">
        <v>41.655551275822496</v>
      </c>
      <c r="BS990" s="129" t="str">
        <f t="shared" si="567"/>
        <v>MALO</v>
      </c>
      <c r="BT990" s="224">
        <v>15.060240963855421</v>
      </c>
      <c r="BU990" s="225">
        <v>0.79300000000000004</v>
      </c>
      <c r="BV990" s="226">
        <v>0.1</v>
      </c>
      <c r="BW990" s="223">
        <v>1</v>
      </c>
      <c r="BX990" s="222">
        <v>0.91</v>
      </c>
      <c r="BY990" s="226">
        <v>0.996</v>
      </c>
      <c r="BZ990" s="226">
        <v>0.7206347026261104</v>
      </c>
      <c r="CA990" s="222">
        <v>0.8</v>
      </c>
      <c r="CB990" s="225">
        <v>0.76060885836765546</v>
      </c>
      <c r="CC990" s="198" t="str">
        <f t="shared" si="568"/>
        <v>Aceptable</v>
      </c>
      <c r="CD990" s="225">
        <v>0.27936529737388954</v>
      </c>
      <c r="CE990" s="220">
        <v>1</v>
      </c>
      <c r="CF990" s="220">
        <v>1</v>
      </c>
      <c r="CG990" s="225">
        <v>0.75978843245796313</v>
      </c>
      <c r="CH990" s="199" t="str">
        <f t="shared" si="569"/>
        <v>Alta</v>
      </c>
      <c r="CI990" s="220">
        <v>0.19107459157957746</v>
      </c>
      <c r="CJ990" s="220">
        <v>0.66877439066504829</v>
      </c>
      <c r="CK990" s="220">
        <v>0.20699999999999996</v>
      </c>
      <c r="CL990" s="227">
        <v>0.35561632741487531</v>
      </c>
      <c r="CM990" s="200" t="str">
        <f t="shared" si="570"/>
        <v>Baja</v>
      </c>
      <c r="CN990" s="220">
        <v>0</v>
      </c>
      <c r="CO990" s="220">
        <v>0</v>
      </c>
      <c r="CP990" s="200" t="str">
        <f t="shared" si="571"/>
        <v>Ninguna</v>
      </c>
      <c r="CQ990" s="228">
        <v>1.1214619960357812E-3</v>
      </c>
      <c r="CR990" s="228">
        <v>1.1214619960357812E-3</v>
      </c>
      <c r="CS990" s="200" t="str">
        <f t="shared" si="572"/>
        <v>Ninguna</v>
      </c>
      <c r="CT990" s="201" t="str">
        <f t="shared" si="566"/>
        <v>Eutrofico</v>
      </c>
      <c r="CU990" s="219" t="s">
        <v>3554</v>
      </c>
      <c r="CV990" s="219" t="s">
        <v>3553</v>
      </c>
      <c r="CW990" s="218">
        <v>44540</v>
      </c>
      <c r="CX990" s="106" t="e">
        <f t="shared" si="573"/>
        <v>#VALUE!</v>
      </c>
    </row>
    <row r="991" spans="1:102" ht="30" hidden="1" customHeight="1" x14ac:dyDescent="0.2">
      <c r="A991" s="209">
        <v>2021</v>
      </c>
      <c r="B991" s="210" t="s">
        <v>3012</v>
      </c>
      <c r="C991" s="210" t="s">
        <v>265</v>
      </c>
      <c r="D991" s="211" t="s">
        <v>2103</v>
      </c>
      <c r="E991" s="210" t="s">
        <v>2100</v>
      </c>
      <c r="F991" s="212" t="s">
        <v>241</v>
      </c>
      <c r="G991" s="212" t="s">
        <v>1967</v>
      </c>
      <c r="H991" s="213">
        <v>-75.261334000000005</v>
      </c>
      <c r="I991" s="214">
        <v>6.7238829999999998</v>
      </c>
      <c r="J991" s="215">
        <v>869108.37040000001</v>
      </c>
      <c r="K991" s="216">
        <v>1235448.5499</v>
      </c>
      <c r="L991" s="217">
        <v>1797</v>
      </c>
      <c r="M991" s="212">
        <v>2</v>
      </c>
      <c r="N991" s="212" t="s">
        <v>79</v>
      </c>
      <c r="O991" s="212" t="s">
        <v>2684</v>
      </c>
      <c r="P991" s="212" t="s">
        <v>685</v>
      </c>
      <c r="Q991" s="210" t="s">
        <v>2690</v>
      </c>
      <c r="R991" s="210" t="s">
        <v>703</v>
      </c>
      <c r="S991" s="210" t="s">
        <v>262</v>
      </c>
      <c r="T991" s="210" t="s">
        <v>263</v>
      </c>
      <c r="U991" s="211" t="s">
        <v>264</v>
      </c>
      <c r="V991" s="210" t="s">
        <v>265</v>
      </c>
      <c r="W991" s="210" t="s">
        <v>1360</v>
      </c>
      <c r="X991" s="218" t="s">
        <v>265</v>
      </c>
      <c r="Y991" s="218">
        <v>44523</v>
      </c>
      <c r="Z991" s="219">
        <v>4723</v>
      </c>
      <c r="AA991" s="219">
        <v>7.12</v>
      </c>
      <c r="AB991" s="219">
        <v>61.73</v>
      </c>
      <c r="AC991" s="219">
        <v>16.399999999999999</v>
      </c>
      <c r="AD991" s="219">
        <v>26.6</v>
      </c>
      <c r="AE991" s="219">
        <v>6.96</v>
      </c>
      <c r="AF991" s="219">
        <v>96.2</v>
      </c>
      <c r="AG991" s="219">
        <v>10.200000000000003</v>
      </c>
      <c r="AH991" s="220">
        <v>22.6</v>
      </c>
      <c r="AI991" s="220">
        <v>5.28</v>
      </c>
      <c r="AJ991" s="219" t="s">
        <v>88</v>
      </c>
      <c r="AK991" s="219" t="s">
        <v>88</v>
      </c>
      <c r="AL991" s="220">
        <v>30760</v>
      </c>
      <c r="AM991" s="220">
        <v>241960</v>
      </c>
      <c r="AN991" s="220" t="s">
        <v>88</v>
      </c>
      <c r="AO991" s="220" t="s">
        <v>88</v>
      </c>
      <c r="AP991" s="220" t="e">
        <v>#VALUE!</v>
      </c>
      <c r="AQ991" s="220" t="s">
        <v>88</v>
      </c>
      <c r="AR991" s="220" t="s">
        <v>88</v>
      </c>
      <c r="AS991" s="220" t="s">
        <v>88</v>
      </c>
      <c r="AT991" s="220" t="s">
        <v>88</v>
      </c>
      <c r="AU991" s="219" t="s">
        <v>88</v>
      </c>
      <c r="AV991" s="220">
        <v>98</v>
      </c>
      <c r="AW991" s="220" t="s">
        <v>88</v>
      </c>
      <c r="AX991" s="220">
        <v>2.5</v>
      </c>
      <c r="AY991" s="220">
        <v>0.39500000000000002</v>
      </c>
      <c r="AZ991" s="220" t="s">
        <v>88</v>
      </c>
      <c r="BA991" s="220" t="s">
        <v>88</v>
      </c>
      <c r="BB991" s="219" t="s">
        <v>88</v>
      </c>
      <c r="BC991" s="219" t="s">
        <v>88</v>
      </c>
      <c r="BD991" s="219" t="s">
        <v>88</v>
      </c>
      <c r="BE991" s="221" t="s">
        <v>88</v>
      </c>
      <c r="BF991" s="219" t="s">
        <v>88</v>
      </c>
      <c r="BG991" s="219" t="s">
        <v>88</v>
      </c>
      <c r="BH991" s="219" t="s">
        <v>88</v>
      </c>
      <c r="BI991" s="222">
        <v>98.030225164399127</v>
      </c>
      <c r="BJ991" s="223">
        <v>2</v>
      </c>
      <c r="BK991" s="223">
        <v>90.917052246508518</v>
      </c>
      <c r="BL991" s="223">
        <v>55.632467264213815</v>
      </c>
      <c r="BM991" s="223">
        <v>1</v>
      </c>
      <c r="BN991" s="223">
        <v>2</v>
      </c>
      <c r="BO991" s="223">
        <v>44.016098099749229</v>
      </c>
      <c r="BP991" s="223">
        <v>5</v>
      </c>
      <c r="BQ991" s="223">
        <v>20</v>
      </c>
      <c r="BR991" s="220">
        <v>39.607195234102235</v>
      </c>
      <c r="BS991" s="129" t="str">
        <f t="shared" si="567"/>
        <v>MALO</v>
      </c>
      <c r="BT991" s="224">
        <v>6.3291139240506329</v>
      </c>
      <c r="BU991" s="225">
        <v>0.96200000000000008</v>
      </c>
      <c r="BV991" s="226">
        <v>0.1</v>
      </c>
      <c r="BW991" s="223">
        <v>1</v>
      </c>
      <c r="BX991" s="222">
        <v>0.71</v>
      </c>
      <c r="BY991" s="226">
        <v>0.72599999999999998</v>
      </c>
      <c r="BZ991" s="226">
        <v>0.86219498867052846</v>
      </c>
      <c r="CA991" s="222">
        <v>0.35</v>
      </c>
      <c r="CB991" s="225">
        <v>0.67866729841387408</v>
      </c>
      <c r="CC991" s="198" t="str">
        <f t="shared" si="568"/>
        <v>Regular</v>
      </c>
      <c r="CD991" s="225">
        <v>0.13780501132947148</v>
      </c>
      <c r="CE991" s="220">
        <v>1</v>
      </c>
      <c r="CF991" s="220">
        <v>1</v>
      </c>
      <c r="CG991" s="225">
        <v>0.71260167044315725</v>
      </c>
      <c r="CH991" s="199" t="str">
        <f t="shared" si="569"/>
        <v>Alta</v>
      </c>
      <c r="CI991" s="220">
        <v>0.45584374577366865</v>
      </c>
      <c r="CJ991" s="220">
        <v>1</v>
      </c>
      <c r="CK991" s="220">
        <v>3.7999999999999923E-2</v>
      </c>
      <c r="CL991" s="227">
        <v>0.49794791525788956</v>
      </c>
      <c r="CM991" s="200" t="str">
        <f t="shared" si="570"/>
        <v>Media</v>
      </c>
      <c r="CN991" s="220">
        <v>0.27399999999999997</v>
      </c>
      <c r="CO991" s="220">
        <v>0.27399999999999997</v>
      </c>
      <c r="CP991" s="200" t="str">
        <f t="shared" si="571"/>
        <v>Baja</v>
      </c>
      <c r="CQ991" s="228">
        <v>1.4773896741613788E-3</v>
      </c>
      <c r="CR991" s="228">
        <v>1.4773896741613788E-3</v>
      </c>
      <c r="CS991" s="200" t="str">
        <f t="shared" si="572"/>
        <v>Ninguna</v>
      </c>
      <c r="CT991" s="201" t="str">
        <f t="shared" si="566"/>
        <v>Eutrofico</v>
      </c>
      <c r="CU991" s="219" t="s">
        <v>3555</v>
      </c>
      <c r="CV991" s="219" t="s">
        <v>3553</v>
      </c>
      <c r="CW991" s="218">
        <v>44540</v>
      </c>
      <c r="CX991" s="106" t="e">
        <f t="shared" si="573"/>
        <v>#VALUE!</v>
      </c>
    </row>
    <row r="992" spans="1:102" ht="30" hidden="1" customHeight="1" x14ac:dyDescent="0.2">
      <c r="A992" s="209">
        <v>2021</v>
      </c>
      <c r="B992" s="210" t="s">
        <v>3013</v>
      </c>
      <c r="C992" s="210" t="s">
        <v>265</v>
      </c>
      <c r="D992" s="211" t="s">
        <v>2106</v>
      </c>
      <c r="E992" s="210" t="s">
        <v>1359</v>
      </c>
      <c r="F992" s="212" t="s">
        <v>241</v>
      </c>
      <c r="G992" s="212" t="s">
        <v>2107</v>
      </c>
      <c r="H992" s="213">
        <v>-75.201939999999993</v>
      </c>
      <c r="I992" s="214">
        <v>6.8272040000000001</v>
      </c>
      <c r="J992" s="215">
        <v>875702.67500000005</v>
      </c>
      <c r="K992" s="216">
        <v>1246861.4532999999</v>
      </c>
      <c r="L992" s="217">
        <v>788</v>
      </c>
      <c r="M992" s="212">
        <v>2</v>
      </c>
      <c r="N992" s="212" t="s">
        <v>79</v>
      </c>
      <c r="O992" s="212" t="s">
        <v>2684</v>
      </c>
      <c r="P992" s="212" t="s">
        <v>685</v>
      </c>
      <c r="Q992" s="210" t="s">
        <v>2690</v>
      </c>
      <c r="R992" s="210" t="s">
        <v>703</v>
      </c>
      <c r="S992" s="210" t="s">
        <v>262</v>
      </c>
      <c r="T992" s="210" t="s">
        <v>263</v>
      </c>
      <c r="U992" s="211" t="s">
        <v>264</v>
      </c>
      <c r="V992" s="210" t="s">
        <v>265</v>
      </c>
      <c r="W992" s="210" t="s">
        <v>1360</v>
      </c>
      <c r="X992" s="218" t="s">
        <v>265</v>
      </c>
      <c r="Y992" s="218">
        <v>44523</v>
      </c>
      <c r="Z992" s="219" t="s">
        <v>88</v>
      </c>
      <c r="AA992" s="219">
        <v>7.2</v>
      </c>
      <c r="AB992" s="219" t="s">
        <v>88</v>
      </c>
      <c r="AC992" s="219">
        <v>16</v>
      </c>
      <c r="AD992" s="219">
        <v>21.9</v>
      </c>
      <c r="AE992" s="219">
        <v>8.07</v>
      </c>
      <c r="AF992" s="219">
        <v>104.1</v>
      </c>
      <c r="AG992" s="219">
        <v>5.8999999999999986</v>
      </c>
      <c r="AH992" s="220">
        <v>30.1</v>
      </c>
      <c r="AI992" s="220">
        <v>3.78</v>
      </c>
      <c r="AJ992" s="219" t="s">
        <v>88</v>
      </c>
      <c r="AK992" s="219" t="s">
        <v>88</v>
      </c>
      <c r="AL992" s="220">
        <v>18300</v>
      </c>
      <c r="AM992" s="220">
        <v>185000</v>
      </c>
      <c r="AN992" s="220" t="s">
        <v>88</v>
      </c>
      <c r="AO992" s="220" t="s">
        <v>88</v>
      </c>
      <c r="AP992" s="220" t="e">
        <v>#VALUE!</v>
      </c>
      <c r="AQ992" s="220" t="s">
        <v>88</v>
      </c>
      <c r="AR992" s="220" t="s">
        <v>88</v>
      </c>
      <c r="AS992" s="220" t="s">
        <v>88</v>
      </c>
      <c r="AT992" s="220" t="s">
        <v>88</v>
      </c>
      <c r="AU992" s="219" t="s">
        <v>88</v>
      </c>
      <c r="AV992" s="220">
        <v>213</v>
      </c>
      <c r="AW992" s="220" t="s">
        <v>88</v>
      </c>
      <c r="AX992" s="220">
        <v>2.5</v>
      </c>
      <c r="AY992" s="220">
        <v>0.43099999999999999</v>
      </c>
      <c r="AZ992" s="220" t="s">
        <v>88</v>
      </c>
      <c r="BA992" s="220" t="s">
        <v>88</v>
      </c>
      <c r="BB992" s="219" t="s">
        <v>88</v>
      </c>
      <c r="BC992" s="219" t="s">
        <v>88</v>
      </c>
      <c r="BD992" s="219" t="s">
        <v>88</v>
      </c>
      <c r="BE992" s="221" t="s">
        <v>88</v>
      </c>
      <c r="BF992" s="219" t="s">
        <v>88</v>
      </c>
      <c r="BG992" s="219" t="s">
        <v>88</v>
      </c>
      <c r="BH992" s="219" t="s">
        <v>88</v>
      </c>
      <c r="BI992" s="222">
        <v>98.631224203004166</v>
      </c>
      <c r="BJ992" s="223">
        <v>2</v>
      </c>
      <c r="BK992" s="223">
        <v>92.138198271999016</v>
      </c>
      <c r="BL992" s="223">
        <v>65.697222208136566</v>
      </c>
      <c r="BM992" s="223">
        <v>1</v>
      </c>
      <c r="BN992" s="223">
        <v>2</v>
      </c>
      <c r="BO992" s="223">
        <v>68.159098227706679</v>
      </c>
      <c r="BP992" s="223">
        <v>5</v>
      </c>
      <c r="BQ992" s="223">
        <v>20</v>
      </c>
      <c r="BR992" s="220">
        <v>43.365114190096293</v>
      </c>
      <c r="BS992" s="129" t="str">
        <f t="shared" si="567"/>
        <v>MALO</v>
      </c>
      <c r="BT992" s="224">
        <v>5.8004640371229703</v>
      </c>
      <c r="BU992" s="225">
        <v>0.95900000000000007</v>
      </c>
      <c r="BV992" s="226">
        <v>0.1</v>
      </c>
      <c r="BW992" s="223">
        <v>1</v>
      </c>
      <c r="BX992" s="222">
        <v>0.51</v>
      </c>
      <c r="BY992" s="226">
        <v>0.38100000000000001</v>
      </c>
      <c r="BZ992" s="226" t="s">
        <v>3556</v>
      </c>
      <c r="CA992" s="222">
        <v>0.35</v>
      </c>
      <c r="CB992" s="225" t="e">
        <v>#VALUE!</v>
      </c>
      <c r="CC992" s="198" t="e">
        <f t="shared" si="568"/>
        <v>#VALUE!</v>
      </c>
      <c r="CD992" s="225">
        <v>1</v>
      </c>
      <c r="CE992" s="220">
        <v>1</v>
      </c>
      <c r="CF992" s="220">
        <v>1</v>
      </c>
      <c r="CG992" s="225">
        <v>1</v>
      </c>
      <c r="CH992" s="199" t="str">
        <f t="shared" si="569"/>
        <v>Muy Alta</v>
      </c>
      <c r="CI992" s="220">
        <v>0.35424425988605773</v>
      </c>
      <c r="CJ992" s="220">
        <v>1</v>
      </c>
      <c r="CK992" s="220">
        <v>0</v>
      </c>
      <c r="CL992" s="227">
        <v>0.45141475329535258</v>
      </c>
      <c r="CM992" s="200" t="str">
        <f t="shared" si="570"/>
        <v>Media</v>
      </c>
      <c r="CN992" s="220">
        <v>0.61899999999999999</v>
      </c>
      <c r="CO992" s="220">
        <v>0.61899999999999999</v>
      </c>
      <c r="CP992" s="200" t="str">
        <f t="shared" si="571"/>
        <v>Alta</v>
      </c>
      <c r="CQ992" s="228">
        <v>1.9460609850855683E-3</v>
      </c>
      <c r="CR992" s="228">
        <v>1.9460609850855683E-3</v>
      </c>
      <c r="CS992" s="200" t="str">
        <f t="shared" si="572"/>
        <v>Ninguna</v>
      </c>
      <c r="CT992" s="201" t="str">
        <f t="shared" si="566"/>
        <v>Eutrofico</v>
      </c>
      <c r="CU992" s="219" t="s">
        <v>3557</v>
      </c>
      <c r="CV992" s="219" t="s">
        <v>3553</v>
      </c>
      <c r="CW992" s="218">
        <v>44540</v>
      </c>
      <c r="CX992" s="106" t="e">
        <f t="shared" si="573"/>
        <v>#VALUE!</v>
      </c>
    </row>
    <row r="993" spans="1:102" ht="30" hidden="1" customHeight="1" x14ac:dyDescent="0.2">
      <c r="A993" s="209">
        <v>2021</v>
      </c>
      <c r="B993" s="210" t="s">
        <v>2962</v>
      </c>
      <c r="C993" s="210" t="s">
        <v>735</v>
      </c>
      <c r="D993" s="211" t="s">
        <v>1992</v>
      </c>
      <c r="E993" s="210" t="s">
        <v>496</v>
      </c>
      <c r="F993" s="212" t="s">
        <v>78</v>
      </c>
      <c r="G993" s="212" t="s">
        <v>1507</v>
      </c>
      <c r="H993" s="213">
        <v>-75.654004</v>
      </c>
      <c r="I993" s="214">
        <v>6.055091</v>
      </c>
      <c r="J993" s="215">
        <v>825456.17599999998</v>
      </c>
      <c r="K993" s="216">
        <v>1161583.1594</v>
      </c>
      <c r="L993" s="217">
        <v>1821</v>
      </c>
      <c r="M993" s="212">
        <v>2</v>
      </c>
      <c r="N993" s="212" t="s">
        <v>79</v>
      </c>
      <c r="O993" s="212" t="s">
        <v>2545</v>
      </c>
      <c r="P993" s="212" t="s">
        <v>80</v>
      </c>
      <c r="Q993" s="210" t="s">
        <v>2546</v>
      </c>
      <c r="R993" s="210" t="s">
        <v>667</v>
      </c>
      <c r="S993" s="210" t="s">
        <v>82</v>
      </c>
      <c r="T993" s="210" t="s">
        <v>721</v>
      </c>
      <c r="U993" s="211" t="s">
        <v>493</v>
      </c>
      <c r="V993" s="210" t="s">
        <v>735</v>
      </c>
      <c r="W993" s="210" t="s">
        <v>495</v>
      </c>
      <c r="X993" s="218" t="s">
        <v>735</v>
      </c>
      <c r="Y993" s="218">
        <v>44534</v>
      </c>
      <c r="Z993" s="219">
        <v>97.85</v>
      </c>
      <c r="AA993" s="219">
        <v>7.47</v>
      </c>
      <c r="AB993" s="219">
        <v>114.9</v>
      </c>
      <c r="AC993" s="219">
        <v>18.2</v>
      </c>
      <c r="AD993" s="219">
        <v>21.8</v>
      </c>
      <c r="AE993" s="219">
        <v>7.5</v>
      </c>
      <c r="AF993" s="219">
        <v>98.4</v>
      </c>
      <c r="AG993" s="219">
        <v>3.6000000000000014</v>
      </c>
      <c r="AH993" s="220">
        <v>10</v>
      </c>
      <c r="AI993" s="220">
        <v>2</v>
      </c>
      <c r="AJ993" s="219" t="s">
        <v>88</v>
      </c>
      <c r="AK993" s="219">
        <v>11</v>
      </c>
      <c r="AL993" s="220">
        <v>49500</v>
      </c>
      <c r="AM993" s="220" t="s">
        <v>88</v>
      </c>
      <c r="AN993" s="220" t="s">
        <v>88</v>
      </c>
      <c r="AO993" s="220" t="s">
        <v>88</v>
      </c>
      <c r="AP993" s="220">
        <v>1.3983003440050707</v>
      </c>
      <c r="AQ993" s="220" t="s">
        <v>88</v>
      </c>
      <c r="AR993" s="220" t="s">
        <v>88</v>
      </c>
      <c r="AS993" s="220">
        <v>10</v>
      </c>
      <c r="AT993" s="220" t="s">
        <v>88</v>
      </c>
      <c r="AU993" s="219" t="s">
        <v>88</v>
      </c>
      <c r="AV993" s="220">
        <v>15</v>
      </c>
      <c r="AW993" s="220" t="s">
        <v>88</v>
      </c>
      <c r="AX993" s="220">
        <v>2.5</v>
      </c>
      <c r="AY993" s="220">
        <v>0.27</v>
      </c>
      <c r="AZ993" s="220" t="s">
        <v>88</v>
      </c>
      <c r="BA993" s="220" t="s">
        <v>88</v>
      </c>
      <c r="BB993" s="219" t="s">
        <v>88</v>
      </c>
      <c r="BC993" s="219" t="s">
        <v>88</v>
      </c>
      <c r="BD993" s="219" t="s">
        <v>88</v>
      </c>
      <c r="BE993" s="221" t="s">
        <v>88</v>
      </c>
      <c r="BF993" s="219" t="s">
        <v>88</v>
      </c>
      <c r="BG993" s="219" t="s">
        <v>88</v>
      </c>
      <c r="BH993" s="219" t="s">
        <v>88</v>
      </c>
      <c r="BI993" s="222">
        <v>98.544419096230385</v>
      </c>
      <c r="BJ993" s="223">
        <v>2</v>
      </c>
      <c r="BK993" s="223">
        <v>93.411415778501095</v>
      </c>
      <c r="BL993" s="223">
        <v>80.14150832</v>
      </c>
      <c r="BM993" s="223">
        <v>66.379840576962138</v>
      </c>
      <c r="BN993" s="223">
        <v>2</v>
      </c>
      <c r="BO993" s="223">
        <v>80.23947646237859</v>
      </c>
      <c r="BP993" s="223">
        <v>76.245318999999995</v>
      </c>
      <c r="BQ993" s="223">
        <v>20</v>
      </c>
      <c r="BR993" s="220">
        <v>58.524930121128371</v>
      </c>
      <c r="BS993" s="129" t="str">
        <f t="shared" si="567"/>
        <v>MEDIA</v>
      </c>
      <c r="BT993" s="224">
        <v>9.2592592592592595</v>
      </c>
      <c r="BU993" s="225">
        <v>0.9840000000000001</v>
      </c>
      <c r="BV993" s="226">
        <v>0.1</v>
      </c>
      <c r="BW993" s="223">
        <v>1</v>
      </c>
      <c r="BX993" s="222">
        <v>0.91</v>
      </c>
      <c r="BY993" s="226">
        <v>0.97499999999999998</v>
      </c>
      <c r="BZ993" s="226">
        <v>0.68316814619044752</v>
      </c>
      <c r="CA993" s="222">
        <v>0.35</v>
      </c>
      <c r="CB993" s="225">
        <v>0.7199835404666628</v>
      </c>
      <c r="CC993" s="198" t="str">
        <f t="shared" si="568"/>
        <v>Aceptable</v>
      </c>
      <c r="CD993" s="225">
        <v>0.31683185380955253</v>
      </c>
      <c r="CE993" s="220">
        <v>1</v>
      </c>
      <c r="CF993" s="220">
        <v>1</v>
      </c>
      <c r="CG993" s="225">
        <v>0.77227728460318412</v>
      </c>
      <c r="CH993" s="199" t="str">
        <f t="shared" si="569"/>
        <v>Alta</v>
      </c>
      <c r="CI993" s="220">
        <v>0</v>
      </c>
      <c r="CJ993" s="220">
        <v>1</v>
      </c>
      <c r="CK993" s="220">
        <v>1.5999999999999903E-2</v>
      </c>
      <c r="CL993" s="227">
        <v>0.33866666666666667</v>
      </c>
      <c r="CM993" s="200" t="str">
        <f t="shared" si="570"/>
        <v>Baja</v>
      </c>
      <c r="CN993" s="220">
        <v>2.4999999999999998E-2</v>
      </c>
      <c r="CO993" s="220">
        <v>2.4999999999999998E-2</v>
      </c>
      <c r="CP993" s="200" t="str">
        <f t="shared" si="571"/>
        <v>Ninguna</v>
      </c>
      <c r="CQ993" s="228">
        <v>4.9249697947377899E-3</v>
      </c>
      <c r="CR993" s="228">
        <v>4.9249697947377899E-3</v>
      </c>
      <c r="CS993" s="200" t="str">
        <f t="shared" si="572"/>
        <v>Ninguna</v>
      </c>
      <c r="CT993" s="201" t="str">
        <f t="shared" si="566"/>
        <v>Eutrofico</v>
      </c>
      <c r="CU993" s="219" t="s">
        <v>3558</v>
      </c>
      <c r="CV993" s="219" t="s">
        <v>3559</v>
      </c>
      <c r="CW993" s="218">
        <v>44552</v>
      </c>
      <c r="CX993" s="106" t="e">
        <f t="shared" si="573"/>
        <v>#VALUE!</v>
      </c>
    </row>
    <row r="994" spans="1:102" ht="30" hidden="1" customHeight="1" x14ac:dyDescent="0.2">
      <c r="A994" s="209">
        <v>2021</v>
      </c>
      <c r="B994" s="210" t="s">
        <v>2965</v>
      </c>
      <c r="C994" s="210" t="s">
        <v>735</v>
      </c>
      <c r="D994" s="211" t="s">
        <v>1996</v>
      </c>
      <c r="E994" s="210" t="s">
        <v>492</v>
      </c>
      <c r="F994" s="212" t="s">
        <v>78</v>
      </c>
      <c r="G994" s="212" t="s">
        <v>1578</v>
      </c>
      <c r="H994" s="213">
        <v>-75.696843999999999</v>
      </c>
      <c r="I994" s="214">
        <v>6.0476159999999997</v>
      </c>
      <c r="J994" s="215">
        <v>820709.39789999998</v>
      </c>
      <c r="K994" s="216">
        <v>1160770.1601</v>
      </c>
      <c r="L994" s="217">
        <v>1353</v>
      </c>
      <c r="M994" s="212">
        <v>2</v>
      </c>
      <c r="N994" s="212" t="s">
        <v>79</v>
      </c>
      <c r="O994" s="212" t="s">
        <v>2545</v>
      </c>
      <c r="P994" s="212" t="s">
        <v>80</v>
      </c>
      <c r="Q994" s="210" t="s">
        <v>2546</v>
      </c>
      <c r="R994" s="210" t="s">
        <v>667</v>
      </c>
      <c r="S994" s="210" t="s">
        <v>82</v>
      </c>
      <c r="T994" s="210" t="s">
        <v>721</v>
      </c>
      <c r="U994" s="211" t="s">
        <v>493</v>
      </c>
      <c r="V994" s="210" t="s">
        <v>735</v>
      </c>
      <c r="W994" s="210" t="s">
        <v>495</v>
      </c>
      <c r="X994" s="218" t="s">
        <v>735</v>
      </c>
      <c r="Y994" s="218">
        <v>44534</v>
      </c>
      <c r="Z994" s="219">
        <v>89350</v>
      </c>
      <c r="AA994" s="219">
        <v>7.42</v>
      </c>
      <c r="AB994" s="219">
        <v>150.4</v>
      </c>
      <c r="AC994" s="219">
        <v>20.6</v>
      </c>
      <c r="AD994" s="219">
        <v>21.3</v>
      </c>
      <c r="AE994" s="219">
        <v>7.45</v>
      </c>
      <c r="AF994" s="219">
        <v>96.1</v>
      </c>
      <c r="AG994" s="219">
        <v>0.69999999999999929</v>
      </c>
      <c r="AH994" s="220">
        <v>62.4</v>
      </c>
      <c r="AI994" s="220">
        <v>9.0299999999999994</v>
      </c>
      <c r="AJ994" s="219" t="s">
        <v>88</v>
      </c>
      <c r="AK994" s="219">
        <v>10</v>
      </c>
      <c r="AL994" s="220">
        <v>72700</v>
      </c>
      <c r="AM994" s="220" t="s">
        <v>88</v>
      </c>
      <c r="AN994" s="220" t="s">
        <v>88</v>
      </c>
      <c r="AO994" s="220" t="s">
        <v>88</v>
      </c>
      <c r="AP994" s="220">
        <v>0.8538893861614163</v>
      </c>
      <c r="AQ994" s="220" t="s">
        <v>88</v>
      </c>
      <c r="AR994" s="220" t="s">
        <v>88</v>
      </c>
      <c r="AS994" s="220">
        <v>116</v>
      </c>
      <c r="AT994" s="220" t="s">
        <v>88</v>
      </c>
      <c r="AU994" s="219" t="s">
        <v>88</v>
      </c>
      <c r="AV994" s="220">
        <v>169</v>
      </c>
      <c r="AW994" s="220" t="s">
        <v>88</v>
      </c>
      <c r="AX994" s="220">
        <v>3.58</v>
      </c>
      <c r="AY994" s="220">
        <v>1.05</v>
      </c>
      <c r="AZ994" s="220" t="s">
        <v>88</v>
      </c>
      <c r="BA994" s="220" t="s">
        <v>88</v>
      </c>
      <c r="BB994" s="219" t="s">
        <v>88</v>
      </c>
      <c r="BC994" s="219" t="s">
        <v>88</v>
      </c>
      <c r="BD994" s="219" t="s">
        <v>88</v>
      </c>
      <c r="BE994" s="221" t="s">
        <v>88</v>
      </c>
      <c r="BF994" s="219" t="s">
        <v>88</v>
      </c>
      <c r="BG994" s="219" t="s">
        <v>88</v>
      </c>
      <c r="BH994" s="219" t="s">
        <v>88</v>
      </c>
      <c r="BI994" s="222">
        <v>98.000454495373745</v>
      </c>
      <c r="BJ994" s="223">
        <v>2</v>
      </c>
      <c r="BK994" s="223">
        <v>93.557082642289942</v>
      </c>
      <c r="BL994" s="223">
        <v>37.123127065384722</v>
      </c>
      <c r="BM994" s="223">
        <v>77.305455618425384</v>
      </c>
      <c r="BN994" s="223">
        <v>2</v>
      </c>
      <c r="BO994" s="223">
        <v>89.594487526600773</v>
      </c>
      <c r="BP994" s="223">
        <v>5</v>
      </c>
      <c r="BQ994" s="223">
        <v>20</v>
      </c>
      <c r="BR994" s="220">
        <v>50.044894646560373</v>
      </c>
      <c r="BS994" s="129" t="str">
        <f t="shared" si="567"/>
        <v>MEDIA</v>
      </c>
      <c r="BT994" s="224">
        <v>3.4095238095238094</v>
      </c>
      <c r="BU994" s="225">
        <v>0.96099999999999997</v>
      </c>
      <c r="BV994" s="226">
        <v>0.1</v>
      </c>
      <c r="BW994" s="223">
        <v>1</v>
      </c>
      <c r="BX994" s="222">
        <v>0.26</v>
      </c>
      <c r="BY994" s="226">
        <v>0.51300000000000001</v>
      </c>
      <c r="BZ994" s="226">
        <v>0.54552280004094178</v>
      </c>
      <c r="CA994" s="222">
        <v>0.15</v>
      </c>
      <c r="CB994" s="225">
        <v>0.51335319200573182</v>
      </c>
      <c r="CC994" s="198" t="str">
        <f t="shared" si="568"/>
        <v>Regular</v>
      </c>
      <c r="CD994" s="225">
        <v>0.45447719995905816</v>
      </c>
      <c r="CE994" s="220">
        <v>1</v>
      </c>
      <c r="CF994" s="220">
        <v>1</v>
      </c>
      <c r="CG994" s="225">
        <v>0.8181590666530193</v>
      </c>
      <c r="CH994" s="199" t="str">
        <f t="shared" si="569"/>
        <v>Muy Alta</v>
      </c>
      <c r="CI994" s="220">
        <v>0.61898142521945387</v>
      </c>
      <c r="CJ994" s="220">
        <v>1</v>
      </c>
      <c r="CK994" s="220">
        <v>3.9000000000000035E-2</v>
      </c>
      <c r="CL994" s="227">
        <v>0.5526604750731513</v>
      </c>
      <c r="CM994" s="200" t="str">
        <f t="shared" si="570"/>
        <v>Media</v>
      </c>
      <c r="CN994" s="220">
        <v>0.48699999999999999</v>
      </c>
      <c r="CO994" s="220">
        <v>0.48699999999999999</v>
      </c>
      <c r="CP994" s="200" t="str">
        <f t="shared" si="571"/>
        <v>Media</v>
      </c>
      <c r="CQ994" s="228">
        <v>4.1478858338453049E-3</v>
      </c>
      <c r="CR994" s="228">
        <v>4.1478858338453049E-3</v>
      </c>
      <c r="CS994" s="200" t="str">
        <f t="shared" si="572"/>
        <v>Ninguna</v>
      </c>
      <c r="CT994" s="201" t="str">
        <f t="shared" si="566"/>
        <v>Hipereutrofico</v>
      </c>
      <c r="CU994" s="219" t="s">
        <v>3560</v>
      </c>
      <c r="CV994" s="219" t="s">
        <v>3561</v>
      </c>
      <c r="CW994" s="218">
        <v>44552</v>
      </c>
      <c r="CX994" s="106" t="e">
        <f t="shared" si="573"/>
        <v>#VALUE!</v>
      </c>
    </row>
    <row r="995" spans="1:102" ht="30" hidden="1" customHeight="1" x14ac:dyDescent="0.2">
      <c r="A995" s="209">
        <v>2021</v>
      </c>
      <c r="B995" s="210" t="s">
        <v>2966</v>
      </c>
      <c r="C995" s="210" t="s">
        <v>735</v>
      </c>
      <c r="D995" s="211" t="s">
        <v>1999</v>
      </c>
      <c r="E995" s="210" t="s">
        <v>492</v>
      </c>
      <c r="F995" s="212" t="s">
        <v>78</v>
      </c>
      <c r="G995" s="212" t="s">
        <v>1951</v>
      </c>
      <c r="H995" s="213">
        <v>-75.747305999999995</v>
      </c>
      <c r="I995" s="214">
        <v>6.0683720000000001</v>
      </c>
      <c r="J995" s="215">
        <v>815127.84730000002</v>
      </c>
      <c r="K995" s="216">
        <v>1163083.3611000001</v>
      </c>
      <c r="L995" s="217">
        <v>1067</v>
      </c>
      <c r="M995" s="212">
        <v>2</v>
      </c>
      <c r="N995" s="212" t="s">
        <v>79</v>
      </c>
      <c r="O995" s="212" t="s">
        <v>2545</v>
      </c>
      <c r="P995" s="212" t="s">
        <v>80</v>
      </c>
      <c r="Q995" s="210" t="s">
        <v>2546</v>
      </c>
      <c r="R995" s="210" t="s">
        <v>667</v>
      </c>
      <c r="S995" s="210" t="s">
        <v>82</v>
      </c>
      <c r="T995" s="210" t="s">
        <v>721</v>
      </c>
      <c r="U995" s="211" t="s">
        <v>493</v>
      </c>
      <c r="V995" s="210" t="s">
        <v>735</v>
      </c>
      <c r="W995" s="210" t="s">
        <v>495</v>
      </c>
      <c r="X995" s="218" t="s">
        <v>735</v>
      </c>
      <c r="Y995" s="218">
        <v>44534</v>
      </c>
      <c r="Z995" s="219">
        <v>4103.91</v>
      </c>
      <c r="AA995" s="219">
        <v>7.92</v>
      </c>
      <c r="AB995" s="219">
        <v>252.8</v>
      </c>
      <c r="AC995" s="219">
        <v>23.2</v>
      </c>
      <c r="AD995" s="219">
        <v>25.5</v>
      </c>
      <c r="AE995" s="219">
        <v>7.6</v>
      </c>
      <c r="AF995" s="219">
        <v>100.9</v>
      </c>
      <c r="AG995" s="219">
        <v>2.3000000000000007</v>
      </c>
      <c r="AH995" s="220">
        <v>20.5</v>
      </c>
      <c r="AI995" s="220">
        <v>5.78</v>
      </c>
      <c r="AJ995" s="219" t="s">
        <v>88</v>
      </c>
      <c r="AK995" s="219">
        <v>10</v>
      </c>
      <c r="AL995" s="220">
        <v>437850</v>
      </c>
      <c r="AM995" s="220" t="s">
        <v>88</v>
      </c>
      <c r="AN995" s="220" t="s">
        <v>88</v>
      </c>
      <c r="AO995" s="220" t="s">
        <v>88</v>
      </c>
      <c r="AP995" s="220">
        <v>2.1437593319237673</v>
      </c>
      <c r="AQ995" s="220" t="s">
        <v>88</v>
      </c>
      <c r="AR995" s="220" t="s">
        <v>88</v>
      </c>
      <c r="AS995" s="220">
        <v>51.3</v>
      </c>
      <c r="AT995" s="220" t="s">
        <v>88</v>
      </c>
      <c r="AU995" s="219" t="s">
        <v>88</v>
      </c>
      <c r="AV995" s="220">
        <v>129</v>
      </c>
      <c r="AW995" s="220" t="s">
        <v>88</v>
      </c>
      <c r="AX995" s="220">
        <v>2.5</v>
      </c>
      <c r="AY995" s="220">
        <v>0.64200000000000002</v>
      </c>
      <c r="AZ995" s="220" t="s">
        <v>88</v>
      </c>
      <c r="BA995" s="220" t="s">
        <v>88</v>
      </c>
      <c r="BB995" s="219" t="s">
        <v>88</v>
      </c>
      <c r="BC995" s="219" t="s">
        <v>88</v>
      </c>
      <c r="BD995" s="219" t="s">
        <v>88</v>
      </c>
      <c r="BE995" s="221" t="s">
        <v>88</v>
      </c>
      <c r="BF995" s="219" t="s">
        <v>88</v>
      </c>
      <c r="BG995" s="219" t="s">
        <v>88</v>
      </c>
      <c r="BH995" s="219" t="s">
        <v>88</v>
      </c>
      <c r="BI995" s="222">
        <v>98.802028927014518</v>
      </c>
      <c r="BJ995" s="223">
        <v>2</v>
      </c>
      <c r="BK995" s="223">
        <v>86.991101979794621</v>
      </c>
      <c r="BL995" s="223">
        <v>52.654965707280894</v>
      </c>
      <c r="BM995" s="223">
        <v>55.258600918668577</v>
      </c>
      <c r="BN995" s="223">
        <v>2</v>
      </c>
      <c r="BO995" s="223">
        <v>85.502798594525416</v>
      </c>
      <c r="BP995" s="223">
        <v>38.216642178087795</v>
      </c>
      <c r="BQ995" s="223">
        <v>20</v>
      </c>
      <c r="BR995" s="220">
        <v>51.210883688737205</v>
      </c>
      <c r="BS995" s="129" t="str">
        <f t="shared" si="567"/>
        <v>MEDIA</v>
      </c>
      <c r="BT995" s="224">
        <v>3.894080996884735</v>
      </c>
      <c r="BU995" s="225">
        <v>0.99099999999999988</v>
      </c>
      <c r="BV995" s="226">
        <v>0.1</v>
      </c>
      <c r="BW995" s="223">
        <v>1</v>
      </c>
      <c r="BX995" s="222">
        <v>0.71</v>
      </c>
      <c r="BY995" s="226">
        <v>0.63300000000000001</v>
      </c>
      <c r="BZ995" s="226">
        <v>8.8574294113438978E-2</v>
      </c>
      <c r="CA995" s="222">
        <v>0.15</v>
      </c>
      <c r="CB995" s="225">
        <v>0.53398040117588152</v>
      </c>
      <c r="CC995" s="198" t="str">
        <f t="shared" si="568"/>
        <v>Regular</v>
      </c>
      <c r="CD995" s="225">
        <v>0.91142570588656102</v>
      </c>
      <c r="CE995" s="220">
        <v>1</v>
      </c>
      <c r="CF995" s="220">
        <v>1</v>
      </c>
      <c r="CG995" s="225">
        <v>0.97047523529552038</v>
      </c>
      <c r="CH995" s="199" t="str">
        <f t="shared" si="569"/>
        <v>Muy Alta</v>
      </c>
      <c r="CI995" s="220">
        <v>0.48334948689437024</v>
      </c>
      <c r="CJ995" s="220">
        <v>1</v>
      </c>
      <c r="CK995" s="220">
        <v>0</v>
      </c>
      <c r="CL995" s="227">
        <v>0.49444982896479006</v>
      </c>
      <c r="CM995" s="200" t="str">
        <f t="shared" si="570"/>
        <v>Media</v>
      </c>
      <c r="CN995" s="220">
        <v>0.36699999999999999</v>
      </c>
      <c r="CO995" s="220">
        <v>0.36699999999999999</v>
      </c>
      <c r="CP995" s="200" t="str">
        <f t="shared" si="571"/>
        <v>Baja</v>
      </c>
      <c r="CQ995" s="228">
        <v>2.2843058268822145E-2</v>
      </c>
      <c r="CR995" s="228">
        <v>2.2843058268822145E-2</v>
      </c>
      <c r="CS995" s="200" t="str">
        <f t="shared" si="572"/>
        <v>Ninguna</v>
      </c>
      <c r="CT995" s="201" t="str">
        <f t="shared" si="566"/>
        <v>Eutrofico</v>
      </c>
      <c r="CU995" s="219" t="s">
        <v>3562</v>
      </c>
      <c r="CV995" s="219" t="s">
        <v>3323</v>
      </c>
      <c r="CW995" s="218">
        <v>44552</v>
      </c>
      <c r="CX995" s="106" t="e">
        <f t="shared" si="573"/>
        <v>#VALUE!</v>
      </c>
    </row>
    <row r="996" spans="1:102" ht="30" hidden="1" customHeight="1" x14ac:dyDescent="0.2">
      <c r="A996" s="209">
        <v>2021</v>
      </c>
      <c r="B996" s="210" t="s">
        <v>2967</v>
      </c>
      <c r="C996" s="210" t="s">
        <v>735</v>
      </c>
      <c r="D996" s="211" t="s">
        <v>2002</v>
      </c>
      <c r="E996" s="210" t="s">
        <v>1000</v>
      </c>
      <c r="F996" s="212" t="s">
        <v>78</v>
      </c>
      <c r="G996" s="212" t="s">
        <v>2003</v>
      </c>
      <c r="H996" s="213">
        <v>-75.834992</v>
      </c>
      <c r="I996" s="214">
        <v>6.101756</v>
      </c>
      <c r="J996" s="215">
        <v>805428.75859999994</v>
      </c>
      <c r="K996" s="216">
        <v>1166807.6129999999</v>
      </c>
      <c r="L996" s="217">
        <v>595</v>
      </c>
      <c r="M996" s="212">
        <v>2</v>
      </c>
      <c r="N996" s="212" t="s">
        <v>79</v>
      </c>
      <c r="O996" s="212" t="s">
        <v>2545</v>
      </c>
      <c r="P996" s="212" t="s">
        <v>80</v>
      </c>
      <c r="Q996" s="210" t="s">
        <v>2546</v>
      </c>
      <c r="R996" s="210" t="s">
        <v>667</v>
      </c>
      <c r="S996" s="210" t="s">
        <v>82</v>
      </c>
      <c r="T996" s="210" t="s">
        <v>721</v>
      </c>
      <c r="U996" s="211" t="s">
        <v>493</v>
      </c>
      <c r="V996" s="210" t="s">
        <v>735</v>
      </c>
      <c r="W996" s="210" t="s">
        <v>495</v>
      </c>
      <c r="X996" s="218" t="s">
        <v>735</v>
      </c>
      <c r="Y996" s="218">
        <v>44534</v>
      </c>
      <c r="Z996" s="219">
        <v>10304.91</v>
      </c>
      <c r="AA996" s="219">
        <v>8.16</v>
      </c>
      <c r="AB996" s="219">
        <v>244.5</v>
      </c>
      <c r="AC996" s="219">
        <v>21.9</v>
      </c>
      <c r="AD996" s="219">
        <v>23.3</v>
      </c>
      <c r="AE996" s="219">
        <v>8.42</v>
      </c>
      <c r="AF996" s="219">
        <v>102.9</v>
      </c>
      <c r="AG996" s="219">
        <v>1.4000000000000021</v>
      </c>
      <c r="AH996" s="220">
        <v>23.4</v>
      </c>
      <c r="AI996" s="220">
        <v>3.8</v>
      </c>
      <c r="AJ996" s="219" t="s">
        <v>88</v>
      </c>
      <c r="AK996" s="219">
        <v>10</v>
      </c>
      <c r="AL996" s="220">
        <v>43200</v>
      </c>
      <c r="AM996" s="220" t="s">
        <v>88</v>
      </c>
      <c r="AN996" s="220" t="s">
        <v>88</v>
      </c>
      <c r="AO996" s="220" t="s">
        <v>88</v>
      </c>
      <c r="AP996" s="220">
        <v>1.9811137345596881</v>
      </c>
      <c r="AQ996" s="220" t="s">
        <v>88</v>
      </c>
      <c r="AR996" s="220" t="s">
        <v>88</v>
      </c>
      <c r="AS996" s="220">
        <v>256</v>
      </c>
      <c r="AT996" s="220" t="s">
        <v>88</v>
      </c>
      <c r="AU996" s="219" t="s">
        <v>88</v>
      </c>
      <c r="AV996" s="220">
        <v>446</v>
      </c>
      <c r="AW996" s="220" t="s">
        <v>88</v>
      </c>
      <c r="AX996" s="220">
        <v>2.5</v>
      </c>
      <c r="AY996" s="220">
        <v>0.1</v>
      </c>
      <c r="AZ996" s="220" t="s">
        <v>88</v>
      </c>
      <c r="BA996" s="220" t="s">
        <v>88</v>
      </c>
      <c r="BB996" s="219" t="s">
        <v>88</v>
      </c>
      <c r="BC996" s="219" t="s">
        <v>88</v>
      </c>
      <c r="BD996" s="219" t="s">
        <v>88</v>
      </c>
      <c r="BE996" s="221" t="s">
        <v>88</v>
      </c>
      <c r="BF996" s="219" t="s">
        <v>88</v>
      </c>
      <c r="BG996" s="219" t="s">
        <v>88</v>
      </c>
      <c r="BH996" s="219" t="s">
        <v>88</v>
      </c>
      <c r="BI996" s="222">
        <v>98.760238084197908</v>
      </c>
      <c r="BJ996" s="223">
        <v>2</v>
      </c>
      <c r="BK996" s="223">
        <v>80.361327585938852</v>
      </c>
      <c r="BL996" s="223">
        <v>65.551084205072002</v>
      </c>
      <c r="BM996" s="223">
        <v>57.368699231866152</v>
      </c>
      <c r="BN996" s="223">
        <v>2</v>
      </c>
      <c r="BO996" s="223">
        <v>88.170753484043075</v>
      </c>
      <c r="BP996" s="223">
        <v>5</v>
      </c>
      <c r="BQ996" s="223">
        <v>20</v>
      </c>
      <c r="BR996" s="220">
        <v>49.713551042915768</v>
      </c>
      <c r="BS996" s="129" t="str">
        <f t="shared" si="567"/>
        <v>MALO</v>
      </c>
      <c r="BT996" s="224">
        <v>25</v>
      </c>
      <c r="BU996" s="225">
        <v>0.97099999999999986</v>
      </c>
      <c r="BV996" s="226">
        <v>0.1</v>
      </c>
      <c r="BW996" s="223">
        <v>0.92034758362738178</v>
      </c>
      <c r="BX996" s="222">
        <v>0.71</v>
      </c>
      <c r="BY996" s="226">
        <v>0</v>
      </c>
      <c r="BZ996" s="226">
        <v>0.12844725103399102</v>
      </c>
      <c r="CA996" s="222">
        <v>0.15</v>
      </c>
      <c r="CB996" s="225">
        <v>0.43659127685259219</v>
      </c>
      <c r="CC996" s="198" t="str">
        <f t="shared" si="568"/>
        <v>Mala</v>
      </c>
      <c r="CD996" s="225">
        <v>0.87155274896600898</v>
      </c>
      <c r="CE996" s="220">
        <v>1</v>
      </c>
      <c r="CF996" s="220">
        <v>1</v>
      </c>
      <c r="CG996" s="225">
        <v>0.95718424965533633</v>
      </c>
      <c r="CH996" s="199" t="str">
        <f t="shared" si="569"/>
        <v>Muy Alta</v>
      </c>
      <c r="CI996" s="220">
        <v>0.35584851763176706</v>
      </c>
      <c r="CJ996" s="220">
        <v>1</v>
      </c>
      <c r="CK996" s="220">
        <v>0</v>
      </c>
      <c r="CL996" s="227">
        <v>0.45194950587725574</v>
      </c>
      <c r="CM996" s="200" t="str">
        <f t="shared" si="570"/>
        <v>Media</v>
      </c>
      <c r="CN996" s="220">
        <v>1</v>
      </c>
      <c r="CO996" s="220">
        <v>1</v>
      </c>
      <c r="CP996" s="200" t="str">
        <f t="shared" si="571"/>
        <v>Muy Alta</v>
      </c>
      <c r="CQ996" s="228">
        <v>5.0786653093270996E-2</v>
      </c>
      <c r="CR996" s="228">
        <v>5.0786653093270996E-2</v>
      </c>
      <c r="CS996" s="200" t="str">
        <f t="shared" si="572"/>
        <v>Ninguna</v>
      </c>
      <c r="CT996" s="201" t="str">
        <f t="shared" si="566"/>
        <v>Eutrofico</v>
      </c>
      <c r="CU996" s="219" t="s">
        <v>3563</v>
      </c>
      <c r="CV996" s="219" t="s">
        <v>3564</v>
      </c>
      <c r="CW996" s="218">
        <v>44552</v>
      </c>
      <c r="CX996" s="106" t="e">
        <f t="shared" si="573"/>
        <v>#VALUE!</v>
      </c>
    </row>
    <row r="997" spans="1:102" ht="30" hidden="1" customHeight="1" x14ac:dyDescent="0.2">
      <c r="A997" s="209">
        <v>2021</v>
      </c>
      <c r="B997" s="210" t="s">
        <v>1945</v>
      </c>
      <c r="C997" s="210" t="s">
        <v>388</v>
      </c>
      <c r="D997" s="211" t="s">
        <v>1946</v>
      </c>
      <c r="E997" s="210" t="s">
        <v>384</v>
      </c>
      <c r="F997" s="212" t="s">
        <v>135</v>
      </c>
      <c r="G997" s="212" t="s">
        <v>1507</v>
      </c>
      <c r="H997" s="213">
        <v>-75.899805999999998</v>
      </c>
      <c r="I997" s="214">
        <v>6.0066389999999998</v>
      </c>
      <c r="J997" s="215">
        <v>798425.1165</v>
      </c>
      <c r="K997" s="216">
        <v>1156457.7916000001</v>
      </c>
      <c r="L997" s="217">
        <v>1532</v>
      </c>
      <c r="M997" s="212">
        <v>2</v>
      </c>
      <c r="N997" s="212" t="s">
        <v>79</v>
      </c>
      <c r="O997" s="212">
        <v>26</v>
      </c>
      <c r="P997" s="212" t="s">
        <v>80</v>
      </c>
      <c r="Q997" s="210">
        <v>2621</v>
      </c>
      <c r="R997" s="210" t="s">
        <v>152</v>
      </c>
      <c r="S997" s="210" t="s">
        <v>153</v>
      </c>
      <c r="T997" s="210" t="s">
        <v>154</v>
      </c>
      <c r="U997" s="211" t="s">
        <v>385</v>
      </c>
      <c r="V997" s="210" t="s">
        <v>386</v>
      </c>
      <c r="W997" s="210" t="s">
        <v>387</v>
      </c>
      <c r="X997" s="218" t="s">
        <v>388</v>
      </c>
      <c r="Y997" s="218">
        <v>44518</v>
      </c>
      <c r="Z997" s="219">
        <v>651.15</v>
      </c>
      <c r="AA997" s="219">
        <v>8.0399999999999991</v>
      </c>
      <c r="AB997" s="219">
        <v>131.5</v>
      </c>
      <c r="AC997" s="219">
        <v>19.8</v>
      </c>
      <c r="AD997" s="219">
        <v>23</v>
      </c>
      <c r="AE997" s="219">
        <v>7.5</v>
      </c>
      <c r="AF997" s="219">
        <v>99.3</v>
      </c>
      <c r="AG997" s="219">
        <v>3.1999999999999993</v>
      </c>
      <c r="AH997" s="220">
        <v>21.3</v>
      </c>
      <c r="AI997" s="220">
        <v>7.92</v>
      </c>
      <c r="AJ997" s="219" t="s">
        <v>88</v>
      </c>
      <c r="AK997" s="219" t="s">
        <v>88</v>
      </c>
      <c r="AL997" s="220">
        <v>8670</v>
      </c>
      <c r="AM997" s="220" t="s">
        <v>88</v>
      </c>
      <c r="AN997" s="220" t="s">
        <v>88</v>
      </c>
      <c r="AO997" s="220" t="s">
        <v>88</v>
      </c>
      <c r="AP997" s="220" t="e">
        <v>#VALUE!</v>
      </c>
      <c r="AQ997" s="220" t="s">
        <v>88</v>
      </c>
      <c r="AR997" s="220" t="s">
        <v>88</v>
      </c>
      <c r="AS997" s="220" t="s">
        <v>88</v>
      </c>
      <c r="AT997" s="220" t="s">
        <v>88</v>
      </c>
      <c r="AU997" s="219" t="s">
        <v>88</v>
      </c>
      <c r="AV997" s="220">
        <v>12</v>
      </c>
      <c r="AW997" s="220" t="s">
        <v>88</v>
      </c>
      <c r="AX997" s="220">
        <v>3.78</v>
      </c>
      <c r="AY997" s="220">
        <v>0.80500000000000005</v>
      </c>
      <c r="AZ997" s="220" t="s">
        <v>88</v>
      </c>
      <c r="BA997" s="220" t="s">
        <v>88</v>
      </c>
      <c r="BB997" s="219" t="s">
        <v>88</v>
      </c>
      <c r="BC997" s="219" t="s">
        <v>88</v>
      </c>
      <c r="BD997" s="219" t="s">
        <v>88</v>
      </c>
      <c r="BE997" s="221" t="s">
        <v>88</v>
      </c>
      <c r="BF997" s="219" t="s">
        <v>88</v>
      </c>
      <c r="BG997" s="219" t="s">
        <v>88</v>
      </c>
      <c r="BH997" s="219" t="s">
        <v>88</v>
      </c>
      <c r="BI997" s="222">
        <v>98.677109453576819</v>
      </c>
      <c r="BJ997" s="223">
        <v>2</v>
      </c>
      <c r="BK997" s="223">
        <v>83.89543108277212</v>
      </c>
      <c r="BL997" s="223">
        <v>41.754324223642428</v>
      </c>
      <c r="BM997" s="223">
        <v>1</v>
      </c>
      <c r="BN997" s="223">
        <v>2</v>
      </c>
      <c r="BO997" s="223">
        <v>82.0146650993197</v>
      </c>
      <c r="BP997" s="223">
        <v>5</v>
      </c>
      <c r="BQ997" s="223">
        <v>20</v>
      </c>
      <c r="BR997" s="220">
        <v>41.218048200745628</v>
      </c>
      <c r="BS997" s="129" t="str">
        <f t="shared" si="567"/>
        <v>MALO</v>
      </c>
      <c r="BT997" s="224">
        <v>4.695652173913043</v>
      </c>
      <c r="BU997" s="225">
        <v>0.99299999999999999</v>
      </c>
      <c r="BV997" s="226">
        <v>0.1</v>
      </c>
      <c r="BW997" s="223">
        <v>0.97946285179324577</v>
      </c>
      <c r="BX997" s="222">
        <v>0.71</v>
      </c>
      <c r="BY997" s="226">
        <v>0.98399999999999999</v>
      </c>
      <c r="BZ997" s="226">
        <v>0.62037001411543213</v>
      </c>
      <c r="CA997" s="222">
        <v>0.15</v>
      </c>
      <c r="CB997" s="225">
        <v>0.65501660122721495</v>
      </c>
      <c r="CC997" s="198" t="str">
        <f t="shared" si="568"/>
        <v>Regular</v>
      </c>
      <c r="CD997" s="225">
        <v>0.37962998588456787</v>
      </c>
      <c r="CE997" s="220">
        <v>1</v>
      </c>
      <c r="CF997" s="220">
        <v>1</v>
      </c>
      <c r="CG997" s="225">
        <v>0.79320999529485592</v>
      </c>
      <c r="CH997" s="199" t="str">
        <f t="shared" si="569"/>
        <v>Alta</v>
      </c>
      <c r="CI997" s="220">
        <v>0.57910762711264541</v>
      </c>
      <c r="CJ997" s="220">
        <v>1</v>
      </c>
      <c r="CK997" s="220">
        <v>7.0000000000000062E-3</v>
      </c>
      <c r="CL997" s="227">
        <v>0.52870254237088188</v>
      </c>
      <c r="CM997" s="200" t="str">
        <f t="shared" si="570"/>
        <v>Media</v>
      </c>
      <c r="CN997" s="220">
        <v>1.6000000000000004E-2</v>
      </c>
      <c r="CO997" s="220">
        <v>1.6000000000000004E-2</v>
      </c>
      <c r="CP997" s="200" t="str">
        <f t="shared" si="571"/>
        <v>Ninguna</v>
      </c>
      <c r="CQ997" s="228">
        <v>3.4158113508536099E-2</v>
      </c>
      <c r="CR997" s="228">
        <v>3.4158113508536099E-2</v>
      </c>
      <c r="CS997" s="200" t="str">
        <f t="shared" si="572"/>
        <v>Ninguna</v>
      </c>
      <c r="CT997" s="201" t="str">
        <f t="shared" si="566"/>
        <v>Eutrofico</v>
      </c>
      <c r="CU997" s="219" t="s">
        <v>3565</v>
      </c>
      <c r="CV997" s="219" t="s">
        <v>3566</v>
      </c>
      <c r="CW997" s="218">
        <v>44536</v>
      </c>
      <c r="CX997" s="106" t="e">
        <f t="shared" si="573"/>
        <v>#VALUE!</v>
      </c>
    </row>
    <row r="998" spans="1:102" ht="30" hidden="1" customHeight="1" x14ac:dyDescent="0.2">
      <c r="A998" s="209">
        <v>2021</v>
      </c>
      <c r="B998" s="210" t="s">
        <v>1942</v>
      </c>
      <c r="C998" s="210" t="s">
        <v>386</v>
      </c>
      <c r="D998" s="211" t="s">
        <v>1943</v>
      </c>
      <c r="E998" s="210" t="s">
        <v>384</v>
      </c>
      <c r="F998" s="212" t="s">
        <v>135</v>
      </c>
      <c r="G998" s="212" t="s">
        <v>1494</v>
      </c>
      <c r="H998" s="213">
        <v>-75.890083000000004</v>
      </c>
      <c r="I998" s="214">
        <v>5.9938330000000004</v>
      </c>
      <c r="J998" s="215">
        <v>799287.80680000002</v>
      </c>
      <c r="K998" s="216">
        <v>1154887.1417</v>
      </c>
      <c r="L998" s="217">
        <v>1464</v>
      </c>
      <c r="M998" s="212">
        <v>2</v>
      </c>
      <c r="N998" s="212" t="s">
        <v>79</v>
      </c>
      <c r="O998" s="212">
        <v>26</v>
      </c>
      <c r="P998" s="212" t="s">
        <v>80</v>
      </c>
      <c r="Q998" s="210">
        <v>2621</v>
      </c>
      <c r="R998" s="210" t="s">
        <v>152</v>
      </c>
      <c r="S998" s="210" t="s">
        <v>153</v>
      </c>
      <c r="T998" s="210" t="s">
        <v>154</v>
      </c>
      <c r="U998" s="211" t="s">
        <v>385</v>
      </c>
      <c r="V998" s="210" t="s">
        <v>386</v>
      </c>
      <c r="W998" s="210" t="s">
        <v>434</v>
      </c>
      <c r="X998" s="218" t="s">
        <v>386</v>
      </c>
      <c r="Y998" s="218">
        <v>44518</v>
      </c>
      <c r="Z998" s="219">
        <v>2184</v>
      </c>
      <c r="AA998" s="219">
        <v>7.91</v>
      </c>
      <c r="AB998" s="219">
        <v>311.2</v>
      </c>
      <c r="AC998" s="219">
        <v>19.8</v>
      </c>
      <c r="AD998" s="219">
        <v>23.1</v>
      </c>
      <c r="AE998" s="219">
        <v>7.8</v>
      </c>
      <c r="AF998" s="219">
        <v>101.5</v>
      </c>
      <c r="AG998" s="219">
        <v>3.3000000000000007</v>
      </c>
      <c r="AH998" s="220">
        <v>10</v>
      </c>
      <c r="AI998" s="220">
        <v>2.82</v>
      </c>
      <c r="AJ998" s="219" t="s">
        <v>88</v>
      </c>
      <c r="AK998" s="219" t="s">
        <v>88</v>
      </c>
      <c r="AL998" s="220">
        <v>44300</v>
      </c>
      <c r="AM998" s="220" t="s">
        <v>88</v>
      </c>
      <c r="AN998" s="220" t="s">
        <v>88</v>
      </c>
      <c r="AO998" s="220" t="s">
        <v>88</v>
      </c>
      <c r="AP998" s="220" t="e">
        <v>#VALUE!</v>
      </c>
      <c r="AQ998" s="220" t="s">
        <v>88</v>
      </c>
      <c r="AR998" s="220" t="s">
        <v>88</v>
      </c>
      <c r="AS998" s="220" t="s">
        <v>88</v>
      </c>
      <c r="AT998" s="220" t="s">
        <v>88</v>
      </c>
      <c r="AU998" s="219" t="s">
        <v>88</v>
      </c>
      <c r="AV998" s="220">
        <v>14</v>
      </c>
      <c r="AW998" s="220" t="s">
        <v>88</v>
      </c>
      <c r="AX998" s="220">
        <v>2.63</v>
      </c>
      <c r="AY998" s="220">
        <v>0.20499999999999999</v>
      </c>
      <c r="AZ998" s="220" t="s">
        <v>88</v>
      </c>
      <c r="BA998" s="220" t="s">
        <v>88</v>
      </c>
      <c r="BB998" s="219" t="s">
        <v>88</v>
      </c>
      <c r="BC998" s="219" t="s">
        <v>88</v>
      </c>
      <c r="BD998" s="219" t="s">
        <v>88</v>
      </c>
      <c r="BE998" s="221" t="s">
        <v>88</v>
      </c>
      <c r="BF998" s="219" t="s">
        <v>88</v>
      </c>
      <c r="BG998" s="219" t="s">
        <v>88</v>
      </c>
      <c r="BH998" s="219" t="s">
        <v>88</v>
      </c>
      <c r="BI998" s="222">
        <v>98.812449164045034</v>
      </c>
      <c r="BJ998" s="223">
        <v>2</v>
      </c>
      <c r="BK998" s="223">
        <v>87.226418080466829</v>
      </c>
      <c r="BL998" s="223">
        <v>73.123060587824</v>
      </c>
      <c r="BM998" s="223">
        <v>1</v>
      </c>
      <c r="BN998" s="223">
        <v>2</v>
      </c>
      <c r="BO998" s="223">
        <v>81.58278660690317</v>
      </c>
      <c r="BP998" s="223">
        <v>5</v>
      </c>
      <c r="BQ998" s="223">
        <v>20</v>
      </c>
      <c r="BR998" s="220">
        <v>45.014837672089968</v>
      </c>
      <c r="BS998" s="129" t="str">
        <f t="shared" si="567"/>
        <v>MALO</v>
      </c>
      <c r="BT998" s="224">
        <v>12.829268292682928</v>
      </c>
      <c r="BU998" s="225">
        <v>0.98499999999999988</v>
      </c>
      <c r="BV998" s="226">
        <v>0.1</v>
      </c>
      <c r="BW998" s="223">
        <v>1</v>
      </c>
      <c r="BX998" s="222">
        <v>0.91</v>
      </c>
      <c r="BY998" s="226">
        <v>0.97799999999999998</v>
      </c>
      <c r="BZ998" s="226">
        <v>0</v>
      </c>
      <c r="CA998" s="222">
        <v>0.6</v>
      </c>
      <c r="CB998" s="225">
        <v>0.65991999999999995</v>
      </c>
      <c r="CC998" s="198" t="str">
        <f t="shared" si="568"/>
        <v>Regular</v>
      </c>
      <c r="CD998" s="225">
        <v>1</v>
      </c>
      <c r="CE998" s="220">
        <v>1</v>
      </c>
      <c r="CF998" s="220">
        <v>1</v>
      </c>
      <c r="CG998" s="225">
        <v>1</v>
      </c>
      <c r="CH998" s="199" t="str">
        <f t="shared" si="569"/>
        <v>Muy Alta</v>
      </c>
      <c r="CI998" s="220">
        <v>0.26517437582355274</v>
      </c>
      <c r="CJ998" s="220">
        <v>1</v>
      </c>
      <c r="CK998" s="220">
        <v>0</v>
      </c>
      <c r="CL998" s="227">
        <v>0.42172479194118423</v>
      </c>
      <c r="CM998" s="200" t="str">
        <f t="shared" si="570"/>
        <v>Media</v>
      </c>
      <c r="CN998" s="220">
        <v>2.2000000000000002E-2</v>
      </c>
      <c r="CO998" s="220">
        <v>2.2000000000000002E-2</v>
      </c>
      <c r="CP998" s="200" t="str">
        <f t="shared" si="571"/>
        <v>Ninguna</v>
      </c>
      <c r="CQ998" s="228">
        <v>2.2085520697272723E-2</v>
      </c>
      <c r="CR998" s="228">
        <v>2.2085520697272723E-2</v>
      </c>
      <c r="CS998" s="200" t="str">
        <f t="shared" si="572"/>
        <v>Ninguna</v>
      </c>
      <c r="CT998" s="201" t="str">
        <f t="shared" si="566"/>
        <v>Eutrofico</v>
      </c>
      <c r="CU998" s="219" t="s">
        <v>3567</v>
      </c>
      <c r="CV998" s="219" t="s">
        <v>3566</v>
      </c>
      <c r="CW998" s="218">
        <v>44536</v>
      </c>
      <c r="CX998" s="106" t="e">
        <f t="shared" si="573"/>
        <v>#VALUE!</v>
      </c>
    </row>
    <row r="999" spans="1:102" ht="30" hidden="1" customHeight="1" x14ac:dyDescent="0.2">
      <c r="A999" s="209">
        <v>2021</v>
      </c>
      <c r="B999" s="210" t="s">
        <v>1938</v>
      </c>
      <c r="C999" s="210" t="s">
        <v>386</v>
      </c>
      <c r="D999" s="211" t="s">
        <v>1939</v>
      </c>
      <c r="E999" s="210" t="s">
        <v>384</v>
      </c>
      <c r="F999" s="212" t="s">
        <v>135</v>
      </c>
      <c r="G999" s="212" t="s">
        <v>1494</v>
      </c>
      <c r="H999" s="213">
        <v>-75.852666999999997</v>
      </c>
      <c r="I999" s="214">
        <v>5.9562220000000003</v>
      </c>
      <c r="J999" s="215">
        <v>803006.1102</v>
      </c>
      <c r="K999" s="216">
        <v>1150775.6632999999</v>
      </c>
      <c r="L999" s="217">
        <v>590</v>
      </c>
      <c r="M999" s="212">
        <v>2</v>
      </c>
      <c r="N999" s="212" t="s">
        <v>79</v>
      </c>
      <c r="O999" s="212">
        <v>26</v>
      </c>
      <c r="P999" s="212" t="s">
        <v>80</v>
      </c>
      <c r="Q999" s="210">
        <v>2621</v>
      </c>
      <c r="R999" s="210" t="s">
        <v>152</v>
      </c>
      <c r="S999" s="210" t="s">
        <v>153</v>
      </c>
      <c r="T999" s="210" t="s">
        <v>154</v>
      </c>
      <c r="U999" s="211" t="s">
        <v>385</v>
      </c>
      <c r="V999" s="210" t="s">
        <v>386</v>
      </c>
      <c r="W999" s="210" t="s">
        <v>434</v>
      </c>
      <c r="X999" s="218" t="s">
        <v>386</v>
      </c>
      <c r="Y999" s="218">
        <v>44518</v>
      </c>
      <c r="Z999" s="219">
        <v>2145.8000000000002</v>
      </c>
      <c r="AA999" s="219">
        <v>8.18</v>
      </c>
      <c r="AB999" s="219">
        <v>325.10000000000002</v>
      </c>
      <c r="AC999" s="219">
        <v>22.7</v>
      </c>
      <c r="AD999" s="219">
        <v>25.2</v>
      </c>
      <c r="AE999" s="219">
        <v>7.99</v>
      </c>
      <c r="AF999" s="219">
        <v>99.7</v>
      </c>
      <c r="AG999" s="219">
        <v>2.5</v>
      </c>
      <c r="AH999" s="220">
        <v>10</v>
      </c>
      <c r="AI999" s="220">
        <v>2.11</v>
      </c>
      <c r="AJ999" s="219" t="s">
        <v>88</v>
      </c>
      <c r="AK999" s="219" t="s">
        <v>88</v>
      </c>
      <c r="AL999" s="220">
        <v>9804</v>
      </c>
      <c r="AM999" s="220" t="s">
        <v>88</v>
      </c>
      <c r="AN999" s="220" t="s">
        <v>88</v>
      </c>
      <c r="AO999" s="220" t="s">
        <v>88</v>
      </c>
      <c r="AP999" s="220" t="e">
        <v>#VALUE!</v>
      </c>
      <c r="AQ999" s="220" t="s">
        <v>88</v>
      </c>
      <c r="AR999" s="220" t="s">
        <v>88</v>
      </c>
      <c r="AS999" s="220" t="s">
        <v>88</v>
      </c>
      <c r="AT999" s="220" t="s">
        <v>88</v>
      </c>
      <c r="AU999" s="219" t="s">
        <v>88</v>
      </c>
      <c r="AV999" s="220">
        <v>13</v>
      </c>
      <c r="AW999" s="220" t="s">
        <v>88</v>
      </c>
      <c r="AX999" s="220">
        <v>3</v>
      </c>
      <c r="AY999" s="220">
        <v>0.18</v>
      </c>
      <c r="AZ999" s="220" t="s">
        <v>88</v>
      </c>
      <c r="BA999" s="220" t="s">
        <v>88</v>
      </c>
      <c r="BB999" s="219" t="s">
        <v>88</v>
      </c>
      <c r="BC999" s="219" t="s">
        <v>88</v>
      </c>
      <c r="BD999" s="219" t="s">
        <v>88</v>
      </c>
      <c r="BE999" s="221" t="s">
        <v>88</v>
      </c>
      <c r="BF999" s="219" t="s">
        <v>88</v>
      </c>
      <c r="BG999" s="219" t="s">
        <v>88</v>
      </c>
      <c r="BH999" s="219" t="s">
        <v>88</v>
      </c>
      <c r="BI999" s="222">
        <v>98.721632392001496</v>
      </c>
      <c r="BJ999" s="223">
        <v>2</v>
      </c>
      <c r="BK999" s="223">
        <v>79.735886014601419</v>
      </c>
      <c r="BL999" s="223">
        <v>79.161956196914957</v>
      </c>
      <c r="BM999" s="223">
        <v>1</v>
      </c>
      <c r="BN999" s="223">
        <v>2</v>
      </c>
      <c r="BO999" s="223">
        <v>84.793539135742179</v>
      </c>
      <c r="BP999" s="223">
        <v>5</v>
      </c>
      <c r="BQ999" s="223">
        <v>20</v>
      </c>
      <c r="BR999" s="220">
        <v>45.160794063481276</v>
      </c>
      <c r="BS999" s="129" t="str">
        <f t="shared" si="567"/>
        <v>MALO</v>
      </c>
      <c r="BT999" s="224">
        <v>16.666666666666668</v>
      </c>
      <c r="BU999" s="225">
        <v>0.997</v>
      </c>
      <c r="BV999" s="226">
        <v>0.1</v>
      </c>
      <c r="BW999" s="223">
        <v>0.9108478991317247</v>
      </c>
      <c r="BX999" s="222">
        <v>0.91</v>
      </c>
      <c r="BY999" s="226">
        <v>0.98099999999999998</v>
      </c>
      <c r="BZ999" s="226">
        <v>0</v>
      </c>
      <c r="CA999" s="222">
        <v>0.8</v>
      </c>
      <c r="CB999" s="225">
        <v>0.67777870587844158</v>
      </c>
      <c r="CC999" s="198" t="str">
        <f t="shared" si="568"/>
        <v>Regular</v>
      </c>
      <c r="CD999" s="225">
        <v>1</v>
      </c>
      <c r="CE999" s="220">
        <v>1</v>
      </c>
      <c r="CF999" s="220">
        <v>1</v>
      </c>
      <c r="CG999" s="225">
        <v>1</v>
      </c>
      <c r="CH999" s="199" t="str">
        <f t="shared" si="569"/>
        <v>Muy Alta</v>
      </c>
      <c r="CI999" s="220">
        <v>0.17699771870838482</v>
      </c>
      <c r="CJ999" s="220">
        <v>1</v>
      </c>
      <c r="CK999" s="220">
        <v>3.0000000000000027E-3</v>
      </c>
      <c r="CL999" s="227">
        <v>0.393332572902795</v>
      </c>
      <c r="CM999" s="200" t="str">
        <f t="shared" si="570"/>
        <v>Baja</v>
      </c>
      <c r="CN999" s="220">
        <v>1.9E-2</v>
      </c>
      <c r="CO999" s="220">
        <v>1.9E-2</v>
      </c>
      <c r="CP999" s="200" t="str">
        <f t="shared" si="571"/>
        <v>Ninguna</v>
      </c>
      <c r="CQ999" s="228">
        <v>5.4217955997420984E-2</v>
      </c>
      <c r="CR999" s="228">
        <v>5.4217955997420984E-2</v>
      </c>
      <c r="CS999" s="200" t="str">
        <f t="shared" si="572"/>
        <v>Ninguna</v>
      </c>
      <c r="CT999" s="201" t="str">
        <f t="shared" si="566"/>
        <v>Eutrofico</v>
      </c>
      <c r="CU999" s="219" t="s">
        <v>3568</v>
      </c>
      <c r="CV999" s="219" t="s">
        <v>3566</v>
      </c>
      <c r="CW999" s="218">
        <v>44536</v>
      </c>
      <c r="CX999" s="106" t="e">
        <f t="shared" si="573"/>
        <v>#VALUE!</v>
      </c>
    </row>
    <row r="1000" spans="1:102" ht="30" hidden="1" customHeight="1" x14ac:dyDescent="0.2">
      <c r="A1000" s="209">
        <v>2021</v>
      </c>
      <c r="B1000" s="210" t="s">
        <v>1948</v>
      </c>
      <c r="C1000" s="210" t="s">
        <v>1949</v>
      </c>
      <c r="D1000" s="211" t="s">
        <v>1950</v>
      </c>
      <c r="E1000" s="210" t="s">
        <v>384</v>
      </c>
      <c r="F1000" s="212" t="s">
        <v>135</v>
      </c>
      <c r="G1000" s="212" t="s">
        <v>1951</v>
      </c>
      <c r="H1000" s="213">
        <v>-75.852666999999997</v>
      </c>
      <c r="I1000" s="214">
        <v>5.9558609999999996</v>
      </c>
      <c r="J1000" s="215">
        <v>803373.68119999999</v>
      </c>
      <c r="K1000" s="216">
        <v>1150726.1954000001</v>
      </c>
      <c r="L1000" s="217">
        <v>561</v>
      </c>
      <c r="M1000" s="212">
        <v>2</v>
      </c>
      <c r="N1000" s="212" t="s">
        <v>79</v>
      </c>
      <c r="O1000" s="212">
        <v>26</v>
      </c>
      <c r="P1000" s="212" t="s">
        <v>80</v>
      </c>
      <c r="Q1000" s="210">
        <v>2621</v>
      </c>
      <c r="R1000" s="210" t="s">
        <v>152</v>
      </c>
      <c r="S1000" s="210" t="s">
        <v>153</v>
      </c>
      <c r="T1000" s="210" t="s">
        <v>154</v>
      </c>
      <c r="U1000" s="211" t="s">
        <v>385</v>
      </c>
      <c r="V1000" s="210" t="s">
        <v>386</v>
      </c>
      <c r="W1000" s="210" t="s">
        <v>1952</v>
      </c>
      <c r="X1000" s="218" t="s">
        <v>1949</v>
      </c>
      <c r="Y1000" s="218">
        <v>44518</v>
      </c>
      <c r="Z1000" s="219">
        <v>2855.08</v>
      </c>
      <c r="AA1000" s="219">
        <v>8.25</v>
      </c>
      <c r="AB1000" s="219">
        <v>366.1</v>
      </c>
      <c r="AC1000" s="219">
        <v>23.5</v>
      </c>
      <c r="AD1000" s="219">
        <v>25.3</v>
      </c>
      <c r="AE1000" s="219">
        <v>7.87</v>
      </c>
      <c r="AF1000" s="219">
        <v>99.7</v>
      </c>
      <c r="AG1000" s="219">
        <v>1.8000000000000007</v>
      </c>
      <c r="AH1000" s="220">
        <v>10</v>
      </c>
      <c r="AI1000" s="220">
        <v>2</v>
      </c>
      <c r="AJ1000" s="219" t="s">
        <v>88</v>
      </c>
      <c r="AK1000" s="219" t="s">
        <v>88</v>
      </c>
      <c r="AL1000" s="220">
        <v>6488</v>
      </c>
      <c r="AM1000" s="220" t="s">
        <v>88</v>
      </c>
      <c r="AN1000" s="220" t="s">
        <v>88</v>
      </c>
      <c r="AO1000" s="220" t="s">
        <v>88</v>
      </c>
      <c r="AP1000" s="220" t="e">
        <v>#VALUE!</v>
      </c>
      <c r="AQ1000" s="220" t="s">
        <v>88</v>
      </c>
      <c r="AR1000" s="220" t="s">
        <v>88</v>
      </c>
      <c r="AS1000" s="220" t="s">
        <v>88</v>
      </c>
      <c r="AT1000" s="220" t="s">
        <v>88</v>
      </c>
      <c r="AU1000" s="219" t="s">
        <v>88</v>
      </c>
      <c r="AV1000" s="220">
        <v>12</v>
      </c>
      <c r="AW1000" s="220" t="s">
        <v>88</v>
      </c>
      <c r="AX1000" s="220">
        <v>2.5</v>
      </c>
      <c r="AY1000" s="220">
        <v>0.17699999999999999</v>
      </c>
      <c r="AZ1000" s="220" t="s">
        <v>88</v>
      </c>
      <c r="BA1000" s="220" t="s">
        <v>88</v>
      </c>
      <c r="BB1000" s="219" t="s">
        <v>88</v>
      </c>
      <c r="BC1000" s="219" t="s">
        <v>88</v>
      </c>
      <c r="BD1000" s="219" t="s">
        <v>88</v>
      </c>
      <c r="BE1000" s="221" t="s">
        <v>88</v>
      </c>
      <c r="BF1000" s="219" t="s">
        <v>88</v>
      </c>
      <c r="BG1000" s="219" t="s">
        <v>88</v>
      </c>
      <c r="BH1000" s="219" t="s">
        <v>88</v>
      </c>
      <c r="BI1000" s="222">
        <v>98.721632392001496</v>
      </c>
      <c r="BJ1000" s="223">
        <v>2</v>
      </c>
      <c r="BK1000" s="223">
        <v>77.475668554681761</v>
      </c>
      <c r="BL1000" s="223">
        <v>80.14150832</v>
      </c>
      <c r="BM1000" s="223">
        <v>1</v>
      </c>
      <c r="BN1000" s="223">
        <v>2</v>
      </c>
      <c r="BO1000" s="223">
        <v>87.095109653907059</v>
      </c>
      <c r="BP1000" s="223">
        <v>5</v>
      </c>
      <c r="BQ1000" s="223">
        <v>20</v>
      </c>
      <c r="BR1000" s="220">
        <v>45.25007792824595</v>
      </c>
      <c r="BS1000" s="129" t="str">
        <f t="shared" si="567"/>
        <v>MALO</v>
      </c>
      <c r="BT1000" s="224">
        <v>14.124293785310735</v>
      </c>
      <c r="BU1000" s="225">
        <v>0.997</v>
      </c>
      <c r="BV1000" s="226">
        <v>0.1</v>
      </c>
      <c r="BW1000" s="223">
        <v>0.87836456450125366</v>
      </c>
      <c r="BX1000" s="222">
        <v>0.91</v>
      </c>
      <c r="BY1000" s="226">
        <v>0.98399999999999999</v>
      </c>
      <c r="BZ1000" s="226">
        <v>0</v>
      </c>
      <c r="CA1000" s="222">
        <v>0.6</v>
      </c>
      <c r="CB1000" s="225">
        <v>0.64565103903017551</v>
      </c>
      <c r="CC1000" s="198" t="str">
        <f t="shared" si="568"/>
        <v>Regular</v>
      </c>
      <c r="CD1000" s="225">
        <v>1</v>
      </c>
      <c r="CE1000" s="220">
        <v>1</v>
      </c>
      <c r="CF1000" s="220">
        <v>1</v>
      </c>
      <c r="CG1000" s="225">
        <v>1</v>
      </c>
      <c r="CH1000" s="199" t="str">
        <f t="shared" si="569"/>
        <v>Muy Alta</v>
      </c>
      <c r="CI1000" s="220">
        <v>0</v>
      </c>
      <c r="CJ1000" s="220">
        <v>1</v>
      </c>
      <c r="CK1000" s="220">
        <v>3.0000000000000027E-3</v>
      </c>
      <c r="CL1000" s="227">
        <v>0.33433333333333337</v>
      </c>
      <c r="CM1000" s="200" t="str">
        <f t="shared" si="570"/>
        <v>Baja</v>
      </c>
      <c r="CN1000" s="220">
        <v>1.6000000000000004E-2</v>
      </c>
      <c r="CO1000" s="220">
        <v>1.6000000000000004E-2</v>
      </c>
      <c r="CP1000" s="200" t="str">
        <f t="shared" si="571"/>
        <v>Ninguna</v>
      </c>
      <c r="CQ1000" s="228">
        <v>6.8020607034294328E-2</v>
      </c>
      <c r="CR1000" s="228">
        <v>6.8020607034294328E-2</v>
      </c>
      <c r="CS1000" s="200" t="str">
        <f t="shared" si="572"/>
        <v>Ninguna</v>
      </c>
      <c r="CT1000" s="201" t="str">
        <f t="shared" si="566"/>
        <v>Eutrofico</v>
      </c>
      <c r="CU1000" s="219" t="s">
        <v>3569</v>
      </c>
      <c r="CV1000" s="219" t="s">
        <v>3566</v>
      </c>
      <c r="CW1000" s="218">
        <v>44536</v>
      </c>
      <c r="CX1000" s="106" t="e">
        <f t="shared" si="573"/>
        <v>#VALUE!</v>
      </c>
    </row>
    <row r="1001" spans="1:102" ht="30" hidden="1" customHeight="1" x14ac:dyDescent="0.2">
      <c r="A1001" s="209">
        <v>2021</v>
      </c>
      <c r="B1001" s="210" t="s">
        <v>2040</v>
      </c>
      <c r="C1001" s="210" t="s">
        <v>383</v>
      </c>
      <c r="D1001" s="211" t="s">
        <v>2041</v>
      </c>
      <c r="E1001" s="210" t="s">
        <v>379</v>
      </c>
      <c r="F1001" s="212" t="s">
        <v>135</v>
      </c>
      <c r="G1001" s="212" t="s">
        <v>1951</v>
      </c>
      <c r="H1001" s="213">
        <v>-75.991664</v>
      </c>
      <c r="I1001" s="214">
        <v>6.1103180000000004</v>
      </c>
      <c r="J1001" s="215">
        <v>788080.86129999999</v>
      </c>
      <c r="K1001" s="216">
        <v>1167814.0933000001</v>
      </c>
      <c r="L1001" s="217">
        <v>1788</v>
      </c>
      <c r="M1001" s="212">
        <v>2</v>
      </c>
      <c r="N1001" s="212" t="s">
        <v>79</v>
      </c>
      <c r="O1001" s="212" t="s">
        <v>2545</v>
      </c>
      <c r="P1001" s="212" t="s">
        <v>80</v>
      </c>
      <c r="Q1001" s="210" t="s">
        <v>2648</v>
      </c>
      <c r="R1001" s="210" t="s">
        <v>701</v>
      </c>
      <c r="S1001" s="210" t="s">
        <v>153</v>
      </c>
      <c r="T1001" s="210" t="s">
        <v>154</v>
      </c>
      <c r="U1001" s="211" t="s">
        <v>380</v>
      </c>
      <c r="V1001" s="210" t="s">
        <v>381</v>
      </c>
      <c r="W1001" s="210" t="s">
        <v>382</v>
      </c>
      <c r="X1001" s="218" t="s">
        <v>383</v>
      </c>
      <c r="Y1001" s="218">
        <v>44519</v>
      </c>
      <c r="Z1001" s="219">
        <v>612.5</v>
      </c>
      <c r="AA1001" s="219">
        <v>7.74</v>
      </c>
      <c r="AB1001" s="219">
        <v>213.6</v>
      </c>
      <c r="AC1001" s="219">
        <v>17.5</v>
      </c>
      <c r="AD1001" s="219">
        <v>18</v>
      </c>
      <c r="AE1001" s="219">
        <v>7.74</v>
      </c>
      <c r="AF1001" s="219">
        <v>48.4</v>
      </c>
      <c r="AG1001" s="219">
        <v>0.5</v>
      </c>
      <c r="AH1001" s="220">
        <v>10</v>
      </c>
      <c r="AI1001" s="220">
        <v>2.0099999999999998</v>
      </c>
      <c r="AJ1001" s="219" t="s">
        <v>88</v>
      </c>
      <c r="AK1001" s="219" t="s">
        <v>88</v>
      </c>
      <c r="AL1001" s="220">
        <v>24810</v>
      </c>
      <c r="AM1001" s="220" t="s">
        <v>88</v>
      </c>
      <c r="AN1001" s="220" t="s">
        <v>88</v>
      </c>
      <c r="AO1001" s="220" t="s">
        <v>88</v>
      </c>
      <c r="AP1001" s="220" t="e">
        <v>#VALUE!</v>
      </c>
      <c r="AQ1001" s="220" t="s">
        <v>88</v>
      </c>
      <c r="AR1001" s="220" t="s">
        <v>88</v>
      </c>
      <c r="AS1001" s="220" t="s">
        <v>88</v>
      </c>
      <c r="AT1001" s="220" t="s">
        <v>88</v>
      </c>
      <c r="AU1001" s="219" t="s">
        <v>88</v>
      </c>
      <c r="AV1001" s="220">
        <v>13</v>
      </c>
      <c r="AW1001" s="220" t="s">
        <v>88</v>
      </c>
      <c r="AX1001" s="220">
        <v>2.5</v>
      </c>
      <c r="AY1001" s="220">
        <v>0.19</v>
      </c>
      <c r="AZ1001" s="220" t="s">
        <v>88</v>
      </c>
      <c r="BA1001" s="220" t="s">
        <v>88</v>
      </c>
      <c r="BB1001" s="219" t="s">
        <v>88</v>
      </c>
      <c r="BC1001" s="219" t="s">
        <v>88</v>
      </c>
      <c r="BD1001" s="219" t="s">
        <v>88</v>
      </c>
      <c r="BE1001" s="221" t="s">
        <v>88</v>
      </c>
      <c r="BF1001" s="219" t="s">
        <v>88</v>
      </c>
      <c r="BG1001" s="219" t="s">
        <v>88</v>
      </c>
      <c r="BH1001" s="219" t="s">
        <v>88</v>
      </c>
      <c r="BI1001" s="222">
        <v>41.626922289414296</v>
      </c>
      <c r="BJ1001" s="223">
        <v>2</v>
      </c>
      <c r="BK1001" s="223">
        <v>90.608240303885395</v>
      </c>
      <c r="BL1001" s="223">
        <v>80.051958786529028</v>
      </c>
      <c r="BM1001" s="223">
        <v>1</v>
      </c>
      <c r="BN1001" s="223">
        <v>2</v>
      </c>
      <c r="BO1001" s="223">
        <v>89.888182341904681</v>
      </c>
      <c r="BP1001" s="223">
        <v>5</v>
      </c>
      <c r="BQ1001" s="223">
        <v>20</v>
      </c>
      <c r="BR1001" s="220">
        <v>37.258016923336484</v>
      </c>
      <c r="BS1001" s="129" t="str">
        <f t="shared" si="567"/>
        <v>MALO</v>
      </c>
      <c r="BT1001" s="224">
        <v>13.157894736842104</v>
      </c>
      <c r="BU1001" s="225">
        <v>0.48399999999999999</v>
      </c>
      <c r="BV1001" s="226">
        <v>0.1</v>
      </c>
      <c r="BW1001" s="223">
        <v>1</v>
      </c>
      <c r="BX1001" s="222">
        <v>0.91</v>
      </c>
      <c r="BY1001" s="226">
        <v>0.98099999999999998</v>
      </c>
      <c r="BZ1001" s="226">
        <v>0.27278023701441867</v>
      </c>
      <c r="CA1001" s="222">
        <v>0.6</v>
      </c>
      <c r="CB1001" s="225">
        <v>0.61836923318201864</v>
      </c>
      <c r="CC1001" s="198" t="str">
        <f t="shared" si="568"/>
        <v>Regular</v>
      </c>
      <c r="CD1001" s="225">
        <v>0.72721976298558133</v>
      </c>
      <c r="CE1001" s="220">
        <v>1</v>
      </c>
      <c r="CF1001" s="220">
        <v>1</v>
      </c>
      <c r="CG1001" s="225">
        <v>0.90907325432852704</v>
      </c>
      <c r="CH1001" s="199" t="str">
        <f t="shared" si="569"/>
        <v>Muy Alta</v>
      </c>
      <c r="CI1001" s="220">
        <v>0.16223724019434216</v>
      </c>
      <c r="CJ1001" s="220">
        <v>1</v>
      </c>
      <c r="CK1001" s="220">
        <v>0.51600000000000001</v>
      </c>
      <c r="CL1001" s="227">
        <v>0.55941241339811409</v>
      </c>
      <c r="CM1001" s="200" t="str">
        <f t="shared" si="570"/>
        <v>Media</v>
      </c>
      <c r="CN1001" s="220">
        <v>1.9E-2</v>
      </c>
      <c r="CO1001" s="220">
        <v>1.9E-2</v>
      </c>
      <c r="CP1001" s="200" t="str">
        <f t="shared" si="571"/>
        <v>Ninguna</v>
      </c>
      <c r="CQ1001" s="228">
        <v>1.2407120571919618E-2</v>
      </c>
      <c r="CR1001" s="228">
        <v>1.2407120571919618E-2</v>
      </c>
      <c r="CS1001" s="200" t="str">
        <f t="shared" si="572"/>
        <v>Ninguna</v>
      </c>
      <c r="CT1001" s="201" t="str">
        <f t="shared" si="566"/>
        <v>Eutrofico</v>
      </c>
      <c r="CU1001" s="219" t="s">
        <v>3570</v>
      </c>
      <c r="CV1001" s="219" t="s">
        <v>3571</v>
      </c>
      <c r="CW1001" s="218">
        <v>44536</v>
      </c>
      <c r="CX1001" s="106" t="e">
        <f t="shared" si="573"/>
        <v>#VALUE!</v>
      </c>
    </row>
    <row r="1002" spans="1:102" ht="30" hidden="1" customHeight="1" x14ac:dyDescent="0.2">
      <c r="A1002" s="209">
        <v>2021</v>
      </c>
      <c r="B1002" s="210" t="s">
        <v>2044</v>
      </c>
      <c r="C1002" s="210" t="s">
        <v>383</v>
      </c>
      <c r="D1002" s="211" t="s">
        <v>2045</v>
      </c>
      <c r="E1002" s="210" t="s">
        <v>379</v>
      </c>
      <c r="F1002" s="212" t="s">
        <v>135</v>
      </c>
      <c r="G1002" s="212" t="s">
        <v>1951</v>
      </c>
      <c r="H1002" s="213">
        <v>-75.959362999999996</v>
      </c>
      <c r="I1002" s="214">
        <v>6.152399</v>
      </c>
      <c r="J1002" s="215">
        <v>791674.57070000004</v>
      </c>
      <c r="K1002" s="216">
        <v>1172457.5541000001</v>
      </c>
      <c r="L1002" s="217">
        <v>1246</v>
      </c>
      <c r="M1002" s="212">
        <v>2</v>
      </c>
      <c r="N1002" s="212" t="s">
        <v>79</v>
      </c>
      <c r="O1002" s="212" t="s">
        <v>2545</v>
      </c>
      <c r="P1002" s="212" t="s">
        <v>80</v>
      </c>
      <c r="Q1002" s="210" t="s">
        <v>2648</v>
      </c>
      <c r="R1002" s="210" t="s">
        <v>701</v>
      </c>
      <c r="S1002" s="210" t="s">
        <v>153</v>
      </c>
      <c r="T1002" s="210" t="s">
        <v>154</v>
      </c>
      <c r="U1002" s="211" t="s">
        <v>380</v>
      </c>
      <c r="V1002" s="210" t="s">
        <v>381</v>
      </c>
      <c r="W1002" s="210" t="s">
        <v>382</v>
      </c>
      <c r="X1002" s="218" t="s">
        <v>383</v>
      </c>
      <c r="Y1002" s="218">
        <v>44519</v>
      </c>
      <c r="Z1002" s="219">
        <v>2587.3000000000002</v>
      </c>
      <c r="AA1002" s="219">
        <v>8.2200000000000006</v>
      </c>
      <c r="AB1002" s="219">
        <v>360.1</v>
      </c>
      <c r="AC1002" s="219">
        <v>19.399999999999999</v>
      </c>
      <c r="AD1002" s="219">
        <v>22</v>
      </c>
      <c r="AE1002" s="219">
        <v>7.95</v>
      </c>
      <c r="AF1002" s="219">
        <v>100.4</v>
      </c>
      <c r="AG1002" s="219">
        <v>2.6000000000000014</v>
      </c>
      <c r="AH1002" s="220">
        <v>10</v>
      </c>
      <c r="AI1002" s="220">
        <v>2.4300000000000002</v>
      </c>
      <c r="AJ1002" s="219" t="s">
        <v>88</v>
      </c>
      <c r="AK1002" s="219" t="s">
        <v>88</v>
      </c>
      <c r="AL1002" s="220">
        <v>173290</v>
      </c>
      <c r="AM1002" s="220" t="s">
        <v>88</v>
      </c>
      <c r="AN1002" s="220" t="s">
        <v>88</v>
      </c>
      <c r="AO1002" s="220" t="s">
        <v>88</v>
      </c>
      <c r="AP1002" s="220" t="e">
        <v>#VALUE!</v>
      </c>
      <c r="AQ1002" s="220" t="s">
        <v>88</v>
      </c>
      <c r="AR1002" s="220" t="s">
        <v>88</v>
      </c>
      <c r="AS1002" s="220" t="s">
        <v>88</v>
      </c>
      <c r="AT1002" s="220" t="s">
        <v>88</v>
      </c>
      <c r="AU1002" s="219" t="s">
        <v>88</v>
      </c>
      <c r="AV1002" s="220">
        <v>72</v>
      </c>
      <c r="AW1002" s="220" t="s">
        <v>88</v>
      </c>
      <c r="AX1002" s="220">
        <v>2.5</v>
      </c>
      <c r="AY1002" s="220">
        <v>0.23599999999999999</v>
      </c>
      <c r="AZ1002" s="220" t="s">
        <v>88</v>
      </c>
      <c r="BA1002" s="220" t="s">
        <v>88</v>
      </c>
      <c r="BB1002" s="219" t="s">
        <v>88</v>
      </c>
      <c r="BC1002" s="219" t="s">
        <v>88</v>
      </c>
      <c r="BD1002" s="219" t="s">
        <v>88</v>
      </c>
      <c r="BE1002" s="221" t="s">
        <v>88</v>
      </c>
      <c r="BF1002" s="219" t="s">
        <v>88</v>
      </c>
      <c r="BG1002" s="219" t="s">
        <v>88</v>
      </c>
      <c r="BH1002" s="219" t="s">
        <v>88</v>
      </c>
      <c r="BI1002" s="222">
        <v>98.778204301213293</v>
      </c>
      <c r="BJ1002" s="223">
        <v>2</v>
      </c>
      <c r="BK1002" s="223">
        <v>78.457317368331132</v>
      </c>
      <c r="BL1002" s="223">
        <v>76.380191341420741</v>
      </c>
      <c r="BM1002" s="223">
        <v>1</v>
      </c>
      <c r="BN1002" s="223">
        <v>2</v>
      </c>
      <c r="BO1002" s="223">
        <v>84.424184298494524</v>
      </c>
      <c r="BP1002" s="223">
        <v>5</v>
      </c>
      <c r="BQ1002" s="223">
        <v>20</v>
      </c>
      <c r="BR1002" s="220">
        <v>44.686839119128422</v>
      </c>
      <c r="BS1002" s="129" t="str">
        <f t="shared" si="567"/>
        <v>MALO</v>
      </c>
      <c r="BT1002" s="224">
        <v>10.593220338983052</v>
      </c>
      <c r="BU1002" s="225">
        <v>0.996</v>
      </c>
      <c r="BV1002" s="226">
        <v>0.1</v>
      </c>
      <c r="BW1002" s="223">
        <v>0.89214168083344492</v>
      </c>
      <c r="BX1002" s="222">
        <v>0.91</v>
      </c>
      <c r="BY1002" s="226">
        <v>0.80400000000000005</v>
      </c>
      <c r="BZ1002" s="226">
        <v>0</v>
      </c>
      <c r="CA1002" s="222">
        <v>0.6</v>
      </c>
      <c r="CB1002" s="225">
        <v>0.62221983531668235</v>
      </c>
      <c r="CC1002" s="198" t="str">
        <f t="shared" si="568"/>
        <v>Regular</v>
      </c>
      <c r="CD1002" s="225">
        <v>1</v>
      </c>
      <c r="CE1002" s="220">
        <v>1</v>
      </c>
      <c r="CF1002" s="220">
        <v>1</v>
      </c>
      <c r="CG1002" s="225">
        <v>1</v>
      </c>
      <c r="CH1002" s="199" t="str">
        <f t="shared" si="569"/>
        <v>Muy Alta</v>
      </c>
      <c r="CI1002" s="220">
        <v>0.21992439151881854</v>
      </c>
      <c r="CJ1002" s="220">
        <v>1</v>
      </c>
      <c r="CK1002" s="220">
        <v>0</v>
      </c>
      <c r="CL1002" s="227">
        <v>0.40664146383960614</v>
      </c>
      <c r="CM1002" s="200" t="str">
        <f t="shared" si="570"/>
        <v>Media</v>
      </c>
      <c r="CN1002" s="220">
        <v>0.19600000000000001</v>
      </c>
      <c r="CO1002" s="220">
        <v>0.19600000000000001</v>
      </c>
      <c r="CP1002" s="200" t="str">
        <f t="shared" si="571"/>
        <v>Ninguna</v>
      </c>
      <c r="CQ1002" s="228">
        <v>6.1745507867765621E-2</v>
      </c>
      <c r="CR1002" s="228">
        <v>6.1745507867765621E-2</v>
      </c>
      <c r="CS1002" s="200" t="str">
        <f t="shared" si="572"/>
        <v>Ninguna</v>
      </c>
      <c r="CT1002" s="201" t="str">
        <f t="shared" si="566"/>
        <v>Eutrofico</v>
      </c>
      <c r="CU1002" s="219" t="s">
        <v>3572</v>
      </c>
      <c r="CV1002" s="219" t="s">
        <v>3571</v>
      </c>
      <c r="CW1002" s="218">
        <v>44536</v>
      </c>
      <c r="CX1002" s="106" t="e">
        <f t="shared" si="573"/>
        <v>#VALUE!</v>
      </c>
    </row>
    <row r="1003" spans="1:102" ht="30" hidden="1" customHeight="1" x14ac:dyDescent="0.2">
      <c r="A1003" s="209">
        <v>2021</v>
      </c>
      <c r="B1003" s="210" t="s">
        <v>2047</v>
      </c>
      <c r="C1003" s="210" t="s">
        <v>381</v>
      </c>
      <c r="D1003" s="211" t="s">
        <v>2048</v>
      </c>
      <c r="E1003" s="210" t="s">
        <v>379</v>
      </c>
      <c r="F1003" s="212" t="s">
        <v>135</v>
      </c>
      <c r="G1003" s="212" t="s">
        <v>1494</v>
      </c>
      <c r="H1003" s="213">
        <v>-75.959987999999996</v>
      </c>
      <c r="I1003" s="214">
        <v>6.1967889999999999</v>
      </c>
      <c r="J1003" s="215">
        <v>791622.72069999995</v>
      </c>
      <c r="K1003" s="216">
        <v>1177369.3670000001</v>
      </c>
      <c r="L1003" s="217">
        <v>1365</v>
      </c>
      <c r="M1003" s="212">
        <v>2</v>
      </c>
      <c r="N1003" s="212" t="s">
        <v>79</v>
      </c>
      <c r="O1003" s="212" t="s">
        <v>2545</v>
      </c>
      <c r="P1003" s="212" t="s">
        <v>80</v>
      </c>
      <c r="Q1003" s="210" t="s">
        <v>2648</v>
      </c>
      <c r="R1003" s="210" t="s">
        <v>701</v>
      </c>
      <c r="S1003" s="210" t="s">
        <v>153</v>
      </c>
      <c r="T1003" s="210" t="s">
        <v>154</v>
      </c>
      <c r="U1003" s="211" t="s">
        <v>380</v>
      </c>
      <c r="V1003" s="210" t="s">
        <v>381</v>
      </c>
      <c r="W1003" s="210" t="s">
        <v>427</v>
      </c>
      <c r="X1003" s="218" t="s">
        <v>381</v>
      </c>
      <c r="Y1003" s="218">
        <v>44519</v>
      </c>
      <c r="Z1003" s="219">
        <v>62.84</v>
      </c>
      <c r="AA1003" s="219">
        <v>8.25</v>
      </c>
      <c r="AB1003" s="219">
        <v>362.4</v>
      </c>
      <c r="AC1003" s="219">
        <v>20.5</v>
      </c>
      <c r="AD1003" s="219">
        <v>22.3</v>
      </c>
      <c r="AE1003" s="219">
        <v>7.67</v>
      </c>
      <c r="AF1003" s="219">
        <v>98.8</v>
      </c>
      <c r="AG1003" s="219">
        <v>1.8000000000000007</v>
      </c>
      <c r="AH1003" s="220">
        <v>10</v>
      </c>
      <c r="AI1003" s="220">
        <v>2</v>
      </c>
      <c r="AJ1003" s="219" t="s">
        <v>88</v>
      </c>
      <c r="AK1003" s="219" t="s">
        <v>88</v>
      </c>
      <c r="AL1003" s="220">
        <v>2110</v>
      </c>
      <c r="AM1003" s="220" t="s">
        <v>88</v>
      </c>
      <c r="AN1003" s="220" t="s">
        <v>88</v>
      </c>
      <c r="AO1003" s="220" t="s">
        <v>88</v>
      </c>
      <c r="AP1003" s="220" t="e">
        <v>#VALUE!</v>
      </c>
      <c r="AQ1003" s="220" t="s">
        <v>88</v>
      </c>
      <c r="AR1003" s="220" t="s">
        <v>88</v>
      </c>
      <c r="AS1003" s="220" t="s">
        <v>88</v>
      </c>
      <c r="AT1003" s="220" t="s">
        <v>88</v>
      </c>
      <c r="AU1003" s="219" t="s">
        <v>88</v>
      </c>
      <c r="AV1003" s="220">
        <v>19</v>
      </c>
      <c r="AW1003" s="220" t="s">
        <v>88</v>
      </c>
      <c r="AX1003" s="220">
        <v>2.5</v>
      </c>
      <c r="AY1003" s="220">
        <v>0.156</v>
      </c>
      <c r="AZ1003" s="220" t="s">
        <v>88</v>
      </c>
      <c r="BA1003" s="220" t="s">
        <v>88</v>
      </c>
      <c r="BB1003" s="219" t="s">
        <v>88</v>
      </c>
      <c r="BC1003" s="219" t="s">
        <v>88</v>
      </c>
      <c r="BD1003" s="219" t="s">
        <v>88</v>
      </c>
      <c r="BE1003" s="221" t="s">
        <v>88</v>
      </c>
      <c r="BF1003" s="219" t="s">
        <v>88</v>
      </c>
      <c r="BG1003" s="219" t="s">
        <v>88</v>
      </c>
      <c r="BH1003" s="219" t="s">
        <v>88</v>
      </c>
      <c r="BI1003" s="222">
        <v>98.608955333389503</v>
      </c>
      <c r="BJ1003" s="223">
        <v>2</v>
      </c>
      <c r="BK1003" s="223">
        <v>77.475668554681761</v>
      </c>
      <c r="BL1003" s="223">
        <v>80.14150832</v>
      </c>
      <c r="BM1003" s="223">
        <v>1</v>
      </c>
      <c r="BN1003" s="223">
        <v>2</v>
      </c>
      <c r="BO1003" s="223">
        <v>87.095109653907059</v>
      </c>
      <c r="BP1003" s="223">
        <v>5</v>
      </c>
      <c r="BQ1003" s="223">
        <v>20</v>
      </c>
      <c r="BR1003" s="220">
        <v>45.230922828281912</v>
      </c>
      <c r="BS1003" s="129" t="str">
        <f t="shared" si="567"/>
        <v>MALO</v>
      </c>
      <c r="BT1003" s="224">
        <v>16.025641025641026</v>
      </c>
      <c r="BU1003" s="225">
        <v>0.98799999999999999</v>
      </c>
      <c r="BV1003" s="226">
        <v>0.1</v>
      </c>
      <c r="BW1003" s="223">
        <v>0.87836456450125366</v>
      </c>
      <c r="BX1003" s="222">
        <v>0.91</v>
      </c>
      <c r="BY1003" s="226">
        <v>0.96299999999999997</v>
      </c>
      <c r="BZ1003" s="226">
        <v>0</v>
      </c>
      <c r="CA1003" s="222">
        <v>0.8</v>
      </c>
      <c r="CB1003" s="225">
        <v>0.6692710390301756</v>
      </c>
      <c r="CC1003" s="198" t="str">
        <f t="shared" si="568"/>
        <v>Regular</v>
      </c>
      <c r="CD1003" s="225">
        <v>1</v>
      </c>
      <c r="CE1003" s="220">
        <v>1</v>
      </c>
      <c r="CF1003" s="220">
        <v>1</v>
      </c>
      <c r="CG1003" s="225">
        <v>1</v>
      </c>
      <c r="CH1003" s="199" t="str">
        <f t="shared" si="569"/>
        <v>Muy Alta</v>
      </c>
      <c r="CI1003" s="220">
        <v>0</v>
      </c>
      <c r="CJ1003" s="220">
        <v>1</v>
      </c>
      <c r="CK1003" s="220">
        <v>1.2000000000000011E-2</v>
      </c>
      <c r="CL1003" s="227">
        <v>0.33733333333333332</v>
      </c>
      <c r="CM1003" s="200" t="str">
        <f t="shared" si="570"/>
        <v>Baja</v>
      </c>
      <c r="CN1003" s="220">
        <v>3.7000000000000005E-2</v>
      </c>
      <c r="CO1003" s="220">
        <v>3.7000000000000005E-2</v>
      </c>
      <c r="CP1003" s="200" t="str">
        <f t="shared" si="571"/>
        <v>Ninguna</v>
      </c>
      <c r="CQ1003" s="228">
        <v>6.8020607034294328E-2</v>
      </c>
      <c r="CR1003" s="228">
        <v>6.8020607034294328E-2</v>
      </c>
      <c r="CS1003" s="200" t="str">
        <f t="shared" si="572"/>
        <v>Ninguna</v>
      </c>
      <c r="CT1003" s="201" t="str">
        <f t="shared" si="566"/>
        <v>Eutrofico</v>
      </c>
      <c r="CU1003" s="219" t="s">
        <v>3573</v>
      </c>
      <c r="CV1003" s="219" t="s">
        <v>3571</v>
      </c>
      <c r="CW1003" s="218">
        <v>44536</v>
      </c>
      <c r="CX1003" s="106" t="e">
        <f t="shared" si="573"/>
        <v>#VALUE!</v>
      </c>
    </row>
    <row r="1004" spans="1:102" ht="30" hidden="1" customHeight="1" x14ac:dyDescent="0.2">
      <c r="A1004" s="209">
        <v>2021</v>
      </c>
      <c r="B1004" s="210" t="s">
        <v>2050</v>
      </c>
      <c r="C1004" s="210" t="s">
        <v>381</v>
      </c>
      <c r="D1004" s="211" t="s">
        <v>2051</v>
      </c>
      <c r="E1004" s="210" t="s">
        <v>379</v>
      </c>
      <c r="F1004" s="212" t="s">
        <v>135</v>
      </c>
      <c r="G1004" s="212" t="s">
        <v>2003</v>
      </c>
      <c r="H1004" s="213">
        <v>-75.846559999999997</v>
      </c>
      <c r="I1004" s="214">
        <v>6.2176999999999998</v>
      </c>
      <c r="J1004" s="215">
        <v>804190.17740000004</v>
      </c>
      <c r="K1004" s="216">
        <v>1179639.7248</v>
      </c>
      <c r="L1004" s="217">
        <v>526</v>
      </c>
      <c r="M1004" s="212">
        <v>2</v>
      </c>
      <c r="N1004" s="212" t="s">
        <v>79</v>
      </c>
      <c r="O1004" s="212" t="s">
        <v>2545</v>
      </c>
      <c r="P1004" s="212" t="s">
        <v>80</v>
      </c>
      <c r="Q1004" s="210" t="s">
        <v>2648</v>
      </c>
      <c r="R1004" s="210" t="s">
        <v>701</v>
      </c>
      <c r="S1004" s="210" t="s">
        <v>153</v>
      </c>
      <c r="T1004" s="210" t="s">
        <v>154</v>
      </c>
      <c r="U1004" s="211" t="s">
        <v>380</v>
      </c>
      <c r="V1004" s="210" t="s">
        <v>381</v>
      </c>
      <c r="W1004" s="210" t="s">
        <v>427</v>
      </c>
      <c r="X1004" s="218" t="s">
        <v>381</v>
      </c>
      <c r="Y1004" s="218">
        <v>44519</v>
      </c>
      <c r="Z1004" s="219">
        <v>7271.25</v>
      </c>
      <c r="AA1004" s="219">
        <v>8.23</v>
      </c>
      <c r="AB1004" s="219">
        <v>338.5</v>
      </c>
      <c r="AC1004" s="219">
        <v>21</v>
      </c>
      <c r="AD1004" s="219">
        <v>22.2</v>
      </c>
      <c r="AE1004" s="219">
        <v>7.99</v>
      </c>
      <c r="AF1004" s="219">
        <v>99.1</v>
      </c>
      <c r="AG1004" s="219">
        <v>1.1999999999999993</v>
      </c>
      <c r="AH1004" s="220">
        <v>10</v>
      </c>
      <c r="AI1004" s="220">
        <v>2</v>
      </c>
      <c r="AJ1004" s="219" t="s">
        <v>88</v>
      </c>
      <c r="AK1004" s="219" t="s">
        <v>88</v>
      </c>
      <c r="AL1004" s="220">
        <v>36540</v>
      </c>
      <c r="AM1004" s="220" t="s">
        <v>88</v>
      </c>
      <c r="AN1004" s="220" t="s">
        <v>88</v>
      </c>
      <c r="AO1004" s="220" t="s">
        <v>88</v>
      </c>
      <c r="AP1004" s="220" t="e">
        <v>#VALUE!</v>
      </c>
      <c r="AQ1004" s="220" t="s">
        <v>88</v>
      </c>
      <c r="AR1004" s="220" t="s">
        <v>88</v>
      </c>
      <c r="AS1004" s="220" t="s">
        <v>88</v>
      </c>
      <c r="AT1004" s="220" t="s">
        <v>88</v>
      </c>
      <c r="AU1004" s="219" t="s">
        <v>88</v>
      </c>
      <c r="AV1004" s="220">
        <v>638</v>
      </c>
      <c r="AW1004" s="220" t="s">
        <v>88</v>
      </c>
      <c r="AX1004" s="220">
        <v>2.5</v>
      </c>
      <c r="AY1004" s="220">
        <v>0.1</v>
      </c>
      <c r="AZ1004" s="220" t="s">
        <v>88</v>
      </c>
      <c r="BA1004" s="220" t="s">
        <v>88</v>
      </c>
      <c r="BB1004" s="219" t="s">
        <v>88</v>
      </c>
      <c r="BC1004" s="219" t="s">
        <v>88</v>
      </c>
      <c r="BD1004" s="219" t="s">
        <v>88</v>
      </c>
      <c r="BE1004" s="221" t="s">
        <v>88</v>
      </c>
      <c r="BF1004" s="219" t="s">
        <v>88</v>
      </c>
      <c r="BG1004" s="219" t="s">
        <v>88</v>
      </c>
      <c r="BH1004" s="219" t="s">
        <v>88</v>
      </c>
      <c r="BI1004" s="222">
        <v>98.651515634678063</v>
      </c>
      <c r="BJ1004" s="223">
        <v>2</v>
      </c>
      <c r="BK1004" s="223">
        <v>78.132186411799921</v>
      </c>
      <c r="BL1004" s="223">
        <v>80.14150832</v>
      </c>
      <c r="BM1004" s="223">
        <v>1</v>
      </c>
      <c r="BN1004" s="223">
        <v>2</v>
      </c>
      <c r="BO1004" s="223">
        <v>88.638681616077207</v>
      </c>
      <c r="BP1004" s="223">
        <v>5</v>
      </c>
      <c r="BQ1004" s="223">
        <v>20</v>
      </c>
      <c r="BR1004" s="220">
        <v>45.464732240000984</v>
      </c>
      <c r="BS1004" s="129" t="str">
        <f t="shared" si="567"/>
        <v>MALO</v>
      </c>
      <c r="BT1004" s="224">
        <v>25</v>
      </c>
      <c r="BU1004" s="225">
        <v>0.99099999999999999</v>
      </c>
      <c r="BV1004" s="226">
        <v>0.1</v>
      </c>
      <c r="BW1004" s="223">
        <v>0.88752546418920519</v>
      </c>
      <c r="BX1004" s="222">
        <v>0.91</v>
      </c>
      <c r="BY1004" s="226">
        <v>0</v>
      </c>
      <c r="BZ1004" s="226">
        <v>0</v>
      </c>
      <c r="CA1004" s="222">
        <v>0.15</v>
      </c>
      <c r="CB1004" s="225">
        <v>0.44521356498648879</v>
      </c>
      <c r="CC1004" s="198" t="str">
        <f t="shared" si="568"/>
        <v>Mala</v>
      </c>
      <c r="CD1004" s="225">
        <v>1</v>
      </c>
      <c r="CE1004" s="220">
        <v>1</v>
      </c>
      <c r="CF1004" s="220">
        <v>1</v>
      </c>
      <c r="CG1004" s="225">
        <v>1</v>
      </c>
      <c r="CH1004" s="199" t="str">
        <f t="shared" si="569"/>
        <v>Muy Alta</v>
      </c>
      <c r="CI1004" s="220">
        <v>0</v>
      </c>
      <c r="CJ1004" s="220">
        <v>1</v>
      </c>
      <c r="CK1004" s="220">
        <v>9.000000000000008E-3</v>
      </c>
      <c r="CL1004" s="227">
        <v>0.33633333333333332</v>
      </c>
      <c r="CM1004" s="200" t="str">
        <f t="shared" si="570"/>
        <v>Baja</v>
      </c>
      <c r="CN1004" s="220">
        <v>1</v>
      </c>
      <c r="CO1004" s="220">
        <v>1</v>
      </c>
      <c r="CP1004" s="200" t="str">
        <f t="shared" si="571"/>
        <v>Muy Alta</v>
      </c>
      <c r="CQ1004" s="228">
        <v>6.3774675678863274E-2</v>
      </c>
      <c r="CR1004" s="228">
        <v>6.3774675678863274E-2</v>
      </c>
      <c r="CS1004" s="200" t="str">
        <f t="shared" si="572"/>
        <v>Ninguna</v>
      </c>
      <c r="CT1004" s="201" t="str">
        <f t="shared" si="566"/>
        <v>Eutrofico</v>
      </c>
      <c r="CU1004" s="219" t="s">
        <v>3574</v>
      </c>
      <c r="CV1004" s="219" t="s">
        <v>3571</v>
      </c>
      <c r="CW1004" s="218">
        <v>44536</v>
      </c>
      <c r="CX1004" s="106" t="e">
        <f t="shared" si="573"/>
        <v>#VALUE!</v>
      </c>
    </row>
    <row r="1005" spans="1:102" ht="30" hidden="1" customHeight="1" x14ac:dyDescent="0.2">
      <c r="A1005" s="209">
        <v>2021</v>
      </c>
      <c r="B1005" s="210" t="s">
        <v>1580</v>
      </c>
      <c r="C1005" s="210" t="s">
        <v>706</v>
      </c>
      <c r="D1005" s="211" t="s">
        <v>1581</v>
      </c>
      <c r="E1005" s="210" t="s">
        <v>481</v>
      </c>
      <c r="F1005" s="212" t="s">
        <v>479</v>
      </c>
      <c r="G1005" s="212" t="s">
        <v>1578</v>
      </c>
      <c r="H1005" s="213">
        <v>-75.562472</v>
      </c>
      <c r="I1005" s="214">
        <v>6.2927249999999999</v>
      </c>
      <c r="J1005" s="215">
        <v>835665.8297</v>
      </c>
      <c r="K1005" s="216">
        <v>1187842.5289</v>
      </c>
      <c r="L1005" s="217">
        <v>1665</v>
      </c>
      <c r="M1005" s="212">
        <v>2</v>
      </c>
      <c r="N1005" s="212" t="s">
        <v>79</v>
      </c>
      <c r="O1005" s="212" t="s">
        <v>2684</v>
      </c>
      <c r="P1005" s="212" t="s">
        <v>685</v>
      </c>
      <c r="Q1005" s="210" t="s">
        <v>2690</v>
      </c>
      <c r="R1005" s="210" t="s">
        <v>703</v>
      </c>
      <c r="S1005" s="210" t="s">
        <v>100</v>
      </c>
      <c r="T1005" s="210" t="s">
        <v>704</v>
      </c>
      <c r="U1005" s="211" t="s">
        <v>102</v>
      </c>
      <c r="V1005" s="210" t="s">
        <v>706</v>
      </c>
      <c r="W1005" s="210" t="s">
        <v>102</v>
      </c>
      <c r="X1005" s="218" t="s">
        <v>706</v>
      </c>
      <c r="Y1005" s="218">
        <v>44522</v>
      </c>
      <c r="Z1005" s="219">
        <v>7810</v>
      </c>
      <c r="AA1005" s="219">
        <v>6.98</v>
      </c>
      <c r="AB1005" s="219">
        <v>121.3</v>
      </c>
      <c r="AC1005" s="219">
        <v>18.399999999999999</v>
      </c>
      <c r="AD1005" s="219">
        <v>23.6</v>
      </c>
      <c r="AE1005" s="219">
        <v>8.0299999999999994</v>
      </c>
      <c r="AF1005" s="219">
        <v>102.8</v>
      </c>
      <c r="AG1005" s="219">
        <v>5.2000000000000028</v>
      </c>
      <c r="AH1005" s="220">
        <v>30.1</v>
      </c>
      <c r="AI1005" s="220">
        <v>7.37</v>
      </c>
      <c r="AJ1005" s="219">
        <v>0.1</v>
      </c>
      <c r="AK1005" s="219">
        <v>10</v>
      </c>
      <c r="AL1005" s="220">
        <v>388000</v>
      </c>
      <c r="AM1005" s="220">
        <v>1124750</v>
      </c>
      <c r="AN1005" s="220">
        <v>422900</v>
      </c>
      <c r="AO1005" s="220">
        <v>0.5</v>
      </c>
      <c r="AP1005" s="220">
        <v>0.2484863293062323</v>
      </c>
      <c r="AQ1005" s="220">
        <v>5.8000000000000003E-2</v>
      </c>
      <c r="AR1005" s="220">
        <v>2.5</v>
      </c>
      <c r="AS1005" s="220">
        <v>35.6</v>
      </c>
      <c r="AT1005" s="220">
        <v>288</v>
      </c>
      <c r="AU1005" s="219" t="s">
        <v>88</v>
      </c>
      <c r="AV1005" s="220">
        <v>49</v>
      </c>
      <c r="AW1005" s="220">
        <v>0.5</v>
      </c>
      <c r="AX1005" s="220">
        <v>2.5499999999999998</v>
      </c>
      <c r="AY1005" s="220">
        <v>0.374</v>
      </c>
      <c r="AZ1005" s="220">
        <v>38.4</v>
      </c>
      <c r="BA1005" s="220">
        <v>25.2</v>
      </c>
      <c r="BB1005" s="219">
        <v>0.05</v>
      </c>
      <c r="BC1005" s="219" t="s">
        <v>88</v>
      </c>
      <c r="BD1005" s="219" t="s">
        <v>88</v>
      </c>
      <c r="BE1005" s="221">
        <v>1E-3</v>
      </c>
      <c r="BF1005" s="219" t="s">
        <v>88</v>
      </c>
      <c r="BG1005" s="219">
        <v>0.01</v>
      </c>
      <c r="BH1005" s="219">
        <v>9.49</v>
      </c>
      <c r="BI1005" s="222">
        <v>98.767497316987431</v>
      </c>
      <c r="BJ1005" s="223">
        <v>2</v>
      </c>
      <c r="BK1005" s="223">
        <v>88.062244072844777</v>
      </c>
      <c r="BL1005" s="223">
        <v>44.291975888000195</v>
      </c>
      <c r="BM1005" s="223">
        <v>93.114281801780962</v>
      </c>
      <c r="BN1005" s="223">
        <v>61.608367706250007</v>
      </c>
      <c r="BO1005" s="223">
        <v>72.090417706094982</v>
      </c>
      <c r="BP1005" s="223">
        <v>47.286293703165434</v>
      </c>
      <c r="BQ1005" s="223">
        <v>53.363719465369613</v>
      </c>
      <c r="BR1005" s="220">
        <v>61.869109319822513</v>
      </c>
      <c r="BS1005" s="129" t="str">
        <f t="shared" si="567"/>
        <v>MEDIA</v>
      </c>
      <c r="BT1005" s="224">
        <v>6.8181818181818175</v>
      </c>
      <c r="BU1005" s="225">
        <v>0.97199999999999998</v>
      </c>
      <c r="BV1005" s="226">
        <v>0.1</v>
      </c>
      <c r="BW1005" s="223">
        <v>0.9910273355381104</v>
      </c>
      <c r="BX1005" s="222">
        <v>0.51</v>
      </c>
      <c r="BY1005" s="226">
        <v>0.873</v>
      </c>
      <c r="BZ1005" s="226">
        <v>0.65929894909981435</v>
      </c>
      <c r="CA1005" s="222">
        <v>0.35</v>
      </c>
      <c r="CB1005" s="225">
        <v>0.64318567984930952</v>
      </c>
      <c r="CC1005" s="198" t="str">
        <f t="shared" si="568"/>
        <v>Regular</v>
      </c>
      <c r="CD1005" s="225">
        <v>0.34070105090018565</v>
      </c>
      <c r="CE1005" s="220">
        <v>0</v>
      </c>
      <c r="CF1005" s="220">
        <v>0</v>
      </c>
      <c r="CG1005" s="225">
        <v>0.11356701696672855</v>
      </c>
      <c r="CH1005" s="199" t="str">
        <f t="shared" si="569"/>
        <v>Ninguna</v>
      </c>
      <c r="CI1005" s="220">
        <v>0.55722724150133596</v>
      </c>
      <c r="CJ1005" s="220">
        <v>1</v>
      </c>
      <c r="CK1005" s="220">
        <v>0</v>
      </c>
      <c r="CL1005" s="227">
        <v>0.51907574716711202</v>
      </c>
      <c r="CM1005" s="200" t="str">
        <f t="shared" si="570"/>
        <v>Media</v>
      </c>
      <c r="CN1005" s="220">
        <v>0.127</v>
      </c>
      <c r="CO1005" s="220">
        <v>0.127</v>
      </c>
      <c r="CP1005" s="200" t="str">
        <f t="shared" si="571"/>
        <v>Ninguna</v>
      </c>
      <c r="CQ1005" s="228">
        <v>9.1196187001301593E-4</v>
      </c>
      <c r="CR1005" s="228">
        <v>9.1196187001301593E-4</v>
      </c>
      <c r="CS1005" s="200" t="str">
        <f t="shared" si="572"/>
        <v>Ninguna</v>
      </c>
      <c r="CT1005" s="201" t="str">
        <f t="shared" ref="CT1005:CT1051" si="574">IF(AY1005&lt;0.01,"Oligotrofico",IF(AY1005&lt;=0.02,"Mesotrofico",IF(AY1005&lt;=1,"Eutrofico","Hipereutrofico")))</f>
        <v>Eutrofico</v>
      </c>
      <c r="CU1005" s="219" t="s">
        <v>3575</v>
      </c>
      <c r="CV1005" s="219" t="s">
        <v>3576</v>
      </c>
      <c r="CW1005" s="218">
        <v>44540</v>
      </c>
      <c r="CX1005" s="106">
        <f t="shared" si="573"/>
        <v>2.8564863293062324</v>
      </c>
    </row>
    <row r="1006" spans="1:102" ht="30" hidden="1" customHeight="1" x14ac:dyDescent="0.2">
      <c r="A1006" s="209">
        <v>2021</v>
      </c>
      <c r="B1006" s="210" t="s">
        <v>1550</v>
      </c>
      <c r="C1006" s="210" t="s">
        <v>2804</v>
      </c>
      <c r="D1006" s="211" t="s">
        <v>1552</v>
      </c>
      <c r="E1006" s="210" t="s">
        <v>496</v>
      </c>
      <c r="F1006" s="212" t="s">
        <v>78</v>
      </c>
      <c r="G1006" s="212" t="s">
        <v>1507</v>
      </c>
      <c r="H1006" s="213">
        <v>-75.528750000000002</v>
      </c>
      <c r="I1006" s="214">
        <v>6.0088330000000001</v>
      </c>
      <c r="J1006" s="215">
        <v>839313.25930000003</v>
      </c>
      <c r="K1006" s="216">
        <v>1156427.3997</v>
      </c>
      <c r="L1006" s="217">
        <v>2031</v>
      </c>
      <c r="M1006" s="212">
        <v>2</v>
      </c>
      <c r="N1006" s="212" t="s">
        <v>79</v>
      </c>
      <c r="O1006" s="212">
        <v>27</v>
      </c>
      <c r="P1006" s="212" t="s">
        <v>685</v>
      </c>
      <c r="Q1006" s="210">
        <v>2701</v>
      </c>
      <c r="R1006" s="210" t="s">
        <v>703</v>
      </c>
      <c r="S1006" s="210" t="s">
        <v>100</v>
      </c>
      <c r="T1006" s="210" t="s">
        <v>704</v>
      </c>
      <c r="U1006" s="211" t="s">
        <v>1554</v>
      </c>
      <c r="V1006" s="210" t="s">
        <v>1551</v>
      </c>
      <c r="W1006" s="210" t="s">
        <v>1554</v>
      </c>
      <c r="X1006" s="218" t="s">
        <v>1551</v>
      </c>
      <c r="Y1006" s="218">
        <v>44522</v>
      </c>
      <c r="Z1006" s="219">
        <v>1262.5</v>
      </c>
      <c r="AA1006" s="219">
        <v>6.28</v>
      </c>
      <c r="AB1006" s="219">
        <v>24.14</v>
      </c>
      <c r="AC1006" s="219">
        <v>15.2</v>
      </c>
      <c r="AD1006" s="219">
        <v>17.5</v>
      </c>
      <c r="AE1006" s="219">
        <v>8.0500000000000007</v>
      </c>
      <c r="AF1006" s="219">
        <v>103.5</v>
      </c>
      <c r="AG1006" s="219">
        <v>2.3000000000000007</v>
      </c>
      <c r="AH1006" s="220">
        <v>10</v>
      </c>
      <c r="AI1006" s="220">
        <v>2</v>
      </c>
      <c r="AJ1006" s="219">
        <v>0.1</v>
      </c>
      <c r="AK1006" s="219">
        <v>10</v>
      </c>
      <c r="AL1006" s="220">
        <v>135</v>
      </c>
      <c r="AM1006" s="220">
        <v>1095</v>
      </c>
      <c r="AN1006" s="220">
        <v>145</v>
      </c>
      <c r="AO1006" s="220">
        <v>0.5</v>
      </c>
      <c r="AP1006" s="220">
        <v>0.2484863293062323</v>
      </c>
      <c r="AQ1006" s="220">
        <v>0.03</v>
      </c>
      <c r="AR1006" s="220">
        <v>2.5</v>
      </c>
      <c r="AS1006" s="220">
        <v>3.18</v>
      </c>
      <c r="AT1006" s="220">
        <v>32</v>
      </c>
      <c r="AU1006" s="219" t="s">
        <v>88</v>
      </c>
      <c r="AV1006" s="220">
        <v>7</v>
      </c>
      <c r="AW1006" s="220">
        <v>0.1</v>
      </c>
      <c r="AX1006" s="220">
        <v>2.5</v>
      </c>
      <c r="AY1006" s="220">
        <v>0.123</v>
      </c>
      <c r="AZ1006" s="220">
        <v>8.66</v>
      </c>
      <c r="BA1006" s="220">
        <v>6.96</v>
      </c>
      <c r="BB1006" s="219">
        <v>0.05</v>
      </c>
      <c r="BC1006" s="219" t="s">
        <v>88</v>
      </c>
      <c r="BD1006" s="219" t="s">
        <v>88</v>
      </c>
      <c r="BE1006" s="221">
        <v>1E-3</v>
      </c>
      <c r="BF1006" s="219" t="s">
        <v>88</v>
      </c>
      <c r="BG1006" s="219">
        <v>0.01</v>
      </c>
      <c r="BH1006" s="219">
        <v>6.88</v>
      </c>
      <c r="BI1006" s="222">
        <v>98.705369786259482</v>
      </c>
      <c r="BJ1006" s="223">
        <v>39.912974492478462</v>
      </c>
      <c r="BK1006" s="223">
        <v>66.03459077198815</v>
      </c>
      <c r="BL1006" s="223">
        <v>80.14150832</v>
      </c>
      <c r="BM1006" s="223">
        <v>93.114281801780962</v>
      </c>
      <c r="BN1006" s="223">
        <v>61.608367706250007</v>
      </c>
      <c r="BO1006" s="223">
        <v>85.502798594525416</v>
      </c>
      <c r="BP1006" s="223">
        <v>90.22052246992483</v>
      </c>
      <c r="BQ1006" s="223">
        <v>84.820968761753605</v>
      </c>
      <c r="BR1006" s="220">
        <v>76.423014103751754</v>
      </c>
      <c r="BS1006" s="129" t="str">
        <f t="shared" si="567"/>
        <v>BUENA</v>
      </c>
      <c r="BT1006" s="224">
        <v>20.325203252032519</v>
      </c>
      <c r="BU1006" s="225">
        <v>0.96500000000000008</v>
      </c>
      <c r="BV1006" s="226">
        <v>0.8918820640646179</v>
      </c>
      <c r="BW1006" s="223">
        <v>0.6886441178374495</v>
      </c>
      <c r="BX1006" s="222">
        <v>0.91</v>
      </c>
      <c r="BY1006" s="226">
        <v>0.999</v>
      </c>
      <c r="BZ1006" s="226">
        <v>0.96083772289115954</v>
      </c>
      <c r="CA1006" s="222">
        <v>0.15</v>
      </c>
      <c r="CB1006" s="225">
        <v>0.79845094667105188</v>
      </c>
      <c r="CC1006" s="198" t="str">
        <f t="shared" si="568"/>
        <v>Aceptable</v>
      </c>
      <c r="CD1006" s="225">
        <v>3.9162277108840446E-2</v>
      </c>
      <c r="CE1006" s="220">
        <v>0</v>
      </c>
      <c r="CF1006" s="220">
        <v>0</v>
      </c>
      <c r="CG1006" s="225">
        <v>1.3054092369613482E-2</v>
      </c>
      <c r="CH1006" s="199" t="str">
        <f t="shared" si="569"/>
        <v>Ninguna</v>
      </c>
      <c r="CI1006" s="220">
        <v>0</v>
      </c>
      <c r="CJ1006" s="220">
        <v>0.26207190673863701</v>
      </c>
      <c r="CK1006" s="220">
        <v>0</v>
      </c>
      <c r="CL1006" s="227">
        <v>8.735730224621234E-2</v>
      </c>
      <c r="CM1006" s="200" t="str">
        <f t="shared" si="570"/>
        <v>Ninguna</v>
      </c>
      <c r="CN1006" s="220">
        <v>0</v>
      </c>
      <c r="CO1006" s="220">
        <v>0</v>
      </c>
      <c r="CP1006" s="200" t="str">
        <f t="shared" si="571"/>
        <v>Ninguna</v>
      </c>
      <c r="CQ1006" s="228">
        <v>8.1567344122477354E-5</v>
      </c>
      <c r="CR1006" s="228">
        <v>8.1567344122477354E-5</v>
      </c>
      <c r="CS1006" s="200" t="str">
        <f t="shared" si="572"/>
        <v>Ninguna</v>
      </c>
      <c r="CT1006" s="201" t="str">
        <f t="shared" si="574"/>
        <v>Eutrofico</v>
      </c>
      <c r="CU1006" s="219" t="s">
        <v>3577</v>
      </c>
      <c r="CV1006" s="219" t="s">
        <v>3576</v>
      </c>
      <c r="CW1006" s="218">
        <v>44540</v>
      </c>
      <c r="CX1006" s="106">
        <f t="shared" si="573"/>
        <v>2.7784863293062321</v>
      </c>
    </row>
    <row r="1007" spans="1:102" ht="30" hidden="1" customHeight="1" x14ac:dyDescent="0.2">
      <c r="A1007" s="209">
        <v>2021</v>
      </c>
      <c r="B1007" s="210" t="s">
        <v>1557</v>
      </c>
      <c r="C1007" s="210" t="s">
        <v>2804</v>
      </c>
      <c r="D1007" s="211" t="s">
        <v>1558</v>
      </c>
      <c r="E1007" s="210" t="s">
        <v>496</v>
      </c>
      <c r="F1007" s="212" t="s">
        <v>78</v>
      </c>
      <c r="G1007" s="212" t="s">
        <v>1494</v>
      </c>
      <c r="H1007" s="213">
        <v>-75.563361</v>
      </c>
      <c r="I1007" s="214">
        <v>6.0507780000000002</v>
      </c>
      <c r="J1007" s="215">
        <v>835492.79949999996</v>
      </c>
      <c r="K1007" s="216">
        <v>1161077.7132000001</v>
      </c>
      <c r="L1007" s="217">
        <v>1784</v>
      </c>
      <c r="M1007" s="212">
        <v>2</v>
      </c>
      <c r="N1007" s="212" t="s">
        <v>79</v>
      </c>
      <c r="O1007" s="212">
        <v>27</v>
      </c>
      <c r="P1007" s="212" t="s">
        <v>685</v>
      </c>
      <c r="Q1007" s="210">
        <v>2701</v>
      </c>
      <c r="R1007" s="210" t="s">
        <v>703</v>
      </c>
      <c r="S1007" s="210" t="s">
        <v>100</v>
      </c>
      <c r="T1007" s="210" t="s">
        <v>704</v>
      </c>
      <c r="U1007" s="211" t="s">
        <v>102</v>
      </c>
      <c r="V1007" s="210" t="s">
        <v>706</v>
      </c>
      <c r="W1007" s="210" t="s">
        <v>102</v>
      </c>
      <c r="X1007" s="218" t="s">
        <v>706</v>
      </c>
      <c r="Y1007" s="218">
        <v>44522</v>
      </c>
      <c r="Z1007" s="219">
        <v>234.41</v>
      </c>
      <c r="AA1007" s="219">
        <v>7.03</v>
      </c>
      <c r="AB1007" s="219">
        <v>248.7</v>
      </c>
      <c r="AC1007" s="219">
        <v>16.7</v>
      </c>
      <c r="AD1007" s="219">
        <v>18.899999999999999</v>
      </c>
      <c r="AE1007" s="219">
        <v>8.08</v>
      </c>
      <c r="AF1007" s="219">
        <v>104.4</v>
      </c>
      <c r="AG1007" s="219">
        <v>2.1999999999999993</v>
      </c>
      <c r="AH1007" s="220">
        <v>10</v>
      </c>
      <c r="AI1007" s="220">
        <v>2</v>
      </c>
      <c r="AJ1007" s="219">
        <v>0.1</v>
      </c>
      <c r="AK1007" s="219">
        <v>10</v>
      </c>
      <c r="AL1007" s="220">
        <v>12740</v>
      </c>
      <c r="AM1007" s="220">
        <v>26130</v>
      </c>
      <c r="AN1007" s="220">
        <v>15850</v>
      </c>
      <c r="AO1007" s="220">
        <v>0.5</v>
      </c>
      <c r="AP1007" s="220">
        <v>0.2484863293062323</v>
      </c>
      <c r="AQ1007" s="220">
        <v>0.03</v>
      </c>
      <c r="AR1007" s="220">
        <v>2.5</v>
      </c>
      <c r="AS1007" s="220">
        <v>29.9</v>
      </c>
      <c r="AT1007" s="220">
        <v>79</v>
      </c>
      <c r="AU1007" s="219" t="s">
        <v>88</v>
      </c>
      <c r="AV1007" s="220">
        <v>35</v>
      </c>
      <c r="AW1007" s="220">
        <v>0.1</v>
      </c>
      <c r="AX1007" s="220">
        <v>2.5</v>
      </c>
      <c r="AY1007" s="220">
        <v>0.104</v>
      </c>
      <c r="AZ1007" s="220">
        <v>22</v>
      </c>
      <c r="BA1007" s="220">
        <v>18.5</v>
      </c>
      <c r="BB1007" s="219">
        <v>0.05</v>
      </c>
      <c r="BC1007" s="219" t="s">
        <v>88</v>
      </c>
      <c r="BD1007" s="219" t="s">
        <v>88</v>
      </c>
      <c r="BE1007" s="221">
        <v>1E-3</v>
      </c>
      <c r="BF1007" s="219" t="s">
        <v>88</v>
      </c>
      <c r="BG1007" s="219">
        <v>0.01</v>
      </c>
      <c r="BH1007" s="219">
        <v>7.92</v>
      </c>
      <c r="BI1007" s="222">
        <v>98.58697666289774</v>
      </c>
      <c r="BJ1007" s="223">
        <v>8.5213395054885979</v>
      </c>
      <c r="BK1007" s="223">
        <v>89.176901969528643</v>
      </c>
      <c r="BL1007" s="223">
        <v>80.14150832</v>
      </c>
      <c r="BM1007" s="223">
        <v>93.114281801780962</v>
      </c>
      <c r="BN1007" s="223">
        <v>61.608367706250007</v>
      </c>
      <c r="BO1007" s="223">
        <v>85.842310056788861</v>
      </c>
      <c r="BP1007" s="223">
        <v>51.584584524941391</v>
      </c>
      <c r="BQ1007" s="223">
        <v>85.490052236259103</v>
      </c>
      <c r="BR1007" s="220">
        <v>70.915791860434382</v>
      </c>
      <c r="BS1007" s="129" t="str">
        <f t="shared" si="567"/>
        <v>BUENA</v>
      </c>
      <c r="BT1007" s="224">
        <v>24.03846153846154</v>
      </c>
      <c r="BU1007" s="225">
        <v>0.95599999999999996</v>
      </c>
      <c r="BV1007" s="226">
        <v>0.1</v>
      </c>
      <c r="BW1007" s="223">
        <v>1</v>
      </c>
      <c r="BX1007" s="222">
        <v>0.91</v>
      </c>
      <c r="BY1007" s="226">
        <v>0.91500000000000004</v>
      </c>
      <c r="BZ1007" s="226">
        <v>0.10832713155244988</v>
      </c>
      <c r="CA1007" s="222">
        <v>0.15</v>
      </c>
      <c r="CB1007" s="225">
        <v>0.59862579841734309</v>
      </c>
      <c r="CC1007" s="198" t="str">
        <f t="shared" si="568"/>
        <v>Regular</v>
      </c>
      <c r="CD1007" s="225">
        <v>0.89167286844755012</v>
      </c>
      <c r="CE1007" s="220">
        <v>0</v>
      </c>
      <c r="CF1007" s="220">
        <v>0</v>
      </c>
      <c r="CG1007" s="225">
        <v>0.29722428948251672</v>
      </c>
      <c r="CH1007" s="199" t="str">
        <f t="shared" si="569"/>
        <v>Baja</v>
      </c>
      <c r="CI1007" s="220">
        <v>0</v>
      </c>
      <c r="CJ1007" s="220">
        <v>1</v>
      </c>
      <c r="CK1007" s="220">
        <v>0</v>
      </c>
      <c r="CL1007" s="227">
        <v>0.33333333333333331</v>
      </c>
      <c r="CM1007" s="200" t="str">
        <f t="shared" si="570"/>
        <v>Baja</v>
      </c>
      <c r="CN1007" s="220">
        <v>8.4999999999999992E-2</v>
      </c>
      <c r="CO1007" s="220">
        <v>8.4999999999999992E-2</v>
      </c>
      <c r="CP1007" s="200" t="str">
        <f t="shared" si="571"/>
        <v>Ninguna</v>
      </c>
      <c r="CQ1007" s="228">
        <v>1.0834725629248186E-3</v>
      </c>
      <c r="CR1007" s="228">
        <v>1.0834725629248186E-3</v>
      </c>
      <c r="CS1007" s="200" t="str">
        <f t="shared" si="572"/>
        <v>Ninguna</v>
      </c>
      <c r="CT1007" s="201" t="str">
        <f t="shared" si="574"/>
        <v>Eutrofico</v>
      </c>
      <c r="CU1007" s="219" t="s">
        <v>3578</v>
      </c>
      <c r="CV1007" s="219" t="s">
        <v>3576</v>
      </c>
      <c r="CW1007" s="218">
        <v>44540</v>
      </c>
      <c r="CX1007" s="106">
        <f t="shared" si="573"/>
        <v>2.7784863293062321</v>
      </c>
    </row>
    <row r="1008" spans="1:102" ht="30" hidden="1" customHeight="1" x14ac:dyDescent="0.2">
      <c r="A1008" s="209">
        <v>2021</v>
      </c>
      <c r="B1008" s="210" t="s">
        <v>1646</v>
      </c>
      <c r="C1008" s="210" t="s">
        <v>706</v>
      </c>
      <c r="D1008" s="211" t="s">
        <v>1647</v>
      </c>
      <c r="E1008" s="210" t="s">
        <v>484</v>
      </c>
      <c r="F1008" s="212" t="s">
        <v>479</v>
      </c>
      <c r="G1008" s="212" t="s">
        <v>1648</v>
      </c>
      <c r="H1008" s="213">
        <v>-75.303111000000001</v>
      </c>
      <c r="I1008" s="214">
        <v>6.4581109999999997</v>
      </c>
      <c r="J1008" s="215">
        <v>864416.34809999994</v>
      </c>
      <c r="K1008" s="216">
        <v>1206061.9095999999</v>
      </c>
      <c r="L1008" s="217">
        <v>1264</v>
      </c>
      <c r="M1008" s="212">
        <v>2</v>
      </c>
      <c r="N1008" s="212" t="s">
        <v>79</v>
      </c>
      <c r="O1008" s="212" t="s">
        <v>2684</v>
      </c>
      <c r="P1008" s="212" t="s">
        <v>685</v>
      </c>
      <c r="Q1008" s="210" t="s">
        <v>2690</v>
      </c>
      <c r="R1008" s="210" t="s">
        <v>703</v>
      </c>
      <c r="S1008" s="210" t="s">
        <v>100</v>
      </c>
      <c r="T1008" s="210" t="s">
        <v>704</v>
      </c>
      <c r="U1008" s="211" t="s">
        <v>102</v>
      </c>
      <c r="V1008" s="210" t="s">
        <v>706</v>
      </c>
      <c r="W1008" s="210" t="s">
        <v>102</v>
      </c>
      <c r="X1008" s="218" t="s">
        <v>706</v>
      </c>
      <c r="Y1008" s="218">
        <v>44522</v>
      </c>
      <c r="Z1008" s="219">
        <v>78850</v>
      </c>
      <c r="AA1008" s="219">
        <v>6.99</v>
      </c>
      <c r="AB1008" s="219">
        <v>215.6</v>
      </c>
      <c r="AC1008" s="219">
        <v>19.899999999999999</v>
      </c>
      <c r="AD1008" s="219">
        <v>25.3</v>
      </c>
      <c r="AE1008" s="219">
        <v>7.74</v>
      </c>
      <c r="AF1008" s="219">
        <v>100.4</v>
      </c>
      <c r="AG1008" s="219">
        <v>5.4000000000000021</v>
      </c>
      <c r="AH1008" s="220">
        <v>30.1</v>
      </c>
      <c r="AI1008" s="220">
        <v>8.58</v>
      </c>
      <c r="AJ1008" s="219">
        <v>0.1</v>
      </c>
      <c r="AK1008" s="219">
        <v>10</v>
      </c>
      <c r="AL1008" s="220">
        <v>146700</v>
      </c>
      <c r="AM1008" s="220">
        <v>980400</v>
      </c>
      <c r="AN1008" s="220">
        <v>173290</v>
      </c>
      <c r="AO1008" s="220">
        <v>0.5</v>
      </c>
      <c r="AP1008" s="220">
        <v>0.2484863293062323</v>
      </c>
      <c r="AQ1008" s="220">
        <v>0.23</v>
      </c>
      <c r="AR1008" s="220">
        <v>2.5</v>
      </c>
      <c r="AS1008" s="220">
        <v>150</v>
      </c>
      <c r="AT1008" s="220">
        <v>394</v>
      </c>
      <c r="AU1008" s="219" t="s">
        <v>88</v>
      </c>
      <c r="AV1008" s="220">
        <v>237</v>
      </c>
      <c r="AW1008" s="220">
        <v>1.4</v>
      </c>
      <c r="AX1008" s="220">
        <v>4.37</v>
      </c>
      <c r="AY1008" s="220">
        <v>0.42299999999999999</v>
      </c>
      <c r="AZ1008" s="220">
        <v>52.9</v>
      </c>
      <c r="BA1008" s="220">
        <v>48.6</v>
      </c>
      <c r="BB1008" s="219">
        <v>0.05</v>
      </c>
      <c r="BC1008" s="219" t="s">
        <v>88</v>
      </c>
      <c r="BD1008" s="219" t="s">
        <v>88</v>
      </c>
      <c r="BE1008" s="221">
        <v>1E-3</v>
      </c>
      <c r="BF1008" s="219" t="s">
        <v>88</v>
      </c>
      <c r="BG1008" s="219">
        <v>0.01</v>
      </c>
      <c r="BH1008" s="219">
        <v>47.3</v>
      </c>
      <c r="BI1008" s="222">
        <v>98.778204301213293</v>
      </c>
      <c r="BJ1008" s="223">
        <v>2</v>
      </c>
      <c r="BK1008" s="223">
        <v>88.292989623735338</v>
      </c>
      <c r="BL1008" s="223">
        <v>38.925381801275265</v>
      </c>
      <c r="BM1008" s="223">
        <v>93.114281801780962</v>
      </c>
      <c r="BN1008" s="223">
        <v>61.608367706250007</v>
      </c>
      <c r="BO1008" s="223">
        <v>70.983250317438007</v>
      </c>
      <c r="BP1008" s="223">
        <v>5</v>
      </c>
      <c r="BQ1008" s="223">
        <v>28.918060503985615</v>
      </c>
      <c r="BR1008" s="220">
        <v>56.101169805783321</v>
      </c>
      <c r="BS1008" s="129" t="str">
        <f t="shared" si="567"/>
        <v>MEDIA</v>
      </c>
      <c r="BT1008" s="224">
        <v>10.33096926713948</v>
      </c>
      <c r="BU1008" s="225">
        <v>0.996</v>
      </c>
      <c r="BV1008" s="226">
        <v>0.1</v>
      </c>
      <c r="BW1008" s="223">
        <v>0.99619434867565959</v>
      </c>
      <c r="BX1008" s="222">
        <v>0.51</v>
      </c>
      <c r="BY1008" s="226">
        <v>0.30900000000000005</v>
      </c>
      <c r="BZ1008" s="226">
        <v>0.26364145022286445</v>
      </c>
      <c r="CA1008" s="222">
        <v>0.6</v>
      </c>
      <c r="CB1008" s="225">
        <v>0.54839701184579337</v>
      </c>
      <c r="CC1008" s="198" t="str">
        <f t="shared" si="568"/>
        <v>Regular</v>
      </c>
      <c r="CD1008" s="225">
        <v>0.73635854977713555</v>
      </c>
      <c r="CE1008" s="220">
        <v>2.1438756161293537E-2</v>
      </c>
      <c r="CF1008" s="220">
        <v>1.4500000000000013E-2</v>
      </c>
      <c r="CG1008" s="225">
        <v>0.25743243531280968</v>
      </c>
      <c r="CH1008" s="199" t="str">
        <f t="shared" si="569"/>
        <v>Baja</v>
      </c>
      <c r="CI1008" s="220">
        <v>0.6034411014940938</v>
      </c>
      <c r="CJ1008" s="220">
        <v>1</v>
      </c>
      <c r="CK1008" s="220">
        <v>0</v>
      </c>
      <c r="CL1008" s="227">
        <v>0.53448036716469793</v>
      </c>
      <c r="CM1008" s="200" t="str">
        <f t="shared" si="570"/>
        <v>Media</v>
      </c>
      <c r="CN1008" s="220">
        <v>0.69099999999999995</v>
      </c>
      <c r="CO1008" s="220">
        <v>0.69099999999999995</v>
      </c>
      <c r="CP1008" s="200" t="str">
        <f t="shared" si="571"/>
        <v>Alta</v>
      </c>
      <c r="CQ1008" s="228">
        <v>9.4394336420955513E-4</v>
      </c>
      <c r="CR1008" s="228">
        <v>9.4394336420955513E-4</v>
      </c>
      <c r="CS1008" s="200" t="str">
        <f t="shared" si="572"/>
        <v>Ninguna</v>
      </c>
      <c r="CT1008" s="201" t="str">
        <f t="shared" si="574"/>
        <v>Eutrofico</v>
      </c>
      <c r="CU1008" s="219" t="s">
        <v>3579</v>
      </c>
      <c r="CV1008" s="219" t="s">
        <v>3576</v>
      </c>
      <c r="CW1008" s="218">
        <v>44540</v>
      </c>
      <c r="CX1008" s="106">
        <f t="shared" si="573"/>
        <v>4.8484863293062324</v>
      </c>
    </row>
    <row r="1009" spans="1:102" ht="30" hidden="1" customHeight="1" x14ac:dyDescent="0.2">
      <c r="A1009" s="209">
        <v>2021</v>
      </c>
      <c r="B1009" s="210" t="s">
        <v>1666</v>
      </c>
      <c r="C1009" s="210" t="s">
        <v>520</v>
      </c>
      <c r="D1009" s="211" t="s">
        <v>1667</v>
      </c>
      <c r="E1009" s="210" t="s">
        <v>508</v>
      </c>
      <c r="F1009" s="212" t="s">
        <v>241</v>
      </c>
      <c r="G1009" s="212" t="s">
        <v>1668</v>
      </c>
      <c r="H1009" s="213">
        <v>-75.206190000000007</v>
      </c>
      <c r="I1009" s="214">
        <v>6.5593000000000004</v>
      </c>
      <c r="J1009" s="215">
        <v>875164.76410000003</v>
      </c>
      <c r="K1009" s="216">
        <v>1217229.588</v>
      </c>
      <c r="L1009" s="217">
        <v>1043</v>
      </c>
      <c r="M1009" s="212">
        <v>2</v>
      </c>
      <c r="N1009" s="212" t="s">
        <v>79</v>
      </c>
      <c r="O1009" s="212" t="s">
        <v>2684</v>
      </c>
      <c r="P1009" s="212" t="s">
        <v>685</v>
      </c>
      <c r="Q1009" s="210" t="s">
        <v>2690</v>
      </c>
      <c r="R1009" s="210" t="s">
        <v>703</v>
      </c>
      <c r="S1009" s="210" t="s">
        <v>262</v>
      </c>
      <c r="T1009" s="210" t="s">
        <v>263</v>
      </c>
      <c r="U1009" s="211" t="s">
        <v>1669</v>
      </c>
      <c r="V1009" s="210" t="s">
        <v>1670</v>
      </c>
      <c r="W1009" s="210" t="s">
        <v>1671</v>
      </c>
      <c r="X1009" s="218" t="s">
        <v>520</v>
      </c>
      <c r="Y1009" s="218">
        <v>44522</v>
      </c>
      <c r="Z1009" s="219">
        <v>9129</v>
      </c>
      <c r="AA1009" s="219">
        <v>7.05</v>
      </c>
      <c r="AB1009" s="219">
        <v>187.6</v>
      </c>
      <c r="AC1009" s="219">
        <v>20.100000000000001</v>
      </c>
      <c r="AD1009" s="219">
        <v>25.3</v>
      </c>
      <c r="AE1009" s="219">
        <v>7.2</v>
      </c>
      <c r="AF1009" s="219">
        <v>93.3</v>
      </c>
      <c r="AG1009" s="219">
        <v>5.1999999999999993</v>
      </c>
      <c r="AH1009" s="220">
        <v>37.200000000000003</v>
      </c>
      <c r="AI1009" s="220">
        <v>15.4</v>
      </c>
      <c r="AJ1009" s="219">
        <v>0.1</v>
      </c>
      <c r="AK1009" s="219">
        <v>10</v>
      </c>
      <c r="AL1009" s="220">
        <v>261300</v>
      </c>
      <c r="AM1009" s="220">
        <v>1413600</v>
      </c>
      <c r="AN1009" s="220">
        <v>261300</v>
      </c>
      <c r="AO1009" s="220">
        <v>0.5</v>
      </c>
      <c r="AP1009" s="220">
        <v>0.2484863293062323</v>
      </c>
      <c r="AQ1009" s="220">
        <v>0.20100000000000001</v>
      </c>
      <c r="AR1009" s="220">
        <v>2.5</v>
      </c>
      <c r="AS1009" s="220">
        <v>192</v>
      </c>
      <c r="AT1009" s="220">
        <v>650</v>
      </c>
      <c r="AU1009" s="219" t="s">
        <v>88</v>
      </c>
      <c r="AV1009" s="220">
        <v>638</v>
      </c>
      <c r="AW1009" s="220">
        <v>2</v>
      </c>
      <c r="AX1009" s="220">
        <v>5.52</v>
      </c>
      <c r="AY1009" s="220">
        <v>0.36399999999999999</v>
      </c>
      <c r="AZ1009" s="220">
        <v>46.9</v>
      </c>
      <c r="BA1009" s="220">
        <v>20.2</v>
      </c>
      <c r="BB1009" s="219">
        <v>0.05</v>
      </c>
      <c r="BC1009" s="219" t="s">
        <v>88</v>
      </c>
      <c r="BD1009" s="219" t="s">
        <v>88</v>
      </c>
      <c r="BE1009" s="221">
        <v>1E-3</v>
      </c>
      <c r="BF1009" s="219" t="s">
        <v>88</v>
      </c>
      <c r="BG1009" s="219">
        <v>0.01</v>
      </c>
      <c r="BH1009" s="219">
        <v>19.399999999999999</v>
      </c>
      <c r="BI1009" s="222">
        <v>96.942452314889792</v>
      </c>
      <c r="BJ1009" s="223">
        <v>2</v>
      </c>
      <c r="BK1009" s="223">
        <v>89.594400467218946</v>
      </c>
      <c r="BL1009" s="223">
        <v>19.704424788112021</v>
      </c>
      <c r="BM1009" s="223">
        <v>93.114281801780962</v>
      </c>
      <c r="BN1009" s="223">
        <v>61.608367706250007</v>
      </c>
      <c r="BO1009" s="223">
        <v>72.090417706094996</v>
      </c>
      <c r="BP1009" s="223">
        <v>5</v>
      </c>
      <c r="BQ1009" s="223">
        <v>20</v>
      </c>
      <c r="BR1009" s="220">
        <v>53.304394393030279</v>
      </c>
      <c r="BS1009" s="129" t="str">
        <f t="shared" si="567"/>
        <v>MEDIA</v>
      </c>
      <c r="BT1009" s="224">
        <v>15.164835164835164</v>
      </c>
      <c r="BU1009" s="225">
        <v>0.93299999999999994</v>
      </c>
      <c r="BV1009" s="226">
        <v>0.1</v>
      </c>
      <c r="BW1009" s="223">
        <v>1</v>
      </c>
      <c r="BX1009" s="222">
        <v>0.51</v>
      </c>
      <c r="BY1009" s="226">
        <v>0</v>
      </c>
      <c r="BZ1009" s="226">
        <v>0.38887225975251061</v>
      </c>
      <c r="CA1009" s="222">
        <v>0.8</v>
      </c>
      <c r="CB1009" s="225">
        <v>0.54112211636535157</v>
      </c>
      <c r="CC1009" s="198" t="str">
        <f t="shared" si="568"/>
        <v>Regular</v>
      </c>
      <c r="CD1009" s="225">
        <v>0.61112774024748939</v>
      </c>
      <c r="CE1009" s="220">
        <v>0</v>
      </c>
      <c r="CF1009" s="220">
        <v>0</v>
      </c>
      <c r="CG1009" s="225">
        <v>0.20370924674916313</v>
      </c>
      <c r="CH1009" s="199" t="str">
        <f t="shared" si="569"/>
        <v>Baja</v>
      </c>
      <c r="CI1009" s="220">
        <v>0.7812645045855241</v>
      </c>
      <c r="CJ1009" s="220">
        <v>1</v>
      </c>
      <c r="CK1009" s="220">
        <v>6.700000000000006E-2</v>
      </c>
      <c r="CL1009" s="227">
        <v>0.61608816819517476</v>
      </c>
      <c r="CM1009" s="200" t="str">
        <f t="shared" si="570"/>
        <v>Alta</v>
      </c>
      <c r="CN1009" s="220">
        <v>1</v>
      </c>
      <c r="CO1009" s="220">
        <v>1</v>
      </c>
      <c r="CP1009" s="200" t="str">
        <f t="shared" si="571"/>
        <v>Muy Alta</v>
      </c>
      <c r="CQ1009" s="228">
        <v>1.1607818919783881E-3</v>
      </c>
      <c r="CR1009" s="228">
        <v>1.1607818919783881E-3</v>
      </c>
      <c r="CS1009" s="200" t="str">
        <f t="shared" si="572"/>
        <v>Ninguna</v>
      </c>
      <c r="CT1009" s="201" t="str">
        <f t="shared" si="574"/>
        <v>Eutrofico</v>
      </c>
      <c r="CU1009" s="219" t="s">
        <v>3580</v>
      </c>
      <c r="CV1009" s="219" t="s">
        <v>3576</v>
      </c>
      <c r="CW1009" s="218">
        <v>44540</v>
      </c>
      <c r="CX1009" s="106">
        <f t="shared" si="573"/>
        <v>5.9694863293062319</v>
      </c>
    </row>
    <row r="1010" spans="1:102" ht="30" hidden="1" customHeight="1" x14ac:dyDescent="0.2">
      <c r="A1010" s="209">
        <v>2021</v>
      </c>
      <c r="B1010" s="210" t="s">
        <v>2192</v>
      </c>
      <c r="C1010" s="210" t="s">
        <v>200</v>
      </c>
      <c r="D1010" s="211" t="s">
        <v>2193</v>
      </c>
      <c r="E1010" s="210" t="s">
        <v>2194</v>
      </c>
      <c r="F1010" s="212" t="s">
        <v>151</v>
      </c>
      <c r="G1010" s="212" t="s">
        <v>1494</v>
      </c>
      <c r="H1010" s="213">
        <v>-75.688321999999999</v>
      </c>
      <c r="I1010" s="214">
        <v>6.5219649999999998</v>
      </c>
      <c r="J1010" s="215">
        <v>821814.73759999999</v>
      </c>
      <c r="K1010" s="216">
        <v>1213244.8456999999</v>
      </c>
      <c r="L1010" s="217">
        <v>1584</v>
      </c>
      <c r="M1010" s="212">
        <v>2</v>
      </c>
      <c r="N1010" s="212" t="s">
        <v>79</v>
      </c>
      <c r="O1010" s="212" t="s">
        <v>2545</v>
      </c>
      <c r="P1010" s="212" t="s">
        <v>80</v>
      </c>
      <c r="Q1010" s="210" t="s">
        <v>2546</v>
      </c>
      <c r="R1010" s="210" t="s">
        <v>667</v>
      </c>
      <c r="S1010" s="210" t="s">
        <v>181</v>
      </c>
      <c r="T1010" s="210" t="s">
        <v>668</v>
      </c>
      <c r="U1010" s="211" t="s">
        <v>199</v>
      </c>
      <c r="V1010" s="210" t="s">
        <v>200</v>
      </c>
      <c r="W1010" s="210" t="s">
        <v>201</v>
      </c>
      <c r="X1010" s="218" t="s">
        <v>200</v>
      </c>
      <c r="Y1010" s="218">
        <v>44524</v>
      </c>
      <c r="Z1010" s="219">
        <v>390</v>
      </c>
      <c r="AA1010" s="219">
        <v>7.48</v>
      </c>
      <c r="AB1010" s="219">
        <v>45.63</v>
      </c>
      <c r="AC1010" s="219">
        <v>17.100000000000001</v>
      </c>
      <c r="AD1010" s="219">
        <v>22.3</v>
      </c>
      <c r="AE1010" s="219">
        <v>8.34</v>
      </c>
      <c r="AF1010" s="219">
        <v>104.3</v>
      </c>
      <c r="AG1010" s="219">
        <v>5.1999999999999993</v>
      </c>
      <c r="AH1010" s="220">
        <v>10</v>
      </c>
      <c r="AI1010" s="220">
        <v>2</v>
      </c>
      <c r="AJ1010" s="219" t="s">
        <v>88</v>
      </c>
      <c r="AK1010" s="219" t="s">
        <v>88</v>
      </c>
      <c r="AL1010" s="220">
        <v>103</v>
      </c>
      <c r="AM1010" s="220">
        <v>4565</v>
      </c>
      <c r="AN1010" s="220" t="s">
        <v>88</v>
      </c>
      <c r="AO1010" s="220" t="s">
        <v>88</v>
      </c>
      <c r="AP1010" s="220" t="e">
        <v>#VALUE!</v>
      </c>
      <c r="AQ1010" s="220" t="s">
        <v>88</v>
      </c>
      <c r="AR1010" s="220" t="s">
        <v>88</v>
      </c>
      <c r="AS1010" s="220" t="s">
        <v>88</v>
      </c>
      <c r="AT1010" s="220" t="s">
        <v>88</v>
      </c>
      <c r="AU1010" s="219" t="s">
        <v>88</v>
      </c>
      <c r="AV1010" s="220">
        <v>9</v>
      </c>
      <c r="AW1010" s="220" t="s">
        <v>88</v>
      </c>
      <c r="AX1010" s="220">
        <v>2.5</v>
      </c>
      <c r="AY1010" s="220">
        <v>0.182</v>
      </c>
      <c r="AZ1010" s="220" t="s">
        <v>88</v>
      </c>
      <c r="BA1010" s="220" t="s">
        <v>88</v>
      </c>
      <c r="BB1010" s="219" t="s">
        <v>88</v>
      </c>
      <c r="BC1010" s="219" t="s">
        <v>88</v>
      </c>
      <c r="BD1010" s="219" t="s">
        <v>88</v>
      </c>
      <c r="BE1010" s="221" t="s">
        <v>88</v>
      </c>
      <c r="BF1010" s="219" t="s">
        <v>88</v>
      </c>
      <c r="BG1010" s="219" t="s">
        <v>88</v>
      </c>
      <c r="BH1010" s="219" t="s">
        <v>88</v>
      </c>
      <c r="BI1010" s="222">
        <v>98.602255026349638</v>
      </c>
      <c r="BJ1010" s="223">
        <v>2</v>
      </c>
      <c r="BK1010" s="223">
        <v>93.358767352085778</v>
      </c>
      <c r="BL1010" s="223">
        <v>80.14150832</v>
      </c>
      <c r="BM1010" s="223">
        <v>1</v>
      </c>
      <c r="BN1010" s="223">
        <v>2</v>
      </c>
      <c r="BO1010" s="223">
        <v>72.090417706094996</v>
      </c>
      <c r="BP1010" s="223">
        <v>5</v>
      </c>
      <c r="BQ1010" s="223">
        <v>20</v>
      </c>
      <c r="BR1010" s="220">
        <v>45.476455449018381</v>
      </c>
      <c r="BS1010" s="129" t="str">
        <f t="shared" si="567"/>
        <v>MALO</v>
      </c>
      <c r="BT1010" s="224">
        <v>13.736263736263737</v>
      </c>
      <c r="BU1010" s="225">
        <v>0.95700000000000007</v>
      </c>
      <c r="BV1010" s="226">
        <v>0.1</v>
      </c>
      <c r="BW1010" s="223">
        <v>1</v>
      </c>
      <c r="BX1010" s="222">
        <v>0.91</v>
      </c>
      <c r="BY1010" s="226">
        <v>0.99299999999999999</v>
      </c>
      <c r="BZ1010" s="226">
        <v>0.90808304512130489</v>
      </c>
      <c r="CA1010" s="222">
        <v>0.6</v>
      </c>
      <c r="CB1010" s="225">
        <v>0.78467162631698273</v>
      </c>
      <c r="CC1010" s="198" t="str">
        <f t="shared" si="568"/>
        <v>Aceptable</v>
      </c>
      <c r="CD1010" s="225">
        <v>9.1916954878695153E-2</v>
      </c>
      <c r="CE1010" s="220">
        <v>1</v>
      </c>
      <c r="CF1010" s="220">
        <v>1</v>
      </c>
      <c r="CG1010" s="225">
        <v>0.6973056516262317</v>
      </c>
      <c r="CH1010" s="199" t="str">
        <f t="shared" si="569"/>
        <v>Alta</v>
      </c>
      <c r="CI1010" s="220">
        <v>0</v>
      </c>
      <c r="CJ1010" s="220">
        <v>0.60928683784737814</v>
      </c>
      <c r="CK1010" s="220">
        <v>0</v>
      </c>
      <c r="CL1010" s="227">
        <v>0.2030956126157927</v>
      </c>
      <c r="CM1010" s="200" t="str">
        <f t="shared" si="570"/>
        <v>Baja</v>
      </c>
      <c r="CN1010" s="220">
        <v>0</v>
      </c>
      <c r="CO1010" s="220">
        <v>0</v>
      </c>
      <c r="CP1010" s="200" t="str">
        <f t="shared" si="571"/>
        <v>Ninguna</v>
      </c>
      <c r="CQ1010" s="228">
        <v>5.0969650791001155E-3</v>
      </c>
      <c r="CR1010" s="228">
        <v>5.0969650791001155E-3</v>
      </c>
      <c r="CS1010" s="200" t="str">
        <f t="shared" si="572"/>
        <v>Ninguna</v>
      </c>
      <c r="CT1010" s="201" t="str">
        <f t="shared" si="574"/>
        <v>Eutrofico</v>
      </c>
      <c r="CU1010" s="219" t="s">
        <v>3581</v>
      </c>
      <c r="CV1010" s="219" t="s">
        <v>3582</v>
      </c>
      <c r="CW1010" s="218">
        <v>44540</v>
      </c>
      <c r="CX1010" s="106" t="e">
        <f t="shared" si="573"/>
        <v>#VALUE!</v>
      </c>
    </row>
    <row r="1011" spans="1:102" ht="30" hidden="1" customHeight="1" x14ac:dyDescent="0.2">
      <c r="A1011" s="209">
        <v>2021</v>
      </c>
      <c r="B1011" s="210" t="s">
        <v>2197</v>
      </c>
      <c r="C1011" s="210" t="s">
        <v>200</v>
      </c>
      <c r="D1011" s="211" t="s">
        <v>2198</v>
      </c>
      <c r="E1011" s="210" t="s">
        <v>2194</v>
      </c>
      <c r="F1011" s="212" t="s">
        <v>151</v>
      </c>
      <c r="G1011" s="212" t="s">
        <v>1951</v>
      </c>
      <c r="H1011" s="213">
        <v>-75.735688999999994</v>
      </c>
      <c r="I1011" s="214">
        <v>6.5004629999999999</v>
      </c>
      <c r="J1011" s="215">
        <v>816565.86430000002</v>
      </c>
      <c r="K1011" s="216">
        <v>1210882.9805999999</v>
      </c>
      <c r="L1011" s="217">
        <v>858</v>
      </c>
      <c r="M1011" s="212">
        <v>2</v>
      </c>
      <c r="N1011" s="212" t="s">
        <v>79</v>
      </c>
      <c r="O1011" s="212" t="s">
        <v>2545</v>
      </c>
      <c r="P1011" s="212" t="s">
        <v>80</v>
      </c>
      <c r="Q1011" s="210" t="s">
        <v>2546</v>
      </c>
      <c r="R1011" s="210" t="s">
        <v>667</v>
      </c>
      <c r="S1011" s="210" t="s">
        <v>181</v>
      </c>
      <c r="T1011" s="210" t="s">
        <v>668</v>
      </c>
      <c r="U1011" s="211" t="s">
        <v>199</v>
      </c>
      <c r="V1011" s="210" t="s">
        <v>200</v>
      </c>
      <c r="W1011" s="210" t="s">
        <v>201</v>
      </c>
      <c r="X1011" s="218" t="s">
        <v>200</v>
      </c>
      <c r="Y1011" s="218">
        <v>44524</v>
      </c>
      <c r="Z1011" s="219">
        <v>114.1</v>
      </c>
      <c r="AA1011" s="219">
        <v>7.55</v>
      </c>
      <c r="AB1011" s="219">
        <v>62.28</v>
      </c>
      <c r="AC1011" s="219">
        <v>20.7</v>
      </c>
      <c r="AD1011" s="219">
        <v>30.2</v>
      </c>
      <c r="AE1011" s="219">
        <v>8.31</v>
      </c>
      <c r="AF1011" s="219">
        <v>102.9</v>
      </c>
      <c r="AG1011" s="219">
        <v>9.5</v>
      </c>
      <c r="AH1011" s="220">
        <v>10</v>
      </c>
      <c r="AI1011" s="220">
        <v>2</v>
      </c>
      <c r="AJ1011" s="219" t="s">
        <v>88</v>
      </c>
      <c r="AK1011" s="219" t="s">
        <v>88</v>
      </c>
      <c r="AL1011" s="220">
        <v>310</v>
      </c>
      <c r="AM1011" s="220">
        <v>16640</v>
      </c>
      <c r="AN1011" s="220" t="s">
        <v>88</v>
      </c>
      <c r="AO1011" s="220" t="s">
        <v>88</v>
      </c>
      <c r="AP1011" s="220" t="e">
        <v>#VALUE!</v>
      </c>
      <c r="AQ1011" s="220" t="s">
        <v>88</v>
      </c>
      <c r="AR1011" s="220" t="s">
        <v>88</v>
      </c>
      <c r="AS1011" s="220" t="s">
        <v>88</v>
      </c>
      <c r="AT1011" s="220" t="s">
        <v>88</v>
      </c>
      <c r="AU1011" s="219" t="s">
        <v>88</v>
      </c>
      <c r="AV1011" s="220">
        <v>29</v>
      </c>
      <c r="AW1011" s="220" t="s">
        <v>88</v>
      </c>
      <c r="AX1011" s="220">
        <v>2.5</v>
      </c>
      <c r="AY1011" s="220">
        <v>0.184</v>
      </c>
      <c r="AZ1011" s="220" t="s">
        <v>88</v>
      </c>
      <c r="BA1011" s="220" t="s">
        <v>88</v>
      </c>
      <c r="BB1011" s="219" t="s">
        <v>88</v>
      </c>
      <c r="BC1011" s="219" t="s">
        <v>88</v>
      </c>
      <c r="BD1011" s="219" t="s">
        <v>88</v>
      </c>
      <c r="BE1011" s="221" t="s">
        <v>88</v>
      </c>
      <c r="BF1011" s="219" t="s">
        <v>88</v>
      </c>
      <c r="BG1011" s="219" t="s">
        <v>88</v>
      </c>
      <c r="BH1011" s="219" t="s">
        <v>88</v>
      </c>
      <c r="BI1011" s="222">
        <v>98.760238084197908</v>
      </c>
      <c r="BJ1011" s="223">
        <v>2</v>
      </c>
      <c r="BK1011" s="223">
        <v>92.756430575682316</v>
      </c>
      <c r="BL1011" s="223">
        <v>80.14150832</v>
      </c>
      <c r="BM1011" s="223">
        <v>1</v>
      </c>
      <c r="BN1011" s="223">
        <v>2</v>
      </c>
      <c r="BO1011" s="223">
        <v>47.622127943967179</v>
      </c>
      <c r="BP1011" s="223">
        <v>5</v>
      </c>
      <c r="BQ1011" s="223">
        <v>20</v>
      </c>
      <c r="BR1011" s="220">
        <v>42.990226547235416</v>
      </c>
      <c r="BS1011" s="129" t="str">
        <f t="shared" si="567"/>
        <v>MALO</v>
      </c>
      <c r="BT1011" s="224">
        <v>13.586956521739131</v>
      </c>
      <c r="BU1011" s="225">
        <v>0.97099999999999986</v>
      </c>
      <c r="BV1011" s="226">
        <v>0.1</v>
      </c>
      <c r="BW1011" s="223">
        <v>1</v>
      </c>
      <c r="BX1011" s="222">
        <v>0.91</v>
      </c>
      <c r="BY1011" s="226">
        <v>0.93300000000000005</v>
      </c>
      <c r="BZ1011" s="226">
        <v>0.86054723514175557</v>
      </c>
      <c r="CA1011" s="222">
        <v>0.6</v>
      </c>
      <c r="CB1011" s="225">
        <v>0.77185661291984575</v>
      </c>
      <c r="CC1011" s="198" t="str">
        <f t="shared" si="568"/>
        <v>Aceptable</v>
      </c>
      <c r="CD1011" s="225">
        <v>0.13945276485824445</v>
      </c>
      <c r="CE1011" s="220">
        <v>1</v>
      </c>
      <c r="CF1011" s="220">
        <v>1</v>
      </c>
      <c r="CG1011" s="225">
        <v>0.71315092161941485</v>
      </c>
      <c r="CH1011" s="199" t="str">
        <f t="shared" si="569"/>
        <v>Alta</v>
      </c>
      <c r="CI1011" s="220">
        <v>0</v>
      </c>
      <c r="CJ1011" s="220">
        <v>0.92384586029463511</v>
      </c>
      <c r="CK1011" s="220">
        <v>0</v>
      </c>
      <c r="CL1011" s="227">
        <v>0.30794862009821172</v>
      </c>
      <c r="CM1011" s="200" t="str">
        <f t="shared" si="570"/>
        <v>Baja</v>
      </c>
      <c r="CN1011" s="220">
        <v>6.7000000000000004E-2</v>
      </c>
      <c r="CO1011" s="220">
        <v>6.7000000000000004E-2</v>
      </c>
      <c r="CP1011" s="200" t="str">
        <f t="shared" si="571"/>
        <v>Ninguna</v>
      </c>
      <c r="CQ1011" s="228">
        <v>6.4802168504182875E-3</v>
      </c>
      <c r="CR1011" s="228">
        <v>6.4802168504182875E-3</v>
      </c>
      <c r="CS1011" s="200" t="str">
        <f t="shared" si="572"/>
        <v>Ninguna</v>
      </c>
      <c r="CT1011" s="201" t="str">
        <f t="shared" si="574"/>
        <v>Eutrofico</v>
      </c>
      <c r="CU1011" s="219" t="s">
        <v>3583</v>
      </c>
      <c r="CV1011" s="219" t="s">
        <v>3582</v>
      </c>
      <c r="CW1011" s="218">
        <v>44540</v>
      </c>
      <c r="CX1011" s="106" t="e">
        <f t="shared" si="573"/>
        <v>#VALUE!</v>
      </c>
    </row>
    <row r="1012" spans="1:102" ht="30" hidden="1" customHeight="1" x14ac:dyDescent="0.2">
      <c r="A1012" s="209">
        <v>2021</v>
      </c>
      <c r="B1012" s="210" t="s">
        <v>2207</v>
      </c>
      <c r="C1012" s="210" t="s">
        <v>200</v>
      </c>
      <c r="D1012" s="211" t="s">
        <v>2208</v>
      </c>
      <c r="E1012" s="210" t="s">
        <v>2194</v>
      </c>
      <c r="F1012" s="212" t="s">
        <v>151</v>
      </c>
      <c r="G1012" s="212" t="s">
        <v>1648</v>
      </c>
      <c r="H1012" s="213">
        <v>-75.776802000000004</v>
      </c>
      <c r="I1012" s="214">
        <v>6.5110890000000001</v>
      </c>
      <c r="J1012" s="215">
        <v>812020.451</v>
      </c>
      <c r="K1012" s="216">
        <v>1212073.6963</v>
      </c>
      <c r="L1012" s="217">
        <v>542</v>
      </c>
      <c r="M1012" s="212">
        <v>2</v>
      </c>
      <c r="N1012" s="212" t="s">
        <v>79</v>
      </c>
      <c r="O1012" s="212" t="s">
        <v>2545</v>
      </c>
      <c r="P1012" s="212" t="s">
        <v>80</v>
      </c>
      <c r="Q1012" s="210" t="s">
        <v>2546</v>
      </c>
      <c r="R1012" s="210" t="s">
        <v>667</v>
      </c>
      <c r="S1012" s="210" t="s">
        <v>181</v>
      </c>
      <c r="T1012" s="210" t="s">
        <v>668</v>
      </c>
      <c r="U1012" s="211" t="s">
        <v>199</v>
      </c>
      <c r="V1012" s="210" t="s">
        <v>200</v>
      </c>
      <c r="W1012" s="210" t="s">
        <v>201</v>
      </c>
      <c r="X1012" s="218" t="s">
        <v>200</v>
      </c>
      <c r="Y1012" s="218">
        <v>44524</v>
      </c>
      <c r="Z1012" s="219">
        <v>1744</v>
      </c>
      <c r="AA1012" s="219">
        <v>7.65</v>
      </c>
      <c r="AB1012" s="219">
        <v>158.4</v>
      </c>
      <c r="AC1012" s="219">
        <v>24.7</v>
      </c>
      <c r="AD1012" s="219">
        <v>30.5</v>
      </c>
      <c r="AE1012" s="219">
        <v>7.65</v>
      </c>
      <c r="AF1012" s="219">
        <v>98.1</v>
      </c>
      <c r="AG1012" s="219">
        <v>5.8000000000000007</v>
      </c>
      <c r="AH1012" s="220">
        <v>10</v>
      </c>
      <c r="AI1012" s="220">
        <v>2.14</v>
      </c>
      <c r="AJ1012" s="219" t="s">
        <v>88</v>
      </c>
      <c r="AK1012" s="219" t="s">
        <v>88</v>
      </c>
      <c r="AL1012" s="220">
        <v>77010</v>
      </c>
      <c r="AM1012" s="220">
        <v>241960</v>
      </c>
      <c r="AN1012" s="220" t="s">
        <v>88</v>
      </c>
      <c r="AO1012" s="220" t="s">
        <v>88</v>
      </c>
      <c r="AP1012" s="220" t="e">
        <v>#VALUE!</v>
      </c>
      <c r="AQ1012" s="220" t="s">
        <v>88</v>
      </c>
      <c r="AR1012" s="220" t="s">
        <v>88</v>
      </c>
      <c r="AS1012" s="220" t="s">
        <v>88</v>
      </c>
      <c r="AT1012" s="220" t="s">
        <v>88</v>
      </c>
      <c r="AU1012" s="219" t="s">
        <v>88</v>
      </c>
      <c r="AV1012" s="220">
        <v>23</v>
      </c>
      <c r="AW1012" s="220" t="s">
        <v>88</v>
      </c>
      <c r="AX1012" s="220">
        <v>2.5</v>
      </c>
      <c r="AY1012" s="220">
        <v>0.23200000000000001</v>
      </c>
      <c r="AZ1012" s="220" t="s">
        <v>88</v>
      </c>
      <c r="BA1012" s="220" t="s">
        <v>88</v>
      </c>
      <c r="BB1012" s="219" t="s">
        <v>88</v>
      </c>
      <c r="BC1012" s="219" t="s">
        <v>88</v>
      </c>
      <c r="BD1012" s="219" t="s">
        <v>88</v>
      </c>
      <c r="BE1012" s="221" t="s">
        <v>88</v>
      </c>
      <c r="BF1012" s="219" t="s">
        <v>88</v>
      </c>
      <c r="BG1012" s="219" t="s">
        <v>88</v>
      </c>
      <c r="BH1012" s="219" t="s">
        <v>88</v>
      </c>
      <c r="BI1012" s="222">
        <v>98.490171406843587</v>
      </c>
      <c r="BJ1012" s="223">
        <v>2</v>
      </c>
      <c r="BK1012" s="223">
        <v>91.8641870956817</v>
      </c>
      <c r="BL1012" s="223">
        <v>78.896894618372599</v>
      </c>
      <c r="BM1012" s="223">
        <v>1</v>
      </c>
      <c r="BN1012" s="223">
        <v>2</v>
      </c>
      <c r="BO1012" s="223">
        <v>68.729477936746861</v>
      </c>
      <c r="BP1012" s="223">
        <v>5</v>
      </c>
      <c r="BQ1012" s="223">
        <v>20</v>
      </c>
      <c r="BR1012" s="220">
        <v>44.819995921384077</v>
      </c>
      <c r="BS1012" s="129" t="str">
        <f t="shared" si="567"/>
        <v>MALO</v>
      </c>
      <c r="BT1012" s="224">
        <v>10.775862068965516</v>
      </c>
      <c r="BU1012" s="225">
        <v>0.98099999999999998</v>
      </c>
      <c r="BV1012" s="226">
        <v>0.1</v>
      </c>
      <c r="BW1012" s="223">
        <v>1</v>
      </c>
      <c r="BX1012" s="222">
        <v>0.91</v>
      </c>
      <c r="BY1012" s="226">
        <v>0.95099999999999996</v>
      </c>
      <c r="BZ1012" s="226">
        <v>0.51283964584805752</v>
      </c>
      <c r="CA1012" s="222">
        <v>0.6</v>
      </c>
      <c r="CB1012" s="225">
        <v>0.72729755041872801</v>
      </c>
      <c r="CC1012" s="198" t="str">
        <f t="shared" si="568"/>
        <v>Aceptable</v>
      </c>
      <c r="CD1012" s="225">
        <v>0.48716035415194242</v>
      </c>
      <c r="CE1012" s="220">
        <v>1</v>
      </c>
      <c r="CF1012" s="220">
        <v>1</v>
      </c>
      <c r="CG1012" s="225">
        <v>0.8290534513839809</v>
      </c>
      <c r="CH1012" s="199" t="str">
        <f t="shared" si="569"/>
        <v>Muy Alta</v>
      </c>
      <c r="CI1012" s="220">
        <v>0.18128964134443359</v>
      </c>
      <c r="CJ1012" s="220">
        <v>1</v>
      </c>
      <c r="CK1012" s="220">
        <v>1.9000000000000017E-2</v>
      </c>
      <c r="CL1012" s="227">
        <v>0.40009654711481124</v>
      </c>
      <c r="CM1012" s="200" t="str">
        <f t="shared" si="570"/>
        <v>Media</v>
      </c>
      <c r="CN1012" s="220">
        <v>4.9000000000000002E-2</v>
      </c>
      <c r="CO1012" s="220">
        <v>4.9000000000000002E-2</v>
      </c>
      <c r="CP1012" s="200" t="str">
        <f t="shared" si="571"/>
        <v>Ninguna</v>
      </c>
      <c r="CQ1012" s="228">
        <v>9.1256373891805513E-3</v>
      </c>
      <c r="CR1012" s="228">
        <v>9.1256373891805513E-3</v>
      </c>
      <c r="CS1012" s="200" t="str">
        <f t="shared" si="572"/>
        <v>Ninguna</v>
      </c>
      <c r="CT1012" s="201" t="str">
        <f t="shared" si="574"/>
        <v>Eutrofico</v>
      </c>
      <c r="CU1012" s="219" t="s">
        <v>3584</v>
      </c>
      <c r="CV1012" s="219" t="s">
        <v>3582</v>
      </c>
      <c r="CW1012" s="218">
        <v>44540</v>
      </c>
      <c r="CX1012" s="106" t="e">
        <f t="shared" si="573"/>
        <v>#VALUE!</v>
      </c>
    </row>
    <row r="1013" spans="1:102" ht="30" hidden="1" customHeight="1" x14ac:dyDescent="0.2">
      <c r="A1013" s="209">
        <v>2021</v>
      </c>
      <c r="B1013" s="210" t="s">
        <v>2201</v>
      </c>
      <c r="C1013" s="210" t="s">
        <v>2202</v>
      </c>
      <c r="D1013" s="211" t="s">
        <v>2203</v>
      </c>
      <c r="E1013" s="210" t="s">
        <v>2194</v>
      </c>
      <c r="F1013" s="212" t="s">
        <v>151</v>
      </c>
      <c r="G1013" s="212" t="s">
        <v>1668</v>
      </c>
      <c r="H1013" s="213">
        <v>-75.798663000000005</v>
      </c>
      <c r="I1013" s="214">
        <v>6.5332540000000003</v>
      </c>
      <c r="J1013" s="215">
        <v>809609.80130000005</v>
      </c>
      <c r="K1013" s="216">
        <v>1214534.1680000001</v>
      </c>
      <c r="L1013" s="217">
        <v>444</v>
      </c>
      <c r="M1013" s="212">
        <v>2</v>
      </c>
      <c r="N1013" s="212" t="s">
        <v>79</v>
      </c>
      <c r="O1013" s="212" t="s">
        <v>2545</v>
      </c>
      <c r="P1013" s="212" t="s">
        <v>80</v>
      </c>
      <c r="Q1013" s="210" t="s">
        <v>2546</v>
      </c>
      <c r="R1013" s="210" t="s">
        <v>667</v>
      </c>
      <c r="S1013" s="210" t="s">
        <v>181</v>
      </c>
      <c r="T1013" s="210" t="s">
        <v>668</v>
      </c>
      <c r="U1013" s="211" t="s">
        <v>199</v>
      </c>
      <c r="V1013" s="210" t="s">
        <v>200</v>
      </c>
      <c r="W1013" s="210" t="s">
        <v>2204</v>
      </c>
      <c r="X1013" s="218" t="s">
        <v>2202</v>
      </c>
      <c r="Y1013" s="218">
        <v>44524</v>
      </c>
      <c r="Z1013" s="219">
        <v>3057.5</v>
      </c>
      <c r="AA1013" s="219">
        <v>7.36</v>
      </c>
      <c r="AB1013" s="219">
        <v>145.9</v>
      </c>
      <c r="AC1013" s="219">
        <v>25.1</v>
      </c>
      <c r="AD1013" s="219">
        <v>30.5</v>
      </c>
      <c r="AE1013" s="219">
        <v>7.72</v>
      </c>
      <c r="AF1013" s="219">
        <v>94.2</v>
      </c>
      <c r="AG1013" s="219">
        <v>5.3999999999999986</v>
      </c>
      <c r="AH1013" s="220">
        <v>10</v>
      </c>
      <c r="AI1013" s="220">
        <v>2</v>
      </c>
      <c r="AJ1013" s="219" t="s">
        <v>88</v>
      </c>
      <c r="AK1013" s="219" t="s">
        <v>88</v>
      </c>
      <c r="AL1013" s="220">
        <v>52000</v>
      </c>
      <c r="AM1013" s="220">
        <v>290900</v>
      </c>
      <c r="AN1013" s="220" t="s">
        <v>88</v>
      </c>
      <c r="AO1013" s="220" t="s">
        <v>88</v>
      </c>
      <c r="AP1013" s="220" t="e">
        <v>#VALUE!</v>
      </c>
      <c r="AQ1013" s="220" t="s">
        <v>88</v>
      </c>
      <c r="AR1013" s="220" t="s">
        <v>88</v>
      </c>
      <c r="AS1013" s="220" t="s">
        <v>88</v>
      </c>
      <c r="AT1013" s="220" t="s">
        <v>88</v>
      </c>
      <c r="AU1013" s="219" t="s">
        <v>88</v>
      </c>
      <c r="AV1013" s="220">
        <v>332</v>
      </c>
      <c r="AW1013" s="220" t="s">
        <v>88</v>
      </c>
      <c r="AX1013" s="220">
        <v>2.5</v>
      </c>
      <c r="AY1013" s="220">
        <v>0.28499999999999998</v>
      </c>
      <c r="AZ1013" s="220" t="s">
        <v>88</v>
      </c>
      <c r="BA1013" s="220" t="s">
        <v>88</v>
      </c>
      <c r="BB1013" s="219" t="s">
        <v>88</v>
      </c>
      <c r="BC1013" s="219" t="s">
        <v>88</v>
      </c>
      <c r="BD1013" s="219" t="s">
        <v>88</v>
      </c>
      <c r="BE1013" s="221" t="s">
        <v>88</v>
      </c>
      <c r="BF1013" s="219" t="s">
        <v>88</v>
      </c>
      <c r="BG1013" s="219" t="s">
        <v>88</v>
      </c>
      <c r="BH1013" s="219" t="s">
        <v>88</v>
      </c>
      <c r="BI1013" s="222">
        <v>97.329596186381394</v>
      </c>
      <c r="BJ1013" s="223">
        <v>2</v>
      </c>
      <c r="BK1013" s="223">
        <v>93.486343907983581</v>
      </c>
      <c r="BL1013" s="223">
        <v>80.14150832</v>
      </c>
      <c r="BM1013" s="223">
        <v>1</v>
      </c>
      <c r="BN1013" s="223">
        <v>2</v>
      </c>
      <c r="BO1013" s="223">
        <v>70.983250317438035</v>
      </c>
      <c r="BP1013" s="223">
        <v>5</v>
      </c>
      <c r="BQ1013" s="223">
        <v>20</v>
      </c>
      <c r="BR1013" s="220">
        <v>45.163420128506843</v>
      </c>
      <c r="BS1013" s="129" t="str">
        <f t="shared" si="567"/>
        <v>MALO</v>
      </c>
      <c r="BT1013" s="224">
        <v>8.7719298245614041</v>
      </c>
      <c r="BU1013" s="225">
        <v>0.94200000000000006</v>
      </c>
      <c r="BV1013" s="226">
        <v>0.1</v>
      </c>
      <c r="BW1013" s="223">
        <v>1</v>
      </c>
      <c r="BX1013" s="222">
        <v>0.91</v>
      </c>
      <c r="BY1013" s="226">
        <v>0</v>
      </c>
      <c r="BZ1013" s="226">
        <v>0.56365089337302576</v>
      </c>
      <c r="CA1013" s="222">
        <v>0.35</v>
      </c>
      <c r="CB1013" s="225">
        <v>0.56003112507222375</v>
      </c>
      <c r="CC1013" s="198" t="str">
        <f t="shared" si="568"/>
        <v>Regular</v>
      </c>
      <c r="CD1013" s="225">
        <v>0.43634910662697429</v>
      </c>
      <c r="CE1013" s="220">
        <v>1</v>
      </c>
      <c r="CF1013" s="220">
        <v>1</v>
      </c>
      <c r="CG1013" s="225">
        <v>0.81211636887565808</v>
      </c>
      <c r="CH1013" s="199" t="str">
        <f t="shared" si="569"/>
        <v>Muy Alta</v>
      </c>
      <c r="CI1013" s="220">
        <v>0</v>
      </c>
      <c r="CJ1013" s="220">
        <v>1</v>
      </c>
      <c r="CK1013" s="220">
        <v>5.799999999999994E-2</v>
      </c>
      <c r="CL1013" s="227">
        <v>0.35266666666666663</v>
      </c>
      <c r="CM1013" s="200" t="str">
        <f t="shared" si="570"/>
        <v>Baja</v>
      </c>
      <c r="CN1013" s="220">
        <v>0.97599999999999998</v>
      </c>
      <c r="CO1013" s="220">
        <v>0.97599999999999998</v>
      </c>
      <c r="CP1013" s="200" t="str">
        <f t="shared" si="571"/>
        <v>Muy Alta</v>
      </c>
      <c r="CQ1013" s="228">
        <v>3.3749301940461567E-3</v>
      </c>
      <c r="CR1013" s="228">
        <v>3.3749301940461567E-3</v>
      </c>
      <c r="CS1013" s="200" t="str">
        <f t="shared" si="572"/>
        <v>Ninguna</v>
      </c>
      <c r="CT1013" s="201" t="str">
        <f t="shared" si="574"/>
        <v>Eutrofico</v>
      </c>
      <c r="CU1013" s="219" t="s">
        <v>3585</v>
      </c>
      <c r="CV1013" s="219" t="s">
        <v>3582</v>
      </c>
      <c r="CW1013" s="218">
        <v>44540</v>
      </c>
      <c r="CX1013" s="106" t="e">
        <f t="shared" si="573"/>
        <v>#VALUE!</v>
      </c>
    </row>
    <row r="1014" spans="1:102" ht="30" hidden="1" customHeight="1" x14ac:dyDescent="0.2">
      <c r="A1014" s="209">
        <v>2021</v>
      </c>
      <c r="B1014" s="210" t="s">
        <v>2005</v>
      </c>
      <c r="C1014" s="210" t="s">
        <v>561</v>
      </c>
      <c r="D1014" s="211" t="s">
        <v>2006</v>
      </c>
      <c r="E1014" s="210" t="s">
        <v>1367</v>
      </c>
      <c r="F1014" s="212" t="s">
        <v>241</v>
      </c>
      <c r="G1014" s="212" t="s">
        <v>1578</v>
      </c>
      <c r="H1014" s="213">
        <v>-75.524417</v>
      </c>
      <c r="I1014" s="214">
        <v>6.6625829999999997</v>
      </c>
      <c r="J1014" s="215">
        <v>839994.74410000001</v>
      </c>
      <c r="K1014" s="216">
        <v>1228745.5585</v>
      </c>
      <c r="L1014" s="217">
        <v>2467</v>
      </c>
      <c r="M1014" s="212">
        <v>2</v>
      </c>
      <c r="N1014" s="212" t="s">
        <v>79</v>
      </c>
      <c r="O1014" s="212" t="s">
        <v>2684</v>
      </c>
      <c r="P1014" s="212" t="s">
        <v>685</v>
      </c>
      <c r="Q1014" s="210" t="s">
        <v>2690</v>
      </c>
      <c r="R1014" s="210" t="s">
        <v>703</v>
      </c>
      <c r="S1014" s="210" t="s">
        <v>250</v>
      </c>
      <c r="T1014" s="210" t="s">
        <v>251</v>
      </c>
      <c r="U1014" s="211" t="s">
        <v>595</v>
      </c>
      <c r="V1014" s="210" t="s">
        <v>596</v>
      </c>
      <c r="W1014" s="210" t="s">
        <v>599</v>
      </c>
      <c r="X1014" s="218" t="s">
        <v>561</v>
      </c>
      <c r="Y1014" s="218">
        <v>44525</v>
      </c>
      <c r="Z1014" s="219">
        <v>22194</v>
      </c>
      <c r="AA1014" s="219">
        <v>7.59</v>
      </c>
      <c r="AB1014" s="219">
        <v>33.54</v>
      </c>
      <c r="AC1014" s="219">
        <v>14.1</v>
      </c>
      <c r="AD1014" s="219">
        <v>20.100000000000001</v>
      </c>
      <c r="AE1014" s="219">
        <v>7.58</v>
      </c>
      <c r="AF1014" s="219">
        <v>100</v>
      </c>
      <c r="AG1014" s="219">
        <v>6.0000000000000018</v>
      </c>
      <c r="AH1014" s="220">
        <v>46</v>
      </c>
      <c r="AI1014" s="220">
        <v>2</v>
      </c>
      <c r="AJ1014" s="219" t="s">
        <v>88</v>
      </c>
      <c r="AK1014" s="219" t="s">
        <v>88</v>
      </c>
      <c r="AL1014" s="220" t="s">
        <v>88</v>
      </c>
      <c r="AM1014" s="220" t="s">
        <v>88</v>
      </c>
      <c r="AN1014" s="220">
        <v>1800</v>
      </c>
      <c r="AO1014" s="220" t="s">
        <v>88</v>
      </c>
      <c r="AP1014" s="220" t="e">
        <v>#VALUE!</v>
      </c>
      <c r="AQ1014" s="220" t="s">
        <v>88</v>
      </c>
      <c r="AR1014" s="220" t="s">
        <v>88</v>
      </c>
      <c r="AS1014" s="220" t="s">
        <v>88</v>
      </c>
      <c r="AT1014" s="220" t="s">
        <v>88</v>
      </c>
      <c r="AU1014" s="219" t="s">
        <v>88</v>
      </c>
      <c r="AV1014" s="220">
        <v>128</v>
      </c>
      <c r="AW1014" s="220" t="s">
        <v>88</v>
      </c>
      <c r="AX1014" s="220">
        <v>2.5</v>
      </c>
      <c r="AY1014" s="220">
        <v>0.41799999999999998</v>
      </c>
      <c r="AZ1014" s="220" t="s">
        <v>88</v>
      </c>
      <c r="BA1014" s="220" t="s">
        <v>88</v>
      </c>
      <c r="BB1014" s="219" t="s">
        <v>88</v>
      </c>
      <c r="BC1014" s="219" t="s">
        <v>88</v>
      </c>
      <c r="BD1014" s="219" t="s">
        <v>88</v>
      </c>
      <c r="BE1014" s="221" t="s">
        <v>88</v>
      </c>
      <c r="BF1014" s="219" t="s">
        <v>88</v>
      </c>
      <c r="BG1014" s="219" t="s">
        <v>88</v>
      </c>
      <c r="BH1014" s="219" t="s">
        <v>88</v>
      </c>
      <c r="BI1014" s="222">
        <v>98.749199999999973</v>
      </c>
      <c r="BJ1014" s="223">
        <v>18.943105246170813</v>
      </c>
      <c r="BK1014" s="223">
        <v>92.466878466711933</v>
      </c>
      <c r="BL1014" s="223">
        <v>80.14150832</v>
      </c>
      <c r="BM1014" s="223">
        <v>1</v>
      </c>
      <c r="BN1014" s="223">
        <v>2</v>
      </c>
      <c r="BO1014" s="223">
        <v>67.586378566399986</v>
      </c>
      <c r="BP1014" s="223">
        <v>5</v>
      </c>
      <c r="BQ1014" s="223">
        <v>20</v>
      </c>
      <c r="BR1014" s="220">
        <v>47.663821242565646</v>
      </c>
      <c r="BS1014" s="129" t="str">
        <f t="shared" si="567"/>
        <v>MALO</v>
      </c>
      <c r="BT1014" s="224">
        <v>5.9808612440191391</v>
      </c>
      <c r="BU1014" s="225">
        <v>1</v>
      </c>
      <c r="BV1014" s="226">
        <v>0.1</v>
      </c>
      <c r="BW1014" s="223">
        <v>1</v>
      </c>
      <c r="BX1014" s="222">
        <v>0.26</v>
      </c>
      <c r="BY1014" s="226">
        <v>0.63600000000000001</v>
      </c>
      <c r="BZ1014" s="226">
        <v>0.93915085250512054</v>
      </c>
      <c r="CA1014" s="222">
        <v>0.35</v>
      </c>
      <c r="CB1014" s="225">
        <v>0.61992111935071692</v>
      </c>
      <c r="CC1014" s="198" t="str">
        <f t="shared" si="568"/>
        <v>Regular</v>
      </c>
      <c r="CD1014" s="225">
        <v>6.0849147494879435E-2</v>
      </c>
      <c r="CE1014" s="220">
        <v>1</v>
      </c>
      <c r="CF1014" s="220">
        <v>1</v>
      </c>
      <c r="CG1014" s="225">
        <v>0.68694971583162656</v>
      </c>
      <c r="CH1014" s="199" t="str">
        <f t="shared" si="569"/>
        <v>Alta</v>
      </c>
      <c r="CI1014" s="220">
        <v>0</v>
      </c>
      <c r="CJ1014" s="220">
        <v>1</v>
      </c>
      <c r="CK1014" s="220">
        <v>0</v>
      </c>
      <c r="CL1014" s="227">
        <v>0.33333333333333331</v>
      </c>
      <c r="CM1014" s="200" t="str">
        <f t="shared" si="570"/>
        <v>Baja</v>
      </c>
      <c r="CN1014" s="220">
        <v>0.36399999999999999</v>
      </c>
      <c r="CO1014" s="220">
        <v>0.36399999999999999</v>
      </c>
      <c r="CP1014" s="200" t="str">
        <f t="shared" si="571"/>
        <v>Baja</v>
      </c>
      <c r="CQ1014" s="228">
        <v>7.4320038547795201E-3</v>
      </c>
      <c r="CR1014" s="228">
        <v>7.4320038547795201E-3</v>
      </c>
      <c r="CS1014" s="200" t="str">
        <f t="shared" si="572"/>
        <v>Ninguna</v>
      </c>
      <c r="CT1014" s="201" t="str">
        <f t="shared" si="574"/>
        <v>Eutrofico</v>
      </c>
      <c r="CU1014" s="219" t="s">
        <v>3586</v>
      </c>
      <c r="CV1014" s="219" t="s">
        <v>3587</v>
      </c>
      <c r="CW1014" s="218">
        <v>44540</v>
      </c>
      <c r="CX1014" s="106" t="e">
        <f t="shared" si="573"/>
        <v>#VALUE!</v>
      </c>
    </row>
    <row r="1015" spans="1:102" ht="30" hidden="1" customHeight="1" x14ac:dyDescent="0.2">
      <c r="A1015" s="209">
        <v>2021</v>
      </c>
      <c r="B1015" s="210" t="s">
        <v>2973</v>
      </c>
      <c r="C1015" s="210" t="s">
        <v>253</v>
      </c>
      <c r="D1015" s="211" t="s">
        <v>2016</v>
      </c>
      <c r="E1015" s="210" t="s">
        <v>600</v>
      </c>
      <c r="F1015" s="212" t="s">
        <v>241</v>
      </c>
      <c r="G1015" s="212" t="s">
        <v>1967</v>
      </c>
      <c r="H1015" s="213">
        <v>-75.557175999999998</v>
      </c>
      <c r="I1015" s="214">
        <v>6.5063079999999998</v>
      </c>
      <c r="J1015" s="215">
        <v>836320.09279999998</v>
      </c>
      <c r="K1015" s="216">
        <v>1211468.3330000001</v>
      </c>
      <c r="L1015" s="217">
        <v>2317</v>
      </c>
      <c r="M1015" s="212">
        <v>2</v>
      </c>
      <c r="N1015" s="212" t="s">
        <v>79</v>
      </c>
      <c r="O1015" s="212" t="s">
        <v>2684</v>
      </c>
      <c r="P1015" s="212" t="s">
        <v>685</v>
      </c>
      <c r="Q1015" s="210" t="s">
        <v>2690</v>
      </c>
      <c r="R1015" s="210" t="s">
        <v>703</v>
      </c>
      <c r="S1015" s="210" t="s">
        <v>250</v>
      </c>
      <c r="T1015" s="210" t="s">
        <v>251</v>
      </c>
      <c r="U1015" s="211" t="s">
        <v>252</v>
      </c>
      <c r="V1015" s="210" t="s">
        <v>253</v>
      </c>
      <c r="W1015" s="210" t="s">
        <v>254</v>
      </c>
      <c r="X1015" s="218" t="s">
        <v>253</v>
      </c>
      <c r="Y1015" s="218">
        <v>44525</v>
      </c>
      <c r="Z1015" s="219">
        <v>11017</v>
      </c>
      <c r="AA1015" s="219">
        <v>7.15</v>
      </c>
      <c r="AB1015" s="219">
        <v>51.83</v>
      </c>
      <c r="AC1015" s="219">
        <v>15.7</v>
      </c>
      <c r="AD1015" s="219">
        <v>22.9</v>
      </c>
      <c r="AE1015" s="219">
        <v>7.16</v>
      </c>
      <c r="AF1015" s="219">
        <v>100</v>
      </c>
      <c r="AG1015" s="219">
        <v>7.1999999999999993</v>
      </c>
      <c r="AH1015" s="220">
        <v>30.1</v>
      </c>
      <c r="AI1015" s="220">
        <v>2.4500000000000002</v>
      </c>
      <c r="AJ1015" s="219" t="s">
        <v>88</v>
      </c>
      <c r="AK1015" s="219" t="s">
        <v>88</v>
      </c>
      <c r="AL1015" s="220" t="s">
        <v>88</v>
      </c>
      <c r="AM1015" s="220" t="s">
        <v>88</v>
      </c>
      <c r="AN1015" s="220">
        <v>12230</v>
      </c>
      <c r="AO1015" s="220" t="s">
        <v>88</v>
      </c>
      <c r="AP1015" s="220" t="e">
        <v>#VALUE!</v>
      </c>
      <c r="AQ1015" s="220" t="s">
        <v>88</v>
      </c>
      <c r="AR1015" s="220" t="s">
        <v>88</v>
      </c>
      <c r="AS1015" s="220" t="s">
        <v>88</v>
      </c>
      <c r="AT1015" s="220" t="s">
        <v>88</v>
      </c>
      <c r="AU1015" s="219" t="s">
        <v>88</v>
      </c>
      <c r="AV1015" s="220">
        <v>54</v>
      </c>
      <c r="AW1015" s="220" t="s">
        <v>88</v>
      </c>
      <c r="AX1015" s="220">
        <v>2.5</v>
      </c>
      <c r="AY1015" s="220">
        <v>0.36699999999999999</v>
      </c>
      <c r="AZ1015" s="220" t="s">
        <v>88</v>
      </c>
      <c r="BA1015" s="220" t="s">
        <v>88</v>
      </c>
      <c r="BB1015" s="219" t="s">
        <v>88</v>
      </c>
      <c r="BC1015" s="219" t="s">
        <v>88</v>
      </c>
      <c r="BD1015" s="219" t="s">
        <v>88</v>
      </c>
      <c r="BE1015" s="221" t="s">
        <v>88</v>
      </c>
      <c r="BF1015" s="219" t="s">
        <v>88</v>
      </c>
      <c r="BG1015" s="219" t="s">
        <v>88</v>
      </c>
      <c r="BH1015" s="219" t="s">
        <v>88</v>
      </c>
      <c r="BI1015" s="222">
        <v>98.749199999999973</v>
      </c>
      <c r="BJ1015" s="223">
        <v>9.4436213626815846</v>
      </c>
      <c r="BK1015" s="223">
        <v>91.413281487905095</v>
      </c>
      <c r="BL1015" s="223">
        <v>76.209637957392317</v>
      </c>
      <c r="BM1015" s="223">
        <v>1</v>
      </c>
      <c r="BN1015" s="223">
        <v>2</v>
      </c>
      <c r="BO1015" s="223">
        <v>60.608147808115099</v>
      </c>
      <c r="BP1015" s="223">
        <v>5</v>
      </c>
      <c r="BQ1015" s="223">
        <v>20</v>
      </c>
      <c r="BR1015" s="220">
        <v>44.897679337823277</v>
      </c>
      <c r="BS1015" s="129" t="str">
        <f t="shared" si="567"/>
        <v>MALO</v>
      </c>
      <c r="BT1015" s="224">
        <v>6.8119891008174385</v>
      </c>
      <c r="BU1015" s="225">
        <v>1</v>
      </c>
      <c r="BV1015" s="226">
        <v>0.1</v>
      </c>
      <c r="BW1015" s="223">
        <v>1</v>
      </c>
      <c r="BX1015" s="222">
        <v>0.51</v>
      </c>
      <c r="BY1015" s="226">
        <v>0.85799999999999998</v>
      </c>
      <c r="BZ1015" s="226">
        <v>0.89097180560324829</v>
      </c>
      <c r="CA1015" s="222">
        <v>0.35</v>
      </c>
      <c r="CB1015" s="225">
        <v>0.67925605278445489</v>
      </c>
      <c r="CC1015" s="198" t="str">
        <f t="shared" si="568"/>
        <v>Regular</v>
      </c>
      <c r="CD1015" s="225">
        <v>0.10902819439675175</v>
      </c>
      <c r="CE1015" s="220">
        <v>1</v>
      </c>
      <c r="CF1015" s="220">
        <v>1</v>
      </c>
      <c r="CG1015" s="225">
        <v>0.7030093981322505</v>
      </c>
      <c r="CH1015" s="199" t="str">
        <f t="shared" si="569"/>
        <v>Alta</v>
      </c>
      <c r="CI1015" s="220">
        <v>0.2224162590551727</v>
      </c>
      <c r="CJ1015" s="220">
        <v>1</v>
      </c>
      <c r="CK1015" s="220">
        <v>0</v>
      </c>
      <c r="CL1015" s="227">
        <v>0.40747208635172427</v>
      </c>
      <c r="CM1015" s="200" t="str">
        <f t="shared" si="570"/>
        <v>Media</v>
      </c>
      <c r="CN1015" s="220">
        <v>0.14200000000000002</v>
      </c>
      <c r="CO1015" s="220">
        <v>0.14200000000000002</v>
      </c>
      <c r="CP1015" s="200" t="str">
        <f t="shared" si="571"/>
        <v>Ninguna</v>
      </c>
      <c r="CQ1015" s="228">
        <v>1.6382288794909573E-3</v>
      </c>
      <c r="CR1015" s="228">
        <v>1.6382288794909573E-3</v>
      </c>
      <c r="CS1015" s="200" t="str">
        <f t="shared" si="572"/>
        <v>Ninguna</v>
      </c>
      <c r="CT1015" s="201" t="str">
        <f t="shared" si="574"/>
        <v>Eutrofico</v>
      </c>
      <c r="CU1015" s="219" t="s">
        <v>3588</v>
      </c>
      <c r="CV1015" s="219" t="s">
        <v>3587</v>
      </c>
      <c r="CW1015" s="218">
        <v>44540</v>
      </c>
      <c r="CX1015" s="106" t="e">
        <f t="shared" si="573"/>
        <v>#VALUE!</v>
      </c>
    </row>
    <row r="1016" spans="1:102" ht="30" hidden="1" customHeight="1" x14ac:dyDescent="0.2">
      <c r="A1016" s="209">
        <v>2021</v>
      </c>
      <c r="B1016" s="210" t="s">
        <v>2975</v>
      </c>
      <c r="C1016" s="210" t="s">
        <v>561</v>
      </c>
      <c r="D1016" s="211" t="s">
        <v>2024</v>
      </c>
      <c r="E1016" s="210" t="s">
        <v>508</v>
      </c>
      <c r="F1016" s="212" t="s">
        <v>241</v>
      </c>
      <c r="G1016" s="212" t="s">
        <v>1668</v>
      </c>
      <c r="H1016" s="213">
        <v>-75.220297000000002</v>
      </c>
      <c r="I1016" s="214">
        <v>6.5602369999999999</v>
      </c>
      <c r="J1016" s="215">
        <v>873604.527</v>
      </c>
      <c r="K1016" s="216">
        <v>1217336.7638000001</v>
      </c>
      <c r="L1016" s="217">
        <v>1090</v>
      </c>
      <c r="M1016" s="212">
        <v>2</v>
      </c>
      <c r="N1016" s="212" t="s">
        <v>79</v>
      </c>
      <c r="O1016" s="212" t="s">
        <v>2684</v>
      </c>
      <c r="P1016" s="212" t="s">
        <v>685</v>
      </c>
      <c r="Q1016" s="210" t="s">
        <v>2690</v>
      </c>
      <c r="R1016" s="210" t="s">
        <v>703</v>
      </c>
      <c r="S1016" s="210" t="s">
        <v>250</v>
      </c>
      <c r="T1016" s="210" t="s">
        <v>251</v>
      </c>
      <c r="U1016" s="211" t="s">
        <v>302</v>
      </c>
      <c r="V1016" s="210" t="s">
        <v>303</v>
      </c>
      <c r="W1016" s="210" t="s">
        <v>560</v>
      </c>
      <c r="X1016" s="218" t="s">
        <v>561</v>
      </c>
      <c r="Y1016" s="218">
        <v>44525</v>
      </c>
      <c r="Z1016" s="219">
        <v>27364</v>
      </c>
      <c r="AA1016" s="219">
        <v>7.14</v>
      </c>
      <c r="AB1016" s="219">
        <v>61.99</v>
      </c>
      <c r="AC1016" s="219">
        <v>21.7</v>
      </c>
      <c r="AD1016" s="219">
        <v>24</v>
      </c>
      <c r="AE1016" s="219">
        <v>7.27</v>
      </c>
      <c r="AF1016" s="219">
        <v>95.3</v>
      </c>
      <c r="AG1016" s="219">
        <v>2.3000000000000007</v>
      </c>
      <c r="AH1016" s="220">
        <v>15.9</v>
      </c>
      <c r="AI1016" s="220">
        <v>2</v>
      </c>
      <c r="AJ1016" s="219" t="s">
        <v>88</v>
      </c>
      <c r="AK1016" s="219" t="s">
        <v>88</v>
      </c>
      <c r="AL1016" s="220" t="s">
        <v>88</v>
      </c>
      <c r="AM1016" s="220" t="s">
        <v>88</v>
      </c>
      <c r="AN1016" s="220">
        <v>10540</v>
      </c>
      <c r="AO1016" s="220" t="s">
        <v>88</v>
      </c>
      <c r="AP1016" s="220" t="e">
        <v>#VALUE!</v>
      </c>
      <c r="AQ1016" s="220" t="s">
        <v>88</v>
      </c>
      <c r="AR1016" s="220" t="s">
        <v>88</v>
      </c>
      <c r="AS1016" s="220" t="s">
        <v>88</v>
      </c>
      <c r="AT1016" s="220" t="s">
        <v>88</v>
      </c>
      <c r="AU1016" s="219" t="s">
        <v>88</v>
      </c>
      <c r="AV1016" s="220">
        <v>4185</v>
      </c>
      <c r="AW1016" s="220" t="s">
        <v>88</v>
      </c>
      <c r="AX1016" s="220">
        <v>2.5</v>
      </c>
      <c r="AY1016" s="220">
        <v>0.32500000000000001</v>
      </c>
      <c r="AZ1016" s="220" t="s">
        <v>88</v>
      </c>
      <c r="BA1016" s="220" t="s">
        <v>88</v>
      </c>
      <c r="BB1016" s="219" t="s">
        <v>88</v>
      </c>
      <c r="BC1016" s="219" t="s">
        <v>88</v>
      </c>
      <c r="BD1016" s="219" t="s">
        <v>88</v>
      </c>
      <c r="BE1016" s="221" t="s">
        <v>88</v>
      </c>
      <c r="BF1016" s="219" t="s">
        <v>88</v>
      </c>
      <c r="BG1016" s="219" t="s">
        <v>88</v>
      </c>
      <c r="BH1016" s="219" t="s">
        <v>88</v>
      </c>
      <c r="BI1016" s="222">
        <v>97.742317062514289</v>
      </c>
      <c r="BJ1016" s="223">
        <v>10.007761972093803</v>
      </c>
      <c r="BK1016" s="223">
        <v>91.252816146602271</v>
      </c>
      <c r="BL1016" s="223">
        <v>80.14150832</v>
      </c>
      <c r="BM1016" s="223">
        <v>1</v>
      </c>
      <c r="BN1016" s="223">
        <v>2</v>
      </c>
      <c r="BO1016" s="223">
        <v>85.502798594525416</v>
      </c>
      <c r="BP1016" s="223">
        <v>5</v>
      </c>
      <c r="BQ1016" s="223">
        <v>20</v>
      </c>
      <c r="BR1016" s="220">
        <v>47.721091366941231</v>
      </c>
      <c r="BS1016" s="129" t="str">
        <f t="shared" si="567"/>
        <v>MALO</v>
      </c>
      <c r="BT1016" s="224">
        <v>7.6923076923076916</v>
      </c>
      <c r="BU1016" s="225">
        <v>0.95299999999999996</v>
      </c>
      <c r="BV1016" s="226">
        <v>0.1</v>
      </c>
      <c r="BW1016" s="223">
        <v>1</v>
      </c>
      <c r="BX1016" s="222">
        <v>0.91</v>
      </c>
      <c r="BY1016" s="226">
        <v>0</v>
      </c>
      <c r="BZ1016" s="226">
        <v>0.86141667000470257</v>
      </c>
      <c r="CA1016" s="222">
        <v>0.35</v>
      </c>
      <c r="CB1016" s="225">
        <v>0.60347833380065852</v>
      </c>
      <c r="CC1016" s="198" t="str">
        <f t="shared" si="568"/>
        <v>Regular</v>
      </c>
      <c r="CD1016" s="225">
        <v>0.13858332999529746</v>
      </c>
      <c r="CE1016" s="220">
        <v>1</v>
      </c>
      <c r="CF1016" s="220">
        <v>1</v>
      </c>
      <c r="CG1016" s="225">
        <v>0.71286110999843244</v>
      </c>
      <c r="CH1016" s="199" t="str">
        <f t="shared" si="569"/>
        <v>Alta</v>
      </c>
      <c r="CI1016" s="220">
        <v>0</v>
      </c>
      <c r="CJ1016" s="220">
        <v>1</v>
      </c>
      <c r="CK1016" s="220">
        <v>4.7000000000000042E-2</v>
      </c>
      <c r="CL1016" s="227">
        <v>0.34900000000000003</v>
      </c>
      <c r="CM1016" s="200" t="str">
        <f t="shared" si="570"/>
        <v>Baja</v>
      </c>
      <c r="CN1016" s="220">
        <v>1</v>
      </c>
      <c r="CO1016" s="220">
        <v>1</v>
      </c>
      <c r="CP1016" s="200" t="str">
        <f t="shared" si="571"/>
        <v>Muy Alta</v>
      </c>
      <c r="CQ1016" s="228">
        <v>1.5827617486398053E-3</v>
      </c>
      <c r="CR1016" s="228">
        <v>1.5827617486398053E-3</v>
      </c>
      <c r="CS1016" s="200" t="str">
        <f t="shared" si="572"/>
        <v>Ninguna</v>
      </c>
      <c r="CT1016" s="201" t="str">
        <f t="shared" si="574"/>
        <v>Eutrofico</v>
      </c>
      <c r="CU1016" s="219" t="s">
        <v>3589</v>
      </c>
      <c r="CV1016" s="219" t="s">
        <v>3587</v>
      </c>
      <c r="CW1016" s="218">
        <v>44540</v>
      </c>
      <c r="CX1016" s="106" t="e">
        <f t="shared" si="573"/>
        <v>#VALUE!</v>
      </c>
    </row>
    <row r="1017" spans="1:102" ht="30" hidden="1" customHeight="1" x14ac:dyDescent="0.2">
      <c r="A1017" s="209">
        <v>2021</v>
      </c>
      <c r="B1017" s="210" t="s">
        <v>2974</v>
      </c>
      <c r="C1017" s="210" t="s">
        <v>602</v>
      </c>
      <c r="D1017" s="211" t="s">
        <v>2019</v>
      </c>
      <c r="E1017" s="210" t="s">
        <v>600</v>
      </c>
      <c r="F1017" s="212" t="s">
        <v>241</v>
      </c>
      <c r="G1017" s="212" t="s">
        <v>2020</v>
      </c>
      <c r="H1017" s="213">
        <v>-75.554522000000006</v>
      </c>
      <c r="I1017" s="214">
        <v>6.4554830000000001</v>
      </c>
      <c r="J1017" s="215">
        <v>836597.37699999998</v>
      </c>
      <c r="K1017" s="216">
        <v>1205844.9849</v>
      </c>
      <c r="L1017" s="217">
        <v>2481</v>
      </c>
      <c r="M1017" s="212">
        <v>2</v>
      </c>
      <c r="N1017" s="212" t="s">
        <v>79</v>
      </c>
      <c r="O1017" s="212" t="s">
        <v>2684</v>
      </c>
      <c r="P1017" s="212" t="s">
        <v>685</v>
      </c>
      <c r="Q1017" s="210" t="s">
        <v>2690</v>
      </c>
      <c r="R1017" s="210" t="s">
        <v>703</v>
      </c>
      <c r="S1017" s="210" t="s">
        <v>250</v>
      </c>
      <c r="T1017" s="210" t="s">
        <v>251</v>
      </c>
      <c r="U1017" s="211" t="s">
        <v>2021</v>
      </c>
      <c r="V1017" s="210" t="s">
        <v>253</v>
      </c>
      <c r="W1017" s="210" t="s">
        <v>601</v>
      </c>
      <c r="X1017" s="218" t="s">
        <v>602</v>
      </c>
      <c r="Y1017" s="218">
        <v>44525</v>
      </c>
      <c r="Z1017" s="219">
        <v>1230.75</v>
      </c>
      <c r="AA1017" s="219">
        <v>5.32</v>
      </c>
      <c r="AB1017" s="219" t="s">
        <v>88</v>
      </c>
      <c r="AC1017" s="219">
        <v>16.2</v>
      </c>
      <c r="AD1017" s="219">
        <v>21</v>
      </c>
      <c r="AE1017" s="219">
        <v>5.98</v>
      </c>
      <c r="AF1017" s="219">
        <v>82.1</v>
      </c>
      <c r="AG1017" s="219">
        <v>4.8000000000000007</v>
      </c>
      <c r="AH1017" s="220">
        <v>142</v>
      </c>
      <c r="AI1017" s="220">
        <v>48.4</v>
      </c>
      <c r="AJ1017" s="219" t="s">
        <v>88</v>
      </c>
      <c r="AK1017" s="219" t="s">
        <v>88</v>
      </c>
      <c r="AL1017" s="220" t="s">
        <v>88</v>
      </c>
      <c r="AM1017" s="220" t="s">
        <v>88</v>
      </c>
      <c r="AN1017" s="220">
        <v>25300</v>
      </c>
      <c r="AO1017" s="220" t="s">
        <v>88</v>
      </c>
      <c r="AP1017" s="220" t="e">
        <v>#VALUE!</v>
      </c>
      <c r="AQ1017" s="220" t="s">
        <v>88</v>
      </c>
      <c r="AR1017" s="220" t="s">
        <v>88</v>
      </c>
      <c r="AS1017" s="220" t="s">
        <v>88</v>
      </c>
      <c r="AT1017" s="220" t="s">
        <v>88</v>
      </c>
      <c r="AU1017" s="219" t="s">
        <v>88</v>
      </c>
      <c r="AV1017" s="220">
        <v>51</v>
      </c>
      <c r="AW1017" s="220" t="s">
        <v>88</v>
      </c>
      <c r="AX1017" s="220">
        <v>5.6</v>
      </c>
      <c r="AY1017" s="220">
        <v>2.48</v>
      </c>
      <c r="AZ1017" s="220" t="s">
        <v>88</v>
      </c>
      <c r="BA1017" s="220" t="s">
        <v>88</v>
      </c>
      <c r="BB1017" s="219" t="s">
        <v>88</v>
      </c>
      <c r="BC1017" s="219" t="s">
        <v>88</v>
      </c>
      <c r="BD1017" s="219" t="s">
        <v>88</v>
      </c>
      <c r="BE1017" s="221" t="s">
        <v>88</v>
      </c>
      <c r="BF1017" s="219" t="s">
        <v>88</v>
      </c>
      <c r="BG1017" s="219" t="s">
        <v>88</v>
      </c>
      <c r="BH1017" s="219" t="s">
        <v>88</v>
      </c>
      <c r="BI1017" s="222">
        <v>88.614481091118606</v>
      </c>
      <c r="BJ1017" s="223">
        <v>7.0431614851100672</v>
      </c>
      <c r="BK1017" s="223">
        <v>35.076198430444009</v>
      </c>
      <c r="BL1017" s="223">
        <v>2</v>
      </c>
      <c r="BM1017" s="223">
        <v>1</v>
      </c>
      <c r="BN1017" s="223">
        <v>2</v>
      </c>
      <c r="BO1017" s="223">
        <v>74.256454167796107</v>
      </c>
      <c r="BP1017" s="223">
        <v>5</v>
      </c>
      <c r="BQ1017" s="223">
        <v>20</v>
      </c>
      <c r="BR1017" s="220">
        <v>29.795394867236219</v>
      </c>
      <c r="BS1017" s="129" t="str">
        <f t="shared" si="567"/>
        <v>MALO</v>
      </c>
      <c r="BT1017" s="224">
        <v>2.258064516129032</v>
      </c>
      <c r="BU1017" s="225">
        <v>0.82099999999999995</v>
      </c>
      <c r="BV1017" s="226">
        <v>0.1</v>
      </c>
      <c r="BW1017" s="223">
        <v>0.41800801949765309</v>
      </c>
      <c r="BX1017" s="222">
        <v>0.125</v>
      </c>
      <c r="BY1017" s="226">
        <v>0.86699999999999999</v>
      </c>
      <c r="BZ1017" s="226" t="s">
        <v>3556</v>
      </c>
      <c r="CA1017" s="222">
        <v>0.15</v>
      </c>
      <c r="CB1017" s="225" t="e">
        <v>#VALUE!</v>
      </c>
      <c r="CC1017" s="198" t="e">
        <f t="shared" si="568"/>
        <v>#VALUE!</v>
      </c>
      <c r="CD1017" s="225">
        <v>1</v>
      </c>
      <c r="CE1017" s="220">
        <v>1</v>
      </c>
      <c r="CF1017" s="220">
        <v>1</v>
      </c>
      <c r="CG1017" s="225">
        <v>1</v>
      </c>
      <c r="CH1017" s="199" t="str">
        <f t="shared" si="569"/>
        <v>Muy Alta</v>
      </c>
      <c r="CI1017" s="220">
        <v>1</v>
      </c>
      <c r="CJ1017" s="220">
        <v>1</v>
      </c>
      <c r="CK1017" s="220">
        <v>0.17900000000000005</v>
      </c>
      <c r="CL1017" s="227">
        <v>0.72633333333333339</v>
      </c>
      <c r="CM1017" s="200" t="str">
        <f t="shared" si="570"/>
        <v>Alta</v>
      </c>
      <c r="CN1017" s="220">
        <v>0.13300000000000001</v>
      </c>
      <c r="CO1017" s="220">
        <v>0.13300000000000001</v>
      </c>
      <c r="CP1017" s="200" t="str">
        <f t="shared" si="571"/>
        <v>Ninguna</v>
      </c>
      <c r="CQ1017" s="228">
        <v>2.972809856372259E-6</v>
      </c>
      <c r="CR1017" s="228">
        <v>2.972809856372259E-6</v>
      </c>
      <c r="CS1017" s="200" t="str">
        <f t="shared" si="572"/>
        <v>Ninguna</v>
      </c>
      <c r="CT1017" s="201" t="str">
        <f t="shared" si="574"/>
        <v>Hipereutrofico</v>
      </c>
      <c r="CU1017" s="219" t="s">
        <v>3590</v>
      </c>
      <c r="CV1017" s="219" t="s">
        <v>3587</v>
      </c>
      <c r="CW1017" s="218">
        <v>44540</v>
      </c>
      <c r="CX1017" s="106" t="e">
        <f t="shared" si="573"/>
        <v>#VALUE!</v>
      </c>
    </row>
    <row r="1018" spans="1:102" ht="30" hidden="1" customHeight="1" x14ac:dyDescent="0.2">
      <c r="A1018" s="209">
        <v>2021</v>
      </c>
      <c r="B1018" s="210" t="s">
        <v>2970</v>
      </c>
      <c r="C1018" s="210" t="s">
        <v>561</v>
      </c>
      <c r="D1018" s="211" t="s">
        <v>2010</v>
      </c>
      <c r="E1018" s="210" t="s">
        <v>508</v>
      </c>
      <c r="F1018" s="212" t="s">
        <v>241</v>
      </c>
      <c r="G1018" s="212" t="s">
        <v>1507</v>
      </c>
      <c r="H1018" s="213">
        <v>-75.586590999999999</v>
      </c>
      <c r="I1018" s="214">
        <v>6.8251759999999999</v>
      </c>
      <c r="J1018" s="215">
        <v>833173.36609999998</v>
      </c>
      <c r="K1018" s="216">
        <v>1246753.3092</v>
      </c>
      <c r="L1018" s="217">
        <v>2705</v>
      </c>
      <c r="M1018" s="212">
        <v>2</v>
      </c>
      <c r="N1018" s="212" t="s">
        <v>79</v>
      </c>
      <c r="O1018" s="212" t="s">
        <v>2684</v>
      </c>
      <c r="P1018" s="212" t="s">
        <v>685</v>
      </c>
      <c r="Q1018" s="210" t="s">
        <v>2690</v>
      </c>
      <c r="R1018" s="210" t="s">
        <v>703</v>
      </c>
      <c r="S1018" s="210" t="s">
        <v>250</v>
      </c>
      <c r="T1018" s="210" t="s">
        <v>251</v>
      </c>
      <c r="U1018" s="211" t="s">
        <v>2011</v>
      </c>
      <c r="V1018" s="210" t="s">
        <v>2012</v>
      </c>
      <c r="W1018" s="210" t="s">
        <v>2013</v>
      </c>
      <c r="X1018" s="218" t="s">
        <v>561</v>
      </c>
      <c r="Y1018" s="218">
        <v>44526</v>
      </c>
      <c r="Z1018" s="219">
        <v>498</v>
      </c>
      <c r="AA1018" s="219">
        <v>5.97</v>
      </c>
      <c r="AB1018" s="219">
        <v>3742</v>
      </c>
      <c r="AC1018" s="219">
        <v>12.9</v>
      </c>
      <c r="AD1018" s="219">
        <v>14.4</v>
      </c>
      <c r="AE1018" s="219">
        <v>7.5</v>
      </c>
      <c r="AF1018" s="219">
        <v>98.3</v>
      </c>
      <c r="AG1018" s="219">
        <v>1.5</v>
      </c>
      <c r="AH1018" s="220">
        <v>23.4</v>
      </c>
      <c r="AI1018" s="220">
        <v>6.32</v>
      </c>
      <c r="AJ1018" s="219" t="s">
        <v>88</v>
      </c>
      <c r="AK1018" s="219" t="s">
        <v>88</v>
      </c>
      <c r="AL1018" s="220" t="s">
        <v>88</v>
      </c>
      <c r="AM1018" s="220" t="s">
        <v>88</v>
      </c>
      <c r="AN1018" s="220">
        <v>457</v>
      </c>
      <c r="AO1018" s="220" t="s">
        <v>88</v>
      </c>
      <c r="AP1018" s="220" t="e">
        <v>#VALUE!</v>
      </c>
      <c r="AQ1018" s="220" t="s">
        <v>88</v>
      </c>
      <c r="AR1018" s="220" t="s">
        <v>88</v>
      </c>
      <c r="AS1018" s="220" t="s">
        <v>88</v>
      </c>
      <c r="AT1018" s="220" t="s">
        <v>88</v>
      </c>
      <c r="AU1018" s="219" t="s">
        <v>88</v>
      </c>
      <c r="AV1018" s="220">
        <v>18</v>
      </c>
      <c r="AW1018" s="220" t="s">
        <v>88</v>
      </c>
      <c r="AX1018" s="220">
        <v>2.5</v>
      </c>
      <c r="AY1018" s="220">
        <v>0.25800000000000001</v>
      </c>
      <c r="AZ1018" s="220" t="s">
        <v>88</v>
      </c>
      <c r="BA1018" s="220" t="s">
        <v>88</v>
      </c>
      <c r="BB1018" s="219" t="s">
        <v>88</v>
      </c>
      <c r="BC1018" s="219" t="s">
        <v>88</v>
      </c>
      <c r="BD1018" s="219" t="s">
        <v>88</v>
      </c>
      <c r="BE1018" s="221" t="s">
        <v>88</v>
      </c>
      <c r="BF1018" s="219" t="s">
        <v>88</v>
      </c>
      <c r="BG1018" s="219" t="s">
        <v>88</v>
      </c>
      <c r="BH1018" s="219" t="s">
        <v>88</v>
      </c>
      <c r="BI1018" s="222">
        <v>98.526893379394522</v>
      </c>
      <c r="BJ1018" s="223">
        <v>29.10667725061354</v>
      </c>
      <c r="BK1018" s="223">
        <v>55.132815682969948</v>
      </c>
      <c r="BL1018" s="223">
        <v>49.633158039178042</v>
      </c>
      <c r="BM1018" s="223">
        <v>1</v>
      </c>
      <c r="BN1018" s="223">
        <v>2</v>
      </c>
      <c r="BO1018" s="223">
        <v>87.919066131017189</v>
      </c>
      <c r="BP1018" s="223">
        <v>5</v>
      </c>
      <c r="BQ1018" s="223">
        <v>20</v>
      </c>
      <c r="BR1018" s="220">
        <v>43.822803957133232</v>
      </c>
      <c r="BS1018" s="129" t="str">
        <f t="shared" si="567"/>
        <v>MALO</v>
      </c>
      <c r="BT1018" s="224">
        <v>9.6899224806201545</v>
      </c>
      <c r="BU1018" s="225">
        <v>0.98299999999999998</v>
      </c>
      <c r="BV1018" s="226">
        <v>0.65451858709176858</v>
      </c>
      <c r="BW1018" s="223">
        <v>0.58611549918537698</v>
      </c>
      <c r="BX1018" s="222">
        <v>0.71</v>
      </c>
      <c r="BY1018" s="226">
        <v>0.96599999999999997</v>
      </c>
      <c r="BZ1018" s="226">
        <v>0</v>
      </c>
      <c r="CA1018" s="222">
        <v>0.35</v>
      </c>
      <c r="CB1018" s="225">
        <v>0.61460877207880038</v>
      </c>
      <c r="CC1018" s="198" t="str">
        <f t="shared" si="568"/>
        <v>Regular</v>
      </c>
      <c r="CD1018" s="225">
        <v>1</v>
      </c>
      <c r="CE1018" s="220">
        <v>1</v>
      </c>
      <c r="CF1018" s="220">
        <v>1</v>
      </c>
      <c r="CG1018" s="225">
        <v>1</v>
      </c>
      <c r="CH1018" s="199" t="str">
        <f t="shared" si="569"/>
        <v>Muy Alta</v>
      </c>
      <c r="CI1018" s="220">
        <v>0.51050195479766947</v>
      </c>
      <c r="CJ1018" s="220">
        <v>1</v>
      </c>
      <c r="CK1018" s="220">
        <v>1.7000000000000015E-2</v>
      </c>
      <c r="CL1018" s="227">
        <v>0.50916731826588979</v>
      </c>
      <c r="CM1018" s="200" t="str">
        <f t="shared" si="570"/>
        <v>Media</v>
      </c>
      <c r="CN1018" s="220">
        <v>3.4000000000000002E-2</v>
      </c>
      <c r="CO1018" s="220">
        <v>3.4000000000000002E-2</v>
      </c>
      <c r="CP1018" s="200" t="str">
        <f t="shared" si="571"/>
        <v>Ninguna</v>
      </c>
      <c r="CQ1018" s="228">
        <v>2.7993786190701087E-5</v>
      </c>
      <c r="CR1018" s="228">
        <v>2.7993786190701087E-5</v>
      </c>
      <c r="CS1018" s="200" t="str">
        <f t="shared" si="572"/>
        <v>Ninguna</v>
      </c>
      <c r="CT1018" s="201" t="str">
        <f t="shared" si="574"/>
        <v>Eutrofico</v>
      </c>
      <c r="CU1018" s="219" t="s">
        <v>3591</v>
      </c>
      <c r="CV1018" s="219" t="s">
        <v>3587</v>
      </c>
      <c r="CW1018" s="218">
        <v>44540</v>
      </c>
      <c r="CX1018" s="106" t="e">
        <f t="shared" si="573"/>
        <v>#VALUE!</v>
      </c>
    </row>
    <row r="1019" spans="1:102" ht="30" hidden="1" customHeight="1" x14ac:dyDescent="0.2">
      <c r="A1019" s="209">
        <v>2021</v>
      </c>
      <c r="B1019" s="210" t="s">
        <v>2162</v>
      </c>
      <c r="C1019" s="210" t="s">
        <v>3031</v>
      </c>
      <c r="D1019" s="211" t="s">
        <v>2164</v>
      </c>
      <c r="E1019" s="210" t="s">
        <v>1328</v>
      </c>
      <c r="F1019" s="212" t="s">
        <v>241</v>
      </c>
      <c r="G1019" s="212" t="s">
        <v>1507</v>
      </c>
      <c r="H1019" s="213">
        <v>-75.671835000000002</v>
      </c>
      <c r="I1019" s="214">
        <v>6.7800539999999998</v>
      </c>
      <c r="J1019" s="215">
        <v>823731.00910000002</v>
      </c>
      <c r="K1019" s="216">
        <v>1241791.7274</v>
      </c>
      <c r="L1019" s="217">
        <v>2713</v>
      </c>
      <c r="M1019" s="212">
        <v>2</v>
      </c>
      <c r="N1019" s="212" t="s">
        <v>79</v>
      </c>
      <c r="O1019" s="212" t="s">
        <v>2545</v>
      </c>
      <c r="P1019" s="212" t="s">
        <v>80</v>
      </c>
      <c r="Q1019" s="210" t="s">
        <v>2546</v>
      </c>
      <c r="R1019" s="210" t="s">
        <v>667</v>
      </c>
      <c r="S1019" s="210" t="s">
        <v>181</v>
      </c>
      <c r="T1019" s="210" t="s">
        <v>668</v>
      </c>
      <c r="U1019" s="211" t="s">
        <v>276</v>
      </c>
      <c r="V1019" s="210" t="s">
        <v>277</v>
      </c>
      <c r="W1019" s="210" t="s">
        <v>2165</v>
      </c>
      <c r="X1019" s="218" t="s">
        <v>3031</v>
      </c>
      <c r="Y1019" s="218">
        <v>44530</v>
      </c>
      <c r="Z1019" s="219">
        <v>1222</v>
      </c>
      <c r="AA1019" s="219">
        <v>7.29</v>
      </c>
      <c r="AB1019" s="219">
        <v>25.66</v>
      </c>
      <c r="AC1019" s="219">
        <v>12.5</v>
      </c>
      <c r="AD1019" s="219">
        <v>21.6</v>
      </c>
      <c r="AE1019" s="219">
        <v>8.1199999999999992</v>
      </c>
      <c r="AF1019" s="219">
        <v>103.9</v>
      </c>
      <c r="AG1019" s="219">
        <v>9.1000000000000014</v>
      </c>
      <c r="AH1019" s="220">
        <v>18.399999999999999</v>
      </c>
      <c r="AI1019" s="220">
        <v>2</v>
      </c>
      <c r="AJ1019" s="219" t="s">
        <v>88</v>
      </c>
      <c r="AK1019" s="219" t="s">
        <v>88</v>
      </c>
      <c r="AL1019" s="220">
        <v>20</v>
      </c>
      <c r="AM1019" s="220" t="s">
        <v>88</v>
      </c>
      <c r="AN1019" s="220" t="s">
        <v>88</v>
      </c>
      <c r="AO1019" s="220" t="s">
        <v>88</v>
      </c>
      <c r="AP1019" s="220">
        <v>0.3727294939593484</v>
      </c>
      <c r="AQ1019" s="220" t="s">
        <v>88</v>
      </c>
      <c r="AR1019" s="220" t="s">
        <v>88</v>
      </c>
      <c r="AS1019" s="220">
        <v>1.59</v>
      </c>
      <c r="AT1019" s="220" t="s">
        <v>88</v>
      </c>
      <c r="AU1019" s="219" t="s">
        <v>88</v>
      </c>
      <c r="AV1019" s="220">
        <v>7</v>
      </c>
      <c r="AW1019" s="220" t="s">
        <v>88</v>
      </c>
      <c r="AX1019" s="220">
        <v>2.5</v>
      </c>
      <c r="AY1019" s="220">
        <v>0.20699999999999999</v>
      </c>
      <c r="AZ1019" s="220" t="s">
        <v>88</v>
      </c>
      <c r="BA1019" s="220" t="s">
        <v>88</v>
      </c>
      <c r="BB1019" s="219" t="s">
        <v>88</v>
      </c>
      <c r="BC1019" s="219" t="s">
        <v>88</v>
      </c>
      <c r="BD1019" s="219" t="s">
        <v>88</v>
      </c>
      <c r="BE1019" s="221" t="s">
        <v>88</v>
      </c>
      <c r="BF1019" s="219" t="s">
        <v>88</v>
      </c>
      <c r="BG1019" s="219" t="s">
        <v>88</v>
      </c>
      <c r="BH1019" s="219" t="s">
        <v>88</v>
      </c>
      <c r="BI1019" s="222">
        <v>98.65807084913466</v>
      </c>
      <c r="BJ1019" s="223">
        <v>2</v>
      </c>
      <c r="BK1019" s="223">
        <v>93.091536811021314</v>
      </c>
      <c r="BL1019" s="223">
        <v>80.14150832</v>
      </c>
      <c r="BM1019" s="223">
        <v>89.509105841215927</v>
      </c>
      <c r="BN1019" s="223">
        <v>2</v>
      </c>
      <c r="BO1019" s="223">
        <v>49.775389765282817</v>
      </c>
      <c r="BP1019" s="223">
        <v>94.041023812177215</v>
      </c>
      <c r="BQ1019" s="223">
        <v>20</v>
      </c>
      <c r="BR1019" s="220">
        <v>59.19923847438929</v>
      </c>
      <c r="BS1019" s="129" t="str">
        <f t="shared" si="567"/>
        <v>MEDIA</v>
      </c>
      <c r="BT1019" s="224">
        <v>12.077294685990339</v>
      </c>
      <c r="BU1019" s="225">
        <v>0.96099999999999985</v>
      </c>
      <c r="BV1019" s="226">
        <v>0.1</v>
      </c>
      <c r="BW1019" s="223">
        <v>1</v>
      </c>
      <c r="BX1019" s="222">
        <v>0.91</v>
      </c>
      <c r="BY1019" s="226">
        <v>0.999</v>
      </c>
      <c r="BZ1019" s="226">
        <v>0.95749853367360249</v>
      </c>
      <c r="CA1019" s="222">
        <v>0.6</v>
      </c>
      <c r="CB1019" s="225">
        <v>0.79306979471430439</v>
      </c>
      <c r="CC1019" s="198" t="str">
        <f t="shared" si="568"/>
        <v>Aceptable</v>
      </c>
      <c r="CD1019" s="225">
        <v>4.2501466326397459E-2</v>
      </c>
      <c r="CE1019" s="220">
        <v>1</v>
      </c>
      <c r="CF1019" s="220">
        <v>1</v>
      </c>
      <c r="CG1019" s="225">
        <v>0.68083382210879917</v>
      </c>
      <c r="CH1019" s="199" t="str">
        <f t="shared" si="569"/>
        <v>Alta</v>
      </c>
      <c r="CI1019" s="220">
        <v>0</v>
      </c>
      <c r="CJ1019" s="220">
        <v>1</v>
      </c>
      <c r="CK1019" s="220">
        <v>0</v>
      </c>
      <c r="CL1019" s="227">
        <v>0.33333333333333331</v>
      </c>
      <c r="CM1019" s="200" t="str">
        <f t="shared" si="570"/>
        <v>Baja</v>
      </c>
      <c r="CN1019" s="220">
        <v>0</v>
      </c>
      <c r="CO1019" s="220">
        <v>0</v>
      </c>
      <c r="CP1019" s="200" t="str">
        <f t="shared" si="571"/>
        <v>Ninguna</v>
      </c>
      <c r="CQ1019" s="228">
        <v>2.6527557317695184E-3</v>
      </c>
      <c r="CR1019" s="228">
        <v>2.6527557317695184E-3</v>
      </c>
      <c r="CS1019" s="200" t="str">
        <f t="shared" si="572"/>
        <v>Ninguna</v>
      </c>
      <c r="CT1019" s="201" t="str">
        <f t="shared" si="574"/>
        <v>Eutrofico</v>
      </c>
      <c r="CU1019" s="219" t="s">
        <v>3592</v>
      </c>
      <c r="CV1019" s="219" t="s">
        <v>3593</v>
      </c>
      <c r="CW1019" s="218">
        <v>44550</v>
      </c>
      <c r="CX1019" s="106" t="e">
        <f t="shared" si="573"/>
        <v>#VALUE!</v>
      </c>
    </row>
    <row r="1020" spans="1:102" ht="30" hidden="1" customHeight="1" x14ac:dyDescent="0.2">
      <c r="A1020" s="209">
        <v>2021</v>
      </c>
      <c r="B1020" s="210" t="s">
        <v>2168</v>
      </c>
      <c r="C1020" s="210" t="s">
        <v>277</v>
      </c>
      <c r="D1020" s="211" t="s">
        <v>2169</v>
      </c>
      <c r="E1020" s="210" t="s">
        <v>1328</v>
      </c>
      <c r="F1020" s="212" t="s">
        <v>241</v>
      </c>
      <c r="G1020" s="212" t="s">
        <v>1494</v>
      </c>
      <c r="H1020" s="213">
        <v>-75.665908000000002</v>
      </c>
      <c r="I1020" s="214">
        <v>6.8815</v>
      </c>
      <c r="J1020" s="215">
        <v>824423.47900000005</v>
      </c>
      <c r="K1020" s="216">
        <v>1253012.7079</v>
      </c>
      <c r="L1020" s="217">
        <v>2453</v>
      </c>
      <c r="M1020" s="212">
        <v>2</v>
      </c>
      <c r="N1020" s="212" t="s">
        <v>79</v>
      </c>
      <c r="O1020" s="212" t="s">
        <v>2545</v>
      </c>
      <c r="P1020" s="212" t="s">
        <v>80</v>
      </c>
      <c r="Q1020" s="210" t="s">
        <v>2546</v>
      </c>
      <c r="R1020" s="210" t="s">
        <v>667</v>
      </c>
      <c r="S1020" s="210" t="s">
        <v>181</v>
      </c>
      <c r="T1020" s="210" t="s">
        <v>668</v>
      </c>
      <c r="U1020" s="211" t="s">
        <v>276</v>
      </c>
      <c r="V1020" s="210" t="s">
        <v>277</v>
      </c>
      <c r="W1020" s="210" t="s">
        <v>278</v>
      </c>
      <c r="X1020" s="218" t="s">
        <v>277</v>
      </c>
      <c r="Y1020" s="218">
        <v>44530</v>
      </c>
      <c r="Z1020" s="219">
        <v>4691</v>
      </c>
      <c r="AA1020" s="219">
        <v>6.48</v>
      </c>
      <c r="AB1020" s="219">
        <v>31.69</v>
      </c>
      <c r="AC1020" s="219">
        <v>13.9</v>
      </c>
      <c r="AD1020" s="219">
        <v>18.100000000000001</v>
      </c>
      <c r="AE1020" s="219">
        <v>8.19</v>
      </c>
      <c r="AF1020" s="219">
        <v>106.9</v>
      </c>
      <c r="AG1020" s="219">
        <v>4.2000000000000011</v>
      </c>
      <c r="AH1020" s="220">
        <v>10</v>
      </c>
      <c r="AI1020" s="220">
        <v>2</v>
      </c>
      <c r="AJ1020" s="219" t="s">
        <v>88</v>
      </c>
      <c r="AK1020" s="219" t="s">
        <v>88</v>
      </c>
      <c r="AL1020" s="220">
        <v>2920</v>
      </c>
      <c r="AM1020" s="220" t="s">
        <v>88</v>
      </c>
      <c r="AN1020" s="220" t="s">
        <v>88</v>
      </c>
      <c r="AO1020" s="220" t="s">
        <v>88</v>
      </c>
      <c r="AP1020" s="220">
        <v>0.40209606015008492</v>
      </c>
      <c r="AQ1020" s="220" t="s">
        <v>88</v>
      </c>
      <c r="AR1020" s="220" t="s">
        <v>88</v>
      </c>
      <c r="AS1020" s="220">
        <v>56.7</v>
      </c>
      <c r="AT1020" s="220" t="s">
        <v>88</v>
      </c>
      <c r="AU1020" s="219" t="s">
        <v>88</v>
      </c>
      <c r="AV1020" s="220">
        <v>58</v>
      </c>
      <c r="AW1020" s="220" t="s">
        <v>88</v>
      </c>
      <c r="AX1020" s="220">
        <v>2.5</v>
      </c>
      <c r="AY1020" s="220">
        <v>0.36399999999999999</v>
      </c>
      <c r="AZ1020" s="220" t="s">
        <v>88</v>
      </c>
      <c r="BA1020" s="220" t="s">
        <v>88</v>
      </c>
      <c r="BB1020" s="219" t="s">
        <v>88</v>
      </c>
      <c r="BC1020" s="219" t="s">
        <v>88</v>
      </c>
      <c r="BD1020" s="219" t="s">
        <v>88</v>
      </c>
      <c r="BE1020" s="221" t="s">
        <v>88</v>
      </c>
      <c r="BF1020" s="219" t="s">
        <v>88</v>
      </c>
      <c r="BG1020" s="219" t="s">
        <v>88</v>
      </c>
      <c r="BH1020" s="219" t="s">
        <v>88</v>
      </c>
      <c r="BI1020" s="222">
        <v>98.036011766053477</v>
      </c>
      <c r="BJ1020" s="223">
        <v>2</v>
      </c>
      <c r="BK1020" s="223">
        <v>73.048916739604437</v>
      </c>
      <c r="BL1020" s="223">
        <v>80.14150832</v>
      </c>
      <c r="BM1020" s="223">
        <v>88.685862504929929</v>
      </c>
      <c r="BN1020" s="223">
        <v>2</v>
      </c>
      <c r="BO1020" s="223">
        <v>77.35795611869375</v>
      </c>
      <c r="BP1020" s="223">
        <v>35.514717387486215</v>
      </c>
      <c r="BQ1020" s="223">
        <v>20</v>
      </c>
      <c r="BR1020" s="220">
        <v>54.882628010146853</v>
      </c>
      <c r="BS1020" s="129" t="str">
        <f t="shared" si="567"/>
        <v>MEDIA</v>
      </c>
      <c r="BT1020" s="224">
        <v>6.8681318681318686</v>
      </c>
      <c r="BU1020" s="225">
        <v>0.93099999999999983</v>
      </c>
      <c r="BV1020" s="226">
        <v>0.1</v>
      </c>
      <c r="BW1020" s="223">
        <v>0.76412364703605784</v>
      </c>
      <c r="BX1020" s="222">
        <v>0.91</v>
      </c>
      <c r="BY1020" s="226">
        <v>0.84599999999999997</v>
      </c>
      <c r="BZ1020" s="226">
        <v>0.94360562335916898</v>
      </c>
      <c r="CA1020" s="222">
        <v>0.35</v>
      </c>
      <c r="CB1020" s="225">
        <v>0.69688209785533184</v>
      </c>
      <c r="CC1020" s="198" t="str">
        <f t="shared" si="568"/>
        <v>Regular</v>
      </c>
      <c r="CD1020" s="225">
        <v>5.6394376640831044E-2</v>
      </c>
      <c r="CE1020" s="220">
        <v>1</v>
      </c>
      <c r="CF1020" s="220">
        <v>1</v>
      </c>
      <c r="CG1020" s="225">
        <v>0.68546479221361034</v>
      </c>
      <c r="CH1020" s="199" t="str">
        <f t="shared" si="569"/>
        <v>Alta</v>
      </c>
      <c r="CI1020" s="220">
        <v>0</v>
      </c>
      <c r="CJ1020" s="220">
        <v>1</v>
      </c>
      <c r="CK1020" s="220">
        <v>0</v>
      </c>
      <c r="CL1020" s="227">
        <v>0.33333333333333331</v>
      </c>
      <c r="CM1020" s="200" t="str">
        <f t="shared" si="570"/>
        <v>Baja</v>
      </c>
      <c r="CN1020" s="220">
        <v>0.15400000000000003</v>
      </c>
      <c r="CO1020" s="220">
        <v>0.15400000000000003</v>
      </c>
      <c r="CP1020" s="200" t="str">
        <f t="shared" si="571"/>
        <v>Ninguna</v>
      </c>
      <c r="CQ1020" s="228">
        <v>1.6260890076070489E-4</v>
      </c>
      <c r="CR1020" s="228">
        <v>1.6260890076070489E-4</v>
      </c>
      <c r="CS1020" s="200" t="str">
        <f t="shared" si="572"/>
        <v>Ninguna</v>
      </c>
      <c r="CT1020" s="201" t="str">
        <f t="shared" si="574"/>
        <v>Eutrofico</v>
      </c>
      <c r="CU1020" s="219" t="s">
        <v>3594</v>
      </c>
      <c r="CV1020" s="219" t="s">
        <v>3593</v>
      </c>
      <c r="CW1020" s="218">
        <v>44550</v>
      </c>
      <c r="CX1020" s="106" t="e">
        <f t="shared" si="573"/>
        <v>#VALUE!</v>
      </c>
    </row>
    <row r="1021" spans="1:102" ht="30" hidden="1" customHeight="1" x14ac:dyDescent="0.2">
      <c r="A1021" s="209">
        <v>2021</v>
      </c>
      <c r="B1021" s="210" t="s">
        <v>2171</v>
      </c>
      <c r="C1021" s="210" t="s">
        <v>277</v>
      </c>
      <c r="D1021" s="211" t="s">
        <v>2172</v>
      </c>
      <c r="E1021" s="210" t="s">
        <v>2173</v>
      </c>
      <c r="F1021" s="212" t="s">
        <v>241</v>
      </c>
      <c r="G1021" s="212" t="s">
        <v>1578</v>
      </c>
      <c r="H1021" s="213">
        <v>-75.672936000000007</v>
      </c>
      <c r="I1021" s="214">
        <v>6.9386650000000003</v>
      </c>
      <c r="J1021" s="215">
        <v>823667.62379999994</v>
      </c>
      <c r="K1021" s="216">
        <v>1259339.5893999999</v>
      </c>
      <c r="L1021" s="217">
        <v>1415</v>
      </c>
      <c r="M1021" s="212">
        <v>2</v>
      </c>
      <c r="N1021" s="212" t="s">
        <v>79</v>
      </c>
      <c r="O1021" s="212" t="s">
        <v>2545</v>
      </c>
      <c r="P1021" s="212" t="s">
        <v>80</v>
      </c>
      <c r="Q1021" s="210" t="s">
        <v>2546</v>
      </c>
      <c r="R1021" s="210" t="s">
        <v>667</v>
      </c>
      <c r="S1021" s="210" t="s">
        <v>181</v>
      </c>
      <c r="T1021" s="210" t="s">
        <v>668</v>
      </c>
      <c r="U1021" s="211" t="s">
        <v>276</v>
      </c>
      <c r="V1021" s="210" t="s">
        <v>277</v>
      </c>
      <c r="W1021" s="210" t="s">
        <v>278</v>
      </c>
      <c r="X1021" s="218" t="s">
        <v>277</v>
      </c>
      <c r="Y1021" s="218">
        <v>44530</v>
      </c>
      <c r="Z1021" s="219" t="s">
        <v>88</v>
      </c>
      <c r="AA1021" s="219">
        <v>7.13</v>
      </c>
      <c r="AB1021" s="219">
        <v>40.729999999999997</v>
      </c>
      <c r="AC1021" s="219">
        <v>18.3</v>
      </c>
      <c r="AD1021" s="219">
        <v>22.1</v>
      </c>
      <c r="AE1021" s="219">
        <v>8.57</v>
      </c>
      <c r="AF1021" s="219">
        <v>104.4</v>
      </c>
      <c r="AG1021" s="219">
        <v>3.8000000000000007</v>
      </c>
      <c r="AH1021" s="220">
        <v>64.099999999999994</v>
      </c>
      <c r="AI1021" s="220">
        <v>2.5</v>
      </c>
      <c r="AJ1021" s="219" t="s">
        <v>88</v>
      </c>
      <c r="AK1021" s="219" t="s">
        <v>88</v>
      </c>
      <c r="AL1021" s="220">
        <v>13960</v>
      </c>
      <c r="AM1021" s="220" t="s">
        <v>88</v>
      </c>
      <c r="AN1021" s="220" t="s">
        <v>88</v>
      </c>
      <c r="AO1021" s="220" t="s">
        <v>88</v>
      </c>
      <c r="AP1021" s="220">
        <v>0.49697265861246459</v>
      </c>
      <c r="AQ1021" s="220" t="s">
        <v>88</v>
      </c>
      <c r="AR1021" s="220" t="s">
        <v>88</v>
      </c>
      <c r="AS1021" s="220">
        <v>321</v>
      </c>
      <c r="AT1021" s="220" t="s">
        <v>88</v>
      </c>
      <c r="AU1021" s="219" t="s">
        <v>88</v>
      </c>
      <c r="AV1021" s="220">
        <v>408</v>
      </c>
      <c r="AW1021" s="220" t="s">
        <v>88</v>
      </c>
      <c r="AX1021" s="220">
        <v>2.5</v>
      </c>
      <c r="AY1021" s="220">
        <v>0.67</v>
      </c>
      <c r="AZ1021" s="220" t="s">
        <v>88</v>
      </c>
      <c r="BA1021" s="220" t="s">
        <v>88</v>
      </c>
      <c r="BB1021" s="219" t="s">
        <v>88</v>
      </c>
      <c r="BC1021" s="219" t="s">
        <v>88</v>
      </c>
      <c r="BD1021" s="219" t="s">
        <v>88</v>
      </c>
      <c r="BE1021" s="221" t="s">
        <v>88</v>
      </c>
      <c r="BF1021" s="219" t="s">
        <v>88</v>
      </c>
      <c r="BG1021" s="219" t="s">
        <v>88</v>
      </c>
      <c r="BH1021" s="219" t="s">
        <v>88</v>
      </c>
      <c r="BI1021" s="222">
        <v>98.58697666289774</v>
      </c>
      <c r="BJ1021" s="223">
        <v>2</v>
      </c>
      <c r="BK1021" s="223">
        <v>91.087379731607115</v>
      </c>
      <c r="BL1021" s="223">
        <v>75.784936328124999</v>
      </c>
      <c r="BM1021" s="223">
        <v>86.09919600189582</v>
      </c>
      <c r="BN1021" s="223">
        <v>2</v>
      </c>
      <c r="BO1021" s="223">
        <v>79.306378458376571</v>
      </c>
      <c r="BP1021" s="223">
        <v>5</v>
      </c>
      <c r="BQ1021" s="223">
        <v>20</v>
      </c>
      <c r="BR1021" s="220">
        <v>53.976298245290394</v>
      </c>
      <c r="BS1021" s="129" t="str">
        <f t="shared" si="567"/>
        <v>MEDIA</v>
      </c>
      <c r="BT1021" s="224">
        <v>3.7313432835820892</v>
      </c>
      <c r="BU1021" s="225">
        <v>0.95599999999999996</v>
      </c>
      <c r="BV1021" s="226">
        <v>0.1</v>
      </c>
      <c r="BW1021" s="223">
        <v>1</v>
      </c>
      <c r="BX1021" s="222">
        <v>0.26</v>
      </c>
      <c r="BY1021" s="226">
        <v>0</v>
      </c>
      <c r="BZ1021" s="226">
        <v>0.92106214709051426</v>
      </c>
      <c r="CA1021" s="222">
        <v>0.15</v>
      </c>
      <c r="CB1021" s="225">
        <v>0.49330870059267207</v>
      </c>
      <c r="CC1021" s="198" t="str">
        <f t="shared" si="568"/>
        <v>Mala</v>
      </c>
      <c r="CD1021" s="225">
        <v>7.8937852909485726E-2</v>
      </c>
      <c r="CE1021" s="220">
        <v>1</v>
      </c>
      <c r="CF1021" s="220">
        <v>1</v>
      </c>
      <c r="CG1021" s="225">
        <v>0.69297928430316202</v>
      </c>
      <c r="CH1021" s="199" t="str">
        <f t="shared" si="569"/>
        <v>Alta</v>
      </c>
      <c r="CI1021" s="220">
        <v>0.22855800607042631</v>
      </c>
      <c r="CJ1021" s="220">
        <v>1</v>
      </c>
      <c r="CK1021" s="220">
        <v>0</v>
      </c>
      <c r="CL1021" s="227">
        <v>0.40951933535680879</v>
      </c>
      <c r="CM1021" s="200" t="str">
        <f t="shared" si="570"/>
        <v>Media</v>
      </c>
      <c r="CN1021" s="220">
        <v>1</v>
      </c>
      <c r="CO1021" s="220">
        <v>1</v>
      </c>
      <c r="CP1021" s="200" t="str">
        <f t="shared" si="571"/>
        <v>Muy Alta</v>
      </c>
      <c r="CQ1021" s="228">
        <v>1.5291697466401659E-3</v>
      </c>
      <c r="CR1021" s="228">
        <v>1.5291697466401659E-3</v>
      </c>
      <c r="CS1021" s="200" t="str">
        <f t="shared" si="572"/>
        <v>Ninguna</v>
      </c>
      <c r="CT1021" s="201" t="str">
        <f t="shared" si="574"/>
        <v>Eutrofico</v>
      </c>
      <c r="CU1021" s="219" t="s">
        <v>3595</v>
      </c>
      <c r="CV1021" s="219" t="s">
        <v>3593</v>
      </c>
      <c r="CW1021" s="218">
        <v>44550</v>
      </c>
      <c r="CX1021" s="106" t="e">
        <f t="shared" si="573"/>
        <v>#VALUE!</v>
      </c>
    </row>
    <row r="1022" spans="1:102" ht="30" hidden="1" customHeight="1" x14ac:dyDescent="0.2">
      <c r="A1022" s="209">
        <v>2021</v>
      </c>
      <c r="B1022" s="210" t="s">
        <v>2175</v>
      </c>
      <c r="C1022" s="210" t="s">
        <v>277</v>
      </c>
      <c r="D1022" s="211" t="s">
        <v>2176</v>
      </c>
      <c r="E1022" s="210" t="s">
        <v>2173</v>
      </c>
      <c r="F1022" s="212" t="s">
        <v>241</v>
      </c>
      <c r="G1022" s="212" t="s">
        <v>1951</v>
      </c>
      <c r="H1022" s="213">
        <v>-75.656831999999994</v>
      </c>
      <c r="I1022" s="214">
        <v>7.0272750000000004</v>
      </c>
      <c r="J1022" s="215">
        <v>825480.79779999994</v>
      </c>
      <c r="K1022" s="216">
        <v>1269136.7083999999</v>
      </c>
      <c r="L1022" s="217">
        <v>567</v>
      </c>
      <c r="M1022" s="212">
        <v>2</v>
      </c>
      <c r="N1022" s="212" t="s">
        <v>79</v>
      </c>
      <c r="O1022" s="212" t="s">
        <v>2545</v>
      </c>
      <c r="P1022" s="212" t="s">
        <v>80</v>
      </c>
      <c r="Q1022" s="210" t="s">
        <v>2546</v>
      </c>
      <c r="R1022" s="210" t="s">
        <v>667</v>
      </c>
      <c r="S1022" s="210" t="s">
        <v>181</v>
      </c>
      <c r="T1022" s="210" t="s">
        <v>668</v>
      </c>
      <c r="U1022" s="211" t="s">
        <v>276</v>
      </c>
      <c r="V1022" s="210" t="s">
        <v>277</v>
      </c>
      <c r="W1022" s="210" t="s">
        <v>278</v>
      </c>
      <c r="X1022" s="218" t="s">
        <v>277</v>
      </c>
      <c r="Y1022" s="218">
        <v>44530</v>
      </c>
      <c r="Z1022" s="219" t="s">
        <v>88</v>
      </c>
      <c r="AA1022" s="219">
        <v>7.18</v>
      </c>
      <c r="AB1022" s="219">
        <v>59.69</v>
      </c>
      <c r="AC1022" s="219">
        <v>20.2</v>
      </c>
      <c r="AD1022" s="219">
        <v>24.2</v>
      </c>
      <c r="AE1022" s="219">
        <v>8.5399999999999991</v>
      </c>
      <c r="AF1022" s="219">
        <v>102</v>
      </c>
      <c r="AG1022" s="219">
        <v>4</v>
      </c>
      <c r="AH1022" s="220">
        <v>61.6</v>
      </c>
      <c r="AI1022" s="220">
        <v>4</v>
      </c>
      <c r="AJ1022" s="219" t="s">
        <v>88</v>
      </c>
      <c r="AK1022" s="219" t="s">
        <v>88</v>
      </c>
      <c r="AL1022" s="220">
        <v>10120</v>
      </c>
      <c r="AM1022" s="220" t="s">
        <v>88</v>
      </c>
      <c r="AN1022" s="220" t="s">
        <v>88</v>
      </c>
      <c r="AO1022" s="220" t="s">
        <v>88</v>
      </c>
      <c r="AP1022" s="220">
        <v>0.82226385334062313</v>
      </c>
      <c r="AQ1022" s="220" t="s">
        <v>88</v>
      </c>
      <c r="AR1022" s="220" t="s">
        <v>88</v>
      </c>
      <c r="AS1022" s="220">
        <v>281</v>
      </c>
      <c r="AT1022" s="220" t="s">
        <v>88</v>
      </c>
      <c r="AU1022" s="219" t="s">
        <v>88</v>
      </c>
      <c r="AV1022" s="220">
        <v>435</v>
      </c>
      <c r="AW1022" s="220" t="s">
        <v>88</v>
      </c>
      <c r="AX1022" s="220">
        <v>2.5</v>
      </c>
      <c r="AY1022" s="220">
        <v>0.82399999999999995</v>
      </c>
      <c r="AZ1022" s="220" t="s">
        <v>88</v>
      </c>
      <c r="BA1022" s="220" t="s">
        <v>88</v>
      </c>
      <c r="BB1022" s="219" t="s">
        <v>88</v>
      </c>
      <c r="BC1022" s="219" t="s">
        <v>88</v>
      </c>
      <c r="BD1022" s="219" t="s">
        <v>88</v>
      </c>
      <c r="BE1022" s="221" t="s">
        <v>88</v>
      </c>
      <c r="BF1022" s="219" t="s">
        <v>88</v>
      </c>
      <c r="BG1022" s="219" t="s">
        <v>88</v>
      </c>
      <c r="BH1022" s="219" t="s">
        <v>88</v>
      </c>
      <c r="BI1022" s="222">
        <v>98.806057067680015</v>
      </c>
      <c r="BJ1022" s="223">
        <v>2</v>
      </c>
      <c r="BK1022" s="223">
        <v>91.864041684220155</v>
      </c>
      <c r="BL1022" s="223">
        <v>64.108213120000002</v>
      </c>
      <c r="BM1022" s="223">
        <v>78.028218857223848</v>
      </c>
      <c r="BN1022" s="223">
        <v>2</v>
      </c>
      <c r="BO1022" s="223">
        <v>78.345281382400003</v>
      </c>
      <c r="BP1022" s="223">
        <v>5</v>
      </c>
      <c r="BQ1022" s="223">
        <v>20</v>
      </c>
      <c r="BR1022" s="220">
        <v>51.911327753932213</v>
      </c>
      <c r="BS1022" s="129" t="str">
        <f t="shared" si="567"/>
        <v>MEDIA</v>
      </c>
      <c r="BT1022" s="224">
        <v>3.0339805825242721</v>
      </c>
      <c r="BU1022" s="225">
        <v>0.98</v>
      </c>
      <c r="BV1022" s="226">
        <v>0.1</v>
      </c>
      <c r="BW1022" s="223">
        <v>1</v>
      </c>
      <c r="BX1022" s="222">
        <v>0.26</v>
      </c>
      <c r="BY1022" s="226">
        <v>0</v>
      </c>
      <c r="BZ1022" s="226">
        <v>0.86826289488474573</v>
      </c>
      <c r="CA1022" s="222">
        <v>0.15</v>
      </c>
      <c r="CB1022" s="225">
        <v>0.48975680528386445</v>
      </c>
      <c r="CC1022" s="198" t="str">
        <f t="shared" si="568"/>
        <v>Mala</v>
      </c>
      <c r="CD1022" s="225">
        <v>0.1317371051152543</v>
      </c>
      <c r="CE1022" s="220">
        <v>1</v>
      </c>
      <c r="CF1022" s="220">
        <v>1</v>
      </c>
      <c r="CG1022" s="225">
        <v>0.71057903503841813</v>
      </c>
      <c r="CH1022" s="199" t="str">
        <f t="shared" si="569"/>
        <v>Alta</v>
      </c>
      <c r="CI1022" s="220">
        <v>0.37144199392957367</v>
      </c>
      <c r="CJ1022" s="220">
        <v>1</v>
      </c>
      <c r="CK1022" s="220">
        <v>0</v>
      </c>
      <c r="CL1022" s="227">
        <v>0.45714733130985791</v>
      </c>
      <c r="CM1022" s="200" t="str">
        <f t="shared" si="570"/>
        <v>Media</v>
      </c>
      <c r="CN1022" s="220">
        <v>1</v>
      </c>
      <c r="CO1022" s="220">
        <v>1</v>
      </c>
      <c r="CP1022" s="200" t="str">
        <f t="shared" si="571"/>
        <v>Muy Alta</v>
      </c>
      <c r="CQ1022" s="228">
        <v>1.8165463359564131E-3</v>
      </c>
      <c r="CR1022" s="228">
        <v>1.8165463359564131E-3</v>
      </c>
      <c r="CS1022" s="200" t="str">
        <f t="shared" si="572"/>
        <v>Ninguna</v>
      </c>
      <c r="CT1022" s="201" t="str">
        <f t="shared" si="574"/>
        <v>Eutrofico</v>
      </c>
      <c r="CU1022" s="219" t="s">
        <v>3596</v>
      </c>
      <c r="CV1022" s="219" t="s">
        <v>3593</v>
      </c>
      <c r="CW1022" s="218">
        <v>44550</v>
      </c>
      <c r="CX1022" s="106" t="e">
        <f t="shared" si="573"/>
        <v>#VALUE!</v>
      </c>
    </row>
    <row r="1023" spans="1:102" ht="30" hidden="1" customHeight="1" x14ac:dyDescent="0.2">
      <c r="A1023" s="209">
        <v>2021</v>
      </c>
      <c r="B1023" s="210" t="s">
        <v>2995</v>
      </c>
      <c r="C1023" s="210" t="s">
        <v>2996</v>
      </c>
      <c r="D1023" s="211" t="s">
        <v>2070</v>
      </c>
      <c r="E1023" s="210" t="s">
        <v>402</v>
      </c>
      <c r="F1023" s="212" t="s">
        <v>135</v>
      </c>
      <c r="G1023" s="212" t="s">
        <v>2071</v>
      </c>
      <c r="H1023" s="213">
        <v>-75.873928000000006</v>
      </c>
      <c r="I1023" s="214">
        <v>5.6229529999999999</v>
      </c>
      <c r="J1023" s="215">
        <v>800947.07250000001</v>
      </c>
      <c r="K1023" s="216">
        <v>1113847.3237999999</v>
      </c>
      <c r="L1023" s="217">
        <v>667</v>
      </c>
      <c r="M1023" s="212">
        <v>2</v>
      </c>
      <c r="N1023" s="212" t="s">
        <v>79</v>
      </c>
      <c r="O1023" s="212" t="s">
        <v>2545</v>
      </c>
      <c r="P1023" s="212" t="s">
        <v>80</v>
      </c>
      <c r="Q1023" s="210" t="s">
        <v>137</v>
      </c>
      <c r="R1023" s="210" t="s">
        <v>696</v>
      </c>
      <c r="S1023" s="210" t="s">
        <v>403</v>
      </c>
      <c r="T1023" s="210" t="s">
        <v>404</v>
      </c>
      <c r="U1023" s="211" t="s">
        <v>510</v>
      </c>
      <c r="V1023" s="210" t="s">
        <v>511</v>
      </c>
      <c r="W1023" s="210" t="s">
        <v>2997</v>
      </c>
      <c r="X1023" s="218" t="s">
        <v>2996</v>
      </c>
      <c r="Y1023" s="218">
        <v>44532</v>
      </c>
      <c r="Z1023" s="219">
        <v>95.32</v>
      </c>
      <c r="AA1023" s="219">
        <v>7.85</v>
      </c>
      <c r="AB1023" s="219">
        <v>115.1</v>
      </c>
      <c r="AC1023" s="219">
        <v>17.8</v>
      </c>
      <c r="AD1023" s="219">
        <v>19</v>
      </c>
      <c r="AE1023" s="219">
        <v>7.96</v>
      </c>
      <c r="AF1023" s="219">
        <v>102.2</v>
      </c>
      <c r="AG1023" s="219">
        <v>1.1999999999999993</v>
      </c>
      <c r="AH1023" s="220">
        <v>10</v>
      </c>
      <c r="AI1023" s="220">
        <v>2</v>
      </c>
      <c r="AJ1023" s="219" t="s">
        <v>88</v>
      </c>
      <c r="AK1023" s="219" t="s">
        <v>88</v>
      </c>
      <c r="AL1023" s="220">
        <v>7220</v>
      </c>
      <c r="AM1023" s="220" t="s">
        <v>88</v>
      </c>
      <c r="AN1023" s="220" t="s">
        <v>88</v>
      </c>
      <c r="AO1023" s="220" t="s">
        <v>88</v>
      </c>
      <c r="AP1023" s="220" t="e">
        <v>#VALUE!</v>
      </c>
      <c r="AQ1023" s="220" t="s">
        <v>88</v>
      </c>
      <c r="AR1023" s="220" t="s">
        <v>88</v>
      </c>
      <c r="AS1023" s="220" t="s">
        <v>88</v>
      </c>
      <c r="AT1023" s="220" t="s">
        <v>88</v>
      </c>
      <c r="AU1023" s="219" t="s">
        <v>88</v>
      </c>
      <c r="AV1023" s="220">
        <v>151</v>
      </c>
      <c r="AW1023" s="220" t="s">
        <v>88</v>
      </c>
      <c r="AX1023" s="220">
        <v>2.5</v>
      </c>
      <c r="AY1023" s="220">
        <v>0.1</v>
      </c>
      <c r="AZ1023" s="220" t="s">
        <v>88</v>
      </c>
      <c r="BA1023" s="220" t="s">
        <v>88</v>
      </c>
      <c r="BB1023" s="219" t="s">
        <v>88</v>
      </c>
      <c r="BC1023" s="219" t="s">
        <v>88</v>
      </c>
      <c r="BD1023" s="219" t="s">
        <v>88</v>
      </c>
      <c r="BE1023" s="221" t="s">
        <v>88</v>
      </c>
      <c r="BF1023" s="219" t="s">
        <v>88</v>
      </c>
      <c r="BG1023" s="219" t="s">
        <v>88</v>
      </c>
      <c r="BH1023" s="219" t="s">
        <v>88</v>
      </c>
      <c r="BI1023" s="222">
        <v>98.799678212110464</v>
      </c>
      <c r="BJ1023" s="223">
        <v>2</v>
      </c>
      <c r="BK1023" s="223">
        <v>88.55780378068448</v>
      </c>
      <c r="BL1023" s="223">
        <v>80.14150832</v>
      </c>
      <c r="BM1023" s="223">
        <v>1</v>
      </c>
      <c r="BN1023" s="223">
        <v>2</v>
      </c>
      <c r="BO1023" s="223">
        <v>88.638681616077207</v>
      </c>
      <c r="BP1023" s="223">
        <v>5</v>
      </c>
      <c r="BQ1023" s="223">
        <v>20</v>
      </c>
      <c r="BR1023" s="220">
        <v>46.636737788741797</v>
      </c>
      <c r="BS1023" s="129" t="str">
        <f t="shared" si="567"/>
        <v>MALO</v>
      </c>
      <c r="BT1023" s="224">
        <v>25</v>
      </c>
      <c r="BU1023" s="225">
        <v>0.97799999999999998</v>
      </c>
      <c r="BV1023" s="226">
        <v>0.1</v>
      </c>
      <c r="BW1023" s="223">
        <v>1</v>
      </c>
      <c r="BX1023" s="222">
        <v>0.91</v>
      </c>
      <c r="BY1023" s="226">
        <v>0.56699999999999995</v>
      </c>
      <c r="BZ1023" s="226">
        <v>0.68242892901761998</v>
      </c>
      <c r="CA1023" s="222">
        <v>0.15</v>
      </c>
      <c r="CB1023" s="225">
        <v>0.63380005006246687</v>
      </c>
      <c r="CC1023" s="198" t="str">
        <f t="shared" si="568"/>
        <v>Regular</v>
      </c>
      <c r="CD1023" s="225">
        <v>0.31757107098238002</v>
      </c>
      <c r="CE1023" s="220">
        <v>1</v>
      </c>
      <c r="CF1023" s="220">
        <v>1</v>
      </c>
      <c r="CG1023" s="225">
        <v>0.77252369032746004</v>
      </c>
      <c r="CH1023" s="199" t="str">
        <f t="shared" si="569"/>
        <v>Alta</v>
      </c>
      <c r="CI1023" s="220">
        <v>0</v>
      </c>
      <c r="CJ1023" s="220">
        <v>1</v>
      </c>
      <c r="CK1023" s="220">
        <v>0</v>
      </c>
      <c r="CL1023" s="227">
        <v>0.33333333333333331</v>
      </c>
      <c r="CM1023" s="200" t="str">
        <f t="shared" si="570"/>
        <v>Baja</v>
      </c>
      <c r="CN1023" s="220">
        <v>0.433</v>
      </c>
      <c r="CO1023" s="220">
        <v>0.433</v>
      </c>
      <c r="CP1023" s="200" t="str">
        <f t="shared" si="571"/>
        <v>Media</v>
      </c>
      <c r="CQ1023" s="228">
        <v>1.803041997919351E-2</v>
      </c>
      <c r="CR1023" s="228">
        <v>1.803041997919351E-2</v>
      </c>
      <c r="CS1023" s="200" t="str">
        <f t="shared" si="572"/>
        <v>Ninguna</v>
      </c>
      <c r="CT1023" s="201" t="str">
        <f t="shared" si="574"/>
        <v>Eutrofico</v>
      </c>
      <c r="CU1023" s="219" t="s">
        <v>3597</v>
      </c>
      <c r="CV1023" s="219" t="s">
        <v>3598</v>
      </c>
      <c r="CW1023" s="218">
        <v>44551</v>
      </c>
      <c r="CX1023" s="106" t="e">
        <f t="shared" si="573"/>
        <v>#VALUE!</v>
      </c>
    </row>
    <row r="1024" spans="1:102" ht="30" hidden="1" customHeight="1" x14ac:dyDescent="0.2">
      <c r="A1024" s="209">
        <v>2021</v>
      </c>
      <c r="B1024" s="210" t="s">
        <v>2998</v>
      </c>
      <c r="C1024" s="210" t="s">
        <v>433</v>
      </c>
      <c r="D1024" s="211" t="s">
        <v>2074</v>
      </c>
      <c r="E1024" s="210" t="s">
        <v>1220</v>
      </c>
      <c r="F1024" s="212" t="s">
        <v>135</v>
      </c>
      <c r="G1024" s="212" t="s">
        <v>991</v>
      </c>
      <c r="H1024" s="213">
        <v>-76.029182000000006</v>
      </c>
      <c r="I1024" s="214">
        <v>5.8180050000000003</v>
      </c>
      <c r="J1024" s="215">
        <v>783811.09660000005</v>
      </c>
      <c r="K1024" s="216">
        <v>1135484.7357000001</v>
      </c>
      <c r="L1024" s="217">
        <v>1831</v>
      </c>
      <c r="M1024" s="212">
        <v>2</v>
      </c>
      <c r="N1024" s="212" t="s">
        <v>79</v>
      </c>
      <c r="O1024" s="212" t="s">
        <v>2545</v>
      </c>
      <c r="P1024" s="212" t="s">
        <v>80</v>
      </c>
      <c r="Q1024" s="210" t="s">
        <v>137</v>
      </c>
      <c r="R1024" s="210" t="s">
        <v>696</v>
      </c>
      <c r="S1024" s="210" t="s">
        <v>390</v>
      </c>
      <c r="T1024" s="210" t="s">
        <v>391</v>
      </c>
      <c r="U1024" s="211" t="s">
        <v>396</v>
      </c>
      <c r="V1024" s="210" t="s">
        <v>431</v>
      </c>
      <c r="W1024" s="210" t="s">
        <v>432</v>
      </c>
      <c r="X1024" s="218" t="s">
        <v>433</v>
      </c>
      <c r="Y1024" s="218">
        <v>44532</v>
      </c>
      <c r="Z1024" s="219">
        <v>60.8</v>
      </c>
      <c r="AA1024" s="219">
        <v>7.36</v>
      </c>
      <c r="AB1024" s="219">
        <v>6705</v>
      </c>
      <c r="AC1024" s="219">
        <v>22.2</v>
      </c>
      <c r="AD1024" s="219">
        <v>22.8</v>
      </c>
      <c r="AE1024" s="219">
        <v>7.3</v>
      </c>
      <c r="AF1024" s="219">
        <v>100.5</v>
      </c>
      <c r="AG1024" s="219">
        <v>0.60000000000000142</v>
      </c>
      <c r="AH1024" s="220">
        <v>10</v>
      </c>
      <c r="AI1024" s="220">
        <v>2</v>
      </c>
      <c r="AJ1024" s="219" t="s">
        <v>88</v>
      </c>
      <c r="AK1024" s="219" t="s">
        <v>88</v>
      </c>
      <c r="AL1024" s="220">
        <v>5120</v>
      </c>
      <c r="AM1024" s="220" t="s">
        <v>88</v>
      </c>
      <c r="AN1024" s="220" t="s">
        <v>88</v>
      </c>
      <c r="AO1024" s="220" t="s">
        <v>88</v>
      </c>
      <c r="AP1024" s="220" t="e">
        <v>#VALUE!</v>
      </c>
      <c r="AQ1024" s="220" t="s">
        <v>88</v>
      </c>
      <c r="AR1024" s="220" t="s">
        <v>88</v>
      </c>
      <c r="AS1024" s="220" t="s">
        <v>88</v>
      </c>
      <c r="AT1024" s="220" t="s">
        <v>88</v>
      </c>
      <c r="AU1024" s="219" t="s">
        <v>88</v>
      </c>
      <c r="AV1024" s="220">
        <v>7</v>
      </c>
      <c r="AW1024" s="220" t="s">
        <v>88</v>
      </c>
      <c r="AX1024" s="220">
        <v>2.5</v>
      </c>
      <c r="AY1024" s="220">
        <v>0.16200000000000001</v>
      </c>
      <c r="AZ1024" s="220" t="s">
        <v>88</v>
      </c>
      <c r="BA1024" s="220" t="s">
        <v>88</v>
      </c>
      <c r="BB1024" s="219" t="s">
        <v>88</v>
      </c>
      <c r="BC1024" s="219" t="s">
        <v>88</v>
      </c>
      <c r="BD1024" s="219" t="s">
        <v>88</v>
      </c>
      <c r="BE1024" s="221" t="s">
        <v>88</v>
      </c>
      <c r="BF1024" s="219" t="s">
        <v>88</v>
      </c>
      <c r="BG1024" s="219" t="s">
        <v>88</v>
      </c>
      <c r="BH1024" s="219" t="s">
        <v>88</v>
      </c>
      <c r="BI1024" s="222">
        <v>98.78407303245659</v>
      </c>
      <c r="BJ1024" s="223">
        <v>2</v>
      </c>
      <c r="BK1024" s="223">
        <v>93.486343907983581</v>
      </c>
      <c r="BL1024" s="223">
        <v>80.14150832</v>
      </c>
      <c r="BM1024" s="223">
        <v>1</v>
      </c>
      <c r="BN1024" s="223">
        <v>2</v>
      </c>
      <c r="BO1024" s="223">
        <v>89.747799768807994</v>
      </c>
      <c r="BP1024" s="223">
        <v>5</v>
      </c>
      <c r="BQ1024" s="223">
        <v>20</v>
      </c>
      <c r="BR1024" s="220">
        <v>47.287136137476622</v>
      </c>
      <c r="BS1024" s="129" t="str">
        <f t="shared" si="567"/>
        <v>MALO</v>
      </c>
      <c r="BT1024" s="224">
        <v>15.432098765432098</v>
      </c>
      <c r="BU1024" s="225">
        <v>0.99499999999999988</v>
      </c>
      <c r="BV1024" s="226">
        <v>0.1</v>
      </c>
      <c r="BW1024" s="223">
        <v>1</v>
      </c>
      <c r="BX1024" s="222">
        <v>0.91</v>
      </c>
      <c r="BY1024" s="226">
        <v>0.999</v>
      </c>
      <c r="BZ1024" s="226">
        <v>0</v>
      </c>
      <c r="CA1024" s="222">
        <v>0.8</v>
      </c>
      <c r="CB1024" s="225">
        <v>0.69246000000000008</v>
      </c>
      <c r="CC1024" s="198" t="str">
        <f t="shared" si="568"/>
        <v>Regular</v>
      </c>
      <c r="CD1024" s="225">
        <v>1</v>
      </c>
      <c r="CE1024" s="220">
        <v>1</v>
      </c>
      <c r="CF1024" s="220">
        <v>1</v>
      </c>
      <c r="CG1024" s="225">
        <v>1</v>
      </c>
      <c r="CH1024" s="199" t="str">
        <f t="shared" si="569"/>
        <v>Muy Alta</v>
      </c>
      <c r="CI1024" s="220">
        <v>0</v>
      </c>
      <c r="CJ1024" s="220">
        <v>1</v>
      </c>
      <c r="CK1024" s="220">
        <v>0</v>
      </c>
      <c r="CL1024" s="227">
        <v>0.33333333333333331</v>
      </c>
      <c r="CM1024" s="200" t="str">
        <f t="shared" si="570"/>
        <v>Baja</v>
      </c>
      <c r="CN1024" s="220">
        <v>0</v>
      </c>
      <c r="CO1024" s="220">
        <v>0</v>
      </c>
      <c r="CP1024" s="200" t="str">
        <f t="shared" si="571"/>
        <v>Ninguna</v>
      </c>
      <c r="CQ1024" s="228">
        <v>3.3749301940461567E-3</v>
      </c>
      <c r="CR1024" s="228">
        <v>3.3749301940461567E-3</v>
      </c>
      <c r="CS1024" s="200" t="str">
        <f t="shared" si="572"/>
        <v>Ninguna</v>
      </c>
      <c r="CT1024" s="201" t="str">
        <f t="shared" si="574"/>
        <v>Eutrofico</v>
      </c>
      <c r="CU1024" s="219" t="s">
        <v>3599</v>
      </c>
      <c r="CV1024" s="219" t="s">
        <v>3598</v>
      </c>
      <c r="CW1024" s="218">
        <v>44551</v>
      </c>
      <c r="CX1024" s="106" t="e">
        <f t="shared" si="573"/>
        <v>#VALUE!</v>
      </c>
    </row>
    <row r="1025" spans="1:102" ht="30" hidden="1" customHeight="1" x14ac:dyDescent="0.2">
      <c r="A1025" s="209">
        <v>2021</v>
      </c>
      <c r="B1025" s="210" t="s">
        <v>2957</v>
      </c>
      <c r="C1025" s="210" t="s">
        <v>723</v>
      </c>
      <c r="D1025" s="211" t="s">
        <v>1970</v>
      </c>
      <c r="E1025" s="210" t="s">
        <v>1000</v>
      </c>
      <c r="F1025" s="212" t="s">
        <v>107</v>
      </c>
      <c r="G1025" s="212" t="s">
        <v>1972</v>
      </c>
      <c r="H1025" s="213">
        <v>-75.832220000000007</v>
      </c>
      <c r="I1025" s="214">
        <v>6.0121099999999998</v>
      </c>
      <c r="J1025" s="215">
        <v>805703.68050000002</v>
      </c>
      <c r="K1025" s="216">
        <v>1156888.3848000001</v>
      </c>
      <c r="L1025" s="217">
        <v>563</v>
      </c>
      <c r="M1025" s="212">
        <v>2</v>
      </c>
      <c r="N1025" s="212" t="s">
        <v>79</v>
      </c>
      <c r="O1025" s="212" t="s">
        <v>2545</v>
      </c>
      <c r="P1025" s="212" t="s">
        <v>80</v>
      </c>
      <c r="Q1025" s="210" t="s">
        <v>2546</v>
      </c>
      <c r="R1025" s="210" t="s">
        <v>667</v>
      </c>
      <c r="S1025" s="210" t="s">
        <v>82</v>
      </c>
      <c r="T1025" s="210" t="s">
        <v>721</v>
      </c>
      <c r="U1025" s="211" t="s">
        <v>463</v>
      </c>
      <c r="V1025" s="210" t="s">
        <v>723</v>
      </c>
      <c r="W1025" s="210" t="s">
        <v>1973</v>
      </c>
      <c r="X1025" s="218" t="s">
        <v>723</v>
      </c>
      <c r="Y1025" s="218">
        <v>44535</v>
      </c>
      <c r="Z1025" s="219">
        <v>8416.66</v>
      </c>
      <c r="AA1025" s="219">
        <v>8</v>
      </c>
      <c r="AB1025" s="219">
        <v>225.7</v>
      </c>
      <c r="AC1025" s="219">
        <v>27.5</v>
      </c>
      <c r="AD1025" s="219">
        <v>34.799999999999997</v>
      </c>
      <c r="AE1025" s="219">
        <v>7.55</v>
      </c>
      <c r="AF1025" s="219">
        <v>102.4</v>
      </c>
      <c r="AG1025" s="219">
        <v>7.2999999999999972</v>
      </c>
      <c r="AH1025" s="220">
        <v>18.8</v>
      </c>
      <c r="AI1025" s="220">
        <v>2</v>
      </c>
      <c r="AJ1025" s="219" t="s">
        <v>88</v>
      </c>
      <c r="AK1025" s="219" t="s">
        <v>88</v>
      </c>
      <c r="AL1025" s="220" t="s">
        <v>88</v>
      </c>
      <c r="AM1025" s="220" t="s">
        <v>88</v>
      </c>
      <c r="AN1025" s="220">
        <v>3090</v>
      </c>
      <c r="AO1025" s="220" t="s">
        <v>88</v>
      </c>
      <c r="AP1025" s="220" t="e">
        <v>#VALUE!</v>
      </c>
      <c r="AQ1025" s="220" t="s">
        <v>88</v>
      </c>
      <c r="AR1025" s="220" t="s">
        <v>88</v>
      </c>
      <c r="AS1025" s="220" t="s">
        <v>88</v>
      </c>
      <c r="AT1025" s="220" t="s">
        <v>88</v>
      </c>
      <c r="AU1025" s="219" t="s">
        <v>88</v>
      </c>
      <c r="AV1025" s="220">
        <v>717</v>
      </c>
      <c r="AW1025" s="220" t="s">
        <v>88</v>
      </c>
      <c r="AX1025" s="220">
        <v>2.5</v>
      </c>
      <c r="AY1025" s="220">
        <v>0.65200000000000002</v>
      </c>
      <c r="AZ1025" s="220" t="s">
        <v>88</v>
      </c>
      <c r="BA1025" s="220" t="s">
        <v>88</v>
      </c>
      <c r="BB1025" s="219" t="s">
        <v>88</v>
      </c>
      <c r="BC1025" s="219" t="s">
        <v>88</v>
      </c>
      <c r="BD1025" s="219" t="s">
        <v>88</v>
      </c>
      <c r="BE1025" s="221" t="s">
        <v>88</v>
      </c>
      <c r="BF1025" s="219" t="s">
        <v>88</v>
      </c>
      <c r="BG1025" s="219" t="s">
        <v>88</v>
      </c>
      <c r="BH1025" s="219" t="s">
        <v>88</v>
      </c>
      <c r="BI1025" s="222">
        <v>98.791122070305121</v>
      </c>
      <c r="BJ1025" s="223">
        <v>15.743445422822438</v>
      </c>
      <c r="BK1025" s="223">
        <v>84.980499999997846</v>
      </c>
      <c r="BL1025" s="223">
        <v>80.14150832</v>
      </c>
      <c r="BM1025" s="223">
        <v>1</v>
      </c>
      <c r="BN1025" s="223">
        <v>2</v>
      </c>
      <c r="BO1025" s="223">
        <v>60.024052690371207</v>
      </c>
      <c r="BP1025" s="223">
        <v>5</v>
      </c>
      <c r="BQ1025" s="223">
        <v>20</v>
      </c>
      <c r="BR1025" s="220">
        <v>45.579268203840343</v>
      </c>
      <c r="BS1025" s="129" t="str">
        <f t="shared" si="567"/>
        <v>MALO</v>
      </c>
      <c r="BT1025" s="224">
        <v>3.834355828220859</v>
      </c>
      <c r="BU1025" s="225">
        <v>0.97599999999999998</v>
      </c>
      <c r="BV1025" s="226">
        <v>0.1</v>
      </c>
      <c r="BW1025" s="223">
        <v>1</v>
      </c>
      <c r="BX1025" s="222">
        <v>0.91</v>
      </c>
      <c r="BY1025" s="226">
        <v>0</v>
      </c>
      <c r="BZ1025" s="226">
        <v>0.21705313558823081</v>
      </c>
      <c r="CA1025" s="222">
        <v>0.15</v>
      </c>
      <c r="CB1025" s="225">
        <v>0.48894743898235232</v>
      </c>
      <c r="CC1025" s="198" t="str">
        <f t="shared" si="568"/>
        <v>Mala</v>
      </c>
      <c r="CD1025" s="225">
        <v>0.78294686441176919</v>
      </c>
      <c r="CE1025" s="220">
        <v>1</v>
      </c>
      <c r="CF1025" s="220">
        <v>1</v>
      </c>
      <c r="CG1025" s="225">
        <v>0.92764895480392306</v>
      </c>
      <c r="CH1025" s="199" t="str">
        <f t="shared" si="569"/>
        <v>Muy Alta</v>
      </c>
      <c r="CI1025" s="220">
        <v>0</v>
      </c>
      <c r="CJ1025" s="220">
        <v>1</v>
      </c>
      <c r="CK1025" s="220">
        <v>0</v>
      </c>
      <c r="CL1025" s="227">
        <v>0.33333333333333331</v>
      </c>
      <c r="CM1025" s="200" t="str">
        <f t="shared" si="570"/>
        <v>Baja</v>
      </c>
      <c r="CN1025" s="220">
        <v>1</v>
      </c>
      <c r="CO1025" s="220">
        <v>1</v>
      </c>
      <c r="CP1025" s="200" t="str">
        <f t="shared" si="571"/>
        <v>Muy Alta</v>
      </c>
      <c r="CQ1025" s="228">
        <v>2.9886679803636323E-2</v>
      </c>
      <c r="CR1025" s="228">
        <v>2.9886679803636323E-2</v>
      </c>
      <c r="CS1025" s="200" t="str">
        <f t="shared" si="572"/>
        <v>Ninguna</v>
      </c>
      <c r="CT1025" s="201" t="str">
        <f t="shared" si="574"/>
        <v>Eutrofico</v>
      </c>
      <c r="CU1025" s="219" t="s">
        <v>3600</v>
      </c>
      <c r="CV1025" s="219" t="s">
        <v>3601</v>
      </c>
      <c r="CW1025" s="218">
        <v>44553</v>
      </c>
      <c r="CX1025" s="106" t="e">
        <f t="shared" si="573"/>
        <v>#VALUE!</v>
      </c>
    </row>
    <row r="1026" spans="1:102" ht="30" hidden="1" customHeight="1" x14ac:dyDescent="0.2">
      <c r="A1026" s="209">
        <v>2021</v>
      </c>
      <c r="B1026" s="210" t="s">
        <v>2960</v>
      </c>
      <c r="C1026" s="210" t="s">
        <v>723</v>
      </c>
      <c r="D1026" s="211" t="s">
        <v>1983</v>
      </c>
      <c r="E1026" s="210" t="s">
        <v>106</v>
      </c>
      <c r="F1026" s="212" t="s">
        <v>107</v>
      </c>
      <c r="G1026" s="212" t="s">
        <v>1507</v>
      </c>
      <c r="H1026" s="213">
        <v>-75.38194</v>
      </c>
      <c r="I1026" s="214">
        <v>5.5940799999999999</v>
      </c>
      <c r="J1026" s="215">
        <v>855465.91619999998</v>
      </c>
      <c r="K1026" s="216">
        <v>1110508.9820000001</v>
      </c>
      <c r="L1026" s="217">
        <v>1438</v>
      </c>
      <c r="M1026" s="212">
        <v>2</v>
      </c>
      <c r="N1026" s="212" t="s">
        <v>79</v>
      </c>
      <c r="O1026" s="212">
        <v>26</v>
      </c>
      <c r="P1026" s="212" t="s">
        <v>80</v>
      </c>
      <c r="Q1026" s="210">
        <v>2620</v>
      </c>
      <c r="R1026" s="210" t="s">
        <v>667</v>
      </c>
      <c r="S1026" s="210" t="s">
        <v>82</v>
      </c>
      <c r="T1026" s="210" t="s">
        <v>721</v>
      </c>
      <c r="U1026" s="211" t="s">
        <v>463</v>
      </c>
      <c r="V1026" s="210" t="s">
        <v>723</v>
      </c>
      <c r="W1026" s="210" t="s">
        <v>1973</v>
      </c>
      <c r="X1026" s="218" t="s">
        <v>723</v>
      </c>
      <c r="Y1026" s="218">
        <v>44536</v>
      </c>
      <c r="Z1026" s="219">
        <v>247.13</v>
      </c>
      <c r="AA1026" s="219">
        <v>7.43</v>
      </c>
      <c r="AB1026" s="219">
        <v>74.77</v>
      </c>
      <c r="AC1026" s="219">
        <v>18.3</v>
      </c>
      <c r="AD1026" s="219">
        <v>26.3</v>
      </c>
      <c r="AE1026" s="219">
        <v>7.86</v>
      </c>
      <c r="AF1026" s="219">
        <v>101.9</v>
      </c>
      <c r="AG1026" s="219">
        <v>8</v>
      </c>
      <c r="AH1026" s="220">
        <v>10</v>
      </c>
      <c r="AI1026" s="220">
        <v>2</v>
      </c>
      <c r="AJ1026" s="219" t="s">
        <v>88</v>
      </c>
      <c r="AK1026" s="219" t="s">
        <v>88</v>
      </c>
      <c r="AL1026" s="220" t="s">
        <v>88</v>
      </c>
      <c r="AM1026" s="220" t="s">
        <v>88</v>
      </c>
      <c r="AN1026" s="220">
        <v>47</v>
      </c>
      <c r="AO1026" s="220" t="s">
        <v>88</v>
      </c>
      <c r="AP1026" s="220" t="e">
        <v>#VALUE!</v>
      </c>
      <c r="AQ1026" s="220" t="s">
        <v>88</v>
      </c>
      <c r="AR1026" s="220" t="s">
        <v>88</v>
      </c>
      <c r="AS1026" s="220" t="s">
        <v>88</v>
      </c>
      <c r="AT1026" s="220" t="s">
        <v>88</v>
      </c>
      <c r="AU1026" s="219" t="s">
        <v>88</v>
      </c>
      <c r="AV1026" s="220">
        <v>7</v>
      </c>
      <c r="AW1026" s="220" t="s">
        <v>88</v>
      </c>
      <c r="AX1026" s="220">
        <v>2.5</v>
      </c>
      <c r="AY1026" s="220">
        <v>0.1</v>
      </c>
      <c r="AZ1026" s="220" t="s">
        <v>88</v>
      </c>
      <c r="BA1026" s="220" t="s">
        <v>88</v>
      </c>
      <c r="BB1026" s="219" t="s">
        <v>88</v>
      </c>
      <c r="BC1026" s="219" t="s">
        <v>88</v>
      </c>
      <c r="BD1026" s="219" t="s">
        <v>88</v>
      </c>
      <c r="BE1026" s="221" t="s">
        <v>88</v>
      </c>
      <c r="BF1026" s="219" t="s">
        <v>88</v>
      </c>
      <c r="BG1026" s="219" t="s">
        <v>88</v>
      </c>
      <c r="BH1026" s="219" t="s">
        <v>88</v>
      </c>
      <c r="BI1026" s="222">
        <v>98.808428577481124</v>
      </c>
      <c r="BJ1026" s="223">
        <v>52.332104436684759</v>
      </c>
      <c r="BK1026" s="223">
        <v>93.543290495071886</v>
      </c>
      <c r="BL1026" s="223">
        <v>80.14150832</v>
      </c>
      <c r="BM1026" s="223">
        <v>1</v>
      </c>
      <c r="BN1026" s="223">
        <v>2</v>
      </c>
      <c r="BO1026" s="223">
        <v>55.960669593599995</v>
      </c>
      <c r="BP1026" s="223">
        <v>5</v>
      </c>
      <c r="BQ1026" s="223">
        <v>20</v>
      </c>
      <c r="BR1026" s="220">
        <v>51.97196439705926</v>
      </c>
      <c r="BS1026" s="129" t="str">
        <f t="shared" ref="BS1026:BS1089" si="575">IF(BR1026&lt;=25,"MUY MALA",IF(BR1026&lt;=50,"MALO",IF(BR1026&lt;=70,"MEDIA",IF(BR1026&lt;=90,"BUENA","EXCELENTE"))))</f>
        <v>MEDIA</v>
      </c>
      <c r="BT1026" s="224">
        <v>25</v>
      </c>
      <c r="BU1026" s="225">
        <v>0.98099999999999987</v>
      </c>
      <c r="BV1026" s="226">
        <v>0.98</v>
      </c>
      <c r="BW1026" s="223">
        <v>1</v>
      </c>
      <c r="BX1026" s="222">
        <v>0.91</v>
      </c>
      <c r="BY1026" s="226">
        <v>0.999</v>
      </c>
      <c r="BZ1026" s="226">
        <v>0.82184636415556833</v>
      </c>
      <c r="CA1026" s="222">
        <v>0.15</v>
      </c>
      <c r="CB1026" s="225">
        <v>0.83747849098177962</v>
      </c>
      <c r="CC1026" s="198" t="str">
        <f t="shared" ref="CC1026:CC1089" si="576">IF(AND(CB1026&gt;=0,CB1026&lt;0.25),"Muy mala",IF(AND(CB1026&gt;=0.25,CB1026&lt;0.5),"Mala",IF(AND(CB1026&gt;=0.5,CB1026&lt;0.7),"Regular",IF(AND(CB1026&gt;=0.7,CB1026&lt;0.9),"Aceptable",IF(AND(CB1026&gt;=0.9,CB1026&lt;=1),"Buena","No se conoce")))))</f>
        <v>Aceptable</v>
      </c>
      <c r="CD1026" s="225">
        <v>0.1781536358444317</v>
      </c>
      <c r="CE1026" s="220">
        <v>1</v>
      </c>
      <c r="CF1026" s="220">
        <v>1</v>
      </c>
      <c r="CG1026" s="225">
        <v>0.72605121194814393</v>
      </c>
      <c r="CH1026" s="199" t="str">
        <f t="shared" ref="CH1026:CH1089" si="577">IF(CG1026&lt;0.2,"Ninguna",IF(CG1026&lt;0.4,"Baja",IF(CG1026&lt;0.6,"Media",IF(CG1026&lt;0.8,"Alta","Muy Alta"))))</f>
        <v>Alta</v>
      </c>
      <c r="CI1026" s="220">
        <v>0</v>
      </c>
      <c r="CJ1026" s="220">
        <v>1</v>
      </c>
      <c r="CK1026" s="220">
        <v>0</v>
      </c>
      <c r="CL1026" s="227">
        <v>0.33333333333333331</v>
      </c>
      <c r="CM1026" s="200" t="str">
        <f t="shared" ref="CM1026:CM1089" si="578">IF(CL1026&lt;0.2,"Ninguna",IF(CL1026&lt;0.4,"Baja",IF(CL1026&lt;0.6,"Media",IF(CL1026&lt;0.8,"Alta","Muy Alta"))))</f>
        <v>Baja</v>
      </c>
      <c r="CN1026" s="220">
        <v>0</v>
      </c>
      <c r="CO1026" s="220">
        <v>0</v>
      </c>
      <c r="CP1026" s="200" t="str">
        <f t="shared" ref="CP1026:CP1089" si="579">IF(CO1026&lt;0.2,"Ninguna",IF(CO1026&lt;0.4,"Baja",IF(CO1026&lt;0.6,"Media",IF(CO1026&lt;0.8,"Alta","Muy Alta"))))</f>
        <v>Ninguna</v>
      </c>
      <c r="CQ1026" s="228">
        <v>4.2928600030768815E-3</v>
      </c>
      <c r="CR1026" s="228">
        <v>4.2928600030768815E-3</v>
      </c>
      <c r="CS1026" s="200" t="str">
        <f t="shared" ref="CS1026:CS1089" si="580">IF(CR1026&lt;0.2,"Ninguna",IF(CR1026&lt;0.4,"Baja",IF(CR1026&lt;0.6,"Media",IF(CR1026&lt;0.8,"Alta","Muy Alta"))))</f>
        <v>Ninguna</v>
      </c>
      <c r="CT1026" s="201" t="str">
        <f t="shared" si="574"/>
        <v>Eutrofico</v>
      </c>
      <c r="CU1026" s="219" t="s">
        <v>3602</v>
      </c>
      <c r="CV1026" s="219" t="s">
        <v>3601</v>
      </c>
      <c r="CW1026" s="218">
        <v>44553</v>
      </c>
      <c r="CX1026" s="106" t="e">
        <f t="shared" si="573"/>
        <v>#VALUE!</v>
      </c>
    </row>
    <row r="1027" spans="1:102" ht="30" hidden="1" customHeight="1" x14ac:dyDescent="0.2">
      <c r="A1027" s="209">
        <v>2021</v>
      </c>
      <c r="B1027" s="210" t="s">
        <v>2961</v>
      </c>
      <c r="C1027" s="210" t="s">
        <v>458</v>
      </c>
      <c r="D1027" s="211" t="s">
        <v>1988</v>
      </c>
      <c r="E1027" s="210" t="s">
        <v>106</v>
      </c>
      <c r="F1027" s="212" t="s">
        <v>107</v>
      </c>
      <c r="G1027" s="212" t="s">
        <v>1494</v>
      </c>
      <c r="H1027" s="213">
        <v>-75.697999999999993</v>
      </c>
      <c r="I1027" s="214">
        <v>5.9066700000000001</v>
      </c>
      <c r="J1027" s="215">
        <v>820535.43790000002</v>
      </c>
      <c r="K1027" s="216">
        <v>1145177.7005</v>
      </c>
      <c r="L1027" s="217">
        <v>1064</v>
      </c>
      <c r="M1027" s="212">
        <v>2</v>
      </c>
      <c r="N1027" s="212" t="s">
        <v>79</v>
      </c>
      <c r="O1027" s="212" t="s">
        <v>2545</v>
      </c>
      <c r="P1027" s="212" t="s">
        <v>80</v>
      </c>
      <c r="Q1027" s="210" t="s">
        <v>2546</v>
      </c>
      <c r="R1027" s="210" t="s">
        <v>667</v>
      </c>
      <c r="S1027" s="210" t="s">
        <v>82</v>
      </c>
      <c r="T1027" s="210" t="s">
        <v>721</v>
      </c>
      <c r="U1027" s="211" t="s">
        <v>455</v>
      </c>
      <c r="V1027" s="210" t="s">
        <v>456</v>
      </c>
      <c r="W1027" s="210" t="s">
        <v>457</v>
      </c>
      <c r="X1027" s="218" t="s">
        <v>458</v>
      </c>
      <c r="Y1027" s="218">
        <v>44536</v>
      </c>
      <c r="Z1027" s="219">
        <v>1759.96</v>
      </c>
      <c r="AA1027" s="219">
        <v>7.83</v>
      </c>
      <c r="AB1027" s="219">
        <v>150.6</v>
      </c>
      <c r="AC1027" s="219">
        <v>21.7</v>
      </c>
      <c r="AD1027" s="219">
        <v>26.5</v>
      </c>
      <c r="AE1027" s="219">
        <v>7.82</v>
      </c>
      <c r="AF1027" s="219">
        <v>101</v>
      </c>
      <c r="AG1027" s="219">
        <v>4.8000000000000007</v>
      </c>
      <c r="AH1027" s="220">
        <v>10</v>
      </c>
      <c r="AI1027" s="220">
        <v>2</v>
      </c>
      <c r="AJ1027" s="219" t="s">
        <v>88</v>
      </c>
      <c r="AK1027" s="219" t="s">
        <v>88</v>
      </c>
      <c r="AL1027" s="220" t="s">
        <v>88</v>
      </c>
      <c r="AM1027" s="220" t="s">
        <v>88</v>
      </c>
      <c r="AN1027" s="220">
        <v>1000</v>
      </c>
      <c r="AO1027" s="220" t="s">
        <v>88</v>
      </c>
      <c r="AP1027" s="220" t="e">
        <v>#VALUE!</v>
      </c>
      <c r="AQ1027" s="220" t="s">
        <v>88</v>
      </c>
      <c r="AR1027" s="220" t="s">
        <v>88</v>
      </c>
      <c r="AS1027" s="220" t="s">
        <v>88</v>
      </c>
      <c r="AT1027" s="220" t="s">
        <v>88</v>
      </c>
      <c r="AU1027" s="219" t="s">
        <v>88</v>
      </c>
      <c r="AV1027" s="220">
        <v>272</v>
      </c>
      <c r="AW1027" s="220" t="s">
        <v>88</v>
      </c>
      <c r="AX1027" s="220">
        <v>3</v>
      </c>
      <c r="AY1027" s="220">
        <v>0.192</v>
      </c>
      <c r="AZ1027" s="220" t="s">
        <v>88</v>
      </c>
      <c r="BA1027" s="220" t="s">
        <v>88</v>
      </c>
      <c r="BB1027" s="219" t="s">
        <v>88</v>
      </c>
      <c r="BC1027" s="219" t="s">
        <v>88</v>
      </c>
      <c r="BD1027" s="219" t="s">
        <v>88</v>
      </c>
      <c r="BE1027" s="221" t="s">
        <v>88</v>
      </c>
      <c r="BF1027" s="219" t="s">
        <v>88</v>
      </c>
      <c r="BG1027" s="219" t="s">
        <v>88</v>
      </c>
      <c r="BH1027" s="219" t="s">
        <v>88</v>
      </c>
      <c r="BI1027" s="222">
        <v>98.805140035115059</v>
      </c>
      <c r="BJ1027" s="223">
        <v>22.933665778708946</v>
      </c>
      <c r="BK1027" s="223">
        <v>88.969574846720207</v>
      </c>
      <c r="BL1027" s="223">
        <v>80.14150832</v>
      </c>
      <c r="BM1027" s="223">
        <v>1</v>
      </c>
      <c r="BN1027" s="223">
        <v>2</v>
      </c>
      <c r="BO1027" s="223">
        <v>74.256454167796107</v>
      </c>
      <c r="BP1027" s="223">
        <v>5</v>
      </c>
      <c r="BQ1027" s="223">
        <v>20</v>
      </c>
      <c r="BR1027" s="220">
        <v>48.59412489568183</v>
      </c>
      <c r="BS1027" s="129" t="str">
        <f t="shared" si="575"/>
        <v>MALO</v>
      </c>
      <c r="BT1027" s="224">
        <v>15.625</v>
      </c>
      <c r="BU1027" s="225">
        <v>0.99</v>
      </c>
      <c r="BV1027" s="226">
        <v>0.38197911779896043</v>
      </c>
      <c r="BW1027" s="223">
        <v>1</v>
      </c>
      <c r="BX1027" s="222">
        <v>0.91</v>
      </c>
      <c r="BY1027" s="226">
        <v>0.20399999999999996</v>
      </c>
      <c r="BZ1027" s="226">
        <v>0.54471277732759282</v>
      </c>
      <c r="CA1027" s="222">
        <v>0.8</v>
      </c>
      <c r="CB1027" s="225">
        <v>0.69609686531771753</v>
      </c>
      <c r="CC1027" s="198" t="str">
        <f t="shared" si="576"/>
        <v>Regular</v>
      </c>
      <c r="CD1027" s="225">
        <v>0.45528722267240723</v>
      </c>
      <c r="CE1027" s="220">
        <v>1</v>
      </c>
      <c r="CF1027" s="220">
        <v>1</v>
      </c>
      <c r="CG1027" s="225">
        <v>0.81842907422413569</v>
      </c>
      <c r="CH1027" s="199" t="str">
        <f t="shared" si="577"/>
        <v>Muy Alta</v>
      </c>
      <c r="CI1027" s="220">
        <v>0</v>
      </c>
      <c r="CJ1027" s="220">
        <v>1</v>
      </c>
      <c r="CK1027" s="220">
        <v>0</v>
      </c>
      <c r="CL1027" s="227">
        <v>0.33333333333333331</v>
      </c>
      <c r="CM1027" s="200" t="str">
        <f t="shared" si="578"/>
        <v>Baja</v>
      </c>
      <c r="CN1027" s="220">
        <v>0.79600000000000004</v>
      </c>
      <c r="CO1027" s="220">
        <v>0.79600000000000004</v>
      </c>
      <c r="CP1027" s="200" t="str">
        <f t="shared" si="579"/>
        <v>Alta</v>
      </c>
      <c r="CQ1027" s="228">
        <v>1.6848526441279984E-2</v>
      </c>
      <c r="CR1027" s="228">
        <v>1.6848526441279984E-2</v>
      </c>
      <c r="CS1027" s="200" t="str">
        <f t="shared" si="580"/>
        <v>Ninguna</v>
      </c>
      <c r="CT1027" s="201" t="str">
        <f t="shared" si="574"/>
        <v>Eutrofico</v>
      </c>
      <c r="CU1027" s="219" t="s">
        <v>3603</v>
      </c>
      <c r="CV1027" s="219" t="s">
        <v>3601</v>
      </c>
      <c r="CW1027" s="218">
        <v>44553</v>
      </c>
      <c r="CX1027" s="106" t="e">
        <f t="shared" ref="CX1027:CX1051" si="581">+AP1027+AQ1027+AX1027</f>
        <v>#VALUE!</v>
      </c>
    </row>
    <row r="1028" spans="1:102" ht="30" hidden="1" customHeight="1" x14ac:dyDescent="0.2">
      <c r="A1028" s="209">
        <v>2021</v>
      </c>
      <c r="B1028" s="210" t="s">
        <v>3240</v>
      </c>
      <c r="C1028" s="210" t="s">
        <v>466</v>
      </c>
      <c r="D1028" s="211" t="s">
        <v>3241</v>
      </c>
      <c r="E1028" s="210" t="s">
        <v>106</v>
      </c>
      <c r="F1028" s="212" t="s">
        <v>107</v>
      </c>
      <c r="G1028" s="212" t="s">
        <v>1951</v>
      </c>
      <c r="H1028" s="213">
        <v>-75.679693999999998</v>
      </c>
      <c r="I1028" s="214">
        <v>5.976</v>
      </c>
      <c r="J1028" s="215">
        <v>822585.45310000004</v>
      </c>
      <c r="K1028" s="216">
        <v>1152841.7237</v>
      </c>
      <c r="L1028" s="217" t="s">
        <v>3242</v>
      </c>
      <c r="M1028" s="212" t="s">
        <v>2544</v>
      </c>
      <c r="N1028" s="212" t="s">
        <v>79</v>
      </c>
      <c r="O1028" s="212" t="s">
        <v>2545</v>
      </c>
      <c r="P1028" s="212" t="s">
        <v>80</v>
      </c>
      <c r="Q1028" s="210" t="s">
        <v>2546</v>
      </c>
      <c r="R1028" s="210" t="s">
        <v>667</v>
      </c>
      <c r="S1028" s="210" t="s">
        <v>82</v>
      </c>
      <c r="T1028" s="210" t="s">
        <v>721</v>
      </c>
      <c r="U1028" s="211" t="s">
        <v>463</v>
      </c>
      <c r="V1028" s="210" t="s">
        <v>723</v>
      </c>
      <c r="W1028" s="210" t="s">
        <v>465</v>
      </c>
      <c r="X1028" s="218" t="s">
        <v>466</v>
      </c>
      <c r="Y1028" s="218">
        <v>44536</v>
      </c>
      <c r="Z1028" s="219">
        <v>2212.63</v>
      </c>
      <c r="AA1028" s="219">
        <v>8.14</v>
      </c>
      <c r="AB1028" s="219">
        <v>183.4</v>
      </c>
      <c r="AC1028" s="219">
        <v>21.3</v>
      </c>
      <c r="AD1028" s="219">
        <v>25.8</v>
      </c>
      <c r="AE1028" s="219">
        <v>7.91</v>
      </c>
      <c r="AF1028" s="219">
        <v>102.2</v>
      </c>
      <c r="AG1028" s="219">
        <v>4.5</v>
      </c>
      <c r="AH1028" s="220">
        <v>10</v>
      </c>
      <c r="AI1028" s="220">
        <v>2</v>
      </c>
      <c r="AJ1028" s="219" t="s">
        <v>88</v>
      </c>
      <c r="AK1028" s="219" t="s">
        <v>88</v>
      </c>
      <c r="AL1028" s="220" t="s">
        <v>88</v>
      </c>
      <c r="AM1028" s="220" t="s">
        <v>88</v>
      </c>
      <c r="AN1028" s="220">
        <v>20100</v>
      </c>
      <c r="AO1028" s="220" t="s">
        <v>88</v>
      </c>
      <c r="AP1028" s="220" t="e">
        <v>#VALUE!</v>
      </c>
      <c r="AQ1028" s="220" t="s">
        <v>88</v>
      </c>
      <c r="AR1028" s="220" t="s">
        <v>88</v>
      </c>
      <c r="AS1028" s="220" t="s">
        <v>88</v>
      </c>
      <c r="AT1028" s="220" t="s">
        <v>88</v>
      </c>
      <c r="AU1028" s="219" t="s">
        <v>88</v>
      </c>
      <c r="AV1028" s="220">
        <v>222</v>
      </c>
      <c r="AW1028" s="220" t="s">
        <v>88</v>
      </c>
      <c r="AX1028" s="220">
        <v>2.5</v>
      </c>
      <c r="AY1028" s="220">
        <v>0.1</v>
      </c>
      <c r="AZ1028" s="220" t="s">
        <v>88</v>
      </c>
      <c r="BA1028" s="220" t="s">
        <v>88</v>
      </c>
      <c r="BB1028" s="219" t="s">
        <v>88</v>
      </c>
      <c r="BC1028" s="219" t="s">
        <v>88</v>
      </c>
      <c r="BD1028" s="219" t="s">
        <v>88</v>
      </c>
      <c r="BE1028" s="221" t="s">
        <v>88</v>
      </c>
      <c r="BF1028" s="219" t="s">
        <v>88</v>
      </c>
      <c r="BG1028" s="219" t="s">
        <v>88</v>
      </c>
      <c r="BH1028" s="219" t="s">
        <v>88</v>
      </c>
      <c r="BI1028" s="222">
        <v>98.799678212110464</v>
      </c>
      <c r="BJ1028" s="223">
        <v>7.7417312741857254</v>
      </c>
      <c r="BK1028" s="223">
        <v>80.977024032908957</v>
      </c>
      <c r="BL1028" s="223">
        <v>80.14150832</v>
      </c>
      <c r="BM1028" s="223">
        <v>1</v>
      </c>
      <c r="BN1028" s="223">
        <v>2</v>
      </c>
      <c r="BO1028" s="223">
        <v>75.831688759029689</v>
      </c>
      <c r="BP1028" s="223">
        <v>5</v>
      </c>
      <c r="BQ1028" s="223">
        <v>20</v>
      </c>
      <c r="BR1028" s="220">
        <v>45.440829734651452</v>
      </c>
      <c r="BS1028" s="129" t="str">
        <f t="shared" si="575"/>
        <v>MALO</v>
      </c>
      <c r="BT1028" s="224">
        <v>25</v>
      </c>
      <c r="BU1028" s="225">
        <v>0.97799999999999998</v>
      </c>
      <c r="BV1028" s="226">
        <v>0.1</v>
      </c>
      <c r="BW1028" s="223">
        <v>0.92994634504422735</v>
      </c>
      <c r="BX1028" s="222">
        <v>0.91</v>
      </c>
      <c r="BY1028" s="226">
        <v>0.35399999999999998</v>
      </c>
      <c r="BZ1028" s="226">
        <v>0.40713596702732502</v>
      </c>
      <c r="CA1028" s="222">
        <v>0.15</v>
      </c>
      <c r="CB1028" s="225">
        <v>0.55563152369001745</v>
      </c>
      <c r="CC1028" s="198" t="str">
        <f t="shared" si="576"/>
        <v>Regular</v>
      </c>
      <c r="CD1028" s="225">
        <v>0.59286403297267498</v>
      </c>
      <c r="CE1028" s="220">
        <v>1</v>
      </c>
      <c r="CF1028" s="220">
        <v>1</v>
      </c>
      <c r="CG1028" s="225">
        <v>0.86428801099089159</v>
      </c>
      <c r="CH1028" s="199" t="str">
        <f t="shared" si="577"/>
        <v>Muy Alta</v>
      </c>
      <c r="CI1028" s="220">
        <v>0</v>
      </c>
      <c r="CJ1028" s="220">
        <v>1</v>
      </c>
      <c r="CK1028" s="220">
        <v>0</v>
      </c>
      <c r="CL1028" s="227">
        <v>0.33333333333333331</v>
      </c>
      <c r="CM1028" s="200" t="str">
        <f t="shared" si="578"/>
        <v>Baja</v>
      </c>
      <c r="CN1028" s="220">
        <v>0.64600000000000002</v>
      </c>
      <c r="CO1028" s="220">
        <v>0.64600000000000002</v>
      </c>
      <c r="CP1028" s="200" t="str">
        <f t="shared" si="579"/>
        <v>Alta</v>
      </c>
      <c r="CQ1028" s="228">
        <v>4.7561587317098683E-2</v>
      </c>
      <c r="CR1028" s="228">
        <v>4.7561587317098683E-2</v>
      </c>
      <c r="CS1028" s="200" t="str">
        <f t="shared" si="580"/>
        <v>Ninguna</v>
      </c>
      <c r="CT1028" s="201" t="str">
        <f t="shared" si="574"/>
        <v>Eutrofico</v>
      </c>
      <c r="CU1028" s="219" t="s">
        <v>3604</v>
      </c>
      <c r="CV1028" s="219" t="s">
        <v>3601</v>
      </c>
      <c r="CW1028" s="218">
        <v>44553</v>
      </c>
      <c r="CX1028" s="106" t="e">
        <f t="shared" si="581"/>
        <v>#VALUE!</v>
      </c>
    </row>
    <row r="1029" spans="1:102" ht="30" hidden="1" customHeight="1" x14ac:dyDescent="0.2">
      <c r="A1029" s="209">
        <v>2021</v>
      </c>
      <c r="B1029" s="210" t="s">
        <v>3002</v>
      </c>
      <c r="C1029" s="210" t="s">
        <v>109</v>
      </c>
      <c r="D1029" s="211" t="s">
        <v>2082</v>
      </c>
      <c r="E1029" s="210" t="s">
        <v>106</v>
      </c>
      <c r="F1029" s="212" t="s">
        <v>107</v>
      </c>
      <c r="G1029" s="212" t="s">
        <v>1578</v>
      </c>
      <c r="H1029" s="213">
        <v>-75.647914</v>
      </c>
      <c r="I1029" s="214">
        <v>5.9400829999999996</v>
      </c>
      <c r="J1029" s="215">
        <v>826094.15879999998</v>
      </c>
      <c r="K1029" s="216">
        <v>1148858.1787</v>
      </c>
      <c r="L1029" s="217">
        <v>1117</v>
      </c>
      <c r="M1029" s="212">
        <v>2</v>
      </c>
      <c r="N1029" s="212" t="s">
        <v>79</v>
      </c>
      <c r="O1029" s="212" t="s">
        <v>2545</v>
      </c>
      <c r="P1029" s="212" t="s">
        <v>80</v>
      </c>
      <c r="Q1029" s="210" t="s">
        <v>2546</v>
      </c>
      <c r="R1029" s="210" t="s">
        <v>667</v>
      </c>
      <c r="S1029" s="210" t="s">
        <v>82</v>
      </c>
      <c r="T1029" s="210" t="s">
        <v>721</v>
      </c>
      <c r="U1029" s="211" t="s">
        <v>108</v>
      </c>
      <c r="V1029" s="210" t="s">
        <v>109</v>
      </c>
      <c r="W1029" s="210" t="s">
        <v>775</v>
      </c>
      <c r="X1029" s="218" t="s">
        <v>109</v>
      </c>
      <c r="Y1029" s="218">
        <v>44538</v>
      </c>
      <c r="Z1029" s="219">
        <v>85.41</v>
      </c>
      <c r="AA1029" s="219">
        <v>7.52</v>
      </c>
      <c r="AB1029" s="219">
        <v>79.14</v>
      </c>
      <c r="AC1029" s="219">
        <v>18.899999999999999</v>
      </c>
      <c r="AD1029" s="219">
        <v>20.3</v>
      </c>
      <c r="AE1029" s="219">
        <v>7.8</v>
      </c>
      <c r="AF1029" s="219">
        <v>100.9</v>
      </c>
      <c r="AG1029" s="219">
        <v>1.4000000000000021</v>
      </c>
      <c r="AH1029" s="220">
        <v>10</v>
      </c>
      <c r="AI1029" s="220">
        <v>2</v>
      </c>
      <c r="AJ1029" s="219" t="s">
        <v>88</v>
      </c>
      <c r="AK1029" s="219" t="s">
        <v>88</v>
      </c>
      <c r="AL1029" s="220" t="s">
        <v>88</v>
      </c>
      <c r="AM1029" s="220" t="s">
        <v>88</v>
      </c>
      <c r="AN1029" s="220">
        <v>200</v>
      </c>
      <c r="AO1029" s="220" t="s">
        <v>88</v>
      </c>
      <c r="AP1029" s="220" t="e">
        <v>#VALUE!</v>
      </c>
      <c r="AQ1029" s="220" t="s">
        <v>88</v>
      </c>
      <c r="AR1029" s="220" t="s">
        <v>88</v>
      </c>
      <c r="AS1029" s="220" t="s">
        <v>88</v>
      </c>
      <c r="AT1029" s="220" t="s">
        <v>88</v>
      </c>
      <c r="AU1029" s="219" t="s">
        <v>88</v>
      </c>
      <c r="AV1029" s="220">
        <v>8</v>
      </c>
      <c r="AW1029" s="220" t="s">
        <v>88</v>
      </c>
      <c r="AX1029" s="220">
        <v>2.5</v>
      </c>
      <c r="AY1029" s="220">
        <v>0.1</v>
      </c>
      <c r="AZ1029" s="220" t="s">
        <v>88</v>
      </c>
      <c r="BA1029" s="220" t="s">
        <v>88</v>
      </c>
      <c r="BB1029" s="219" t="s">
        <v>88</v>
      </c>
      <c r="BC1029" s="219" t="s">
        <v>88</v>
      </c>
      <c r="BD1029" s="219" t="s">
        <v>88</v>
      </c>
      <c r="BE1029" s="221" t="s">
        <v>88</v>
      </c>
      <c r="BF1029" s="219" t="s">
        <v>88</v>
      </c>
      <c r="BG1029" s="219" t="s">
        <v>88</v>
      </c>
      <c r="BH1029" s="219" t="s">
        <v>88</v>
      </c>
      <c r="BI1029" s="222">
        <v>98.802028927014518</v>
      </c>
      <c r="BJ1029" s="223">
        <v>36.682211115561131</v>
      </c>
      <c r="BK1029" s="223">
        <v>92.911736773268785</v>
      </c>
      <c r="BL1029" s="223">
        <v>80.14150832</v>
      </c>
      <c r="BM1029" s="223">
        <v>1</v>
      </c>
      <c r="BN1029" s="223">
        <v>2</v>
      </c>
      <c r="BO1029" s="223">
        <v>88.170753484043075</v>
      </c>
      <c r="BP1029" s="223">
        <v>5</v>
      </c>
      <c r="BQ1029" s="223">
        <v>20</v>
      </c>
      <c r="BR1029" s="220">
        <v>52.618431004746128</v>
      </c>
      <c r="BS1029" s="129" t="str">
        <f t="shared" si="575"/>
        <v>MEDIA</v>
      </c>
      <c r="BT1029" s="224">
        <v>25</v>
      </c>
      <c r="BU1029" s="225">
        <v>0.99099999999999988</v>
      </c>
      <c r="BV1029" s="226">
        <v>0.84453506894257735</v>
      </c>
      <c r="BW1029" s="223">
        <v>1</v>
      </c>
      <c r="BX1029" s="222">
        <v>0.91</v>
      </c>
      <c r="BY1029" s="226">
        <v>0.996</v>
      </c>
      <c r="BZ1029" s="226">
        <v>0.80775692633156104</v>
      </c>
      <c r="CA1029" s="222">
        <v>0.15</v>
      </c>
      <c r="CB1029" s="225">
        <v>1.3717358845647101</v>
      </c>
      <c r="CC1029" s="198" t="str">
        <f t="shared" si="576"/>
        <v>No se conoce</v>
      </c>
      <c r="CD1029" s="225">
        <v>0.19224307366843893</v>
      </c>
      <c r="CE1029" s="220">
        <v>1</v>
      </c>
      <c r="CF1029" s="220">
        <v>1</v>
      </c>
      <c r="CG1029" s="225">
        <v>0.73074769122281291</v>
      </c>
      <c r="CH1029" s="199" t="str">
        <f t="shared" si="577"/>
        <v>Alta</v>
      </c>
      <c r="CI1029" s="220">
        <v>0</v>
      </c>
      <c r="CJ1029" s="220">
        <v>1</v>
      </c>
      <c r="CK1029" s="220">
        <v>0</v>
      </c>
      <c r="CL1029" s="227">
        <v>0.33333333333333331</v>
      </c>
      <c r="CM1029" s="200" t="str">
        <f t="shared" si="578"/>
        <v>Baja</v>
      </c>
      <c r="CN1029" s="220">
        <v>0</v>
      </c>
      <c r="CO1029" s="220">
        <v>0</v>
      </c>
      <c r="CP1029" s="200" t="str">
        <f t="shared" si="579"/>
        <v>Ninguna</v>
      </c>
      <c r="CQ1029" s="228">
        <v>5.8467814955466156E-3</v>
      </c>
      <c r="CR1029" s="228">
        <v>5.8467814955466156E-3</v>
      </c>
      <c r="CS1029" s="200" t="str">
        <f t="shared" si="580"/>
        <v>Ninguna</v>
      </c>
      <c r="CT1029" s="201" t="str">
        <f t="shared" si="574"/>
        <v>Eutrofico</v>
      </c>
      <c r="CU1029" s="219" t="s">
        <v>3605</v>
      </c>
      <c r="CV1029" s="219" t="s">
        <v>3606</v>
      </c>
      <c r="CW1029" s="218">
        <v>44557</v>
      </c>
      <c r="CX1029" s="106" t="e">
        <f t="shared" si="581"/>
        <v>#VALUE!</v>
      </c>
    </row>
    <row r="1030" spans="1:102" ht="30" hidden="1" customHeight="1" x14ac:dyDescent="0.2">
      <c r="A1030" s="209">
        <v>2021</v>
      </c>
      <c r="B1030" s="210" t="s">
        <v>3006</v>
      </c>
      <c r="C1030" s="210" t="s">
        <v>109</v>
      </c>
      <c r="D1030" s="211" t="s">
        <v>2089</v>
      </c>
      <c r="E1030" s="210" t="s">
        <v>122</v>
      </c>
      <c r="F1030" s="212" t="s">
        <v>107</v>
      </c>
      <c r="G1030" s="212" t="s">
        <v>1951</v>
      </c>
      <c r="H1030" s="213">
        <v>-75.621680999999995</v>
      </c>
      <c r="I1030" s="214">
        <v>5.8889430000000003</v>
      </c>
      <c r="J1030" s="215">
        <v>828984.16940000001</v>
      </c>
      <c r="K1030" s="216">
        <v>1143192.6076</v>
      </c>
      <c r="L1030" s="217">
        <v>957</v>
      </c>
      <c r="M1030" s="212">
        <v>2</v>
      </c>
      <c r="N1030" s="212" t="s">
        <v>79</v>
      </c>
      <c r="O1030" s="212" t="s">
        <v>2545</v>
      </c>
      <c r="P1030" s="212" t="s">
        <v>80</v>
      </c>
      <c r="Q1030" s="210" t="s">
        <v>2546</v>
      </c>
      <c r="R1030" s="210" t="s">
        <v>667</v>
      </c>
      <c r="S1030" s="210" t="s">
        <v>82</v>
      </c>
      <c r="T1030" s="210" t="s">
        <v>721</v>
      </c>
      <c r="U1030" s="211" t="s">
        <v>108</v>
      </c>
      <c r="V1030" s="210" t="s">
        <v>109</v>
      </c>
      <c r="W1030" s="210" t="s">
        <v>775</v>
      </c>
      <c r="X1030" s="218" t="s">
        <v>109</v>
      </c>
      <c r="Y1030" s="218">
        <v>44538</v>
      </c>
      <c r="Z1030" s="219">
        <v>2371</v>
      </c>
      <c r="AA1030" s="219">
        <v>8.09</v>
      </c>
      <c r="AB1030" s="219">
        <v>251</v>
      </c>
      <c r="AC1030" s="219">
        <v>22.4</v>
      </c>
      <c r="AD1030" s="219">
        <v>26.5</v>
      </c>
      <c r="AE1030" s="219">
        <v>7.79</v>
      </c>
      <c r="AF1030" s="219">
        <v>100.8</v>
      </c>
      <c r="AG1030" s="219">
        <v>4.1000000000000014</v>
      </c>
      <c r="AH1030" s="220">
        <v>10.4</v>
      </c>
      <c r="AI1030" s="220">
        <v>2</v>
      </c>
      <c r="AJ1030" s="219" t="s">
        <v>88</v>
      </c>
      <c r="AK1030" s="219" t="s">
        <v>88</v>
      </c>
      <c r="AL1030" s="220" t="s">
        <v>88</v>
      </c>
      <c r="AM1030" s="220" t="s">
        <v>88</v>
      </c>
      <c r="AN1030" s="220">
        <v>7940</v>
      </c>
      <c r="AO1030" s="220" t="s">
        <v>88</v>
      </c>
      <c r="AP1030" s="220" t="e">
        <v>#VALUE!</v>
      </c>
      <c r="AQ1030" s="220" t="s">
        <v>88</v>
      </c>
      <c r="AR1030" s="220" t="s">
        <v>88</v>
      </c>
      <c r="AS1030" s="220" t="s">
        <v>88</v>
      </c>
      <c r="AT1030" s="220" t="s">
        <v>88</v>
      </c>
      <c r="AU1030" s="219" t="s">
        <v>88</v>
      </c>
      <c r="AV1030" s="220">
        <v>477</v>
      </c>
      <c r="AW1030" s="220" t="s">
        <v>88</v>
      </c>
      <c r="AX1030" s="220">
        <v>2.5</v>
      </c>
      <c r="AY1030" s="220">
        <v>0.50700000000000001</v>
      </c>
      <c r="AZ1030" s="220" t="s">
        <v>88</v>
      </c>
      <c r="BA1030" s="220" t="s">
        <v>88</v>
      </c>
      <c r="BB1030" s="219" t="s">
        <v>88</v>
      </c>
      <c r="BC1030" s="219" t="s">
        <v>88</v>
      </c>
      <c r="BD1030" s="219" t="s">
        <v>88</v>
      </c>
      <c r="BE1030" s="221" t="s">
        <v>88</v>
      </c>
      <c r="BF1030" s="219" t="s">
        <v>88</v>
      </c>
      <c r="BG1030" s="219" t="s">
        <v>88</v>
      </c>
      <c r="BH1030" s="219" t="s">
        <v>88</v>
      </c>
      <c r="BI1030" s="222">
        <v>98.798367064593194</v>
      </c>
      <c r="BJ1030" s="223">
        <v>11.156448070657783</v>
      </c>
      <c r="BK1030" s="223">
        <v>82.471041846394655</v>
      </c>
      <c r="BL1030" s="223">
        <v>80.14150832</v>
      </c>
      <c r="BM1030" s="223">
        <v>1</v>
      </c>
      <c r="BN1030" s="223">
        <v>2</v>
      </c>
      <c r="BO1030" s="223">
        <v>77.854786148314005</v>
      </c>
      <c r="BP1030" s="223">
        <v>5</v>
      </c>
      <c r="BQ1030" s="223">
        <v>20</v>
      </c>
      <c r="BR1030" s="220">
        <v>46.353613225420901</v>
      </c>
      <c r="BS1030" s="129" t="str">
        <f t="shared" si="575"/>
        <v>MALO</v>
      </c>
      <c r="BT1030" s="224">
        <v>4.9309664694280082</v>
      </c>
      <c r="BU1030" s="225">
        <v>0.99199999999999999</v>
      </c>
      <c r="BV1030" s="226">
        <v>0.1</v>
      </c>
      <c r="BW1030" s="223">
        <v>0.95438351784370457</v>
      </c>
      <c r="BX1030" s="222">
        <v>0.91</v>
      </c>
      <c r="BY1030" s="226">
        <v>0</v>
      </c>
      <c r="BZ1030" s="226">
        <v>9.7259791082612179E-2</v>
      </c>
      <c r="CA1030" s="222">
        <v>0.15</v>
      </c>
      <c r="CB1030" s="225">
        <v>0.46835006324968442</v>
      </c>
      <c r="CC1030" s="198" t="str">
        <f t="shared" si="576"/>
        <v>Mala</v>
      </c>
      <c r="CD1030" s="225">
        <v>0.90274020891738782</v>
      </c>
      <c r="CE1030" s="220">
        <v>1</v>
      </c>
      <c r="CF1030" s="220">
        <v>1</v>
      </c>
      <c r="CG1030" s="225">
        <v>0.96758006963912935</v>
      </c>
      <c r="CH1030" s="199" t="str">
        <f t="shared" si="577"/>
        <v>Muy Alta</v>
      </c>
      <c r="CI1030" s="220">
        <v>0</v>
      </c>
      <c r="CJ1030" s="220">
        <v>1</v>
      </c>
      <c r="CK1030" s="220">
        <v>0</v>
      </c>
      <c r="CL1030" s="227">
        <v>0.33333333333333331</v>
      </c>
      <c r="CM1030" s="200" t="str">
        <f t="shared" si="578"/>
        <v>Baja</v>
      </c>
      <c r="CN1030" s="220">
        <v>1</v>
      </c>
      <c r="CO1030" s="220">
        <v>1</v>
      </c>
      <c r="CP1030" s="200" t="str">
        <f t="shared" si="579"/>
        <v>Muy Alta</v>
      </c>
      <c r="CQ1030" s="228">
        <v>4.032976261207262E-2</v>
      </c>
      <c r="CR1030" s="228">
        <v>4.032976261207262E-2</v>
      </c>
      <c r="CS1030" s="200" t="str">
        <f t="shared" si="580"/>
        <v>Ninguna</v>
      </c>
      <c r="CT1030" s="201" t="str">
        <f t="shared" si="574"/>
        <v>Eutrofico</v>
      </c>
      <c r="CU1030" s="219" t="s">
        <v>3607</v>
      </c>
      <c r="CV1030" s="219" t="s">
        <v>3606</v>
      </c>
      <c r="CW1030" s="218">
        <v>44557</v>
      </c>
      <c r="CX1030" s="106" t="e">
        <f t="shared" si="581"/>
        <v>#VALUE!</v>
      </c>
    </row>
    <row r="1031" spans="1:102" ht="30" hidden="1" customHeight="1" x14ac:dyDescent="0.2">
      <c r="A1031" s="209">
        <v>2021</v>
      </c>
      <c r="B1031" s="210" t="s">
        <v>3007</v>
      </c>
      <c r="C1031" s="210" t="s">
        <v>109</v>
      </c>
      <c r="D1031" s="211" t="s">
        <v>2092</v>
      </c>
      <c r="E1031" s="210" t="s">
        <v>122</v>
      </c>
      <c r="F1031" s="212" t="s">
        <v>107</v>
      </c>
      <c r="G1031" s="212" t="s">
        <v>1951</v>
      </c>
      <c r="H1031" s="213">
        <v>-75.613411999999997</v>
      </c>
      <c r="I1031" s="214">
        <v>5.8320249999999998</v>
      </c>
      <c r="J1031" s="215">
        <v>829882.93209999998</v>
      </c>
      <c r="K1031" s="216">
        <v>1136893.5253000001</v>
      </c>
      <c r="L1031" s="217">
        <v>698</v>
      </c>
      <c r="M1031" s="212">
        <v>2</v>
      </c>
      <c r="N1031" s="212" t="s">
        <v>79</v>
      </c>
      <c r="O1031" s="212" t="s">
        <v>2545</v>
      </c>
      <c r="P1031" s="212" t="s">
        <v>80</v>
      </c>
      <c r="Q1031" s="210" t="s">
        <v>2546</v>
      </c>
      <c r="R1031" s="210" t="s">
        <v>667</v>
      </c>
      <c r="S1031" s="210" t="s">
        <v>82</v>
      </c>
      <c r="T1031" s="210" t="s">
        <v>721</v>
      </c>
      <c r="U1031" s="211" t="s">
        <v>108</v>
      </c>
      <c r="V1031" s="210" t="s">
        <v>109</v>
      </c>
      <c r="W1031" s="210" t="s">
        <v>775</v>
      </c>
      <c r="X1031" s="218" t="s">
        <v>109</v>
      </c>
      <c r="Y1031" s="218">
        <v>44538</v>
      </c>
      <c r="Z1031" s="219">
        <v>4892</v>
      </c>
      <c r="AA1031" s="219">
        <v>7.98</v>
      </c>
      <c r="AB1031" s="219">
        <v>265.2</v>
      </c>
      <c r="AC1031" s="219">
        <v>25.5</v>
      </c>
      <c r="AD1031" s="219">
        <v>30.2</v>
      </c>
      <c r="AE1031" s="219">
        <v>7.49</v>
      </c>
      <c r="AF1031" s="219">
        <v>99.9</v>
      </c>
      <c r="AG1031" s="219">
        <v>4.6999999999999993</v>
      </c>
      <c r="AH1031" s="220">
        <v>12.1</v>
      </c>
      <c r="AI1031" s="220">
        <v>2</v>
      </c>
      <c r="AJ1031" s="219" t="s">
        <v>88</v>
      </c>
      <c r="AK1031" s="219" t="s">
        <v>88</v>
      </c>
      <c r="AL1031" s="220" t="s">
        <v>88</v>
      </c>
      <c r="AM1031" s="220" t="s">
        <v>88</v>
      </c>
      <c r="AN1031" s="220">
        <v>5200</v>
      </c>
      <c r="AO1031" s="220" t="s">
        <v>88</v>
      </c>
      <c r="AP1031" s="220" t="e">
        <v>#VALUE!</v>
      </c>
      <c r="AQ1031" s="220" t="s">
        <v>88</v>
      </c>
      <c r="AR1031" s="220" t="s">
        <v>88</v>
      </c>
      <c r="AS1031" s="220" t="s">
        <v>88</v>
      </c>
      <c r="AT1031" s="220" t="s">
        <v>88</v>
      </c>
      <c r="AU1031" s="219" t="s">
        <v>88</v>
      </c>
      <c r="AV1031" s="220">
        <v>1058</v>
      </c>
      <c r="AW1031" s="220" t="s">
        <v>88</v>
      </c>
      <c r="AX1031" s="220">
        <v>2.5</v>
      </c>
      <c r="AY1031" s="220">
        <v>0.22700000000000001</v>
      </c>
      <c r="AZ1031" s="220" t="s">
        <v>88</v>
      </c>
      <c r="BA1031" s="220" t="s">
        <v>88</v>
      </c>
      <c r="BB1031" s="219" t="s">
        <v>88</v>
      </c>
      <c r="BC1031" s="219" t="s">
        <v>88</v>
      </c>
      <c r="BD1031" s="219" t="s">
        <v>88</v>
      </c>
      <c r="BE1031" s="221" t="s">
        <v>88</v>
      </c>
      <c r="BF1031" s="219" t="s">
        <v>88</v>
      </c>
      <c r="BG1031" s="219" t="s">
        <v>88</v>
      </c>
      <c r="BH1031" s="219" t="s">
        <v>88</v>
      </c>
      <c r="BI1031" s="222">
        <v>98.740565023049967</v>
      </c>
      <c r="BJ1031" s="223">
        <v>13.063570448373994</v>
      </c>
      <c r="BK1031" s="223">
        <v>85.503734651789273</v>
      </c>
      <c r="BL1031" s="223">
        <v>80.14150832</v>
      </c>
      <c r="BM1031" s="223">
        <v>1</v>
      </c>
      <c r="BN1031" s="223">
        <v>2</v>
      </c>
      <c r="BO1031" s="223">
        <v>74.786599882259168</v>
      </c>
      <c r="BP1031" s="223">
        <v>5</v>
      </c>
      <c r="BQ1031" s="223">
        <v>20</v>
      </c>
      <c r="BR1031" s="220">
        <v>46.675704040781071</v>
      </c>
      <c r="BS1031" s="129" t="str">
        <f t="shared" si="575"/>
        <v>MALO</v>
      </c>
      <c r="BT1031" s="224">
        <v>11.013215859030836</v>
      </c>
      <c r="BU1031" s="225">
        <v>0.99900000000000011</v>
      </c>
      <c r="BV1031" s="226">
        <v>0.1</v>
      </c>
      <c r="BW1031" s="223">
        <v>1</v>
      </c>
      <c r="BX1031" s="222">
        <v>0.91</v>
      </c>
      <c r="BY1031" s="226">
        <v>0</v>
      </c>
      <c r="BZ1031" s="226">
        <v>2.8173994296256E-2</v>
      </c>
      <c r="CA1031" s="222">
        <v>0.6</v>
      </c>
      <c r="CB1031" s="225">
        <v>0.52918435920147588</v>
      </c>
      <c r="CC1031" s="198" t="str">
        <f t="shared" si="576"/>
        <v>Regular</v>
      </c>
      <c r="CD1031" s="225">
        <v>0.971826005703744</v>
      </c>
      <c r="CE1031" s="220">
        <v>1</v>
      </c>
      <c r="CF1031" s="220">
        <v>1</v>
      </c>
      <c r="CG1031" s="225">
        <v>0.99060866856791474</v>
      </c>
      <c r="CH1031" s="199" t="str">
        <f t="shared" si="577"/>
        <v>Muy Alta</v>
      </c>
      <c r="CI1031" s="220">
        <v>0</v>
      </c>
      <c r="CJ1031" s="220">
        <v>1</v>
      </c>
      <c r="CK1031" s="220">
        <v>9.9999999999988987E-4</v>
      </c>
      <c r="CL1031" s="227">
        <v>0.33366666666666661</v>
      </c>
      <c r="CM1031" s="200" t="str">
        <f t="shared" si="578"/>
        <v>Baja</v>
      </c>
      <c r="CN1031" s="220">
        <v>1</v>
      </c>
      <c r="CO1031" s="220">
        <v>1</v>
      </c>
      <c r="CP1031" s="200" t="str">
        <f t="shared" si="579"/>
        <v>Muy Alta</v>
      </c>
      <c r="CQ1031" s="228">
        <v>2.7949729505070377E-2</v>
      </c>
      <c r="CR1031" s="228">
        <v>2.7949729505070377E-2</v>
      </c>
      <c r="CS1031" s="200" t="str">
        <f t="shared" si="580"/>
        <v>Ninguna</v>
      </c>
      <c r="CT1031" s="201" t="str">
        <f t="shared" si="574"/>
        <v>Eutrofico</v>
      </c>
      <c r="CU1031" s="219" t="s">
        <v>3608</v>
      </c>
      <c r="CV1031" s="219" t="s">
        <v>3606</v>
      </c>
      <c r="CW1031" s="218">
        <v>44557</v>
      </c>
      <c r="CX1031" s="106" t="e">
        <f t="shared" si="581"/>
        <v>#VALUE!</v>
      </c>
    </row>
    <row r="1032" spans="1:102" ht="30" hidden="1" customHeight="1" x14ac:dyDescent="0.2">
      <c r="A1032" s="209">
        <v>2021</v>
      </c>
      <c r="B1032" s="210" t="s">
        <v>3005</v>
      </c>
      <c r="C1032" s="210" t="s">
        <v>109</v>
      </c>
      <c r="D1032" s="211" t="s">
        <v>2086</v>
      </c>
      <c r="E1032" s="210" t="s">
        <v>113</v>
      </c>
      <c r="F1032" s="212" t="s">
        <v>107</v>
      </c>
      <c r="G1032" s="212" t="s">
        <v>1951</v>
      </c>
      <c r="H1032" s="213">
        <v>-75.623401000000001</v>
      </c>
      <c r="I1032" s="214">
        <v>5.7550239999999997</v>
      </c>
      <c r="J1032" s="215">
        <v>828753.07869999995</v>
      </c>
      <c r="K1032" s="216">
        <v>1128378.2915000001</v>
      </c>
      <c r="L1032" s="217">
        <v>597</v>
      </c>
      <c r="M1032" s="212">
        <v>2</v>
      </c>
      <c r="N1032" s="212" t="s">
        <v>79</v>
      </c>
      <c r="O1032" s="212" t="s">
        <v>2545</v>
      </c>
      <c r="P1032" s="212" t="s">
        <v>80</v>
      </c>
      <c r="Q1032" s="210" t="s">
        <v>2546</v>
      </c>
      <c r="R1032" s="210" t="s">
        <v>667</v>
      </c>
      <c r="S1032" s="210" t="s">
        <v>82</v>
      </c>
      <c r="T1032" s="210" t="s">
        <v>721</v>
      </c>
      <c r="U1032" s="211" t="s">
        <v>108</v>
      </c>
      <c r="V1032" s="210" t="s">
        <v>109</v>
      </c>
      <c r="W1032" s="210" t="s">
        <v>775</v>
      </c>
      <c r="X1032" s="218" t="s">
        <v>109</v>
      </c>
      <c r="Y1032" s="218">
        <v>44538</v>
      </c>
      <c r="Z1032" s="219">
        <v>8165.22</v>
      </c>
      <c r="AA1032" s="219">
        <v>7.96</v>
      </c>
      <c r="AB1032" s="219">
        <v>264.2</v>
      </c>
      <c r="AC1032" s="219">
        <v>25.9</v>
      </c>
      <c r="AD1032" s="219">
        <v>29.6</v>
      </c>
      <c r="AE1032" s="219">
        <v>7.45</v>
      </c>
      <c r="AF1032" s="219">
        <v>98.4</v>
      </c>
      <c r="AG1032" s="219">
        <v>3.7000000000000028</v>
      </c>
      <c r="AH1032" s="220">
        <v>10</v>
      </c>
      <c r="AI1032" s="220">
        <v>2</v>
      </c>
      <c r="AJ1032" s="219" t="s">
        <v>88</v>
      </c>
      <c r="AK1032" s="219" t="s">
        <v>88</v>
      </c>
      <c r="AL1032" s="220" t="s">
        <v>88</v>
      </c>
      <c r="AM1032" s="220" t="s">
        <v>88</v>
      </c>
      <c r="AN1032" s="220">
        <v>1160</v>
      </c>
      <c r="AO1032" s="220" t="s">
        <v>88</v>
      </c>
      <c r="AP1032" s="220" t="e">
        <v>#VALUE!</v>
      </c>
      <c r="AQ1032" s="220" t="s">
        <v>88</v>
      </c>
      <c r="AR1032" s="220" t="s">
        <v>88</v>
      </c>
      <c r="AS1032" s="220" t="s">
        <v>88</v>
      </c>
      <c r="AT1032" s="220" t="s">
        <v>88</v>
      </c>
      <c r="AU1032" s="219" t="s">
        <v>88</v>
      </c>
      <c r="AV1032" s="220">
        <v>1218</v>
      </c>
      <c r="AW1032" s="220" t="s">
        <v>88</v>
      </c>
      <c r="AX1032" s="220">
        <v>3.53</v>
      </c>
      <c r="AY1032" s="220">
        <v>1.06</v>
      </c>
      <c r="AZ1032" s="220" t="s">
        <v>88</v>
      </c>
      <c r="BA1032" s="220" t="s">
        <v>88</v>
      </c>
      <c r="BB1032" s="219" t="s">
        <v>88</v>
      </c>
      <c r="BC1032" s="219" t="s">
        <v>88</v>
      </c>
      <c r="BD1032" s="219" t="s">
        <v>88</v>
      </c>
      <c r="BE1032" s="221" t="s">
        <v>88</v>
      </c>
      <c r="BF1032" s="219" t="s">
        <v>88</v>
      </c>
      <c r="BG1032" s="219" t="s">
        <v>88</v>
      </c>
      <c r="BH1032" s="219" t="s">
        <v>88</v>
      </c>
      <c r="BI1032" s="222">
        <v>98.544419096230385</v>
      </c>
      <c r="BJ1032" s="223">
        <v>21.874607752593384</v>
      </c>
      <c r="BK1032" s="223">
        <v>86.013534796056774</v>
      </c>
      <c r="BL1032" s="223">
        <v>80.14150832</v>
      </c>
      <c r="BM1032" s="223">
        <v>1</v>
      </c>
      <c r="BN1032" s="223">
        <v>2</v>
      </c>
      <c r="BO1032" s="223">
        <v>79.776537522967004</v>
      </c>
      <c r="BP1032" s="223">
        <v>5</v>
      </c>
      <c r="BQ1032" s="223">
        <v>20</v>
      </c>
      <c r="BR1032" s="220">
        <v>48.607196981837056</v>
      </c>
      <c r="BS1032" s="129" t="str">
        <f t="shared" si="575"/>
        <v>MALO</v>
      </c>
      <c r="BT1032" s="224">
        <v>3.3301886792452828</v>
      </c>
      <c r="BU1032" s="225">
        <v>0.9840000000000001</v>
      </c>
      <c r="BV1032" s="226">
        <v>0.32592975336259572</v>
      </c>
      <c r="BW1032" s="223">
        <v>1</v>
      </c>
      <c r="BX1032" s="222">
        <v>0.91</v>
      </c>
      <c r="BY1032" s="226">
        <v>0</v>
      </c>
      <c r="BZ1032" s="226">
        <v>3.3081277027930289E-2</v>
      </c>
      <c r="CA1032" s="222">
        <v>0.15</v>
      </c>
      <c r="CB1032" s="225">
        <v>0.49610154425467368</v>
      </c>
      <c r="CC1032" s="198" t="str">
        <f t="shared" si="576"/>
        <v>Mala</v>
      </c>
      <c r="CD1032" s="225">
        <v>0.96691872297206971</v>
      </c>
      <c r="CE1032" s="220">
        <v>1</v>
      </c>
      <c r="CF1032" s="220">
        <v>1</v>
      </c>
      <c r="CG1032" s="225">
        <v>0.98897290765735646</v>
      </c>
      <c r="CH1032" s="199" t="str">
        <f t="shared" si="577"/>
        <v>Muy Alta</v>
      </c>
      <c r="CI1032" s="220">
        <v>0</v>
      </c>
      <c r="CJ1032" s="220">
        <v>1</v>
      </c>
      <c r="CK1032" s="220">
        <v>1.5999999999999903E-2</v>
      </c>
      <c r="CL1032" s="227">
        <v>0.33866666666666667</v>
      </c>
      <c r="CM1032" s="200" t="str">
        <f t="shared" si="578"/>
        <v>Baja</v>
      </c>
      <c r="CN1032" s="220">
        <v>1</v>
      </c>
      <c r="CO1032" s="220">
        <v>1</v>
      </c>
      <c r="CP1032" s="200" t="str">
        <f t="shared" si="579"/>
        <v>Muy Alta</v>
      </c>
      <c r="CQ1032" s="228">
        <v>2.6134930724307892E-2</v>
      </c>
      <c r="CR1032" s="228">
        <v>2.6134930724307892E-2</v>
      </c>
      <c r="CS1032" s="200" t="str">
        <f t="shared" si="580"/>
        <v>Ninguna</v>
      </c>
      <c r="CT1032" s="201" t="str">
        <f t="shared" si="574"/>
        <v>Hipereutrofico</v>
      </c>
      <c r="CU1032" s="219" t="s">
        <v>3609</v>
      </c>
      <c r="CV1032" s="219" t="s">
        <v>3606</v>
      </c>
      <c r="CW1032" s="218">
        <v>44557</v>
      </c>
      <c r="CX1032" s="106" t="e">
        <f t="shared" si="581"/>
        <v>#VALUE!</v>
      </c>
    </row>
    <row r="1033" spans="1:102" ht="30" hidden="1" customHeight="1" x14ac:dyDescent="0.2">
      <c r="A1033" s="209">
        <v>2021</v>
      </c>
      <c r="B1033" s="210" t="s">
        <v>3038</v>
      </c>
      <c r="C1033" s="210" t="s">
        <v>3039</v>
      </c>
      <c r="D1033" s="211" t="s">
        <v>2211</v>
      </c>
      <c r="E1033" s="210" t="s">
        <v>2212</v>
      </c>
      <c r="F1033" s="212" t="s">
        <v>1285</v>
      </c>
      <c r="G1033" s="212" t="s">
        <v>1578</v>
      </c>
      <c r="H1033" s="213">
        <v>-75.459000000000003</v>
      </c>
      <c r="I1033" s="214">
        <v>7.5527990000000003</v>
      </c>
      <c r="J1033" s="215">
        <v>847524.05920000002</v>
      </c>
      <c r="K1033" s="216">
        <v>1327202.8751000001</v>
      </c>
      <c r="L1033" s="217">
        <v>115</v>
      </c>
      <c r="M1033" s="212">
        <v>2</v>
      </c>
      <c r="N1033" s="212" t="s">
        <v>79</v>
      </c>
      <c r="O1033" s="212" t="s">
        <v>2545</v>
      </c>
      <c r="P1033" s="212" t="s">
        <v>80</v>
      </c>
      <c r="Q1033" s="210" t="s">
        <v>2927</v>
      </c>
      <c r="R1033" s="210" t="s">
        <v>2928</v>
      </c>
      <c r="S1033" s="210" t="s">
        <v>213</v>
      </c>
      <c r="T1033" s="210" t="s">
        <v>214</v>
      </c>
      <c r="U1033" s="211" t="s">
        <v>215</v>
      </c>
      <c r="V1033" s="210" t="s">
        <v>3039</v>
      </c>
      <c r="W1033" s="210" t="s">
        <v>2213</v>
      </c>
      <c r="X1033" s="218" t="s">
        <v>3039</v>
      </c>
      <c r="Y1033" s="218">
        <v>44543</v>
      </c>
      <c r="Z1033" s="219">
        <v>31430</v>
      </c>
      <c r="AA1033" s="219">
        <v>7.99</v>
      </c>
      <c r="AB1033" s="219">
        <v>81.03</v>
      </c>
      <c r="AC1033" s="219">
        <v>24.6</v>
      </c>
      <c r="AD1033" s="219">
        <v>31.2</v>
      </c>
      <c r="AE1033" s="219">
        <v>8.19</v>
      </c>
      <c r="AF1033" s="219">
        <v>101.1</v>
      </c>
      <c r="AG1033" s="219">
        <v>6.5999999999999979</v>
      </c>
      <c r="AH1033" s="220">
        <v>10</v>
      </c>
      <c r="AI1033" s="220">
        <v>2</v>
      </c>
      <c r="AJ1033" s="219" t="s">
        <v>88</v>
      </c>
      <c r="AK1033" s="219" t="s">
        <v>88</v>
      </c>
      <c r="AL1033" s="220">
        <v>110</v>
      </c>
      <c r="AM1033" s="220" t="s">
        <v>88</v>
      </c>
      <c r="AN1033" s="220" t="s">
        <v>88</v>
      </c>
      <c r="AO1033" s="220" t="s">
        <v>88</v>
      </c>
      <c r="AP1033" s="220">
        <v>7.9967418704005651</v>
      </c>
      <c r="AQ1033" s="220" t="s">
        <v>88</v>
      </c>
      <c r="AR1033" s="220" t="s">
        <v>88</v>
      </c>
      <c r="AS1033" s="220">
        <v>15.6</v>
      </c>
      <c r="AT1033" s="220" t="s">
        <v>88</v>
      </c>
      <c r="AU1033" s="219" t="s">
        <v>88</v>
      </c>
      <c r="AV1033" s="220">
        <v>18</v>
      </c>
      <c r="AW1033" s="220" t="s">
        <v>88</v>
      </c>
      <c r="AX1033" s="220">
        <v>5.07</v>
      </c>
      <c r="AY1033" s="220">
        <v>0.19600000000000001</v>
      </c>
      <c r="AZ1033" s="220" t="s">
        <v>88</v>
      </c>
      <c r="BA1033" s="220" t="s">
        <v>88</v>
      </c>
      <c r="BB1033" s="219" t="s">
        <v>88</v>
      </c>
      <c r="BC1033" s="219" t="s">
        <v>88</v>
      </c>
      <c r="BD1033" s="219" t="s">
        <v>88</v>
      </c>
      <c r="BE1033" s="221" t="s">
        <v>88</v>
      </c>
      <c r="BF1033" s="219" t="s">
        <v>88</v>
      </c>
      <c r="BG1033" s="219" t="s">
        <v>88</v>
      </c>
      <c r="BH1033" s="219" t="s">
        <v>88</v>
      </c>
      <c r="BI1033" s="222">
        <v>98.807700801090647</v>
      </c>
      <c r="BJ1033" s="223">
        <v>2</v>
      </c>
      <c r="BK1033" s="223">
        <v>85.243769848613738</v>
      </c>
      <c r="BL1033" s="223">
        <v>80.14150832</v>
      </c>
      <c r="BM1033" s="223">
        <v>22.105390237155817</v>
      </c>
      <c r="BN1033" s="223">
        <v>2</v>
      </c>
      <c r="BO1033" s="223">
        <v>64.112884386289991</v>
      </c>
      <c r="BP1033" s="223">
        <v>67.264474904573433</v>
      </c>
      <c r="BQ1033" s="223">
        <v>20</v>
      </c>
      <c r="BR1033" s="220">
        <v>50.912675189443384</v>
      </c>
      <c r="BS1033" s="129" t="str">
        <f t="shared" si="575"/>
        <v>MEDIA</v>
      </c>
      <c r="BT1033" s="224">
        <v>25.867346938775512</v>
      </c>
      <c r="BU1033" s="225">
        <v>0.9890000000000001</v>
      </c>
      <c r="BV1033" s="226">
        <v>0.1</v>
      </c>
      <c r="BW1033" s="223">
        <v>1</v>
      </c>
      <c r="BX1033" s="222">
        <v>0.91</v>
      </c>
      <c r="BY1033" s="226">
        <v>0.96599999999999997</v>
      </c>
      <c r="BZ1033" s="226">
        <v>0.80158000966838694</v>
      </c>
      <c r="CA1033" s="222">
        <v>0.15</v>
      </c>
      <c r="CB1033" s="225">
        <v>0.70810120135357424</v>
      </c>
      <c r="CC1033" s="198" t="str">
        <f t="shared" si="576"/>
        <v>Aceptable</v>
      </c>
      <c r="CD1033" s="225">
        <v>0.19841999033161306</v>
      </c>
      <c r="CE1033" s="220">
        <v>1</v>
      </c>
      <c r="CF1033" s="220">
        <v>1</v>
      </c>
      <c r="CG1033" s="225">
        <v>0.73280666344387102</v>
      </c>
      <c r="CH1033" s="199" t="str">
        <f t="shared" si="577"/>
        <v>Alta</v>
      </c>
      <c r="CI1033" s="220">
        <v>0</v>
      </c>
      <c r="CJ1033" s="220">
        <v>1</v>
      </c>
      <c r="CK1033" s="220">
        <v>0</v>
      </c>
      <c r="CL1033" s="227">
        <v>0.33333333333333331</v>
      </c>
      <c r="CM1033" s="200" t="str">
        <f t="shared" si="578"/>
        <v>Baja</v>
      </c>
      <c r="CN1033" s="220">
        <v>3.4000000000000002E-2</v>
      </c>
      <c r="CO1033" s="220">
        <v>3.4000000000000002E-2</v>
      </c>
      <c r="CP1033" s="200" t="str">
        <f t="shared" si="579"/>
        <v>Ninguna</v>
      </c>
      <c r="CQ1033" s="228">
        <v>2.8902465719636072E-2</v>
      </c>
      <c r="CR1033" s="228">
        <v>2.8902465719636072E-2</v>
      </c>
      <c r="CS1033" s="200" t="str">
        <f t="shared" si="580"/>
        <v>Ninguna</v>
      </c>
      <c r="CT1033" s="201" t="str">
        <f t="shared" si="574"/>
        <v>Eutrofico</v>
      </c>
      <c r="CU1033" s="219" t="s">
        <v>3610</v>
      </c>
      <c r="CV1033" s="219" t="s">
        <v>3611</v>
      </c>
      <c r="CW1033" s="218">
        <v>44560</v>
      </c>
      <c r="CX1033" s="106" t="e">
        <f t="shared" si="581"/>
        <v>#VALUE!</v>
      </c>
    </row>
    <row r="1034" spans="1:102" ht="30" hidden="1" customHeight="1" x14ac:dyDescent="0.2">
      <c r="A1034" s="209">
        <v>2021</v>
      </c>
      <c r="B1034" s="210" t="s">
        <v>3042</v>
      </c>
      <c r="C1034" s="210" t="s">
        <v>3039</v>
      </c>
      <c r="D1034" s="211" t="s">
        <v>2217</v>
      </c>
      <c r="E1034" s="210" t="s">
        <v>2212</v>
      </c>
      <c r="F1034" s="212" t="s">
        <v>1285</v>
      </c>
      <c r="G1034" s="212" t="s">
        <v>1951</v>
      </c>
      <c r="H1034" s="213">
        <v>-75.390507999999997</v>
      </c>
      <c r="I1034" s="214">
        <v>7.5885879999999997</v>
      </c>
      <c r="J1034" s="215">
        <v>855096.82920000004</v>
      </c>
      <c r="K1034" s="216">
        <v>1331138.5456000001</v>
      </c>
      <c r="L1034" s="217">
        <v>104</v>
      </c>
      <c r="M1034" s="212">
        <v>2</v>
      </c>
      <c r="N1034" s="212" t="s">
        <v>79</v>
      </c>
      <c r="O1034" s="212" t="s">
        <v>2545</v>
      </c>
      <c r="P1034" s="212" t="s">
        <v>80</v>
      </c>
      <c r="Q1034" s="210" t="s">
        <v>2927</v>
      </c>
      <c r="R1034" s="210" t="s">
        <v>2928</v>
      </c>
      <c r="S1034" s="210" t="s">
        <v>213</v>
      </c>
      <c r="T1034" s="210" t="s">
        <v>214</v>
      </c>
      <c r="U1034" s="211" t="s">
        <v>215</v>
      </c>
      <c r="V1034" s="210" t="s">
        <v>3039</v>
      </c>
      <c r="W1034" s="210" t="s">
        <v>2213</v>
      </c>
      <c r="X1034" s="218" t="s">
        <v>3039</v>
      </c>
      <c r="Y1034" s="218">
        <v>44543</v>
      </c>
      <c r="Z1034" s="219">
        <v>34812</v>
      </c>
      <c r="AA1034" s="219">
        <v>7.85</v>
      </c>
      <c r="AB1034" s="219">
        <v>79.83</v>
      </c>
      <c r="AC1034" s="219">
        <v>24.6</v>
      </c>
      <c r="AD1034" s="219">
        <v>30.9</v>
      </c>
      <c r="AE1034" s="219">
        <v>8.08</v>
      </c>
      <c r="AF1034" s="219">
        <v>102.4</v>
      </c>
      <c r="AG1034" s="219">
        <v>6.2999999999999972</v>
      </c>
      <c r="AH1034" s="220">
        <v>10</v>
      </c>
      <c r="AI1034" s="220">
        <v>2</v>
      </c>
      <c r="AJ1034" s="219" t="s">
        <v>88</v>
      </c>
      <c r="AK1034" s="219" t="s">
        <v>88</v>
      </c>
      <c r="AL1034" s="220">
        <v>272</v>
      </c>
      <c r="AM1034" s="220" t="s">
        <v>88</v>
      </c>
      <c r="AN1034" s="220" t="s">
        <v>88</v>
      </c>
      <c r="AO1034" s="220" t="s">
        <v>88</v>
      </c>
      <c r="AP1034" s="220">
        <v>1.4728462427969402</v>
      </c>
      <c r="AQ1034" s="220" t="s">
        <v>88</v>
      </c>
      <c r="AR1034" s="220" t="s">
        <v>88</v>
      </c>
      <c r="AS1034" s="220">
        <v>17.899999999999999</v>
      </c>
      <c r="AT1034" s="220" t="s">
        <v>88</v>
      </c>
      <c r="AU1034" s="219" t="s">
        <v>88</v>
      </c>
      <c r="AV1034" s="220">
        <v>23</v>
      </c>
      <c r="AW1034" s="220" t="s">
        <v>88</v>
      </c>
      <c r="AX1034" s="220">
        <v>3.81</v>
      </c>
      <c r="AY1034" s="220">
        <v>0.184</v>
      </c>
      <c r="AZ1034" s="220" t="s">
        <v>88</v>
      </c>
      <c r="BA1034" s="220" t="s">
        <v>88</v>
      </c>
      <c r="BB1034" s="219" t="s">
        <v>88</v>
      </c>
      <c r="BC1034" s="219" t="s">
        <v>88</v>
      </c>
      <c r="BD1034" s="219" t="s">
        <v>88</v>
      </c>
      <c r="BE1034" s="221" t="s">
        <v>88</v>
      </c>
      <c r="BF1034" s="219" t="s">
        <v>88</v>
      </c>
      <c r="BG1034" s="219" t="s">
        <v>88</v>
      </c>
      <c r="BH1034" s="219" t="s">
        <v>88</v>
      </c>
      <c r="BI1034" s="222">
        <v>98.791122070305121</v>
      </c>
      <c r="BJ1034" s="223">
        <v>2</v>
      </c>
      <c r="BK1034" s="223">
        <v>88.55780378068448</v>
      </c>
      <c r="BL1034" s="223">
        <v>80.14150832</v>
      </c>
      <c r="BM1034" s="223">
        <v>65.086765553608032</v>
      </c>
      <c r="BN1034" s="223">
        <v>2</v>
      </c>
      <c r="BO1034" s="223">
        <v>65.856326512218658</v>
      </c>
      <c r="BP1034" s="223">
        <v>64.117628014344589</v>
      </c>
      <c r="BQ1034" s="223">
        <v>20</v>
      </c>
      <c r="BR1034" s="220">
        <v>55.495134530757412</v>
      </c>
      <c r="BS1034" s="129" t="str">
        <f t="shared" si="575"/>
        <v>MEDIA</v>
      </c>
      <c r="BT1034" s="224">
        <v>20.706521739130434</v>
      </c>
      <c r="BU1034" s="225">
        <v>0.97599999999999998</v>
      </c>
      <c r="BV1034" s="226">
        <v>0.1</v>
      </c>
      <c r="BW1034" s="223">
        <v>1</v>
      </c>
      <c r="BX1034" s="222">
        <v>0.91</v>
      </c>
      <c r="BY1034" s="226">
        <v>0.95099999999999996</v>
      </c>
      <c r="BZ1034" s="226">
        <v>0.80550760996230231</v>
      </c>
      <c r="CA1034" s="222">
        <v>0.15</v>
      </c>
      <c r="CB1034" s="225">
        <v>0.70447106539472237</v>
      </c>
      <c r="CC1034" s="198" t="str">
        <f t="shared" si="576"/>
        <v>Aceptable</v>
      </c>
      <c r="CD1034" s="225">
        <v>0.19449239003769772</v>
      </c>
      <c r="CE1034" s="220">
        <v>1</v>
      </c>
      <c r="CF1034" s="220">
        <v>1</v>
      </c>
      <c r="CG1034" s="225">
        <v>0.73149746334589916</v>
      </c>
      <c r="CH1034" s="199" t="str">
        <f t="shared" si="577"/>
        <v>Alta</v>
      </c>
      <c r="CI1034" s="220">
        <v>0</v>
      </c>
      <c r="CJ1034" s="220">
        <v>1</v>
      </c>
      <c r="CK1034" s="220">
        <v>0</v>
      </c>
      <c r="CL1034" s="227">
        <v>0.33333333333333331</v>
      </c>
      <c r="CM1034" s="200" t="str">
        <f t="shared" si="578"/>
        <v>Baja</v>
      </c>
      <c r="CN1034" s="220">
        <v>4.9000000000000002E-2</v>
      </c>
      <c r="CO1034" s="220">
        <v>4.9000000000000002E-2</v>
      </c>
      <c r="CP1034" s="200" t="str">
        <f t="shared" si="579"/>
        <v>Ninguna</v>
      </c>
      <c r="CQ1034" s="228">
        <v>1.803041997919351E-2</v>
      </c>
      <c r="CR1034" s="228">
        <v>1.803041997919351E-2</v>
      </c>
      <c r="CS1034" s="200" t="str">
        <f t="shared" si="580"/>
        <v>Ninguna</v>
      </c>
      <c r="CT1034" s="201" t="str">
        <f t="shared" si="574"/>
        <v>Eutrofico</v>
      </c>
      <c r="CU1034" s="219" t="s">
        <v>3612</v>
      </c>
      <c r="CV1034" s="219" t="s">
        <v>3611</v>
      </c>
      <c r="CW1034" s="218">
        <v>44560</v>
      </c>
      <c r="CX1034" s="106" t="e">
        <f t="shared" si="581"/>
        <v>#VALUE!</v>
      </c>
    </row>
    <row r="1035" spans="1:102" ht="30" hidden="1" customHeight="1" x14ac:dyDescent="0.2">
      <c r="A1035" s="209">
        <v>2021</v>
      </c>
      <c r="B1035" s="210" t="s">
        <v>2178</v>
      </c>
      <c r="C1035" s="210" t="s">
        <v>347</v>
      </c>
      <c r="D1035" s="211" t="s">
        <v>2179</v>
      </c>
      <c r="E1035" s="210" t="s">
        <v>314</v>
      </c>
      <c r="F1035" s="212" t="s">
        <v>1412</v>
      </c>
      <c r="G1035" s="212" t="s">
        <v>1967</v>
      </c>
      <c r="H1035" s="213">
        <v>-74.686047000000002</v>
      </c>
      <c r="I1035" s="214">
        <v>7.0687449999999998</v>
      </c>
      <c r="J1035" s="215">
        <v>932767.9915</v>
      </c>
      <c r="K1035" s="216">
        <v>1273472.5352</v>
      </c>
      <c r="L1035" s="217">
        <v>469</v>
      </c>
      <c r="M1035" s="212">
        <v>2</v>
      </c>
      <c r="N1035" s="212" t="s">
        <v>79</v>
      </c>
      <c r="O1035" s="212" t="s">
        <v>2684</v>
      </c>
      <c r="P1035" s="212" t="s">
        <v>685</v>
      </c>
      <c r="Q1035" s="210" t="s">
        <v>2685</v>
      </c>
      <c r="R1035" s="210" t="s">
        <v>686</v>
      </c>
      <c r="S1035" s="210" t="s">
        <v>234</v>
      </c>
      <c r="T1035" s="210" t="s">
        <v>235</v>
      </c>
      <c r="U1035" s="211" t="s">
        <v>344</v>
      </c>
      <c r="V1035" s="210" t="s">
        <v>345</v>
      </c>
      <c r="W1035" s="210" t="s">
        <v>346</v>
      </c>
      <c r="X1035" s="218" t="s">
        <v>347</v>
      </c>
      <c r="Y1035" s="218">
        <v>44516</v>
      </c>
      <c r="Z1035" s="219">
        <v>438.5</v>
      </c>
      <c r="AA1035" s="219">
        <v>7.44</v>
      </c>
      <c r="AB1035" s="219">
        <v>364.8</v>
      </c>
      <c r="AC1035" s="219">
        <v>28.6</v>
      </c>
      <c r="AD1035" s="219">
        <v>31.3</v>
      </c>
      <c r="AE1035" s="219">
        <v>7.29</v>
      </c>
      <c r="AF1035" s="219">
        <v>97.9</v>
      </c>
      <c r="AG1035" s="219">
        <v>2.6999999999999993</v>
      </c>
      <c r="AH1035" s="220">
        <v>22.1</v>
      </c>
      <c r="AI1035" s="220">
        <v>3.71</v>
      </c>
      <c r="AJ1035" s="219" t="s">
        <v>88</v>
      </c>
      <c r="AK1035" s="219" t="s">
        <v>88</v>
      </c>
      <c r="AL1035" s="220">
        <v>70945</v>
      </c>
      <c r="AM1035" s="220">
        <v>220295</v>
      </c>
      <c r="AN1035" s="220">
        <v>95630</v>
      </c>
      <c r="AO1035" s="220">
        <v>0.5</v>
      </c>
      <c r="AP1035" s="220">
        <v>0.2484863293062323</v>
      </c>
      <c r="AQ1035" s="220">
        <v>5.1999999999999998E-2</v>
      </c>
      <c r="AR1035" s="220">
        <v>2.5</v>
      </c>
      <c r="AS1035" s="220">
        <v>1816</v>
      </c>
      <c r="AT1035" s="220">
        <v>2356</v>
      </c>
      <c r="AU1035" s="219" t="s">
        <v>88</v>
      </c>
      <c r="AV1035" s="220">
        <v>1943</v>
      </c>
      <c r="AW1035" s="220">
        <v>5</v>
      </c>
      <c r="AX1035" s="220">
        <v>2.5</v>
      </c>
      <c r="AY1035" s="220">
        <v>0.1</v>
      </c>
      <c r="AZ1035" s="220">
        <v>50</v>
      </c>
      <c r="BA1035" s="220">
        <v>155</v>
      </c>
      <c r="BB1035" s="219">
        <v>0.05</v>
      </c>
      <c r="BC1035" s="219" t="s">
        <v>88</v>
      </c>
      <c r="BD1035" s="219" t="s">
        <v>88</v>
      </c>
      <c r="BE1035" s="221">
        <v>2E-3</v>
      </c>
      <c r="BF1035" s="219" t="s">
        <v>88</v>
      </c>
      <c r="BG1035" s="219">
        <v>7.5999999999999998E-2</v>
      </c>
      <c r="BH1035" s="219" t="s">
        <v>88</v>
      </c>
      <c r="BI1035" s="222">
        <v>98.451221713929655</v>
      </c>
      <c r="BJ1035" s="223">
        <v>3.9511758052267725</v>
      </c>
      <c r="BK1035" s="223">
        <v>93.521927689586136</v>
      </c>
      <c r="BL1035" s="223">
        <v>66.211380501559233</v>
      </c>
      <c r="BM1035" s="223">
        <v>93.114281801780962</v>
      </c>
      <c r="BN1035" s="223">
        <v>61.608367706250007</v>
      </c>
      <c r="BO1035" s="223">
        <v>84.045279034802562</v>
      </c>
      <c r="BP1035" s="223">
        <v>5</v>
      </c>
      <c r="BQ1035" s="223">
        <v>20</v>
      </c>
      <c r="BR1035" s="220">
        <v>60.616352575513673</v>
      </c>
      <c r="BS1035" s="129" t="str">
        <f t="shared" si="575"/>
        <v>MEDIA</v>
      </c>
      <c r="BT1035" s="224">
        <v>25</v>
      </c>
      <c r="BU1035" s="225">
        <v>0.97900000000000009</v>
      </c>
      <c r="BV1035" s="226">
        <v>0.1</v>
      </c>
      <c r="BW1035" s="223">
        <v>1</v>
      </c>
      <c r="BX1035" s="222">
        <v>0.71</v>
      </c>
      <c r="BY1035" s="226">
        <v>0</v>
      </c>
      <c r="BZ1035" s="226">
        <v>0</v>
      </c>
      <c r="CA1035" s="222">
        <v>0.15</v>
      </c>
      <c r="CB1035" s="225">
        <v>0.43104000000000003</v>
      </c>
      <c r="CC1035" s="198" t="str">
        <f t="shared" si="576"/>
        <v>Mala</v>
      </c>
      <c r="CD1035" s="225">
        <v>1</v>
      </c>
      <c r="CE1035" s="220">
        <v>1</v>
      </c>
      <c r="CF1035" s="220">
        <v>0</v>
      </c>
      <c r="CG1035" s="225">
        <v>0.66666666666666663</v>
      </c>
      <c r="CH1035" s="199" t="str">
        <f t="shared" si="577"/>
        <v>Alta</v>
      </c>
      <c r="CI1035" s="220">
        <v>0.34856173673053209</v>
      </c>
      <c r="CJ1035" s="220">
        <v>1</v>
      </c>
      <c r="CK1035" s="220">
        <v>2.0999999999999908E-2</v>
      </c>
      <c r="CL1035" s="227">
        <v>0.45652057891017733</v>
      </c>
      <c r="CM1035" s="200" t="str">
        <f t="shared" si="578"/>
        <v>Media</v>
      </c>
      <c r="CN1035" s="220">
        <v>1</v>
      </c>
      <c r="CO1035" s="220">
        <v>1</v>
      </c>
      <c r="CP1035" s="200" t="str">
        <f t="shared" si="579"/>
        <v>Muy Alta</v>
      </c>
      <c r="CQ1035" s="228">
        <v>4.4428786078118815E-3</v>
      </c>
      <c r="CR1035" s="228">
        <v>4.4428786078118815E-3</v>
      </c>
      <c r="CS1035" s="200" t="str">
        <f t="shared" si="580"/>
        <v>Ninguna</v>
      </c>
      <c r="CT1035" s="201" t="str">
        <f t="shared" si="574"/>
        <v>Eutrofico</v>
      </c>
      <c r="CU1035" s="219" t="s">
        <v>3613</v>
      </c>
      <c r="CV1035" s="219" t="s">
        <v>3614</v>
      </c>
      <c r="CW1035" s="218">
        <v>44536</v>
      </c>
      <c r="CX1035" s="106">
        <f t="shared" si="581"/>
        <v>2.8004863293062323</v>
      </c>
    </row>
    <row r="1036" spans="1:102" ht="30" hidden="1" customHeight="1" x14ac:dyDescent="0.2">
      <c r="A1036" s="209">
        <v>2021</v>
      </c>
      <c r="B1036" s="210" t="s">
        <v>2182</v>
      </c>
      <c r="C1036" s="210" t="s">
        <v>347</v>
      </c>
      <c r="D1036" s="211" t="s">
        <v>2183</v>
      </c>
      <c r="E1036" s="210" t="s">
        <v>343</v>
      </c>
      <c r="F1036" s="212" t="s">
        <v>1412</v>
      </c>
      <c r="G1036" s="212" t="s">
        <v>2003</v>
      </c>
      <c r="H1036" s="213">
        <v>-74.682925999999995</v>
      </c>
      <c r="I1036" s="214">
        <v>7.1017000000000001</v>
      </c>
      <c r="J1036" s="215">
        <v>933117.56570000004</v>
      </c>
      <c r="K1036" s="216">
        <v>1277116.8162</v>
      </c>
      <c r="L1036" s="217">
        <v>506</v>
      </c>
      <c r="M1036" s="212">
        <v>2</v>
      </c>
      <c r="N1036" s="212" t="s">
        <v>79</v>
      </c>
      <c r="O1036" s="212" t="s">
        <v>2684</v>
      </c>
      <c r="P1036" s="212" t="s">
        <v>685</v>
      </c>
      <c r="Q1036" s="210" t="s">
        <v>2685</v>
      </c>
      <c r="R1036" s="210" t="s">
        <v>686</v>
      </c>
      <c r="S1036" s="210" t="s">
        <v>234</v>
      </c>
      <c r="T1036" s="210" t="s">
        <v>235</v>
      </c>
      <c r="U1036" s="211" t="s">
        <v>344</v>
      </c>
      <c r="V1036" s="210" t="s">
        <v>345</v>
      </c>
      <c r="W1036" s="210" t="s">
        <v>346</v>
      </c>
      <c r="X1036" s="218" t="s">
        <v>347</v>
      </c>
      <c r="Y1036" s="218">
        <v>44517</v>
      </c>
      <c r="Z1036" s="219">
        <v>731</v>
      </c>
      <c r="AA1036" s="219">
        <v>7.64</v>
      </c>
      <c r="AB1036" s="219">
        <v>550.4</v>
      </c>
      <c r="AC1036" s="219">
        <v>29.8</v>
      </c>
      <c r="AD1036" s="219">
        <v>31.3</v>
      </c>
      <c r="AE1036" s="219">
        <v>7.51</v>
      </c>
      <c r="AF1036" s="219">
        <v>104</v>
      </c>
      <c r="AG1036" s="219">
        <v>1.5</v>
      </c>
      <c r="AH1036" s="220">
        <v>28</v>
      </c>
      <c r="AI1036" s="220">
        <v>8.2200000000000006</v>
      </c>
      <c r="AJ1036" s="219" t="s">
        <v>88</v>
      </c>
      <c r="AK1036" s="219" t="s">
        <v>88</v>
      </c>
      <c r="AL1036" s="220">
        <v>61170</v>
      </c>
      <c r="AM1036" s="220">
        <v>187345</v>
      </c>
      <c r="AN1036" s="220">
        <v>69160</v>
      </c>
      <c r="AO1036" s="220">
        <v>0.5</v>
      </c>
      <c r="AP1036" s="220">
        <v>0.34788086102872517</v>
      </c>
      <c r="AQ1036" s="220">
        <v>6.0999999999999999E-2</v>
      </c>
      <c r="AR1036" s="220">
        <v>2.5</v>
      </c>
      <c r="AS1036" s="220">
        <v>102</v>
      </c>
      <c r="AT1036" s="220">
        <v>506</v>
      </c>
      <c r="AU1036" s="219" t="s">
        <v>88</v>
      </c>
      <c r="AV1036" s="220">
        <v>159</v>
      </c>
      <c r="AW1036" s="220">
        <v>0.5</v>
      </c>
      <c r="AX1036" s="220">
        <v>7.62</v>
      </c>
      <c r="AY1036" s="220">
        <v>0.27200000000000002</v>
      </c>
      <c r="AZ1036" s="220">
        <v>57.3</v>
      </c>
      <c r="BA1036" s="220">
        <v>177</v>
      </c>
      <c r="BB1036" s="219">
        <v>0.223</v>
      </c>
      <c r="BC1036" s="219" t="s">
        <v>88</v>
      </c>
      <c r="BD1036" s="219" t="s">
        <v>88</v>
      </c>
      <c r="BE1036" s="221">
        <v>2E-3</v>
      </c>
      <c r="BF1036" s="219" t="s">
        <v>88</v>
      </c>
      <c r="BG1036" s="219">
        <v>1.9E-2</v>
      </c>
      <c r="BH1036" s="219" t="s">
        <v>88</v>
      </c>
      <c r="BI1036" s="222">
        <v>98.644913269759996</v>
      </c>
      <c r="BJ1036" s="223">
        <v>4.5715157108027142</v>
      </c>
      <c r="BK1036" s="223">
        <v>91.978188849432627</v>
      </c>
      <c r="BL1036" s="223">
        <v>40.440172843974665</v>
      </c>
      <c r="BM1036" s="223">
        <v>90.214210804106131</v>
      </c>
      <c r="BN1036" s="223">
        <v>61.608367706250007</v>
      </c>
      <c r="BO1036" s="223">
        <v>87.919066131017189</v>
      </c>
      <c r="BP1036" s="223">
        <v>5</v>
      </c>
      <c r="BQ1036" s="223">
        <v>20</v>
      </c>
      <c r="BR1036" s="220">
        <v>57.841262019999775</v>
      </c>
      <c r="BS1036" s="129" t="str">
        <f t="shared" si="575"/>
        <v>MEDIA</v>
      </c>
      <c r="BT1036" s="224">
        <v>28.014705882352938</v>
      </c>
      <c r="BU1036" s="225">
        <v>0.96</v>
      </c>
      <c r="BV1036" s="226">
        <v>0.1</v>
      </c>
      <c r="BW1036" s="223">
        <v>1</v>
      </c>
      <c r="BX1036" s="222">
        <v>0.51</v>
      </c>
      <c r="BY1036" s="226">
        <v>0.54299999999999993</v>
      </c>
      <c r="BZ1036" s="226">
        <v>0</v>
      </c>
      <c r="CA1036" s="222">
        <v>0.15</v>
      </c>
      <c r="CB1036" s="225">
        <v>0.47602</v>
      </c>
      <c r="CC1036" s="198" t="str">
        <f t="shared" si="576"/>
        <v>Mala</v>
      </c>
      <c r="CD1036" s="225">
        <v>1</v>
      </c>
      <c r="CE1036" s="220">
        <v>1</v>
      </c>
      <c r="CF1036" s="220">
        <v>3.6499999999999977E-2</v>
      </c>
      <c r="CG1036" s="225">
        <v>0.6788333333333334</v>
      </c>
      <c r="CH1036" s="199" t="str">
        <f t="shared" si="577"/>
        <v>Alta</v>
      </c>
      <c r="CI1036" s="220">
        <v>0.59041027227803522</v>
      </c>
      <c r="CJ1036" s="220">
        <v>1</v>
      </c>
      <c r="CK1036" s="220">
        <v>0</v>
      </c>
      <c r="CL1036" s="227">
        <v>0.53013675742601174</v>
      </c>
      <c r="CM1036" s="200" t="str">
        <f t="shared" si="578"/>
        <v>Media</v>
      </c>
      <c r="CN1036" s="220">
        <v>0.45700000000000002</v>
      </c>
      <c r="CO1036" s="220">
        <v>0.45700000000000002</v>
      </c>
      <c r="CP1036" s="200" t="str">
        <f t="shared" si="579"/>
        <v>Media</v>
      </c>
      <c r="CQ1036" s="228">
        <v>8.8189010196426994E-3</v>
      </c>
      <c r="CR1036" s="228">
        <v>8.8189010196426994E-3</v>
      </c>
      <c r="CS1036" s="200" t="str">
        <f t="shared" si="580"/>
        <v>Ninguna</v>
      </c>
      <c r="CT1036" s="201" t="str">
        <f t="shared" si="574"/>
        <v>Eutrofico</v>
      </c>
      <c r="CU1036" s="219" t="s">
        <v>3615</v>
      </c>
      <c r="CV1036" s="219" t="s">
        <v>3614</v>
      </c>
      <c r="CW1036" s="218">
        <v>44536</v>
      </c>
      <c r="CX1036" s="106">
        <f t="shared" si="581"/>
        <v>8.0288808610287248</v>
      </c>
    </row>
    <row r="1037" spans="1:102" ht="30" hidden="1" customHeight="1" x14ac:dyDescent="0.2">
      <c r="A1037" s="209">
        <v>2021</v>
      </c>
      <c r="B1037" s="210" t="s">
        <v>2185</v>
      </c>
      <c r="C1037" s="210" t="s">
        <v>347</v>
      </c>
      <c r="D1037" s="211" t="s">
        <v>2186</v>
      </c>
      <c r="E1037" s="210" t="s">
        <v>314</v>
      </c>
      <c r="F1037" s="212" t="s">
        <v>1412</v>
      </c>
      <c r="G1037" s="212" t="s">
        <v>1648</v>
      </c>
      <c r="H1037" s="213">
        <v>-74.666269999999997</v>
      </c>
      <c r="I1037" s="214">
        <v>7.1072800000000003</v>
      </c>
      <c r="J1037" s="215">
        <v>934958.45479999995</v>
      </c>
      <c r="K1037" s="216">
        <v>1277731.5763999999</v>
      </c>
      <c r="L1037" s="217">
        <v>480</v>
      </c>
      <c r="M1037" s="212">
        <v>2</v>
      </c>
      <c r="N1037" s="212" t="s">
        <v>79</v>
      </c>
      <c r="O1037" s="212" t="s">
        <v>2684</v>
      </c>
      <c r="P1037" s="212" t="s">
        <v>685</v>
      </c>
      <c r="Q1037" s="210" t="s">
        <v>2685</v>
      </c>
      <c r="R1037" s="210" t="s">
        <v>686</v>
      </c>
      <c r="S1037" s="210" t="s">
        <v>234</v>
      </c>
      <c r="T1037" s="210" t="s">
        <v>235</v>
      </c>
      <c r="U1037" s="211" t="s">
        <v>344</v>
      </c>
      <c r="V1037" s="210" t="s">
        <v>345</v>
      </c>
      <c r="W1037" s="210" t="s">
        <v>346</v>
      </c>
      <c r="X1037" s="218" t="s">
        <v>347</v>
      </c>
      <c r="Y1037" s="218">
        <v>44517</v>
      </c>
      <c r="Z1037" s="219">
        <v>2522.5</v>
      </c>
      <c r="AA1037" s="219">
        <v>7.32</v>
      </c>
      <c r="AB1037" s="219">
        <v>307.5</v>
      </c>
      <c r="AC1037" s="219">
        <v>28.5</v>
      </c>
      <c r="AD1037" s="219">
        <v>30.1</v>
      </c>
      <c r="AE1037" s="219">
        <v>7.23</v>
      </c>
      <c r="AF1037" s="219">
        <v>98.5</v>
      </c>
      <c r="AG1037" s="219">
        <v>1.6000000000000014</v>
      </c>
      <c r="AH1037" s="220">
        <v>10</v>
      </c>
      <c r="AI1037" s="220">
        <v>2.7</v>
      </c>
      <c r="AJ1037" s="219" t="s">
        <v>88</v>
      </c>
      <c r="AK1037" s="219" t="s">
        <v>88</v>
      </c>
      <c r="AL1037" s="220">
        <v>17500</v>
      </c>
      <c r="AM1037" s="220">
        <v>48700</v>
      </c>
      <c r="AN1037" s="220">
        <v>17890</v>
      </c>
      <c r="AO1037" s="220">
        <v>0.5</v>
      </c>
      <c r="AP1037" s="220">
        <v>0.2484863293062323</v>
      </c>
      <c r="AQ1037" s="220">
        <v>5.6000000000000001E-2</v>
      </c>
      <c r="AR1037" s="220">
        <v>2.5</v>
      </c>
      <c r="AS1037" s="220">
        <v>221</v>
      </c>
      <c r="AT1037" s="220">
        <v>506</v>
      </c>
      <c r="AU1037" s="219" t="s">
        <v>88</v>
      </c>
      <c r="AV1037" s="220">
        <v>292</v>
      </c>
      <c r="AW1037" s="220">
        <v>0.3</v>
      </c>
      <c r="AX1037" s="220">
        <v>3.95</v>
      </c>
      <c r="AY1037" s="220">
        <v>0.1</v>
      </c>
      <c r="AZ1037" s="220">
        <v>33</v>
      </c>
      <c r="BA1037" s="220">
        <v>99.5</v>
      </c>
      <c r="BB1037" s="219">
        <v>0.05</v>
      </c>
      <c r="BC1037" s="219" t="s">
        <v>88</v>
      </c>
      <c r="BD1037" s="219" t="s">
        <v>88</v>
      </c>
      <c r="BE1037" s="221">
        <v>7.0000000000000001E-3</v>
      </c>
      <c r="BF1037" s="219" t="s">
        <v>88</v>
      </c>
      <c r="BG1037" s="219">
        <v>2.8000000000000001E-2</v>
      </c>
      <c r="BH1037" s="219" t="s">
        <v>88</v>
      </c>
      <c r="BI1037" s="222">
        <v>98.561388058892391</v>
      </c>
      <c r="BJ1037" s="223">
        <v>8.1163936831375914</v>
      </c>
      <c r="BK1037" s="223">
        <v>93.300045498604248</v>
      </c>
      <c r="BL1037" s="223">
        <v>74.109957078557002</v>
      </c>
      <c r="BM1037" s="223">
        <v>93.114281801780962</v>
      </c>
      <c r="BN1037" s="223">
        <v>61.608367706250007</v>
      </c>
      <c r="BO1037" s="223">
        <v>87.655782758573665</v>
      </c>
      <c r="BP1037" s="223">
        <v>5</v>
      </c>
      <c r="BQ1037" s="223">
        <v>20</v>
      </c>
      <c r="BR1037" s="220">
        <v>62.507002469461924</v>
      </c>
      <c r="BS1037" s="129" t="str">
        <f t="shared" si="575"/>
        <v>MEDIA</v>
      </c>
      <c r="BT1037" s="224">
        <v>39.5</v>
      </c>
      <c r="BU1037" s="225">
        <v>0.98499999999999999</v>
      </c>
      <c r="BV1037" s="226">
        <v>0.1</v>
      </c>
      <c r="BW1037" s="223">
        <v>1</v>
      </c>
      <c r="BX1037" s="222">
        <v>0.91</v>
      </c>
      <c r="BY1037" s="226">
        <v>0.14400000000000002</v>
      </c>
      <c r="BZ1037" s="226">
        <v>0</v>
      </c>
      <c r="CA1037" s="222">
        <v>0.15</v>
      </c>
      <c r="CB1037" s="225">
        <v>0.48016000000000003</v>
      </c>
      <c r="CC1037" s="198" t="str">
        <f t="shared" si="576"/>
        <v>Mala</v>
      </c>
      <c r="CD1037" s="225">
        <v>1</v>
      </c>
      <c r="CE1037" s="220">
        <v>0.5016739556731149</v>
      </c>
      <c r="CF1037" s="220">
        <v>0</v>
      </c>
      <c r="CG1037" s="225">
        <v>0.50055798522437167</v>
      </c>
      <c r="CH1037" s="199" t="str">
        <f t="shared" si="577"/>
        <v>Media</v>
      </c>
      <c r="CI1037" s="220">
        <v>0.25195463491129116</v>
      </c>
      <c r="CJ1037" s="220">
        <v>1</v>
      </c>
      <c r="CK1037" s="220">
        <v>1.5000000000000013E-2</v>
      </c>
      <c r="CL1037" s="227">
        <v>0.4223182116370971</v>
      </c>
      <c r="CM1037" s="200" t="str">
        <f t="shared" si="578"/>
        <v>Media</v>
      </c>
      <c r="CN1037" s="220">
        <v>0.85599999999999998</v>
      </c>
      <c r="CO1037" s="220">
        <v>0.85599999999999998</v>
      </c>
      <c r="CP1037" s="200" t="str">
        <f t="shared" si="579"/>
        <v>Muy Alta</v>
      </c>
      <c r="CQ1037" s="228">
        <v>2.9411767854842178E-3</v>
      </c>
      <c r="CR1037" s="228">
        <v>2.9411767854842178E-3</v>
      </c>
      <c r="CS1037" s="200" t="str">
        <f t="shared" si="580"/>
        <v>Ninguna</v>
      </c>
      <c r="CT1037" s="201" t="str">
        <f t="shared" si="574"/>
        <v>Eutrofico</v>
      </c>
      <c r="CU1037" s="219" t="s">
        <v>3616</v>
      </c>
      <c r="CV1037" s="219" t="s">
        <v>3614</v>
      </c>
      <c r="CW1037" s="218">
        <v>44536</v>
      </c>
      <c r="CX1037" s="106">
        <f t="shared" si="581"/>
        <v>4.2544863293062321</v>
      </c>
    </row>
    <row r="1038" spans="1:102" ht="30" hidden="1" customHeight="1" x14ac:dyDescent="0.2">
      <c r="A1038" s="209">
        <v>2021</v>
      </c>
      <c r="B1038" s="210" t="s">
        <v>2188</v>
      </c>
      <c r="C1038" s="210" t="s">
        <v>347</v>
      </c>
      <c r="D1038" s="211" t="s">
        <v>2189</v>
      </c>
      <c r="E1038" s="210" t="s">
        <v>314</v>
      </c>
      <c r="F1038" s="212" t="s">
        <v>1412</v>
      </c>
      <c r="G1038" s="212" t="s">
        <v>2190</v>
      </c>
      <c r="H1038" s="213">
        <v>-74.666228000000004</v>
      </c>
      <c r="I1038" s="214">
        <v>7.1053160000000002</v>
      </c>
      <c r="J1038" s="215">
        <v>934962.8186</v>
      </c>
      <c r="K1038" s="216">
        <v>1277514.3581000001</v>
      </c>
      <c r="L1038" s="217">
        <v>477</v>
      </c>
      <c r="M1038" s="212">
        <v>2</v>
      </c>
      <c r="N1038" s="212" t="s">
        <v>79</v>
      </c>
      <c r="O1038" s="212" t="s">
        <v>2684</v>
      </c>
      <c r="P1038" s="212" t="s">
        <v>685</v>
      </c>
      <c r="Q1038" s="210" t="s">
        <v>2685</v>
      </c>
      <c r="R1038" s="210" t="s">
        <v>686</v>
      </c>
      <c r="S1038" s="210" t="s">
        <v>234</v>
      </c>
      <c r="T1038" s="210" t="s">
        <v>235</v>
      </c>
      <c r="U1038" s="211" t="s">
        <v>344</v>
      </c>
      <c r="V1038" s="210" t="s">
        <v>345</v>
      </c>
      <c r="W1038" s="210" t="s">
        <v>346</v>
      </c>
      <c r="X1038" s="218" t="s">
        <v>347</v>
      </c>
      <c r="Y1038" s="218">
        <v>44517</v>
      </c>
      <c r="Z1038" s="219">
        <v>1481.5</v>
      </c>
      <c r="AA1038" s="219">
        <v>7.4</v>
      </c>
      <c r="AB1038" s="219">
        <v>156.6</v>
      </c>
      <c r="AC1038" s="219">
        <v>26.8</v>
      </c>
      <c r="AD1038" s="219">
        <v>31</v>
      </c>
      <c r="AE1038" s="219">
        <v>7.47</v>
      </c>
      <c r="AF1038" s="219">
        <v>98.9</v>
      </c>
      <c r="AG1038" s="219">
        <v>4.1999999999999993</v>
      </c>
      <c r="AH1038" s="220">
        <v>10</v>
      </c>
      <c r="AI1038" s="220">
        <v>2</v>
      </c>
      <c r="AJ1038" s="219" t="s">
        <v>88</v>
      </c>
      <c r="AK1038" s="219" t="s">
        <v>88</v>
      </c>
      <c r="AL1038" s="220">
        <v>15800</v>
      </c>
      <c r="AM1038" s="220">
        <v>42600</v>
      </c>
      <c r="AN1038" s="220">
        <v>15970</v>
      </c>
      <c r="AO1038" s="220">
        <v>0.5</v>
      </c>
      <c r="AP1038" s="220">
        <v>0.2484863293062323</v>
      </c>
      <c r="AQ1038" s="220">
        <v>0.03</v>
      </c>
      <c r="AR1038" s="220">
        <v>2.5</v>
      </c>
      <c r="AS1038" s="220">
        <v>314</v>
      </c>
      <c r="AT1038" s="220">
        <v>600</v>
      </c>
      <c r="AU1038" s="219" t="s">
        <v>88</v>
      </c>
      <c r="AV1038" s="220">
        <v>450</v>
      </c>
      <c r="AW1038" s="220">
        <v>0.5</v>
      </c>
      <c r="AX1038" s="220">
        <v>2.5</v>
      </c>
      <c r="AY1038" s="220">
        <v>0.1</v>
      </c>
      <c r="AZ1038" s="220">
        <v>32.9</v>
      </c>
      <c r="BA1038" s="220">
        <v>55.4</v>
      </c>
      <c r="BB1038" s="219">
        <v>0.05</v>
      </c>
      <c r="BC1038" s="219" t="s">
        <v>88</v>
      </c>
      <c r="BD1038" s="219" t="s">
        <v>88</v>
      </c>
      <c r="BE1038" s="221">
        <v>3.0000000000000001E-3</v>
      </c>
      <c r="BF1038" s="219" t="s">
        <v>88</v>
      </c>
      <c r="BG1038" s="219">
        <v>0.14399999999999999</v>
      </c>
      <c r="BH1038" s="219" t="s">
        <v>88</v>
      </c>
      <c r="BI1038" s="222">
        <v>98.623698254258073</v>
      </c>
      <c r="BJ1038" s="223">
        <v>8.4956431758732069</v>
      </c>
      <c r="BK1038" s="223">
        <v>93.562349984000747</v>
      </c>
      <c r="BL1038" s="223">
        <v>80.14150832</v>
      </c>
      <c r="BM1038" s="223">
        <v>93.114281801780962</v>
      </c>
      <c r="BN1038" s="223">
        <v>61.608367706250007</v>
      </c>
      <c r="BO1038" s="223">
        <v>77.35795611869375</v>
      </c>
      <c r="BP1038" s="223">
        <v>5</v>
      </c>
      <c r="BQ1038" s="223">
        <v>20</v>
      </c>
      <c r="BR1038" s="220">
        <v>62.240816587476147</v>
      </c>
      <c r="BS1038" s="129" t="str">
        <f t="shared" si="575"/>
        <v>MEDIA</v>
      </c>
      <c r="BT1038" s="224">
        <v>25</v>
      </c>
      <c r="BU1038" s="225">
        <v>0.9890000000000001</v>
      </c>
      <c r="BV1038" s="226">
        <v>0.1</v>
      </c>
      <c r="BW1038" s="223">
        <v>1</v>
      </c>
      <c r="BX1038" s="222">
        <v>0.91</v>
      </c>
      <c r="BY1038" s="226">
        <v>0</v>
      </c>
      <c r="BZ1038" s="226">
        <v>0.52024340296050098</v>
      </c>
      <c r="CA1038" s="222">
        <v>0.15</v>
      </c>
      <c r="CB1038" s="225">
        <v>0.5334740764144702</v>
      </c>
      <c r="CC1038" s="198" t="str">
        <f t="shared" si="576"/>
        <v>Regular</v>
      </c>
      <c r="CD1038" s="225">
        <v>0.47975659703949902</v>
      </c>
      <c r="CE1038" s="220">
        <v>3.8145469515898131E-2</v>
      </c>
      <c r="CF1038" s="220">
        <v>0</v>
      </c>
      <c r="CG1038" s="225">
        <v>0.17263402218513238</v>
      </c>
      <c r="CH1038" s="199" t="str">
        <f t="shared" si="577"/>
        <v>Ninguna</v>
      </c>
      <c r="CI1038" s="220">
        <v>0</v>
      </c>
      <c r="CJ1038" s="220">
        <v>1</v>
      </c>
      <c r="CK1038" s="220">
        <v>1.0999999999999899E-2</v>
      </c>
      <c r="CL1038" s="227">
        <v>0.33699999999999997</v>
      </c>
      <c r="CM1038" s="200" t="str">
        <f t="shared" si="578"/>
        <v>Baja</v>
      </c>
      <c r="CN1038" s="220">
        <v>1</v>
      </c>
      <c r="CO1038" s="220">
        <v>1</v>
      </c>
      <c r="CP1038" s="200" t="str">
        <f t="shared" si="579"/>
        <v>Muy Alta</v>
      </c>
      <c r="CQ1038" s="228">
        <v>3.8724034406710421E-3</v>
      </c>
      <c r="CR1038" s="228">
        <v>3.8724034406710421E-3</v>
      </c>
      <c r="CS1038" s="200" t="str">
        <f t="shared" si="580"/>
        <v>Ninguna</v>
      </c>
      <c r="CT1038" s="201" t="str">
        <f t="shared" si="574"/>
        <v>Eutrofico</v>
      </c>
      <c r="CU1038" s="219" t="s">
        <v>3617</v>
      </c>
      <c r="CV1038" s="219" t="s">
        <v>3614</v>
      </c>
      <c r="CW1038" s="218">
        <v>44536</v>
      </c>
      <c r="CX1038" s="106">
        <f t="shared" si="581"/>
        <v>2.7784863293062321</v>
      </c>
    </row>
    <row r="1039" spans="1:102" ht="30" hidden="1" customHeight="1" x14ac:dyDescent="0.2">
      <c r="A1039" s="209">
        <v>2021</v>
      </c>
      <c r="B1039" s="210" t="s">
        <v>2981</v>
      </c>
      <c r="C1039" s="210" t="s">
        <v>2884</v>
      </c>
      <c r="D1039" s="211" t="s">
        <v>2038</v>
      </c>
      <c r="E1039" s="210" t="s">
        <v>240</v>
      </c>
      <c r="F1039" s="212" t="s">
        <v>241</v>
      </c>
      <c r="G1039" s="212" t="s">
        <v>1951</v>
      </c>
      <c r="H1039" s="213">
        <v>-75.050586999999993</v>
      </c>
      <c r="I1039" s="214">
        <v>7.285075</v>
      </c>
      <c r="J1039" s="215">
        <v>892540.94869999995</v>
      </c>
      <c r="K1039" s="216">
        <v>1297468.6006</v>
      </c>
      <c r="L1039" s="217">
        <v>596</v>
      </c>
      <c r="M1039" s="212">
        <v>2</v>
      </c>
      <c r="N1039" s="212" t="s">
        <v>79</v>
      </c>
      <c r="O1039" s="212" t="s">
        <v>2684</v>
      </c>
      <c r="P1039" s="212" t="s">
        <v>685</v>
      </c>
      <c r="Q1039" s="210" t="s">
        <v>243</v>
      </c>
      <c r="R1039" s="210" t="s">
        <v>2694</v>
      </c>
      <c r="S1039" s="210" t="s">
        <v>507</v>
      </c>
      <c r="T1039" s="210" t="s">
        <v>2695</v>
      </c>
      <c r="U1039" s="211" t="s">
        <v>245</v>
      </c>
      <c r="V1039" s="210" t="s">
        <v>2884</v>
      </c>
      <c r="W1039" s="210" t="s">
        <v>2028</v>
      </c>
      <c r="X1039" s="218" t="s">
        <v>2884</v>
      </c>
      <c r="Y1039" s="218">
        <v>44544</v>
      </c>
      <c r="Z1039" s="219">
        <v>7275.58</v>
      </c>
      <c r="AA1039" s="219">
        <v>6.79</v>
      </c>
      <c r="AB1039" s="219">
        <v>48</v>
      </c>
      <c r="AC1039" s="219">
        <v>22.6</v>
      </c>
      <c r="AD1039" s="219">
        <v>22.8</v>
      </c>
      <c r="AE1039" s="219">
        <v>8.2200000000000006</v>
      </c>
      <c r="AF1039" s="219">
        <v>101.9</v>
      </c>
      <c r="AG1039" s="219">
        <v>0.19999999999999929</v>
      </c>
      <c r="AH1039" s="220">
        <v>10</v>
      </c>
      <c r="AI1039" s="220">
        <v>2</v>
      </c>
      <c r="AJ1039" s="219" t="s">
        <v>88</v>
      </c>
      <c r="AK1039" s="219" t="s">
        <v>88</v>
      </c>
      <c r="AL1039" s="220">
        <v>2450</v>
      </c>
      <c r="AM1039" s="220" t="s">
        <v>88</v>
      </c>
      <c r="AN1039" s="220" t="s">
        <v>88</v>
      </c>
      <c r="AO1039" s="220" t="s">
        <v>88</v>
      </c>
      <c r="AP1039" s="220">
        <v>2.9592462853742205</v>
      </c>
      <c r="AQ1039" s="220" t="s">
        <v>88</v>
      </c>
      <c r="AR1039" s="220" t="s">
        <v>88</v>
      </c>
      <c r="AS1039" s="220">
        <v>751</v>
      </c>
      <c r="AT1039" s="220" t="s">
        <v>88</v>
      </c>
      <c r="AU1039" s="219" t="s">
        <v>88</v>
      </c>
      <c r="AV1039" s="220">
        <v>528</v>
      </c>
      <c r="AW1039" s="220" t="s">
        <v>88</v>
      </c>
      <c r="AX1039" s="220">
        <v>2.5</v>
      </c>
      <c r="AY1039" s="220">
        <v>0.7</v>
      </c>
      <c r="AZ1039" s="220" t="s">
        <v>88</v>
      </c>
      <c r="BA1039" s="220" t="s">
        <v>88</v>
      </c>
      <c r="BB1039" s="219" t="s">
        <v>88</v>
      </c>
      <c r="BC1039" s="219" t="s">
        <v>88</v>
      </c>
      <c r="BD1039" s="219" t="s">
        <v>88</v>
      </c>
      <c r="BE1039" s="221" t="s">
        <v>88</v>
      </c>
      <c r="BF1039" s="219" t="s">
        <v>88</v>
      </c>
      <c r="BG1039" s="219" t="s">
        <v>88</v>
      </c>
      <c r="BH1039" s="219" t="s">
        <v>88</v>
      </c>
      <c r="BI1039" s="222">
        <v>98.808428577481124</v>
      </c>
      <c r="BJ1039" s="223">
        <v>2</v>
      </c>
      <c r="BK1039" s="223">
        <v>83.040248922442942</v>
      </c>
      <c r="BL1039" s="223">
        <v>80.14150832</v>
      </c>
      <c r="BM1039" s="223">
        <v>46.733526578747444</v>
      </c>
      <c r="BN1039" s="223">
        <v>2</v>
      </c>
      <c r="BO1039" s="223">
        <v>90.230538484720753</v>
      </c>
      <c r="BP1039" s="223">
        <v>5</v>
      </c>
      <c r="BQ1039" s="223">
        <v>20</v>
      </c>
      <c r="BR1039" s="220">
        <v>50.763832661187337</v>
      </c>
      <c r="BS1039" s="129" t="str">
        <f t="shared" si="575"/>
        <v>MEDIA</v>
      </c>
      <c r="BT1039" s="224">
        <v>3.5714285714285716</v>
      </c>
      <c r="BU1039" s="225">
        <v>0.98099999999999987</v>
      </c>
      <c r="BV1039" s="226">
        <v>0.1</v>
      </c>
      <c r="BW1039" s="223">
        <v>0.89779105920802604</v>
      </c>
      <c r="BX1039" s="222">
        <v>0.91</v>
      </c>
      <c r="BY1039" s="226">
        <v>0</v>
      </c>
      <c r="BZ1039" s="226">
        <v>0.9016298671105536</v>
      </c>
      <c r="CA1039" s="222">
        <v>0.15</v>
      </c>
      <c r="CB1039" s="225">
        <v>0.57127892968460114</v>
      </c>
      <c r="CC1039" s="198" t="str">
        <f t="shared" si="576"/>
        <v>Regular</v>
      </c>
      <c r="CD1039" s="225">
        <v>9.8370132889446391E-2</v>
      </c>
      <c r="CE1039" s="220">
        <v>1</v>
      </c>
      <c r="CF1039" s="220">
        <v>1</v>
      </c>
      <c r="CG1039" s="225">
        <v>0.69945671096314876</v>
      </c>
      <c r="CH1039" s="199" t="str">
        <f t="shared" si="577"/>
        <v>Alta</v>
      </c>
      <c r="CI1039" s="220">
        <v>0</v>
      </c>
      <c r="CJ1039" s="220">
        <v>1</v>
      </c>
      <c r="CK1039" s="220">
        <v>0</v>
      </c>
      <c r="CL1039" s="227">
        <v>0.33333333333333331</v>
      </c>
      <c r="CM1039" s="200" t="str">
        <f t="shared" si="578"/>
        <v>Baja</v>
      </c>
      <c r="CN1039" s="220">
        <v>1</v>
      </c>
      <c r="CO1039" s="220">
        <v>1</v>
      </c>
      <c r="CP1039" s="200" t="str">
        <f t="shared" si="579"/>
        <v>Muy Alta</v>
      </c>
      <c r="CQ1039" s="228">
        <v>4.7368226194862811E-4</v>
      </c>
      <c r="CR1039" s="228">
        <v>4.7368226194862811E-4</v>
      </c>
      <c r="CS1039" s="200" t="str">
        <f t="shared" si="580"/>
        <v>Ninguna</v>
      </c>
      <c r="CT1039" s="201" t="str">
        <f t="shared" si="574"/>
        <v>Eutrofico</v>
      </c>
      <c r="CU1039" s="219" t="s">
        <v>3618</v>
      </c>
      <c r="CV1039" s="219" t="s">
        <v>3619</v>
      </c>
      <c r="CW1039" s="218">
        <v>44564</v>
      </c>
      <c r="CX1039" s="106" t="e">
        <f t="shared" si="581"/>
        <v>#VALUE!</v>
      </c>
    </row>
    <row r="1040" spans="1:102" ht="30" hidden="1" customHeight="1" x14ac:dyDescent="0.2">
      <c r="A1040" s="209">
        <v>2021</v>
      </c>
      <c r="B1040" s="210" t="s">
        <v>2980</v>
      </c>
      <c r="C1040" s="210" t="s">
        <v>2884</v>
      </c>
      <c r="D1040" s="211" t="s">
        <v>2035</v>
      </c>
      <c r="E1040" s="210" t="s">
        <v>240</v>
      </c>
      <c r="F1040" s="212" t="s">
        <v>241</v>
      </c>
      <c r="G1040" s="212" t="s">
        <v>1494</v>
      </c>
      <c r="H1040" s="213">
        <v>-75.129548</v>
      </c>
      <c r="I1040" s="214">
        <v>7.0725379999999998</v>
      </c>
      <c r="J1040" s="215">
        <v>883766.26130000001</v>
      </c>
      <c r="K1040" s="216">
        <v>1273979.4698000001</v>
      </c>
      <c r="L1040" s="217">
        <v>1481</v>
      </c>
      <c r="M1040" s="212">
        <v>2</v>
      </c>
      <c r="N1040" s="212" t="s">
        <v>79</v>
      </c>
      <c r="O1040" s="212" t="s">
        <v>2684</v>
      </c>
      <c r="P1040" s="212" t="s">
        <v>685</v>
      </c>
      <c r="Q1040" s="210" t="s">
        <v>243</v>
      </c>
      <c r="R1040" s="210" t="s">
        <v>2694</v>
      </c>
      <c r="S1040" s="210" t="s">
        <v>507</v>
      </c>
      <c r="T1040" s="210" t="s">
        <v>2695</v>
      </c>
      <c r="U1040" s="211" t="s">
        <v>245</v>
      </c>
      <c r="V1040" s="210" t="s">
        <v>2884</v>
      </c>
      <c r="W1040" s="210" t="s">
        <v>2028</v>
      </c>
      <c r="X1040" s="218" t="s">
        <v>2884</v>
      </c>
      <c r="Y1040" s="218">
        <v>44545</v>
      </c>
      <c r="Z1040" s="219">
        <v>651.5</v>
      </c>
      <c r="AA1040" s="219">
        <v>6.32</v>
      </c>
      <c r="AB1040" s="219">
        <v>38.229999999999997</v>
      </c>
      <c r="AC1040" s="219">
        <v>17.5</v>
      </c>
      <c r="AD1040" s="219">
        <v>18.2</v>
      </c>
      <c r="AE1040" s="219">
        <v>8.11</v>
      </c>
      <c r="AF1040" s="219">
        <v>100.8</v>
      </c>
      <c r="AG1040" s="219">
        <v>0.69999999999999929</v>
      </c>
      <c r="AH1040" s="220">
        <v>10</v>
      </c>
      <c r="AI1040" s="220">
        <v>2</v>
      </c>
      <c r="AJ1040" s="219" t="s">
        <v>88</v>
      </c>
      <c r="AK1040" s="219" t="s">
        <v>88</v>
      </c>
      <c r="AL1040" s="220">
        <v>31</v>
      </c>
      <c r="AM1040" s="220" t="s">
        <v>88</v>
      </c>
      <c r="AN1040" s="220" t="s">
        <v>88</v>
      </c>
      <c r="AO1040" s="220" t="s">
        <v>88</v>
      </c>
      <c r="AP1040" s="220">
        <v>1.1294833150283285</v>
      </c>
      <c r="AQ1040" s="220" t="s">
        <v>88</v>
      </c>
      <c r="AR1040" s="220" t="s">
        <v>88</v>
      </c>
      <c r="AS1040" s="220">
        <v>2.91</v>
      </c>
      <c r="AT1040" s="220" t="s">
        <v>88</v>
      </c>
      <c r="AU1040" s="219" t="s">
        <v>88</v>
      </c>
      <c r="AV1040" s="220">
        <v>7</v>
      </c>
      <c r="AW1040" s="220" t="s">
        <v>88</v>
      </c>
      <c r="AX1040" s="220">
        <v>2.5</v>
      </c>
      <c r="AY1040" s="220">
        <v>0.16300000000000001</v>
      </c>
      <c r="AZ1040" s="220" t="s">
        <v>88</v>
      </c>
      <c r="BA1040" s="220" t="s">
        <v>88</v>
      </c>
      <c r="BB1040" s="219" t="s">
        <v>88</v>
      </c>
      <c r="BC1040" s="219" t="s">
        <v>88</v>
      </c>
      <c r="BD1040" s="219" t="s">
        <v>88</v>
      </c>
      <c r="BE1040" s="221" t="s">
        <v>88</v>
      </c>
      <c r="BF1040" s="219" t="s">
        <v>88</v>
      </c>
      <c r="BG1040" s="219" t="s">
        <v>88</v>
      </c>
      <c r="BH1040" s="219" t="s">
        <v>88</v>
      </c>
      <c r="BI1040" s="222">
        <v>98.798367064593194</v>
      </c>
      <c r="BJ1040" s="223">
        <v>2</v>
      </c>
      <c r="BK1040" s="223">
        <v>67.451358636524191</v>
      </c>
      <c r="BL1040" s="223">
        <v>80.14150832</v>
      </c>
      <c r="BM1040" s="223">
        <v>71.432110942187506</v>
      </c>
      <c r="BN1040" s="223">
        <v>2</v>
      </c>
      <c r="BO1040" s="223">
        <v>89.594487526600773</v>
      </c>
      <c r="BP1040" s="223">
        <v>90.853121151899458</v>
      </c>
      <c r="BQ1040" s="223">
        <v>20</v>
      </c>
      <c r="BR1040" s="220">
        <v>58.321847305229291</v>
      </c>
      <c r="BS1040" s="129" t="str">
        <f t="shared" si="575"/>
        <v>MEDIA</v>
      </c>
      <c r="BT1040" s="224">
        <v>15.337423312883436</v>
      </c>
      <c r="BU1040" s="225">
        <v>0.99199999999999999</v>
      </c>
      <c r="BV1040" s="226">
        <v>0.1</v>
      </c>
      <c r="BW1040" s="223">
        <v>0.70311862433680938</v>
      </c>
      <c r="BX1040" s="222">
        <v>0.91</v>
      </c>
      <c r="BY1040" s="226">
        <v>0.999</v>
      </c>
      <c r="BZ1040" s="226">
        <v>0.92748601717973456</v>
      </c>
      <c r="CA1040" s="222">
        <v>0.8</v>
      </c>
      <c r="CB1040" s="225">
        <v>0.78026464981231614</v>
      </c>
      <c r="CC1040" s="198" t="str">
        <f t="shared" si="576"/>
        <v>Aceptable</v>
      </c>
      <c r="CD1040" s="225">
        <v>7.2513982820265485E-2</v>
      </c>
      <c r="CE1040" s="220">
        <v>1</v>
      </c>
      <c r="CF1040" s="220">
        <v>1</v>
      </c>
      <c r="CG1040" s="225">
        <v>0.69083799427342185</v>
      </c>
      <c r="CH1040" s="199" t="str">
        <f t="shared" si="577"/>
        <v>Alta</v>
      </c>
      <c r="CI1040" s="220">
        <v>0</v>
      </c>
      <c r="CJ1040" s="220">
        <v>1</v>
      </c>
      <c r="CK1040" s="220">
        <v>0</v>
      </c>
      <c r="CL1040" s="227">
        <v>0.33333333333333331</v>
      </c>
      <c r="CM1040" s="200" t="str">
        <f t="shared" si="578"/>
        <v>Baja</v>
      </c>
      <c r="CN1040" s="220">
        <v>0</v>
      </c>
      <c r="CO1040" s="220">
        <v>0</v>
      </c>
      <c r="CP1040" s="200" t="str">
        <f t="shared" si="579"/>
        <v>Ninguna</v>
      </c>
      <c r="CQ1040" s="228">
        <v>9.3636186567195255E-5</v>
      </c>
      <c r="CR1040" s="228">
        <v>9.3636186567195255E-5</v>
      </c>
      <c r="CS1040" s="200" t="str">
        <f t="shared" si="580"/>
        <v>Ninguna</v>
      </c>
      <c r="CT1040" s="201" t="str">
        <f t="shared" si="574"/>
        <v>Eutrofico</v>
      </c>
      <c r="CU1040" s="219" t="s">
        <v>3620</v>
      </c>
      <c r="CV1040" s="219" t="s">
        <v>3619</v>
      </c>
      <c r="CW1040" s="218">
        <v>44564</v>
      </c>
      <c r="CX1040" s="106" t="e">
        <f t="shared" si="581"/>
        <v>#VALUE!</v>
      </c>
    </row>
    <row r="1041" spans="1:102" ht="30" hidden="1" customHeight="1" x14ac:dyDescent="0.2">
      <c r="A1041" s="209">
        <v>2021</v>
      </c>
      <c r="B1041" s="210" t="s">
        <v>2976</v>
      </c>
      <c r="C1041" s="210" t="s">
        <v>2884</v>
      </c>
      <c r="D1041" s="211" t="s">
        <v>2027</v>
      </c>
      <c r="E1041" s="210" t="s">
        <v>240</v>
      </c>
      <c r="F1041" s="212" t="s">
        <v>241</v>
      </c>
      <c r="G1041" s="212" t="s">
        <v>1507</v>
      </c>
      <c r="H1041" s="213">
        <v>-75.128855000000001</v>
      </c>
      <c r="I1041" s="214">
        <v>7.0176280000000002</v>
      </c>
      <c r="J1041" s="215">
        <v>883829.16469999996</v>
      </c>
      <c r="K1041" s="216">
        <v>1267905.7475999999</v>
      </c>
      <c r="L1041" s="217">
        <v>1611</v>
      </c>
      <c r="M1041" s="212">
        <v>2</v>
      </c>
      <c r="N1041" s="212" t="s">
        <v>79</v>
      </c>
      <c r="O1041" s="212" t="s">
        <v>2684</v>
      </c>
      <c r="P1041" s="212" t="s">
        <v>685</v>
      </c>
      <c r="Q1041" s="210" t="s">
        <v>243</v>
      </c>
      <c r="R1041" s="210" t="s">
        <v>2694</v>
      </c>
      <c r="S1041" s="210" t="s">
        <v>507</v>
      </c>
      <c r="T1041" s="210" t="s">
        <v>2695</v>
      </c>
      <c r="U1041" s="211" t="s">
        <v>245</v>
      </c>
      <c r="V1041" s="210" t="s">
        <v>2884</v>
      </c>
      <c r="W1041" s="210" t="s">
        <v>2028</v>
      </c>
      <c r="X1041" s="218" t="s">
        <v>2884</v>
      </c>
      <c r="Y1041" s="218">
        <v>44545</v>
      </c>
      <c r="Z1041" s="219">
        <v>99</v>
      </c>
      <c r="AA1041" s="219">
        <v>6.46</v>
      </c>
      <c r="AB1041" s="219">
        <v>47.39</v>
      </c>
      <c r="AC1041" s="219">
        <v>17.399999999999999</v>
      </c>
      <c r="AD1041" s="219">
        <v>19.100000000000001</v>
      </c>
      <c r="AE1041" s="219">
        <v>8.0399999999999991</v>
      </c>
      <c r="AF1041" s="219">
        <v>101</v>
      </c>
      <c r="AG1041" s="219">
        <v>1.7000000000000028</v>
      </c>
      <c r="AH1041" s="220">
        <v>10</v>
      </c>
      <c r="AI1041" s="220">
        <v>2</v>
      </c>
      <c r="AJ1041" s="219" t="s">
        <v>88</v>
      </c>
      <c r="AK1041" s="219" t="s">
        <v>88</v>
      </c>
      <c r="AL1041" s="220">
        <v>41</v>
      </c>
      <c r="AM1041" s="220" t="s">
        <v>88</v>
      </c>
      <c r="AN1041" s="220" t="s">
        <v>88</v>
      </c>
      <c r="AO1041" s="220" t="s">
        <v>88</v>
      </c>
      <c r="AP1041" s="220">
        <v>1.1294833150283285</v>
      </c>
      <c r="AQ1041" s="220" t="s">
        <v>88</v>
      </c>
      <c r="AR1041" s="220" t="s">
        <v>88</v>
      </c>
      <c r="AS1041" s="220">
        <v>0.78600000000000003</v>
      </c>
      <c r="AT1041" s="220" t="s">
        <v>88</v>
      </c>
      <c r="AU1041" s="219" t="s">
        <v>88</v>
      </c>
      <c r="AV1041" s="220">
        <v>7</v>
      </c>
      <c r="AW1041" s="220" t="s">
        <v>88</v>
      </c>
      <c r="AX1041" s="220">
        <v>2.5</v>
      </c>
      <c r="AY1041" s="220">
        <v>0.1</v>
      </c>
      <c r="AZ1041" s="220" t="s">
        <v>88</v>
      </c>
      <c r="BA1041" s="220" t="s">
        <v>88</v>
      </c>
      <c r="BB1041" s="219" t="s">
        <v>88</v>
      </c>
      <c r="BC1041" s="219" t="s">
        <v>88</v>
      </c>
      <c r="BD1041" s="219" t="s">
        <v>88</v>
      </c>
      <c r="BE1041" s="221" t="s">
        <v>88</v>
      </c>
      <c r="BF1041" s="219" t="s">
        <v>88</v>
      </c>
      <c r="BG1041" s="219" t="s">
        <v>88</v>
      </c>
      <c r="BH1041" s="219" t="s">
        <v>88</v>
      </c>
      <c r="BI1041" s="222">
        <v>98.805140035115059</v>
      </c>
      <c r="BJ1041" s="223">
        <v>2</v>
      </c>
      <c r="BK1041" s="223">
        <v>72.358618548629892</v>
      </c>
      <c r="BL1041" s="223">
        <v>80.14150832</v>
      </c>
      <c r="BM1041" s="223">
        <v>71.432110942187506</v>
      </c>
      <c r="BN1041" s="223">
        <v>2</v>
      </c>
      <c r="BO1041" s="223">
        <v>87.38107286186181</v>
      </c>
      <c r="BP1041" s="223">
        <v>96.062180714589246</v>
      </c>
      <c r="BQ1041" s="223">
        <v>20</v>
      </c>
      <c r="BR1041" s="220">
        <v>59.058180599090925</v>
      </c>
      <c r="BS1041" s="129" t="str">
        <f t="shared" si="575"/>
        <v>MEDIA</v>
      </c>
      <c r="BT1041" s="224">
        <v>25</v>
      </c>
      <c r="BU1041" s="225">
        <v>0.99</v>
      </c>
      <c r="BV1041" s="226">
        <v>0.1</v>
      </c>
      <c r="BW1041" s="223">
        <v>0.75621756392066597</v>
      </c>
      <c r="BX1041" s="222">
        <v>0.91</v>
      </c>
      <c r="BY1041" s="226">
        <v>0.999</v>
      </c>
      <c r="BZ1041" s="226">
        <v>0.9033013992799902</v>
      </c>
      <c r="CA1041" s="222">
        <v>0.15</v>
      </c>
      <c r="CB1041" s="225">
        <v>0.69299265484809192</v>
      </c>
      <c r="CC1041" s="198" t="str">
        <f t="shared" si="576"/>
        <v>Regular</v>
      </c>
      <c r="CD1041" s="225">
        <v>9.6698600720009756E-2</v>
      </c>
      <c r="CE1041" s="220">
        <v>1</v>
      </c>
      <c r="CF1041" s="220">
        <v>1</v>
      </c>
      <c r="CG1041" s="225">
        <v>0.69889953357333656</v>
      </c>
      <c r="CH1041" s="199" t="str">
        <f t="shared" si="577"/>
        <v>Alta</v>
      </c>
      <c r="CI1041" s="220">
        <v>0</v>
      </c>
      <c r="CJ1041" s="220">
        <v>1</v>
      </c>
      <c r="CK1041" s="220">
        <v>0</v>
      </c>
      <c r="CL1041" s="227">
        <v>0.33333333333333331</v>
      </c>
      <c r="CM1041" s="200" t="str">
        <f t="shared" si="578"/>
        <v>Baja</v>
      </c>
      <c r="CN1041" s="220">
        <v>0</v>
      </c>
      <c r="CO1041" s="220">
        <v>0</v>
      </c>
      <c r="CP1041" s="200" t="str">
        <f t="shared" si="579"/>
        <v>Ninguna</v>
      </c>
      <c r="CQ1041" s="228">
        <v>1.517688709269682E-4</v>
      </c>
      <c r="CR1041" s="228">
        <v>1.517688709269682E-4</v>
      </c>
      <c r="CS1041" s="200" t="str">
        <f t="shared" si="580"/>
        <v>Ninguna</v>
      </c>
      <c r="CT1041" s="201" t="str">
        <f t="shared" si="574"/>
        <v>Eutrofico</v>
      </c>
      <c r="CU1041" s="219" t="s">
        <v>3621</v>
      </c>
      <c r="CV1041" s="219" t="s">
        <v>3619</v>
      </c>
      <c r="CW1041" s="218">
        <v>44564</v>
      </c>
      <c r="CX1041" s="106" t="e">
        <f t="shared" si="581"/>
        <v>#VALUE!</v>
      </c>
    </row>
    <row r="1042" spans="1:102" ht="30" hidden="1" customHeight="1" x14ac:dyDescent="0.2">
      <c r="A1042" s="209">
        <v>2021</v>
      </c>
      <c r="B1042" s="210" t="s">
        <v>2979</v>
      </c>
      <c r="C1042" s="210" t="s">
        <v>2884</v>
      </c>
      <c r="D1042" s="211" t="s">
        <v>2032</v>
      </c>
      <c r="E1042" s="210" t="s">
        <v>240</v>
      </c>
      <c r="F1042" s="212" t="s">
        <v>241</v>
      </c>
      <c r="G1042" s="212" t="s">
        <v>2003</v>
      </c>
      <c r="H1042" s="213">
        <v>-75.009693999999996</v>
      </c>
      <c r="I1042" s="214">
        <v>7.3851019999999998</v>
      </c>
      <c r="J1042" s="215">
        <v>897080.22380000004</v>
      </c>
      <c r="K1042" s="216">
        <v>1308522.7275</v>
      </c>
      <c r="L1042" s="217">
        <v>190</v>
      </c>
      <c r="M1042" s="212">
        <v>2</v>
      </c>
      <c r="N1042" s="212" t="s">
        <v>79</v>
      </c>
      <c r="O1042" s="212" t="s">
        <v>2684</v>
      </c>
      <c r="P1042" s="212" t="s">
        <v>685</v>
      </c>
      <c r="Q1042" s="210" t="s">
        <v>243</v>
      </c>
      <c r="R1042" s="210" t="s">
        <v>2694</v>
      </c>
      <c r="S1042" s="210" t="s">
        <v>507</v>
      </c>
      <c r="T1042" s="210" t="s">
        <v>2695</v>
      </c>
      <c r="U1042" s="211" t="s">
        <v>245</v>
      </c>
      <c r="V1042" s="210" t="s">
        <v>2884</v>
      </c>
      <c r="W1042" s="210" t="s">
        <v>2028</v>
      </c>
      <c r="X1042" s="218" t="s">
        <v>2884</v>
      </c>
      <c r="Y1042" s="218">
        <v>44546</v>
      </c>
      <c r="Z1042" s="219">
        <v>15647</v>
      </c>
      <c r="AA1042" s="219">
        <v>7.54</v>
      </c>
      <c r="AB1042" s="219">
        <v>24.01</v>
      </c>
      <c r="AC1042" s="219">
        <v>23.9</v>
      </c>
      <c r="AD1042" s="219">
        <v>32.299999999999997</v>
      </c>
      <c r="AE1042" s="219">
        <v>8.15</v>
      </c>
      <c r="AF1042" s="219">
        <v>103.1</v>
      </c>
      <c r="AG1042" s="219">
        <v>8.3999999999999986</v>
      </c>
      <c r="AH1042" s="220">
        <v>20</v>
      </c>
      <c r="AI1042" s="220">
        <v>2</v>
      </c>
      <c r="AJ1042" s="219" t="s">
        <v>88</v>
      </c>
      <c r="AK1042" s="219" t="s">
        <v>88</v>
      </c>
      <c r="AL1042" s="220">
        <v>8820</v>
      </c>
      <c r="AM1042" s="220" t="s">
        <v>88</v>
      </c>
      <c r="AN1042" s="220" t="s">
        <v>88</v>
      </c>
      <c r="AO1042" s="220" t="s">
        <v>88</v>
      </c>
      <c r="AP1042" s="220">
        <v>4.7890092557201127</v>
      </c>
      <c r="AQ1042" s="220" t="s">
        <v>88</v>
      </c>
      <c r="AR1042" s="220" t="s">
        <v>88</v>
      </c>
      <c r="AS1042" s="220">
        <v>705</v>
      </c>
      <c r="AT1042" s="220" t="s">
        <v>88</v>
      </c>
      <c r="AU1042" s="219" t="s">
        <v>88</v>
      </c>
      <c r="AV1042" s="220">
        <v>581</v>
      </c>
      <c r="AW1042" s="220" t="s">
        <v>88</v>
      </c>
      <c r="AX1042" s="220">
        <v>2.5</v>
      </c>
      <c r="AY1042" s="220">
        <v>0.66800000000000004</v>
      </c>
      <c r="AZ1042" s="220" t="s">
        <v>88</v>
      </c>
      <c r="BA1042" s="220" t="s">
        <v>88</v>
      </c>
      <c r="BB1042" s="219" t="s">
        <v>88</v>
      </c>
      <c r="BC1042" s="219" t="s">
        <v>88</v>
      </c>
      <c r="BD1042" s="219" t="s">
        <v>88</v>
      </c>
      <c r="BE1042" s="221" t="s">
        <v>88</v>
      </c>
      <c r="BF1042" s="219" t="s">
        <v>88</v>
      </c>
      <c r="BG1042" s="219" t="s">
        <v>88</v>
      </c>
      <c r="BH1042" s="219" t="s">
        <v>88</v>
      </c>
      <c r="BI1042" s="222">
        <v>98.744100653388372</v>
      </c>
      <c r="BJ1042" s="223">
        <v>2</v>
      </c>
      <c r="BK1042" s="223">
        <v>92.814199114895018</v>
      </c>
      <c r="BL1042" s="223">
        <v>80.14150832</v>
      </c>
      <c r="BM1042" s="223">
        <v>35.185856220663126</v>
      </c>
      <c r="BN1042" s="223">
        <v>2</v>
      </c>
      <c r="BO1042" s="223">
        <v>53.674540231433838</v>
      </c>
      <c r="BP1042" s="223">
        <v>5</v>
      </c>
      <c r="BQ1042" s="223">
        <v>20</v>
      </c>
      <c r="BR1042" s="220">
        <v>47.017664574124169</v>
      </c>
      <c r="BS1042" s="129" t="str">
        <f t="shared" si="575"/>
        <v>MALO</v>
      </c>
      <c r="BT1042" s="224">
        <v>3.7425149700598799</v>
      </c>
      <c r="BU1042" s="225">
        <v>0.96900000000000008</v>
      </c>
      <c r="BV1042" s="226">
        <v>0.1</v>
      </c>
      <c r="BW1042" s="223">
        <v>1</v>
      </c>
      <c r="BX1042" s="222">
        <v>0.91</v>
      </c>
      <c r="BY1042" s="226">
        <v>0</v>
      </c>
      <c r="BZ1042" s="226">
        <v>0.96112006819772511</v>
      </c>
      <c r="CA1042" s="222">
        <v>0.15</v>
      </c>
      <c r="CB1042" s="225">
        <v>0.59199680954768163</v>
      </c>
      <c r="CC1042" s="198" t="str">
        <f t="shared" si="576"/>
        <v>Regular</v>
      </c>
      <c r="CD1042" s="225">
        <v>3.887993180227492E-2</v>
      </c>
      <c r="CE1042" s="220">
        <v>1</v>
      </c>
      <c r="CF1042" s="220">
        <v>1</v>
      </c>
      <c r="CG1042" s="225">
        <v>0.67962664393409167</v>
      </c>
      <c r="CH1042" s="199" t="str">
        <f t="shared" si="577"/>
        <v>Alta</v>
      </c>
      <c r="CI1042" s="220">
        <v>0</v>
      </c>
      <c r="CJ1042" s="220">
        <v>1</v>
      </c>
      <c r="CK1042" s="220">
        <v>0</v>
      </c>
      <c r="CL1042" s="227">
        <v>0.33333333333333331</v>
      </c>
      <c r="CM1042" s="200" t="str">
        <f t="shared" si="578"/>
        <v>Baja</v>
      </c>
      <c r="CN1042" s="220">
        <v>1</v>
      </c>
      <c r="CO1042" s="220">
        <v>1</v>
      </c>
      <c r="CP1042" s="200" t="str">
        <f t="shared" si="579"/>
        <v>Muy Alta</v>
      </c>
      <c r="CQ1042" s="228">
        <v>6.2618380074930284E-3</v>
      </c>
      <c r="CR1042" s="228">
        <v>6.2618380074930284E-3</v>
      </c>
      <c r="CS1042" s="200" t="str">
        <f t="shared" si="580"/>
        <v>Ninguna</v>
      </c>
      <c r="CT1042" s="201" t="str">
        <f t="shared" si="574"/>
        <v>Eutrofico</v>
      </c>
      <c r="CU1042" s="219" t="s">
        <v>3622</v>
      </c>
      <c r="CV1042" s="219" t="s">
        <v>3619</v>
      </c>
      <c r="CW1042" s="218">
        <v>44564</v>
      </c>
      <c r="CX1042" s="106" t="e">
        <f t="shared" si="581"/>
        <v>#VALUE!</v>
      </c>
    </row>
    <row r="1043" spans="1:102" ht="30" hidden="1" customHeight="1" x14ac:dyDescent="0.2">
      <c r="A1043" s="209">
        <v>2021</v>
      </c>
      <c r="B1043" s="210" t="s">
        <v>2994</v>
      </c>
      <c r="C1043" s="210" t="s">
        <v>2063</v>
      </c>
      <c r="D1043" s="211" t="s">
        <v>2064</v>
      </c>
      <c r="E1043" s="210" t="s">
        <v>134</v>
      </c>
      <c r="F1043" s="212" t="s">
        <v>135</v>
      </c>
      <c r="G1043" s="212" t="s">
        <v>1507</v>
      </c>
      <c r="H1043" s="213">
        <v>-75.871122</v>
      </c>
      <c r="I1043" s="214">
        <v>5.5435689999999997</v>
      </c>
      <c r="J1043" s="215">
        <v>801231.33389999997</v>
      </c>
      <c r="K1043" s="216">
        <v>1105063.4558999999</v>
      </c>
      <c r="L1043" s="217">
        <v>1649</v>
      </c>
      <c r="M1043" s="212">
        <v>2</v>
      </c>
      <c r="N1043" s="212" t="s">
        <v>79</v>
      </c>
      <c r="O1043" s="212" t="s">
        <v>2545</v>
      </c>
      <c r="P1043" s="212" t="s">
        <v>80</v>
      </c>
      <c r="Q1043" s="210" t="s">
        <v>137</v>
      </c>
      <c r="R1043" s="210" t="s">
        <v>696</v>
      </c>
      <c r="S1043" s="210" t="s">
        <v>403</v>
      </c>
      <c r="T1043" s="210" t="s">
        <v>404</v>
      </c>
      <c r="U1043" s="211" t="s">
        <v>2065</v>
      </c>
      <c r="V1043" s="210" t="s">
        <v>2066</v>
      </c>
      <c r="W1043" s="210" t="s">
        <v>2067</v>
      </c>
      <c r="X1043" s="218" t="s">
        <v>2063</v>
      </c>
      <c r="Y1043" s="218">
        <v>44550</v>
      </c>
      <c r="Z1043" s="219">
        <v>3607</v>
      </c>
      <c r="AA1043" s="219">
        <v>7.62</v>
      </c>
      <c r="AB1043" s="219">
        <v>82.81</v>
      </c>
      <c r="AC1043" s="219">
        <v>17.600000000000001</v>
      </c>
      <c r="AD1043" s="219">
        <v>19.5</v>
      </c>
      <c r="AE1043" s="219">
        <v>8.14</v>
      </c>
      <c r="AF1043" s="219">
        <v>103</v>
      </c>
      <c r="AG1043" s="219">
        <v>1.8999999999999986</v>
      </c>
      <c r="AH1043" s="220">
        <v>10</v>
      </c>
      <c r="AI1043" s="220">
        <v>2</v>
      </c>
      <c r="AJ1043" s="219" t="s">
        <v>88</v>
      </c>
      <c r="AK1043" s="219" t="s">
        <v>88</v>
      </c>
      <c r="AL1043" s="220">
        <v>909</v>
      </c>
      <c r="AM1043" s="220" t="s">
        <v>88</v>
      </c>
      <c r="AN1043" s="220" t="s">
        <v>88</v>
      </c>
      <c r="AO1043" s="220" t="s">
        <v>88</v>
      </c>
      <c r="AP1043" s="220" t="e">
        <v>#VALUE!</v>
      </c>
      <c r="AQ1043" s="220" t="s">
        <v>88</v>
      </c>
      <c r="AR1043" s="220" t="s">
        <v>88</v>
      </c>
      <c r="AS1043" s="220" t="s">
        <v>88</v>
      </c>
      <c r="AT1043" s="220" t="s">
        <v>88</v>
      </c>
      <c r="AU1043" s="219" t="s">
        <v>88</v>
      </c>
      <c r="AV1043" s="220">
        <v>7</v>
      </c>
      <c r="AW1043" s="220" t="s">
        <v>88</v>
      </c>
      <c r="AX1043" s="220">
        <v>2.5</v>
      </c>
      <c r="AY1043" s="220">
        <v>0.23300000000000001</v>
      </c>
      <c r="AZ1043" s="220" t="s">
        <v>88</v>
      </c>
      <c r="BA1043" s="220" t="s">
        <v>88</v>
      </c>
      <c r="BB1043" s="219" t="s">
        <v>88</v>
      </c>
      <c r="BC1043" s="219" t="s">
        <v>88</v>
      </c>
      <c r="BD1043" s="219" t="s">
        <v>88</v>
      </c>
      <c r="BE1043" s="221" t="s">
        <v>88</v>
      </c>
      <c r="BF1043" s="219" t="s">
        <v>88</v>
      </c>
      <c r="BG1043" s="219" t="s">
        <v>88</v>
      </c>
      <c r="BH1043" s="219" t="s">
        <v>88</v>
      </c>
      <c r="BI1043" s="222">
        <v>98.752438965945032</v>
      </c>
      <c r="BJ1043" s="223">
        <v>2</v>
      </c>
      <c r="BK1043" s="223">
        <v>92.190117952788569</v>
      </c>
      <c r="BL1043" s="223">
        <v>80.14150832</v>
      </c>
      <c r="BM1043" s="223">
        <v>1</v>
      </c>
      <c r="BN1043" s="223">
        <v>2</v>
      </c>
      <c r="BO1043" s="223">
        <v>86.798069921350333</v>
      </c>
      <c r="BP1043" s="223">
        <v>5</v>
      </c>
      <c r="BQ1043" s="223">
        <v>20</v>
      </c>
      <c r="BR1043" s="220">
        <v>46.844200506352436</v>
      </c>
      <c r="BS1043" s="129" t="str">
        <f t="shared" si="575"/>
        <v>MALO</v>
      </c>
      <c r="BT1043" s="224">
        <v>10.729613733905579</v>
      </c>
      <c r="BU1043" s="225">
        <v>0.97</v>
      </c>
      <c r="BV1043" s="226">
        <v>0.1</v>
      </c>
      <c r="BW1043" s="223">
        <v>1</v>
      </c>
      <c r="BX1043" s="222">
        <v>0.91</v>
      </c>
      <c r="BY1043" s="226">
        <v>0.999</v>
      </c>
      <c r="BZ1043" s="226">
        <v>0.79571760944359615</v>
      </c>
      <c r="CA1043" s="222">
        <v>0.6</v>
      </c>
      <c r="CB1043" s="225">
        <v>0.77186046532210351</v>
      </c>
      <c r="CC1043" s="198" t="str">
        <f t="shared" si="576"/>
        <v>Aceptable</v>
      </c>
      <c r="CD1043" s="225">
        <v>0.20428239055640388</v>
      </c>
      <c r="CE1043" s="220">
        <v>1</v>
      </c>
      <c r="CF1043" s="220">
        <v>1</v>
      </c>
      <c r="CG1043" s="225">
        <v>0.73476079685213469</v>
      </c>
      <c r="CH1043" s="199" t="str">
        <f t="shared" si="577"/>
        <v>Alta</v>
      </c>
      <c r="CI1043" s="220">
        <v>0</v>
      </c>
      <c r="CJ1043" s="220">
        <v>1</v>
      </c>
      <c r="CK1043" s="220">
        <v>0</v>
      </c>
      <c r="CL1043" s="227">
        <v>0.33333333333333331</v>
      </c>
      <c r="CM1043" s="200" t="str">
        <f t="shared" si="578"/>
        <v>Baja</v>
      </c>
      <c r="CN1043" s="220">
        <v>0</v>
      </c>
      <c r="CO1043" s="220">
        <v>0</v>
      </c>
      <c r="CP1043" s="200" t="str">
        <f t="shared" si="579"/>
        <v>Ninguna</v>
      </c>
      <c r="CQ1043" s="228">
        <v>8.2357581162061204E-3</v>
      </c>
      <c r="CR1043" s="228">
        <v>8.2357581162061204E-3</v>
      </c>
      <c r="CS1043" s="200" t="str">
        <f t="shared" si="580"/>
        <v>Ninguna</v>
      </c>
      <c r="CT1043" s="201" t="str">
        <f t="shared" si="574"/>
        <v>Eutrofico</v>
      </c>
      <c r="CU1043" s="219" t="s">
        <v>3623</v>
      </c>
      <c r="CV1043" s="219" t="s">
        <v>3624</v>
      </c>
      <c r="CW1043" s="218">
        <v>44565</v>
      </c>
      <c r="CX1043" s="106" t="e">
        <f t="shared" si="581"/>
        <v>#VALUE!</v>
      </c>
    </row>
    <row r="1044" spans="1:102" ht="30" hidden="1" customHeight="1" x14ac:dyDescent="0.2">
      <c r="A1044" s="209">
        <v>2021</v>
      </c>
      <c r="B1044" s="210" t="s">
        <v>2984</v>
      </c>
      <c r="C1044" s="210" t="s">
        <v>2985</v>
      </c>
      <c r="D1044" s="211" t="s">
        <v>2054</v>
      </c>
      <c r="E1044" s="210" t="s">
        <v>408</v>
      </c>
      <c r="F1044" s="212" t="s">
        <v>135</v>
      </c>
      <c r="G1044" s="212" t="s">
        <v>2020</v>
      </c>
      <c r="H1044" s="213">
        <v>-75.883244000000005</v>
      </c>
      <c r="I1044" s="214">
        <v>5.7202010000000003</v>
      </c>
      <c r="J1044" s="215">
        <v>799947.99620000005</v>
      </c>
      <c r="K1044" s="216">
        <v>1124609.9611</v>
      </c>
      <c r="L1044" s="217">
        <v>1072</v>
      </c>
      <c r="M1044" s="212">
        <v>2</v>
      </c>
      <c r="N1044" s="212" t="s">
        <v>79</v>
      </c>
      <c r="O1044" s="212" t="s">
        <v>2545</v>
      </c>
      <c r="P1044" s="212" t="s">
        <v>80</v>
      </c>
      <c r="Q1044" s="210" t="s">
        <v>137</v>
      </c>
      <c r="R1044" s="210" t="s">
        <v>696</v>
      </c>
      <c r="S1044" s="210" t="s">
        <v>403</v>
      </c>
      <c r="T1044" s="210" t="s">
        <v>404</v>
      </c>
      <c r="U1044" s="211" t="s">
        <v>510</v>
      </c>
      <c r="V1044" s="210" t="s">
        <v>511</v>
      </c>
      <c r="W1044" s="210" t="s">
        <v>2986</v>
      </c>
      <c r="X1044" s="218" t="s">
        <v>2985</v>
      </c>
      <c r="Y1044" s="218">
        <v>44550</v>
      </c>
      <c r="Z1044" s="219" t="s">
        <v>88</v>
      </c>
      <c r="AA1044" s="219">
        <v>7.57</v>
      </c>
      <c r="AB1044" s="219">
        <v>101.1</v>
      </c>
      <c r="AC1044" s="219">
        <v>22.7</v>
      </c>
      <c r="AD1044" s="219">
        <v>24.5</v>
      </c>
      <c r="AE1044" s="219">
        <v>7.98</v>
      </c>
      <c r="AF1044" s="219">
        <v>103.3</v>
      </c>
      <c r="AG1044" s="219">
        <v>1.8000000000000007</v>
      </c>
      <c r="AH1044" s="220">
        <v>10</v>
      </c>
      <c r="AI1044" s="220">
        <v>2</v>
      </c>
      <c r="AJ1044" s="219" t="s">
        <v>88</v>
      </c>
      <c r="AK1044" s="219" t="s">
        <v>88</v>
      </c>
      <c r="AL1044" s="220">
        <v>22988</v>
      </c>
      <c r="AM1044" s="220" t="s">
        <v>88</v>
      </c>
      <c r="AN1044" s="220" t="s">
        <v>88</v>
      </c>
      <c r="AO1044" s="220" t="s">
        <v>88</v>
      </c>
      <c r="AP1044" s="220" t="e">
        <v>#VALUE!</v>
      </c>
      <c r="AQ1044" s="220" t="s">
        <v>88</v>
      </c>
      <c r="AR1044" s="220" t="s">
        <v>88</v>
      </c>
      <c r="AS1044" s="220" t="s">
        <v>88</v>
      </c>
      <c r="AT1044" s="220" t="s">
        <v>88</v>
      </c>
      <c r="AU1044" s="219" t="s">
        <v>88</v>
      </c>
      <c r="AV1044" s="220">
        <v>13</v>
      </c>
      <c r="AW1044" s="220" t="s">
        <v>88</v>
      </c>
      <c r="AX1044" s="220">
        <v>2.5</v>
      </c>
      <c r="AY1044" s="220">
        <v>0.28100000000000003</v>
      </c>
      <c r="AZ1044" s="220" t="s">
        <v>88</v>
      </c>
      <c r="BA1044" s="220" t="s">
        <v>88</v>
      </c>
      <c r="BB1044" s="219" t="s">
        <v>88</v>
      </c>
      <c r="BC1044" s="219" t="s">
        <v>88</v>
      </c>
      <c r="BD1044" s="219" t="s">
        <v>88</v>
      </c>
      <c r="BE1044" s="221" t="s">
        <v>88</v>
      </c>
      <c r="BF1044" s="219" t="s">
        <v>88</v>
      </c>
      <c r="BG1044" s="219" t="s">
        <v>88</v>
      </c>
      <c r="BH1044" s="219" t="s">
        <v>88</v>
      </c>
      <c r="BI1044" s="222">
        <v>98.725809281776648</v>
      </c>
      <c r="BJ1044" s="223">
        <v>2</v>
      </c>
      <c r="BK1044" s="223">
        <v>92.623220484652848</v>
      </c>
      <c r="BL1044" s="223">
        <v>80.14150832</v>
      </c>
      <c r="BM1044" s="223">
        <v>1</v>
      </c>
      <c r="BN1044" s="223">
        <v>2</v>
      </c>
      <c r="BO1044" s="223">
        <v>87.095109653907059</v>
      </c>
      <c r="BP1044" s="223">
        <v>5</v>
      </c>
      <c r="BQ1044" s="223">
        <v>20</v>
      </c>
      <c r="BR1044" s="220">
        <v>46.917018711804552</v>
      </c>
      <c r="BS1044" s="129" t="str">
        <f t="shared" si="575"/>
        <v>MALO</v>
      </c>
      <c r="BT1044" s="224">
        <v>8.8967971530249095</v>
      </c>
      <c r="BU1044" s="225">
        <v>0.96700000000000008</v>
      </c>
      <c r="BV1044" s="226">
        <v>0.1</v>
      </c>
      <c r="BW1044" s="223">
        <v>1</v>
      </c>
      <c r="BX1044" s="222">
        <v>0.91</v>
      </c>
      <c r="BY1044" s="226">
        <v>0.98099999999999998</v>
      </c>
      <c r="BZ1044" s="226">
        <v>0.73308895323773648</v>
      </c>
      <c r="CA1044" s="222">
        <v>0.35</v>
      </c>
      <c r="CB1044" s="225">
        <v>0.72509245345328321</v>
      </c>
      <c r="CC1044" s="198" t="str">
        <f t="shared" si="576"/>
        <v>Aceptable</v>
      </c>
      <c r="CD1044" s="225">
        <v>0.26691104676226352</v>
      </c>
      <c r="CE1044" s="220">
        <v>1</v>
      </c>
      <c r="CF1044" s="220">
        <v>1</v>
      </c>
      <c r="CG1044" s="225">
        <v>0.75563701558742125</v>
      </c>
      <c r="CH1044" s="199" t="str">
        <f t="shared" si="577"/>
        <v>Alta</v>
      </c>
      <c r="CI1044" s="220">
        <v>0</v>
      </c>
      <c r="CJ1044" s="220">
        <v>1</v>
      </c>
      <c r="CK1044" s="220">
        <v>0</v>
      </c>
      <c r="CL1044" s="227">
        <v>0.33333333333333331</v>
      </c>
      <c r="CM1044" s="200" t="str">
        <f t="shared" si="578"/>
        <v>Baja</v>
      </c>
      <c r="CN1044" s="220">
        <v>1.9E-2</v>
      </c>
      <c r="CO1044" s="220">
        <v>1.9E-2</v>
      </c>
      <c r="CP1044" s="200" t="str">
        <f t="shared" si="579"/>
        <v>Ninguna</v>
      </c>
      <c r="CQ1044" s="228">
        <v>6.939926331218137E-3</v>
      </c>
      <c r="CR1044" s="228">
        <v>6.939926331218137E-3</v>
      </c>
      <c r="CS1044" s="200" t="str">
        <f t="shared" si="580"/>
        <v>Ninguna</v>
      </c>
      <c r="CT1044" s="201" t="str">
        <f t="shared" si="574"/>
        <v>Eutrofico</v>
      </c>
      <c r="CU1044" s="219" t="s">
        <v>3625</v>
      </c>
      <c r="CV1044" s="219" t="s">
        <v>3624</v>
      </c>
      <c r="CW1044" s="218">
        <v>44565</v>
      </c>
      <c r="CX1044" s="106" t="e">
        <f t="shared" si="581"/>
        <v>#VALUE!</v>
      </c>
    </row>
    <row r="1045" spans="1:102" ht="30" hidden="1" customHeight="1" x14ac:dyDescent="0.2">
      <c r="A1045" s="209">
        <v>2021</v>
      </c>
      <c r="B1045" s="210" t="s">
        <v>2989</v>
      </c>
      <c r="C1045" s="210" t="s">
        <v>2990</v>
      </c>
      <c r="D1045" s="211" t="s">
        <v>2059</v>
      </c>
      <c r="E1045" s="210" t="s">
        <v>144</v>
      </c>
      <c r="F1045" s="212" t="s">
        <v>135</v>
      </c>
      <c r="G1045" s="212" t="s">
        <v>2020</v>
      </c>
      <c r="H1045" s="213">
        <v>-75.908456000000001</v>
      </c>
      <c r="I1045" s="214">
        <v>5.8807970000000003</v>
      </c>
      <c r="J1045" s="215">
        <v>797211.30929999996</v>
      </c>
      <c r="K1045" s="216">
        <v>1142387.3565</v>
      </c>
      <c r="L1045" s="217">
        <v>654</v>
      </c>
      <c r="M1045" s="212">
        <v>2</v>
      </c>
      <c r="N1045" s="212" t="s">
        <v>79</v>
      </c>
      <c r="O1045" s="212" t="s">
        <v>2545</v>
      </c>
      <c r="P1045" s="212" t="s">
        <v>80</v>
      </c>
      <c r="Q1045" s="210" t="s">
        <v>137</v>
      </c>
      <c r="R1045" s="210" t="s">
        <v>696</v>
      </c>
      <c r="S1045" s="210" t="s">
        <v>390</v>
      </c>
      <c r="T1045" s="210" t="s">
        <v>391</v>
      </c>
      <c r="U1045" s="211" t="s">
        <v>2991</v>
      </c>
      <c r="V1045" s="210" t="s">
        <v>2992</v>
      </c>
      <c r="W1045" s="210" t="s">
        <v>2993</v>
      </c>
      <c r="X1045" s="218" t="s">
        <v>2990</v>
      </c>
      <c r="Y1045" s="218">
        <v>44550</v>
      </c>
      <c r="Z1045" s="219" t="s">
        <v>88</v>
      </c>
      <c r="AA1045" s="219">
        <v>7.47</v>
      </c>
      <c r="AB1045" s="219">
        <v>120.4</v>
      </c>
      <c r="AC1045" s="219">
        <v>22.6</v>
      </c>
      <c r="AD1045" s="219">
        <v>25.6</v>
      </c>
      <c r="AE1045" s="219">
        <v>8.17</v>
      </c>
      <c r="AF1045" s="219">
        <v>102.8</v>
      </c>
      <c r="AG1045" s="219">
        <v>3</v>
      </c>
      <c r="AH1045" s="220">
        <v>16.3</v>
      </c>
      <c r="AI1045" s="220">
        <v>2</v>
      </c>
      <c r="AJ1045" s="219" t="s">
        <v>88</v>
      </c>
      <c r="AK1045" s="219" t="s">
        <v>88</v>
      </c>
      <c r="AL1045" s="220">
        <v>29090</v>
      </c>
      <c r="AM1045" s="220" t="s">
        <v>88</v>
      </c>
      <c r="AN1045" s="220" t="s">
        <v>88</v>
      </c>
      <c r="AO1045" s="220" t="s">
        <v>88</v>
      </c>
      <c r="AP1045" s="220" t="e">
        <v>#VALUE!</v>
      </c>
      <c r="AQ1045" s="220" t="s">
        <v>88</v>
      </c>
      <c r="AR1045" s="220" t="s">
        <v>88</v>
      </c>
      <c r="AS1045" s="220" t="s">
        <v>88</v>
      </c>
      <c r="AT1045" s="220" t="s">
        <v>88</v>
      </c>
      <c r="AU1045" s="219" t="s">
        <v>88</v>
      </c>
      <c r="AV1045" s="220">
        <v>53</v>
      </c>
      <c r="AW1045" s="220" t="s">
        <v>88</v>
      </c>
      <c r="AX1045" s="220">
        <v>2.5</v>
      </c>
      <c r="AY1045" s="220">
        <v>0.247</v>
      </c>
      <c r="AZ1045" s="220" t="s">
        <v>88</v>
      </c>
      <c r="BA1045" s="220" t="s">
        <v>88</v>
      </c>
      <c r="BB1045" s="219" t="s">
        <v>88</v>
      </c>
      <c r="BC1045" s="219" t="s">
        <v>88</v>
      </c>
      <c r="BD1045" s="219" t="s">
        <v>88</v>
      </c>
      <c r="BE1045" s="221" t="s">
        <v>88</v>
      </c>
      <c r="BF1045" s="219" t="s">
        <v>88</v>
      </c>
      <c r="BG1045" s="219" t="s">
        <v>88</v>
      </c>
      <c r="BH1045" s="219" t="s">
        <v>88</v>
      </c>
      <c r="BI1045" s="222">
        <v>98.767497316987431</v>
      </c>
      <c r="BJ1045" s="223">
        <v>2</v>
      </c>
      <c r="BK1045" s="223">
        <v>93.411415778501095</v>
      </c>
      <c r="BL1045" s="223">
        <v>80.14150832</v>
      </c>
      <c r="BM1045" s="223">
        <v>1</v>
      </c>
      <c r="BN1045" s="223">
        <v>2</v>
      </c>
      <c r="BO1045" s="223">
        <v>82.8532985051</v>
      </c>
      <c r="BP1045" s="223">
        <v>5</v>
      </c>
      <c r="BQ1045" s="223">
        <v>20</v>
      </c>
      <c r="BR1045" s="220">
        <v>46.58662604523299</v>
      </c>
      <c r="BS1045" s="129" t="str">
        <f t="shared" si="575"/>
        <v>MALO</v>
      </c>
      <c r="BT1045" s="224">
        <v>10.121457489878543</v>
      </c>
      <c r="BU1045" s="225">
        <v>0.97199999999999998</v>
      </c>
      <c r="BV1045" s="226">
        <v>0.1</v>
      </c>
      <c r="BW1045" s="223">
        <v>1</v>
      </c>
      <c r="BX1045" s="222">
        <v>0.91</v>
      </c>
      <c r="BY1045" s="226">
        <v>0.86099999999999999</v>
      </c>
      <c r="BZ1045" s="226">
        <v>0.6626820187977478</v>
      </c>
      <c r="CA1045" s="222">
        <v>0.6</v>
      </c>
      <c r="CB1045" s="225">
        <v>0.7342354826316847</v>
      </c>
      <c r="CC1045" s="198" t="str">
        <f t="shared" si="576"/>
        <v>Aceptable</v>
      </c>
      <c r="CD1045" s="225">
        <v>0.3373179812022522</v>
      </c>
      <c r="CE1045" s="220">
        <v>1</v>
      </c>
      <c r="CF1045" s="220">
        <v>1</v>
      </c>
      <c r="CG1045" s="225">
        <v>0.77910599373408418</v>
      </c>
      <c r="CH1045" s="199" t="str">
        <f t="shared" si="577"/>
        <v>Alta</v>
      </c>
      <c r="CI1045" s="220">
        <v>0</v>
      </c>
      <c r="CJ1045" s="220">
        <v>1</v>
      </c>
      <c r="CK1045" s="220">
        <v>0</v>
      </c>
      <c r="CL1045" s="227">
        <v>0.33333333333333331</v>
      </c>
      <c r="CM1045" s="200" t="str">
        <f t="shared" si="578"/>
        <v>Baja</v>
      </c>
      <c r="CN1045" s="220">
        <v>0.13900000000000001</v>
      </c>
      <c r="CO1045" s="220">
        <v>0.13900000000000001</v>
      </c>
      <c r="CP1045" s="200" t="str">
        <f t="shared" si="579"/>
        <v>Ninguna</v>
      </c>
      <c r="CQ1045" s="228">
        <v>4.9249697947377899E-3</v>
      </c>
      <c r="CR1045" s="228">
        <v>4.9249697947377899E-3</v>
      </c>
      <c r="CS1045" s="200" t="str">
        <f t="shared" si="580"/>
        <v>Ninguna</v>
      </c>
      <c r="CT1045" s="201" t="str">
        <f t="shared" si="574"/>
        <v>Eutrofico</v>
      </c>
      <c r="CU1045" s="219" t="s">
        <v>3626</v>
      </c>
      <c r="CV1045" s="219" t="s">
        <v>3624</v>
      </c>
      <c r="CW1045" s="218">
        <v>44565</v>
      </c>
      <c r="CX1045" s="106" t="e">
        <f t="shared" si="581"/>
        <v>#VALUE!</v>
      </c>
    </row>
    <row r="1046" spans="1:102" ht="30" hidden="1" customHeight="1" x14ac:dyDescent="0.2">
      <c r="A1046" s="209">
        <v>2021</v>
      </c>
      <c r="B1046" s="210" t="s">
        <v>2999</v>
      </c>
      <c r="C1046" s="210" t="s">
        <v>3000</v>
      </c>
      <c r="D1046" s="211" t="s">
        <v>2078</v>
      </c>
      <c r="E1046" s="210" t="s">
        <v>144</v>
      </c>
      <c r="F1046" s="212" t="s">
        <v>135</v>
      </c>
      <c r="G1046" s="212" t="s">
        <v>2020</v>
      </c>
      <c r="H1046" s="213">
        <v>-75.859254000000007</v>
      </c>
      <c r="I1046" s="214">
        <v>5.9328219999999998</v>
      </c>
      <c r="J1046" s="215">
        <v>802680.91399999999</v>
      </c>
      <c r="K1046" s="216">
        <v>1148125.7231000001</v>
      </c>
      <c r="L1046" s="217">
        <v>559</v>
      </c>
      <c r="M1046" s="212">
        <v>2</v>
      </c>
      <c r="N1046" s="212" t="s">
        <v>79</v>
      </c>
      <c r="O1046" s="212" t="s">
        <v>2545</v>
      </c>
      <c r="P1046" s="212" t="s">
        <v>80</v>
      </c>
      <c r="Q1046" s="210" t="s">
        <v>137</v>
      </c>
      <c r="R1046" s="210" t="s">
        <v>696</v>
      </c>
      <c r="S1046" s="210" t="s">
        <v>403</v>
      </c>
      <c r="T1046" s="210" t="s">
        <v>404</v>
      </c>
      <c r="U1046" s="211" t="s">
        <v>510</v>
      </c>
      <c r="V1046" s="210" t="s">
        <v>511</v>
      </c>
      <c r="W1046" s="210" t="s">
        <v>3001</v>
      </c>
      <c r="X1046" s="218" t="s">
        <v>3000</v>
      </c>
      <c r="Y1046" s="218">
        <v>44550</v>
      </c>
      <c r="Z1046" s="219" t="s">
        <v>88</v>
      </c>
      <c r="AA1046" s="219">
        <v>7.56</v>
      </c>
      <c r="AB1046" s="219">
        <v>123.6</v>
      </c>
      <c r="AC1046" s="219">
        <v>23.2</v>
      </c>
      <c r="AD1046" s="219">
        <v>27.1</v>
      </c>
      <c r="AE1046" s="219">
        <v>8.07</v>
      </c>
      <c r="AF1046" s="219">
        <v>101.3</v>
      </c>
      <c r="AG1046" s="219">
        <v>3.9000000000000021</v>
      </c>
      <c r="AH1046" s="220">
        <v>10</v>
      </c>
      <c r="AI1046" s="220">
        <v>2</v>
      </c>
      <c r="AJ1046" s="219" t="s">
        <v>88</v>
      </c>
      <c r="AK1046" s="219" t="s">
        <v>88</v>
      </c>
      <c r="AL1046" s="220">
        <v>38730</v>
      </c>
      <c r="AM1046" s="220" t="s">
        <v>88</v>
      </c>
      <c r="AN1046" s="220" t="s">
        <v>88</v>
      </c>
      <c r="AO1046" s="220" t="s">
        <v>88</v>
      </c>
      <c r="AP1046" s="220" t="e">
        <v>#VALUE!</v>
      </c>
      <c r="AQ1046" s="220" t="s">
        <v>88</v>
      </c>
      <c r="AR1046" s="220" t="s">
        <v>88</v>
      </c>
      <c r="AS1046" s="220" t="s">
        <v>88</v>
      </c>
      <c r="AT1046" s="220" t="s">
        <v>88</v>
      </c>
      <c r="AU1046" s="219" t="s">
        <v>88</v>
      </c>
      <c r="AV1046" s="220">
        <v>62</v>
      </c>
      <c r="AW1046" s="220" t="s">
        <v>88</v>
      </c>
      <c r="AX1046" s="220">
        <v>2.5</v>
      </c>
      <c r="AY1046" s="220">
        <v>0.186</v>
      </c>
      <c r="AZ1046" s="220" t="s">
        <v>88</v>
      </c>
      <c r="BA1046" s="220" t="s">
        <v>88</v>
      </c>
      <c r="BB1046" s="219" t="s">
        <v>88</v>
      </c>
      <c r="BC1046" s="219" t="s">
        <v>88</v>
      </c>
      <c r="BD1046" s="219" t="s">
        <v>88</v>
      </c>
      <c r="BE1046" s="221" t="s">
        <v>88</v>
      </c>
      <c r="BF1046" s="219" t="s">
        <v>88</v>
      </c>
      <c r="BG1046" s="219" t="s">
        <v>88</v>
      </c>
      <c r="BH1046" s="219" t="s">
        <v>88</v>
      </c>
      <c r="BI1046" s="222">
        <v>98.811173023430712</v>
      </c>
      <c r="BJ1046" s="223">
        <v>2</v>
      </c>
      <c r="BK1046" s="223">
        <v>92.692749360914604</v>
      </c>
      <c r="BL1046" s="223">
        <v>80.14150832</v>
      </c>
      <c r="BM1046" s="223">
        <v>1</v>
      </c>
      <c r="BN1046" s="223">
        <v>2</v>
      </c>
      <c r="BO1046" s="223">
        <v>78.829219408181089</v>
      </c>
      <c r="BP1046" s="223">
        <v>5</v>
      </c>
      <c r="BQ1046" s="223">
        <v>20</v>
      </c>
      <c r="BR1046" s="220">
        <v>46.112589699701935</v>
      </c>
      <c r="BS1046" s="129" t="str">
        <f t="shared" si="575"/>
        <v>MALO</v>
      </c>
      <c r="BT1046" s="224">
        <v>13.440860215053764</v>
      </c>
      <c r="BU1046" s="225">
        <v>0.9870000000000001</v>
      </c>
      <c r="BV1046" s="226">
        <v>0.1</v>
      </c>
      <c r="BW1046" s="223">
        <v>1</v>
      </c>
      <c r="BX1046" s="222">
        <v>0.91</v>
      </c>
      <c r="BY1046" s="226">
        <v>0.83399999999999996</v>
      </c>
      <c r="BZ1046" s="226">
        <v>0.65061460166133533</v>
      </c>
      <c r="CA1046" s="222">
        <v>0.6</v>
      </c>
      <c r="CB1046" s="225">
        <v>0.73116604423258702</v>
      </c>
      <c r="CC1046" s="198" t="str">
        <f t="shared" si="576"/>
        <v>Aceptable</v>
      </c>
      <c r="CD1046" s="225">
        <v>0.34938539833866467</v>
      </c>
      <c r="CE1046" s="220">
        <v>1</v>
      </c>
      <c r="CF1046" s="220">
        <v>1</v>
      </c>
      <c r="CG1046" s="225">
        <v>0.78312846611288822</v>
      </c>
      <c r="CH1046" s="199" t="str">
        <f t="shared" si="577"/>
        <v>Alta</v>
      </c>
      <c r="CI1046" s="220">
        <v>0</v>
      </c>
      <c r="CJ1046" s="220">
        <v>1</v>
      </c>
      <c r="CK1046" s="220">
        <v>0</v>
      </c>
      <c r="CL1046" s="227">
        <v>0.33333333333333331</v>
      </c>
      <c r="CM1046" s="200" t="str">
        <f t="shared" si="578"/>
        <v>Baja</v>
      </c>
      <c r="CN1046" s="220">
        <v>0.16600000000000001</v>
      </c>
      <c r="CO1046" s="220">
        <v>0.16600000000000001</v>
      </c>
      <c r="CP1046" s="200" t="str">
        <f t="shared" si="579"/>
        <v>Ninguna</v>
      </c>
      <c r="CQ1046" s="228">
        <v>6.7061601642765117E-3</v>
      </c>
      <c r="CR1046" s="228">
        <v>6.7061601642765117E-3</v>
      </c>
      <c r="CS1046" s="200" t="str">
        <f t="shared" si="580"/>
        <v>Ninguna</v>
      </c>
      <c r="CT1046" s="201" t="str">
        <f t="shared" si="574"/>
        <v>Eutrofico</v>
      </c>
      <c r="CU1046" s="219" t="s">
        <v>3627</v>
      </c>
      <c r="CV1046" s="219" t="s">
        <v>3624</v>
      </c>
      <c r="CW1046" s="218">
        <v>44565</v>
      </c>
      <c r="CX1046" s="106" t="e">
        <f t="shared" si="581"/>
        <v>#VALUE!</v>
      </c>
    </row>
    <row r="1047" spans="1:102" ht="30" hidden="1" customHeight="1" x14ac:dyDescent="0.2">
      <c r="A1047" s="209">
        <v>2021</v>
      </c>
      <c r="B1047" s="210" t="s">
        <v>3245</v>
      </c>
      <c r="C1047" s="210" t="s">
        <v>2152</v>
      </c>
      <c r="D1047" s="211" t="s">
        <v>3246</v>
      </c>
      <c r="E1047" s="210" t="s">
        <v>335</v>
      </c>
      <c r="F1047" s="212" t="s">
        <v>1412</v>
      </c>
      <c r="G1047" s="212" t="s">
        <v>1648</v>
      </c>
      <c r="H1047" s="213">
        <v>-74.242666999999997</v>
      </c>
      <c r="I1047" s="214">
        <v>6.9998060000000004</v>
      </c>
      <c r="J1047" s="215">
        <v>981750.71409999998</v>
      </c>
      <c r="K1047" s="216">
        <v>1265807.7252</v>
      </c>
      <c r="L1047" s="217" t="s">
        <v>3247</v>
      </c>
      <c r="M1047" s="212" t="s">
        <v>2544</v>
      </c>
      <c r="N1047" s="212" t="s">
        <v>79</v>
      </c>
      <c r="O1047" s="212" t="s">
        <v>2741</v>
      </c>
      <c r="P1047" s="212" t="s">
        <v>289</v>
      </c>
      <c r="Q1047" s="210" t="s">
        <v>2898</v>
      </c>
      <c r="R1047" s="210" t="s">
        <v>740</v>
      </c>
      <c r="S1047" s="210" t="s">
        <v>316</v>
      </c>
      <c r="T1047" s="210" t="s">
        <v>317</v>
      </c>
      <c r="U1047" s="211" t="s">
        <v>2158</v>
      </c>
      <c r="V1047" s="210" t="s">
        <v>2159</v>
      </c>
      <c r="W1047" s="210" t="s">
        <v>2160</v>
      </c>
      <c r="X1047" s="218" t="s">
        <v>2152</v>
      </c>
      <c r="Y1047" s="218">
        <v>44551</v>
      </c>
      <c r="Z1047" s="219">
        <v>15494</v>
      </c>
      <c r="AA1047" s="219">
        <v>7.6</v>
      </c>
      <c r="AB1047" s="219">
        <v>71.08</v>
      </c>
      <c r="AC1047" s="219">
        <v>29.9</v>
      </c>
      <c r="AD1047" s="219">
        <v>33.9</v>
      </c>
      <c r="AE1047" s="219">
        <v>6.77</v>
      </c>
      <c r="AF1047" s="219">
        <v>91.3</v>
      </c>
      <c r="AG1047" s="219">
        <v>4</v>
      </c>
      <c r="AH1047" s="220">
        <v>10.8</v>
      </c>
      <c r="AI1047" s="220">
        <v>2</v>
      </c>
      <c r="AJ1047" s="219" t="s">
        <v>88</v>
      </c>
      <c r="AK1047" s="219">
        <v>0.251</v>
      </c>
      <c r="AL1047" s="220">
        <v>970</v>
      </c>
      <c r="AM1047" s="220" t="s">
        <v>88</v>
      </c>
      <c r="AN1047" s="220" t="s">
        <v>88</v>
      </c>
      <c r="AO1047" s="220" t="s">
        <v>88</v>
      </c>
      <c r="AP1047" s="220">
        <v>0.96457875103419244</v>
      </c>
      <c r="AQ1047" s="220" t="s">
        <v>88</v>
      </c>
      <c r="AR1047" s="220" t="s">
        <v>88</v>
      </c>
      <c r="AS1047" s="220" t="s">
        <v>88</v>
      </c>
      <c r="AT1047" s="220" t="s">
        <v>88</v>
      </c>
      <c r="AU1047" s="219" t="s">
        <v>88</v>
      </c>
      <c r="AV1047" s="220">
        <v>114</v>
      </c>
      <c r="AW1047" s="220" t="s">
        <v>88</v>
      </c>
      <c r="AX1047" s="220">
        <v>3.19</v>
      </c>
      <c r="AY1047" s="220">
        <v>0.251</v>
      </c>
      <c r="AZ1047" s="220" t="s">
        <v>88</v>
      </c>
      <c r="BA1047" s="220" t="s">
        <v>88</v>
      </c>
      <c r="BB1047" s="219">
        <v>0.05</v>
      </c>
      <c r="BC1047" s="219" t="s">
        <v>88</v>
      </c>
      <c r="BD1047" s="219" t="s">
        <v>88</v>
      </c>
      <c r="BE1047" s="221">
        <v>1E-3</v>
      </c>
      <c r="BF1047" s="219" t="s">
        <v>88</v>
      </c>
      <c r="BG1047" s="219" t="s">
        <v>88</v>
      </c>
      <c r="BH1047" s="219" t="s">
        <v>88</v>
      </c>
      <c r="BI1047" s="222">
        <v>95.924645599725579</v>
      </c>
      <c r="BJ1047" s="223">
        <v>2</v>
      </c>
      <c r="BK1047" s="223">
        <v>92.380194015993766</v>
      </c>
      <c r="BL1047" s="223">
        <v>80.14150832</v>
      </c>
      <c r="BM1047" s="223">
        <v>74.856706603463337</v>
      </c>
      <c r="BN1047" s="223">
        <v>2</v>
      </c>
      <c r="BO1047" s="223">
        <v>78.345281382400003</v>
      </c>
      <c r="BP1047" s="223">
        <v>5</v>
      </c>
      <c r="BQ1047" s="223">
        <v>20</v>
      </c>
      <c r="BR1047" s="220">
        <v>52.924775807499003</v>
      </c>
      <c r="BS1047" s="129" t="str">
        <f t="shared" si="575"/>
        <v>MEDIA</v>
      </c>
      <c r="BT1047" s="224">
        <v>12.709163346613545</v>
      </c>
      <c r="BU1047" s="225">
        <v>0.91300000000000003</v>
      </c>
      <c r="BV1047" s="226">
        <v>0.1</v>
      </c>
      <c r="BW1047" s="223">
        <v>1</v>
      </c>
      <c r="BX1047" s="222">
        <v>0.91</v>
      </c>
      <c r="BY1047" s="226">
        <v>0.67799999999999994</v>
      </c>
      <c r="BZ1047" s="226">
        <v>0.83352786796852174</v>
      </c>
      <c r="CA1047" s="222">
        <v>0.6</v>
      </c>
      <c r="CB1047" s="225">
        <v>0.72309390151559294</v>
      </c>
      <c r="CC1047" s="198" t="str">
        <f t="shared" si="576"/>
        <v>Aceptable</v>
      </c>
      <c r="CD1047" s="225">
        <v>0.16647213203147826</v>
      </c>
      <c r="CE1047" s="220">
        <v>1</v>
      </c>
      <c r="CF1047" s="220">
        <v>1</v>
      </c>
      <c r="CG1047" s="225">
        <v>0.72215737734382612</v>
      </c>
      <c r="CH1047" s="199" t="str">
        <f t="shared" si="577"/>
        <v>Alta</v>
      </c>
      <c r="CI1047" s="220">
        <v>0</v>
      </c>
      <c r="CJ1047" s="220">
        <v>1</v>
      </c>
      <c r="CK1047" s="220">
        <v>8.6999999999999966E-2</v>
      </c>
      <c r="CL1047" s="227">
        <v>0.36233333333333334</v>
      </c>
      <c r="CM1047" s="200" t="str">
        <f t="shared" si="578"/>
        <v>Baja</v>
      </c>
      <c r="CN1047" s="220">
        <v>0.32200000000000001</v>
      </c>
      <c r="CO1047" s="220">
        <v>0.32200000000000001</v>
      </c>
      <c r="CP1047" s="200" t="str">
        <f t="shared" si="579"/>
        <v>Baja</v>
      </c>
      <c r="CQ1047" s="228">
        <v>7.6908758815083375E-3</v>
      </c>
      <c r="CR1047" s="228">
        <v>7.6908758815083375E-3</v>
      </c>
      <c r="CS1047" s="200" t="str">
        <f t="shared" si="580"/>
        <v>Ninguna</v>
      </c>
      <c r="CT1047" s="201" t="str">
        <f t="shared" si="574"/>
        <v>Eutrofico</v>
      </c>
      <c r="CU1047" s="219" t="s">
        <v>3628</v>
      </c>
      <c r="CV1047" s="219" t="s">
        <v>3629</v>
      </c>
      <c r="CW1047" s="218">
        <v>44568</v>
      </c>
      <c r="CX1047" s="106" t="e">
        <f t="shared" si="581"/>
        <v>#VALUE!</v>
      </c>
    </row>
    <row r="1048" spans="1:102" ht="30" hidden="1" customHeight="1" x14ac:dyDescent="0.2">
      <c r="A1048" s="209">
        <v>2021</v>
      </c>
      <c r="B1048" s="210" t="s">
        <v>3030</v>
      </c>
      <c r="C1048" s="210" t="s">
        <v>2152</v>
      </c>
      <c r="D1048" s="211" t="s">
        <v>2157</v>
      </c>
      <c r="E1048" s="210" t="s">
        <v>314</v>
      </c>
      <c r="F1048" s="212" t="s">
        <v>1412</v>
      </c>
      <c r="G1048" s="212" t="s">
        <v>1972</v>
      </c>
      <c r="H1048" s="213">
        <v>-74.458699999999993</v>
      </c>
      <c r="I1048" s="214">
        <v>6.9074359999999997</v>
      </c>
      <c r="J1048" s="215">
        <v>957871.54570000002</v>
      </c>
      <c r="K1048" s="216">
        <v>1255606.1740000001</v>
      </c>
      <c r="L1048" s="217">
        <v>251</v>
      </c>
      <c r="M1048" s="212">
        <v>2</v>
      </c>
      <c r="N1048" s="212" t="s">
        <v>79</v>
      </c>
      <c r="O1048" s="212" t="s">
        <v>2741</v>
      </c>
      <c r="P1048" s="212" t="s">
        <v>289</v>
      </c>
      <c r="Q1048" s="210" t="s">
        <v>2898</v>
      </c>
      <c r="R1048" s="210" t="s">
        <v>740</v>
      </c>
      <c r="S1048" s="210" t="s">
        <v>316</v>
      </c>
      <c r="T1048" s="210" t="s">
        <v>317</v>
      </c>
      <c r="U1048" s="211" t="s">
        <v>2158</v>
      </c>
      <c r="V1048" s="210" t="s">
        <v>2159</v>
      </c>
      <c r="W1048" s="210" t="s">
        <v>2160</v>
      </c>
      <c r="X1048" s="218" t="s">
        <v>2152</v>
      </c>
      <c r="Y1048" s="218">
        <v>44558</v>
      </c>
      <c r="Z1048" s="219">
        <v>7595</v>
      </c>
      <c r="AA1048" s="219">
        <v>7.62</v>
      </c>
      <c r="AB1048" s="219">
        <v>78.47</v>
      </c>
      <c r="AC1048" s="219">
        <v>27.1</v>
      </c>
      <c r="AD1048" s="219">
        <v>35</v>
      </c>
      <c r="AE1048" s="219">
        <v>7.76</v>
      </c>
      <c r="AF1048" s="219">
        <v>102.3</v>
      </c>
      <c r="AG1048" s="219">
        <v>7.8999999999999986</v>
      </c>
      <c r="AH1048" s="220">
        <v>13.3</v>
      </c>
      <c r="AI1048" s="220">
        <v>2</v>
      </c>
      <c r="AJ1048" s="219" t="s">
        <v>88</v>
      </c>
      <c r="AK1048" s="219">
        <v>10</v>
      </c>
      <c r="AL1048" s="220">
        <v>2850</v>
      </c>
      <c r="AM1048" s="220" t="s">
        <v>88</v>
      </c>
      <c r="AN1048" s="220" t="s">
        <v>88</v>
      </c>
      <c r="AO1048" s="220" t="s">
        <v>88</v>
      </c>
      <c r="AP1048" s="220">
        <v>2.3267356289583567</v>
      </c>
      <c r="AQ1048" s="220" t="s">
        <v>88</v>
      </c>
      <c r="AR1048" s="220" t="s">
        <v>88</v>
      </c>
      <c r="AS1048" s="220" t="s">
        <v>88</v>
      </c>
      <c r="AT1048" s="220" t="s">
        <v>88</v>
      </c>
      <c r="AU1048" s="219" t="s">
        <v>88</v>
      </c>
      <c r="AV1048" s="220">
        <v>80</v>
      </c>
      <c r="AW1048" s="220" t="s">
        <v>88</v>
      </c>
      <c r="AX1048" s="220">
        <v>2.5</v>
      </c>
      <c r="AY1048" s="220">
        <v>0.17399999999999999</v>
      </c>
      <c r="AZ1048" s="220" t="s">
        <v>88</v>
      </c>
      <c r="BA1048" s="220" t="s">
        <v>88</v>
      </c>
      <c r="BB1048" s="219">
        <v>0.05</v>
      </c>
      <c r="BC1048" s="219" t="s">
        <v>88</v>
      </c>
      <c r="BD1048" s="219" t="s">
        <v>88</v>
      </c>
      <c r="BE1048" s="221">
        <v>1E-3</v>
      </c>
      <c r="BF1048" s="219" t="s">
        <v>88</v>
      </c>
      <c r="BG1048" s="219" t="s">
        <v>88</v>
      </c>
      <c r="BH1048" s="219" t="s">
        <v>88</v>
      </c>
      <c r="BI1048" s="222">
        <v>98.79567200784426</v>
      </c>
      <c r="BJ1048" s="223">
        <v>2</v>
      </c>
      <c r="BK1048" s="223">
        <v>92.190117952788569</v>
      </c>
      <c r="BL1048" s="223">
        <v>80.14150832</v>
      </c>
      <c r="BM1048" s="223">
        <v>53.065601818597365</v>
      </c>
      <c r="BN1048" s="223">
        <v>2</v>
      </c>
      <c r="BO1048" s="223">
        <v>56.537154030903054</v>
      </c>
      <c r="BP1048" s="223">
        <v>5</v>
      </c>
      <c r="BQ1048" s="223">
        <v>20</v>
      </c>
      <c r="BR1048" s="220">
        <v>49.03201871629031</v>
      </c>
      <c r="BS1048" s="129" t="str">
        <f t="shared" si="575"/>
        <v>MALO</v>
      </c>
      <c r="BT1048" s="224">
        <v>14.367816091954024</v>
      </c>
      <c r="BU1048" s="225">
        <v>0.97700000000000009</v>
      </c>
      <c r="BV1048" s="226">
        <v>0.1</v>
      </c>
      <c r="BW1048" s="223">
        <v>1</v>
      </c>
      <c r="BX1048" s="222">
        <v>0.91</v>
      </c>
      <c r="BY1048" s="226">
        <v>0.78</v>
      </c>
      <c r="BZ1048" s="226">
        <v>0.80993467416571485</v>
      </c>
      <c r="CA1048" s="222">
        <v>0.6</v>
      </c>
      <c r="CB1048" s="225">
        <v>0.7443108543832001</v>
      </c>
      <c r="CC1048" s="198" t="str">
        <f t="shared" si="576"/>
        <v>Aceptable</v>
      </c>
      <c r="CD1048" s="225">
        <v>0.19006532583428512</v>
      </c>
      <c r="CE1048" s="220">
        <v>1</v>
      </c>
      <c r="CF1048" s="220">
        <v>1</v>
      </c>
      <c r="CG1048" s="225">
        <v>0.73002177527809498</v>
      </c>
      <c r="CH1048" s="199" t="str">
        <f t="shared" si="577"/>
        <v>Alta</v>
      </c>
      <c r="CI1048" s="220">
        <v>0</v>
      </c>
      <c r="CJ1048" s="220">
        <v>1</v>
      </c>
      <c r="CK1048" s="220">
        <v>0</v>
      </c>
      <c r="CL1048" s="227">
        <v>0.33333333333333331</v>
      </c>
      <c r="CM1048" s="200" t="str">
        <f t="shared" si="578"/>
        <v>Baja</v>
      </c>
      <c r="CN1048" s="220">
        <v>0.22</v>
      </c>
      <c r="CO1048" s="220">
        <v>0.22</v>
      </c>
      <c r="CP1048" s="200" t="str">
        <f t="shared" si="579"/>
        <v>Baja</v>
      </c>
      <c r="CQ1048" s="228">
        <v>8.2357581162061204E-3</v>
      </c>
      <c r="CR1048" s="228">
        <v>8.2357581162061204E-3</v>
      </c>
      <c r="CS1048" s="200" t="str">
        <f t="shared" si="580"/>
        <v>Ninguna</v>
      </c>
      <c r="CT1048" s="201" t="str">
        <f t="shared" si="574"/>
        <v>Eutrofico</v>
      </c>
      <c r="CU1048" s="219" t="s">
        <v>3630</v>
      </c>
      <c r="CV1048" s="219" t="s">
        <v>3631</v>
      </c>
      <c r="CW1048" s="218">
        <v>44578</v>
      </c>
      <c r="CX1048" s="106" t="e">
        <f t="shared" si="581"/>
        <v>#VALUE!</v>
      </c>
    </row>
    <row r="1049" spans="1:102" ht="30" hidden="1" customHeight="1" x14ac:dyDescent="0.2">
      <c r="A1049" s="83">
        <v>2022</v>
      </c>
      <c r="B1049" s="108" t="s">
        <v>3632</v>
      </c>
      <c r="C1049" s="84" t="s">
        <v>3633</v>
      </c>
      <c r="D1049" s="169" t="s">
        <v>3634</v>
      </c>
      <c r="E1049" s="84" t="s">
        <v>1890</v>
      </c>
      <c r="F1049" s="86" t="s">
        <v>1285</v>
      </c>
      <c r="G1049" s="170">
        <v>2</v>
      </c>
      <c r="H1049" s="171">
        <v>7.5978199999999996</v>
      </c>
      <c r="I1049" s="172">
        <v>-75.3399</v>
      </c>
      <c r="J1049" s="173"/>
      <c r="K1049" s="170"/>
      <c r="L1049" s="174">
        <v>94</v>
      </c>
      <c r="M1049" s="170"/>
      <c r="N1049" s="86"/>
      <c r="O1049" s="86"/>
      <c r="P1049" s="86"/>
      <c r="Q1049" s="84"/>
      <c r="R1049" s="84"/>
      <c r="S1049" s="84"/>
      <c r="T1049" s="84"/>
      <c r="U1049" s="110"/>
      <c r="V1049" s="84"/>
      <c r="W1049" s="84"/>
      <c r="X1049" s="90"/>
      <c r="Y1049" s="90">
        <v>44613</v>
      </c>
      <c r="Z1049" s="91">
        <v>1074</v>
      </c>
      <c r="AA1049" s="91">
        <v>7.64</v>
      </c>
      <c r="AB1049" s="91">
        <v>173.7</v>
      </c>
      <c r="AC1049" s="91">
        <v>17.3</v>
      </c>
      <c r="AD1049" s="91">
        <v>34.299999999999997</v>
      </c>
      <c r="AE1049" s="91">
        <v>7.81</v>
      </c>
      <c r="AF1049" s="91">
        <v>90.7</v>
      </c>
      <c r="AG1049" s="91">
        <f>AD1049-AC1049</f>
        <v>16.999999999999996</v>
      </c>
      <c r="AH1049" s="91">
        <v>16.7</v>
      </c>
      <c r="AI1049" s="91">
        <v>2</v>
      </c>
      <c r="AJ1049" s="91">
        <v>0.1</v>
      </c>
      <c r="AK1049" s="91" t="s">
        <v>88</v>
      </c>
      <c r="AL1049" s="91">
        <v>310</v>
      </c>
      <c r="AM1049" s="91">
        <v>23590</v>
      </c>
      <c r="AN1049" s="91" t="s">
        <v>88</v>
      </c>
      <c r="AO1049" s="93">
        <v>0.5</v>
      </c>
      <c r="AP1049" s="91">
        <v>0.2484863293062323</v>
      </c>
      <c r="AQ1049" s="91">
        <v>0.03</v>
      </c>
      <c r="AR1049" s="91" t="s">
        <v>88</v>
      </c>
      <c r="AS1049" s="91">
        <v>66.7</v>
      </c>
      <c r="AT1049" s="91">
        <v>225</v>
      </c>
      <c r="AU1049" s="91" t="s">
        <v>88</v>
      </c>
      <c r="AV1049" s="91">
        <v>45</v>
      </c>
      <c r="AW1049" s="91" t="s">
        <v>88</v>
      </c>
      <c r="AX1049" s="91">
        <v>2.5</v>
      </c>
      <c r="AY1049" s="91">
        <v>0.123</v>
      </c>
      <c r="AZ1049" s="91">
        <v>51.2</v>
      </c>
      <c r="BA1049" s="91">
        <v>56.5</v>
      </c>
      <c r="BB1049" s="91">
        <v>0.05</v>
      </c>
      <c r="BC1049" s="91" t="s">
        <v>88</v>
      </c>
      <c r="BD1049" s="91" t="s">
        <v>88</v>
      </c>
      <c r="BE1049" s="93">
        <v>1E-3</v>
      </c>
      <c r="BF1049" s="91" t="s">
        <v>88</v>
      </c>
      <c r="BG1049" s="91">
        <v>0.01</v>
      </c>
      <c r="BH1049" s="91">
        <v>11.6</v>
      </c>
      <c r="BI1049" s="127">
        <f t="shared" ref="BI1049:BI1051" si="582">IF(AF1049&gt;140,50,0.000000031615*(AF1049)^5 - 0.000010304*(AF1049)^4 + 0.0010076*(AF1049)^3 - 0.027883*(AF1049)^2 + 0.84068*(AF1049) + 0.1612)</f>
        <v>95.577501096090899</v>
      </c>
      <c r="BJ1049" s="128">
        <f t="shared" ref="BJ1049:BJ1051" si="583">IF(AN1049&gt;100000,2,(EXP(-0.0152*(LN(AN1049))^2-0.1063*LN(AN1049)+4.5922)))</f>
        <v>2</v>
      </c>
      <c r="BK1049" s="128">
        <f t="shared" ref="BK1049:BK1051" si="584">IF(AA1049&lt;2,0,IF(AA1049&gt;12,0,(IF(AA1049&lt;=7.5,-0.1789*AA1049^5+3.7932*AA1049^4-30.517*AA1049^3+119.75*AA1049^2-224.58*AA1049+159.46,-1.11429*AA1049^4+44.50952*AA1049^3-656.6*AA1049^2+4215.34762*AA1049-9840.14286))))</f>
        <v>91.978188849432627</v>
      </c>
      <c r="BL1049" s="128">
        <f t="shared" ref="BL1049:BL1051" si="585">+IF(AI1049&gt;30,2,0.00018677*AI1049^4 - 0.016615*AI1049^3 + 0.59636*AI1049 ^2- 11.152*AI1049+100.19)</f>
        <v>80.14150832</v>
      </c>
      <c r="BM1049" s="128">
        <f t="shared" ref="BM1049:BM1051" si="586">IF(AP1049&gt;100,1, 0.0000000035603*AP1049^6 - 0.0000012183*AP1049^5 + 0.00016238*AP1049^4 - 0.010693*AP1049^3 + 0.37304*AP1049^2 - 7.521*AP1049+100.95)</f>
        <v>99.104004398411917</v>
      </c>
      <c r="BN1049" s="128">
        <f t="shared" ref="BN1049:BN1051" si="587">IF(AO1049&gt;10,2,0.0046732*AO1049^6 - 0.16167*AO1049^5 + 2.20595*AO1049^4 - 15.0504*AO1049^3 + 53.8893*AO1049^2 - 99.8933*AO1049 + 99.8311)</f>
        <v>61.608367706250007</v>
      </c>
      <c r="BO1049" s="128">
        <f t="shared" ref="BO1049:BO1051" si="588">0.0000019619*AG1049^6 - 0.00013964*AG1049^5 + 0.0025908*AG1049^4 + 0.015398*AG1049^3 - 0.67952*AG1049^2 - 0.67204*AG1049 + 90.392</f>
        <v>23.709285941100006</v>
      </c>
      <c r="BP1049" s="128">
        <f t="shared" ref="BP1049:BP1051" si="589">IF(AS1049&gt;100,5,(0.0000018939*AS1049^4 - 0.00049942*AS1049^3 + 0.049118*AS1049^2 - 2.6284*AS1049 + 98.098))</f>
        <v>30.591174523914162</v>
      </c>
      <c r="BQ1049" s="128">
        <f t="shared" ref="BQ1049:BQ1051" si="590">IF(AT1049&gt;500,20,(-0.0000000044289*AT1049^4 + 0.00000465*AT1049^3 - 0.0019591*AT1049^2 + 0.18973*AT1049 + 80.608))</f>
        <v>65.733432460937507</v>
      </c>
      <c r="BR1049" s="96">
        <f t="shared" ref="BR1049:BR1051" si="591">+BI1049*0.17+BJ1049*0.16+BK1049*0.11+BL1049*0.11+BM1049*0.1+BN1049*0.1+BO1049*0.1+BP1049*0.08+BQ1049*0.07</f>
        <v>60.992141913727998</v>
      </c>
      <c r="BS1049" s="129" t="str">
        <f t="shared" si="575"/>
        <v>MEDIA</v>
      </c>
      <c r="BT1049" s="98">
        <f t="shared" ref="BT1049:BT1051" si="592">+AX1049/AY1049</f>
        <v>20.325203252032519</v>
      </c>
      <c r="BU1049" s="99">
        <f t="shared" ref="BU1049:BU1051" si="593">IF(AF1049="No Calcular","No calcular",IFERROR(IF(AF1049&lt;=100,((1-(1-0.01*AF1049))),((1-(0.01*AF1049-1)))),""))</f>
        <v>0.90700000000000003</v>
      </c>
      <c r="BV1049" s="130">
        <f t="shared" ref="BV1049:BV1051" si="594">IF(AN1049="","",IF(AN1049&lt;50,0.98,IF(AND(AN1049&gt;=50,AN1049&lt;1600),0.98*EXP((AN1049-50)*-0.0009917754),0.1)))</f>
        <v>0.1</v>
      </c>
      <c r="BW1049" s="128">
        <f t="shared" ref="BW1049:BW1051" si="595">IF(AA1049="ND","No Calcular",IF(AA1049="","",IF(AA1049&lt;4,0.1,IF(AND(AA1049&gt;4,AA1049&lt;=7),(0.02628419*EXP(AA1049*0.520025)),IF(AND(AA1049&gt;7,AA1049&lt;=8),(1),IF(AND(AA1049&gt;8,AA1049&lt;=11),(1*EXP((AA1049-8)*-0.5187742)),0.1))))))</f>
        <v>1</v>
      </c>
      <c r="BX1049" s="127">
        <f t="shared" ref="BX1049:BX1051" si="596">IF(AH1049="ND","No Calcular",IF(AH1049="","",IF(AH1049&lt;=20,0.91,IF(AND(AH1049&gt;20,AH1049&lt;=25),0.71,IF(AND(AH1049&gt;25,AH1049&lt;=40),0.51,IF(AND(AH1049&gt;40,AH1049&lt;=80),0.26,0.125))))))</f>
        <v>0.91</v>
      </c>
      <c r="BY1049" s="130">
        <f t="shared" ref="BY1049:BY1051" si="597">IF(AV1049="ND","No Calcular",IF(AV1049="","",IF(AV1049&lt;=4.5,1,IF(AND(AV1049&gt;4.5,AV1049&lt;=320),(1-(-0.02+0.003*AV1049)),0))))</f>
        <v>0.88500000000000001</v>
      </c>
      <c r="BZ1049" s="130">
        <f t="shared" ref="BZ1049:BZ1051" si="598">IF(AB1049="ND","No Calcular",IFERROR(IF((1-10^(-3.26+1.34*LOG10(AB1049)))&lt;0,0,1-10^(-3.26+1.34*LOG10(AB1049))),""))</f>
        <v>0.44877138190494004</v>
      </c>
      <c r="CA1049" s="127">
        <f t="shared" ref="CA1049:CA1051" si="599">IF(BT1049="No Calcular","No Calcular",IF(BT1049="","",IF(BT1049&lt;=5,0.15,IF(AND(BT1049&gt;5,BT1049&lt;=10),0.35,IF(AND(BT1049&gt;10,BT1049&lt;=15),0.6,IF(AND(BT1049&gt;15,BT1049&lt;20),0.8,0.15))))))</f>
        <v>0.15</v>
      </c>
      <c r="CB1049" s="99">
        <f t="shared" ref="CB1049:CB1051" si="600">+BU1049*0.16+BV1049*0.14+BW1049*0.14+BX1049*0.14+BY1049*0.14+BZ1049*0.14+CA1049*0.14</f>
        <v>0.63424799346669181</v>
      </c>
      <c r="CC1049" s="129" t="str">
        <f t="shared" si="576"/>
        <v>Regular</v>
      </c>
      <c r="CD1049" s="99">
        <f t="shared" ref="CD1049:CD1051" si="601">IF(AB1049&gt;=270,1,(IF(AB1049&lt;270,10^(-3.26+(1.34*LOG(AB1049))))))</f>
        <v>0.55122861809505996</v>
      </c>
      <c r="CE1049" s="96">
        <f t="shared" ref="CE1049:CE1051" si="602">IF(BA1049&lt;=30,0,IF(BA1049&lt;110,(10^(-9.09+(4.4*LOG(BA1049)))),1))</f>
        <v>4.1592322358189715E-2</v>
      </c>
      <c r="CF1049" s="96">
        <f t="shared" ref="CF1049:CF1051" si="603">IF(AZ1049&lt;=50,0,IF(AZ1049&lt;=250,(-0.25+(0.005*AZ1049)),1))</f>
        <v>6.0000000000000053E-3</v>
      </c>
      <c r="CG1049" s="99">
        <f t="shared" ref="CG1049:CG1051" si="604">+(CD1049+CE1049+CF1049)/3</f>
        <v>0.19960698015108322</v>
      </c>
      <c r="CH1049" s="131" t="str">
        <f t="shared" si="577"/>
        <v>Ninguna</v>
      </c>
      <c r="CI1049" s="96">
        <f t="shared" ref="CI1049:CI1051" si="605">IF(AI1049&lt;=2,0,IF(AI1049&lt;30,(-0.05+(0.7*(LOG10(AI1049)))),1))</f>
        <v>0</v>
      </c>
      <c r="CJ1049" s="96">
        <f t="shared" ref="CJ1049:CJ1051" si="606">IF(AM1049&lt;=500,0,IF(AM1049&lt;=20000,(-1.44+(0.56*(LOG10(AM1049)))),1))</f>
        <v>1</v>
      </c>
      <c r="CK1049" s="96">
        <f t="shared" ref="CK1049:CK1051" si="607">IF(AF1049&gt;=100,0,(IF(AF1049&lt;100,1-(0.01*AF1049))))</f>
        <v>9.2999999999999972E-2</v>
      </c>
      <c r="CL1049" s="102">
        <f t="shared" ref="CL1049:CL1051" si="608">+(CI1049+CJ1049+CK1049)/3</f>
        <v>0.36433333333333334</v>
      </c>
      <c r="CM1049" s="131" t="str">
        <f t="shared" si="578"/>
        <v>Baja</v>
      </c>
      <c r="CN1049" s="96">
        <f t="shared" ref="CN1049:CN1051" si="609">IF(AV1049&lt;=10,0,IF(AV1049&lt;=340,(-0.02+(0.003*AV1049)),1))</f>
        <v>0.115</v>
      </c>
      <c r="CO1049" s="96">
        <f t="shared" ref="CO1049:CO1051" si="610">+CN1049</f>
        <v>0.115</v>
      </c>
      <c r="CP1049" s="131" t="str">
        <f t="shared" si="579"/>
        <v>Ninguna</v>
      </c>
      <c r="CQ1049" s="104">
        <f t="shared" ref="CQ1049:CQ1051" si="611">((EXP(-31.08+(3.45*(AA1049))))/(1+EXP(-31.08+(3.45*(AA1049)))))</f>
        <v>8.8189010196426994E-3</v>
      </c>
      <c r="CR1049" s="104">
        <f t="shared" ref="CR1049:CR1051" si="612">+CQ1049</f>
        <v>8.8189010196426994E-3</v>
      </c>
      <c r="CS1049" s="131" t="str">
        <f t="shared" si="580"/>
        <v>Ninguna</v>
      </c>
      <c r="CT1049" s="132" t="str">
        <f t="shared" si="574"/>
        <v>Eutrofico</v>
      </c>
      <c r="CU1049" s="83" t="s">
        <v>3635</v>
      </c>
      <c r="CV1049" s="83" t="s">
        <v>3636</v>
      </c>
      <c r="CW1049" s="90">
        <v>44642</v>
      </c>
      <c r="CX1049" s="106">
        <f t="shared" si="581"/>
        <v>2.7784863293062321</v>
      </c>
    </row>
    <row r="1050" spans="1:102" ht="30" hidden="1" customHeight="1" x14ac:dyDescent="0.2">
      <c r="A1050" s="83">
        <v>2022</v>
      </c>
      <c r="B1050" s="108" t="s">
        <v>3637</v>
      </c>
      <c r="C1050" s="84" t="s">
        <v>3638</v>
      </c>
      <c r="D1050" s="169" t="s">
        <v>3639</v>
      </c>
      <c r="E1050" s="84" t="s">
        <v>352</v>
      </c>
      <c r="F1050" s="86" t="s">
        <v>1285</v>
      </c>
      <c r="G1050" s="170">
        <v>2</v>
      </c>
      <c r="H1050" s="171">
        <v>7.9615600000000004</v>
      </c>
      <c r="I1050" s="172">
        <v>-75.200410000000005</v>
      </c>
      <c r="J1050" s="173"/>
      <c r="K1050" s="170"/>
      <c r="L1050" s="174">
        <v>49</v>
      </c>
      <c r="M1050" s="86">
        <v>2</v>
      </c>
      <c r="N1050" s="86" t="s">
        <v>79</v>
      </c>
      <c r="O1050" s="86">
        <v>26</v>
      </c>
      <c r="P1050" s="86" t="s">
        <v>80</v>
      </c>
      <c r="Q1050" s="86">
        <v>2624</v>
      </c>
      <c r="R1050" s="84" t="s">
        <v>212</v>
      </c>
      <c r="S1050" s="84" t="s">
        <v>1907</v>
      </c>
      <c r="T1050" s="84" t="s">
        <v>1908</v>
      </c>
      <c r="U1050" s="110" t="s">
        <v>1909</v>
      </c>
      <c r="V1050" s="84" t="s">
        <v>1910</v>
      </c>
      <c r="W1050" s="84" t="s">
        <v>1911</v>
      </c>
      <c r="X1050" s="84" t="s">
        <v>1905</v>
      </c>
      <c r="Y1050" s="90">
        <v>44621</v>
      </c>
      <c r="Z1050" s="91" t="s">
        <v>3640</v>
      </c>
      <c r="AA1050" s="91">
        <v>7.8</v>
      </c>
      <c r="AB1050" s="91">
        <v>171.5</v>
      </c>
      <c r="AC1050" s="91">
        <v>19.2</v>
      </c>
      <c r="AD1050" s="91">
        <v>31</v>
      </c>
      <c r="AE1050" s="91">
        <v>8.15</v>
      </c>
      <c r="AF1050" s="91">
        <v>88.7</v>
      </c>
      <c r="AG1050" s="91">
        <f>AD1050-AC1050</f>
        <v>11.8</v>
      </c>
      <c r="AH1050" s="91">
        <v>21.3</v>
      </c>
      <c r="AI1050" s="91">
        <v>2</v>
      </c>
      <c r="AJ1050" s="91">
        <v>0.1</v>
      </c>
      <c r="AK1050" s="91" t="s">
        <v>88</v>
      </c>
      <c r="AL1050" s="91">
        <v>920</v>
      </c>
      <c r="AM1050" s="91">
        <v>12595</v>
      </c>
      <c r="AN1050" s="91" t="s">
        <v>88</v>
      </c>
      <c r="AO1050" s="93">
        <v>0.5</v>
      </c>
      <c r="AP1050" s="91">
        <v>0.2484863293062323</v>
      </c>
      <c r="AQ1050" s="91">
        <v>0.03</v>
      </c>
      <c r="AR1050" s="91" t="s">
        <v>88</v>
      </c>
      <c r="AS1050" s="91">
        <v>162</v>
      </c>
      <c r="AT1050" s="91">
        <v>527</v>
      </c>
      <c r="AU1050" s="91" t="s">
        <v>88</v>
      </c>
      <c r="AV1050" s="91">
        <v>313</v>
      </c>
      <c r="AW1050" s="91" t="s">
        <v>88</v>
      </c>
      <c r="AX1050" s="91">
        <v>2.5</v>
      </c>
      <c r="AY1050" s="91">
        <v>0.155</v>
      </c>
      <c r="AZ1050" s="91">
        <v>53</v>
      </c>
      <c r="BA1050" s="91">
        <v>68</v>
      </c>
      <c r="BB1050" s="91">
        <v>0.05</v>
      </c>
      <c r="BC1050" s="91" t="s">
        <v>88</v>
      </c>
      <c r="BD1050" s="91" t="s">
        <v>88</v>
      </c>
      <c r="BE1050" s="93">
        <v>1E-3</v>
      </c>
      <c r="BF1050" s="91" t="s">
        <v>88</v>
      </c>
      <c r="BG1050" s="91">
        <v>0.01</v>
      </c>
      <c r="BH1050" s="91">
        <v>10.8</v>
      </c>
      <c r="BI1050" s="127">
        <f t="shared" si="582"/>
        <v>94.283997478807123</v>
      </c>
      <c r="BJ1050" s="128">
        <f t="shared" si="583"/>
        <v>2</v>
      </c>
      <c r="BK1050" s="128">
        <f t="shared" si="584"/>
        <v>89.555636015997152</v>
      </c>
      <c r="BL1050" s="128">
        <f t="shared" si="585"/>
        <v>80.14150832</v>
      </c>
      <c r="BM1050" s="128">
        <f t="shared" si="586"/>
        <v>99.104004398411917</v>
      </c>
      <c r="BN1050" s="128">
        <f t="shared" si="587"/>
        <v>61.608367706250007</v>
      </c>
      <c r="BO1050" s="128">
        <f t="shared" si="588"/>
        <v>36.724830118942556</v>
      </c>
      <c r="BP1050" s="128">
        <f t="shared" si="589"/>
        <v>5</v>
      </c>
      <c r="BQ1050" s="128">
        <f t="shared" si="590"/>
        <v>20</v>
      </c>
      <c r="BR1050" s="96">
        <f t="shared" si="591"/>
        <v>56.558685670717352</v>
      </c>
      <c r="BS1050" s="129" t="str">
        <f t="shared" si="575"/>
        <v>MEDIA</v>
      </c>
      <c r="BT1050" s="98">
        <f t="shared" si="592"/>
        <v>16.129032258064516</v>
      </c>
      <c r="BU1050" s="99">
        <f t="shared" si="593"/>
        <v>0.88700000000000001</v>
      </c>
      <c r="BV1050" s="130">
        <f t="shared" si="594"/>
        <v>0.1</v>
      </c>
      <c r="BW1050" s="128">
        <f t="shared" si="595"/>
        <v>1</v>
      </c>
      <c r="BX1050" s="127">
        <f t="shared" si="596"/>
        <v>0.71</v>
      </c>
      <c r="BY1050" s="130">
        <f t="shared" si="597"/>
        <v>8.0999999999999961E-2</v>
      </c>
      <c r="BZ1050" s="130">
        <f t="shared" si="598"/>
        <v>0.45810651874602082</v>
      </c>
      <c r="CA1050" s="127">
        <f t="shared" si="599"/>
        <v>0.8</v>
      </c>
      <c r="CB1050" s="99">
        <f t="shared" si="600"/>
        <v>0.58279491262444305</v>
      </c>
      <c r="CC1050" s="129" t="str">
        <f t="shared" si="576"/>
        <v>Regular</v>
      </c>
      <c r="CD1050" s="99">
        <f t="shared" si="601"/>
        <v>0.54189348125397918</v>
      </c>
      <c r="CE1050" s="96">
        <f t="shared" si="602"/>
        <v>9.3980816949743112E-2</v>
      </c>
      <c r="CF1050" s="96">
        <f t="shared" si="603"/>
        <v>1.5000000000000013E-2</v>
      </c>
      <c r="CG1050" s="99">
        <f t="shared" si="604"/>
        <v>0.21695809940124078</v>
      </c>
      <c r="CH1050" s="131" t="str">
        <f t="shared" si="577"/>
        <v>Baja</v>
      </c>
      <c r="CI1050" s="96">
        <f t="shared" si="605"/>
        <v>0</v>
      </c>
      <c r="CJ1050" s="96">
        <f t="shared" si="606"/>
        <v>0.85611097622711396</v>
      </c>
      <c r="CK1050" s="96">
        <f t="shared" si="607"/>
        <v>0.11299999999999999</v>
      </c>
      <c r="CL1050" s="102">
        <f t="shared" si="608"/>
        <v>0.32303699207570463</v>
      </c>
      <c r="CM1050" s="131" t="str">
        <f t="shared" si="578"/>
        <v>Baja</v>
      </c>
      <c r="CN1050" s="96">
        <f t="shared" si="609"/>
        <v>0.91900000000000004</v>
      </c>
      <c r="CO1050" s="96">
        <f t="shared" si="610"/>
        <v>0.91900000000000004</v>
      </c>
      <c r="CP1050" s="131" t="str">
        <f t="shared" si="579"/>
        <v>Muy Alta</v>
      </c>
      <c r="CQ1050" s="104">
        <f t="shared" si="611"/>
        <v>1.5217121208656325E-2</v>
      </c>
      <c r="CR1050" s="104">
        <f t="shared" si="612"/>
        <v>1.5217121208656325E-2</v>
      </c>
      <c r="CS1050" s="131" t="str">
        <f t="shared" si="580"/>
        <v>Ninguna</v>
      </c>
      <c r="CT1050" s="132" t="str">
        <f t="shared" si="574"/>
        <v>Eutrofico</v>
      </c>
      <c r="CU1050" s="83" t="s">
        <v>3635</v>
      </c>
      <c r="CV1050" s="83" t="s">
        <v>3636</v>
      </c>
      <c r="CW1050" s="90">
        <v>44642</v>
      </c>
      <c r="CX1050" s="106">
        <f t="shared" si="581"/>
        <v>2.7784863293062321</v>
      </c>
    </row>
    <row r="1051" spans="1:102" ht="30" hidden="1" customHeight="1" x14ac:dyDescent="0.2">
      <c r="A1051" s="83">
        <v>2022</v>
      </c>
      <c r="B1051" s="108" t="s">
        <v>3641</v>
      </c>
      <c r="C1051" s="84" t="s">
        <v>3039</v>
      </c>
      <c r="D1051" s="229" t="s">
        <v>3642</v>
      </c>
      <c r="E1051" s="84" t="s">
        <v>2212</v>
      </c>
      <c r="F1051" s="86" t="s">
        <v>1285</v>
      </c>
      <c r="G1051" s="170">
        <v>2</v>
      </c>
      <c r="H1051" s="171">
        <v>7.5879000000000003</v>
      </c>
      <c r="I1051" s="172">
        <v>-75.361699999999999</v>
      </c>
      <c r="J1051" s="173"/>
      <c r="K1051" s="170"/>
      <c r="L1051" s="174">
        <v>88</v>
      </c>
      <c r="M1051" s="86">
        <v>2</v>
      </c>
      <c r="N1051" s="86" t="s">
        <v>79</v>
      </c>
      <c r="O1051" s="86">
        <v>26</v>
      </c>
      <c r="P1051" s="86" t="s">
        <v>80</v>
      </c>
      <c r="Q1051" s="86">
        <v>2624</v>
      </c>
      <c r="R1051" s="84" t="s">
        <v>212</v>
      </c>
      <c r="S1051" s="84" t="s">
        <v>213</v>
      </c>
      <c r="T1051" s="84" t="s">
        <v>214</v>
      </c>
      <c r="U1051" s="85" t="s">
        <v>215</v>
      </c>
      <c r="V1051" s="84" t="s">
        <v>216</v>
      </c>
      <c r="W1051" s="84" t="s">
        <v>2213</v>
      </c>
      <c r="X1051" s="84" t="s">
        <v>216</v>
      </c>
      <c r="Y1051" s="90">
        <v>44621</v>
      </c>
      <c r="Z1051" s="91">
        <v>44248</v>
      </c>
      <c r="AA1051" s="91">
        <v>7.7</v>
      </c>
      <c r="AB1051" s="91">
        <v>114.7</v>
      </c>
      <c r="AC1051" s="91">
        <v>14.2</v>
      </c>
      <c r="AD1051" s="91">
        <v>29</v>
      </c>
      <c r="AE1051" s="91">
        <v>8.09</v>
      </c>
      <c r="AF1051" s="91">
        <v>94.3</v>
      </c>
      <c r="AG1051" s="91">
        <f>AD1051-AC1051</f>
        <v>14.8</v>
      </c>
      <c r="AH1051" s="91">
        <v>21.7</v>
      </c>
      <c r="AI1051" s="91">
        <v>2.0499999999999998</v>
      </c>
      <c r="AJ1051" s="91">
        <v>0.1</v>
      </c>
      <c r="AK1051" s="91" t="s">
        <v>88</v>
      </c>
      <c r="AL1051" s="91">
        <v>4640</v>
      </c>
      <c r="AM1051" s="91">
        <v>198630</v>
      </c>
      <c r="AN1051" s="91" t="s">
        <v>88</v>
      </c>
      <c r="AO1051" s="93">
        <v>0.5</v>
      </c>
      <c r="AP1051" s="91">
        <v>0.2484863293062323</v>
      </c>
      <c r="AQ1051" s="91">
        <v>0.03</v>
      </c>
      <c r="AR1051" s="91" t="s">
        <v>88</v>
      </c>
      <c r="AS1051" s="91">
        <v>151</v>
      </c>
      <c r="AT1051" s="91">
        <v>239</v>
      </c>
      <c r="AU1051" s="91" t="s">
        <v>88</v>
      </c>
      <c r="AV1051" s="91">
        <v>156</v>
      </c>
      <c r="AW1051" s="91" t="s">
        <v>88</v>
      </c>
      <c r="AX1051" s="91">
        <v>2.5</v>
      </c>
      <c r="AY1051" s="91">
        <v>0.20300000000000001</v>
      </c>
      <c r="AZ1051" s="91">
        <v>33.6</v>
      </c>
      <c r="BA1051" s="91">
        <v>41.1</v>
      </c>
      <c r="BB1051" s="91">
        <v>0.05</v>
      </c>
      <c r="BC1051" s="91" t="s">
        <v>88</v>
      </c>
      <c r="BD1051" s="91" t="s">
        <v>88</v>
      </c>
      <c r="BE1051" s="93">
        <v>1E-3</v>
      </c>
      <c r="BF1051" s="91" t="s">
        <v>88</v>
      </c>
      <c r="BG1051" s="91">
        <v>0.01</v>
      </c>
      <c r="BH1051" s="91">
        <v>14.4</v>
      </c>
      <c r="BI1051" s="127">
        <f t="shared" si="582"/>
        <v>97.369871032706385</v>
      </c>
      <c r="BJ1051" s="128">
        <f t="shared" si="583"/>
        <v>2</v>
      </c>
      <c r="BK1051" s="128">
        <f t="shared" si="584"/>
        <v>91.216302570996049</v>
      </c>
      <c r="BL1051" s="128">
        <f t="shared" si="585"/>
        <v>79.694761144262316</v>
      </c>
      <c r="BM1051" s="128">
        <f t="shared" si="586"/>
        <v>99.104004398411917</v>
      </c>
      <c r="BN1051" s="128">
        <f t="shared" si="587"/>
        <v>61.608367706250007</v>
      </c>
      <c r="BO1051" s="128">
        <f t="shared" si="588"/>
        <v>27.285776622047621</v>
      </c>
      <c r="BP1051" s="128">
        <f t="shared" si="589"/>
        <v>5</v>
      </c>
      <c r="BQ1051" s="128">
        <f t="shared" si="590"/>
        <v>63.078489059875103</v>
      </c>
      <c r="BR1051" s="96">
        <f t="shared" si="591"/>
        <v>59.288404191100724</v>
      </c>
      <c r="BS1051" s="129" t="str">
        <f t="shared" si="575"/>
        <v>MEDIA</v>
      </c>
      <c r="BT1051" s="98">
        <f t="shared" si="592"/>
        <v>12.315270935960591</v>
      </c>
      <c r="BU1051" s="99">
        <f t="shared" si="593"/>
        <v>0.94299999999999995</v>
      </c>
      <c r="BV1051" s="130">
        <f t="shared" si="594"/>
        <v>0.1</v>
      </c>
      <c r="BW1051" s="128">
        <f t="shared" si="595"/>
        <v>1</v>
      </c>
      <c r="BX1051" s="127">
        <f t="shared" si="596"/>
        <v>0.71</v>
      </c>
      <c r="BY1051" s="130">
        <f t="shared" si="597"/>
        <v>0.55200000000000005</v>
      </c>
      <c r="BZ1051" s="130">
        <f t="shared" si="598"/>
        <v>0.68390692600977265</v>
      </c>
      <c r="CA1051" s="127">
        <f t="shared" si="599"/>
        <v>0.6</v>
      </c>
      <c r="CB1051" s="99">
        <f t="shared" si="600"/>
        <v>0.66130696964136815</v>
      </c>
      <c r="CC1051" s="129" t="str">
        <f t="shared" si="576"/>
        <v>Regular</v>
      </c>
      <c r="CD1051" s="99">
        <f t="shared" si="601"/>
        <v>0.31609307399022735</v>
      </c>
      <c r="CE1051" s="96">
        <f t="shared" si="602"/>
        <v>1.025425271206613E-2</v>
      </c>
      <c r="CF1051" s="96">
        <f t="shared" si="603"/>
        <v>0</v>
      </c>
      <c r="CG1051" s="99">
        <f t="shared" si="604"/>
        <v>0.10878244223409783</v>
      </c>
      <c r="CH1051" s="131" t="str">
        <f t="shared" si="577"/>
        <v>Ninguna</v>
      </c>
      <c r="CI1051" s="96">
        <f t="shared" si="605"/>
        <v>0.16822770273902798</v>
      </c>
      <c r="CJ1051" s="96">
        <f t="shared" si="606"/>
        <v>1</v>
      </c>
      <c r="CK1051" s="96">
        <f t="shared" si="607"/>
        <v>5.7000000000000051E-2</v>
      </c>
      <c r="CL1051" s="102">
        <f t="shared" si="608"/>
        <v>0.40840923424634273</v>
      </c>
      <c r="CM1051" s="131" t="str">
        <f t="shared" si="578"/>
        <v>Media</v>
      </c>
      <c r="CN1051" s="96">
        <f t="shared" si="609"/>
        <v>0.44800000000000001</v>
      </c>
      <c r="CO1051" s="96">
        <f t="shared" si="610"/>
        <v>0.44800000000000001</v>
      </c>
      <c r="CP1051" s="131" t="str">
        <f t="shared" si="579"/>
        <v>Media</v>
      </c>
      <c r="CQ1051" s="104">
        <f t="shared" si="611"/>
        <v>1.0825139079304675E-2</v>
      </c>
      <c r="CR1051" s="104">
        <f t="shared" si="612"/>
        <v>1.0825139079304675E-2</v>
      </c>
      <c r="CS1051" s="131" t="str">
        <f t="shared" si="580"/>
        <v>Ninguna</v>
      </c>
      <c r="CT1051" s="132" t="str">
        <f t="shared" si="574"/>
        <v>Eutrofico</v>
      </c>
      <c r="CU1051" s="83" t="s">
        <v>3635</v>
      </c>
      <c r="CV1051" s="83" t="s">
        <v>3636</v>
      </c>
      <c r="CW1051" s="90">
        <v>44642</v>
      </c>
      <c r="CX1051" s="106">
        <f t="shared" si="581"/>
        <v>2.7784863293062321</v>
      </c>
    </row>
    <row r="1052" spans="1:102" ht="30" customHeight="1" x14ac:dyDescent="0.25">
      <c r="AP1052" s="106" t="e">
        <f>MAX(AP207:AP968)</f>
        <v>#VALUE!</v>
      </c>
    </row>
  </sheetData>
  <autoFilter ref="A1:CW1051" xr:uid="{00000000-0009-0000-0000-000000000000}">
    <filterColumn colId="4">
      <filters>
        <filter val="Zaragoza"/>
      </filters>
    </filterColumn>
  </autoFilter>
  <conditionalFormatting sqref="CS2:CS810 CP2:CP810 CM2:CM810 CH2:CH810">
    <cfRule type="containsText" dxfId="831" priority="828" stopIfTrue="1" operator="containsText" text="Muy Alta">
      <formula>NOT(ISERROR(SEARCH("Muy Alta",CH2)))</formula>
    </cfRule>
    <cfRule type="containsText" dxfId="830" priority="829" stopIfTrue="1" operator="containsText" text="Alta">
      <formula>NOT(ISERROR(SEARCH("Alta",CH2)))</formula>
    </cfRule>
    <cfRule type="containsText" dxfId="829" priority="830" stopIfTrue="1" operator="containsText" text="Media">
      <formula>NOT(ISERROR(SEARCH("Media",CH2)))</formula>
    </cfRule>
    <cfRule type="containsText" dxfId="828" priority="831" stopIfTrue="1" operator="containsText" text="Ninguna">
      <formula>NOT(ISERROR(SEARCH("Ninguna",CH2)))</formula>
    </cfRule>
    <cfRule type="containsText" dxfId="827" priority="832" stopIfTrue="1" operator="containsText" text="Baja">
      <formula>NOT(ISERROR(SEARCH("Baja",CH2)))</formula>
    </cfRule>
  </conditionalFormatting>
  <conditionalFormatting sqref="CT2:CT810">
    <cfRule type="containsText" dxfId="826" priority="824" operator="containsText" text="Hipereutrofico">
      <formula>NOT(ISERROR(SEARCH("Hipereutrofico",CT2)))</formula>
    </cfRule>
    <cfRule type="containsText" dxfId="825" priority="825" operator="containsText" text="Eutrofico">
      <formula>NOT(ISERROR(SEARCH("Eutrofico",CT2)))</formula>
    </cfRule>
    <cfRule type="containsText" dxfId="824" priority="826" operator="containsText" text="Mesotrófico">
      <formula>NOT(ISERROR(SEARCH("Mesotrófico",CT2)))</formula>
    </cfRule>
    <cfRule type="containsText" dxfId="823" priority="827" operator="containsText" text="Oligotrófico">
      <formula>NOT(ISERROR(SEARCH("Oligotrófico",CT2)))</formula>
    </cfRule>
  </conditionalFormatting>
  <conditionalFormatting sqref="CC2:CC810 CC1049:CC1051 BS2:BS1051">
    <cfRule type="containsText" dxfId="822" priority="819" stopIfTrue="1" operator="containsText" text="MUY MALA">
      <formula>NOT(ISERROR(SEARCH("MUY MALA",BS2)))</formula>
    </cfRule>
    <cfRule type="containsText" dxfId="821" priority="820" stopIfTrue="1" operator="containsText" text="MALA">
      <formula>NOT(ISERROR(SEARCH("MALA",BS2)))</formula>
    </cfRule>
    <cfRule type="containsText" dxfId="820" priority="821" stopIfTrue="1" operator="containsText" text="REGULAR">
      <formula>NOT(ISERROR(SEARCH("REGULAR",BS2)))</formula>
    </cfRule>
    <cfRule type="containsText" dxfId="819" priority="822" stopIfTrue="1" operator="containsText" text="ACEPTABLE">
      <formula>NOT(ISERROR(SEARCH("ACEPTABLE",BS2)))</formula>
    </cfRule>
    <cfRule type="containsText" dxfId="818" priority="823" stopIfTrue="1" operator="containsText" text="BUENA ">
      <formula>NOT(ISERROR(SEARCH("BUENA ",BS2)))</formula>
    </cfRule>
  </conditionalFormatting>
  <conditionalFormatting sqref="CC2:CC810 CC1049:CC1051 BS2:BS1051">
    <cfRule type="containsText" dxfId="817" priority="814" operator="containsText" text="Media">
      <formula>NOT(ISERROR(SEARCH("Media",BS2)))</formula>
    </cfRule>
    <cfRule type="containsText" dxfId="816" priority="815" operator="containsText" text="Excelente">
      <formula>NOT(ISERROR(SEARCH("Excelente",BS2)))</formula>
    </cfRule>
    <cfRule type="containsText" dxfId="815" priority="816" operator="containsText" text="Buena">
      <formula>NOT(ISERROR(SEARCH("Buena",BS2)))</formula>
    </cfRule>
    <cfRule type="containsText" dxfId="814" priority="817" operator="containsText" text="Malo">
      <formula>NOT(ISERROR(SEARCH("Malo",BS2)))</formula>
    </cfRule>
    <cfRule type="containsText" dxfId="813" priority="818" operator="containsText" text="Muy mala">
      <formula>NOT(ISERROR(SEARCH("Muy mala",BS2)))</formula>
    </cfRule>
  </conditionalFormatting>
  <conditionalFormatting sqref="AW2:CV2 AW3:BH119 Z2:AV119 CU3:CV119 Z121:BH410 CU121:CV410 BI3:CT793 BI794:BR810 BT794:CT810 BS794:BS1048 BI1049:CT1051">
    <cfRule type="containsBlanks" dxfId="812" priority="813">
      <formula>LEN(TRIM(Z2))=0</formula>
    </cfRule>
  </conditionalFormatting>
  <conditionalFormatting sqref="Z388 AF392 Z386 Z310 AY401:BA404 AP401:AP404 AP406:AP407 AS401:AU407 AT408:AU408 AH401:AH404 AW402:AW403">
    <cfRule type="containsBlanks" dxfId="811" priority="812">
      <formula>LEN(TRIM(Z310))=0</formula>
    </cfRule>
  </conditionalFormatting>
  <conditionalFormatting sqref="BC396:BD396 AJ396:AK396 BF396 AU396">
    <cfRule type="containsBlanks" dxfId="810" priority="811">
      <formula>LEN(TRIM(AJ396))=0</formula>
    </cfRule>
  </conditionalFormatting>
  <conditionalFormatting sqref="Z120:BH120 CU120:CV120">
    <cfRule type="containsBlanks" dxfId="809" priority="810">
      <formula>LEN(TRIM(Z120))=0</formula>
    </cfRule>
  </conditionalFormatting>
  <conditionalFormatting sqref="Z807:Z810">
    <cfRule type="duplicateValues" dxfId="808" priority="809"/>
  </conditionalFormatting>
  <conditionalFormatting sqref="CH811:CH812 CM811:CM812 CP811:CP812 CS811:CS812">
    <cfRule type="containsText" dxfId="807" priority="789" stopIfTrue="1" operator="containsText" text="Muy Alta">
      <formula>NOT(ISERROR(SEARCH(("Muy Alta"),(CH811))))</formula>
    </cfRule>
  </conditionalFormatting>
  <conditionalFormatting sqref="CH811:CH812 CM811:CM812 CP811:CP812 CS811:CS812">
    <cfRule type="containsText" dxfId="806" priority="790" stopIfTrue="1" operator="containsText" text="Alta">
      <formula>NOT(ISERROR(SEARCH(("Alta"),(CH811))))</formula>
    </cfRule>
  </conditionalFormatting>
  <conditionalFormatting sqref="CH811:CH812 CM811:CM812 CP811:CP812 CS811:CS812">
    <cfRule type="containsText" dxfId="805" priority="791" stopIfTrue="1" operator="containsText" text="Media">
      <formula>NOT(ISERROR(SEARCH(("Media"),(CH811))))</formula>
    </cfRule>
  </conditionalFormatting>
  <conditionalFormatting sqref="CH811:CH812 CM811:CM812 CP811:CP812 CS811:CS812">
    <cfRule type="containsText" dxfId="804" priority="792" stopIfTrue="1" operator="containsText" text="Ninguna">
      <formula>NOT(ISERROR(SEARCH(("Ninguna"),(CH811))))</formula>
    </cfRule>
  </conditionalFormatting>
  <conditionalFormatting sqref="CH811:CH812 CM811:CM812 CP811:CP812 CS811:CS812">
    <cfRule type="containsText" dxfId="803" priority="793" stopIfTrue="1" operator="containsText" text="Baja">
      <formula>NOT(ISERROR(SEARCH(("Baja"),(CH811))))</formula>
    </cfRule>
  </conditionalFormatting>
  <conditionalFormatting sqref="CT811:CT812">
    <cfRule type="containsText" dxfId="802" priority="794" operator="containsText" text="Hipereutrofico">
      <formula>NOT(ISERROR(SEARCH(("Hipereutrofico"),(CT811))))</formula>
    </cfRule>
  </conditionalFormatting>
  <conditionalFormatting sqref="CT811:CT812">
    <cfRule type="containsText" dxfId="801" priority="795" operator="containsText" text="Eutrofico">
      <formula>NOT(ISERROR(SEARCH(("Eutrofico"),(CT811))))</formula>
    </cfRule>
  </conditionalFormatting>
  <conditionalFormatting sqref="CT811:CT812">
    <cfRule type="containsText" dxfId="800" priority="796" operator="containsText" text="Mesotrófico">
      <formula>NOT(ISERROR(SEARCH(("Mesotrófico"),(CT811))))</formula>
    </cfRule>
  </conditionalFormatting>
  <conditionalFormatting sqref="CT811:CT812">
    <cfRule type="containsText" dxfId="799" priority="797" operator="containsText" text="Oligotrófico">
      <formula>NOT(ISERROR(SEARCH(("Oligotrófico"),(CT811))))</formula>
    </cfRule>
  </conditionalFormatting>
  <conditionalFormatting sqref="CC811:CC812">
    <cfRule type="containsText" dxfId="798" priority="798" stopIfTrue="1" operator="containsText" text="MUY MALA">
      <formula>NOT(ISERROR(SEARCH(("MUY MALA"),(CC811))))</formula>
    </cfRule>
  </conditionalFormatting>
  <conditionalFormatting sqref="CC811:CC812">
    <cfRule type="containsText" dxfId="797" priority="799" stopIfTrue="1" operator="containsText" text="MALA">
      <formula>NOT(ISERROR(SEARCH(("MALA"),(CC811))))</formula>
    </cfRule>
  </conditionalFormatting>
  <conditionalFormatting sqref="CC811:CC812">
    <cfRule type="containsText" dxfId="796" priority="800" stopIfTrue="1" operator="containsText" text="REGULAR">
      <formula>NOT(ISERROR(SEARCH(("REGULAR"),(CC811))))</formula>
    </cfRule>
  </conditionalFormatting>
  <conditionalFormatting sqref="CC811:CC812">
    <cfRule type="containsText" dxfId="795" priority="801" stopIfTrue="1" operator="containsText" text="ACEPTABLE">
      <formula>NOT(ISERROR(SEARCH(("ACEPTABLE"),(CC811))))</formula>
    </cfRule>
  </conditionalFormatting>
  <conditionalFormatting sqref="CC811:CC812">
    <cfRule type="containsText" dxfId="794" priority="802" stopIfTrue="1" operator="containsText" text="BUENA ">
      <formula>NOT(ISERROR(SEARCH(("BUENA "),(CC811))))</formula>
    </cfRule>
  </conditionalFormatting>
  <conditionalFormatting sqref="CC811:CC812">
    <cfRule type="containsText" dxfId="793" priority="803" operator="containsText" text="Media">
      <formula>NOT(ISERROR(SEARCH(("Media"),(CC811))))</formula>
    </cfRule>
  </conditionalFormatting>
  <conditionalFormatting sqref="CC811:CC812">
    <cfRule type="containsText" dxfId="792" priority="804" operator="containsText" text="Excelente">
      <formula>NOT(ISERROR(SEARCH(("Excelente"),(CC811))))</formula>
    </cfRule>
  </conditionalFormatting>
  <conditionalFormatting sqref="CC811:CC812">
    <cfRule type="containsText" dxfId="791" priority="805" operator="containsText" text="Buena">
      <formula>NOT(ISERROR(SEARCH(("Buena"),(CC811))))</formula>
    </cfRule>
  </conditionalFormatting>
  <conditionalFormatting sqref="CC811:CC812">
    <cfRule type="containsText" dxfId="790" priority="806" operator="containsText" text="Malo">
      <formula>NOT(ISERROR(SEARCH(("Malo"),(CC811))))</formula>
    </cfRule>
  </conditionalFormatting>
  <conditionalFormatting sqref="CC811:CC812">
    <cfRule type="containsText" dxfId="789" priority="807" operator="containsText" text="Muy mala">
      <formula>NOT(ISERROR(SEARCH(("Muy mala"),(CC811))))</formula>
    </cfRule>
  </conditionalFormatting>
  <conditionalFormatting sqref="Z811:AO812 AQ811:AQ812 AS811:BR812 AG813:AG888 BT811:CV812">
    <cfRule type="containsBlanks" dxfId="788" priority="808">
      <formula>LEN(TRIM(Z811))=0</formula>
    </cfRule>
  </conditionalFormatting>
  <conditionalFormatting sqref="CH813:CH814 CM813:CM814 CP813:CP814 CS813:CS814">
    <cfRule type="containsText" dxfId="787" priority="769" stopIfTrue="1" operator="containsText" text="Muy Alta">
      <formula>NOT(ISERROR(SEARCH(("Muy Alta"),(CH813))))</formula>
    </cfRule>
  </conditionalFormatting>
  <conditionalFormatting sqref="CH813:CH814 CM813:CM814 CP813:CP814 CS813:CS814">
    <cfRule type="containsText" dxfId="786" priority="770" stopIfTrue="1" operator="containsText" text="Alta">
      <formula>NOT(ISERROR(SEARCH(("Alta"),(CH813))))</formula>
    </cfRule>
  </conditionalFormatting>
  <conditionalFormatting sqref="CH813:CH814 CM813:CM814 CP813:CP814 CS813:CS814">
    <cfRule type="containsText" dxfId="785" priority="771" stopIfTrue="1" operator="containsText" text="Media">
      <formula>NOT(ISERROR(SEARCH(("Media"),(CH813))))</formula>
    </cfRule>
  </conditionalFormatting>
  <conditionalFormatting sqref="CH813:CH814 CM813:CM814 CP813:CP814 CS813:CS814">
    <cfRule type="containsText" dxfId="784" priority="772" stopIfTrue="1" operator="containsText" text="Ninguna">
      <formula>NOT(ISERROR(SEARCH(("Ninguna"),(CH813))))</formula>
    </cfRule>
  </conditionalFormatting>
  <conditionalFormatting sqref="CH813:CH814 CM813:CM814 CP813:CP814 CS813:CS814">
    <cfRule type="containsText" dxfId="783" priority="773" stopIfTrue="1" operator="containsText" text="Baja">
      <formula>NOT(ISERROR(SEARCH(("Baja"),(CH813))))</formula>
    </cfRule>
  </conditionalFormatting>
  <conditionalFormatting sqref="CT813:CT814">
    <cfRule type="containsText" dxfId="782" priority="774" operator="containsText" text="Hipereutrofico">
      <formula>NOT(ISERROR(SEARCH(("Hipereutrofico"),(CT813))))</formula>
    </cfRule>
  </conditionalFormatting>
  <conditionalFormatting sqref="CT813:CT814">
    <cfRule type="containsText" dxfId="781" priority="775" operator="containsText" text="Eutrofico">
      <formula>NOT(ISERROR(SEARCH(("Eutrofico"),(CT813))))</formula>
    </cfRule>
  </conditionalFormatting>
  <conditionalFormatting sqref="CT813:CT814">
    <cfRule type="containsText" dxfId="780" priority="776" operator="containsText" text="Mesotrófico">
      <formula>NOT(ISERROR(SEARCH(("Mesotrófico"),(CT813))))</formula>
    </cfRule>
  </conditionalFormatting>
  <conditionalFormatting sqref="CT813:CT814">
    <cfRule type="containsText" dxfId="779" priority="777" operator="containsText" text="Oligotrófico">
      <formula>NOT(ISERROR(SEARCH(("Oligotrófico"),(CT813))))</formula>
    </cfRule>
  </conditionalFormatting>
  <conditionalFormatting sqref="CC813:CC814">
    <cfRule type="containsText" dxfId="778" priority="778" stopIfTrue="1" operator="containsText" text="MUY MALA">
      <formula>NOT(ISERROR(SEARCH(("MUY MALA"),(CC813))))</formula>
    </cfRule>
  </conditionalFormatting>
  <conditionalFormatting sqref="CC813:CC814">
    <cfRule type="containsText" dxfId="777" priority="779" stopIfTrue="1" operator="containsText" text="MALA">
      <formula>NOT(ISERROR(SEARCH(("MALA"),(CC813))))</formula>
    </cfRule>
  </conditionalFormatting>
  <conditionalFormatting sqref="CC813:CC814">
    <cfRule type="containsText" dxfId="776" priority="780" stopIfTrue="1" operator="containsText" text="REGULAR">
      <formula>NOT(ISERROR(SEARCH(("REGULAR"),(CC813))))</formula>
    </cfRule>
  </conditionalFormatting>
  <conditionalFormatting sqref="CC813:CC814">
    <cfRule type="containsText" dxfId="775" priority="781" stopIfTrue="1" operator="containsText" text="ACEPTABLE">
      <formula>NOT(ISERROR(SEARCH(("ACEPTABLE"),(CC813))))</formula>
    </cfRule>
  </conditionalFormatting>
  <conditionalFormatting sqref="CC813:CC814">
    <cfRule type="containsText" dxfId="774" priority="782" stopIfTrue="1" operator="containsText" text="BUENA ">
      <formula>NOT(ISERROR(SEARCH(("BUENA "),(CC813))))</formula>
    </cfRule>
  </conditionalFormatting>
  <conditionalFormatting sqref="CC813:CC814">
    <cfRule type="containsText" dxfId="773" priority="783" operator="containsText" text="Media">
      <formula>NOT(ISERROR(SEARCH(("Media"),(CC813))))</formula>
    </cfRule>
  </conditionalFormatting>
  <conditionalFormatting sqref="CC813:CC814">
    <cfRule type="containsText" dxfId="772" priority="784" operator="containsText" text="Excelente">
      <formula>NOT(ISERROR(SEARCH(("Excelente"),(CC813))))</formula>
    </cfRule>
  </conditionalFormatting>
  <conditionalFormatting sqref="CC813:CC814">
    <cfRule type="containsText" dxfId="771" priority="785" operator="containsText" text="Buena">
      <formula>NOT(ISERROR(SEARCH(("Buena"),(CC813))))</formula>
    </cfRule>
  </conditionalFormatting>
  <conditionalFormatting sqref="CC813:CC814">
    <cfRule type="containsText" dxfId="770" priority="786" operator="containsText" text="Malo">
      <formula>NOT(ISERROR(SEARCH(("Malo"),(CC813))))</formula>
    </cfRule>
  </conditionalFormatting>
  <conditionalFormatting sqref="CC813:CC814">
    <cfRule type="containsText" dxfId="769" priority="787" operator="containsText" text="Muy mala">
      <formula>NOT(ISERROR(SEARCH(("Muy mala"),(CC813))))</formula>
    </cfRule>
  </conditionalFormatting>
  <conditionalFormatting sqref="BI813:BR814 BT813:CT814">
    <cfRule type="containsBlanks" dxfId="768" priority="788">
      <formula>LEN(TRIM(BI813))=0</formula>
    </cfRule>
  </conditionalFormatting>
  <conditionalFormatting sqref="CH815:CH816 CM815:CM816 CP815:CP816 CS815:CS816">
    <cfRule type="containsText" dxfId="767" priority="749" stopIfTrue="1" operator="containsText" text="Muy Alta">
      <formula>NOT(ISERROR(SEARCH(("Muy Alta"),(CH815))))</formula>
    </cfRule>
  </conditionalFormatting>
  <conditionalFormatting sqref="CH815:CH816 CM815:CM816 CP815:CP816 CS815:CS816">
    <cfRule type="containsText" dxfId="766" priority="750" stopIfTrue="1" operator="containsText" text="Alta">
      <formula>NOT(ISERROR(SEARCH(("Alta"),(CH815))))</formula>
    </cfRule>
  </conditionalFormatting>
  <conditionalFormatting sqref="CH815:CH816 CM815:CM816 CP815:CP816 CS815:CS816">
    <cfRule type="containsText" dxfId="765" priority="751" stopIfTrue="1" operator="containsText" text="Media">
      <formula>NOT(ISERROR(SEARCH(("Media"),(CH815))))</formula>
    </cfRule>
  </conditionalFormatting>
  <conditionalFormatting sqref="CH815:CH816 CM815:CM816 CP815:CP816 CS815:CS816">
    <cfRule type="containsText" dxfId="764" priority="752" stopIfTrue="1" operator="containsText" text="Ninguna">
      <formula>NOT(ISERROR(SEARCH(("Ninguna"),(CH815))))</formula>
    </cfRule>
  </conditionalFormatting>
  <conditionalFormatting sqref="CH815:CH816 CM815:CM816 CP815:CP816 CS815:CS816">
    <cfRule type="containsText" dxfId="763" priority="753" stopIfTrue="1" operator="containsText" text="Baja">
      <formula>NOT(ISERROR(SEARCH(("Baja"),(CH815))))</formula>
    </cfRule>
  </conditionalFormatting>
  <conditionalFormatting sqref="CT815:CT816">
    <cfRule type="containsText" dxfId="762" priority="754" operator="containsText" text="Hipereutrofico">
      <formula>NOT(ISERROR(SEARCH(("Hipereutrofico"),(CT815))))</formula>
    </cfRule>
  </conditionalFormatting>
  <conditionalFormatting sqref="CT815:CT816">
    <cfRule type="containsText" dxfId="761" priority="755" operator="containsText" text="Eutrofico">
      <formula>NOT(ISERROR(SEARCH(("Eutrofico"),(CT815))))</formula>
    </cfRule>
  </conditionalFormatting>
  <conditionalFormatting sqref="CT815:CT816">
    <cfRule type="containsText" dxfId="760" priority="756" operator="containsText" text="Mesotrófico">
      <formula>NOT(ISERROR(SEARCH(("Mesotrófico"),(CT815))))</formula>
    </cfRule>
  </conditionalFormatting>
  <conditionalFormatting sqref="CT815:CT816">
    <cfRule type="containsText" dxfId="759" priority="757" operator="containsText" text="Oligotrófico">
      <formula>NOT(ISERROR(SEARCH(("Oligotrófico"),(CT815))))</formula>
    </cfRule>
  </conditionalFormatting>
  <conditionalFormatting sqref="CC815:CC816">
    <cfRule type="containsText" dxfId="758" priority="758" stopIfTrue="1" operator="containsText" text="MUY MALA">
      <formula>NOT(ISERROR(SEARCH(("MUY MALA"),(CC815))))</formula>
    </cfRule>
  </conditionalFormatting>
  <conditionalFormatting sqref="CC815:CC816">
    <cfRule type="containsText" dxfId="757" priority="759" stopIfTrue="1" operator="containsText" text="MALA">
      <formula>NOT(ISERROR(SEARCH(("MALA"),(CC815))))</formula>
    </cfRule>
  </conditionalFormatting>
  <conditionalFormatting sqref="CC815:CC816">
    <cfRule type="containsText" dxfId="756" priority="760" stopIfTrue="1" operator="containsText" text="REGULAR">
      <formula>NOT(ISERROR(SEARCH(("REGULAR"),(CC815))))</formula>
    </cfRule>
  </conditionalFormatting>
  <conditionalFormatting sqref="CC815:CC816">
    <cfRule type="containsText" dxfId="755" priority="761" stopIfTrue="1" operator="containsText" text="ACEPTABLE">
      <formula>NOT(ISERROR(SEARCH(("ACEPTABLE"),(CC815))))</formula>
    </cfRule>
  </conditionalFormatting>
  <conditionalFormatting sqref="CC815:CC816">
    <cfRule type="containsText" dxfId="754" priority="762" stopIfTrue="1" operator="containsText" text="BUENA ">
      <formula>NOT(ISERROR(SEARCH(("BUENA "),(CC815))))</formula>
    </cfRule>
  </conditionalFormatting>
  <conditionalFormatting sqref="CC815:CC816">
    <cfRule type="containsText" dxfId="753" priority="763" operator="containsText" text="Media">
      <formula>NOT(ISERROR(SEARCH(("Media"),(CC815))))</formula>
    </cfRule>
  </conditionalFormatting>
  <conditionalFormatting sqref="CC815:CC816">
    <cfRule type="containsText" dxfId="752" priority="764" operator="containsText" text="Excelente">
      <formula>NOT(ISERROR(SEARCH(("Excelente"),(CC815))))</formula>
    </cfRule>
  </conditionalFormatting>
  <conditionalFormatting sqref="CC815:CC816">
    <cfRule type="containsText" dxfId="751" priority="765" operator="containsText" text="Buena">
      <formula>NOT(ISERROR(SEARCH(("Buena"),(CC815))))</formula>
    </cfRule>
  </conditionalFormatting>
  <conditionalFormatting sqref="CC815:CC816">
    <cfRule type="containsText" dxfId="750" priority="766" operator="containsText" text="Malo">
      <formula>NOT(ISERROR(SEARCH(("Malo"),(CC815))))</formula>
    </cfRule>
  </conditionalFormatting>
  <conditionalFormatting sqref="CC815:CC816">
    <cfRule type="containsText" dxfId="749" priority="767" operator="containsText" text="Muy mala">
      <formula>NOT(ISERROR(SEARCH(("Muy mala"),(CC815))))</formula>
    </cfRule>
  </conditionalFormatting>
  <conditionalFormatting sqref="BI815:BR816 BT815:CT816">
    <cfRule type="containsBlanks" dxfId="748" priority="768">
      <formula>LEN(TRIM(BI815))=0</formula>
    </cfRule>
  </conditionalFormatting>
  <conditionalFormatting sqref="CH817:CH818 CM817:CM818 CP817:CP818 CS817:CS818">
    <cfRule type="containsText" dxfId="747" priority="729" stopIfTrue="1" operator="containsText" text="Muy Alta">
      <formula>NOT(ISERROR(SEARCH(("Muy Alta"),(CH817))))</formula>
    </cfRule>
  </conditionalFormatting>
  <conditionalFormatting sqref="CH817:CH818 CM817:CM818 CP817:CP818 CS817:CS818">
    <cfRule type="containsText" dxfId="746" priority="730" stopIfTrue="1" operator="containsText" text="Alta">
      <formula>NOT(ISERROR(SEARCH(("Alta"),(CH817))))</formula>
    </cfRule>
  </conditionalFormatting>
  <conditionalFormatting sqref="CH817:CH818 CM817:CM818 CP817:CP818 CS817:CS818">
    <cfRule type="containsText" dxfId="745" priority="731" stopIfTrue="1" operator="containsText" text="Media">
      <formula>NOT(ISERROR(SEARCH(("Media"),(CH817))))</formula>
    </cfRule>
  </conditionalFormatting>
  <conditionalFormatting sqref="CH817:CH818 CM817:CM818 CP817:CP818 CS817:CS818">
    <cfRule type="containsText" dxfId="744" priority="732" stopIfTrue="1" operator="containsText" text="Ninguna">
      <formula>NOT(ISERROR(SEARCH(("Ninguna"),(CH817))))</formula>
    </cfRule>
  </conditionalFormatting>
  <conditionalFormatting sqref="CH817:CH818 CM817:CM818 CP817:CP818 CS817:CS818">
    <cfRule type="containsText" dxfId="743" priority="733" stopIfTrue="1" operator="containsText" text="Baja">
      <formula>NOT(ISERROR(SEARCH(("Baja"),(CH817))))</formula>
    </cfRule>
  </conditionalFormatting>
  <conditionalFormatting sqref="CT817:CT818">
    <cfRule type="containsText" dxfId="742" priority="734" operator="containsText" text="Hipereutrofico">
      <formula>NOT(ISERROR(SEARCH(("Hipereutrofico"),(CT817))))</formula>
    </cfRule>
  </conditionalFormatting>
  <conditionalFormatting sqref="CT817:CT818">
    <cfRule type="containsText" dxfId="741" priority="735" operator="containsText" text="Eutrofico">
      <formula>NOT(ISERROR(SEARCH(("Eutrofico"),(CT817))))</formula>
    </cfRule>
  </conditionalFormatting>
  <conditionalFormatting sqref="CT817:CT818">
    <cfRule type="containsText" dxfId="740" priority="736" operator="containsText" text="Mesotrófico">
      <formula>NOT(ISERROR(SEARCH(("Mesotrófico"),(CT817))))</formula>
    </cfRule>
  </conditionalFormatting>
  <conditionalFormatting sqref="CT817:CT818">
    <cfRule type="containsText" dxfId="739" priority="737" operator="containsText" text="Oligotrófico">
      <formula>NOT(ISERROR(SEARCH(("Oligotrófico"),(CT817))))</formula>
    </cfRule>
  </conditionalFormatting>
  <conditionalFormatting sqref="CC817:CC818">
    <cfRule type="containsText" dxfId="738" priority="738" stopIfTrue="1" operator="containsText" text="MUY MALA">
      <formula>NOT(ISERROR(SEARCH(("MUY MALA"),(CC817))))</formula>
    </cfRule>
  </conditionalFormatting>
  <conditionalFormatting sqref="CC817:CC818">
    <cfRule type="containsText" dxfId="737" priority="739" stopIfTrue="1" operator="containsText" text="MALA">
      <formula>NOT(ISERROR(SEARCH(("MALA"),(CC817))))</formula>
    </cfRule>
  </conditionalFormatting>
  <conditionalFormatting sqref="CC817:CC818">
    <cfRule type="containsText" dxfId="736" priority="740" stopIfTrue="1" operator="containsText" text="REGULAR">
      <formula>NOT(ISERROR(SEARCH(("REGULAR"),(CC817))))</formula>
    </cfRule>
  </conditionalFormatting>
  <conditionalFormatting sqref="CC817:CC818">
    <cfRule type="containsText" dxfId="735" priority="741" stopIfTrue="1" operator="containsText" text="ACEPTABLE">
      <formula>NOT(ISERROR(SEARCH(("ACEPTABLE"),(CC817))))</formula>
    </cfRule>
  </conditionalFormatting>
  <conditionalFormatting sqref="CC817:CC818">
    <cfRule type="containsText" dxfId="734" priority="742" stopIfTrue="1" operator="containsText" text="BUENA ">
      <formula>NOT(ISERROR(SEARCH(("BUENA "),(CC817))))</formula>
    </cfRule>
  </conditionalFormatting>
  <conditionalFormatting sqref="CC817:CC818">
    <cfRule type="containsText" dxfId="733" priority="743" operator="containsText" text="Media">
      <formula>NOT(ISERROR(SEARCH(("Media"),(CC817))))</formula>
    </cfRule>
  </conditionalFormatting>
  <conditionalFormatting sqref="CC817:CC818">
    <cfRule type="containsText" dxfId="732" priority="744" operator="containsText" text="Excelente">
      <formula>NOT(ISERROR(SEARCH(("Excelente"),(CC817))))</formula>
    </cfRule>
  </conditionalFormatting>
  <conditionalFormatting sqref="CC817:CC818">
    <cfRule type="containsText" dxfId="731" priority="745" operator="containsText" text="Buena">
      <formula>NOT(ISERROR(SEARCH(("Buena"),(CC817))))</formula>
    </cfRule>
  </conditionalFormatting>
  <conditionalFormatting sqref="CC817:CC818">
    <cfRule type="containsText" dxfId="730" priority="746" operator="containsText" text="Malo">
      <formula>NOT(ISERROR(SEARCH(("Malo"),(CC817))))</formula>
    </cfRule>
  </conditionalFormatting>
  <conditionalFormatting sqref="CC817:CC818">
    <cfRule type="containsText" dxfId="729" priority="747" operator="containsText" text="Muy mala">
      <formula>NOT(ISERROR(SEARCH(("Muy mala"),(CC817))))</formula>
    </cfRule>
  </conditionalFormatting>
  <conditionalFormatting sqref="BI817:BR818 BT817:CT818">
    <cfRule type="containsBlanks" dxfId="728" priority="748">
      <formula>LEN(TRIM(BI817))=0</formula>
    </cfRule>
  </conditionalFormatting>
  <conditionalFormatting sqref="CH819:CH820 CM819:CM820 CP819:CP820 CS819:CS820">
    <cfRule type="containsText" dxfId="727" priority="709" stopIfTrue="1" operator="containsText" text="Muy Alta">
      <formula>NOT(ISERROR(SEARCH(("Muy Alta"),(CH819))))</formula>
    </cfRule>
  </conditionalFormatting>
  <conditionalFormatting sqref="CH819:CH820 CM819:CM820 CP819:CP820 CS819:CS820">
    <cfRule type="containsText" dxfId="726" priority="710" stopIfTrue="1" operator="containsText" text="Alta">
      <formula>NOT(ISERROR(SEARCH(("Alta"),(CH819))))</formula>
    </cfRule>
  </conditionalFormatting>
  <conditionalFormatting sqref="CH819:CH820 CM819:CM820 CP819:CP820 CS819:CS820">
    <cfRule type="containsText" dxfId="725" priority="711" stopIfTrue="1" operator="containsText" text="Media">
      <formula>NOT(ISERROR(SEARCH(("Media"),(CH819))))</formula>
    </cfRule>
  </conditionalFormatting>
  <conditionalFormatting sqref="CH819:CH820 CM819:CM820 CP819:CP820 CS819:CS820">
    <cfRule type="containsText" dxfId="724" priority="712" stopIfTrue="1" operator="containsText" text="Ninguna">
      <formula>NOT(ISERROR(SEARCH(("Ninguna"),(CH819))))</formula>
    </cfRule>
  </conditionalFormatting>
  <conditionalFormatting sqref="CH819:CH820 CM819:CM820 CP819:CP820 CS819:CS820">
    <cfRule type="containsText" dxfId="723" priority="713" stopIfTrue="1" operator="containsText" text="Baja">
      <formula>NOT(ISERROR(SEARCH(("Baja"),(CH819))))</formula>
    </cfRule>
  </conditionalFormatting>
  <conditionalFormatting sqref="CT819:CT820">
    <cfRule type="containsText" dxfId="722" priority="714" operator="containsText" text="Hipereutrofico">
      <formula>NOT(ISERROR(SEARCH(("Hipereutrofico"),(CT819))))</formula>
    </cfRule>
  </conditionalFormatting>
  <conditionalFormatting sqref="CT819:CT820">
    <cfRule type="containsText" dxfId="721" priority="715" operator="containsText" text="Eutrofico">
      <formula>NOT(ISERROR(SEARCH(("Eutrofico"),(CT819))))</formula>
    </cfRule>
  </conditionalFormatting>
  <conditionalFormatting sqref="CT819:CT820">
    <cfRule type="containsText" dxfId="720" priority="716" operator="containsText" text="Mesotrófico">
      <formula>NOT(ISERROR(SEARCH(("Mesotrófico"),(CT819))))</formula>
    </cfRule>
  </conditionalFormatting>
  <conditionalFormatting sqref="CT819:CT820">
    <cfRule type="containsText" dxfId="719" priority="717" operator="containsText" text="Oligotrófico">
      <formula>NOT(ISERROR(SEARCH(("Oligotrófico"),(CT819))))</formula>
    </cfRule>
  </conditionalFormatting>
  <conditionalFormatting sqref="CC819:CC820">
    <cfRule type="containsText" dxfId="718" priority="718" stopIfTrue="1" operator="containsText" text="MUY MALA">
      <formula>NOT(ISERROR(SEARCH(("MUY MALA"),(CC819))))</formula>
    </cfRule>
  </conditionalFormatting>
  <conditionalFormatting sqref="CC819:CC820">
    <cfRule type="containsText" dxfId="717" priority="719" stopIfTrue="1" operator="containsText" text="MALA">
      <formula>NOT(ISERROR(SEARCH(("MALA"),(CC819))))</formula>
    </cfRule>
  </conditionalFormatting>
  <conditionalFormatting sqref="CC819:CC820">
    <cfRule type="containsText" dxfId="716" priority="720" stopIfTrue="1" operator="containsText" text="REGULAR">
      <formula>NOT(ISERROR(SEARCH(("REGULAR"),(CC819))))</formula>
    </cfRule>
  </conditionalFormatting>
  <conditionalFormatting sqref="CC819:CC820">
    <cfRule type="containsText" dxfId="715" priority="721" stopIfTrue="1" operator="containsText" text="ACEPTABLE">
      <formula>NOT(ISERROR(SEARCH(("ACEPTABLE"),(CC819))))</formula>
    </cfRule>
  </conditionalFormatting>
  <conditionalFormatting sqref="CC819:CC820">
    <cfRule type="containsText" dxfId="714" priority="722" stopIfTrue="1" operator="containsText" text="BUENA ">
      <formula>NOT(ISERROR(SEARCH(("BUENA "),(CC819))))</formula>
    </cfRule>
  </conditionalFormatting>
  <conditionalFormatting sqref="CC819:CC820">
    <cfRule type="containsText" dxfId="713" priority="723" operator="containsText" text="Media">
      <formula>NOT(ISERROR(SEARCH(("Media"),(CC819))))</formula>
    </cfRule>
  </conditionalFormatting>
  <conditionalFormatting sqref="CC819:CC820">
    <cfRule type="containsText" dxfId="712" priority="724" operator="containsText" text="Excelente">
      <formula>NOT(ISERROR(SEARCH(("Excelente"),(CC819))))</formula>
    </cfRule>
  </conditionalFormatting>
  <conditionalFormatting sqref="CC819:CC820">
    <cfRule type="containsText" dxfId="711" priority="725" operator="containsText" text="Buena">
      <formula>NOT(ISERROR(SEARCH(("Buena"),(CC819))))</formula>
    </cfRule>
  </conditionalFormatting>
  <conditionalFormatting sqref="CC819:CC820">
    <cfRule type="containsText" dxfId="710" priority="726" operator="containsText" text="Malo">
      <formula>NOT(ISERROR(SEARCH(("Malo"),(CC819))))</formula>
    </cfRule>
  </conditionalFormatting>
  <conditionalFormatting sqref="CC819:CC820">
    <cfRule type="containsText" dxfId="709" priority="727" operator="containsText" text="Muy mala">
      <formula>NOT(ISERROR(SEARCH(("Muy mala"),(CC819))))</formula>
    </cfRule>
  </conditionalFormatting>
  <conditionalFormatting sqref="BI819:BR820 BT819:CT820">
    <cfRule type="containsBlanks" dxfId="708" priority="728">
      <formula>LEN(TRIM(BI819))=0</formula>
    </cfRule>
  </conditionalFormatting>
  <conditionalFormatting sqref="CH821:CH822 CM821:CM822 CP821:CP822 CS821:CS822">
    <cfRule type="containsText" dxfId="707" priority="689" stopIfTrue="1" operator="containsText" text="Muy Alta">
      <formula>NOT(ISERROR(SEARCH(("Muy Alta"),(CH821))))</formula>
    </cfRule>
  </conditionalFormatting>
  <conditionalFormatting sqref="CH821:CH822 CM821:CM822 CP821:CP822 CS821:CS822">
    <cfRule type="containsText" dxfId="706" priority="690" stopIfTrue="1" operator="containsText" text="Alta">
      <formula>NOT(ISERROR(SEARCH(("Alta"),(CH821))))</formula>
    </cfRule>
  </conditionalFormatting>
  <conditionalFormatting sqref="CH821:CH822 CM821:CM822 CP821:CP822 CS821:CS822">
    <cfRule type="containsText" dxfId="705" priority="691" stopIfTrue="1" operator="containsText" text="Media">
      <formula>NOT(ISERROR(SEARCH(("Media"),(CH821))))</formula>
    </cfRule>
  </conditionalFormatting>
  <conditionalFormatting sqref="CH821:CH822 CM821:CM822 CP821:CP822 CS821:CS822">
    <cfRule type="containsText" dxfId="704" priority="692" stopIfTrue="1" operator="containsText" text="Ninguna">
      <formula>NOT(ISERROR(SEARCH(("Ninguna"),(CH821))))</formula>
    </cfRule>
  </conditionalFormatting>
  <conditionalFormatting sqref="CH821:CH822 CM821:CM822 CP821:CP822 CS821:CS822">
    <cfRule type="containsText" dxfId="703" priority="693" stopIfTrue="1" operator="containsText" text="Baja">
      <formula>NOT(ISERROR(SEARCH(("Baja"),(CH821))))</formula>
    </cfRule>
  </conditionalFormatting>
  <conditionalFormatting sqref="CT821:CT822">
    <cfRule type="containsText" dxfId="702" priority="694" operator="containsText" text="Hipereutrofico">
      <formula>NOT(ISERROR(SEARCH(("Hipereutrofico"),(CT821))))</formula>
    </cfRule>
  </conditionalFormatting>
  <conditionalFormatting sqref="CT821:CT822">
    <cfRule type="containsText" dxfId="701" priority="695" operator="containsText" text="Eutrofico">
      <formula>NOT(ISERROR(SEARCH(("Eutrofico"),(CT821))))</formula>
    </cfRule>
  </conditionalFormatting>
  <conditionalFormatting sqref="CT821:CT822">
    <cfRule type="containsText" dxfId="700" priority="696" operator="containsText" text="Mesotrófico">
      <formula>NOT(ISERROR(SEARCH(("Mesotrófico"),(CT821))))</formula>
    </cfRule>
  </conditionalFormatting>
  <conditionalFormatting sqref="CT821:CT822">
    <cfRule type="containsText" dxfId="699" priority="697" operator="containsText" text="Oligotrófico">
      <formula>NOT(ISERROR(SEARCH(("Oligotrófico"),(CT821))))</formula>
    </cfRule>
  </conditionalFormatting>
  <conditionalFormatting sqref="CC821:CC822">
    <cfRule type="containsText" dxfId="698" priority="698" stopIfTrue="1" operator="containsText" text="MUY MALA">
      <formula>NOT(ISERROR(SEARCH(("MUY MALA"),(CC821))))</formula>
    </cfRule>
  </conditionalFormatting>
  <conditionalFormatting sqref="CC821:CC822">
    <cfRule type="containsText" dxfId="697" priority="699" stopIfTrue="1" operator="containsText" text="MALA">
      <formula>NOT(ISERROR(SEARCH(("MALA"),(CC821))))</formula>
    </cfRule>
  </conditionalFormatting>
  <conditionalFormatting sqref="CC821:CC822">
    <cfRule type="containsText" dxfId="696" priority="700" stopIfTrue="1" operator="containsText" text="REGULAR">
      <formula>NOT(ISERROR(SEARCH(("REGULAR"),(CC821))))</formula>
    </cfRule>
  </conditionalFormatting>
  <conditionalFormatting sqref="CC821:CC822">
    <cfRule type="containsText" dxfId="695" priority="701" stopIfTrue="1" operator="containsText" text="ACEPTABLE">
      <formula>NOT(ISERROR(SEARCH(("ACEPTABLE"),(CC821))))</formula>
    </cfRule>
  </conditionalFormatting>
  <conditionalFormatting sqref="CC821:CC822">
    <cfRule type="containsText" dxfId="694" priority="702" stopIfTrue="1" operator="containsText" text="BUENA ">
      <formula>NOT(ISERROR(SEARCH(("BUENA "),(CC821))))</formula>
    </cfRule>
  </conditionalFormatting>
  <conditionalFormatting sqref="CC821:CC822">
    <cfRule type="containsText" dxfId="693" priority="703" operator="containsText" text="Media">
      <formula>NOT(ISERROR(SEARCH(("Media"),(CC821))))</formula>
    </cfRule>
  </conditionalFormatting>
  <conditionalFormatting sqref="CC821:CC822">
    <cfRule type="containsText" dxfId="692" priority="704" operator="containsText" text="Excelente">
      <formula>NOT(ISERROR(SEARCH(("Excelente"),(CC821))))</formula>
    </cfRule>
  </conditionalFormatting>
  <conditionalFormatting sqref="CC821:CC822">
    <cfRule type="containsText" dxfId="691" priority="705" operator="containsText" text="Buena">
      <formula>NOT(ISERROR(SEARCH(("Buena"),(CC821))))</formula>
    </cfRule>
  </conditionalFormatting>
  <conditionalFormatting sqref="CC821:CC822">
    <cfRule type="containsText" dxfId="690" priority="706" operator="containsText" text="Malo">
      <formula>NOT(ISERROR(SEARCH(("Malo"),(CC821))))</formula>
    </cfRule>
  </conditionalFormatting>
  <conditionalFormatting sqref="CC821:CC822">
    <cfRule type="containsText" dxfId="689" priority="707" operator="containsText" text="Muy mala">
      <formula>NOT(ISERROR(SEARCH(("Muy mala"),(CC821))))</formula>
    </cfRule>
  </conditionalFormatting>
  <conditionalFormatting sqref="BI821:BR822 BT821:CT822">
    <cfRule type="containsBlanks" dxfId="688" priority="708">
      <formula>LEN(TRIM(BI821))=0</formula>
    </cfRule>
  </conditionalFormatting>
  <conditionalFormatting sqref="CH823:CH824 CM823:CM824 CP823:CP824 CS823:CS824">
    <cfRule type="containsText" dxfId="687" priority="669" stopIfTrue="1" operator="containsText" text="Muy Alta">
      <formula>NOT(ISERROR(SEARCH(("Muy Alta"),(CH823))))</formula>
    </cfRule>
  </conditionalFormatting>
  <conditionalFormatting sqref="CH823:CH824 CM823:CM824 CP823:CP824 CS823:CS824">
    <cfRule type="containsText" dxfId="686" priority="670" stopIfTrue="1" operator="containsText" text="Alta">
      <formula>NOT(ISERROR(SEARCH(("Alta"),(CH823))))</formula>
    </cfRule>
  </conditionalFormatting>
  <conditionalFormatting sqref="CH823:CH824 CM823:CM824 CP823:CP824 CS823:CS824">
    <cfRule type="containsText" dxfId="685" priority="671" stopIfTrue="1" operator="containsText" text="Media">
      <formula>NOT(ISERROR(SEARCH(("Media"),(CH823))))</formula>
    </cfRule>
  </conditionalFormatting>
  <conditionalFormatting sqref="CH823:CH824 CM823:CM824 CP823:CP824 CS823:CS824">
    <cfRule type="containsText" dxfId="684" priority="672" stopIfTrue="1" operator="containsText" text="Ninguna">
      <formula>NOT(ISERROR(SEARCH(("Ninguna"),(CH823))))</formula>
    </cfRule>
  </conditionalFormatting>
  <conditionalFormatting sqref="CH823:CH824 CM823:CM824 CP823:CP824 CS823:CS824">
    <cfRule type="containsText" dxfId="683" priority="673" stopIfTrue="1" operator="containsText" text="Baja">
      <formula>NOT(ISERROR(SEARCH(("Baja"),(CH823))))</formula>
    </cfRule>
  </conditionalFormatting>
  <conditionalFormatting sqref="CT823:CT824">
    <cfRule type="containsText" dxfId="682" priority="674" operator="containsText" text="Hipereutrofico">
      <formula>NOT(ISERROR(SEARCH(("Hipereutrofico"),(CT823))))</formula>
    </cfRule>
  </conditionalFormatting>
  <conditionalFormatting sqref="CT823:CT824">
    <cfRule type="containsText" dxfId="681" priority="675" operator="containsText" text="Eutrofico">
      <formula>NOT(ISERROR(SEARCH(("Eutrofico"),(CT823))))</formula>
    </cfRule>
  </conditionalFormatting>
  <conditionalFormatting sqref="CT823:CT824">
    <cfRule type="containsText" dxfId="680" priority="676" operator="containsText" text="Mesotrófico">
      <formula>NOT(ISERROR(SEARCH(("Mesotrófico"),(CT823))))</formula>
    </cfRule>
  </conditionalFormatting>
  <conditionalFormatting sqref="CT823:CT824">
    <cfRule type="containsText" dxfId="679" priority="677" operator="containsText" text="Oligotrófico">
      <formula>NOT(ISERROR(SEARCH(("Oligotrófico"),(CT823))))</formula>
    </cfRule>
  </conditionalFormatting>
  <conditionalFormatting sqref="CC823:CC824">
    <cfRule type="containsText" dxfId="678" priority="678" stopIfTrue="1" operator="containsText" text="MUY MALA">
      <formula>NOT(ISERROR(SEARCH(("MUY MALA"),(CC823))))</formula>
    </cfRule>
  </conditionalFormatting>
  <conditionalFormatting sqref="CC823:CC824">
    <cfRule type="containsText" dxfId="677" priority="679" stopIfTrue="1" operator="containsText" text="MALA">
      <formula>NOT(ISERROR(SEARCH(("MALA"),(CC823))))</formula>
    </cfRule>
  </conditionalFormatting>
  <conditionalFormatting sqref="CC823:CC824">
    <cfRule type="containsText" dxfId="676" priority="680" stopIfTrue="1" operator="containsText" text="REGULAR">
      <formula>NOT(ISERROR(SEARCH(("REGULAR"),(CC823))))</formula>
    </cfRule>
  </conditionalFormatting>
  <conditionalFormatting sqref="CC823:CC824">
    <cfRule type="containsText" dxfId="675" priority="681" stopIfTrue="1" operator="containsText" text="ACEPTABLE">
      <formula>NOT(ISERROR(SEARCH(("ACEPTABLE"),(CC823))))</formula>
    </cfRule>
  </conditionalFormatting>
  <conditionalFormatting sqref="CC823:CC824">
    <cfRule type="containsText" dxfId="674" priority="682" stopIfTrue="1" operator="containsText" text="BUENA ">
      <formula>NOT(ISERROR(SEARCH(("BUENA "),(CC823))))</formula>
    </cfRule>
  </conditionalFormatting>
  <conditionalFormatting sqref="CC823:CC824">
    <cfRule type="containsText" dxfId="673" priority="683" operator="containsText" text="Media">
      <formula>NOT(ISERROR(SEARCH(("Media"),(CC823))))</formula>
    </cfRule>
  </conditionalFormatting>
  <conditionalFormatting sqref="CC823:CC824">
    <cfRule type="containsText" dxfId="672" priority="684" operator="containsText" text="Excelente">
      <formula>NOT(ISERROR(SEARCH(("Excelente"),(CC823))))</formula>
    </cfRule>
  </conditionalFormatting>
  <conditionalFormatting sqref="CC823:CC824">
    <cfRule type="containsText" dxfId="671" priority="685" operator="containsText" text="Buena">
      <formula>NOT(ISERROR(SEARCH(("Buena"),(CC823))))</formula>
    </cfRule>
  </conditionalFormatting>
  <conditionalFormatting sqref="CC823:CC824">
    <cfRule type="containsText" dxfId="670" priority="686" operator="containsText" text="Malo">
      <formula>NOT(ISERROR(SEARCH(("Malo"),(CC823))))</formula>
    </cfRule>
  </conditionalFormatting>
  <conditionalFormatting sqref="CC823:CC824">
    <cfRule type="containsText" dxfId="669" priority="687" operator="containsText" text="Muy mala">
      <formula>NOT(ISERROR(SEARCH(("Muy mala"),(CC823))))</formula>
    </cfRule>
  </conditionalFormatting>
  <conditionalFormatting sqref="BI823:BR824 BT823:CT824">
    <cfRule type="containsBlanks" dxfId="668" priority="688">
      <formula>LEN(TRIM(BI823))=0</formula>
    </cfRule>
  </conditionalFormatting>
  <conditionalFormatting sqref="CH825:CH826 CM825:CM826 CP825:CP826 CS825:CS826">
    <cfRule type="containsText" dxfId="667" priority="649" stopIfTrue="1" operator="containsText" text="Muy Alta">
      <formula>NOT(ISERROR(SEARCH(("Muy Alta"),(CH825))))</formula>
    </cfRule>
  </conditionalFormatting>
  <conditionalFormatting sqref="CH825:CH826 CM825:CM826 CP825:CP826 CS825:CS826">
    <cfRule type="containsText" dxfId="666" priority="650" stopIfTrue="1" operator="containsText" text="Alta">
      <formula>NOT(ISERROR(SEARCH(("Alta"),(CH825))))</formula>
    </cfRule>
  </conditionalFormatting>
  <conditionalFormatting sqref="CH825:CH826 CM825:CM826 CP825:CP826 CS825:CS826">
    <cfRule type="containsText" dxfId="665" priority="651" stopIfTrue="1" operator="containsText" text="Media">
      <formula>NOT(ISERROR(SEARCH(("Media"),(CH825))))</formula>
    </cfRule>
  </conditionalFormatting>
  <conditionalFormatting sqref="CH825:CH826 CM825:CM826 CP825:CP826 CS825:CS826">
    <cfRule type="containsText" dxfId="664" priority="652" stopIfTrue="1" operator="containsText" text="Ninguna">
      <formula>NOT(ISERROR(SEARCH(("Ninguna"),(CH825))))</formula>
    </cfRule>
  </conditionalFormatting>
  <conditionalFormatting sqref="CH825:CH826 CM825:CM826 CP825:CP826 CS825:CS826">
    <cfRule type="containsText" dxfId="663" priority="653" stopIfTrue="1" operator="containsText" text="Baja">
      <formula>NOT(ISERROR(SEARCH(("Baja"),(CH825))))</formula>
    </cfRule>
  </conditionalFormatting>
  <conditionalFormatting sqref="CT825:CT826">
    <cfRule type="containsText" dxfId="662" priority="654" operator="containsText" text="Hipereutrofico">
      <formula>NOT(ISERROR(SEARCH(("Hipereutrofico"),(CT825))))</formula>
    </cfRule>
  </conditionalFormatting>
  <conditionalFormatting sqref="CT825:CT826">
    <cfRule type="containsText" dxfId="661" priority="655" operator="containsText" text="Eutrofico">
      <formula>NOT(ISERROR(SEARCH(("Eutrofico"),(CT825))))</formula>
    </cfRule>
  </conditionalFormatting>
  <conditionalFormatting sqref="CT825:CT826">
    <cfRule type="containsText" dxfId="660" priority="656" operator="containsText" text="Mesotrófico">
      <formula>NOT(ISERROR(SEARCH(("Mesotrófico"),(CT825))))</formula>
    </cfRule>
  </conditionalFormatting>
  <conditionalFormatting sqref="CT825:CT826">
    <cfRule type="containsText" dxfId="659" priority="657" operator="containsText" text="Oligotrófico">
      <formula>NOT(ISERROR(SEARCH(("Oligotrófico"),(CT825))))</formula>
    </cfRule>
  </conditionalFormatting>
  <conditionalFormatting sqref="CC825:CC826">
    <cfRule type="containsText" dxfId="658" priority="658" stopIfTrue="1" operator="containsText" text="MUY MALA">
      <formula>NOT(ISERROR(SEARCH(("MUY MALA"),(CC825))))</formula>
    </cfRule>
  </conditionalFormatting>
  <conditionalFormatting sqref="CC825:CC826">
    <cfRule type="containsText" dxfId="657" priority="659" stopIfTrue="1" operator="containsText" text="MALA">
      <formula>NOT(ISERROR(SEARCH(("MALA"),(CC825))))</formula>
    </cfRule>
  </conditionalFormatting>
  <conditionalFormatting sqref="CC825:CC826">
    <cfRule type="containsText" dxfId="656" priority="660" stopIfTrue="1" operator="containsText" text="REGULAR">
      <formula>NOT(ISERROR(SEARCH(("REGULAR"),(CC825))))</formula>
    </cfRule>
  </conditionalFormatting>
  <conditionalFormatting sqref="CC825:CC826">
    <cfRule type="containsText" dxfId="655" priority="661" stopIfTrue="1" operator="containsText" text="ACEPTABLE">
      <formula>NOT(ISERROR(SEARCH(("ACEPTABLE"),(CC825))))</formula>
    </cfRule>
  </conditionalFormatting>
  <conditionalFormatting sqref="CC825:CC826">
    <cfRule type="containsText" dxfId="654" priority="662" stopIfTrue="1" operator="containsText" text="BUENA ">
      <formula>NOT(ISERROR(SEARCH(("BUENA "),(CC825))))</formula>
    </cfRule>
  </conditionalFormatting>
  <conditionalFormatting sqref="CC825:CC826">
    <cfRule type="containsText" dxfId="653" priority="663" operator="containsText" text="Media">
      <formula>NOT(ISERROR(SEARCH(("Media"),(CC825))))</formula>
    </cfRule>
  </conditionalFormatting>
  <conditionalFormatting sqref="CC825:CC826">
    <cfRule type="containsText" dxfId="652" priority="664" operator="containsText" text="Excelente">
      <formula>NOT(ISERROR(SEARCH(("Excelente"),(CC825))))</formula>
    </cfRule>
  </conditionalFormatting>
  <conditionalFormatting sqref="CC825:CC826">
    <cfRule type="containsText" dxfId="651" priority="665" operator="containsText" text="Buena">
      <formula>NOT(ISERROR(SEARCH(("Buena"),(CC825))))</formula>
    </cfRule>
  </conditionalFormatting>
  <conditionalFormatting sqref="CC825:CC826">
    <cfRule type="containsText" dxfId="650" priority="666" operator="containsText" text="Malo">
      <formula>NOT(ISERROR(SEARCH(("Malo"),(CC825))))</formula>
    </cfRule>
  </conditionalFormatting>
  <conditionalFormatting sqref="CC825:CC826">
    <cfRule type="containsText" dxfId="649" priority="667" operator="containsText" text="Muy mala">
      <formula>NOT(ISERROR(SEARCH(("Muy mala"),(CC825))))</formula>
    </cfRule>
  </conditionalFormatting>
  <conditionalFormatting sqref="BI825:BR826 BT825:CT826">
    <cfRule type="containsBlanks" dxfId="648" priority="668">
      <formula>LEN(TRIM(BI825))=0</formula>
    </cfRule>
  </conditionalFormatting>
  <conditionalFormatting sqref="CH827:CH828 CM827:CM828 CP827:CP828 CS827:CS828">
    <cfRule type="containsText" dxfId="647" priority="629" stopIfTrue="1" operator="containsText" text="Muy Alta">
      <formula>NOT(ISERROR(SEARCH(("Muy Alta"),(CH827))))</formula>
    </cfRule>
  </conditionalFormatting>
  <conditionalFormatting sqref="CH827:CH828 CM827:CM828 CP827:CP828 CS827:CS828">
    <cfRule type="containsText" dxfId="646" priority="630" stopIfTrue="1" operator="containsText" text="Alta">
      <formula>NOT(ISERROR(SEARCH(("Alta"),(CH827))))</formula>
    </cfRule>
  </conditionalFormatting>
  <conditionalFormatting sqref="CH827:CH828 CM827:CM828 CP827:CP828 CS827:CS828">
    <cfRule type="containsText" dxfId="645" priority="631" stopIfTrue="1" operator="containsText" text="Media">
      <formula>NOT(ISERROR(SEARCH(("Media"),(CH827))))</formula>
    </cfRule>
  </conditionalFormatting>
  <conditionalFormatting sqref="CH827:CH828 CM827:CM828 CP827:CP828 CS827:CS828">
    <cfRule type="containsText" dxfId="644" priority="632" stopIfTrue="1" operator="containsText" text="Ninguna">
      <formula>NOT(ISERROR(SEARCH(("Ninguna"),(CH827))))</formula>
    </cfRule>
  </conditionalFormatting>
  <conditionalFormatting sqref="CH827:CH828 CM827:CM828 CP827:CP828 CS827:CS828">
    <cfRule type="containsText" dxfId="643" priority="633" stopIfTrue="1" operator="containsText" text="Baja">
      <formula>NOT(ISERROR(SEARCH(("Baja"),(CH827))))</formula>
    </cfRule>
  </conditionalFormatting>
  <conditionalFormatting sqref="CT827:CT828">
    <cfRule type="containsText" dxfId="642" priority="634" operator="containsText" text="Hipereutrofico">
      <formula>NOT(ISERROR(SEARCH(("Hipereutrofico"),(CT827))))</formula>
    </cfRule>
  </conditionalFormatting>
  <conditionalFormatting sqref="CT827:CT828">
    <cfRule type="containsText" dxfId="641" priority="635" operator="containsText" text="Eutrofico">
      <formula>NOT(ISERROR(SEARCH(("Eutrofico"),(CT827))))</formula>
    </cfRule>
  </conditionalFormatting>
  <conditionalFormatting sqref="CT827:CT828">
    <cfRule type="containsText" dxfId="640" priority="636" operator="containsText" text="Mesotrófico">
      <formula>NOT(ISERROR(SEARCH(("Mesotrófico"),(CT827))))</formula>
    </cfRule>
  </conditionalFormatting>
  <conditionalFormatting sqref="CT827:CT828">
    <cfRule type="containsText" dxfId="639" priority="637" operator="containsText" text="Oligotrófico">
      <formula>NOT(ISERROR(SEARCH(("Oligotrófico"),(CT827))))</formula>
    </cfRule>
  </conditionalFormatting>
  <conditionalFormatting sqref="CC827:CC828">
    <cfRule type="containsText" dxfId="638" priority="638" stopIfTrue="1" operator="containsText" text="MUY MALA">
      <formula>NOT(ISERROR(SEARCH(("MUY MALA"),(CC827))))</formula>
    </cfRule>
  </conditionalFormatting>
  <conditionalFormatting sqref="CC827:CC828">
    <cfRule type="containsText" dxfId="637" priority="639" stopIfTrue="1" operator="containsText" text="MALA">
      <formula>NOT(ISERROR(SEARCH(("MALA"),(CC827))))</formula>
    </cfRule>
  </conditionalFormatting>
  <conditionalFormatting sqref="CC827:CC828">
    <cfRule type="containsText" dxfId="636" priority="640" stopIfTrue="1" operator="containsText" text="REGULAR">
      <formula>NOT(ISERROR(SEARCH(("REGULAR"),(CC827))))</formula>
    </cfRule>
  </conditionalFormatting>
  <conditionalFormatting sqref="CC827:CC828">
    <cfRule type="containsText" dxfId="635" priority="641" stopIfTrue="1" operator="containsText" text="ACEPTABLE">
      <formula>NOT(ISERROR(SEARCH(("ACEPTABLE"),(CC827))))</formula>
    </cfRule>
  </conditionalFormatting>
  <conditionalFormatting sqref="CC827:CC828">
    <cfRule type="containsText" dxfId="634" priority="642" stopIfTrue="1" operator="containsText" text="BUENA ">
      <formula>NOT(ISERROR(SEARCH(("BUENA "),(CC827))))</formula>
    </cfRule>
  </conditionalFormatting>
  <conditionalFormatting sqref="CC827:CC828">
    <cfRule type="containsText" dxfId="633" priority="643" operator="containsText" text="Media">
      <formula>NOT(ISERROR(SEARCH(("Media"),(CC827))))</formula>
    </cfRule>
  </conditionalFormatting>
  <conditionalFormatting sqref="CC827:CC828">
    <cfRule type="containsText" dxfId="632" priority="644" operator="containsText" text="Excelente">
      <formula>NOT(ISERROR(SEARCH(("Excelente"),(CC827))))</formula>
    </cfRule>
  </conditionalFormatting>
  <conditionalFormatting sqref="CC827:CC828">
    <cfRule type="containsText" dxfId="631" priority="645" operator="containsText" text="Buena">
      <formula>NOT(ISERROR(SEARCH(("Buena"),(CC827))))</formula>
    </cfRule>
  </conditionalFormatting>
  <conditionalFormatting sqref="CC827:CC828">
    <cfRule type="containsText" dxfId="630" priority="646" operator="containsText" text="Malo">
      <formula>NOT(ISERROR(SEARCH(("Malo"),(CC827))))</formula>
    </cfRule>
  </conditionalFormatting>
  <conditionalFormatting sqref="CC827:CC828">
    <cfRule type="containsText" dxfId="629" priority="647" operator="containsText" text="Muy mala">
      <formula>NOT(ISERROR(SEARCH(("Muy mala"),(CC827))))</formula>
    </cfRule>
  </conditionalFormatting>
  <conditionalFormatting sqref="BI827:BR828 BT827:CT828">
    <cfRule type="containsBlanks" dxfId="628" priority="648">
      <formula>LEN(TRIM(BI827))=0</formula>
    </cfRule>
  </conditionalFormatting>
  <conditionalFormatting sqref="CH829:CH830 CM829:CM830 CP829:CP830 CS829:CS830">
    <cfRule type="containsText" dxfId="627" priority="609" stopIfTrue="1" operator="containsText" text="Muy Alta">
      <formula>NOT(ISERROR(SEARCH(("Muy Alta"),(CH829))))</formula>
    </cfRule>
  </conditionalFormatting>
  <conditionalFormatting sqref="CH829:CH830 CM829:CM830 CP829:CP830 CS829:CS830">
    <cfRule type="containsText" dxfId="626" priority="610" stopIfTrue="1" operator="containsText" text="Alta">
      <formula>NOT(ISERROR(SEARCH(("Alta"),(CH829))))</formula>
    </cfRule>
  </conditionalFormatting>
  <conditionalFormatting sqref="CH829:CH830 CM829:CM830 CP829:CP830 CS829:CS830">
    <cfRule type="containsText" dxfId="625" priority="611" stopIfTrue="1" operator="containsText" text="Media">
      <formula>NOT(ISERROR(SEARCH(("Media"),(CH829))))</formula>
    </cfRule>
  </conditionalFormatting>
  <conditionalFormatting sqref="CH829:CH830 CM829:CM830 CP829:CP830 CS829:CS830">
    <cfRule type="containsText" dxfId="624" priority="612" stopIfTrue="1" operator="containsText" text="Ninguna">
      <formula>NOT(ISERROR(SEARCH(("Ninguna"),(CH829))))</formula>
    </cfRule>
  </conditionalFormatting>
  <conditionalFormatting sqref="CH829:CH830 CM829:CM830 CP829:CP830 CS829:CS830">
    <cfRule type="containsText" dxfId="623" priority="613" stopIfTrue="1" operator="containsText" text="Baja">
      <formula>NOT(ISERROR(SEARCH(("Baja"),(CH829))))</formula>
    </cfRule>
  </conditionalFormatting>
  <conditionalFormatting sqref="CT829:CT830">
    <cfRule type="containsText" dxfId="622" priority="614" operator="containsText" text="Hipereutrofico">
      <formula>NOT(ISERROR(SEARCH(("Hipereutrofico"),(CT829))))</formula>
    </cfRule>
  </conditionalFormatting>
  <conditionalFormatting sqref="CT829:CT830">
    <cfRule type="containsText" dxfId="621" priority="615" operator="containsText" text="Eutrofico">
      <formula>NOT(ISERROR(SEARCH(("Eutrofico"),(CT829))))</formula>
    </cfRule>
  </conditionalFormatting>
  <conditionalFormatting sqref="CT829:CT830">
    <cfRule type="containsText" dxfId="620" priority="616" operator="containsText" text="Mesotrófico">
      <formula>NOT(ISERROR(SEARCH(("Mesotrófico"),(CT829))))</formula>
    </cfRule>
  </conditionalFormatting>
  <conditionalFormatting sqref="CT829:CT830">
    <cfRule type="containsText" dxfId="619" priority="617" operator="containsText" text="Oligotrófico">
      <formula>NOT(ISERROR(SEARCH(("Oligotrófico"),(CT829))))</formula>
    </cfRule>
  </conditionalFormatting>
  <conditionalFormatting sqref="CC829:CC830">
    <cfRule type="containsText" dxfId="618" priority="618" stopIfTrue="1" operator="containsText" text="MUY MALA">
      <formula>NOT(ISERROR(SEARCH(("MUY MALA"),(CC829))))</formula>
    </cfRule>
  </conditionalFormatting>
  <conditionalFormatting sqref="CC829:CC830">
    <cfRule type="containsText" dxfId="617" priority="619" stopIfTrue="1" operator="containsText" text="MALA">
      <formula>NOT(ISERROR(SEARCH(("MALA"),(CC829))))</formula>
    </cfRule>
  </conditionalFormatting>
  <conditionalFormatting sqref="CC829:CC830">
    <cfRule type="containsText" dxfId="616" priority="620" stopIfTrue="1" operator="containsText" text="REGULAR">
      <formula>NOT(ISERROR(SEARCH(("REGULAR"),(CC829))))</formula>
    </cfRule>
  </conditionalFormatting>
  <conditionalFormatting sqref="CC829:CC830">
    <cfRule type="containsText" dxfId="615" priority="621" stopIfTrue="1" operator="containsText" text="ACEPTABLE">
      <formula>NOT(ISERROR(SEARCH(("ACEPTABLE"),(CC829))))</formula>
    </cfRule>
  </conditionalFormatting>
  <conditionalFormatting sqref="CC829:CC830">
    <cfRule type="containsText" dxfId="614" priority="622" stopIfTrue="1" operator="containsText" text="BUENA ">
      <formula>NOT(ISERROR(SEARCH(("BUENA "),(CC829))))</formula>
    </cfRule>
  </conditionalFormatting>
  <conditionalFormatting sqref="CC829:CC830">
    <cfRule type="containsText" dxfId="613" priority="623" operator="containsText" text="Media">
      <formula>NOT(ISERROR(SEARCH(("Media"),(CC829))))</formula>
    </cfRule>
  </conditionalFormatting>
  <conditionalFormatting sqref="CC829:CC830">
    <cfRule type="containsText" dxfId="612" priority="624" operator="containsText" text="Excelente">
      <formula>NOT(ISERROR(SEARCH(("Excelente"),(CC829))))</formula>
    </cfRule>
  </conditionalFormatting>
  <conditionalFormatting sqref="CC829:CC830">
    <cfRule type="containsText" dxfId="611" priority="625" operator="containsText" text="Buena">
      <formula>NOT(ISERROR(SEARCH(("Buena"),(CC829))))</formula>
    </cfRule>
  </conditionalFormatting>
  <conditionalFormatting sqref="CC829:CC830">
    <cfRule type="containsText" dxfId="610" priority="626" operator="containsText" text="Malo">
      <formula>NOT(ISERROR(SEARCH(("Malo"),(CC829))))</formula>
    </cfRule>
  </conditionalFormatting>
  <conditionalFormatting sqref="CC829:CC830">
    <cfRule type="containsText" dxfId="609" priority="627" operator="containsText" text="Muy mala">
      <formula>NOT(ISERROR(SEARCH(("Muy mala"),(CC829))))</formula>
    </cfRule>
  </conditionalFormatting>
  <conditionalFormatting sqref="BI829:BR830 BT829:CT830">
    <cfRule type="containsBlanks" dxfId="608" priority="628">
      <formula>LEN(TRIM(BI829))=0</formula>
    </cfRule>
  </conditionalFormatting>
  <conditionalFormatting sqref="CH831:CH832 CM831:CM832 CP831:CP832 CS831:CS832">
    <cfRule type="containsText" dxfId="607" priority="589" stopIfTrue="1" operator="containsText" text="Muy Alta">
      <formula>NOT(ISERROR(SEARCH(("Muy Alta"),(CH831))))</formula>
    </cfRule>
  </conditionalFormatting>
  <conditionalFormatting sqref="CH831:CH832 CM831:CM832 CP831:CP832 CS831:CS832">
    <cfRule type="containsText" dxfId="606" priority="590" stopIfTrue="1" operator="containsText" text="Alta">
      <formula>NOT(ISERROR(SEARCH(("Alta"),(CH831))))</formula>
    </cfRule>
  </conditionalFormatting>
  <conditionalFormatting sqref="CH831:CH832 CM831:CM832 CP831:CP832 CS831:CS832">
    <cfRule type="containsText" dxfId="605" priority="591" stopIfTrue="1" operator="containsText" text="Media">
      <formula>NOT(ISERROR(SEARCH(("Media"),(CH831))))</formula>
    </cfRule>
  </conditionalFormatting>
  <conditionalFormatting sqref="CH831:CH832 CM831:CM832 CP831:CP832 CS831:CS832">
    <cfRule type="containsText" dxfId="604" priority="592" stopIfTrue="1" operator="containsText" text="Ninguna">
      <formula>NOT(ISERROR(SEARCH(("Ninguna"),(CH831))))</formula>
    </cfRule>
  </conditionalFormatting>
  <conditionalFormatting sqref="CH831:CH832 CM831:CM832 CP831:CP832 CS831:CS832">
    <cfRule type="containsText" dxfId="603" priority="593" stopIfTrue="1" operator="containsText" text="Baja">
      <formula>NOT(ISERROR(SEARCH(("Baja"),(CH831))))</formula>
    </cfRule>
  </conditionalFormatting>
  <conditionalFormatting sqref="CT831:CT832">
    <cfRule type="containsText" dxfId="602" priority="594" operator="containsText" text="Hipereutrofico">
      <formula>NOT(ISERROR(SEARCH(("Hipereutrofico"),(CT831))))</formula>
    </cfRule>
  </conditionalFormatting>
  <conditionalFormatting sqref="CT831:CT832">
    <cfRule type="containsText" dxfId="601" priority="595" operator="containsText" text="Eutrofico">
      <formula>NOT(ISERROR(SEARCH(("Eutrofico"),(CT831))))</formula>
    </cfRule>
  </conditionalFormatting>
  <conditionalFormatting sqref="CT831:CT832">
    <cfRule type="containsText" dxfId="600" priority="596" operator="containsText" text="Mesotrófico">
      <formula>NOT(ISERROR(SEARCH(("Mesotrófico"),(CT831))))</formula>
    </cfRule>
  </conditionalFormatting>
  <conditionalFormatting sqref="CT831:CT832">
    <cfRule type="containsText" dxfId="599" priority="597" operator="containsText" text="Oligotrófico">
      <formula>NOT(ISERROR(SEARCH(("Oligotrófico"),(CT831))))</formula>
    </cfRule>
  </conditionalFormatting>
  <conditionalFormatting sqref="CC831:CC832">
    <cfRule type="containsText" dxfId="598" priority="598" stopIfTrue="1" operator="containsText" text="MUY MALA">
      <formula>NOT(ISERROR(SEARCH(("MUY MALA"),(CC831))))</formula>
    </cfRule>
  </conditionalFormatting>
  <conditionalFormatting sqref="CC831:CC832">
    <cfRule type="containsText" dxfId="597" priority="599" stopIfTrue="1" operator="containsText" text="MALA">
      <formula>NOT(ISERROR(SEARCH(("MALA"),(CC831))))</formula>
    </cfRule>
  </conditionalFormatting>
  <conditionalFormatting sqref="CC831:CC832">
    <cfRule type="containsText" dxfId="596" priority="600" stopIfTrue="1" operator="containsText" text="REGULAR">
      <formula>NOT(ISERROR(SEARCH(("REGULAR"),(CC831))))</formula>
    </cfRule>
  </conditionalFormatting>
  <conditionalFormatting sqref="CC831:CC832">
    <cfRule type="containsText" dxfId="595" priority="601" stopIfTrue="1" operator="containsText" text="ACEPTABLE">
      <formula>NOT(ISERROR(SEARCH(("ACEPTABLE"),(CC831))))</formula>
    </cfRule>
  </conditionalFormatting>
  <conditionalFormatting sqref="CC831:CC832">
    <cfRule type="containsText" dxfId="594" priority="602" stopIfTrue="1" operator="containsText" text="BUENA ">
      <formula>NOT(ISERROR(SEARCH(("BUENA "),(CC831))))</formula>
    </cfRule>
  </conditionalFormatting>
  <conditionalFormatting sqref="CC831:CC832">
    <cfRule type="containsText" dxfId="593" priority="603" operator="containsText" text="Media">
      <formula>NOT(ISERROR(SEARCH(("Media"),(CC831))))</formula>
    </cfRule>
  </conditionalFormatting>
  <conditionalFormatting sqref="CC831:CC832">
    <cfRule type="containsText" dxfId="592" priority="604" operator="containsText" text="Excelente">
      <formula>NOT(ISERROR(SEARCH(("Excelente"),(CC831))))</formula>
    </cfRule>
  </conditionalFormatting>
  <conditionalFormatting sqref="CC831:CC832">
    <cfRule type="containsText" dxfId="591" priority="605" operator="containsText" text="Buena">
      <formula>NOT(ISERROR(SEARCH(("Buena"),(CC831))))</formula>
    </cfRule>
  </conditionalFormatting>
  <conditionalFormatting sqref="CC831:CC832">
    <cfRule type="containsText" dxfId="590" priority="606" operator="containsText" text="Malo">
      <formula>NOT(ISERROR(SEARCH(("Malo"),(CC831))))</formula>
    </cfRule>
  </conditionalFormatting>
  <conditionalFormatting sqref="CC831:CC832">
    <cfRule type="containsText" dxfId="589" priority="607" operator="containsText" text="Muy mala">
      <formula>NOT(ISERROR(SEARCH(("Muy mala"),(CC831))))</formula>
    </cfRule>
  </conditionalFormatting>
  <conditionalFormatting sqref="BI831:BR832 BT831:CT832">
    <cfRule type="containsBlanks" dxfId="588" priority="608">
      <formula>LEN(TRIM(BI831))=0</formula>
    </cfRule>
  </conditionalFormatting>
  <conditionalFormatting sqref="CH833:CH834 CM833:CM834 CP833:CP834 CS833:CS834">
    <cfRule type="containsText" dxfId="587" priority="569" stopIfTrue="1" operator="containsText" text="Muy Alta">
      <formula>NOT(ISERROR(SEARCH(("Muy Alta"),(CH833))))</formula>
    </cfRule>
  </conditionalFormatting>
  <conditionalFormatting sqref="CH833:CH834 CM833:CM834 CP833:CP834 CS833:CS834">
    <cfRule type="containsText" dxfId="586" priority="570" stopIfTrue="1" operator="containsText" text="Alta">
      <formula>NOT(ISERROR(SEARCH(("Alta"),(CH833))))</formula>
    </cfRule>
  </conditionalFormatting>
  <conditionalFormatting sqref="CH833:CH834 CM833:CM834 CP833:CP834 CS833:CS834">
    <cfRule type="containsText" dxfId="585" priority="571" stopIfTrue="1" operator="containsText" text="Media">
      <formula>NOT(ISERROR(SEARCH(("Media"),(CH833))))</formula>
    </cfRule>
  </conditionalFormatting>
  <conditionalFormatting sqref="CH833:CH834 CM833:CM834 CP833:CP834 CS833:CS834">
    <cfRule type="containsText" dxfId="584" priority="572" stopIfTrue="1" operator="containsText" text="Ninguna">
      <formula>NOT(ISERROR(SEARCH(("Ninguna"),(CH833))))</formula>
    </cfRule>
  </conditionalFormatting>
  <conditionalFormatting sqref="CH833:CH834 CM833:CM834 CP833:CP834 CS833:CS834">
    <cfRule type="containsText" dxfId="583" priority="573" stopIfTrue="1" operator="containsText" text="Baja">
      <formula>NOT(ISERROR(SEARCH(("Baja"),(CH833))))</formula>
    </cfRule>
  </conditionalFormatting>
  <conditionalFormatting sqref="CT833:CT834">
    <cfRule type="containsText" dxfId="582" priority="574" operator="containsText" text="Hipereutrofico">
      <formula>NOT(ISERROR(SEARCH(("Hipereutrofico"),(CT833))))</formula>
    </cfRule>
  </conditionalFormatting>
  <conditionalFormatting sqref="CT833:CT834">
    <cfRule type="containsText" dxfId="581" priority="575" operator="containsText" text="Eutrofico">
      <formula>NOT(ISERROR(SEARCH(("Eutrofico"),(CT833))))</formula>
    </cfRule>
  </conditionalFormatting>
  <conditionalFormatting sqref="CT833:CT834">
    <cfRule type="containsText" dxfId="580" priority="576" operator="containsText" text="Mesotrófico">
      <formula>NOT(ISERROR(SEARCH(("Mesotrófico"),(CT833))))</formula>
    </cfRule>
  </conditionalFormatting>
  <conditionalFormatting sqref="CT833:CT834">
    <cfRule type="containsText" dxfId="579" priority="577" operator="containsText" text="Oligotrófico">
      <formula>NOT(ISERROR(SEARCH(("Oligotrófico"),(CT833))))</formula>
    </cfRule>
  </conditionalFormatting>
  <conditionalFormatting sqref="CC833:CC834">
    <cfRule type="containsText" dxfId="578" priority="578" stopIfTrue="1" operator="containsText" text="MUY MALA">
      <formula>NOT(ISERROR(SEARCH(("MUY MALA"),(CC833))))</formula>
    </cfRule>
  </conditionalFormatting>
  <conditionalFormatting sqref="CC833:CC834">
    <cfRule type="containsText" dxfId="577" priority="579" stopIfTrue="1" operator="containsText" text="MALA">
      <formula>NOT(ISERROR(SEARCH(("MALA"),(CC833))))</formula>
    </cfRule>
  </conditionalFormatting>
  <conditionalFormatting sqref="CC833:CC834">
    <cfRule type="containsText" dxfId="576" priority="580" stopIfTrue="1" operator="containsText" text="REGULAR">
      <formula>NOT(ISERROR(SEARCH(("REGULAR"),(CC833))))</formula>
    </cfRule>
  </conditionalFormatting>
  <conditionalFormatting sqref="CC833:CC834">
    <cfRule type="containsText" dxfId="575" priority="581" stopIfTrue="1" operator="containsText" text="ACEPTABLE">
      <formula>NOT(ISERROR(SEARCH(("ACEPTABLE"),(CC833))))</formula>
    </cfRule>
  </conditionalFormatting>
  <conditionalFormatting sqref="CC833:CC834">
    <cfRule type="containsText" dxfId="574" priority="582" stopIfTrue="1" operator="containsText" text="BUENA ">
      <formula>NOT(ISERROR(SEARCH(("BUENA "),(CC833))))</formula>
    </cfRule>
  </conditionalFormatting>
  <conditionalFormatting sqref="CC833:CC834">
    <cfRule type="containsText" dxfId="573" priority="583" operator="containsText" text="Media">
      <formula>NOT(ISERROR(SEARCH(("Media"),(CC833))))</formula>
    </cfRule>
  </conditionalFormatting>
  <conditionalFormatting sqref="CC833:CC834">
    <cfRule type="containsText" dxfId="572" priority="584" operator="containsText" text="Excelente">
      <formula>NOT(ISERROR(SEARCH(("Excelente"),(CC833))))</formula>
    </cfRule>
  </conditionalFormatting>
  <conditionalFormatting sqref="CC833:CC834">
    <cfRule type="containsText" dxfId="571" priority="585" operator="containsText" text="Buena">
      <formula>NOT(ISERROR(SEARCH(("Buena"),(CC833))))</formula>
    </cfRule>
  </conditionalFormatting>
  <conditionalFormatting sqref="CC833:CC834">
    <cfRule type="containsText" dxfId="570" priority="586" operator="containsText" text="Malo">
      <formula>NOT(ISERROR(SEARCH(("Malo"),(CC833))))</formula>
    </cfRule>
  </conditionalFormatting>
  <conditionalFormatting sqref="CC833:CC834">
    <cfRule type="containsText" dxfId="569" priority="587" operator="containsText" text="Muy mala">
      <formula>NOT(ISERROR(SEARCH(("Muy mala"),(CC833))))</formula>
    </cfRule>
  </conditionalFormatting>
  <conditionalFormatting sqref="BI833:BR834 BT833:CT834">
    <cfRule type="containsBlanks" dxfId="568" priority="588">
      <formula>LEN(TRIM(BI833))=0</formula>
    </cfRule>
  </conditionalFormatting>
  <conditionalFormatting sqref="CH835:CH836 CM835:CM836 CP835:CP836 CS835:CS836">
    <cfRule type="containsText" dxfId="567" priority="549" stopIfTrue="1" operator="containsText" text="Muy Alta">
      <formula>NOT(ISERROR(SEARCH(("Muy Alta"),(CH835))))</formula>
    </cfRule>
  </conditionalFormatting>
  <conditionalFormatting sqref="CH835:CH836 CM835:CM836 CP835:CP836 CS835:CS836">
    <cfRule type="containsText" dxfId="566" priority="550" stopIfTrue="1" operator="containsText" text="Alta">
      <formula>NOT(ISERROR(SEARCH(("Alta"),(CH835))))</formula>
    </cfRule>
  </conditionalFormatting>
  <conditionalFormatting sqref="CH835:CH836 CM835:CM836 CP835:CP836 CS835:CS836">
    <cfRule type="containsText" dxfId="565" priority="551" stopIfTrue="1" operator="containsText" text="Media">
      <formula>NOT(ISERROR(SEARCH(("Media"),(CH835))))</formula>
    </cfRule>
  </conditionalFormatting>
  <conditionalFormatting sqref="CH835:CH836 CM835:CM836 CP835:CP836 CS835:CS836">
    <cfRule type="containsText" dxfId="564" priority="552" stopIfTrue="1" operator="containsText" text="Ninguna">
      <formula>NOT(ISERROR(SEARCH(("Ninguna"),(CH835))))</formula>
    </cfRule>
  </conditionalFormatting>
  <conditionalFormatting sqref="CH835:CH836 CM835:CM836 CP835:CP836 CS835:CS836">
    <cfRule type="containsText" dxfId="563" priority="553" stopIfTrue="1" operator="containsText" text="Baja">
      <formula>NOT(ISERROR(SEARCH(("Baja"),(CH835))))</formula>
    </cfRule>
  </conditionalFormatting>
  <conditionalFormatting sqref="CT835:CT836">
    <cfRule type="containsText" dxfId="562" priority="554" operator="containsText" text="Hipereutrofico">
      <formula>NOT(ISERROR(SEARCH(("Hipereutrofico"),(CT835))))</formula>
    </cfRule>
  </conditionalFormatting>
  <conditionalFormatting sqref="CT835:CT836">
    <cfRule type="containsText" dxfId="561" priority="555" operator="containsText" text="Eutrofico">
      <formula>NOT(ISERROR(SEARCH(("Eutrofico"),(CT835))))</formula>
    </cfRule>
  </conditionalFormatting>
  <conditionalFormatting sqref="CT835:CT836">
    <cfRule type="containsText" dxfId="560" priority="556" operator="containsText" text="Mesotrófico">
      <formula>NOT(ISERROR(SEARCH(("Mesotrófico"),(CT835))))</formula>
    </cfRule>
  </conditionalFormatting>
  <conditionalFormatting sqref="CT835:CT836">
    <cfRule type="containsText" dxfId="559" priority="557" operator="containsText" text="Oligotrófico">
      <formula>NOT(ISERROR(SEARCH(("Oligotrófico"),(CT835))))</formula>
    </cfRule>
  </conditionalFormatting>
  <conditionalFormatting sqref="CC835:CC836">
    <cfRule type="containsText" dxfId="558" priority="558" stopIfTrue="1" operator="containsText" text="MUY MALA">
      <formula>NOT(ISERROR(SEARCH(("MUY MALA"),(CC835))))</formula>
    </cfRule>
  </conditionalFormatting>
  <conditionalFormatting sqref="CC835:CC836">
    <cfRule type="containsText" dxfId="557" priority="559" stopIfTrue="1" operator="containsText" text="MALA">
      <formula>NOT(ISERROR(SEARCH(("MALA"),(CC835))))</formula>
    </cfRule>
  </conditionalFormatting>
  <conditionalFormatting sqref="CC835:CC836">
    <cfRule type="containsText" dxfId="556" priority="560" stopIfTrue="1" operator="containsText" text="REGULAR">
      <formula>NOT(ISERROR(SEARCH(("REGULAR"),(CC835))))</formula>
    </cfRule>
  </conditionalFormatting>
  <conditionalFormatting sqref="CC835:CC836">
    <cfRule type="containsText" dxfId="555" priority="561" stopIfTrue="1" operator="containsText" text="ACEPTABLE">
      <formula>NOT(ISERROR(SEARCH(("ACEPTABLE"),(CC835))))</formula>
    </cfRule>
  </conditionalFormatting>
  <conditionalFormatting sqref="CC835:CC836">
    <cfRule type="containsText" dxfId="554" priority="562" stopIfTrue="1" operator="containsText" text="BUENA ">
      <formula>NOT(ISERROR(SEARCH(("BUENA "),(CC835))))</formula>
    </cfRule>
  </conditionalFormatting>
  <conditionalFormatting sqref="CC835:CC836">
    <cfRule type="containsText" dxfId="553" priority="563" operator="containsText" text="Media">
      <formula>NOT(ISERROR(SEARCH(("Media"),(CC835))))</formula>
    </cfRule>
  </conditionalFormatting>
  <conditionalFormatting sqref="CC835:CC836">
    <cfRule type="containsText" dxfId="552" priority="564" operator="containsText" text="Excelente">
      <formula>NOT(ISERROR(SEARCH(("Excelente"),(CC835))))</formula>
    </cfRule>
  </conditionalFormatting>
  <conditionalFormatting sqref="CC835:CC836">
    <cfRule type="containsText" dxfId="551" priority="565" operator="containsText" text="Buena">
      <formula>NOT(ISERROR(SEARCH(("Buena"),(CC835))))</formula>
    </cfRule>
  </conditionalFormatting>
  <conditionalFormatting sqref="CC835:CC836">
    <cfRule type="containsText" dxfId="550" priority="566" operator="containsText" text="Malo">
      <formula>NOT(ISERROR(SEARCH(("Malo"),(CC835))))</formula>
    </cfRule>
  </conditionalFormatting>
  <conditionalFormatting sqref="CC835:CC836">
    <cfRule type="containsText" dxfId="549" priority="567" operator="containsText" text="Muy mala">
      <formula>NOT(ISERROR(SEARCH(("Muy mala"),(CC835))))</formula>
    </cfRule>
  </conditionalFormatting>
  <conditionalFormatting sqref="BI835:BR836 BT835:CT836">
    <cfRule type="containsBlanks" dxfId="548" priority="568">
      <formula>LEN(TRIM(BI835))=0</formula>
    </cfRule>
  </conditionalFormatting>
  <conditionalFormatting sqref="CH837:CH838 CM837:CM838 CP837:CP838 CS837:CS838">
    <cfRule type="containsText" dxfId="547" priority="529" stopIfTrue="1" operator="containsText" text="Muy Alta">
      <formula>NOT(ISERROR(SEARCH(("Muy Alta"),(CH837))))</formula>
    </cfRule>
  </conditionalFormatting>
  <conditionalFormatting sqref="CH837:CH838 CM837:CM838 CP837:CP838 CS837:CS838">
    <cfRule type="containsText" dxfId="546" priority="530" stopIfTrue="1" operator="containsText" text="Alta">
      <formula>NOT(ISERROR(SEARCH(("Alta"),(CH837))))</formula>
    </cfRule>
  </conditionalFormatting>
  <conditionalFormatting sqref="CH837:CH838 CM837:CM838 CP837:CP838 CS837:CS838">
    <cfRule type="containsText" dxfId="545" priority="531" stopIfTrue="1" operator="containsText" text="Media">
      <formula>NOT(ISERROR(SEARCH(("Media"),(CH837))))</formula>
    </cfRule>
  </conditionalFormatting>
  <conditionalFormatting sqref="CH837:CH838 CM837:CM838 CP837:CP838 CS837:CS838">
    <cfRule type="containsText" dxfId="544" priority="532" stopIfTrue="1" operator="containsText" text="Ninguna">
      <formula>NOT(ISERROR(SEARCH(("Ninguna"),(CH837))))</formula>
    </cfRule>
  </conditionalFormatting>
  <conditionalFormatting sqref="CH837:CH838 CM837:CM838 CP837:CP838 CS837:CS838">
    <cfRule type="containsText" dxfId="543" priority="533" stopIfTrue="1" operator="containsText" text="Baja">
      <formula>NOT(ISERROR(SEARCH(("Baja"),(CH837))))</formula>
    </cfRule>
  </conditionalFormatting>
  <conditionalFormatting sqref="CT837:CT838">
    <cfRule type="containsText" dxfId="542" priority="534" operator="containsText" text="Hipereutrofico">
      <formula>NOT(ISERROR(SEARCH(("Hipereutrofico"),(CT837))))</formula>
    </cfRule>
  </conditionalFormatting>
  <conditionalFormatting sqref="CT837:CT838">
    <cfRule type="containsText" dxfId="541" priority="535" operator="containsText" text="Eutrofico">
      <formula>NOT(ISERROR(SEARCH(("Eutrofico"),(CT837))))</formula>
    </cfRule>
  </conditionalFormatting>
  <conditionalFormatting sqref="CT837:CT838">
    <cfRule type="containsText" dxfId="540" priority="536" operator="containsText" text="Mesotrófico">
      <formula>NOT(ISERROR(SEARCH(("Mesotrófico"),(CT837))))</formula>
    </cfRule>
  </conditionalFormatting>
  <conditionalFormatting sqref="CT837:CT838">
    <cfRule type="containsText" dxfId="539" priority="537" operator="containsText" text="Oligotrófico">
      <formula>NOT(ISERROR(SEARCH(("Oligotrófico"),(CT837))))</formula>
    </cfRule>
  </conditionalFormatting>
  <conditionalFormatting sqref="CC837:CC838">
    <cfRule type="containsText" dxfId="538" priority="538" stopIfTrue="1" operator="containsText" text="MUY MALA">
      <formula>NOT(ISERROR(SEARCH(("MUY MALA"),(CC837))))</formula>
    </cfRule>
  </conditionalFormatting>
  <conditionalFormatting sqref="CC837:CC838">
    <cfRule type="containsText" dxfId="537" priority="539" stopIfTrue="1" operator="containsText" text="MALA">
      <formula>NOT(ISERROR(SEARCH(("MALA"),(CC837))))</formula>
    </cfRule>
  </conditionalFormatting>
  <conditionalFormatting sqref="CC837:CC838">
    <cfRule type="containsText" dxfId="536" priority="540" stopIfTrue="1" operator="containsText" text="REGULAR">
      <formula>NOT(ISERROR(SEARCH(("REGULAR"),(CC837))))</formula>
    </cfRule>
  </conditionalFormatting>
  <conditionalFormatting sqref="CC837:CC838">
    <cfRule type="containsText" dxfId="535" priority="541" stopIfTrue="1" operator="containsText" text="ACEPTABLE">
      <formula>NOT(ISERROR(SEARCH(("ACEPTABLE"),(CC837))))</formula>
    </cfRule>
  </conditionalFormatting>
  <conditionalFormatting sqref="CC837:CC838">
    <cfRule type="containsText" dxfId="534" priority="542" stopIfTrue="1" operator="containsText" text="BUENA ">
      <formula>NOT(ISERROR(SEARCH(("BUENA "),(CC837))))</formula>
    </cfRule>
  </conditionalFormatting>
  <conditionalFormatting sqref="CC837:CC838">
    <cfRule type="containsText" dxfId="533" priority="543" operator="containsText" text="Media">
      <formula>NOT(ISERROR(SEARCH(("Media"),(CC837))))</formula>
    </cfRule>
  </conditionalFormatting>
  <conditionalFormatting sqref="CC837:CC838">
    <cfRule type="containsText" dxfId="532" priority="544" operator="containsText" text="Excelente">
      <formula>NOT(ISERROR(SEARCH(("Excelente"),(CC837))))</formula>
    </cfRule>
  </conditionalFormatting>
  <conditionalFormatting sqref="CC837:CC838">
    <cfRule type="containsText" dxfId="531" priority="545" operator="containsText" text="Buena">
      <formula>NOT(ISERROR(SEARCH(("Buena"),(CC837))))</formula>
    </cfRule>
  </conditionalFormatting>
  <conditionalFormatting sqref="CC837:CC838">
    <cfRule type="containsText" dxfId="530" priority="546" operator="containsText" text="Malo">
      <formula>NOT(ISERROR(SEARCH(("Malo"),(CC837))))</formula>
    </cfRule>
  </conditionalFormatting>
  <conditionalFormatting sqref="CC837:CC838">
    <cfRule type="containsText" dxfId="529" priority="547" operator="containsText" text="Muy mala">
      <formula>NOT(ISERROR(SEARCH(("Muy mala"),(CC837))))</formula>
    </cfRule>
  </conditionalFormatting>
  <conditionalFormatting sqref="BI837:BR838 BT837:CT838">
    <cfRule type="containsBlanks" dxfId="528" priority="548">
      <formula>LEN(TRIM(BI837))=0</formula>
    </cfRule>
  </conditionalFormatting>
  <conditionalFormatting sqref="CH839 CM839 CP839 CS839">
    <cfRule type="containsText" dxfId="527" priority="509" stopIfTrue="1" operator="containsText" text="Muy Alta">
      <formula>NOT(ISERROR(SEARCH(("Muy Alta"),(CH839))))</formula>
    </cfRule>
  </conditionalFormatting>
  <conditionalFormatting sqref="CH839 CM839 CP839 CS839">
    <cfRule type="containsText" dxfId="526" priority="510" stopIfTrue="1" operator="containsText" text="Alta">
      <formula>NOT(ISERROR(SEARCH(("Alta"),(CH839))))</formula>
    </cfRule>
  </conditionalFormatting>
  <conditionalFormatting sqref="CH839 CM839 CP839 CS839">
    <cfRule type="containsText" dxfId="525" priority="511" stopIfTrue="1" operator="containsText" text="Media">
      <formula>NOT(ISERROR(SEARCH(("Media"),(CH839))))</formula>
    </cfRule>
  </conditionalFormatting>
  <conditionalFormatting sqref="CH839 CM839 CP839 CS839">
    <cfRule type="containsText" dxfId="524" priority="512" stopIfTrue="1" operator="containsText" text="Ninguna">
      <formula>NOT(ISERROR(SEARCH(("Ninguna"),(CH839))))</formula>
    </cfRule>
  </conditionalFormatting>
  <conditionalFormatting sqref="CH839 CM839 CP839 CS839">
    <cfRule type="containsText" dxfId="523" priority="513" stopIfTrue="1" operator="containsText" text="Baja">
      <formula>NOT(ISERROR(SEARCH(("Baja"),(CH839))))</formula>
    </cfRule>
  </conditionalFormatting>
  <conditionalFormatting sqref="CT839">
    <cfRule type="containsText" dxfId="522" priority="514" operator="containsText" text="Hipereutrofico">
      <formula>NOT(ISERROR(SEARCH(("Hipereutrofico"),(CT839))))</formula>
    </cfRule>
  </conditionalFormatting>
  <conditionalFormatting sqref="CT839">
    <cfRule type="containsText" dxfId="521" priority="515" operator="containsText" text="Eutrofico">
      <formula>NOT(ISERROR(SEARCH(("Eutrofico"),(CT839))))</formula>
    </cfRule>
  </conditionalFormatting>
  <conditionalFormatting sqref="CT839">
    <cfRule type="containsText" dxfId="520" priority="516" operator="containsText" text="Mesotrófico">
      <formula>NOT(ISERROR(SEARCH(("Mesotrófico"),(CT839))))</formula>
    </cfRule>
  </conditionalFormatting>
  <conditionalFormatting sqref="CT839">
    <cfRule type="containsText" dxfId="519" priority="517" operator="containsText" text="Oligotrófico">
      <formula>NOT(ISERROR(SEARCH(("Oligotrófico"),(CT839))))</formula>
    </cfRule>
  </conditionalFormatting>
  <conditionalFormatting sqref="CC839">
    <cfRule type="containsText" dxfId="518" priority="518" stopIfTrue="1" operator="containsText" text="MUY MALA">
      <formula>NOT(ISERROR(SEARCH(("MUY MALA"),(CC839))))</formula>
    </cfRule>
  </conditionalFormatting>
  <conditionalFormatting sqref="CC839">
    <cfRule type="containsText" dxfId="517" priority="519" stopIfTrue="1" operator="containsText" text="MALA">
      <formula>NOT(ISERROR(SEARCH(("MALA"),(CC839))))</formula>
    </cfRule>
  </conditionalFormatting>
  <conditionalFormatting sqref="CC839">
    <cfRule type="containsText" dxfId="516" priority="520" stopIfTrue="1" operator="containsText" text="REGULAR">
      <formula>NOT(ISERROR(SEARCH(("REGULAR"),(CC839))))</formula>
    </cfRule>
  </conditionalFormatting>
  <conditionalFormatting sqref="CC839">
    <cfRule type="containsText" dxfId="515" priority="521" stopIfTrue="1" operator="containsText" text="ACEPTABLE">
      <formula>NOT(ISERROR(SEARCH(("ACEPTABLE"),(CC839))))</formula>
    </cfRule>
  </conditionalFormatting>
  <conditionalFormatting sqref="CC839">
    <cfRule type="containsText" dxfId="514" priority="522" stopIfTrue="1" operator="containsText" text="BUENA ">
      <formula>NOT(ISERROR(SEARCH(("BUENA "),(CC839))))</formula>
    </cfRule>
  </conditionalFormatting>
  <conditionalFormatting sqref="CC839">
    <cfRule type="containsText" dxfId="513" priority="523" operator="containsText" text="Media">
      <formula>NOT(ISERROR(SEARCH(("Media"),(CC839))))</formula>
    </cfRule>
  </conditionalFormatting>
  <conditionalFormatting sqref="CC839">
    <cfRule type="containsText" dxfId="512" priority="524" operator="containsText" text="Excelente">
      <formula>NOT(ISERROR(SEARCH(("Excelente"),(CC839))))</formula>
    </cfRule>
  </conditionalFormatting>
  <conditionalFormatting sqref="CC839">
    <cfRule type="containsText" dxfId="511" priority="525" operator="containsText" text="Buena">
      <formula>NOT(ISERROR(SEARCH(("Buena"),(CC839))))</formula>
    </cfRule>
  </conditionalFormatting>
  <conditionalFormatting sqref="CC839">
    <cfRule type="containsText" dxfId="510" priority="526" operator="containsText" text="Malo">
      <formula>NOT(ISERROR(SEARCH(("Malo"),(CC839))))</formula>
    </cfRule>
  </conditionalFormatting>
  <conditionalFormatting sqref="CC839">
    <cfRule type="containsText" dxfId="509" priority="527" operator="containsText" text="Muy mala">
      <formula>NOT(ISERROR(SEARCH(("Muy mala"),(CC839))))</formula>
    </cfRule>
  </conditionalFormatting>
  <conditionalFormatting sqref="BI839:BR839 BT839:CT839">
    <cfRule type="containsBlanks" dxfId="508" priority="528">
      <formula>LEN(TRIM(BI839))=0</formula>
    </cfRule>
  </conditionalFormatting>
  <conditionalFormatting sqref="CH840 CM840 CP840 CS840">
    <cfRule type="containsText" dxfId="507" priority="489" stopIfTrue="1" operator="containsText" text="Muy Alta">
      <formula>NOT(ISERROR(SEARCH(("Muy Alta"),(CH840))))</formula>
    </cfRule>
  </conditionalFormatting>
  <conditionalFormatting sqref="CH840 CM840 CP840 CS840">
    <cfRule type="containsText" dxfId="506" priority="490" stopIfTrue="1" operator="containsText" text="Alta">
      <formula>NOT(ISERROR(SEARCH(("Alta"),(CH840))))</formula>
    </cfRule>
  </conditionalFormatting>
  <conditionalFormatting sqref="CH840 CM840 CP840 CS840">
    <cfRule type="containsText" dxfId="505" priority="491" stopIfTrue="1" operator="containsText" text="Media">
      <formula>NOT(ISERROR(SEARCH(("Media"),(CH840))))</formula>
    </cfRule>
  </conditionalFormatting>
  <conditionalFormatting sqref="CH840 CM840 CP840 CS840">
    <cfRule type="containsText" dxfId="504" priority="492" stopIfTrue="1" operator="containsText" text="Ninguna">
      <formula>NOT(ISERROR(SEARCH(("Ninguna"),(CH840))))</formula>
    </cfRule>
  </conditionalFormatting>
  <conditionalFormatting sqref="CH840 CM840 CP840 CS840">
    <cfRule type="containsText" dxfId="503" priority="493" stopIfTrue="1" operator="containsText" text="Baja">
      <formula>NOT(ISERROR(SEARCH(("Baja"),(CH840))))</formula>
    </cfRule>
  </conditionalFormatting>
  <conditionalFormatting sqref="CT840">
    <cfRule type="containsText" dxfId="502" priority="494" operator="containsText" text="Hipereutrofico">
      <formula>NOT(ISERROR(SEARCH(("Hipereutrofico"),(CT840))))</formula>
    </cfRule>
  </conditionalFormatting>
  <conditionalFormatting sqref="CT840">
    <cfRule type="containsText" dxfId="501" priority="495" operator="containsText" text="Eutrofico">
      <formula>NOT(ISERROR(SEARCH(("Eutrofico"),(CT840))))</formula>
    </cfRule>
  </conditionalFormatting>
  <conditionalFormatting sqref="CT840">
    <cfRule type="containsText" dxfId="500" priority="496" operator="containsText" text="Mesotrófico">
      <formula>NOT(ISERROR(SEARCH(("Mesotrófico"),(CT840))))</formula>
    </cfRule>
  </conditionalFormatting>
  <conditionalFormatting sqref="CT840">
    <cfRule type="containsText" dxfId="499" priority="497" operator="containsText" text="Oligotrófico">
      <formula>NOT(ISERROR(SEARCH(("Oligotrófico"),(CT840))))</formula>
    </cfRule>
  </conditionalFormatting>
  <conditionalFormatting sqref="CC840">
    <cfRule type="containsText" dxfId="498" priority="498" stopIfTrue="1" operator="containsText" text="MUY MALA">
      <formula>NOT(ISERROR(SEARCH(("MUY MALA"),(CC840))))</formula>
    </cfRule>
  </conditionalFormatting>
  <conditionalFormatting sqref="CC840">
    <cfRule type="containsText" dxfId="497" priority="499" stopIfTrue="1" operator="containsText" text="MALA">
      <formula>NOT(ISERROR(SEARCH(("MALA"),(CC840))))</formula>
    </cfRule>
  </conditionalFormatting>
  <conditionalFormatting sqref="CC840">
    <cfRule type="containsText" dxfId="496" priority="500" stopIfTrue="1" operator="containsText" text="REGULAR">
      <formula>NOT(ISERROR(SEARCH(("REGULAR"),(CC840))))</formula>
    </cfRule>
  </conditionalFormatting>
  <conditionalFormatting sqref="CC840">
    <cfRule type="containsText" dxfId="495" priority="501" stopIfTrue="1" operator="containsText" text="ACEPTABLE">
      <formula>NOT(ISERROR(SEARCH(("ACEPTABLE"),(CC840))))</formula>
    </cfRule>
  </conditionalFormatting>
  <conditionalFormatting sqref="CC840">
    <cfRule type="containsText" dxfId="494" priority="502" stopIfTrue="1" operator="containsText" text="BUENA ">
      <formula>NOT(ISERROR(SEARCH(("BUENA "),(CC840))))</formula>
    </cfRule>
  </conditionalFormatting>
  <conditionalFormatting sqref="CC840">
    <cfRule type="containsText" dxfId="493" priority="503" operator="containsText" text="Media">
      <formula>NOT(ISERROR(SEARCH(("Media"),(CC840))))</formula>
    </cfRule>
  </conditionalFormatting>
  <conditionalFormatting sqref="CC840">
    <cfRule type="containsText" dxfId="492" priority="504" operator="containsText" text="Excelente">
      <formula>NOT(ISERROR(SEARCH(("Excelente"),(CC840))))</formula>
    </cfRule>
  </conditionalFormatting>
  <conditionalFormatting sqref="CC840">
    <cfRule type="containsText" dxfId="491" priority="505" operator="containsText" text="Buena">
      <formula>NOT(ISERROR(SEARCH(("Buena"),(CC840))))</formula>
    </cfRule>
  </conditionalFormatting>
  <conditionalFormatting sqref="CC840">
    <cfRule type="containsText" dxfId="490" priority="506" operator="containsText" text="Malo">
      <formula>NOT(ISERROR(SEARCH(("Malo"),(CC840))))</formula>
    </cfRule>
  </conditionalFormatting>
  <conditionalFormatting sqref="CC840">
    <cfRule type="containsText" dxfId="489" priority="507" operator="containsText" text="Muy mala">
      <formula>NOT(ISERROR(SEARCH(("Muy mala"),(CC840))))</formula>
    </cfRule>
  </conditionalFormatting>
  <conditionalFormatting sqref="BI840:BR840 BT840:CT840">
    <cfRule type="containsBlanks" dxfId="488" priority="508">
      <formula>LEN(TRIM(BI840))=0</formula>
    </cfRule>
  </conditionalFormatting>
  <conditionalFormatting sqref="CH841:CH842 CM841:CM842 CP841:CP842 CS841:CS842">
    <cfRule type="containsText" dxfId="487" priority="469" stopIfTrue="1" operator="containsText" text="Muy Alta">
      <formula>NOT(ISERROR(SEARCH(("Muy Alta"),(CH841))))</formula>
    </cfRule>
  </conditionalFormatting>
  <conditionalFormatting sqref="CH841:CH842 CM841:CM842 CP841:CP842 CS841:CS842">
    <cfRule type="containsText" dxfId="486" priority="470" stopIfTrue="1" operator="containsText" text="Alta">
      <formula>NOT(ISERROR(SEARCH(("Alta"),(CH841))))</formula>
    </cfRule>
  </conditionalFormatting>
  <conditionalFormatting sqref="CH841:CH842 CM841:CM842 CP841:CP842 CS841:CS842">
    <cfRule type="containsText" dxfId="485" priority="471" stopIfTrue="1" operator="containsText" text="Media">
      <formula>NOT(ISERROR(SEARCH(("Media"),(CH841))))</formula>
    </cfRule>
  </conditionalFormatting>
  <conditionalFormatting sqref="CH841:CH842 CM841:CM842 CP841:CP842 CS841:CS842">
    <cfRule type="containsText" dxfId="484" priority="472" stopIfTrue="1" operator="containsText" text="Ninguna">
      <formula>NOT(ISERROR(SEARCH(("Ninguna"),(CH841))))</formula>
    </cfRule>
  </conditionalFormatting>
  <conditionalFormatting sqref="CH841:CH842 CM841:CM842 CP841:CP842 CS841:CS842">
    <cfRule type="containsText" dxfId="483" priority="473" stopIfTrue="1" operator="containsText" text="Baja">
      <formula>NOT(ISERROR(SEARCH(("Baja"),(CH841))))</formula>
    </cfRule>
  </conditionalFormatting>
  <conditionalFormatting sqref="CT841:CT842">
    <cfRule type="containsText" dxfId="482" priority="474" operator="containsText" text="Hipereutrofico">
      <formula>NOT(ISERROR(SEARCH(("Hipereutrofico"),(CT841))))</formula>
    </cfRule>
  </conditionalFormatting>
  <conditionalFormatting sqref="CT841:CT842">
    <cfRule type="containsText" dxfId="481" priority="475" operator="containsText" text="Eutrofico">
      <formula>NOT(ISERROR(SEARCH(("Eutrofico"),(CT841))))</formula>
    </cfRule>
  </conditionalFormatting>
  <conditionalFormatting sqref="CT841:CT842">
    <cfRule type="containsText" dxfId="480" priority="476" operator="containsText" text="Mesotrófico">
      <formula>NOT(ISERROR(SEARCH(("Mesotrófico"),(CT841))))</formula>
    </cfRule>
  </conditionalFormatting>
  <conditionalFormatting sqref="CT841:CT842">
    <cfRule type="containsText" dxfId="479" priority="477" operator="containsText" text="Oligotrófico">
      <formula>NOT(ISERROR(SEARCH(("Oligotrófico"),(CT841))))</formula>
    </cfRule>
  </conditionalFormatting>
  <conditionalFormatting sqref="CC841:CC842">
    <cfRule type="containsText" dxfId="478" priority="478" stopIfTrue="1" operator="containsText" text="MUY MALA">
      <formula>NOT(ISERROR(SEARCH(("MUY MALA"),(CC841))))</formula>
    </cfRule>
  </conditionalFormatting>
  <conditionalFormatting sqref="CC841:CC842">
    <cfRule type="containsText" dxfId="477" priority="479" stopIfTrue="1" operator="containsText" text="MALA">
      <formula>NOT(ISERROR(SEARCH(("MALA"),(CC841))))</formula>
    </cfRule>
  </conditionalFormatting>
  <conditionalFormatting sqref="CC841:CC842">
    <cfRule type="containsText" dxfId="476" priority="480" stopIfTrue="1" operator="containsText" text="REGULAR">
      <formula>NOT(ISERROR(SEARCH(("REGULAR"),(CC841))))</formula>
    </cfRule>
  </conditionalFormatting>
  <conditionalFormatting sqref="CC841:CC842">
    <cfRule type="containsText" dxfId="475" priority="481" stopIfTrue="1" operator="containsText" text="ACEPTABLE">
      <formula>NOT(ISERROR(SEARCH(("ACEPTABLE"),(CC841))))</formula>
    </cfRule>
  </conditionalFormatting>
  <conditionalFormatting sqref="CC841:CC842">
    <cfRule type="containsText" dxfId="474" priority="482" stopIfTrue="1" operator="containsText" text="BUENA ">
      <formula>NOT(ISERROR(SEARCH(("BUENA "),(CC841))))</formula>
    </cfRule>
  </conditionalFormatting>
  <conditionalFormatting sqref="CC841:CC842">
    <cfRule type="containsText" dxfId="473" priority="483" operator="containsText" text="Media">
      <formula>NOT(ISERROR(SEARCH(("Media"),(CC841))))</formula>
    </cfRule>
  </conditionalFormatting>
  <conditionalFormatting sqref="CC841:CC842">
    <cfRule type="containsText" dxfId="472" priority="484" operator="containsText" text="Excelente">
      <formula>NOT(ISERROR(SEARCH(("Excelente"),(CC841))))</formula>
    </cfRule>
  </conditionalFormatting>
  <conditionalFormatting sqref="CC841:CC842">
    <cfRule type="containsText" dxfId="471" priority="485" operator="containsText" text="Buena">
      <formula>NOT(ISERROR(SEARCH(("Buena"),(CC841))))</formula>
    </cfRule>
  </conditionalFormatting>
  <conditionalFormatting sqref="CC841:CC842">
    <cfRule type="containsText" dxfId="470" priority="486" operator="containsText" text="Malo">
      <formula>NOT(ISERROR(SEARCH(("Malo"),(CC841))))</formula>
    </cfRule>
  </conditionalFormatting>
  <conditionalFormatting sqref="CC841:CC842">
    <cfRule type="containsText" dxfId="469" priority="487" operator="containsText" text="Muy mala">
      <formula>NOT(ISERROR(SEARCH(("Muy mala"),(CC841))))</formula>
    </cfRule>
  </conditionalFormatting>
  <conditionalFormatting sqref="BI841:BR842 BT841:CT842">
    <cfRule type="containsBlanks" dxfId="468" priority="488">
      <formula>LEN(TRIM(BI841))=0</formula>
    </cfRule>
  </conditionalFormatting>
  <conditionalFormatting sqref="CH843:CH846 CM843:CM846 CP843:CP846 CS843:CS846">
    <cfRule type="containsText" dxfId="467" priority="449" stopIfTrue="1" operator="containsText" text="Muy Alta">
      <formula>NOT(ISERROR(SEARCH(("Muy Alta"),(CH843))))</formula>
    </cfRule>
  </conditionalFormatting>
  <conditionalFormatting sqref="CH843:CH846 CM843:CM846 CP843:CP846 CS843:CS846">
    <cfRule type="containsText" dxfId="466" priority="450" stopIfTrue="1" operator="containsText" text="Alta">
      <formula>NOT(ISERROR(SEARCH(("Alta"),(CH843))))</formula>
    </cfRule>
  </conditionalFormatting>
  <conditionalFormatting sqref="CH843:CH846 CM843:CM846 CP843:CP846 CS843:CS846">
    <cfRule type="containsText" dxfId="465" priority="451" stopIfTrue="1" operator="containsText" text="Media">
      <formula>NOT(ISERROR(SEARCH(("Media"),(CH843))))</formula>
    </cfRule>
  </conditionalFormatting>
  <conditionalFormatting sqref="CH843:CH846 CM843:CM846 CP843:CP846 CS843:CS846">
    <cfRule type="containsText" dxfId="464" priority="452" stopIfTrue="1" operator="containsText" text="Ninguna">
      <formula>NOT(ISERROR(SEARCH(("Ninguna"),(CH843))))</formula>
    </cfRule>
  </conditionalFormatting>
  <conditionalFormatting sqref="CH843:CH846 CM843:CM846 CP843:CP846 CS843:CS846">
    <cfRule type="containsText" dxfId="463" priority="453" stopIfTrue="1" operator="containsText" text="Baja">
      <formula>NOT(ISERROR(SEARCH(("Baja"),(CH843))))</formula>
    </cfRule>
  </conditionalFormatting>
  <conditionalFormatting sqref="CT843:CT846">
    <cfRule type="containsText" dxfId="462" priority="454" operator="containsText" text="Hipereutrofico">
      <formula>NOT(ISERROR(SEARCH(("Hipereutrofico"),(CT843))))</formula>
    </cfRule>
  </conditionalFormatting>
  <conditionalFormatting sqref="CT843:CT846">
    <cfRule type="containsText" dxfId="461" priority="455" operator="containsText" text="Eutrofico">
      <formula>NOT(ISERROR(SEARCH(("Eutrofico"),(CT843))))</formula>
    </cfRule>
  </conditionalFormatting>
  <conditionalFormatting sqref="CT843:CT846">
    <cfRule type="containsText" dxfId="460" priority="456" operator="containsText" text="Mesotrófico">
      <formula>NOT(ISERROR(SEARCH(("Mesotrófico"),(CT843))))</formula>
    </cfRule>
  </conditionalFormatting>
  <conditionalFormatting sqref="CT843:CT846">
    <cfRule type="containsText" dxfId="459" priority="457" operator="containsText" text="Oligotrófico">
      <formula>NOT(ISERROR(SEARCH(("Oligotrófico"),(CT843))))</formula>
    </cfRule>
  </conditionalFormatting>
  <conditionalFormatting sqref="CC843:CC846">
    <cfRule type="containsText" dxfId="458" priority="458" stopIfTrue="1" operator="containsText" text="MUY MALA">
      <formula>NOT(ISERROR(SEARCH(("MUY MALA"),(CC843))))</formula>
    </cfRule>
  </conditionalFormatting>
  <conditionalFormatting sqref="CC843:CC846">
    <cfRule type="containsText" dxfId="457" priority="459" stopIfTrue="1" operator="containsText" text="MALA">
      <formula>NOT(ISERROR(SEARCH(("MALA"),(CC843))))</formula>
    </cfRule>
  </conditionalFormatting>
  <conditionalFormatting sqref="CC843:CC846">
    <cfRule type="containsText" dxfId="456" priority="460" stopIfTrue="1" operator="containsText" text="REGULAR">
      <formula>NOT(ISERROR(SEARCH(("REGULAR"),(CC843))))</formula>
    </cfRule>
  </conditionalFormatting>
  <conditionalFormatting sqref="CC843:CC846">
    <cfRule type="containsText" dxfId="455" priority="461" stopIfTrue="1" operator="containsText" text="ACEPTABLE">
      <formula>NOT(ISERROR(SEARCH(("ACEPTABLE"),(CC843))))</formula>
    </cfRule>
  </conditionalFormatting>
  <conditionalFormatting sqref="CC843:CC846">
    <cfRule type="containsText" dxfId="454" priority="462" stopIfTrue="1" operator="containsText" text="BUENA ">
      <formula>NOT(ISERROR(SEARCH(("BUENA "),(CC843))))</formula>
    </cfRule>
  </conditionalFormatting>
  <conditionalFormatting sqref="CC843:CC846">
    <cfRule type="containsText" dxfId="453" priority="463" operator="containsText" text="Media">
      <formula>NOT(ISERROR(SEARCH(("Media"),(CC843))))</formula>
    </cfRule>
  </conditionalFormatting>
  <conditionalFormatting sqref="CC843:CC846">
    <cfRule type="containsText" dxfId="452" priority="464" operator="containsText" text="Excelente">
      <formula>NOT(ISERROR(SEARCH(("Excelente"),(CC843))))</formula>
    </cfRule>
  </conditionalFormatting>
  <conditionalFormatting sqref="CC843:CC846">
    <cfRule type="containsText" dxfId="451" priority="465" operator="containsText" text="Buena">
      <formula>NOT(ISERROR(SEARCH(("Buena"),(CC843))))</formula>
    </cfRule>
  </conditionalFormatting>
  <conditionalFormatting sqref="CC843:CC846">
    <cfRule type="containsText" dxfId="450" priority="466" operator="containsText" text="Malo">
      <formula>NOT(ISERROR(SEARCH(("Malo"),(CC843))))</formula>
    </cfRule>
  </conditionalFormatting>
  <conditionalFormatting sqref="CC843:CC846">
    <cfRule type="containsText" dxfId="449" priority="467" operator="containsText" text="Muy mala">
      <formula>NOT(ISERROR(SEARCH(("Muy mala"),(CC843))))</formula>
    </cfRule>
  </conditionalFormatting>
  <conditionalFormatting sqref="BI843:BR846 BT843:CT846">
    <cfRule type="containsBlanks" dxfId="448" priority="468">
      <formula>LEN(TRIM(BI843))=0</formula>
    </cfRule>
  </conditionalFormatting>
  <conditionalFormatting sqref="CH847:CH848 CM847:CM848 CP847:CP848 CS847:CS848">
    <cfRule type="containsText" dxfId="447" priority="429" stopIfTrue="1" operator="containsText" text="Muy Alta">
      <formula>NOT(ISERROR(SEARCH(("Muy Alta"),(CH847))))</formula>
    </cfRule>
  </conditionalFormatting>
  <conditionalFormatting sqref="CH847:CH848 CM847:CM848 CP847:CP848 CS847:CS848">
    <cfRule type="containsText" dxfId="446" priority="430" stopIfTrue="1" operator="containsText" text="Alta">
      <formula>NOT(ISERROR(SEARCH(("Alta"),(CH847))))</formula>
    </cfRule>
  </conditionalFormatting>
  <conditionalFormatting sqref="CH847:CH848 CM847:CM848 CP847:CP848 CS847:CS848">
    <cfRule type="containsText" dxfId="445" priority="431" stopIfTrue="1" operator="containsText" text="Media">
      <formula>NOT(ISERROR(SEARCH(("Media"),(CH847))))</formula>
    </cfRule>
  </conditionalFormatting>
  <conditionalFormatting sqref="CH847:CH848 CM847:CM848 CP847:CP848 CS847:CS848">
    <cfRule type="containsText" dxfId="444" priority="432" stopIfTrue="1" operator="containsText" text="Ninguna">
      <formula>NOT(ISERROR(SEARCH(("Ninguna"),(CH847))))</formula>
    </cfRule>
  </conditionalFormatting>
  <conditionalFormatting sqref="CH847:CH848 CM847:CM848 CP847:CP848 CS847:CS848">
    <cfRule type="containsText" dxfId="443" priority="433" stopIfTrue="1" operator="containsText" text="Baja">
      <formula>NOT(ISERROR(SEARCH(("Baja"),(CH847))))</formula>
    </cfRule>
  </conditionalFormatting>
  <conditionalFormatting sqref="CT847:CT848">
    <cfRule type="containsText" dxfId="442" priority="434" operator="containsText" text="Hipereutrofico">
      <formula>NOT(ISERROR(SEARCH(("Hipereutrofico"),(CT847))))</formula>
    </cfRule>
  </conditionalFormatting>
  <conditionalFormatting sqref="CT847:CT848">
    <cfRule type="containsText" dxfId="441" priority="435" operator="containsText" text="Eutrofico">
      <formula>NOT(ISERROR(SEARCH(("Eutrofico"),(CT847))))</formula>
    </cfRule>
  </conditionalFormatting>
  <conditionalFormatting sqref="CT847:CT848">
    <cfRule type="containsText" dxfId="440" priority="436" operator="containsText" text="Mesotrófico">
      <formula>NOT(ISERROR(SEARCH(("Mesotrófico"),(CT847))))</formula>
    </cfRule>
  </conditionalFormatting>
  <conditionalFormatting sqref="CT847:CT848">
    <cfRule type="containsText" dxfId="439" priority="437" operator="containsText" text="Oligotrófico">
      <formula>NOT(ISERROR(SEARCH(("Oligotrófico"),(CT847))))</formula>
    </cfRule>
  </conditionalFormatting>
  <conditionalFormatting sqref="CC847:CC848">
    <cfRule type="containsText" dxfId="438" priority="438" stopIfTrue="1" operator="containsText" text="MUY MALA">
      <formula>NOT(ISERROR(SEARCH(("MUY MALA"),(CC847))))</formula>
    </cfRule>
  </conditionalFormatting>
  <conditionalFormatting sqref="CC847:CC848">
    <cfRule type="containsText" dxfId="437" priority="439" stopIfTrue="1" operator="containsText" text="MALA">
      <formula>NOT(ISERROR(SEARCH(("MALA"),(CC847))))</formula>
    </cfRule>
  </conditionalFormatting>
  <conditionalFormatting sqref="CC847:CC848">
    <cfRule type="containsText" dxfId="436" priority="440" stopIfTrue="1" operator="containsText" text="REGULAR">
      <formula>NOT(ISERROR(SEARCH(("REGULAR"),(CC847))))</formula>
    </cfRule>
  </conditionalFormatting>
  <conditionalFormatting sqref="CC847:CC848">
    <cfRule type="containsText" dxfId="435" priority="441" stopIfTrue="1" operator="containsText" text="ACEPTABLE">
      <formula>NOT(ISERROR(SEARCH(("ACEPTABLE"),(CC847))))</formula>
    </cfRule>
  </conditionalFormatting>
  <conditionalFormatting sqref="CC847:CC848">
    <cfRule type="containsText" dxfId="434" priority="442" stopIfTrue="1" operator="containsText" text="BUENA ">
      <formula>NOT(ISERROR(SEARCH(("BUENA "),(CC847))))</formula>
    </cfRule>
  </conditionalFormatting>
  <conditionalFormatting sqref="CC847:CC848">
    <cfRule type="containsText" dxfId="433" priority="443" operator="containsText" text="Media">
      <formula>NOT(ISERROR(SEARCH(("Media"),(CC847))))</formula>
    </cfRule>
  </conditionalFormatting>
  <conditionalFormatting sqref="CC847:CC848">
    <cfRule type="containsText" dxfId="432" priority="444" operator="containsText" text="Excelente">
      <formula>NOT(ISERROR(SEARCH(("Excelente"),(CC847))))</formula>
    </cfRule>
  </conditionalFormatting>
  <conditionalFormatting sqref="CC847:CC848">
    <cfRule type="containsText" dxfId="431" priority="445" operator="containsText" text="Buena">
      <formula>NOT(ISERROR(SEARCH(("Buena"),(CC847))))</formula>
    </cfRule>
  </conditionalFormatting>
  <conditionalFormatting sqref="CC847:CC848">
    <cfRule type="containsText" dxfId="430" priority="446" operator="containsText" text="Malo">
      <formula>NOT(ISERROR(SEARCH(("Malo"),(CC847))))</formula>
    </cfRule>
  </conditionalFormatting>
  <conditionalFormatting sqref="CC847:CC848">
    <cfRule type="containsText" dxfId="429" priority="447" operator="containsText" text="Muy mala">
      <formula>NOT(ISERROR(SEARCH(("Muy mala"),(CC847))))</formula>
    </cfRule>
  </conditionalFormatting>
  <conditionalFormatting sqref="BI847:BR848 BT847:CT848">
    <cfRule type="containsBlanks" dxfId="428" priority="448">
      <formula>LEN(TRIM(BI847))=0</formula>
    </cfRule>
  </conditionalFormatting>
  <conditionalFormatting sqref="CH849:CH850 CM849:CM850 CP849:CP850 CS849:CS850">
    <cfRule type="containsText" dxfId="427" priority="409" stopIfTrue="1" operator="containsText" text="Muy Alta">
      <formula>NOT(ISERROR(SEARCH(("Muy Alta"),(CH849))))</formula>
    </cfRule>
  </conditionalFormatting>
  <conditionalFormatting sqref="CH849:CH850 CM849:CM850 CP849:CP850 CS849:CS850">
    <cfRule type="containsText" dxfId="426" priority="410" stopIfTrue="1" operator="containsText" text="Alta">
      <formula>NOT(ISERROR(SEARCH(("Alta"),(CH849))))</formula>
    </cfRule>
  </conditionalFormatting>
  <conditionalFormatting sqref="CH849:CH850 CM849:CM850 CP849:CP850 CS849:CS850">
    <cfRule type="containsText" dxfId="425" priority="411" stopIfTrue="1" operator="containsText" text="Media">
      <formula>NOT(ISERROR(SEARCH(("Media"),(CH849))))</formula>
    </cfRule>
  </conditionalFormatting>
  <conditionalFormatting sqref="CH849:CH850 CM849:CM850 CP849:CP850 CS849:CS850">
    <cfRule type="containsText" dxfId="424" priority="412" stopIfTrue="1" operator="containsText" text="Ninguna">
      <formula>NOT(ISERROR(SEARCH(("Ninguna"),(CH849))))</formula>
    </cfRule>
  </conditionalFormatting>
  <conditionalFormatting sqref="CH849:CH850 CM849:CM850 CP849:CP850 CS849:CS850">
    <cfRule type="containsText" dxfId="423" priority="413" stopIfTrue="1" operator="containsText" text="Baja">
      <formula>NOT(ISERROR(SEARCH(("Baja"),(CH849))))</formula>
    </cfRule>
  </conditionalFormatting>
  <conditionalFormatting sqref="CT849:CT850">
    <cfRule type="containsText" dxfId="422" priority="414" operator="containsText" text="Hipereutrofico">
      <formula>NOT(ISERROR(SEARCH(("Hipereutrofico"),(CT849))))</formula>
    </cfRule>
  </conditionalFormatting>
  <conditionalFormatting sqref="CT849:CT850">
    <cfRule type="containsText" dxfId="421" priority="415" operator="containsText" text="Eutrofico">
      <formula>NOT(ISERROR(SEARCH(("Eutrofico"),(CT849))))</formula>
    </cfRule>
  </conditionalFormatting>
  <conditionalFormatting sqref="CT849:CT850">
    <cfRule type="containsText" dxfId="420" priority="416" operator="containsText" text="Mesotrófico">
      <formula>NOT(ISERROR(SEARCH(("Mesotrófico"),(CT849))))</formula>
    </cfRule>
  </conditionalFormatting>
  <conditionalFormatting sqref="CT849:CT850">
    <cfRule type="containsText" dxfId="419" priority="417" operator="containsText" text="Oligotrófico">
      <formula>NOT(ISERROR(SEARCH(("Oligotrófico"),(CT849))))</formula>
    </cfRule>
  </conditionalFormatting>
  <conditionalFormatting sqref="CC849:CC850">
    <cfRule type="containsText" dxfId="418" priority="418" stopIfTrue="1" operator="containsText" text="MUY MALA">
      <formula>NOT(ISERROR(SEARCH(("MUY MALA"),(CC849))))</formula>
    </cfRule>
  </conditionalFormatting>
  <conditionalFormatting sqref="CC849:CC850">
    <cfRule type="containsText" dxfId="417" priority="419" stopIfTrue="1" operator="containsText" text="MALA">
      <formula>NOT(ISERROR(SEARCH(("MALA"),(CC849))))</formula>
    </cfRule>
  </conditionalFormatting>
  <conditionalFormatting sqref="CC849:CC850">
    <cfRule type="containsText" dxfId="416" priority="420" stopIfTrue="1" operator="containsText" text="REGULAR">
      <formula>NOT(ISERROR(SEARCH(("REGULAR"),(CC849))))</formula>
    </cfRule>
  </conditionalFormatting>
  <conditionalFormatting sqref="CC849:CC850">
    <cfRule type="containsText" dxfId="415" priority="421" stopIfTrue="1" operator="containsText" text="ACEPTABLE">
      <formula>NOT(ISERROR(SEARCH(("ACEPTABLE"),(CC849))))</formula>
    </cfRule>
  </conditionalFormatting>
  <conditionalFormatting sqref="CC849:CC850">
    <cfRule type="containsText" dxfId="414" priority="422" stopIfTrue="1" operator="containsText" text="BUENA ">
      <formula>NOT(ISERROR(SEARCH(("BUENA "),(CC849))))</formula>
    </cfRule>
  </conditionalFormatting>
  <conditionalFormatting sqref="CC849:CC850">
    <cfRule type="containsText" dxfId="413" priority="423" operator="containsText" text="Media">
      <formula>NOT(ISERROR(SEARCH(("Media"),(CC849))))</formula>
    </cfRule>
  </conditionalFormatting>
  <conditionalFormatting sqref="CC849:CC850">
    <cfRule type="containsText" dxfId="412" priority="424" operator="containsText" text="Excelente">
      <formula>NOT(ISERROR(SEARCH(("Excelente"),(CC849))))</formula>
    </cfRule>
  </conditionalFormatting>
  <conditionalFormatting sqref="CC849:CC850">
    <cfRule type="containsText" dxfId="411" priority="425" operator="containsText" text="Buena">
      <formula>NOT(ISERROR(SEARCH(("Buena"),(CC849))))</formula>
    </cfRule>
  </conditionalFormatting>
  <conditionalFormatting sqref="CC849:CC850">
    <cfRule type="containsText" dxfId="410" priority="426" operator="containsText" text="Malo">
      <formula>NOT(ISERROR(SEARCH(("Malo"),(CC849))))</formula>
    </cfRule>
  </conditionalFormatting>
  <conditionalFormatting sqref="CC849:CC850">
    <cfRule type="containsText" dxfId="409" priority="427" operator="containsText" text="Muy mala">
      <formula>NOT(ISERROR(SEARCH(("Muy mala"),(CC849))))</formula>
    </cfRule>
  </conditionalFormatting>
  <conditionalFormatting sqref="BI849:BR850 BT849:CT850">
    <cfRule type="containsBlanks" dxfId="408" priority="428">
      <formula>LEN(TRIM(BI849))=0</formula>
    </cfRule>
  </conditionalFormatting>
  <conditionalFormatting sqref="CH851:CH852 CM851:CM852 CP851:CP852 CS851:CS852">
    <cfRule type="containsText" dxfId="407" priority="389" stopIfTrue="1" operator="containsText" text="Muy Alta">
      <formula>NOT(ISERROR(SEARCH(("Muy Alta"),(CH851))))</formula>
    </cfRule>
  </conditionalFormatting>
  <conditionalFormatting sqref="CH851:CH852 CM851:CM852 CP851:CP852 CS851:CS852">
    <cfRule type="containsText" dxfId="406" priority="390" stopIfTrue="1" operator="containsText" text="Alta">
      <formula>NOT(ISERROR(SEARCH(("Alta"),(CH851))))</formula>
    </cfRule>
  </conditionalFormatting>
  <conditionalFormatting sqref="CH851:CH852 CM851:CM852 CP851:CP852 CS851:CS852">
    <cfRule type="containsText" dxfId="405" priority="391" stopIfTrue="1" operator="containsText" text="Media">
      <formula>NOT(ISERROR(SEARCH(("Media"),(CH851))))</formula>
    </cfRule>
  </conditionalFormatting>
  <conditionalFormatting sqref="CH851:CH852 CM851:CM852 CP851:CP852 CS851:CS852">
    <cfRule type="containsText" dxfId="404" priority="392" stopIfTrue="1" operator="containsText" text="Ninguna">
      <formula>NOT(ISERROR(SEARCH(("Ninguna"),(CH851))))</formula>
    </cfRule>
  </conditionalFormatting>
  <conditionalFormatting sqref="CH851:CH852 CM851:CM852 CP851:CP852 CS851:CS852">
    <cfRule type="containsText" dxfId="403" priority="393" stopIfTrue="1" operator="containsText" text="Baja">
      <formula>NOT(ISERROR(SEARCH(("Baja"),(CH851))))</formula>
    </cfRule>
  </conditionalFormatting>
  <conditionalFormatting sqref="CT851:CT852">
    <cfRule type="containsText" dxfId="402" priority="394" operator="containsText" text="Hipereutrofico">
      <formula>NOT(ISERROR(SEARCH(("Hipereutrofico"),(CT851))))</formula>
    </cfRule>
  </conditionalFormatting>
  <conditionalFormatting sqref="CT851:CT852">
    <cfRule type="containsText" dxfId="401" priority="395" operator="containsText" text="Eutrofico">
      <formula>NOT(ISERROR(SEARCH(("Eutrofico"),(CT851))))</formula>
    </cfRule>
  </conditionalFormatting>
  <conditionalFormatting sqref="CT851:CT852">
    <cfRule type="containsText" dxfId="400" priority="396" operator="containsText" text="Mesotrófico">
      <formula>NOT(ISERROR(SEARCH(("Mesotrófico"),(CT851))))</formula>
    </cfRule>
  </conditionalFormatting>
  <conditionalFormatting sqref="CT851:CT852">
    <cfRule type="containsText" dxfId="399" priority="397" operator="containsText" text="Oligotrófico">
      <formula>NOT(ISERROR(SEARCH(("Oligotrófico"),(CT851))))</formula>
    </cfRule>
  </conditionalFormatting>
  <conditionalFormatting sqref="CC851:CC852">
    <cfRule type="containsText" dxfId="398" priority="398" stopIfTrue="1" operator="containsText" text="MUY MALA">
      <formula>NOT(ISERROR(SEARCH(("MUY MALA"),(CC851))))</formula>
    </cfRule>
  </conditionalFormatting>
  <conditionalFormatting sqref="CC851:CC852">
    <cfRule type="containsText" dxfId="397" priority="399" stopIfTrue="1" operator="containsText" text="MALA">
      <formula>NOT(ISERROR(SEARCH(("MALA"),(CC851))))</formula>
    </cfRule>
  </conditionalFormatting>
  <conditionalFormatting sqref="CC851:CC852">
    <cfRule type="containsText" dxfId="396" priority="400" stopIfTrue="1" operator="containsText" text="REGULAR">
      <formula>NOT(ISERROR(SEARCH(("REGULAR"),(CC851))))</formula>
    </cfRule>
  </conditionalFormatting>
  <conditionalFormatting sqref="CC851:CC852">
    <cfRule type="containsText" dxfId="395" priority="401" stopIfTrue="1" operator="containsText" text="ACEPTABLE">
      <formula>NOT(ISERROR(SEARCH(("ACEPTABLE"),(CC851))))</formula>
    </cfRule>
  </conditionalFormatting>
  <conditionalFormatting sqref="CC851:CC852">
    <cfRule type="containsText" dxfId="394" priority="402" stopIfTrue="1" operator="containsText" text="BUENA ">
      <formula>NOT(ISERROR(SEARCH(("BUENA "),(CC851))))</formula>
    </cfRule>
  </conditionalFormatting>
  <conditionalFormatting sqref="CC851:CC852">
    <cfRule type="containsText" dxfId="393" priority="403" operator="containsText" text="Media">
      <formula>NOT(ISERROR(SEARCH(("Media"),(CC851))))</formula>
    </cfRule>
  </conditionalFormatting>
  <conditionalFormatting sqref="CC851:CC852">
    <cfRule type="containsText" dxfId="392" priority="404" operator="containsText" text="Excelente">
      <formula>NOT(ISERROR(SEARCH(("Excelente"),(CC851))))</formula>
    </cfRule>
  </conditionalFormatting>
  <conditionalFormatting sqref="CC851:CC852">
    <cfRule type="containsText" dxfId="391" priority="405" operator="containsText" text="Buena">
      <formula>NOT(ISERROR(SEARCH(("Buena"),(CC851))))</formula>
    </cfRule>
  </conditionalFormatting>
  <conditionalFormatting sqref="CC851:CC852">
    <cfRule type="containsText" dxfId="390" priority="406" operator="containsText" text="Malo">
      <formula>NOT(ISERROR(SEARCH(("Malo"),(CC851))))</formula>
    </cfRule>
  </conditionalFormatting>
  <conditionalFormatting sqref="CC851:CC852">
    <cfRule type="containsText" dxfId="389" priority="407" operator="containsText" text="Muy mala">
      <formula>NOT(ISERROR(SEARCH(("Muy mala"),(CC851))))</formula>
    </cfRule>
  </conditionalFormatting>
  <conditionalFormatting sqref="BI851:BR852 BT851:CT852">
    <cfRule type="containsBlanks" dxfId="388" priority="408">
      <formula>LEN(TRIM(BI851))=0</formula>
    </cfRule>
  </conditionalFormatting>
  <conditionalFormatting sqref="CH853:CH854 CM853:CM854 CP853:CP854 CS853:CS854">
    <cfRule type="containsText" dxfId="387" priority="369" stopIfTrue="1" operator="containsText" text="Muy Alta">
      <formula>NOT(ISERROR(SEARCH(("Muy Alta"),(CH853))))</formula>
    </cfRule>
  </conditionalFormatting>
  <conditionalFormatting sqref="CH853:CH854 CM853:CM854 CP853:CP854 CS853:CS854">
    <cfRule type="containsText" dxfId="386" priority="370" stopIfTrue="1" operator="containsText" text="Alta">
      <formula>NOT(ISERROR(SEARCH(("Alta"),(CH853))))</formula>
    </cfRule>
  </conditionalFormatting>
  <conditionalFormatting sqref="CH853:CH854 CM853:CM854 CP853:CP854 CS853:CS854">
    <cfRule type="containsText" dxfId="385" priority="371" stopIfTrue="1" operator="containsText" text="Media">
      <formula>NOT(ISERROR(SEARCH(("Media"),(CH853))))</formula>
    </cfRule>
  </conditionalFormatting>
  <conditionalFormatting sqref="CH853:CH854 CM853:CM854 CP853:CP854 CS853:CS854">
    <cfRule type="containsText" dxfId="384" priority="372" stopIfTrue="1" operator="containsText" text="Ninguna">
      <formula>NOT(ISERROR(SEARCH(("Ninguna"),(CH853))))</formula>
    </cfRule>
  </conditionalFormatting>
  <conditionalFormatting sqref="CH853:CH854 CM853:CM854 CP853:CP854 CS853:CS854">
    <cfRule type="containsText" dxfId="383" priority="373" stopIfTrue="1" operator="containsText" text="Baja">
      <formula>NOT(ISERROR(SEARCH(("Baja"),(CH853))))</formula>
    </cfRule>
  </conditionalFormatting>
  <conditionalFormatting sqref="CT853:CT854">
    <cfRule type="containsText" dxfId="382" priority="374" operator="containsText" text="Hipereutrofico">
      <formula>NOT(ISERROR(SEARCH(("Hipereutrofico"),(CT853))))</formula>
    </cfRule>
  </conditionalFormatting>
  <conditionalFormatting sqref="CT853:CT854">
    <cfRule type="containsText" dxfId="381" priority="375" operator="containsText" text="Eutrofico">
      <formula>NOT(ISERROR(SEARCH(("Eutrofico"),(CT853))))</formula>
    </cfRule>
  </conditionalFormatting>
  <conditionalFormatting sqref="CT853:CT854">
    <cfRule type="containsText" dxfId="380" priority="376" operator="containsText" text="Mesotrófico">
      <formula>NOT(ISERROR(SEARCH(("Mesotrófico"),(CT853))))</formula>
    </cfRule>
  </conditionalFormatting>
  <conditionalFormatting sqref="CT853:CT854">
    <cfRule type="containsText" dxfId="379" priority="377" operator="containsText" text="Oligotrófico">
      <formula>NOT(ISERROR(SEARCH(("Oligotrófico"),(CT853))))</formula>
    </cfRule>
  </conditionalFormatting>
  <conditionalFormatting sqref="CC853:CC854">
    <cfRule type="containsText" dxfId="378" priority="378" stopIfTrue="1" operator="containsText" text="MUY MALA">
      <formula>NOT(ISERROR(SEARCH(("MUY MALA"),(CC853))))</formula>
    </cfRule>
  </conditionalFormatting>
  <conditionalFormatting sqref="CC853:CC854">
    <cfRule type="containsText" dxfId="377" priority="379" stopIfTrue="1" operator="containsText" text="MALA">
      <formula>NOT(ISERROR(SEARCH(("MALA"),(CC853))))</formula>
    </cfRule>
  </conditionalFormatting>
  <conditionalFormatting sqref="CC853:CC854">
    <cfRule type="containsText" dxfId="376" priority="380" stopIfTrue="1" operator="containsText" text="REGULAR">
      <formula>NOT(ISERROR(SEARCH(("REGULAR"),(CC853))))</formula>
    </cfRule>
  </conditionalFormatting>
  <conditionalFormatting sqref="CC853:CC854">
    <cfRule type="containsText" dxfId="375" priority="381" stopIfTrue="1" operator="containsText" text="ACEPTABLE">
      <formula>NOT(ISERROR(SEARCH(("ACEPTABLE"),(CC853))))</formula>
    </cfRule>
  </conditionalFormatting>
  <conditionalFormatting sqref="CC853:CC854">
    <cfRule type="containsText" dxfId="374" priority="382" stopIfTrue="1" operator="containsText" text="BUENA ">
      <formula>NOT(ISERROR(SEARCH(("BUENA "),(CC853))))</formula>
    </cfRule>
  </conditionalFormatting>
  <conditionalFormatting sqref="CC853:CC854">
    <cfRule type="containsText" dxfId="373" priority="383" operator="containsText" text="Media">
      <formula>NOT(ISERROR(SEARCH(("Media"),(CC853))))</formula>
    </cfRule>
  </conditionalFormatting>
  <conditionalFormatting sqref="CC853:CC854">
    <cfRule type="containsText" dxfId="372" priority="384" operator="containsText" text="Excelente">
      <formula>NOT(ISERROR(SEARCH(("Excelente"),(CC853))))</formula>
    </cfRule>
  </conditionalFormatting>
  <conditionalFormatting sqref="CC853:CC854">
    <cfRule type="containsText" dxfId="371" priority="385" operator="containsText" text="Buena">
      <formula>NOT(ISERROR(SEARCH(("Buena"),(CC853))))</formula>
    </cfRule>
  </conditionalFormatting>
  <conditionalFormatting sqref="CC853:CC854">
    <cfRule type="containsText" dxfId="370" priority="386" operator="containsText" text="Malo">
      <formula>NOT(ISERROR(SEARCH(("Malo"),(CC853))))</formula>
    </cfRule>
  </conditionalFormatting>
  <conditionalFormatting sqref="CC853:CC854">
    <cfRule type="containsText" dxfId="369" priority="387" operator="containsText" text="Muy mala">
      <formula>NOT(ISERROR(SEARCH(("Muy mala"),(CC853))))</formula>
    </cfRule>
  </conditionalFormatting>
  <conditionalFormatting sqref="BI853:BR854 BT853:CT854">
    <cfRule type="containsBlanks" dxfId="368" priority="388">
      <formula>LEN(TRIM(BI853))=0</formula>
    </cfRule>
  </conditionalFormatting>
  <conditionalFormatting sqref="CH855:CH856 CM855:CM856 CP855:CP856 CS855:CS856">
    <cfRule type="containsText" dxfId="367" priority="349" stopIfTrue="1" operator="containsText" text="Muy Alta">
      <formula>NOT(ISERROR(SEARCH(("Muy Alta"),(CH855))))</formula>
    </cfRule>
  </conditionalFormatting>
  <conditionalFormatting sqref="CH855:CH856 CM855:CM856 CP855:CP856 CS855:CS856">
    <cfRule type="containsText" dxfId="366" priority="350" stopIfTrue="1" operator="containsText" text="Alta">
      <formula>NOT(ISERROR(SEARCH(("Alta"),(CH855))))</formula>
    </cfRule>
  </conditionalFormatting>
  <conditionalFormatting sqref="CH855:CH856 CM855:CM856 CP855:CP856 CS855:CS856">
    <cfRule type="containsText" dxfId="365" priority="351" stopIfTrue="1" operator="containsText" text="Media">
      <formula>NOT(ISERROR(SEARCH(("Media"),(CH855))))</formula>
    </cfRule>
  </conditionalFormatting>
  <conditionalFormatting sqref="CH855:CH856 CM855:CM856 CP855:CP856 CS855:CS856">
    <cfRule type="containsText" dxfId="364" priority="352" stopIfTrue="1" operator="containsText" text="Ninguna">
      <formula>NOT(ISERROR(SEARCH(("Ninguna"),(CH855))))</formula>
    </cfRule>
  </conditionalFormatting>
  <conditionalFormatting sqref="CH855:CH856 CM855:CM856 CP855:CP856 CS855:CS856">
    <cfRule type="containsText" dxfId="363" priority="353" stopIfTrue="1" operator="containsText" text="Baja">
      <formula>NOT(ISERROR(SEARCH(("Baja"),(CH855))))</formula>
    </cfRule>
  </conditionalFormatting>
  <conditionalFormatting sqref="CT855:CT856">
    <cfRule type="containsText" dxfId="362" priority="354" operator="containsText" text="Hipereutrofico">
      <formula>NOT(ISERROR(SEARCH(("Hipereutrofico"),(CT855))))</formula>
    </cfRule>
  </conditionalFormatting>
  <conditionalFormatting sqref="CT855:CT856">
    <cfRule type="containsText" dxfId="361" priority="355" operator="containsText" text="Eutrofico">
      <formula>NOT(ISERROR(SEARCH(("Eutrofico"),(CT855))))</formula>
    </cfRule>
  </conditionalFormatting>
  <conditionalFormatting sqref="CT855:CT856">
    <cfRule type="containsText" dxfId="360" priority="356" operator="containsText" text="Mesotrófico">
      <formula>NOT(ISERROR(SEARCH(("Mesotrófico"),(CT855))))</formula>
    </cfRule>
  </conditionalFormatting>
  <conditionalFormatting sqref="CT855:CT856">
    <cfRule type="containsText" dxfId="359" priority="357" operator="containsText" text="Oligotrófico">
      <formula>NOT(ISERROR(SEARCH(("Oligotrófico"),(CT855))))</formula>
    </cfRule>
  </conditionalFormatting>
  <conditionalFormatting sqref="CC855:CC856">
    <cfRule type="containsText" dxfId="358" priority="358" stopIfTrue="1" operator="containsText" text="MUY MALA">
      <formula>NOT(ISERROR(SEARCH(("MUY MALA"),(CC855))))</formula>
    </cfRule>
  </conditionalFormatting>
  <conditionalFormatting sqref="CC855:CC856">
    <cfRule type="containsText" dxfId="357" priority="359" stopIfTrue="1" operator="containsText" text="MALA">
      <formula>NOT(ISERROR(SEARCH(("MALA"),(CC855))))</formula>
    </cfRule>
  </conditionalFormatting>
  <conditionalFormatting sqref="CC855:CC856">
    <cfRule type="containsText" dxfId="356" priority="360" stopIfTrue="1" operator="containsText" text="REGULAR">
      <formula>NOT(ISERROR(SEARCH(("REGULAR"),(CC855))))</formula>
    </cfRule>
  </conditionalFormatting>
  <conditionalFormatting sqref="CC855:CC856">
    <cfRule type="containsText" dxfId="355" priority="361" stopIfTrue="1" operator="containsText" text="ACEPTABLE">
      <formula>NOT(ISERROR(SEARCH(("ACEPTABLE"),(CC855))))</formula>
    </cfRule>
  </conditionalFormatting>
  <conditionalFormatting sqref="CC855:CC856">
    <cfRule type="containsText" dxfId="354" priority="362" stopIfTrue="1" operator="containsText" text="BUENA ">
      <formula>NOT(ISERROR(SEARCH(("BUENA "),(CC855))))</formula>
    </cfRule>
  </conditionalFormatting>
  <conditionalFormatting sqref="CC855:CC856">
    <cfRule type="containsText" dxfId="353" priority="363" operator="containsText" text="Media">
      <formula>NOT(ISERROR(SEARCH(("Media"),(CC855))))</formula>
    </cfRule>
  </conditionalFormatting>
  <conditionalFormatting sqref="CC855:CC856">
    <cfRule type="containsText" dxfId="352" priority="364" operator="containsText" text="Excelente">
      <formula>NOT(ISERROR(SEARCH(("Excelente"),(CC855))))</formula>
    </cfRule>
  </conditionalFormatting>
  <conditionalFormatting sqref="CC855:CC856">
    <cfRule type="containsText" dxfId="351" priority="365" operator="containsText" text="Buena">
      <formula>NOT(ISERROR(SEARCH(("Buena"),(CC855))))</formula>
    </cfRule>
  </conditionalFormatting>
  <conditionalFormatting sqref="CC855:CC856">
    <cfRule type="containsText" dxfId="350" priority="366" operator="containsText" text="Malo">
      <formula>NOT(ISERROR(SEARCH(("Malo"),(CC855))))</formula>
    </cfRule>
  </conditionalFormatting>
  <conditionalFormatting sqref="CC855:CC856">
    <cfRule type="containsText" dxfId="349" priority="367" operator="containsText" text="Muy mala">
      <formula>NOT(ISERROR(SEARCH(("Muy mala"),(CC855))))</formula>
    </cfRule>
  </conditionalFormatting>
  <conditionalFormatting sqref="BI855:BR856 BT855:CT856">
    <cfRule type="containsBlanks" dxfId="348" priority="368">
      <formula>LEN(TRIM(BI855))=0</formula>
    </cfRule>
  </conditionalFormatting>
  <conditionalFormatting sqref="CH857:CH858 CM857:CM858 CP857:CP858 CS857:CS858">
    <cfRule type="containsText" dxfId="347" priority="329" stopIfTrue="1" operator="containsText" text="Muy Alta">
      <formula>NOT(ISERROR(SEARCH(("Muy Alta"),(CH857))))</formula>
    </cfRule>
  </conditionalFormatting>
  <conditionalFormatting sqref="CH857:CH858 CM857:CM858 CP857:CP858 CS857:CS858">
    <cfRule type="containsText" dxfId="346" priority="330" stopIfTrue="1" operator="containsText" text="Alta">
      <formula>NOT(ISERROR(SEARCH(("Alta"),(CH857))))</formula>
    </cfRule>
  </conditionalFormatting>
  <conditionalFormatting sqref="CH857:CH858 CM857:CM858 CP857:CP858 CS857:CS858">
    <cfRule type="containsText" dxfId="345" priority="331" stopIfTrue="1" operator="containsText" text="Media">
      <formula>NOT(ISERROR(SEARCH(("Media"),(CH857))))</formula>
    </cfRule>
  </conditionalFormatting>
  <conditionalFormatting sqref="CH857:CH858 CM857:CM858 CP857:CP858 CS857:CS858">
    <cfRule type="containsText" dxfId="344" priority="332" stopIfTrue="1" operator="containsText" text="Ninguna">
      <formula>NOT(ISERROR(SEARCH(("Ninguna"),(CH857))))</formula>
    </cfRule>
  </conditionalFormatting>
  <conditionalFormatting sqref="CH857:CH858 CM857:CM858 CP857:CP858 CS857:CS858">
    <cfRule type="containsText" dxfId="343" priority="333" stopIfTrue="1" operator="containsText" text="Baja">
      <formula>NOT(ISERROR(SEARCH(("Baja"),(CH857))))</formula>
    </cfRule>
  </conditionalFormatting>
  <conditionalFormatting sqref="CT857:CT858">
    <cfRule type="containsText" dxfId="342" priority="334" operator="containsText" text="Hipereutrofico">
      <formula>NOT(ISERROR(SEARCH(("Hipereutrofico"),(CT857))))</formula>
    </cfRule>
  </conditionalFormatting>
  <conditionalFormatting sqref="CT857:CT858">
    <cfRule type="containsText" dxfId="341" priority="335" operator="containsText" text="Eutrofico">
      <formula>NOT(ISERROR(SEARCH(("Eutrofico"),(CT857))))</formula>
    </cfRule>
  </conditionalFormatting>
  <conditionalFormatting sqref="CT857:CT858">
    <cfRule type="containsText" dxfId="340" priority="336" operator="containsText" text="Mesotrófico">
      <formula>NOT(ISERROR(SEARCH(("Mesotrófico"),(CT857))))</formula>
    </cfRule>
  </conditionalFormatting>
  <conditionalFormatting sqref="CT857:CT858">
    <cfRule type="containsText" dxfId="339" priority="337" operator="containsText" text="Oligotrófico">
      <formula>NOT(ISERROR(SEARCH(("Oligotrófico"),(CT857))))</formula>
    </cfRule>
  </conditionalFormatting>
  <conditionalFormatting sqref="CC857:CC858">
    <cfRule type="containsText" dxfId="338" priority="338" stopIfTrue="1" operator="containsText" text="MUY MALA">
      <formula>NOT(ISERROR(SEARCH(("MUY MALA"),(CC857))))</formula>
    </cfRule>
  </conditionalFormatting>
  <conditionalFormatting sqref="CC857:CC858">
    <cfRule type="containsText" dxfId="337" priority="339" stopIfTrue="1" operator="containsText" text="MALA">
      <formula>NOT(ISERROR(SEARCH(("MALA"),(CC857))))</formula>
    </cfRule>
  </conditionalFormatting>
  <conditionalFormatting sqref="CC857:CC858">
    <cfRule type="containsText" dxfId="336" priority="340" stopIfTrue="1" operator="containsText" text="REGULAR">
      <formula>NOT(ISERROR(SEARCH(("REGULAR"),(CC857))))</formula>
    </cfRule>
  </conditionalFormatting>
  <conditionalFormatting sqref="CC857:CC858">
    <cfRule type="containsText" dxfId="335" priority="341" stopIfTrue="1" operator="containsText" text="ACEPTABLE">
      <formula>NOT(ISERROR(SEARCH(("ACEPTABLE"),(CC857))))</formula>
    </cfRule>
  </conditionalFormatting>
  <conditionalFormatting sqref="CC857:CC858">
    <cfRule type="containsText" dxfId="334" priority="342" stopIfTrue="1" operator="containsText" text="BUENA ">
      <formula>NOT(ISERROR(SEARCH(("BUENA "),(CC857))))</formula>
    </cfRule>
  </conditionalFormatting>
  <conditionalFormatting sqref="CC857:CC858">
    <cfRule type="containsText" dxfId="333" priority="343" operator="containsText" text="Media">
      <formula>NOT(ISERROR(SEARCH(("Media"),(CC857))))</formula>
    </cfRule>
  </conditionalFormatting>
  <conditionalFormatting sqref="CC857:CC858">
    <cfRule type="containsText" dxfId="332" priority="344" operator="containsText" text="Excelente">
      <formula>NOT(ISERROR(SEARCH(("Excelente"),(CC857))))</formula>
    </cfRule>
  </conditionalFormatting>
  <conditionalFormatting sqref="CC857:CC858">
    <cfRule type="containsText" dxfId="331" priority="345" operator="containsText" text="Buena">
      <formula>NOT(ISERROR(SEARCH(("Buena"),(CC857))))</formula>
    </cfRule>
  </conditionalFormatting>
  <conditionalFormatting sqref="CC857:CC858">
    <cfRule type="containsText" dxfId="330" priority="346" operator="containsText" text="Malo">
      <formula>NOT(ISERROR(SEARCH(("Malo"),(CC857))))</formula>
    </cfRule>
  </conditionalFormatting>
  <conditionalFormatting sqref="CC857:CC858">
    <cfRule type="containsText" dxfId="329" priority="347" operator="containsText" text="Muy mala">
      <formula>NOT(ISERROR(SEARCH(("Muy mala"),(CC857))))</formula>
    </cfRule>
  </conditionalFormatting>
  <conditionalFormatting sqref="BI857:BR858 BT857:CT858">
    <cfRule type="containsBlanks" dxfId="328" priority="348">
      <formula>LEN(TRIM(BI857))=0</formula>
    </cfRule>
  </conditionalFormatting>
  <conditionalFormatting sqref="CH859:CH860 CM859:CM860 CP859:CP860 CS859:CS860">
    <cfRule type="containsText" dxfId="327" priority="309" stopIfTrue="1" operator="containsText" text="Muy Alta">
      <formula>NOT(ISERROR(SEARCH(("Muy Alta"),(CH859))))</formula>
    </cfRule>
  </conditionalFormatting>
  <conditionalFormatting sqref="CH859:CH860 CM859:CM860 CP859:CP860 CS859:CS860">
    <cfRule type="containsText" dxfId="326" priority="310" stopIfTrue="1" operator="containsText" text="Alta">
      <formula>NOT(ISERROR(SEARCH(("Alta"),(CH859))))</formula>
    </cfRule>
  </conditionalFormatting>
  <conditionalFormatting sqref="CH859:CH860 CM859:CM860 CP859:CP860 CS859:CS860">
    <cfRule type="containsText" dxfId="325" priority="311" stopIfTrue="1" operator="containsText" text="Media">
      <formula>NOT(ISERROR(SEARCH(("Media"),(CH859))))</formula>
    </cfRule>
  </conditionalFormatting>
  <conditionalFormatting sqref="CH859:CH860 CM859:CM860 CP859:CP860 CS859:CS860">
    <cfRule type="containsText" dxfId="324" priority="312" stopIfTrue="1" operator="containsText" text="Ninguna">
      <formula>NOT(ISERROR(SEARCH(("Ninguna"),(CH859))))</formula>
    </cfRule>
  </conditionalFormatting>
  <conditionalFormatting sqref="CH859:CH860 CM859:CM860 CP859:CP860 CS859:CS860">
    <cfRule type="containsText" dxfId="323" priority="313" stopIfTrue="1" operator="containsText" text="Baja">
      <formula>NOT(ISERROR(SEARCH(("Baja"),(CH859))))</formula>
    </cfRule>
  </conditionalFormatting>
  <conditionalFormatting sqref="CT859:CT860">
    <cfRule type="containsText" dxfId="322" priority="314" operator="containsText" text="Hipereutrofico">
      <formula>NOT(ISERROR(SEARCH(("Hipereutrofico"),(CT859))))</formula>
    </cfRule>
  </conditionalFormatting>
  <conditionalFormatting sqref="CT859:CT860">
    <cfRule type="containsText" dxfId="321" priority="315" operator="containsText" text="Eutrofico">
      <formula>NOT(ISERROR(SEARCH(("Eutrofico"),(CT859))))</formula>
    </cfRule>
  </conditionalFormatting>
  <conditionalFormatting sqref="CT859:CT860">
    <cfRule type="containsText" dxfId="320" priority="316" operator="containsText" text="Mesotrófico">
      <formula>NOT(ISERROR(SEARCH(("Mesotrófico"),(CT859))))</formula>
    </cfRule>
  </conditionalFormatting>
  <conditionalFormatting sqref="CT859:CT860">
    <cfRule type="containsText" dxfId="319" priority="317" operator="containsText" text="Oligotrófico">
      <formula>NOT(ISERROR(SEARCH(("Oligotrófico"),(CT859))))</formula>
    </cfRule>
  </conditionalFormatting>
  <conditionalFormatting sqref="CC859:CC860">
    <cfRule type="containsText" dxfId="318" priority="318" stopIfTrue="1" operator="containsText" text="MUY MALA">
      <formula>NOT(ISERROR(SEARCH(("MUY MALA"),(CC859))))</formula>
    </cfRule>
  </conditionalFormatting>
  <conditionalFormatting sqref="CC859:CC860">
    <cfRule type="containsText" dxfId="317" priority="319" stopIfTrue="1" operator="containsText" text="MALA">
      <formula>NOT(ISERROR(SEARCH(("MALA"),(CC859))))</formula>
    </cfRule>
  </conditionalFormatting>
  <conditionalFormatting sqref="CC859:CC860">
    <cfRule type="containsText" dxfId="316" priority="320" stopIfTrue="1" operator="containsText" text="REGULAR">
      <formula>NOT(ISERROR(SEARCH(("REGULAR"),(CC859))))</formula>
    </cfRule>
  </conditionalFormatting>
  <conditionalFormatting sqref="CC859:CC860">
    <cfRule type="containsText" dxfId="315" priority="321" stopIfTrue="1" operator="containsText" text="ACEPTABLE">
      <formula>NOT(ISERROR(SEARCH(("ACEPTABLE"),(CC859))))</formula>
    </cfRule>
  </conditionalFormatting>
  <conditionalFormatting sqref="CC859:CC860">
    <cfRule type="containsText" dxfId="314" priority="322" stopIfTrue="1" operator="containsText" text="BUENA ">
      <formula>NOT(ISERROR(SEARCH(("BUENA "),(CC859))))</formula>
    </cfRule>
  </conditionalFormatting>
  <conditionalFormatting sqref="CC859:CC860">
    <cfRule type="containsText" dxfId="313" priority="323" operator="containsText" text="Media">
      <formula>NOT(ISERROR(SEARCH(("Media"),(CC859))))</formula>
    </cfRule>
  </conditionalFormatting>
  <conditionalFormatting sqref="CC859:CC860">
    <cfRule type="containsText" dxfId="312" priority="324" operator="containsText" text="Excelente">
      <formula>NOT(ISERROR(SEARCH(("Excelente"),(CC859))))</formula>
    </cfRule>
  </conditionalFormatting>
  <conditionalFormatting sqref="CC859:CC860">
    <cfRule type="containsText" dxfId="311" priority="325" operator="containsText" text="Buena">
      <formula>NOT(ISERROR(SEARCH(("Buena"),(CC859))))</formula>
    </cfRule>
  </conditionalFormatting>
  <conditionalFormatting sqref="CC859:CC860">
    <cfRule type="containsText" dxfId="310" priority="326" operator="containsText" text="Malo">
      <formula>NOT(ISERROR(SEARCH(("Malo"),(CC859))))</formula>
    </cfRule>
  </conditionalFormatting>
  <conditionalFormatting sqref="CC859:CC860">
    <cfRule type="containsText" dxfId="309" priority="327" operator="containsText" text="Muy mala">
      <formula>NOT(ISERROR(SEARCH(("Muy mala"),(CC859))))</formula>
    </cfRule>
  </conditionalFormatting>
  <conditionalFormatting sqref="BI859:BR860 BT859:CT860">
    <cfRule type="containsBlanks" dxfId="308" priority="328">
      <formula>LEN(TRIM(BI859))=0</formula>
    </cfRule>
  </conditionalFormatting>
  <conditionalFormatting sqref="CH861:CH862 CM861:CM862 CP861:CP862 CS861:CS862">
    <cfRule type="containsText" dxfId="307" priority="289" stopIfTrue="1" operator="containsText" text="Muy Alta">
      <formula>NOT(ISERROR(SEARCH(("Muy Alta"),(CH861))))</formula>
    </cfRule>
  </conditionalFormatting>
  <conditionalFormatting sqref="CH861:CH862 CM861:CM862 CP861:CP862 CS861:CS862">
    <cfRule type="containsText" dxfId="306" priority="290" stopIfTrue="1" operator="containsText" text="Alta">
      <formula>NOT(ISERROR(SEARCH(("Alta"),(CH861))))</formula>
    </cfRule>
  </conditionalFormatting>
  <conditionalFormatting sqref="CH861:CH862 CM861:CM862 CP861:CP862 CS861:CS862">
    <cfRule type="containsText" dxfId="305" priority="291" stopIfTrue="1" operator="containsText" text="Media">
      <formula>NOT(ISERROR(SEARCH(("Media"),(CH861))))</formula>
    </cfRule>
  </conditionalFormatting>
  <conditionalFormatting sqref="CH861:CH862 CM861:CM862 CP861:CP862 CS861:CS862">
    <cfRule type="containsText" dxfId="304" priority="292" stopIfTrue="1" operator="containsText" text="Ninguna">
      <formula>NOT(ISERROR(SEARCH(("Ninguna"),(CH861))))</formula>
    </cfRule>
  </conditionalFormatting>
  <conditionalFormatting sqref="CH861:CH862 CM861:CM862 CP861:CP862 CS861:CS862">
    <cfRule type="containsText" dxfId="303" priority="293" stopIfTrue="1" operator="containsText" text="Baja">
      <formula>NOT(ISERROR(SEARCH(("Baja"),(CH861))))</formula>
    </cfRule>
  </conditionalFormatting>
  <conditionalFormatting sqref="CT861:CT862">
    <cfRule type="containsText" dxfId="302" priority="294" operator="containsText" text="Hipereutrofico">
      <formula>NOT(ISERROR(SEARCH(("Hipereutrofico"),(CT861))))</formula>
    </cfRule>
  </conditionalFormatting>
  <conditionalFormatting sqref="CT861:CT862">
    <cfRule type="containsText" dxfId="301" priority="295" operator="containsText" text="Eutrofico">
      <formula>NOT(ISERROR(SEARCH(("Eutrofico"),(CT861))))</formula>
    </cfRule>
  </conditionalFormatting>
  <conditionalFormatting sqref="CT861:CT862">
    <cfRule type="containsText" dxfId="300" priority="296" operator="containsText" text="Mesotrófico">
      <formula>NOT(ISERROR(SEARCH(("Mesotrófico"),(CT861))))</formula>
    </cfRule>
  </conditionalFormatting>
  <conditionalFormatting sqref="CT861:CT862">
    <cfRule type="containsText" dxfId="299" priority="297" operator="containsText" text="Oligotrófico">
      <formula>NOT(ISERROR(SEARCH(("Oligotrófico"),(CT861))))</formula>
    </cfRule>
  </conditionalFormatting>
  <conditionalFormatting sqref="CC861:CC862">
    <cfRule type="containsText" dxfId="298" priority="298" stopIfTrue="1" operator="containsText" text="MUY MALA">
      <formula>NOT(ISERROR(SEARCH(("MUY MALA"),(CC861))))</formula>
    </cfRule>
  </conditionalFormatting>
  <conditionalFormatting sqref="CC861:CC862">
    <cfRule type="containsText" dxfId="297" priority="299" stopIfTrue="1" operator="containsText" text="MALA">
      <formula>NOT(ISERROR(SEARCH(("MALA"),(CC861))))</formula>
    </cfRule>
  </conditionalFormatting>
  <conditionalFormatting sqref="CC861:CC862">
    <cfRule type="containsText" dxfId="296" priority="300" stopIfTrue="1" operator="containsText" text="REGULAR">
      <formula>NOT(ISERROR(SEARCH(("REGULAR"),(CC861))))</formula>
    </cfRule>
  </conditionalFormatting>
  <conditionalFormatting sqref="CC861:CC862">
    <cfRule type="containsText" dxfId="295" priority="301" stopIfTrue="1" operator="containsText" text="ACEPTABLE">
      <formula>NOT(ISERROR(SEARCH(("ACEPTABLE"),(CC861))))</formula>
    </cfRule>
  </conditionalFormatting>
  <conditionalFormatting sqref="CC861:CC862">
    <cfRule type="containsText" dxfId="294" priority="302" stopIfTrue="1" operator="containsText" text="BUENA ">
      <formula>NOT(ISERROR(SEARCH(("BUENA "),(CC861))))</formula>
    </cfRule>
  </conditionalFormatting>
  <conditionalFormatting sqref="CC861:CC862">
    <cfRule type="containsText" dxfId="293" priority="303" operator="containsText" text="Media">
      <formula>NOT(ISERROR(SEARCH(("Media"),(CC861))))</formula>
    </cfRule>
  </conditionalFormatting>
  <conditionalFormatting sqref="CC861:CC862">
    <cfRule type="containsText" dxfId="292" priority="304" operator="containsText" text="Excelente">
      <formula>NOT(ISERROR(SEARCH(("Excelente"),(CC861))))</formula>
    </cfRule>
  </conditionalFormatting>
  <conditionalFormatting sqref="CC861:CC862">
    <cfRule type="containsText" dxfId="291" priority="305" operator="containsText" text="Buena">
      <formula>NOT(ISERROR(SEARCH(("Buena"),(CC861))))</formula>
    </cfRule>
  </conditionalFormatting>
  <conditionalFormatting sqref="CC861:CC862">
    <cfRule type="containsText" dxfId="290" priority="306" operator="containsText" text="Malo">
      <formula>NOT(ISERROR(SEARCH(("Malo"),(CC861))))</formula>
    </cfRule>
  </conditionalFormatting>
  <conditionalFormatting sqref="CC861:CC862">
    <cfRule type="containsText" dxfId="289" priority="307" operator="containsText" text="Muy mala">
      <formula>NOT(ISERROR(SEARCH(("Muy mala"),(CC861))))</formula>
    </cfRule>
  </conditionalFormatting>
  <conditionalFormatting sqref="BI861:BR862 BT861:CT862">
    <cfRule type="containsBlanks" dxfId="288" priority="308">
      <formula>LEN(TRIM(BI861))=0</formula>
    </cfRule>
  </conditionalFormatting>
  <conditionalFormatting sqref="CH863:CH864 CM863:CM864 CP863:CP864 CS863:CS864">
    <cfRule type="containsText" dxfId="287" priority="269" stopIfTrue="1" operator="containsText" text="Muy Alta">
      <formula>NOT(ISERROR(SEARCH(("Muy Alta"),(CH863))))</formula>
    </cfRule>
  </conditionalFormatting>
  <conditionalFormatting sqref="CH863:CH864 CM863:CM864 CP863:CP864 CS863:CS864">
    <cfRule type="containsText" dxfId="286" priority="270" stopIfTrue="1" operator="containsText" text="Alta">
      <formula>NOT(ISERROR(SEARCH(("Alta"),(CH863))))</formula>
    </cfRule>
  </conditionalFormatting>
  <conditionalFormatting sqref="CH863:CH864 CM863:CM864 CP863:CP864 CS863:CS864">
    <cfRule type="containsText" dxfId="285" priority="271" stopIfTrue="1" operator="containsText" text="Media">
      <formula>NOT(ISERROR(SEARCH(("Media"),(CH863))))</formula>
    </cfRule>
  </conditionalFormatting>
  <conditionalFormatting sqref="CH863:CH864 CM863:CM864 CP863:CP864 CS863:CS864">
    <cfRule type="containsText" dxfId="284" priority="272" stopIfTrue="1" operator="containsText" text="Ninguna">
      <formula>NOT(ISERROR(SEARCH(("Ninguna"),(CH863))))</formula>
    </cfRule>
  </conditionalFormatting>
  <conditionalFormatting sqref="CH863:CH864 CM863:CM864 CP863:CP864 CS863:CS864">
    <cfRule type="containsText" dxfId="283" priority="273" stopIfTrue="1" operator="containsText" text="Baja">
      <formula>NOT(ISERROR(SEARCH(("Baja"),(CH863))))</formula>
    </cfRule>
  </conditionalFormatting>
  <conditionalFormatting sqref="CT863:CT864">
    <cfRule type="containsText" dxfId="282" priority="274" operator="containsText" text="Hipereutrofico">
      <formula>NOT(ISERROR(SEARCH(("Hipereutrofico"),(CT863))))</formula>
    </cfRule>
  </conditionalFormatting>
  <conditionalFormatting sqref="CT863:CT864">
    <cfRule type="containsText" dxfId="281" priority="275" operator="containsText" text="Eutrofico">
      <formula>NOT(ISERROR(SEARCH(("Eutrofico"),(CT863))))</formula>
    </cfRule>
  </conditionalFormatting>
  <conditionalFormatting sqref="CT863:CT864">
    <cfRule type="containsText" dxfId="280" priority="276" operator="containsText" text="Mesotrófico">
      <formula>NOT(ISERROR(SEARCH(("Mesotrófico"),(CT863))))</formula>
    </cfRule>
  </conditionalFormatting>
  <conditionalFormatting sqref="CT863:CT864">
    <cfRule type="containsText" dxfId="279" priority="277" operator="containsText" text="Oligotrófico">
      <formula>NOT(ISERROR(SEARCH(("Oligotrófico"),(CT863))))</formula>
    </cfRule>
  </conditionalFormatting>
  <conditionalFormatting sqref="CC863:CC864">
    <cfRule type="containsText" dxfId="278" priority="278" stopIfTrue="1" operator="containsText" text="MUY MALA">
      <formula>NOT(ISERROR(SEARCH(("MUY MALA"),(CC863))))</formula>
    </cfRule>
  </conditionalFormatting>
  <conditionalFormatting sqref="CC863:CC864">
    <cfRule type="containsText" dxfId="277" priority="279" stopIfTrue="1" operator="containsText" text="MALA">
      <formula>NOT(ISERROR(SEARCH(("MALA"),(CC863))))</formula>
    </cfRule>
  </conditionalFormatting>
  <conditionalFormatting sqref="CC863:CC864">
    <cfRule type="containsText" dxfId="276" priority="280" stopIfTrue="1" operator="containsText" text="REGULAR">
      <formula>NOT(ISERROR(SEARCH(("REGULAR"),(CC863))))</formula>
    </cfRule>
  </conditionalFormatting>
  <conditionalFormatting sqref="CC863:CC864">
    <cfRule type="containsText" dxfId="275" priority="281" stopIfTrue="1" operator="containsText" text="ACEPTABLE">
      <formula>NOT(ISERROR(SEARCH(("ACEPTABLE"),(CC863))))</formula>
    </cfRule>
  </conditionalFormatting>
  <conditionalFormatting sqref="CC863:CC864">
    <cfRule type="containsText" dxfId="274" priority="282" stopIfTrue="1" operator="containsText" text="BUENA ">
      <formula>NOT(ISERROR(SEARCH(("BUENA "),(CC863))))</formula>
    </cfRule>
  </conditionalFormatting>
  <conditionalFormatting sqref="CC863:CC864">
    <cfRule type="containsText" dxfId="273" priority="283" operator="containsText" text="Media">
      <formula>NOT(ISERROR(SEARCH(("Media"),(CC863))))</formula>
    </cfRule>
  </conditionalFormatting>
  <conditionalFormatting sqref="CC863:CC864">
    <cfRule type="containsText" dxfId="272" priority="284" operator="containsText" text="Excelente">
      <formula>NOT(ISERROR(SEARCH(("Excelente"),(CC863))))</formula>
    </cfRule>
  </conditionalFormatting>
  <conditionalFormatting sqref="CC863:CC864">
    <cfRule type="containsText" dxfId="271" priority="285" operator="containsText" text="Buena">
      <formula>NOT(ISERROR(SEARCH(("Buena"),(CC863))))</formula>
    </cfRule>
  </conditionalFormatting>
  <conditionalFormatting sqref="CC863:CC864">
    <cfRule type="containsText" dxfId="270" priority="286" operator="containsText" text="Malo">
      <formula>NOT(ISERROR(SEARCH(("Malo"),(CC863))))</formula>
    </cfRule>
  </conditionalFormatting>
  <conditionalFormatting sqref="CC863:CC864">
    <cfRule type="containsText" dxfId="269" priority="287" operator="containsText" text="Muy mala">
      <formula>NOT(ISERROR(SEARCH(("Muy mala"),(CC863))))</formula>
    </cfRule>
  </conditionalFormatting>
  <conditionalFormatting sqref="BI863:BR864 BT863:CT864">
    <cfRule type="containsBlanks" dxfId="268" priority="288">
      <formula>LEN(TRIM(BI863))=0</formula>
    </cfRule>
  </conditionalFormatting>
  <conditionalFormatting sqref="CH865:CH866 CM865:CM866 CP865:CP866 CS865:CS866">
    <cfRule type="containsText" dxfId="267" priority="249" stopIfTrue="1" operator="containsText" text="Muy Alta">
      <formula>NOT(ISERROR(SEARCH(("Muy Alta"),(CH865))))</formula>
    </cfRule>
  </conditionalFormatting>
  <conditionalFormatting sqref="CH865:CH866 CM865:CM866 CP865:CP866 CS865:CS866">
    <cfRule type="containsText" dxfId="266" priority="250" stopIfTrue="1" operator="containsText" text="Alta">
      <formula>NOT(ISERROR(SEARCH(("Alta"),(CH865))))</formula>
    </cfRule>
  </conditionalFormatting>
  <conditionalFormatting sqref="CH865:CH866 CM865:CM866 CP865:CP866 CS865:CS866">
    <cfRule type="containsText" dxfId="265" priority="251" stopIfTrue="1" operator="containsText" text="Media">
      <formula>NOT(ISERROR(SEARCH(("Media"),(CH865))))</formula>
    </cfRule>
  </conditionalFormatting>
  <conditionalFormatting sqref="CH865:CH866 CM865:CM866 CP865:CP866 CS865:CS866">
    <cfRule type="containsText" dxfId="264" priority="252" stopIfTrue="1" operator="containsText" text="Ninguna">
      <formula>NOT(ISERROR(SEARCH(("Ninguna"),(CH865))))</formula>
    </cfRule>
  </conditionalFormatting>
  <conditionalFormatting sqref="CH865:CH866 CM865:CM866 CP865:CP866 CS865:CS866">
    <cfRule type="containsText" dxfId="263" priority="253" stopIfTrue="1" operator="containsText" text="Baja">
      <formula>NOT(ISERROR(SEARCH(("Baja"),(CH865))))</formula>
    </cfRule>
  </conditionalFormatting>
  <conditionalFormatting sqref="CT865:CT866">
    <cfRule type="containsText" dxfId="262" priority="254" operator="containsText" text="Hipereutrofico">
      <formula>NOT(ISERROR(SEARCH(("Hipereutrofico"),(CT865))))</formula>
    </cfRule>
  </conditionalFormatting>
  <conditionalFormatting sqref="CT865:CT866">
    <cfRule type="containsText" dxfId="261" priority="255" operator="containsText" text="Eutrofico">
      <formula>NOT(ISERROR(SEARCH(("Eutrofico"),(CT865))))</formula>
    </cfRule>
  </conditionalFormatting>
  <conditionalFormatting sqref="CT865:CT866">
    <cfRule type="containsText" dxfId="260" priority="256" operator="containsText" text="Mesotrófico">
      <formula>NOT(ISERROR(SEARCH(("Mesotrófico"),(CT865))))</formula>
    </cfRule>
  </conditionalFormatting>
  <conditionalFormatting sqref="CT865:CT866">
    <cfRule type="containsText" dxfId="259" priority="257" operator="containsText" text="Oligotrófico">
      <formula>NOT(ISERROR(SEARCH(("Oligotrófico"),(CT865))))</formula>
    </cfRule>
  </conditionalFormatting>
  <conditionalFormatting sqref="CC865:CC866">
    <cfRule type="containsText" dxfId="258" priority="258" stopIfTrue="1" operator="containsText" text="MUY MALA">
      <formula>NOT(ISERROR(SEARCH(("MUY MALA"),(CC865))))</formula>
    </cfRule>
  </conditionalFormatting>
  <conditionalFormatting sqref="CC865:CC866">
    <cfRule type="containsText" dxfId="257" priority="259" stopIfTrue="1" operator="containsText" text="MALA">
      <formula>NOT(ISERROR(SEARCH(("MALA"),(CC865))))</formula>
    </cfRule>
  </conditionalFormatting>
  <conditionalFormatting sqref="CC865:CC866">
    <cfRule type="containsText" dxfId="256" priority="260" stopIfTrue="1" operator="containsText" text="REGULAR">
      <formula>NOT(ISERROR(SEARCH(("REGULAR"),(CC865))))</formula>
    </cfRule>
  </conditionalFormatting>
  <conditionalFormatting sqref="CC865:CC866">
    <cfRule type="containsText" dxfId="255" priority="261" stopIfTrue="1" operator="containsText" text="ACEPTABLE">
      <formula>NOT(ISERROR(SEARCH(("ACEPTABLE"),(CC865))))</formula>
    </cfRule>
  </conditionalFormatting>
  <conditionalFormatting sqref="CC865:CC866">
    <cfRule type="containsText" dxfId="254" priority="262" stopIfTrue="1" operator="containsText" text="BUENA ">
      <formula>NOT(ISERROR(SEARCH(("BUENA "),(CC865))))</formula>
    </cfRule>
  </conditionalFormatting>
  <conditionalFormatting sqref="CC865:CC866">
    <cfRule type="containsText" dxfId="253" priority="263" operator="containsText" text="Media">
      <formula>NOT(ISERROR(SEARCH(("Media"),(CC865))))</formula>
    </cfRule>
  </conditionalFormatting>
  <conditionalFormatting sqref="CC865:CC866">
    <cfRule type="containsText" dxfId="252" priority="264" operator="containsText" text="Excelente">
      <formula>NOT(ISERROR(SEARCH(("Excelente"),(CC865))))</formula>
    </cfRule>
  </conditionalFormatting>
  <conditionalFormatting sqref="CC865:CC866">
    <cfRule type="containsText" dxfId="251" priority="265" operator="containsText" text="Buena">
      <formula>NOT(ISERROR(SEARCH(("Buena"),(CC865))))</formula>
    </cfRule>
  </conditionalFormatting>
  <conditionalFormatting sqref="CC865:CC866">
    <cfRule type="containsText" dxfId="250" priority="266" operator="containsText" text="Malo">
      <formula>NOT(ISERROR(SEARCH(("Malo"),(CC865))))</formula>
    </cfRule>
  </conditionalFormatting>
  <conditionalFormatting sqref="CC865:CC866">
    <cfRule type="containsText" dxfId="249" priority="267" operator="containsText" text="Muy mala">
      <formula>NOT(ISERROR(SEARCH(("Muy mala"),(CC865))))</formula>
    </cfRule>
  </conditionalFormatting>
  <conditionalFormatting sqref="BI865:BR866 BT865:CT866">
    <cfRule type="containsBlanks" dxfId="248" priority="268">
      <formula>LEN(TRIM(BI865))=0</formula>
    </cfRule>
  </conditionalFormatting>
  <conditionalFormatting sqref="CH867:CH868 CM867:CM868 CP867:CP868 CS867:CS868">
    <cfRule type="containsText" dxfId="247" priority="229" stopIfTrue="1" operator="containsText" text="Muy Alta">
      <formula>NOT(ISERROR(SEARCH(("Muy Alta"),(CH867))))</formula>
    </cfRule>
  </conditionalFormatting>
  <conditionalFormatting sqref="CH867:CH868 CM867:CM868 CP867:CP868 CS867:CS868">
    <cfRule type="containsText" dxfId="246" priority="230" stopIfTrue="1" operator="containsText" text="Alta">
      <formula>NOT(ISERROR(SEARCH(("Alta"),(CH867))))</formula>
    </cfRule>
  </conditionalFormatting>
  <conditionalFormatting sqref="CH867:CH868 CM867:CM868 CP867:CP868 CS867:CS868">
    <cfRule type="containsText" dxfId="245" priority="231" stopIfTrue="1" operator="containsText" text="Media">
      <formula>NOT(ISERROR(SEARCH(("Media"),(CH867))))</formula>
    </cfRule>
  </conditionalFormatting>
  <conditionalFormatting sqref="CH867:CH868 CM867:CM868 CP867:CP868 CS867:CS868">
    <cfRule type="containsText" dxfId="244" priority="232" stopIfTrue="1" operator="containsText" text="Ninguna">
      <formula>NOT(ISERROR(SEARCH(("Ninguna"),(CH867))))</formula>
    </cfRule>
  </conditionalFormatting>
  <conditionalFormatting sqref="CH867:CH868 CM867:CM868 CP867:CP868 CS867:CS868">
    <cfRule type="containsText" dxfId="243" priority="233" stopIfTrue="1" operator="containsText" text="Baja">
      <formula>NOT(ISERROR(SEARCH(("Baja"),(CH867))))</formula>
    </cfRule>
  </conditionalFormatting>
  <conditionalFormatting sqref="CT867:CT868">
    <cfRule type="containsText" dxfId="242" priority="234" operator="containsText" text="Hipereutrofico">
      <formula>NOT(ISERROR(SEARCH(("Hipereutrofico"),(CT867))))</formula>
    </cfRule>
  </conditionalFormatting>
  <conditionalFormatting sqref="CT867:CT868">
    <cfRule type="containsText" dxfId="241" priority="235" operator="containsText" text="Eutrofico">
      <formula>NOT(ISERROR(SEARCH(("Eutrofico"),(CT867))))</formula>
    </cfRule>
  </conditionalFormatting>
  <conditionalFormatting sqref="CT867:CT868">
    <cfRule type="containsText" dxfId="240" priority="236" operator="containsText" text="Mesotrófico">
      <formula>NOT(ISERROR(SEARCH(("Mesotrófico"),(CT867))))</formula>
    </cfRule>
  </conditionalFormatting>
  <conditionalFormatting sqref="CT867:CT868">
    <cfRule type="containsText" dxfId="239" priority="237" operator="containsText" text="Oligotrófico">
      <formula>NOT(ISERROR(SEARCH(("Oligotrófico"),(CT867))))</formula>
    </cfRule>
  </conditionalFormatting>
  <conditionalFormatting sqref="CC867:CC868">
    <cfRule type="containsText" dxfId="238" priority="238" stopIfTrue="1" operator="containsText" text="MUY MALA">
      <formula>NOT(ISERROR(SEARCH(("MUY MALA"),(CC867))))</formula>
    </cfRule>
  </conditionalFormatting>
  <conditionalFormatting sqref="CC867:CC868">
    <cfRule type="containsText" dxfId="237" priority="239" stopIfTrue="1" operator="containsText" text="MALA">
      <formula>NOT(ISERROR(SEARCH(("MALA"),(CC867))))</formula>
    </cfRule>
  </conditionalFormatting>
  <conditionalFormatting sqref="CC867:CC868">
    <cfRule type="containsText" dxfId="236" priority="240" stopIfTrue="1" operator="containsText" text="REGULAR">
      <formula>NOT(ISERROR(SEARCH(("REGULAR"),(CC867))))</formula>
    </cfRule>
  </conditionalFormatting>
  <conditionalFormatting sqref="CC867:CC868">
    <cfRule type="containsText" dxfId="235" priority="241" stopIfTrue="1" operator="containsText" text="ACEPTABLE">
      <formula>NOT(ISERROR(SEARCH(("ACEPTABLE"),(CC867))))</formula>
    </cfRule>
  </conditionalFormatting>
  <conditionalFormatting sqref="CC867:CC868">
    <cfRule type="containsText" dxfId="234" priority="242" stopIfTrue="1" operator="containsText" text="BUENA ">
      <formula>NOT(ISERROR(SEARCH(("BUENA "),(CC867))))</formula>
    </cfRule>
  </conditionalFormatting>
  <conditionalFormatting sqref="CC867:CC868">
    <cfRule type="containsText" dxfId="233" priority="243" operator="containsText" text="Media">
      <formula>NOT(ISERROR(SEARCH(("Media"),(CC867))))</formula>
    </cfRule>
  </conditionalFormatting>
  <conditionalFormatting sqref="CC867:CC868">
    <cfRule type="containsText" dxfId="232" priority="244" operator="containsText" text="Excelente">
      <formula>NOT(ISERROR(SEARCH(("Excelente"),(CC867))))</formula>
    </cfRule>
  </conditionalFormatting>
  <conditionalFormatting sqref="CC867:CC868">
    <cfRule type="containsText" dxfId="231" priority="245" operator="containsText" text="Buena">
      <formula>NOT(ISERROR(SEARCH(("Buena"),(CC867))))</formula>
    </cfRule>
  </conditionalFormatting>
  <conditionalFormatting sqref="CC867:CC868">
    <cfRule type="containsText" dxfId="230" priority="246" operator="containsText" text="Malo">
      <formula>NOT(ISERROR(SEARCH(("Malo"),(CC867))))</formula>
    </cfRule>
  </conditionalFormatting>
  <conditionalFormatting sqref="CC867:CC868">
    <cfRule type="containsText" dxfId="229" priority="247" operator="containsText" text="Muy mala">
      <formula>NOT(ISERROR(SEARCH(("Muy mala"),(CC867))))</formula>
    </cfRule>
  </conditionalFormatting>
  <conditionalFormatting sqref="BI867:BR868 BT867:CT868">
    <cfRule type="containsBlanks" dxfId="228" priority="248">
      <formula>LEN(TRIM(BI867))=0</formula>
    </cfRule>
  </conditionalFormatting>
  <conditionalFormatting sqref="CH869:CH870 CM869:CM870 CP869:CP870 CS869:CS870">
    <cfRule type="containsText" dxfId="227" priority="209" stopIfTrue="1" operator="containsText" text="Muy Alta">
      <formula>NOT(ISERROR(SEARCH(("Muy Alta"),(CH869))))</formula>
    </cfRule>
  </conditionalFormatting>
  <conditionalFormatting sqref="CH869:CH870 CM869:CM870 CP869:CP870 CS869:CS870">
    <cfRule type="containsText" dxfId="226" priority="210" stopIfTrue="1" operator="containsText" text="Alta">
      <formula>NOT(ISERROR(SEARCH(("Alta"),(CH869))))</formula>
    </cfRule>
  </conditionalFormatting>
  <conditionalFormatting sqref="CH869:CH870 CM869:CM870 CP869:CP870 CS869:CS870">
    <cfRule type="containsText" dxfId="225" priority="211" stopIfTrue="1" operator="containsText" text="Media">
      <formula>NOT(ISERROR(SEARCH(("Media"),(CH869))))</formula>
    </cfRule>
  </conditionalFormatting>
  <conditionalFormatting sqref="CH869:CH870 CM869:CM870 CP869:CP870 CS869:CS870">
    <cfRule type="containsText" dxfId="224" priority="212" stopIfTrue="1" operator="containsText" text="Ninguna">
      <formula>NOT(ISERROR(SEARCH(("Ninguna"),(CH869))))</formula>
    </cfRule>
  </conditionalFormatting>
  <conditionalFormatting sqref="CH869:CH870 CM869:CM870 CP869:CP870 CS869:CS870">
    <cfRule type="containsText" dxfId="223" priority="213" stopIfTrue="1" operator="containsText" text="Baja">
      <formula>NOT(ISERROR(SEARCH(("Baja"),(CH869))))</formula>
    </cfRule>
  </conditionalFormatting>
  <conditionalFormatting sqref="CT869:CT870">
    <cfRule type="containsText" dxfId="222" priority="214" operator="containsText" text="Hipereutrofico">
      <formula>NOT(ISERROR(SEARCH(("Hipereutrofico"),(CT869))))</formula>
    </cfRule>
  </conditionalFormatting>
  <conditionalFormatting sqref="CT869:CT870">
    <cfRule type="containsText" dxfId="221" priority="215" operator="containsText" text="Eutrofico">
      <formula>NOT(ISERROR(SEARCH(("Eutrofico"),(CT869))))</formula>
    </cfRule>
  </conditionalFormatting>
  <conditionalFormatting sqref="CT869:CT870">
    <cfRule type="containsText" dxfId="220" priority="216" operator="containsText" text="Mesotrófico">
      <formula>NOT(ISERROR(SEARCH(("Mesotrófico"),(CT869))))</formula>
    </cfRule>
  </conditionalFormatting>
  <conditionalFormatting sqref="CT869:CT870">
    <cfRule type="containsText" dxfId="219" priority="217" operator="containsText" text="Oligotrófico">
      <formula>NOT(ISERROR(SEARCH(("Oligotrófico"),(CT869))))</formula>
    </cfRule>
  </conditionalFormatting>
  <conditionalFormatting sqref="CC869:CC870">
    <cfRule type="containsText" dxfId="218" priority="218" stopIfTrue="1" operator="containsText" text="MUY MALA">
      <formula>NOT(ISERROR(SEARCH(("MUY MALA"),(CC869))))</formula>
    </cfRule>
  </conditionalFormatting>
  <conditionalFormatting sqref="CC869:CC870">
    <cfRule type="containsText" dxfId="217" priority="219" stopIfTrue="1" operator="containsText" text="MALA">
      <formula>NOT(ISERROR(SEARCH(("MALA"),(CC869))))</formula>
    </cfRule>
  </conditionalFormatting>
  <conditionalFormatting sqref="CC869:CC870">
    <cfRule type="containsText" dxfId="216" priority="220" stopIfTrue="1" operator="containsText" text="REGULAR">
      <formula>NOT(ISERROR(SEARCH(("REGULAR"),(CC869))))</formula>
    </cfRule>
  </conditionalFormatting>
  <conditionalFormatting sqref="CC869:CC870">
    <cfRule type="containsText" dxfId="215" priority="221" stopIfTrue="1" operator="containsText" text="ACEPTABLE">
      <formula>NOT(ISERROR(SEARCH(("ACEPTABLE"),(CC869))))</formula>
    </cfRule>
  </conditionalFormatting>
  <conditionalFormatting sqref="CC869:CC870">
    <cfRule type="containsText" dxfId="214" priority="222" stopIfTrue="1" operator="containsText" text="BUENA ">
      <formula>NOT(ISERROR(SEARCH(("BUENA "),(CC869))))</formula>
    </cfRule>
  </conditionalFormatting>
  <conditionalFormatting sqref="CC869:CC870">
    <cfRule type="containsText" dxfId="213" priority="223" operator="containsText" text="Media">
      <formula>NOT(ISERROR(SEARCH(("Media"),(CC869))))</formula>
    </cfRule>
  </conditionalFormatting>
  <conditionalFormatting sqref="CC869:CC870">
    <cfRule type="containsText" dxfId="212" priority="224" operator="containsText" text="Excelente">
      <formula>NOT(ISERROR(SEARCH(("Excelente"),(CC869))))</formula>
    </cfRule>
  </conditionalFormatting>
  <conditionalFormatting sqref="CC869:CC870">
    <cfRule type="containsText" dxfId="211" priority="225" operator="containsText" text="Buena">
      <formula>NOT(ISERROR(SEARCH(("Buena"),(CC869))))</formula>
    </cfRule>
  </conditionalFormatting>
  <conditionalFormatting sqref="CC869:CC870">
    <cfRule type="containsText" dxfId="210" priority="226" operator="containsText" text="Malo">
      <formula>NOT(ISERROR(SEARCH(("Malo"),(CC869))))</formula>
    </cfRule>
  </conditionalFormatting>
  <conditionalFormatting sqref="CC869:CC870">
    <cfRule type="containsText" dxfId="209" priority="227" operator="containsText" text="Muy mala">
      <formula>NOT(ISERROR(SEARCH(("Muy mala"),(CC869))))</formula>
    </cfRule>
  </conditionalFormatting>
  <conditionalFormatting sqref="BI869:BR870 BT869:CT870">
    <cfRule type="containsBlanks" dxfId="208" priority="228">
      <formula>LEN(TRIM(BI869))=0</formula>
    </cfRule>
  </conditionalFormatting>
  <conditionalFormatting sqref="CH871:CH872 CM871:CM872 CP871:CP872 CS871:CS872">
    <cfRule type="containsText" dxfId="207" priority="189" stopIfTrue="1" operator="containsText" text="Muy Alta">
      <formula>NOT(ISERROR(SEARCH(("Muy Alta"),(CH871))))</formula>
    </cfRule>
  </conditionalFormatting>
  <conditionalFormatting sqref="CH871:CH872 CM871:CM872 CP871:CP872 CS871:CS872">
    <cfRule type="containsText" dxfId="206" priority="190" stopIfTrue="1" operator="containsText" text="Alta">
      <formula>NOT(ISERROR(SEARCH(("Alta"),(CH871))))</formula>
    </cfRule>
  </conditionalFormatting>
  <conditionalFormatting sqref="CH871:CH872 CM871:CM872 CP871:CP872 CS871:CS872">
    <cfRule type="containsText" dxfId="205" priority="191" stopIfTrue="1" operator="containsText" text="Media">
      <formula>NOT(ISERROR(SEARCH(("Media"),(CH871))))</formula>
    </cfRule>
  </conditionalFormatting>
  <conditionalFormatting sqref="CH871:CH872 CM871:CM872 CP871:CP872 CS871:CS872">
    <cfRule type="containsText" dxfId="204" priority="192" stopIfTrue="1" operator="containsText" text="Ninguna">
      <formula>NOT(ISERROR(SEARCH(("Ninguna"),(CH871))))</formula>
    </cfRule>
  </conditionalFormatting>
  <conditionalFormatting sqref="CH871:CH872 CM871:CM872 CP871:CP872 CS871:CS872">
    <cfRule type="containsText" dxfId="203" priority="193" stopIfTrue="1" operator="containsText" text="Baja">
      <formula>NOT(ISERROR(SEARCH(("Baja"),(CH871))))</formula>
    </cfRule>
  </conditionalFormatting>
  <conditionalFormatting sqref="CT871:CT872">
    <cfRule type="containsText" dxfId="202" priority="194" operator="containsText" text="Hipereutrofico">
      <formula>NOT(ISERROR(SEARCH(("Hipereutrofico"),(CT871))))</formula>
    </cfRule>
  </conditionalFormatting>
  <conditionalFormatting sqref="CT871:CT872">
    <cfRule type="containsText" dxfId="201" priority="195" operator="containsText" text="Eutrofico">
      <formula>NOT(ISERROR(SEARCH(("Eutrofico"),(CT871))))</formula>
    </cfRule>
  </conditionalFormatting>
  <conditionalFormatting sqref="CT871:CT872">
    <cfRule type="containsText" dxfId="200" priority="196" operator="containsText" text="Mesotrófico">
      <formula>NOT(ISERROR(SEARCH(("Mesotrófico"),(CT871))))</formula>
    </cfRule>
  </conditionalFormatting>
  <conditionalFormatting sqref="CT871:CT872">
    <cfRule type="containsText" dxfId="199" priority="197" operator="containsText" text="Oligotrófico">
      <formula>NOT(ISERROR(SEARCH(("Oligotrófico"),(CT871))))</formula>
    </cfRule>
  </conditionalFormatting>
  <conditionalFormatting sqref="CC871:CC872">
    <cfRule type="containsText" dxfId="198" priority="198" stopIfTrue="1" operator="containsText" text="MUY MALA">
      <formula>NOT(ISERROR(SEARCH(("MUY MALA"),(CC871))))</formula>
    </cfRule>
  </conditionalFormatting>
  <conditionalFormatting sqref="CC871:CC872">
    <cfRule type="containsText" dxfId="197" priority="199" stopIfTrue="1" operator="containsText" text="MALA">
      <formula>NOT(ISERROR(SEARCH(("MALA"),(CC871))))</formula>
    </cfRule>
  </conditionalFormatting>
  <conditionalFormatting sqref="CC871:CC872">
    <cfRule type="containsText" dxfId="196" priority="200" stopIfTrue="1" operator="containsText" text="REGULAR">
      <formula>NOT(ISERROR(SEARCH(("REGULAR"),(CC871))))</formula>
    </cfRule>
  </conditionalFormatting>
  <conditionalFormatting sqref="CC871:CC872">
    <cfRule type="containsText" dxfId="195" priority="201" stopIfTrue="1" operator="containsText" text="ACEPTABLE">
      <formula>NOT(ISERROR(SEARCH(("ACEPTABLE"),(CC871))))</formula>
    </cfRule>
  </conditionalFormatting>
  <conditionalFormatting sqref="CC871:CC872">
    <cfRule type="containsText" dxfId="194" priority="202" stopIfTrue="1" operator="containsText" text="BUENA ">
      <formula>NOT(ISERROR(SEARCH(("BUENA "),(CC871))))</formula>
    </cfRule>
  </conditionalFormatting>
  <conditionalFormatting sqref="CC871:CC872">
    <cfRule type="containsText" dxfId="193" priority="203" operator="containsText" text="Media">
      <formula>NOT(ISERROR(SEARCH(("Media"),(CC871))))</formula>
    </cfRule>
  </conditionalFormatting>
  <conditionalFormatting sqref="CC871:CC872">
    <cfRule type="containsText" dxfId="192" priority="204" operator="containsText" text="Excelente">
      <formula>NOT(ISERROR(SEARCH(("Excelente"),(CC871))))</formula>
    </cfRule>
  </conditionalFormatting>
  <conditionalFormatting sqref="CC871:CC872">
    <cfRule type="containsText" dxfId="191" priority="205" operator="containsText" text="Buena">
      <formula>NOT(ISERROR(SEARCH(("Buena"),(CC871))))</formula>
    </cfRule>
  </conditionalFormatting>
  <conditionalFormatting sqref="CC871:CC872">
    <cfRule type="containsText" dxfId="190" priority="206" operator="containsText" text="Malo">
      <formula>NOT(ISERROR(SEARCH(("Malo"),(CC871))))</formula>
    </cfRule>
  </conditionalFormatting>
  <conditionalFormatting sqref="CC871:CC872">
    <cfRule type="containsText" dxfId="189" priority="207" operator="containsText" text="Muy mala">
      <formula>NOT(ISERROR(SEARCH(("Muy mala"),(CC871))))</formula>
    </cfRule>
  </conditionalFormatting>
  <conditionalFormatting sqref="BI871:BR872 BT871:CT872">
    <cfRule type="containsBlanks" dxfId="188" priority="208">
      <formula>LEN(TRIM(BI871))=0</formula>
    </cfRule>
  </conditionalFormatting>
  <conditionalFormatting sqref="CH873:CH874 CM873:CM874 CP873:CP874 CS873:CS874">
    <cfRule type="containsText" dxfId="187" priority="169" stopIfTrue="1" operator="containsText" text="Muy Alta">
      <formula>NOT(ISERROR(SEARCH(("Muy Alta"),(CH873))))</formula>
    </cfRule>
  </conditionalFormatting>
  <conditionalFormatting sqref="CH873:CH874 CM873:CM874 CP873:CP874 CS873:CS874">
    <cfRule type="containsText" dxfId="186" priority="170" stopIfTrue="1" operator="containsText" text="Alta">
      <formula>NOT(ISERROR(SEARCH(("Alta"),(CH873))))</formula>
    </cfRule>
  </conditionalFormatting>
  <conditionalFormatting sqref="CH873:CH874 CM873:CM874 CP873:CP874 CS873:CS874">
    <cfRule type="containsText" dxfId="185" priority="171" stopIfTrue="1" operator="containsText" text="Media">
      <formula>NOT(ISERROR(SEARCH(("Media"),(CH873))))</formula>
    </cfRule>
  </conditionalFormatting>
  <conditionalFormatting sqref="CH873:CH874 CM873:CM874 CP873:CP874 CS873:CS874">
    <cfRule type="containsText" dxfId="184" priority="172" stopIfTrue="1" operator="containsText" text="Ninguna">
      <formula>NOT(ISERROR(SEARCH(("Ninguna"),(CH873))))</formula>
    </cfRule>
  </conditionalFormatting>
  <conditionalFormatting sqref="CH873:CH874 CM873:CM874 CP873:CP874 CS873:CS874">
    <cfRule type="containsText" dxfId="183" priority="173" stopIfTrue="1" operator="containsText" text="Baja">
      <formula>NOT(ISERROR(SEARCH(("Baja"),(CH873))))</formula>
    </cfRule>
  </conditionalFormatting>
  <conditionalFormatting sqref="CT873:CT874">
    <cfRule type="containsText" dxfId="182" priority="174" operator="containsText" text="Hipereutrofico">
      <formula>NOT(ISERROR(SEARCH(("Hipereutrofico"),(CT873))))</formula>
    </cfRule>
  </conditionalFormatting>
  <conditionalFormatting sqref="CT873:CT874">
    <cfRule type="containsText" dxfId="181" priority="175" operator="containsText" text="Eutrofico">
      <formula>NOT(ISERROR(SEARCH(("Eutrofico"),(CT873))))</formula>
    </cfRule>
  </conditionalFormatting>
  <conditionalFormatting sqref="CT873:CT874">
    <cfRule type="containsText" dxfId="180" priority="176" operator="containsText" text="Mesotrófico">
      <formula>NOT(ISERROR(SEARCH(("Mesotrófico"),(CT873))))</formula>
    </cfRule>
  </conditionalFormatting>
  <conditionalFormatting sqref="CT873:CT874">
    <cfRule type="containsText" dxfId="179" priority="177" operator="containsText" text="Oligotrófico">
      <formula>NOT(ISERROR(SEARCH(("Oligotrófico"),(CT873))))</formula>
    </cfRule>
  </conditionalFormatting>
  <conditionalFormatting sqref="CC873:CC874">
    <cfRule type="containsText" dxfId="178" priority="178" stopIfTrue="1" operator="containsText" text="MUY MALA">
      <formula>NOT(ISERROR(SEARCH(("MUY MALA"),(CC873))))</formula>
    </cfRule>
  </conditionalFormatting>
  <conditionalFormatting sqref="CC873:CC874">
    <cfRule type="containsText" dxfId="177" priority="179" stopIfTrue="1" operator="containsText" text="MALA">
      <formula>NOT(ISERROR(SEARCH(("MALA"),(CC873))))</formula>
    </cfRule>
  </conditionalFormatting>
  <conditionalFormatting sqref="CC873:CC874">
    <cfRule type="containsText" dxfId="176" priority="180" stopIfTrue="1" operator="containsText" text="REGULAR">
      <formula>NOT(ISERROR(SEARCH(("REGULAR"),(CC873))))</formula>
    </cfRule>
  </conditionalFormatting>
  <conditionalFormatting sqref="CC873:CC874">
    <cfRule type="containsText" dxfId="175" priority="181" stopIfTrue="1" operator="containsText" text="ACEPTABLE">
      <formula>NOT(ISERROR(SEARCH(("ACEPTABLE"),(CC873))))</formula>
    </cfRule>
  </conditionalFormatting>
  <conditionalFormatting sqref="CC873:CC874">
    <cfRule type="containsText" dxfId="174" priority="182" stopIfTrue="1" operator="containsText" text="BUENA ">
      <formula>NOT(ISERROR(SEARCH(("BUENA "),(CC873))))</formula>
    </cfRule>
  </conditionalFormatting>
  <conditionalFormatting sqref="CC873:CC874">
    <cfRule type="containsText" dxfId="173" priority="183" operator="containsText" text="Media">
      <formula>NOT(ISERROR(SEARCH(("Media"),(CC873))))</formula>
    </cfRule>
  </conditionalFormatting>
  <conditionalFormatting sqref="CC873:CC874">
    <cfRule type="containsText" dxfId="172" priority="184" operator="containsText" text="Excelente">
      <formula>NOT(ISERROR(SEARCH(("Excelente"),(CC873))))</formula>
    </cfRule>
  </conditionalFormatting>
  <conditionalFormatting sqref="CC873:CC874">
    <cfRule type="containsText" dxfId="171" priority="185" operator="containsText" text="Buena">
      <formula>NOT(ISERROR(SEARCH(("Buena"),(CC873))))</formula>
    </cfRule>
  </conditionalFormatting>
  <conditionalFormatting sqref="CC873:CC874">
    <cfRule type="containsText" dxfId="170" priority="186" operator="containsText" text="Malo">
      <formula>NOT(ISERROR(SEARCH(("Malo"),(CC873))))</formula>
    </cfRule>
  </conditionalFormatting>
  <conditionalFormatting sqref="CC873:CC874">
    <cfRule type="containsText" dxfId="169" priority="187" operator="containsText" text="Muy mala">
      <formula>NOT(ISERROR(SEARCH(("Muy mala"),(CC873))))</formula>
    </cfRule>
  </conditionalFormatting>
  <conditionalFormatting sqref="BI873:BR874 BT873:CT874">
    <cfRule type="containsBlanks" dxfId="168" priority="188">
      <formula>LEN(TRIM(BI873))=0</formula>
    </cfRule>
  </conditionalFormatting>
  <conditionalFormatting sqref="CH875:CH876 CM875:CM876 CP875:CP876 CS875:CS876">
    <cfRule type="containsText" dxfId="167" priority="149" stopIfTrue="1" operator="containsText" text="Muy Alta">
      <formula>NOT(ISERROR(SEARCH(("Muy Alta"),(CH875))))</formula>
    </cfRule>
  </conditionalFormatting>
  <conditionalFormatting sqref="CH875:CH876 CM875:CM876 CP875:CP876 CS875:CS876">
    <cfRule type="containsText" dxfId="166" priority="150" stopIfTrue="1" operator="containsText" text="Alta">
      <formula>NOT(ISERROR(SEARCH(("Alta"),(CH875))))</formula>
    </cfRule>
  </conditionalFormatting>
  <conditionalFormatting sqref="CH875:CH876 CM875:CM876 CP875:CP876 CS875:CS876">
    <cfRule type="containsText" dxfId="165" priority="151" stopIfTrue="1" operator="containsText" text="Media">
      <formula>NOT(ISERROR(SEARCH(("Media"),(CH875))))</formula>
    </cfRule>
  </conditionalFormatting>
  <conditionalFormatting sqref="CH875:CH876 CM875:CM876 CP875:CP876 CS875:CS876">
    <cfRule type="containsText" dxfId="164" priority="152" stopIfTrue="1" operator="containsText" text="Ninguna">
      <formula>NOT(ISERROR(SEARCH(("Ninguna"),(CH875))))</formula>
    </cfRule>
  </conditionalFormatting>
  <conditionalFormatting sqref="CH875:CH876 CM875:CM876 CP875:CP876 CS875:CS876">
    <cfRule type="containsText" dxfId="163" priority="153" stopIfTrue="1" operator="containsText" text="Baja">
      <formula>NOT(ISERROR(SEARCH(("Baja"),(CH875))))</formula>
    </cfRule>
  </conditionalFormatting>
  <conditionalFormatting sqref="CT875:CT876">
    <cfRule type="containsText" dxfId="162" priority="154" operator="containsText" text="Hipereutrofico">
      <formula>NOT(ISERROR(SEARCH(("Hipereutrofico"),(CT875))))</formula>
    </cfRule>
  </conditionalFormatting>
  <conditionalFormatting sqref="CT875:CT876">
    <cfRule type="containsText" dxfId="161" priority="155" operator="containsText" text="Eutrofico">
      <formula>NOT(ISERROR(SEARCH(("Eutrofico"),(CT875))))</formula>
    </cfRule>
  </conditionalFormatting>
  <conditionalFormatting sqref="CT875:CT876">
    <cfRule type="containsText" dxfId="160" priority="156" operator="containsText" text="Mesotrófico">
      <formula>NOT(ISERROR(SEARCH(("Mesotrófico"),(CT875))))</formula>
    </cfRule>
  </conditionalFormatting>
  <conditionalFormatting sqref="CT875:CT876">
    <cfRule type="containsText" dxfId="159" priority="157" operator="containsText" text="Oligotrófico">
      <formula>NOT(ISERROR(SEARCH(("Oligotrófico"),(CT875))))</formula>
    </cfRule>
  </conditionalFormatting>
  <conditionalFormatting sqref="CC875:CC876">
    <cfRule type="containsText" dxfId="158" priority="158" stopIfTrue="1" operator="containsText" text="MUY MALA">
      <formula>NOT(ISERROR(SEARCH(("MUY MALA"),(CC875))))</formula>
    </cfRule>
  </conditionalFormatting>
  <conditionalFormatting sqref="CC875:CC876">
    <cfRule type="containsText" dxfId="157" priority="159" stopIfTrue="1" operator="containsText" text="MALA">
      <formula>NOT(ISERROR(SEARCH(("MALA"),(CC875))))</formula>
    </cfRule>
  </conditionalFormatting>
  <conditionalFormatting sqref="CC875:CC876">
    <cfRule type="containsText" dxfId="156" priority="160" stopIfTrue="1" operator="containsText" text="REGULAR">
      <formula>NOT(ISERROR(SEARCH(("REGULAR"),(CC875))))</formula>
    </cfRule>
  </conditionalFormatting>
  <conditionalFormatting sqref="CC875:CC876">
    <cfRule type="containsText" dxfId="155" priority="161" stopIfTrue="1" operator="containsText" text="ACEPTABLE">
      <formula>NOT(ISERROR(SEARCH(("ACEPTABLE"),(CC875))))</formula>
    </cfRule>
  </conditionalFormatting>
  <conditionalFormatting sqref="CC875:CC876">
    <cfRule type="containsText" dxfId="154" priority="162" stopIfTrue="1" operator="containsText" text="BUENA ">
      <formula>NOT(ISERROR(SEARCH(("BUENA "),(CC875))))</formula>
    </cfRule>
  </conditionalFormatting>
  <conditionalFormatting sqref="CC875:CC876">
    <cfRule type="containsText" dxfId="153" priority="163" operator="containsText" text="Media">
      <formula>NOT(ISERROR(SEARCH(("Media"),(CC875))))</formula>
    </cfRule>
  </conditionalFormatting>
  <conditionalFormatting sqref="CC875:CC876">
    <cfRule type="containsText" dxfId="152" priority="164" operator="containsText" text="Excelente">
      <formula>NOT(ISERROR(SEARCH(("Excelente"),(CC875))))</formula>
    </cfRule>
  </conditionalFormatting>
  <conditionalFormatting sqref="CC875:CC876">
    <cfRule type="containsText" dxfId="151" priority="165" operator="containsText" text="Buena">
      <formula>NOT(ISERROR(SEARCH(("Buena"),(CC875))))</formula>
    </cfRule>
  </conditionalFormatting>
  <conditionalFormatting sqref="CC875:CC876">
    <cfRule type="containsText" dxfId="150" priority="166" operator="containsText" text="Malo">
      <formula>NOT(ISERROR(SEARCH(("Malo"),(CC875))))</formula>
    </cfRule>
  </conditionalFormatting>
  <conditionalFormatting sqref="CC875:CC876">
    <cfRule type="containsText" dxfId="149" priority="167" operator="containsText" text="Muy mala">
      <formula>NOT(ISERROR(SEARCH(("Muy mala"),(CC875))))</formula>
    </cfRule>
  </conditionalFormatting>
  <conditionalFormatting sqref="BI875:BR876 BT875:CT876">
    <cfRule type="containsBlanks" dxfId="148" priority="168">
      <formula>LEN(TRIM(BI875))=0</formula>
    </cfRule>
  </conditionalFormatting>
  <conditionalFormatting sqref="CH877:CH878 CM877:CM878 CP877:CP878 CS877:CS878">
    <cfRule type="containsText" dxfId="147" priority="129" stopIfTrue="1" operator="containsText" text="Muy Alta">
      <formula>NOT(ISERROR(SEARCH(("Muy Alta"),(CH877))))</formula>
    </cfRule>
  </conditionalFormatting>
  <conditionalFormatting sqref="CH877:CH878 CM877:CM878 CP877:CP878 CS877:CS878">
    <cfRule type="containsText" dxfId="146" priority="130" stopIfTrue="1" operator="containsText" text="Alta">
      <formula>NOT(ISERROR(SEARCH(("Alta"),(CH877))))</formula>
    </cfRule>
  </conditionalFormatting>
  <conditionalFormatting sqref="CH877:CH878 CM877:CM878 CP877:CP878 CS877:CS878">
    <cfRule type="containsText" dxfId="145" priority="131" stopIfTrue="1" operator="containsText" text="Media">
      <formula>NOT(ISERROR(SEARCH(("Media"),(CH877))))</formula>
    </cfRule>
  </conditionalFormatting>
  <conditionalFormatting sqref="CH877:CH878 CM877:CM878 CP877:CP878 CS877:CS878">
    <cfRule type="containsText" dxfId="144" priority="132" stopIfTrue="1" operator="containsText" text="Ninguna">
      <formula>NOT(ISERROR(SEARCH(("Ninguna"),(CH877))))</formula>
    </cfRule>
  </conditionalFormatting>
  <conditionalFormatting sqref="CH877:CH878 CM877:CM878 CP877:CP878 CS877:CS878">
    <cfRule type="containsText" dxfId="143" priority="133" stopIfTrue="1" operator="containsText" text="Baja">
      <formula>NOT(ISERROR(SEARCH(("Baja"),(CH877))))</formula>
    </cfRule>
  </conditionalFormatting>
  <conditionalFormatting sqref="CT877:CT878">
    <cfRule type="containsText" dxfId="142" priority="134" operator="containsText" text="Hipereutrofico">
      <formula>NOT(ISERROR(SEARCH(("Hipereutrofico"),(CT877))))</formula>
    </cfRule>
  </conditionalFormatting>
  <conditionalFormatting sqref="CT877:CT878">
    <cfRule type="containsText" dxfId="141" priority="135" operator="containsText" text="Eutrofico">
      <formula>NOT(ISERROR(SEARCH(("Eutrofico"),(CT877))))</formula>
    </cfRule>
  </conditionalFormatting>
  <conditionalFormatting sqref="CT877:CT878">
    <cfRule type="containsText" dxfId="140" priority="136" operator="containsText" text="Mesotrófico">
      <formula>NOT(ISERROR(SEARCH(("Mesotrófico"),(CT877))))</formula>
    </cfRule>
  </conditionalFormatting>
  <conditionalFormatting sqref="CT877:CT878">
    <cfRule type="containsText" dxfId="139" priority="137" operator="containsText" text="Oligotrófico">
      <formula>NOT(ISERROR(SEARCH(("Oligotrófico"),(CT877))))</formula>
    </cfRule>
  </conditionalFormatting>
  <conditionalFormatting sqref="CC877:CC878">
    <cfRule type="containsText" dxfId="138" priority="138" stopIfTrue="1" operator="containsText" text="MUY MALA">
      <formula>NOT(ISERROR(SEARCH(("MUY MALA"),(CC877))))</formula>
    </cfRule>
  </conditionalFormatting>
  <conditionalFormatting sqref="CC877:CC878">
    <cfRule type="containsText" dxfId="137" priority="139" stopIfTrue="1" operator="containsText" text="MALA">
      <formula>NOT(ISERROR(SEARCH(("MALA"),(CC877))))</formula>
    </cfRule>
  </conditionalFormatting>
  <conditionalFormatting sqref="CC877:CC878">
    <cfRule type="containsText" dxfId="136" priority="140" stopIfTrue="1" operator="containsText" text="REGULAR">
      <formula>NOT(ISERROR(SEARCH(("REGULAR"),(CC877))))</formula>
    </cfRule>
  </conditionalFormatting>
  <conditionalFormatting sqref="CC877:CC878">
    <cfRule type="containsText" dxfId="135" priority="141" stopIfTrue="1" operator="containsText" text="ACEPTABLE">
      <formula>NOT(ISERROR(SEARCH(("ACEPTABLE"),(CC877))))</formula>
    </cfRule>
  </conditionalFormatting>
  <conditionalFormatting sqref="CC877:CC878">
    <cfRule type="containsText" dxfId="134" priority="142" stopIfTrue="1" operator="containsText" text="BUENA ">
      <formula>NOT(ISERROR(SEARCH(("BUENA "),(CC877))))</formula>
    </cfRule>
  </conditionalFormatting>
  <conditionalFormatting sqref="CC877:CC878">
    <cfRule type="containsText" dxfId="133" priority="143" operator="containsText" text="Media">
      <formula>NOT(ISERROR(SEARCH(("Media"),(CC877))))</formula>
    </cfRule>
  </conditionalFormatting>
  <conditionalFormatting sqref="CC877:CC878">
    <cfRule type="containsText" dxfId="132" priority="144" operator="containsText" text="Excelente">
      <formula>NOT(ISERROR(SEARCH(("Excelente"),(CC877))))</formula>
    </cfRule>
  </conditionalFormatting>
  <conditionalFormatting sqref="CC877:CC878">
    <cfRule type="containsText" dxfId="131" priority="145" operator="containsText" text="Buena">
      <formula>NOT(ISERROR(SEARCH(("Buena"),(CC877))))</formula>
    </cfRule>
  </conditionalFormatting>
  <conditionalFormatting sqref="CC877:CC878">
    <cfRule type="containsText" dxfId="130" priority="146" operator="containsText" text="Malo">
      <formula>NOT(ISERROR(SEARCH(("Malo"),(CC877))))</formula>
    </cfRule>
  </conditionalFormatting>
  <conditionalFormatting sqref="CC877:CC878">
    <cfRule type="containsText" dxfId="129" priority="147" operator="containsText" text="Muy mala">
      <formula>NOT(ISERROR(SEARCH(("Muy mala"),(CC877))))</formula>
    </cfRule>
  </conditionalFormatting>
  <conditionalFormatting sqref="BI877:BR878 BT877:CT878">
    <cfRule type="containsBlanks" dxfId="128" priority="148">
      <formula>LEN(TRIM(BI877))=0</formula>
    </cfRule>
  </conditionalFormatting>
  <conditionalFormatting sqref="CH879:CH880 CM879:CM880 CP879:CP880 CS879:CS880">
    <cfRule type="containsText" dxfId="127" priority="109" stopIfTrue="1" operator="containsText" text="Muy Alta">
      <formula>NOT(ISERROR(SEARCH(("Muy Alta"),(CH879))))</formula>
    </cfRule>
  </conditionalFormatting>
  <conditionalFormatting sqref="CH879:CH880 CM879:CM880 CP879:CP880 CS879:CS880">
    <cfRule type="containsText" dxfId="126" priority="110" stopIfTrue="1" operator="containsText" text="Alta">
      <formula>NOT(ISERROR(SEARCH(("Alta"),(CH879))))</formula>
    </cfRule>
  </conditionalFormatting>
  <conditionalFormatting sqref="CH879:CH880 CM879:CM880 CP879:CP880 CS879:CS880">
    <cfRule type="containsText" dxfId="125" priority="111" stopIfTrue="1" operator="containsText" text="Media">
      <formula>NOT(ISERROR(SEARCH(("Media"),(CH879))))</formula>
    </cfRule>
  </conditionalFormatting>
  <conditionalFormatting sqref="CH879:CH880 CM879:CM880 CP879:CP880 CS879:CS880">
    <cfRule type="containsText" dxfId="124" priority="112" stopIfTrue="1" operator="containsText" text="Ninguna">
      <formula>NOT(ISERROR(SEARCH(("Ninguna"),(CH879))))</formula>
    </cfRule>
  </conditionalFormatting>
  <conditionalFormatting sqref="CH879:CH880 CM879:CM880 CP879:CP880 CS879:CS880">
    <cfRule type="containsText" dxfId="123" priority="113" stopIfTrue="1" operator="containsText" text="Baja">
      <formula>NOT(ISERROR(SEARCH(("Baja"),(CH879))))</formula>
    </cfRule>
  </conditionalFormatting>
  <conditionalFormatting sqref="CT879:CT880">
    <cfRule type="containsText" dxfId="122" priority="114" operator="containsText" text="Hipereutrofico">
      <formula>NOT(ISERROR(SEARCH(("Hipereutrofico"),(CT879))))</formula>
    </cfRule>
  </conditionalFormatting>
  <conditionalFormatting sqref="CT879:CT880">
    <cfRule type="containsText" dxfId="121" priority="115" operator="containsText" text="Eutrofico">
      <formula>NOT(ISERROR(SEARCH(("Eutrofico"),(CT879))))</formula>
    </cfRule>
  </conditionalFormatting>
  <conditionalFormatting sqref="CT879:CT880">
    <cfRule type="containsText" dxfId="120" priority="116" operator="containsText" text="Mesotrófico">
      <formula>NOT(ISERROR(SEARCH(("Mesotrófico"),(CT879))))</formula>
    </cfRule>
  </conditionalFormatting>
  <conditionalFormatting sqref="CT879:CT880">
    <cfRule type="containsText" dxfId="119" priority="117" operator="containsText" text="Oligotrófico">
      <formula>NOT(ISERROR(SEARCH(("Oligotrófico"),(CT879))))</formula>
    </cfRule>
  </conditionalFormatting>
  <conditionalFormatting sqref="CC879:CC880">
    <cfRule type="containsText" dxfId="118" priority="118" stopIfTrue="1" operator="containsText" text="MUY MALA">
      <formula>NOT(ISERROR(SEARCH(("MUY MALA"),(CC879))))</formula>
    </cfRule>
  </conditionalFormatting>
  <conditionalFormatting sqref="CC879:CC880">
    <cfRule type="containsText" dxfId="117" priority="119" stopIfTrue="1" operator="containsText" text="MALA">
      <formula>NOT(ISERROR(SEARCH(("MALA"),(CC879))))</formula>
    </cfRule>
  </conditionalFormatting>
  <conditionalFormatting sqref="CC879:CC880">
    <cfRule type="containsText" dxfId="116" priority="120" stopIfTrue="1" operator="containsText" text="REGULAR">
      <formula>NOT(ISERROR(SEARCH(("REGULAR"),(CC879))))</formula>
    </cfRule>
  </conditionalFormatting>
  <conditionalFormatting sqref="CC879:CC880">
    <cfRule type="containsText" dxfId="115" priority="121" stopIfTrue="1" operator="containsText" text="ACEPTABLE">
      <formula>NOT(ISERROR(SEARCH(("ACEPTABLE"),(CC879))))</formula>
    </cfRule>
  </conditionalFormatting>
  <conditionalFormatting sqref="CC879:CC880">
    <cfRule type="containsText" dxfId="114" priority="122" stopIfTrue="1" operator="containsText" text="BUENA ">
      <formula>NOT(ISERROR(SEARCH(("BUENA "),(CC879))))</formula>
    </cfRule>
  </conditionalFormatting>
  <conditionalFormatting sqref="CC879:CC880">
    <cfRule type="containsText" dxfId="113" priority="123" operator="containsText" text="Media">
      <formula>NOT(ISERROR(SEARCH(("Media"),(CC879))))</formula>
    </cfRule>
  </conditionalFormatting>
  <conditionalFormatting sqref="CC879:CC880">
    <cfRule type="containsText" dxfId="112" priority="124" operator="containsText" text="Excelente">
      <formula>NOT(ISERROR(SEARCH(("Excelente"),(CC879))))</formula>
    </cfRule>
  </conditionalFormatting>
  <conditionalFormatting sqref="CC879:CC880">
    <cfRule type="containsText" dxfId="111" priority="125" operator="containsText" text="Buena">
      <formula>NOT(ISERROR(SEARCH(("Buena"),(CC879))))</formula>
    </cfRule>
  </conditionalFormatting>
  <conditionalFormatting sqref="CC879:CC880">
    <cfRule type="containsText" dxfId="110" priority="126" operator="containsText" text="Malo">
      <formula>NOT(ISERROR(SEARCH(("Malo"),(CC879))))</formula>
    </cfRule>
  </conditionalFormatting>
  <conditionalFormatting sqref="CC879:CC880">
    <cfRule type="containsText" dxfId="109" priority="127" operator="containsText" text="Muy mala">
      <formula>NOT(ISERROR(SEARCH(("Muy mala"),(CC879))))</formula>
    </cfRule>
  </conditionalFormatting>
  <conditionalFormatting sqref="BI879:BR880 BT879:CT880">
    <cfRule type="containsBlanks" dxfId="108" priority="128">
      <formula>LEN(TRIM(BI879))=0</formula>
    </cfRule>
  </conditionalFormatting>
  <conditionalFormatting sqref="CH881:CH882 CM881:CM882 CP881:CP882 CS881:CS882">
    <cfRule type="containsText" dxfId="107" priority="89" stopIfTrue="1" operator="containsText" text="Muy Alta">
      <formula>NOT(ISERROR(SEARCH(("Muy Alta"),(CH881))))</formula>
    </cfRule>
  </conditionalFormatting>
  <conditionalFormatting sqref="CH881:CH882 CM881:CM882 CP881:CP882 CS881:CS882">
    <cfRule type="containsText" dxfId="106" priority="90" stopIfTrue="1" operator="containsText" text="Alta">
      <formula>NOT(ISERROR(SEARCH(("Alta"),(CH881))))</formula>
    </cfRule>
  </conditionalFormatting>
  <conditionalFormatting sqref="CH881:CH882 CM881:CM882 CP881:CP882 CS881:CS882">
    <cfRule type="containsText" dxfId="105" priority="91" stopIfTrue="1" operator="containsText" text="Media">
      <formula>NOT(ISERROR(SEARCH(("Media"),(CH881))))</formula>
    </cfRule>
  </conditionalFormatting>
  <conditionalFormatting sqref="CH881:CH882 CM881:CM882 CP881:CP882 CS881:CS882">
    <cfRule type="containsText" dxfId="104" priority="92" stopIfTrue="1" operator="containsText" text="Ninguna">
      <formula>NOT(ISERROR(SEARCH(("Ninguna"),(CH881))))</formula>
    </cfRule>
  </conditionalFormatting>
  <conditionalFormatting sqref="CH881:CH882 CM881:CM882 CP881:CP882 CS881:CS882">
    <cfRule type="containsText" dxfId="103" priority="93" stopIfTrue="1" operator="containsText" text="Baja">
      <formula>NOT(ISERROR(SEARCH(("Baja"),(CH881))))</formula>
    </cfRule>
  </conditionalFormatting>
  <conditionalFormatting sqref="CT881:CT882">
    <cfRule type="containsText" dxfId="102" priority="94" operator="containsText" text="Hipereutrofico">
      <formula>NOT(ISERROR(SEARCH(("Hipereutrofico"),(CT881))))</formula>
    </cfRule>
  </conditionalFormatting>
  <conditionalFormatting sqref="CT881:CT882">
    <cfRule type="containsText" dxfId="101" priority="95" operator="containsText" text="Eutrofico">
      <formula>NOT(ISERROR(SEARCH(("Eutrofico"),(CT881))))</formula>
    </cfRule>
  </conditionalFormatting>
  <conditionalFormatting sqref="CT881:CT882">
    <cfRule type="containsText" dxfId="100" priority="96" operator="containsText" text="Mesotrófico">
      <formula>NOT(ISERROR(SEARCH(("Mesotrófico"),(CT881))))</formula>
    </cfRule>
  </conditionalFormatting>
  <conditionalFormatting sqref="CT881:CT882">
    <cfRule type="containsText" dxfId="99" priority="97" operator="containsText" text="Oligotrófico">
      <formula>NOT(ISERROR(SEARCH(("Oligotrófico"),(CT881))))</formula>
    </cfRule>
  </conditionalFormatting>
  <conditionalFormatting sqref="CC881:CC882">
    <cfRule type="containsText" dxfId="98" priority="98" stopIfTrue="1" operator="containsText" text="MUY MALA">
      <formula>NOT(ISERROR(SEARCH(("MUY MALA"),(CC881))))</formula>
    </cfRule>
  </conditionalFormatting>
  <conditionalFormatting sqref="CC881:CC882">
    <cfRule type="containsText" dxfId="97" priority="99" stopIfTrue="1" operator="containsText" text="MALA">
      <formula>NOT(ISERROR(SEARCH(("MALA"),(CC881))))</formula>
    </cfRule>
  </conditionalFormatting>
  <conditionalFormatting sqref="CC881:CC882">
    <cfRule type="containsText" dxfId="96" priority="100" stopIfTrue="1" operator="containsText" text="REGULAR">
      <formula>NOT(ISERROR(SEARCH(("REGULAR"),(CC881))))</formula>
    </cfRule>
  </conditionalFormatting>
  <conditionalFormatting sqref="CC881:CC882">
    <cfRule type="containsText" dxfId="95" priority="101" stopIfTrue="1" operator="containsText" text="ACEPTABLE">
      <formula>NOT(ISERROR(SEARCH(("ACEPTABLE"),(CC881))))</formula>
    </cfRule>
  </conditionalFormatting>
  <conditionalFormatting sqref="CC881:CC882">
    <cfRule type="containsText" dxfId="94" priority="102" stopIfTrue="1" operator="containsText" text="BUENA ">
      <formula>NOT(ISERROR(SEARCH(("BUENA "),(CC881))))</formula>
    </cfRule>
  </conditionalFormatting>
  <conditionalFormatting sqref="CC881:CC882">
    <cfRule type="containsText" dxfId="93" priority="103" operator="containsText" text="Media">
      <formula>NOT(ISERROR(SEARCH(("Media"),(CC881))))</formula>
    </cfRule>
  </conditionalFormatting>
  <conditionalFormatting sqref="CC881:CC882">
    <cfRule type="containsText" dxfId="92" priority="104" operator="containsText" text="Excelente">
      <formula>NOT(ISERROR(SEARCH(("Excelente"),(CC881))))</formula>
    </cfRule>
  </conditionalFormatting>
  <conditionalFormatting sqref="CC881:CC882">
    <cfRule type="containsText" dxfId="91" priority="105" operator="containsText" text="Buena">
      <formula>NOT(ISERROR(SEARCH(("Buena"),(CC881))))</formula>
    </cfRule>
  </conditionalFormatting>
  <conditionalFormatting sqref="CC881:CC882">
    <cfRule type="containsText" dxfId="90" priority="106" operator="containsText" text="Malo">
      <formula>NOT(ISERROR(SEARCH(("Malo"),(CC881))))</formula>
    </cfRule>
  </conditionalFormatting>
  <conditionalFormatting sqref="CC881:CC882">
    <cfRule type="containsText" dxfId="89" priority="107" operator="containsText" text="Muy mala">
      <formula>NOT(ISERROR(SEARCH(("Muy mala"),(CC881))))</formula>
    </cfRule>
  </conditionalFormatting>
  <conditionalFormatting sqref="BI881:BR882 BT881:CT882">
    <cfRule type="containsBlanks" dxfId="88" priority="108">
      <formula>LEN(TRIM(BI881))=0</formula>
    </cfRule>
  </conditionalFormatting>
  <conditionalFormatting sqref="CH883:CH884 CM883:CM884 CP883:CP884 CS883:CS884">
    <cfRule type="containsText" dxfId="87" priority="69" stopIfTrue="1" operator="containsText" text="Muy Alta">
      <formula>NOT(ISERROR(SEARCH(("Muy Alta"),(CH883))))</formula>
    </cfRule>
  </conditionalFormatting>
  <conditionalFormatting sqref="CH883:CH884 CM883:CM884 CP883:CP884 CS883:CS884">
    <cfRule type="containsText" dxfId="86" priority="70" stopIfTrue="1" operator="containsText" text="Alta">
      <formula>NOT(ISERROR(SEARCH(("Alta"),(CH883))))</formula>
    </cfRule>
  </conditionalFormatting>
  <conditionalFormatting sqref="CH883:CH884 CM883:CM884 CP883:CP884 CS883:CS884">
    <cfRule type="containsText" dxfId="85" priority="71" stopIfTrue="1" operator="containsText" text="Media">
      <formula>NOT(ISERROR(SEARCH(("Media"),(CH883))))</formula>
    </cfRule>
  </conditionalFormatting>
  <conditionalFormatting sqref="CH883:CH884 CM883:CM884 CP883:CP884 CS883:CS884">
    <cfRule type="containsText" dxfId="84" priority="72" stopIfTrue="1" operator="containsText" text="Ninguna">
      <formula>NOT(ISERROR(SEARCH(("Ninguna"),(CH883))))</formula>
    </cfRule>
  </conditionalFormatting>
  <conditionalFormatting sqref="CH883:CH884 CM883:CM884 CP883:CP884 CS883:CS884">
    <cfRule type="containsText" dxfId="83" priority="73" stopIfTrue="1" operator="containsText" text="Baja">
      <formula>NOT(ISERROR(SEARCH(("Baja"),(CH883))))</formula>
    </cfRule>
  </conditionalFormatting>
  <conditionalFormatting sqref="CT883:CT884">
    <cfRule type="containsText" dxfId="82" priority="74" operator="containsText" text="Hipereutrofico">
      <formula>NOT(ISERROR(SEARCH(("Hipereutrofico"),(CT883))))</formula>
    </cfRule>
  </conditionalFormatting>
  <conditionalFormatting sqref="CT883:CT884">
    <cfRule type="containsText" dxfId="81" priority="75" operator="containsText" text="Eutrofico">
      <formula>NOT(ISERROR(SEARCH(("Eutrofico"),(CT883))))</formula>
    </cfRule>
  </conditionalFormatting>
  <conditionalFormatting sqref="CT883:CT884">
    <cfRule type="containsText" dxfId="80" priority="76" operator="containsText" text="Mesotrófico">
      <formula>NOT(ISERROR(SEARCH(("Mesotrófico"),(CT883))))</formula>
    </cfRule>
  </conditionalFormatting>
  <conditionalFormatting sqref="CT883:CT884">
    <cfRule type="containsText" dxfId="79" priority="77" operator="containsText" text="Oligotrófico">
      <formula>NOT(ISERROR(SEARCH(("Oligotrófico"),(CT883))))</formula>
    </cfRule>
  </conditionalFormatting>
  <conditionalFormatting sqref="CC883:CC884">
    <cfRule type="containsText" dxfId="78" priority="78" stopIfTrue="1" operator="containsText" text="MUY MALA">
      <formula>NOT(ISERROR(SEARCH(("MUY MALA"),(CC883))))</formula>
    </cfRule>
  </conditionalFormatting>
  <conditionalFormatting sqref="CC883:CC884">
    <cfRule type="containsText" dxfId="77" priority="79" stopIfTrue="1" operator="containsText" text="MALA">
      <formula>NOT(ISERROR(SEARCH(("MALA"),(CC883))))</formula>
    </cfRule>
  </conditionalFormatting>
  <conditionalFormatting sqref="CC883:CC884">
    <cfRule type="containsText" dxfId="76" priority="80" stopIfTrue="1" operator="containsText" text="REGULAR">
      <formula>NOT(ISERROR(SEARCH(("REGULAR"),(CC883))))</formula>
    </cfRule>
  </conditionalFormatting>
  <conditionalFormatting sqref="CC883:CC884">
    <cfRule type="containsText" dxfId="75" priority="81" stopIfTrue="1" operator="containsText" text="ACEPTABLE">
      <formula>NOT(ISERROR(SEARCH(("ACEPTABLE"),(CC883))))</formula>
    </cfRule>
  </conditionalFormatting>
  <conditionalFormatting sqref="CC883:CC884">
    <cfRule type="containsText" dxfId="74" priority="82" stopIfTrue="1" operator="containsText" text="BUENA ">
      <formula>NOT(ISERROR(SEARCH(("BUENA "),(CC883))))</formula>
    </cfRule>
  </conditionalFormatting>
  <conditionalFormatting sqref="CC883:CC884">
    <cfRule type="containsText" dxfId="73" priority="83" operator="containsText" text="Media">
      <formula>NOT(ISERROR(SEARCH(("Media"),(CC883))))</formula>
    </cfRule>
  </conditionalFormatting>
  <conditionalFormatting sqref="CC883:CC884">
    <cfRule type="containsText" dxfId="72" priority="84" operator="containsText" text="Excelente">
      <formula>NOT(ISERROR(SEARCH(("Excelente"),(CC883))))</formula>
    </cfRule>
  </conditionalFormatting>
  <conditionalFormatting sqref="CC883:CC884">
    <cfRule type="containsText" dxfId="71" priority="85" operator="containsText" text="Buena">
      <formula>NOT(ISERROR(SEARCH(("Buena"),(CC883))))</formula>
    </cfRule>
  </conditionalFormatting>
  <conditionalFormatting sqref="CC883:CC884">
    <cfRule type="containsText" dxfId="70" priority="86" operator="containsText" text="Malo">
      <formula>NOT(ISERROR(SEARCH(("Malo"),(CC883))))</formula>
    </cfRule>
  </conditionalFormatting>
  <conditionalFormatting sqref="CC883:CC884">
    <cfRule type="containsText" dxfId="69" priority="87" operator="containsText" text="Muy mala">
      <formula>NOT(ISERROR(SEARCH(("Muy mala"),(CC883))))</formula>
    </cfRule>
  </conditionalFormatting>
  <conditionalFormatting sqref="BI883:BR884 BT883:CT884">
    <cfRule type="containsBlanks" dxfId="68" priority="88">
      <formula>LEN(TRIM(BI883))=0</formula>
    </cfRule>
  </conditionalFormatting>
  <conditionalFormatting sqref="CH885:CH886 CM885:CM886 CP885:CP886 CS885:CS886">
    <cfRule type="containsText" dxfId="67" priority="49" stopIfTrue="1" operator="containsText" text="Muy Alta">
      <formula>NOT(ISERROR(SEARCH(("Muy Alta"),(CH885))))</formula>
    </cfRule>
  </conditionalFormatting>
  <conditionalFormatting sqref="CH885:CH886 CM885:CM886 CP885:CP886 CS885:CS886">
    <cfRule type="containsText" dxfId="66" priority="50" stopIfTrue="1" operator="containsText" text="Alta">
      <formula>NOT(ISERROR(SEARCH(("Alta"),(CH885))))</formula>
    </cfRule>
  </conditionalFormatting>
  <conditionalFormatting sqref="CH885:CH886 CM885:CM886 CP885:CP886 CS885:CS886">
    <cfRule type="containsText" dxfId="65" priority="51" stopIfTrue="1" operator="containsText" text="Media">
      <formula>NOT(ISERROR(SEARCH(("Media"),(CH885))))</formula>
    </cfRule>
  </conditionalFormatting>
  <conditionalFormatting sqref="CH885:CH886 CM885:CM886 CP885:CP886 CS885:CS886">
    <cfRule type="containsText" dxfId="64" priority="52" stopIfTrue="1" operator="containsText" text="Ninguna">
      <formula>NOT(ISERROR(SEARCH(("Ninguna"),(CH885))))</formula>
    </cfRule>
  </conditionalFormatting>
  <conditionalFormatting sqref="CH885:CH886 CM885:CM886 CP885:CP886 CS885:CS886">
    <cfRule type="containsText" dxfId="63" priority="53" stopIfTrue="1" operator="containsText" text="Baja">
      <formula>NOT(ISERROR(SEARCH(("Baja"),(CH885))))</formula>
    </cfRule>
  </conditionalFormatting>
  <conditionalFormatting sqref="CT885:CT886">
    <cfRule type="containsText" dxfId="62" priority="54" operator="containsText" text="Hipereutrofico">
      <formula>NOT(ISERROR(SEARCH(("Hipereutrofico"),(CT885))))</formula>
    </cfRule>
  </conditionalFormatting>
  <conditionalFormatting sqref="CT885:CT886">
    <cfRule type="containsText" dxfId="61" priority="55" operator="containsText" text="Eutrofico">
      <formula>NOT(ISERROR(SEARCH(("Eutrofico"),(CT885))))</formula>
    </cfRule>
  </conditionalFormatting>
  <conditionalFormatting sqref="CT885:CT886">
    <cfRule type="containsText" dxfId="60" priority="56" operator="containsText" text="Mesotrófico">
      <formula>NOT(ISERROR(SEARCH(("Mesotrófico"),(CT885))))</formula>
    </cfRule>
  </conditionalFormatting>
  <conditionalFormatting sqref="CT885:CT886">
    <cfRule type="containsText" dxfId="59" priority="57" operator="containsText" text="Oligotrófico">
      <formula>NOT(ISERROR(SEARCH(("Oligotrófico"),(CT885))))</formula>
    </cfRule>
  </conditionalFormatting>
  <conditionalFormatting sqref="CC885:CC886">
    <cfRule type="containsText" dxfId="58" priority="58" stopIfTrue="1" operator="containsText" text="MUY MALA">
      <formula>NOT(ISERROR(SEARCH(("MUY MALA"),(CC885))))</formula>
    </cfRule>
  </conditionalFormatting>
  <conditionalFormatting sqref="CC885:CC886">
    <cfRule type="containsText" dxfId="57" priority="59" stopIfTrue="1" operator="containsText" text="MALA">
      <formula>NOT(ISERROR(SEARCH(("MALA"),(CC885))))</formula>
    </cfRule>
  </conditionalFormatting>
  <conditionalFormatting sqref="CC885:CC886">
    <cfRule type="containsText" dxfId="56" priority="60" stopIfTrue="1" operator="containsText" text="REGULAR">
      <formula>NOT(ISERROR(SEARCH(("REGULAR"),(CC885))))</formula>
    </cfRule>
  </conditionalFormatting>
  <conditionalFormatting sqref="CC885:CC886">
    <cfRule type="containsText" dxfId="55" priority="61" stopIfTrue="1" operator="containsText" text="ACEPTABLE">
      <formula>NOT(ISERROR(SEARCH(("ACEPTABLE"),(CC885))))</formula>
    </cfRule>
  </conditionalFormatting>
  <conditionalFormatting sqref="CC885:CC886">
    <cfRule type="containsText" dxfId="54" priority="62" stopIfTrue="1" operator="containsText" text="BUENA ">
      <formula>NOT(ISERROR(SEARCH(("BUENA "),(CC885))))</formula>
    </cfRule>
  </conditionalFormatting>
  <conditionalFormatting sqref="CC885:CC886">
    <cfRule type="containsText" dxfId="53" priority="63" operator="containsText" text="Media">
      <formula>NOT(ISERROR(SEARCH(("Media"),(CC885))))</formula>
    </cfRule>
  </conditionalFormatting>
  <conditionalFormatting sqref="CC885:CC886">
    <cfRule type="containsText" dxfId="52" priority="64" operator="containsText" text="Excelente">
      <formula>NOT(ISERROR(SEARCH(("Excelente"),(CC885))))</formula>
    </cfRule>
  </conditionalFormatting>
  <conditionalFormatting sqref="CC885:CC886">
    <cfRule type="containsText" dxfId="51" priority="65" operator="containsText" text="Buena">
      <formula>NOT(ISERROR(SEARCH(("Buena"),(CC885))))</formula>
    </cfRule>
  </conditionalFormatting>
  <conditionalFormatting sqref="CC885:CC886">
    <cfRule type="containsText" dxfId="50" priority="66" operator="containsText" text="Malo">
      <formula>NOT(ISERROR(SEARCH(("Malo"),(CC885))))</formula>
    </cfRule>
  </conditionalFormatting>
  <conditionalFormatting sqref="CC885:CC886">
    <cfRule type="containsText" dxfId="49" priority="67" operator="containsText" text="Muy mala">
      <formula>NOT(ISERROR(SEARCH(("Muy mala"),(CC885))))</formula>
    </cfRule>
  </conditionalFormatting>
  <conditionalFormatting sqref="BI885:BR886 BT885:CT886">
    <cfRule type="containsBlanks" dxfId="48" priority="68">
      <formula>LEN(TRIM(BI885))=0</formula>
    </cfRule>
  </conditionalFormatting>
  <conditionalFormatting sqref="CH887:CH1048 CM887:CM1048 CP887:CP1048 CS887:CS1048">
    <cfRule type="containsText" dxfId="47" priority="29" stopIfTrue="1" operator="containsText" text="Muy Alta">
      <formula>NOT(ISERROR(SEARCH(("Muy Alta"),(CH887))))</formula>
    </cfRule>
  </conditionalFormatting>
  <conditionalFormatting sqref="CH887:CH1048 CM887:CM1048 CP887:CP1048 CS887:CS1048">
    <cfRule type="containsText" dxfId="46" priority="30" stopIfTrue="1" operator="containsText" text="Alta">
      <formula>NOT(ISERROR(SEARCH(("Alta"),(CH887))))</formula>
    </cfRule>
  </conditionalFormatting>
  <conditionalFormatting sqref="CH887:CH1048 CM887:CM1048 CP887:CP1048 CS887:CS1048">
    <cfRule type="containsText" dxfId="45" priority="31" stopIfTrue="1" operator="containsText" text="Media">
      <formula>NOT(ISERROR(SEARCH(("Media"),(CH887))))</formula>
    </cfRule>
  </conditionalFormatting>
  <conditionalFormatting sqref="CH887:CH1048 CM887:CM1048 CP887:CP1048 CS887:CS1048">
    <cfRule type="containsText" dxfId="44" priority="32" stopIfTrue="1" operator="containsText" text="Ninguna">
      <formula>NOT(ISERROR(SEARCH(("Ninguna"),(CH887))))</formula>
    </cfRule>
  </conditionalFormatting>
  <conditionalFormatting sqref="CH887:CH1048 CM887:CM1048 CP887:CP1048 CS887:CS1048">
    <cfRule type="containsText" dxfId="43" priority="33" stopIfTrue="1" operator="containsText" text="Baja">
      <formula>NOT(ISERROR(SEARCH(("Baja"),(CH887))))</formula>
    </cfRule>
  </conditionalFormatting>
  <conditionalFormatting sqref="CT887:CT1048">
    <cfRule type="containsText" dxfId="42" priority="34" operator="containsText" text="Hipereutrofico">
      <formula>NOT(ISERROR(SEARCH(("Hipereutrofico"),(CT887))))</formula>
    </cfRule>
  </conditionalFormatting>
  <conditionalFormatting sqref="CT887:CT1048">
    <cfRule type="containsText" dxfId="41" priority="35" operator="containsText" text="Eutrofico">
      <formula>NOT(ISERROR(SEARCH(("Eutrofico"),(CT887))))</formula>
    </cfRule>
  </conditionalFormatting>
  <conditionalFormatting sqref="CT887:CT1048">
    <cfRule type="containsText" dxfId="40" priority="36" operator="containsText" text="Mesotrófico">
      <formula>NOT(ISERROR(SEARCH(("Mesotrófico"),(CT887))))</formula>
    </cfRule>
  </conditionalFormatting>
  <conditionalFormatting sqref="CT887:CT1048">
    <cfRule type="containsText" dxfId="39" priority="37" operator="containsText" text="Oligotrófico">
      <formula>NOT(ISERROR(SEARCH(("Oligotrófico"),(CT887))))</formula>
    </cfRule>
  </conditionalFormatting>
  <conditionalFormatting sqref="CC887:CC1048">
    <cfRule type="containsText" dxfId="38" priority="38" stopIfTrue="1" operator="containsText" text="MUY MALA">
      <formula>NOT(ISERROR(SEARCH(("MUY MALA"),(CC887))))</formula>
    </cfRule>
  </conditionalFormatting>
  <conditionalFormatting sqref="CC887:CC1048">
    <cfRule type="containsText" dxfId="37" priority="39" stopIfTrue="1" operator="containsText" text="MALA">
      <formula>NOT(ISERROR(SEARCH(("MALA"),(CC887))))</formula>
    </cfRule>
  </conditionalFormatting>
  <conditionalFormatting sqref="CC887:CC1048">
    <cfRule type="containsText" dxfId="36" priority="40" stopIfTrue="1" operator="containsText" text="REGULAR">
      <formula>NOT(ISERROR(SEARCH(("REGULAR"),(CC887))))</formula>
    </cfRule>
  </conditionalFormatting>
  <conditionalFormatting sqref="CC887:CC1048">
    <cfRule type="containsText" dxfId="35" priority="41" stopIfTrue="1" operator="containsText" text="ACEPTABLE">
      <formula>NOT(ISERROR(SEARCH(("ACEPTABLE"),(CC887))))</formula>
    </cfRule>
  </conditionalFormatting>
  <conditionalFormatting sqref="CC887:CC1048">
    <cfRule type="containsText" dxfId="34" priority="42" stopIfTrue="1" operator="containsText" text="BUENA ">
      <formula>NOT(ISERROR(SEARCH(("BUENA "),(CC887))))</formula>
    </cfRule>
  </conditionalFormatting>
  <conditionalFormatting sqref="CC887:CC1048">
    <cfRule type="containsText" dxfId="33" priority="43" operator="containsText" text="Media">
      <formula>NOT(ISERROR(SEARCH(("Media"),(CC887))))</formula>
    </cfRule>
  </conditionalFormatting>
  <conditionalFormatting sqref="CC887:CC1048">
    <cfRule type="containsText" dxfId="32" priority="44" operator="containsText" text="Excelente">
      <formula>NOT(ISERROR(SEARCH(("Excelente"),(CC887))))</formula>
    </cfRule>
  </conditionalFormatting>
  <conditionalFormatting sqref="CC887:CC1048">
    <cfRule type="containsText" dxfId="31" priority="45" operator="containsText" text="Buena">
      <formula>NOT(ISERROR(SEARCH(("Buena"),(CC887))))</formula>
    </cfRule>
  </conditionalFormatting>
  <conditionalFormatting sqref="CC887:CC1048">
    <cfRule type="containsText" dxfId="30" priority="46" operator="containsText" text="Malo">
      <formula>NOT(ISERROR(SEARCH(("Malo"),(CC887))))</formula>
    </cfRule>
  </conditionalFormatting>
  <conditionalFormatting sqref="CC887:CC1048">
    <cfRule type="containsText" dxfId="29" priority="47" operator="containsText" text="Muy mala">
      <formula>NOT(ISERROR(SEARCH(("Muy mala"),(CC887))))</formula>
    </cfRule>
  </conditionalFormatting>
  <conditionalFormatting sqref="BI887:BR888 BT887:CT888 CC889:CC1048 CH889:CH1048 CM889:CM1048 CP889:CP1048 CS889:CT1048">
    <cfRule type="containsBlanks" dxfId="28" priority="48">
      <formula>LEN(TRIM(BI887))=0</formula>
    </cfRule>
  </conditionalFormatting>
  <conditionalFormatting sqref="Z813:Z814">
    <cfRule type="containsBlanks" dxfId="27" priority="28">
      <formula>LEN(TRIM(Z813))=0</formula>
    </cfRule>
  </conditionalFormatting>
  <conditionalFormatting sqref="CS1049 CP1049 CM1049 CH1049">
    <cfRule type="containsText" dxfId="26" priority="23" stopIfTrue="1" operator="containsText" text="Muy Alta">
      <formula>NOT(ISERROR(SEARCH("Muy Alta",CH1049)))</formula>
    </cfRule>
    <cfRule type="containsText" dxfId="25" priority="24" stopIfTrue="1" operator="containsText" text="Alta">
      <formula>NOT(ISERROR(SEARCH("Alta",CH1049)))</formula>
    </cfRule>
    <cfRule type="containsText" dxfId="24" priority="25" stopIfTrue="1" operator="containsText" text="Media">
      <formula>NOT(ISERROR(SEARCH("Media",CH1049)))</formula>
    </cfRule>
    <cfRule type="containsText" dxfId="23" priority="26" stopIfTrue="1" operator="containsText" text="Ninguna">
      <formula>NOT(ISERROR(SEARCH("Ninguna",CH1049)))</formula>
    </cfRule>
    <cfRule type="containsText" dxfId="22" priority="27" stopIfTrue="1" operator="containsText" text="Baja">
      <formula>NOT(ISERROR(SEARCH("Baja",CH1049)))</formula>
    </cfRule>
  </conditionalFormatting>
  <conditionalFormatting sqref="CT1049">
    <cfRule type="containsText" dxfId="21" priority="19" operator="containsText" text="Hipereutrofico">
      <formula>NOT(ISERROR(SEARCH("Hipereutrofico",CT1049)))</formula>
    </cfRule>
    <cfRule type="containsText" dxfId="20" priority="20" operator="containsText" text="Eutrofico">
      <formula>NOT(ISERROR(SEARCH("Eutrofico",CT1049)))</formula>
    </cfRule>
    <cfRule type="containsText" dxfId="19" priority="21" operator="containsText" text="Mesotrófico">
      <formula>NOT(ISERROR(SEARCH("Mesotrófico",CT1049)))</formula>
    </cfRule>
    <cfRule type="containsText" dxfId="18" priority="22" operator="containsText" text="Oligotrófico">
      <formula>NOT(ISERROR(SEARCH("Oligotrófico",CT1049)))</formula>
    </cfRule>
  </conditionalFormatting>
  <conditionalFormatting sqref="CS1050 CP1050 CM1050 CH1050">
    <cfRule type="containsText" dxfId="17" priority="14" stopIfTrue="1" operator="containsText" text="Muy Alta">
      <formula>NOT(ISERROR(SEARCH("Muy Alta",CH1050)))</formula>
    </cfRule>
    <cfRule type="containsText" dxfId="16" priority="15" stopIfTrue="1" operator="containsText" text="Alta">
      <formula>NOT(ISERROR(SEARCH("Alta",CH1050)))</formula>
    </cfRule>
    <cfRule type="containsText" dxfId="15" priority="16" stopIfTrue="1" operator="containsText" text="Media">
      <formula>NOT(ISERROR(SEARCH("Media",CH1050)))</formula>
    </cfRule>
    <cfRule type="containsText" dxfId="14" priority="17" stopIfTrue="1" operator="containsText" text="Ninguna">
      <formula>NOT(ISERROR(SEARCH("Ninguna",CH1050)))</formula>
    </cfRule>
    <cfRule type="containsText" dxfId="13" priority="18" stopIfTrue="1" operator="containsText" text="Baja">
      <formula>NOT(ISERROR(SEARCH("Baja",CH1050)))</formula>
    </cfRule>
  </conditionalFormatting>
  <conditionalFormatting sqref="CT1050">
    <cfRule type="containsText" dxfId="12" priority="10" operator="containsText" text="Hipereutrofico">
      <formula>NOT(ISERROR(SEARCH("Hipereutrofico",CT1050)))</formula>
    </cfRule>
    <cfRule type="containsText" dxfId="11" priority="11" operator="containsText" text="Eutrofico">
      <formula>NOT(ISERROR(SEARCH("Eutrofico",CT1050)))</formula>
    </cfRule>
    <cfRule type="containsText" dxfId="10" priority="12" operator="containsText" text="Mesotrófico">
      <formula>NOT(ISERROR(SEARCH("Mesotrófico",CT1050)))</formula>
    </cfRule>
    <cfRule type="containsText" dxfId="9" priority="13" operator="containsText" text="Oligotrófico">
      <formula>NOT(ISERROR(SEARCH("Oligotrófico",CT1050)))</formula>
    </cfRule>
  </conditionalFormatting>
  <conditionalFormatting sqref="CS1051 CP1051 CM1051 CH1051">
    <cfRule type="containsText" dxfId="8" priority="5" stopIfTrue="1" operator="containsText" text="Muy Alta">
      <formula>NOT(ISERROR(SEARCH("Muy Alta",CH1051)))</formula>
    </cfRule>
    <cfRule type="containsText" dxfId="7" priority="6" stopIfTrue="1" operator="containsText" text="Alta">
      <formula>NOT(ISERROR(SEARCH("Alta",CH1051)))</formula>
    </cfRule>
    <cfRule type="containsText" dxfId="6" priority="7" stopIfTrue="1" operator="containsText" text="Media">
      <formula>NOT(ISERROR(SEARCH("Media",CH1051)))</formula>
    </cfRule>
    <cfRule type="containsText" dxfId="5" priority="8" stopIfTrue="1" operator="containsText" text="Ninguna">
      <formula>NOT(ISERROR(SEARCH("Ninguna",CH1051)))</formula>
    </cfRule>
    <cfRule type="containsText" dxfId="4" priority="9" stopIfTrue="1" operator="containsText" text="Baja">
      <formula>NOT(ISERROR(SEARCH("Baja",CH1051)))</formula>
    </cfRule>
  </conditionalFormatting>
  <conditionalFormatting sqref="CT1051">
    <cfRule type="containsText" dxfId="3" priority="1" operator="containsText" text="Hipereutrofico">
      <formula>NOT(ISERROR(SEARCH("Hipereutrofico",CT1051)))</formula>
    </cfRule>
    <cfRule type="containsText" dxfId="2" priority="2" operator="containsText" text="Eutrofico">
      <formula>NOT(ISERROR(SEARCH("Eutrofico",CT1051)))</formula>
    </cfRule>
    <cfRule type="containsText" dxfId="1" priority="3" operator="containsText" text="Mesotrófico">
      <formula>NOT(ISERROR(SEARCH("Mesotrófico",CT1051)))</formula>
    </cfRule>
    <cfRule type="containsText" dxfId="0" priority="4" operator="containsText" text="Oligotrófico">
      <formula>NOT(ISERROR(SEARCH("Oligotrófico",CT1051)))</formula>
    </cfRule>
  </conditionalFormatting>
  <dataValidations count="1">
    <dataValidation type="list" allowBlank="1" showInputMessage="1" showErrorMessage="1" sqref="D520:D529 D532:D559 D561 D564:D565 D568:D570 D572:D578 D582:D585 D589:D673 D290:D291" xr:uid="{3B8A11EF-EA72-4D86-87FC-1696BFC13D9A}">
      <formula1>Tipo</formula1>
    </dataValidation>
  </dataValidations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E7082-7619-47E2-8AC2-99297FAF4E76}">
  <dimension ref="A2:H7"/>
  <sheetViews>
    <sheetView workbookViewId="0">
      <selection activeCell="A4" sqref="A4"/>
    </sheetView>
  </sheetViews>
  <sheetFormatPr defaultRowHeight="14.25" x14ac:dyDescent="0.2"/>
  <cols>
    <col min="1" max="1" width="13.125" bestFit="1" customWidth="1"/>
    <col min="2" max="2" width="41.5" bestFit="1" customWidth="1"/>
    <col min="3" max="3" width="44.25" bestFit="1" customWidth="1"/>
    <col min="4" max="4" width="24.5" bestFit="1" customWidth="1"/>
    <col min="5" max="5" width="42.75" bestFit="1" customWidth="1"/>
    <col min="6" max="6" width="23.125" bestFit="1" customWidth="1"/>
    <col min="7" max="7" width="55.25" bestFit="1" customWidth="1"/>
    <col min="8" max="8" width="28.625" bestFit="1" customWidth="1"/>
    <col min="9" max="9" width="44.25" bestFit="1" customWidth="1"/>
    <col min="10" max="10" width="42.75" bestFit="1" customWidth="1"/>
    <col min="11" max="11" width="23.125" bestFit="1" customWidth="1"/>
    <col min="12" max="12" width="55.25" bestFit="1" customWidth="1"/>
    <col min="13" max="13" width="28.625" bestFit="1" customWidth="1"/>
    <col min="14" max="14" width="39.5" bestFit="1" customWidth="1"/>
    <col min="15" max="15" width="44.25" bestFit="1" customWidth="1"/>
    <col min="16" max="16" width="42.75" bestFit="1" customWidth="1"/>
    <col min="17" max="17" width="23.125" bestFit="1" customWidth="1"/>
    <col min="18" max="18" width="55.25" bestFit="1" customWidth="1"/>
    <col min="19" max="19" width="28.625" bestFit="1" customWidth="1"/>
    <col min="20" max="20" width="39.5" bestFit="1" customWidth="1"/>
    <col min="21" max="21" width="44.25" bestFit="1" customWidth="1"/>
    <col min="22" max="22" width="42.75" bestFit="1" customWidth="1"/>
    <col min="23" max="23" width="23.125" bestFit="1" customWidth="1"/>
    <col min="24" max="24" width="55.25" bestFit="1" customWidth="1"/>
    <col min="25" max="25" width="28.625" bestFit="1" customWidth="1"/>
    <col min="26" max="26" width="39.5" bestFit="1" customWidth="1"/>
    <col min="27" max="27" width="44.25" bestFit="1" customWidth="1"/>
    <col min="28" max="28" width="42.75" bestFit="1" customWidth="1"/>
    <col min="29" max="29" width="23.125" bestFit="1" customWidth="1"/>
    <col min="30" max="30" width="55.25" bestFit="1" customWidth="1"/>
    <col min="31" max="31" width="28.625" bestFit="1" customWidth="1"/>
    <col min="32" max="32" width="39.5" bestFit="1" customWidth="1"/>
    <col min="33" max="33" width="44.25" bestFit="1" customWidth="1"/>
    <col min="34" max="34" width="42.75" bestFit="1" customWidth="1"/>
    <col min="35" max="35" width="23.125" bestFit="1" customWidth="1"/>
    <col min="36" max="36" width="55.25" bestFit="1" customWidth="1"/>
    <col min="37" max="37" width="28.625" bestFit="1" customWidth="1"/>
    <col min="38" max="38" width="39.5" bestFit="1" customWidth="1"/>
    <col min="39" max="39" width="44.25" bestFit="1" customWidth="1"/>
    <col min="40" max="40" width="42.75" bestFit="1" customWidth="1"/>
    <col min="41" max="41" width="23.125" bestFit="1" customWidth="1"/>
    <col min="42" max="42" width="55.25" bestFit="1" customWidth="1"/>
    <col min="43" max="43" width="28.625" bestFit="1" customWidth="1"/>
    <col min="44" max="44" width="39.5" bestFit="1" customWidth="1"/>
    <col min="45" max="45" width="44.25" bestFit="1" customWidth="1"/>
    <col min="46" max="46" width="42.75" bestFit="1" customWidth="1"/>
    <col min="47" max="47" width="23.125" bestFit="1" customWidth="1"/>
    <col min="48" max="48" width="55.25" bestFit="1" customWidth="1"/>
    <col min="49" max="49" width="28.625" bestFit="1" customWidth="1"/>
    <col min="50" max="50" width="39.5" bestFit="1" customWidth="1"/>
    <col min="51" max="51" width="44.25" bestFit="1" customWidth="1"/>
    <col min="52" max="52" width="42.75" bestFit="1" customWidth="1"/>
    <col min="53" max="53" width="23.125" bestFit="1" customWidth="1"/>
    <col min="54" max="54" width="55.25" bestFit="1" customWidth="1"/>
    <col min="55" max="55" width="28.625" bestFit="1" customWidth="1"/>
    <col min="56" max="56" width="39.5" bestFit="1" customWidth="1"/>
    <col min="57" max="57" width="44.25" bestFit="1" customWidth="1"/>
    <col min="58" max="58" width="42.75" bestFit="1" customWidth="1"/>
    <col min="59" max="59" width="23.125" bestFit="1" customWidth="1"/>
    <col min="60" max="60" width="55.25" bestFit="1" customWidth="1"/>
    <col min="61" max="61" width="28.625" bestFit="1" customWidth="1"/>
    <col min="62" max="62" width="39.5" bestFit="1" customWidth="1"/>
    <col min="63" max="63" width="44.25" bestFit="1" customWidth="1"/>
    <col min="64" max="64" width="42.75" bestFit="1" customWidth="1"/>
    <col min="65" max="65" width="23.125" bestFit="1" customWidth="1"/>
    <col min="66" max="66" width="55.25" bestFit="1" customWidth="1"/>
    <col min="67" max="67" width="28.625" bestFit="1" customWidth="1"/>
    <col min="68" max="68" width="39.5" bestFit="1" customWidth="1"/>
    <col min="69" max="69" width="44.25" bestFit="1" customWidth="1"/>
    <col min="70" max="70" width="42.75" bestFit="1" customWidth="1"/>
    <col min="71" max="71" width="23.125" bestFit="1" customWidth="1"/>
    <col min="72" max="72" width="55.25" bestFit="1" customWidth="1"/>
    <col min="73" max="73" width="28.625" bestFit="1" customWidth="1"/>
    <col min="74" max="74" width="39.5" bestFit="1" customWidth="1"/>
    <col min="75" max="75" width="44.25" bestFit="1" customWidth="1"/>
    <col min="76" max="76" width="42.75" bestFit="1" customWidth="1"/>
    <col min="77" max="77" width="23.125" bestFit="1" customWidth="1"/>
    <col min="78" max="78" width="55.25" bestFit="1" customWidth="1"/>
    <col min="79" max="79" width="28.625" bestFit="1" customWidth="1"/>
    <col min="80" max="80" width="39.5" bestFit="1" customWidth="1"/>
    <col min="81" max="81" width="44.25" bestFit="1" customWidth="1"/>
    <col min="82" max="82" width="42.75" bestFit="1" customWidth="1"/>
    <col min="83" max="83" width="23.125" bestFit="1" customWidth="1"/>
    <col min="84" max="84" width="55.25" bestFit="1" customWidth="1"/>
    <col min="85" max="85" width="28.625" bestFit="1" customWidth="1"/>
    <col min="86" max="86" width="39.5" bestFit="1" customWidth="1"/>
    <col min="87" max="87" width="44.25" bestFit="1" customWidth="1"/>
    <col min="88" max="88" width="42.75" bestFit="1" customWidth="1"/>
    <col min="89" max="89" width="23.125" bestFit="1" customWidth="1"/>
    <col min="90" max="90" width="55.25" bestFit="1" customWidth="1"/>
    <col min="91" max="91" width="28.625" bestFit="1" customWidth="1"/>
    <col min="92" max="92" width="39.5" bestFit="1" customWidth="1"/>
    <col min="93" max="93" width="44.25" bestFit="1" customWidth="1"/>
    <col min="94" max="94" width="42.75" bestFit="1" customWidth="1"/>
    <col min="95" max="95" width="23.125" bestFit="1" customWidth="1"/>
    <col min="96" max="96" width="55.25" bestFit="1" customWidth="1"/>
    <col min="97" max="97" width="28.625" bestFit="1" customWidth="1"/>
    <col min="98" max="98" width="39.5" bestFit="1" customWidth="1"/>
    <col min="99" max="99" width="44.25" bestFit="1" customWidth="1"/>
    <col min="100" max="100" width="42.75" bestFit="1" customWidth="1"/>
    <col min="101" max="101" width="23.125" bestFit="1" customWidth="1"/>
    <col min="102" max="102" width="55.25" bestFit="1" customWidth="1"/>
    <col min="103" max="103" width="28.625" bestFit="1" customWidth="1"/>
    <col min="104" max="104" width="39.5" bestFit="1" customWidth="1"/>
    <col min="105" max="105" width="44.25" bestFit="1" customWidth="1"/>
    <col min="106" max="106" width="42.75" bestFit="1" customWidth="1"/>
    <col min="107" max="107" width="23.125" bestFit="1" customWidth="1"/>
    <col min="108" max="108" width="55.25" bestFit="1" customWidth="1"/>
    <col min="109" max="109" width="28.625" bestFit="1" customWidth="1"/>
    <col min="110" max="110" width="39.5" bestFit="1" customWidth="1"/>
    <col min="111" max="111" width="44.25" bestFit="1" customWidth="1"/>
    <col min="112" max="112" width="42.75" bestFit="1" customWidth="1"/>
    <col min="113" max="113" width="23.125" bestFit="1" customWidth="1"/>
    <col min="114" max="114" width="55.25" bestFit="1" customWidth="1"/>
    <col min="115" max="115" width="28.625" bestFit="1" customWidth="1"/>
    <col min="116" max="116" width="39.5" bestFit="1" customWidth="1"/>
    <col min="117" max="117" width="44.25" bestFit="1" customWidth="1"/>
    <col min="118" max="118" width="42.75" bestFit="1" customWidth="1"/>
    <col min="119" max="119" width="23.125" bestFit="1" customWidth="1"/>
    <col min="120" max="120" width="55.25" bestFit="1" customWidth="1"/>
    <col min="121" max="121" width="28.625" bestFit="1" customWidth="1"/>
    <col min="122" max="122" width="39.5" bestFit="1" customWidth="1"/>
    <col min="123" max="123" width="44.25" bestFit="1" customWidth="1"/>
    <col min="124" max="124" width="42.75" bestFit="1" customWidth="1"/>
    <col min="125" max="125" width="23.125" bestFit="1" customWidth="1"/>
    <col min="126" max="126" width="55.25" bestFit="1" customWidth="1"/>
    <col min="127" max="127" width="28.625" bestFit="1" customWidth="1"/>
    <col min="128" max="128" width="39.5" bestFit="1" customWidth="1"/>
    <col min="129" max="129" width="44.25" bestFit="1" customWidth="1"/>
    <col min="130" max="130" width="42.75" bestFit="1" customWidth="1"/>
    <col min="131" max="131" width="23.125" bestFit="1" customWidth="1"/>
    <col min="132" max="132" width="55.25" bestFit="1" customWidth="1"/>
    <col min="133" max="133" width="28.625" bestFit="1" customWidth="1"/>
    <col min="134" max="134" width="39.5" bestFit="1" customWidth="1"/>
    <col min="135" max="135" width="44.25" bestFit="1" customWidth="1"/>
    <col min="136" max="136" width="42.75" bestFit="1" customWidth="1"/>
    <col min="137" max="137" width="23.125" bestFit="1" customWidth="1"/>
    <col min="138" max="138" width="55.25" bestFit="1" customWidth="1"/>
    <col min="139" max="139" width="28.625" bestFit="1" customWidth="1"/>
    <col min="140" max="140" width="39.5" bestFit="1" customWidth="1"/>
    <col min="141" max="141" width="44.25" bestFit="1" customWidth="1"/>
    <col min="142" max="142" width="42.75" bestFit="1" customWidth="1"/>
    <col min="143" max="143" width="23.125" bestFit="1" customWidth="1"/>
    <col min="144" max="144" width="55.25" bestFit="1" customWidth="1"/>
    <col min="145" max="145" width="28.625" bestFit="1" customWidth="1"/>
    <col min="146" max="146" width="39.5" bestFit="1" customWidth="1"/>
    <col min="147" max="147" width="44.25" bestFit="1" customWidth="1"/>
    <col min="148" max="148" width="42.75" bestFit="1" customWidth="1"/>
    <col min="149" max="149" width="23.125" bestFit="1" customWidth="1"/>
    <col min="150" max="150" width="55.25" bestFit="1" customWidth="1"/>
    <col min="151" max="151" width="28.625" bestFit="1" customWidth="1"/>
    <col min="152" max="152" width="39.5" bestFit="1" customWidth="1"/>
    <col min="153" max="153" width="44.25" bestFit="1" customWidth="1"/>
    <col min="154" max="154" width="42.75" bestFit="1" customWidth="1"/>
    <col min="155" max="155" width="23.125" bestFit="1" customWidth="1"/>
    <col min="156" max="156" width="55.25" bestFit="1" customWidth="1"/>
    <col min="157" max="157" width="28.625" bestFit="1" customWidth="1"/>
    <col min="158" max="158" width="39.5" bestFit="1" customWidth="1"/>
    <col min="159" max="159" width="44.25" bestFit="1" customWidth="1"/>
    <col min="160" max="160" width="42.75" bestFit="1" customWidth="1"/>
    <col min="161" max="161" width="23.125" bestFit="1" customWidth="1"/>
    <col min="162" max="162" width="55.25" bestFit="1" customWidth="1"/>
    <col min="163" max="163" width="28.625" bestFit="1" customWidth="1"/>
    <col min="164" max="164" width="39.5" bestFit="1" customWidth="1"/>
    <col min="165" max="165" width="44.25" bestFit="1" customWidth="1"/>
    <col min="166" max="166" width="42.75" bestFit="1" customWidth="1"/>
    <col min="167" max="167" width="23.125" bestFit="1" customWidth="1"/>
    <col min="168" max="168" width="55.25" bestFit="1" customWidth="1"/>
    <col min="169" max="169" width="28.625" bestFit="1" customWidth="1"/>
    <col min="170" max="170" width="39.5" bestFit="1" customWidth="1"/>
    <col min="171" max="171" width="44.25" bestFit="1" customWidth="1"/>
    <col min="172" max="172" width="42.75" bestFit="1" customWidth="1"/>
    <col min="173" max="173" width="23.125" bestFit="1" customWidth="1"/>
    <col min="174" max="174" width="55.25" bestFit="1" customWidth="1"/>
    <col min="175" max="175" width="28.625" bestFit="1" customWidth="1"/>
    <col min="176" max="176" width="39.5" bestFit="1" customWidth="1"/>
    <col min="177" max="177" width="44.25" bestFit="1" customWidth="1"/>
    <col min="178" max="178" width="42.75" bestFit="1" customWidth="1"/>
    <col min="179" max="179" width="23.125" bestFit="1" customWidth="1"/>
    <col min="180" max="180" width="55.25" bestFit="1" customWidth="1"/>
    <col min="181" max="181" width="28.625" bestFit="1" customWidth="1"/>
    <col min="182" max="182" width="39.5" bestFit="1" customWidth="1"/>
    <col min="183" max="183" width="44.25" bestFit="1" customWidth="1"/>
    <col min="184" max="184" width="42.75" bestFit="1" customWidth="1"/>
    <col min="185" max="185" width="23.125" bestFit="1" customWidth="1"/>
    <col min="186" max="186" width="55.25" bestFit="1" customWidth="1"/>
    <col min="187" max="187" width="28.625" bestFit="1" customWidth="1"/>
    <col min="188" max="188" width="39.5" bestFit="1" customWidth="1"/>
    <col min="189" max="189" width="44.25" bestFit="1" customWidth="1"/>
    <col min="190" max="190" width="42.75" bestFit="1" customWidth="1"/>
    <col min="191" max="191" width="23.125" bestFit="1" customWidth="1"/>
    <col min="192" max="192" width="55.25" bestFit="1" customWidth="1"/>
    <col min="193" max="193" width="28.625" bestFit="1" customWidth="1"/>
    <col min="194" max="194" width="39.5" bestFit="1" customWidth="1"/>
    <col min="195" max="195" width="44.25" bestFit="1" customWidth="1"/>
    <col min="196" max="196" width="42.75" bestFit="1" customWidth="1"/>
    <col min="197" max="197" width="23.125" bestFit="1" customWidth="1"/>
    <col min="198" max="198" width="55.25" bestFit="1" customWidth="1"/>
    <col min="199" max="199" width="28.625" bestFit="1" customWidth="1"/>
    <col min="200" max="200" width="39.5" bestFit="1" customWidth="1"/>
    <col min="201" max="201" width="44.25" bestFit="1" customWidth="1"/>
    <col min="202" max="202" width="42.75" bestFit="1" customWidth="1"/>
    <col min="203" max="203" width="23.125" bestFit="1" customWidth="1"/>
    <col min="204" max="204" width="55.25" bestFit="1" customWidth="1"/>
    <col min="205" max="205" width="28.625" bestFit="1" customWidth="1"/>
    <col min="206" max="206" width="39.5" bestFit="1" customWidth="1"/>
    <col min="207" max="207" width="44.25" bestFit="1" customWidth="1"/>
    <col min="208" max="208" width="42.75" bestFit="1" customWidth="1"/>
    <col min="209" max="209" width="23.125" bestFit="1" customWidth="1"/>
    <col min="210" max="210" width="55.25" bestFit="1" customWidth="1"/>
    <col min="211" max="211" width="28.625" bestFit="1" customWidth="1"/>
    <col min="212" max="212" width="39.5" bestFit="1" customWidth="1"/>
    <col min="213" max="213" width="44.25" bestFit="1" customWidth="1"/>
    <col min="214" max="214" width="42.75" bestFit="1" customWidth="1"/>
    <col min="215" max="215" width="23.125" bestFit="1" customWidth="1"/>
    <col min="216" max="216" width="55.25" bestFit="1" customWidth="1"/>
    <col min="217" max="217" width="28.625" bestFit="1" customWidth="1"/>
    <col min="218" max="218" width="39.5" bestFit="1" customWidth="1"/>
    <col min="219" max="219" width="44.25" bestFit="1" customWidth="1"/>
    <col min="220" max="220" width="42.75" bestFit="1" customWidth="1"/>
    <col min="221" max="221" width="23.125" bestFit="1" customWidth="1"/>
    <col min="222" max="222" width="55.25" bestFit="1" customWidth="1"/>
    <col min="223" max="223" width="28.625" bestFit="1" customWidth="1"/>
    <col min="224" max="224" width="39.5" bestFit="1" customWidth="1"/>
    <col min="225" max="225" width="44.25" bestFit="1" customWidth="1"/>
    <col min="226" max="226" width="42.75" bestFit="1" customWidth="1"/>
    <col min="227" max="227" width="23.125" bestFit="1" customWidth="1"/>
    <col min="228" max="228" width="55.25" bestFit="1" customWidth="1"/>
    <col min="229" max="229" width="28.625" bestFit="1" customWidth="1"/>
    <col min="230" max="230" width="39.5" bestFit="1" customWidth="1"/>
    <col min="231" max="231" width="44.25" bestFit="1" customWidth="1"/>
    <col min="232" max="232" width="42.75" bestFit="1" customWidth="1"/>
    <col min="233" max="233" width="23.125" bestFit="1" customWidth="1"/>
    <col min="234" max="234" width="55.25" bestFit="1" customWidth="1"/>
    <col min="235" max="235" width="28.625" bestFit="1" customWidth="1"/>
    <col min="236" max="236" width="39.5" bestFit="1" customWidth="1"/>
    <col min="237" max="237" width="44.25" bestFit="1" customWidth="1"/>
    <col min="238" max="238" width="42.75" bestFit="1" customWidth="1"/>
    <col min="239" max="239" width="23.125" bestFit="1" customWidth="1"/>
    <col min="240" max="240" width="55.25" bestFit="1" customWidth="1"/>
    <col min="241" max="241" width="28.625" bestFit="1" customWidth="1"/>
    <col min="242" max="242" width="39.5" bestFit="1" customWidth="1"/>
    <col min="243" max="243" width="44.25" bestFit="1" customWidth="1"/>
    <col min="244" max="244" width="42.75" bestFit="1" customWidth="1"/>
    <col min="245" max="245" width="23.125" bestFit="1" customWidth="1"/>
    <col min="246" max="246" width="55.25" bestFit="1" customWidth="1"/>
    <col min="247" max="247" width="28.625" bestFit="1" customWidth="1"/>
    <col min="248" max="248" width="39.5" bestFit="1" customWidth="1"/>
    <col min="249" max="249" width="44.25" bestFit="1" customWidth="1"/>
    <col min="250" max="250" width="42.75" bestFit="1" customWidth="1"/>
    <col min="251" max="251" width="23.125" bestFit="1" customWidth="1"/>
    <col min="252" max="252" width="55.25" bestFit="1" customWidth="1"/>
    <col min="253" max="253" width="28.625" bestFit="1" customWidth="1"/>
    <col min="254" max="254" width="39.5" bestFit="1" customWidth="1"/>
    <col min="255" max="255" width="44.25" bestFit="1" customWidth="1"/>
    <col min="256" max="256" width="42.75" bestFit="1" customWidth="1"/>
    <col min="257" max="257" width="23.125" bestFit="1" customWidth="1"/>
    <col min="258" max="258" width="55.25" bestFit="1" customWidth="1"/>
    <col min="259" max="259" width="28.625" bestFit="1" customWidth="1"/>
    <col min="260" max="260" width="39.5" bestFit="1" customWidth="1"/>
    <col min="261" max="261" width="44.25" bestFit="1" customWidth="1"/>
    <col min="262" max="262" width="42.75" bestFit="1" customWidth="1"/>
    <col min="263" max="263" width="23.125" bestFit="1" customWidth="1"/>
    <col min="264" max="264" width="55.25" bestFit="1" customWidth="1"/>
    <col min="265" max="265" width="28.625" bestFit="1" customWidth="1"/>
    <col min="266" max="266" width="39.5" bestFit="1" customWidth="1"/>
    <col min="267" max="267" width="44.25" bestFit="1" customWidth="1"/>
    <col min="268" max="268" width="42.75" bestFit="1" customWidth="1"/>
    <col min="269" max="269" width="23.125" bestFit="1" customWidth="1"/>
    <col min="270" max="270" width="55.25" bestFit="1" customWidth="1"/>
    <col min="271" max="271" width="28.625" bestFit="1" customWidth="1"/>
    <col min="272" max="272" width="39.5" bestFit="1" customWidth="1"/>
    <col min="273" max="273" width="44.25" bestFit="1" customWidth="1"/>
    <col min="274" max="274" width="42.75" bestFit="1" customWidth="1"/>
    <col min="275" max="275" width="23.125" bestFit="1" customWidth="1"/>
    <col min="276" max="276" width="55.25" bestFit="1" customWidth="1"/>
    <col min="277" max="277" width="28.625" bestFit="1" customWidth="1"/>
    <col min="278" max="278" width="39.5" bestFit="1" customWidth="1"/>
    <col min="279" max="279" width="44.25" bestFit="1" customWidth="1"/>
    <col min="280" max="280" width="42.75" bestFit="1" customWidth="1"/>
    <col min="281" max="281" width="23.125" bestFit="1" customWidth="1"/>
    <col min="282" max="282" width="55.25" bestFit="1" customWidth="1"/>
    <col min="283" max="283" width="28.625" bestFit="1" customWidth="1"/>
    <col min="284" max="284" width="39.5" bestFit="1" customWidth="1"/>
    <col min="285" max="285" width="44.25" bestFit="1" customWidth="1"/>
    <col min="286" max="286" width="42.75" bestFit="1" customWidth="1"/>
    <col min="287" max="287" width="23.125" bestFit="1" customWidth="1"/>
    <col min="288" max="288" width="55.25" bestFit="1" customWidth="1"/>
    <col min="289" max="289" width="28.625" bestFit="1" customWidth="1"/>
    <col min="290" max="290" width="39.5" bestFit="1" customWidth="1"/>
    <col min="291" max="291" width="44.25" bestFit="1" customWidth="1"/>
    <col min="292" max="292" width="42.75" bestFit="1" customWidth="1"/>
    <col min="293" max="293" width="23.125" bestFit="1" customWidth="1"/>
    <col min="294" max="294" width="55.25" bestFit="1" customWidth="1"/>
    <col min="295" max="295" width="28.625" bestFit="1" customWidth="1"/>
    <col min="296" max="296" width="39.5" bestFit="1" customWidth="1"/>
    <col min="297" max="297" width="44.25" bestFit="1" customWidth="1"/>
    <col min="298" max="298" width="42.75" bestFit="1" customWidth="1"/>
    <col min="299" max="299" width="23.125" bestFit="1" customWidth="1"/>
    <col min="300" max="300" width="55.25" bestFit="1" customWidth="1"/>
    <col min="301" max="301" width="28.625" bestFit="1" customWidth="1"/>
    <col min="302" max="302" width="39.5" bestFit="1" customWidth="1"/>
    <col min="303" max="303" width="44.25" bestFit="1" customWidth="1"/>
    <col min="304" max="304" width="42.75" bestFit="1" customWidth="1"/>
    <col min="305" max="305" width="23.125" bestFit="1" customWidth="1"/>
    <col min="306" max="306" width="55.25" bestFit="1" customWidth="1"/>
    <col min="307" max="307" width="28.625" bestFit="1" customWidth="1"/>
    <col min="308" max="308" width="39.5" bestFit="1" customWidth="1"/>
    <col min="309" max="309" width="44.25" bestFit="1" customWidth="1"/>
    <col min="310" max="310" width="42.75" bestFit="1" customWidth="1"/>
    <col min="311" max="311" width="23.125" bestFit="1" customWidth="1"/>
    <col min="312" max="312" width="55.25" bestFit="1" customWidth="1"/>
    <col min="313" max="313" width="28.625" bestFit="1" customWidth="1"/>
    <col min="314" max="314" width="39.5" bestFit="1" customWidth="1"/>
    <col min="315" max="315" width="44.25" bestFit="1" customWidth="1"/>
    <col min="316" max="316" width="42.75" bestFit="1" customWidth="1"/>
    <col min="317" max="317" width="23.125" bestFit="1" customWidth="1"/>
    <col min="318" max="318" width="55.25" bestFit="1" customWidth="1"/>
    <col min="319" max="319" width="28.625" bestFit="1" customWidth="1"/>
    <col min="320" max="320" width="39.5" bestFit="1" customWidth="1"/>
    <col min="321" max="321" width="44.25" bestFit="1" customWidth="1"/>
    <col min="322" max="322" width="42.75" bestFit="1" customWidth="1"/>
    <col min="323" max="323" width="23.125" bestFit="1" customWidth="1"/>
    <col min="324" max="324" width="55.25" bestFit="1" customWidth="1"/>
    <col min="325" max="325" width="28.625" bestFit="1" customWidth="1"/>
    <col min="326" max="326" width="39.5" bestFit="1" customWidth="1"/>
    <col min="327" max="327" width="44.25" bestFit="1" customWidth="1"/>
    <col min="328" max="328" width="42.75" bestFit="1" customWidth="1"/>
    <col min="329" max="329" width="23.125" bestFit="1" customWidth="1"/>
    <col min="330" max="330" width="55.25" bestFit="1" customWidth="1"/>
    <col min="331" max="331" width="28.625" bestFit="1" customWidth="1"/>
    <col min="332" max="332" width="39.5" bestFit="1" customWidth="1"/>
    <col min="333" max="333" width="44.25" bestFit="1" customWidth="1"/>
    <col min="334" max="334" width="42.75" bestFit="1" customWidth="1"/>
    <col min="335" max="335" width="23.125" bestFit="1" customWidth="1"/>
    <col min="336" max="336" width="55.25" bestFit="1" customWidth="1"/>
    <col min="337" max="337" width="28.625" bestFit="1" customWidth="1"/>
    <col min="338" max="338" width="39.5" bestFit="1" customWidth="1"/>
    <col min="339" max="339" width="44.25" bestFit="1" customWidth="1"/>
    <col min="340" max="340" width="42.75" bestFit="1" customWidth="1"/>
    <col min="341" max="341" width="23.125" bestFit="1" customWidth="1"/>
    <col min="342" max="342" width="55.25" bestFit="1" customWidth="1"/>
    <col min="343" max="343" width="28.625" bestFit="1" customWidth="1"/>
    <col min="344" max="344" width="39.5" bestFit="1" customWidth="1"/>
    <col min="345" max="345" width="44.25" bestFit="1" customWidth="1"/>
    <col min="346" max="346" width="42.75" bestFit="1" customWidth="1"/>
    <col min="347" max="347" width="23.125" bestFit="1" customWidth="1"/>
    <col min="348" max="348" width="55.25" bestFit="1" customWidth="1"/>
    <col min="349" max="349" width="28.625" bestFit="1" customWidth="1"/>
    <col min="350" max="350" width="39.5" bestFit="1" customWidth="1"/>
    <col min="351" max="351" width="44.25" bestFit="1" customWidth="1"/>
    <col min="352" max="352" width="42.75" bestFit="1" customWidth="1"/>
    <col min="353" max="353" width="23.125" bestFit="1" customWidth="1"/>
    <col min="354" max="354" width="55.25" bestFit="1" customWidth="1"/>
    <col min="355" max="355" width="28.625" bestFit="1" customWidth="1"/>
    <col min="356" max="356" width="39.5" bestFit="1" customWidth="1"/>
    <col min="357" max="357" width="44.25" bestFit="1" customWidth="1"/>
    <col min="358" max="358" width="42.75" bestFit="1" customWidth="1"/>
    <col min="359" max="359" width="23.125" bestFit="1" customWidth="1"/>
    <col min="360" max="360" width="55.25" bestFit="1" customWidth="1"/>
    <col min="361" max="361" width="28.625" bestFit="1" customWidth="1"/>
    <col min="362" max="362" width="39.5" bestFit="1" customWidth="1"/>
    <col min="363" max="363" width="44.25" bestFit="1" customWidth="1"/>
    <col min="364" max="364" width="42.75" bestFit="1" customWidth="1"/>
    <col min="365" max="365" width="23.125" bestFit="1" customWidth="1"/>
    <col min="366" max="366" width="55.25" bestFit="1" customWidth="1"/>
    <col min="367" max="367" width="28.625" bestFit="1" customWidth="1"/>
    <col min="368" max="368" width="39.5" bestFit="1" customWidth="1"/>
    <col min="369" max="369" width="44.25" bestFit="1" customWidth="1"/>
    <col min="370" max="370" width="42.75" bestFit="1" customWidth="1"/>
    <col min="371" max="371" width="23.125" bestFit="1" customWidth="1"/>
    <col min="372" max="372" width="55.25" bestFit="1" customWidth="1"/>
    <col min="373" max="373" width="28.625" bestFit="1" customWidth="1"/>
    <col min="374" max="374" width="39.5" bestFit="1" customWidth="1"/>
    <col min="375" max="375" width="44.25" bestFit="1" customWidth="1"/>
    <col min="376" max="376" width="42.75" bestFit="1" customWidth="1"/>
    <col min="377" max="377" width="23.125" bestFit="1" customWidth="1"/>
    <col min="378" max="378" width="55.25" bestFit="1" customWidth="1"/>
    <col min="379" max="379" width="28.625" bestFit="1" customWidth="1"/>
    <col min="380" max="380" width="39.5" bestFit="1" customWidth="1"/>
    <col min="381" max="381" width="44.25" bestFit="1" customWidth="1"/>
    <col min="382" max="382" width="42.75" bestFit="1" customWidth="1"/>
    <col min="383" max="383" width="23.125" bestFit="1" customWidth="1"/>
    <col min="384" max="384" width="55.25" bestFit="1" customWidth="1"/>
    <col min="385" max="385" width="28.625" bestFit="1" customWidth="1"/>
    <col min="386" max="386" width="39.5" bestFit="1" customWidth="1"/>
    <col min="387" max="387" width="44.25" bestFit="1" customWidth="1"/>
    <col min="388" max="388" width="42.75" bestFit="1" customWidth="1"/>
    <col min="389" max="389" width="23.125" bestFit="1" customWidth="1"/>
    <col min="390" max="390" width="55.25" bestFit="1" customWidth="1"/>
    <col min="391" max="391" width="28.625" bestFit="1" customWidth="1"/>
    <col min="392" max="392" width="39.5" bestFit="1" customWidth="1"/>
    <col min="393" max="393" width="44.25" bestFit="1" customWidth="1"/>
    <col min="394" max="394" width="42.75" bestFit="1" customWidth="1"/>
    <col min="395" max="395" width="23.125" bestFit="1" customWidth="1"/>
    <col min="396" max="396" width="55.25" bestFit="1" customWidth="1"/>
    <col min="397" max="397" width="28.625" bestFit="1" customWidth="1"/>
    <col min="398" max="398" width="39.5" bestFit="1" customWidth="1"/>
    <col min="399" max="399" width="44.25" bestFit="1" customWidth="1"/>
    <col min="400" max="400" width="42.75" bestFit="1" customWidth="1"/>
    <col min="401" max="401" width="23.125" bestFit="1" customWidth="1"/>
    <col min="402" max="402" width="55.25" bestFit="1" customWidth="1"/>
    <col min="403" max="403" width="28.625" bestFit="1" customWidth="1"/>
    <col min="404" max="404" width="39.5" bestFit="1" customWidth="1"/>
    <col min="405" max="405" width="44.25" bestFit="1" customWidth="1"/>
    <col min="406" max="406" width="42.75" bestFit="1" customWidth="1"/>
    <col min="407" max="407" width="23.125" bestFit="1" customWidth="1"/>
    <col min="408" max="408" width="55.25" bestFit="1" customWidth="1"/>
    <col min="409" max="409" width="28.625" bestFit="1" customWidth="1"/>
    <col min="410" max="410" width="39.5" bestFit="1" customWidth="1"/>
    <col min="411" max="411" width="44.25" bestFit="1" customWidth="1"/>
    <col min="412" max="412" width="42.75" bestFit="1" customWidth="1"/>
    <col min="413" max="413" width="23.125" bestFit="1" customWidth="1"/>
    <col min="414" max="414" width="55.25" bestFit="1" customWidth="1"/>
    <col min="415" max="415" width="28.625" bestFit="1" customWidth="1"/>
    <col min="416" max="416" width="39.5" bestFit="1" customWidth="1"/>
    <col min="417" max="417" width="44.25" bestFit="1" customWidth="1"/>
    <col min="418" max="418" width="42.75" bestFit="1" customWidth="1"/>
    <col min="419" max="419" width="23.125" bestFit="1" customWidth="1"/>
    <col min="420" max="420" width="55.25" bestFit="1" customWidth="1"/>
    <col min="421" max="421" width="28.625" bestFit="1" customWidth="1"/>
    <col min="422" max="422" width="39.5" bestFit="1" customWidth="1"/>
    <col min="423" max="423" width="44.25" bestFit="1" customWidth="1"/>
    <col min="424" max="424" width="42.75" bestFit="1" customWidth="1"/>
    <col min="425" max="425" width="23.125" bestFit="1" customWidth="1"/>
    <col min="426" max="426" width="55.25" bestFit="1" customWidth="1"/>
    <col min="427" max="427" width="28.625" bestFit="1" customWidth="1"/>
    <col min="428" max="428" width="39.5" bestFit="1" customWidth="1"/>
    <col min="429" max="429" width="44.25" bestFit="1" customWidth="1"/>
    <col min="430" max="430" width="42.75" bestFit="1" customWidth="1"/>
    <col min="431" max="431" width="23.125" bestFit="1" customWidth="1"/>
    <col min="432" max="432" width="55.25" bestFit="1" customWidth="1"/>
    <col min="433" max="433" width="28.625" bestFit="1" customWidth="1"/>
    <col min="434" max="434" width="39.5" bestFit="1" customWidth="1"/>
    <col min="435" max="435" width="44.25" bestFit="1" customWidth="1"/>
    <col min="436" max="436" width="42.75" bestFit="1" customWidth="1"/>
    <col min="437" max="437" width="23.125" bestFit="1" customWidth="1"/>
    <col min="438" max="438" width="55.25" bestFit="1" customWidth="1"/>
    <col min="439" max="439" width="28.625" bestFit="1" customWidth="1"/>
    <col min="440" max="440" width="39.5" bestFit="1" customWidth="1"/>
    <col min="441" max="441" width="44.25" bestFit="1" customWidth="1"/>
    <col min="442" max="442" width="42.75" bestFit="1" customWidth="1"/>
    <col min="443" max="443" width="23.125" bestFit="1" customWidth="1"/>
    <col min="444" max="444" width="55.25" bestFit="1" customWidth="1"/>
    <col min="445" max="445" width="28.625" bestFit="1" customWidth="1"/>
    <col min="446" max="446" width="39.5" bestFit="1" customWidth="1"/>
    <col min="447" max="447" width="44.25" bestFit="1" customWidth="1"/>
    <col min="448" max="448" width="42.75" bestFit="1" customWidth="1"/>
    <col min="449" max="449" width="23.125" bestFit="1" customWidth="1"/>
    <col min="450" max="450" width="55.25" bestFit="1" customWidth="1"/>
    <col min="451" max="451" width="28.625" bestFit="1" customWidth="1"/>
    <col min="452" max="452" width="39.5" bestFit="1" customWidth="1"/>
    <col min="453" max="453" width="44.25" bestFit="1" customWidth="1"/>
    <col min="454" max="454" width="42.75" bestFit="1" customWidth="1"/>
    <col min="455" max="455" width="23.125" bestFit="1" customWidth="1"/>
    <col min="456" max="456" width="55.25" bestFit="1" customWidth="1"/>
    <col min="457" max="457" width="28.625" bestFit="1" customWidth="1"/>
    <col min="458" max="458" width="39.5" bestFit="1" customWidth="1"/>
    <col min="459" max="459" width="44.25" bestFit="1" customWidth="1"/>
    <col min="460" max="460" width="42.75" bestFit="1" customWidth="1"/>
    <col min="461" max="461" width="23.125" bestFit="1" customWidth="1"/>
    <col min="462" max="462" width="55.25" bestFit="1" customWidth="1"/>
    <col min="463" max="463" width="28.625" bestFit="1" customWidth="1"/>
    <col min="464" max="464" width="39.5" bestFit="1" customWidth="1"/>
    <col min="465" max="465" width="44.25" bestFit="1" customWidth="1"/>
    <col min="466" max="466" width="42.75" bestFit="1" customWidth="1"/>
    <col min="467" max="467" width="23.125" bestFit="1" customWidth="1"/>
    <col min="468" max="468" width="55.25" bestFit="1" customWidth="1"/>
    <col min="469" max="469" width="28.625" bestFit="1" customWidth="1"/>
    <col min="470" max="470" width="39.5" bestFit="1" customWidth="1"/>
    <col min="471" max="471" width="44.25" bestFit="1" customWidth="1"/>
    <col min="472" max="472" width="42.75" bestFit="1" customWidth="1"/>
    <col min="473" max="473" width="23.125" bestFit="1" customWidth="1"/>
    <col min="474" max="474" width="55.25" bestFit="1" customWidth="1"/>
    <col min="475" max="475" width="28.625" bestFit="1" customWidth="1"/>
    <col min="476" max="476" width="39.5" bestFit="1" customWidth="1"/>
    <col min="477" max="477" width="44.25" bestFit="1" customWidth="1"/>
    <col min="478" max="478" width="42.75" bestFit="1" customWidth="1"/>
    <col min="479" max="479" width="23.125" bestFit="1" customWidth="1"/>
    <col min="480" max="480" width="55.25" bestFit="1" customWidth="1"/>
    <col min="481" max="481" width="28.625" bestFit="1" customWidth="1"/>
    <col min="482" max="482" width="39.5" bestFit="1" customWidth="1"/>
    <col min="483" max="483" width="44.25" bestFit="1" customWidth="1"/>
    <col min="484" max="484" width="42.75" bestFit="1" customWidth="1"/>
    <col min="485" max="485" width="23.125" bestFit="1" customWidth="1"/>
    <col min="486" max="486" width="55.25" bestFit="1" customWidth="1"/>
    <col min="487" max="487" width="28.625" bestFit="1" customWidth="1"/>
    <col min="488" max="488" width="39.5" bestFit="1" customWidth="1"/>
    <col min="489" max="489" width="44.25" bestFit="1" customWidth="1"/>
    <col min="490" max="490" width="42.75" bestFit="1" customWidth="1"/>
    <col min="491" max="491" width="23.125" bestFit="1" customWidth="1"/>
    <col min="492" max="492" width="55.25" bestFit="1" customWidth="1"/>
    <col min="493" max="493" width="28.625" bestFit="1" customWidth="1"/>
    <col min="494" max="494" width="39.5" bestFit="1" customWidth="1"/>
    <col min="495" max="495" width="44.25" bestFit="1" customWidth="1"/>
    <col min="496" max="496" width="42.75" bestFit="1" customWidth="1"/>
    <col min="497" max="497" width="23.125" bestFit="1" customWidth="1"/>
    <col min="498" max="498" width="55.25" bestFit="1" customWidth="1"/>
    <col min="499" max="499" width="28.625" bestFit="1" customWidth="1"/>
    <col min="500" max="500" width="39.5" bestFit="1" customWidth="1"/>
    <col min="501" max="501" width="44.25" bestFit="1" customWidth="1"/>
    <col min="502" max="502" width="42.75" bestFit="1" customWidth="1"/>
    <col min="503" max="503" width="23.125" bestFit="1" customWidth="1"/>
    <col min="504" max="504" width="55.25" bestFit="1" customWidth="1"/>
    <col min="505" max="505" width="28.625" bestFit="1" customWidth="1"/>
    <col min="506" max="506" width="39.5" bestFit="1" customWidth="1"/>
    <col min="507" max="507" width="44.25" bestFit="1" customWidth="1"/>
    <col min="508" max="508" width="42.75" bestFit="1" customWidth="1"/>
    <col min="509" max="509" width="23.125" bestFit="1" customWidth="1"/>
    <col min="510" max="510" width="55.25" bestFit="1" customWidth="1"/>
    <col min="511" max="511" width="28.625" bestFit="1" customWidth="1"/>
    <col min="512" max="512" width="39.5" bestFit="1" customWidth="1"/>
    <col min="513" max="513" width="44.25" bestFit="1" customWidth="1"/>
    <col min="514" max="514" width="42.75" bestFit="1" customWidth="1"/>
    <col min="515" max="515" width="23.125" bestFit="1" customWidth="1"/>
    <col min="516" max="516" width="55.25" bestFit="1" customWidth="1"/>
    <col min="517" max="517" width="28.625" bestFit="1" customWidth="1"/>
    <col min="518" max="518" width="39.5" bestFit="1" customWidth="1"/>
    <col min="519" max="519" width="44.25" bestFit="1" customWidth="1"/>
    <col min="520" max="520" width="42.75" bestFit="1" customWidth="1"/>
    <col min="521" max="521" width="23.125" bestFit="1" customWidth="1"/>
    <col min="522" max="522" width="55.25" bestFit="1" customWidth="1"/>
    <col min="523" max="523" width="28.625" bestFit="1" customWidth="1"/>
    <col min="524" max="524" width="39.5" bestFit="1" customWidth="1"/>
    <col min="525" max="525" width="44.25" bestFit="1" customWidth="1"/>
    <col min="526" max="526" width="42.75" bestFit="1" customWidth="1"/>
    <col min="527" max="527" width="23.125" bestFit="1" customWidth="1"/>
    <col min="528" max="528" width="55.25" bestFit="1" customWidth="1"/>
    <col min="529" max="529" width="28.625" bestFit="1" customWidth="1"/>
    <col min="530" max="530" width="39.5" bestFit="1" customWidth="1"/>
    <col min="531" max="531" width="44.25" bestFit="1" customWidth="1"/>
    <col min="532" max="532" width="42.75" bestFit="1" customWidth="1"/>
    <col min="533" max="533" width="23.125" bestFit="1" customWidth="1"/>
    <col min="534" max="534" width="55.25" bestFit="1" customWidth="1"/>
    <col min="535" max="535" width="28.625" bestFit="1" customWidth="1"/>
    <col min="536" max="536" width="39.5" bestFit="1" customWidth="1"/>
    <col min="537" max="537" width="44.25" bestFit="1" customWidth="1"/>
    <col min="538" max="538" width="42.75" bestFit="1" customWidth="1"/>
    <col min="539" max="539" width="23.125" bestFit="1" customWidth="1"/>
    <col min="540" max="540" width="55.25" bestFit="1" customWidth="1"/>
    <col min="541" max="541" width="28.625" bestFit="1" customWidth="1"/>
    <col min="542" max="542" width="39.5" bestFit="1" customWidth="1"/>
    <col min="543" max="543" width="44.25" bestFit="1" customWidth="1"/>
    <col min="544" max="544" width="42.75" bestFit="1" customWidth="1"/>
    <col min="545" max="545" width="23.125" bestFit="1" customWidth="1"/>
    <col min="546" max="546" width="55.25" bestFit="1" customWidth="1"/>
    <col min="547" max="547" width="28.625" bestFit="1" customWidth="1"/>
    <col min="548" max="548" width="39.5" bestFit="1" customWidth="1"/>
    <col min="549" max="549" width="44.25" bestFit="1" customWidth="1"/>
    <col min="550" max="550" width="42.75" bestFit="1" customWidth="1"/>
    <col min="551" max="551" width="23.125" bestFit="1" customWidth="1"/>
    <col min="552" max="552" width="55.25" bestFit="1" customWidth="1"/>
    <col min="553" max="553" width="28.625" bestFit="1" customWidth="1"/>
    <col min="554" max="554" width="39.5" bestFit="1" customWidth="1"/>
    <col min="555" max="555" width="44.25" bestFit="1" customWidth="1"/>
    <col min="556" max="556" width="42.75" bestFit="1" customWidth="1"/>
    <col min="557" max="557" width="23.125" bestFit="1" customWidth="1"/>
    <col min="558" max="558" width="55.25" bestFit="1" customWidth="1"/>
    <col min="559" max="559" width="28.625" bestFit="1" customWidth="1"/>
    <col min="560" max="560" width="39.5" bestFit="1" customWidth="1"/>
    <col min="561" max="561" width="44.25" bestFit="1" customWidth="1"/>
    <col min="562" max="562" width="42.75" bestFit="1" customWidth="1"/>
    <col min="563" max="563" width="23.125" bestFit="1" customWidth="1"/>
    <col min="564" max="564" width="55.25" bestFit="1" customWidth="1"/>
    <col min="565" max="565" width="28.625" bestFit="1" customWidth="1"/>
    <col min="566" max="566" width="39.5" bestFit="1" customWidth="1"/>
    <col min="567" max="567" width="44.25" bestFit="1" customWidth="1"/>
    <col min="568" max="568" width="42.75" bestFit="1" customWidth="1"/>
    <col min="569" max="569" width="23.125" bestFit="1" customWidth="1"/>
    <col min="570" max="570" width="55.25" bestFit="1" customWidth="1"/>
    <col min="571" max="571" width="28.625" bestFit="1" customWidth="1"/>
    <col min="572" max="572" width="39.5" bestFit="1" customWidth="1"/>
    <col min="573" max="573" width="44.25" bestFit="1" customWidth="1"/>
    <col min="574" max="574" width="42.75" bestFit="1" customWidth="1"/>
    <col min="575" max="575" width="23.125" bestFit="1" customWidth="1"/>
    <col min="576" max="576" width="55.25" bestFit="1" customWidth="1"/>
    <col min="577" max="577" width="28.625" bestFit="1" customWidth="1"/>
    <col min="578" max="578" width="39.5" bestFit="1" customWidth="1"/>
    <col min="579" max="579" width="44.25" bestFit="1" customWidth="1"/>
    <col min="580" max="580" width="42.75" bestFit="1" customWidth="1"/>
    <col min="581" max="581" width="23.125" bestFit="1" customWidth="1"/>
    <col min="582" max="582" width="55.25" bestFit="1" customWidth="1"/>
    <col min="583" max="583" width="28.625" bestFit="1" customWidth="1"/>
    <col min="584" max="584" width="39.5" bestFit="1" customWidth="1"/>
    <col min="585" max="585" width="44.25" bestFit="1" customWidth="1"/>
    <col min="586" max="586" width="42.75" bestFit="1" customWidth="1"/>
    <col min="587" max="587" width="23.125" bestFit="1" customWidth="1"/>
    <col min="588" max="588" width="55.25" bestFit="1" customWidth="1"/>
    <col min="589" max="589" width="28.625" bestFit="1" customWidth="1"/>
    <col min="590" max="590" width="39.5" bestFit="1" customWidth="1"/>
    <col min="591" max="591" width="44.25" bestFit="1" customWidth="1"/>
    <col min="592" max="592" width="42.75" bestFit="1" customWidth="1"/>
    <col min="593" max="593" width="23.125" bestFit="1" customWidth="1"/>
    <col min="594" max="594" width="55.25" bestFit="1" customWidth="1"/>
    <col min="595" max="595" width="28.625" bestFit="1" customWidth="1"/>
    <col min="596" max="596" width="39.5" bestFit="1" customWidth="1"/>
    <col min="597" max="597" width="44.25" bestFit="1" customWidth="1"/>
    <col min="598" max="598" width="42.75" bestFit="1" customWidth="1"/>
    <col min="599" max="599" width="23.125" bestFit="1" customWidth="1"/>
    <col min="600" max="600" width="55.25" bestFit="1" customWidth="1"/>
    <col min="601" max="601" width="28.625" bestFit="1" customWidth="1"/>
    <col min="602" max="602" width="39.5" bestFit="1" customWidth="1"/>
    <col min="603" max="603" width="44.25" bestFit="1" customWidth="1"/>
    <col min="604" max="604" width="42.75" bestFit="1" customWidth="1"/>
    <col min="605" max="605" width="23.125" bestFit="1" customWidth="1"/>
    <col min="606" max="606" width="55.25" bestFit="1" customWidth="1"/>
    <col min="607" max="607" width="28.625" bestFit="1" customWidth="1"/>
    <col min="608" max="608" width="39.5" bestFit="1" customWidth="1"/>
    <col min="609" max="609" width="44.25" bestFit="1" customWidth="1"/>
    <col min="610" max="610" width="42.75" bestFit="1" customWidth="1"/>
    <col min="611" max="611" width="23.125" bestFit="1" customWidth="1"/>
    <col min="612" max="612" width="55.25" bestFit="1" customWidth="1"/>
    <col min="613" max="613" width="28.625" bestFit="1" customWidth="1"/>
    <col min="614" max="614" width="39.5" bestFit="1" customWidth="1"/>
    <col min="615" max="615" width="44.25" bestFit="1" customWidth="1"/>
    <col min="616" max="616" width="42.75" bestFit="1" customWidth="1"/>
    <col min="617" max="617" width="23.125" bestFit="1" customWidth="1"/>
    <col min="618" max="618" width="55.25" bestFit="1" customWidth="1"/>
    <col min="619" max="619" width="28.625" bestFit="1" customWidth="1"/>
    <col min="620" max="620" width="39.5" bestFit="1" customWidth="1"/>
    <col min="621" max="621" width="44.25" bestFit="1" customWidth="1"/>
    <col min="622" max="622" width="42.75" bestFit="1" customWidth="1"/>
    <col min="623" max="623" width="23.125" bestFit="1" customWidth="1"/>
    <col min="624" max="624" width="55.25" bestFit="1" customWidth="1"/>
    <col min="625" max="625" width="28.625" bestFit="1" customWidth="1"/>
    <col min="626" max="626" width="39.5" bestFit="1" customWidth="1"/>
    <col min="627" max="627" width="44.25" bestFit="1" customWidth="1"/>
    <col min="628" max="628" width="42.75" bestFit="1" customWidth="1"/>
    <col min="629" max="629" width="23.125" bestFit="1" customWidth="1"/>
    <col min="630" max="630" width="55.25" bestFit="1" customWidth="1"/>
    <col min="631" max="631" width="28.625" bestFit="1" customWidth="1"/>
    <col min="632" max="632" width="39.5" bestFit="1" customWidth="1"/>
    <col min="633" max="633" width="44.25" bestFit="1" customWidth="1"/>
    <col min="634" max="634" width="42.75" bestFit="1" customWidth="1"/>
    <col min="635" max="635" width="23.125" bestFit="1" customWidth="1"/>
    <col min="636" max="636" width="55.25" bestFit="1" customWidth="1"/>
    <col min="637" max="637" width="28.625" bestFit="1" customWidth="1"/>
    <col min="638" max="638" width="39.5" bestFit="1" customWidth="1"/>
    <col min="639" max="639" width="44.25" bestFit="1" customWidth="1"/>
    <col min="640" max="640" width="42.75" bestFit="1" customWidth="1"/>
    <col min="641" max="641" width="23.125" bestFit="1" customWidth="1"/>
    <col min="642" max="642" width="55.25" bestFit="1" customWidth="1"/>
    <col min="643" max="643" width="28.625" bestFit="1" customWidth="1"/>
    <col min="644" max="644" width="39.5" bestFit="1" customWidth="1"/>
    <col min="645" max="645" width="44.25" bestFit="1" customWidth="1"/>
    <col min="646" max="646" width="42.75" bestFit="1" customWidth="1"/>
    <col min="647" max="647" width="23.125" bestFit="1" customWidth="1"/>
    <col min="648" max="648" width="55.25" bestFit="1" customWidth="1"/>
    <col min="649" max="649" width="28.625" bestFit="1" customWidth="1"/>
    <col min="650" max="650" width="39.5" bestFit="1" customWidth="1"/>
    <col min="651" max="651" width="44.25" bestFit="1" customWidth="1"/>
    <col min="652" max="652" width="42.75" bestFit="1" customWidth="1"/>
    <col min="653" max="653" width="23.125" bestFit="1" customWidth="1"/>
    <col min="654" max="654" width="55.25" bestFit="1" customWidth="1"/>
    <col min="655" max="655" width="28.625" bestFit="1" customWidth="1"/>
    <col min="656" max="656" width="39.5" bestFit="1" customWidth="1"/>
    <col min="657" max="657" width="44.25" bestFit="1" customWidth="1"/>
    <col min="658" max="658" width="42.75" bestFit="1" customWidth="1"/>
    <col min="659" max="659" width="23.125" bestFit="1" customWidth="1"/>
    <col min="660" max="660" width="55.25" bestFit="1" customWidth="1"/>
    <col min="661" max="661" width="28.625" bestFit="1" customWidth="1"/>
    <col min="662" max="662" width="39.5" bestFit="1" customWidth="1"/>
    <col min="663" max="663" width="44.25" bestFit="1" customWidth="1"/>
    <col min="664" max="664" width="42.75" bestFit="1" customWidth="1"/>
    <col min="665" max="665" width="23.125" bestFit="1" customWidth="1"/>
    <col min="666" max="666" width="55.25" bestFit="1" customWidth="1"/>
    <col min="667" max="667" width="28.625" bestFit="1" customWidth="1"/>
    <col min="668" max="668" width="39.5" bestFit="1" customWidth="1"/>
    <col min="669" max="669" width="44.25" bestFit="1" customWidth="1"/>
    <col min="670" max="670" width="42.75" bestFit="1" customWidth="1"/>
    <col min="671" max="671" width="23.125" bestFit="1" customWidth="1"/>
    <col min="672" max="672" width="55.25" bestFit="1" customWidth="1"/>
    <col min="673" max="673" width="28.625" bestFit="1" customWidth="1"/>
    <col min="674" max="674" width="39.5" bestFit="1" customWidth="1"/>
    <col min="675" max="675" width="44.25" bestFit="1" customWidth="1"/>
    <col min="676" max="676" width="42.75" bestFit="1" customWidth="1"/>
    <col min="677" max="677" width="23.125" bestFit="1" customWidth="1"/>
    <col min="678" max="678" width="55.25" bestFit="1" customWidth="1"/>
    <col min="679" max="679" width="28.625" bestFit="1" customWidth="1"/>
    <col min="680" max="680" width="39.5" bestFit="1" customWidth="1"/>
    <col min="681" max="681" width="44.25" bestFit="1" customWidth="1"/>
    <col min="682" max="682" width="42.75" bestFit="1" customWidth="1"/>
    <col min="683" max="683" width="23.125" bestFit="1" customWidth="1"/>
    <col min="684" max="684" width="55.25" bestFit="1" customWidth="1"/>
    <col min="685" max="685" width="28.625" bestFit="1" customWidth="1"/>
    <col min="686" max="686" width="39.5" bestFit="1" customWidth="1"/>
    <col min="687" max="687" width="44.25" bestFit="1" customWidth="1"/>
    <col min="688" max="688" width="42.75" bestFit="1" customWidth="1"/>
    <col min="689" max="689" width="23.125" bestFit="1" customWidth="1"/>
    <col min="690" max="690" width="55.25" bestFit="1" customWidth="1"/>
    <col min="691" max="691" width="28.625" bestFit="1" customWidth="1"/>
    <col min="692" max="692" width="39.5" bestFit="1" customWidth="1"/>
    <col min="693" max="693" width="44.25" bestFit="1" customWidth="1"/>
    <col min="694" max="694" width="42.75" bestFit="1" customWidth="1"/>
    <col min="695" max="695" width="23.125" bestFit="1" customWidth="1"/>
    <col min="696" max="696" width="55.25" bestFit="1" customWidth="1"/>
    <col min="697" max="697" width="28.625" bestFit="1" customWidth="1"/>
    <col min="698" max="698" width="39.5" bestFit="1" customWidth="1"/>
    <col min="699" max="699" width="44.25" bestFit="1" customWidth="1"/>
    <col min="700" max="700" width="42.75" bestFit="1" customWidth="1"/>
    <col min="701" max="701" width="23.125" bestFit="1" customWidth="1"/>
    <col min="702" max="702" width="55.25" bestFit="1" customWidth="1"/>
    <col min="703" max="703" width="28.625" bestFit="1" customWidth="1"/>
    <col min="704" max="704" width="39.5" bestFit="1" customWidth="1"/>
    <col min="705" max="705" width="44.25" bestFit="1" customWidth="1"/>
    <col min="706" max="706" width="42.75" bestFit="1" customWidth="1"/>
    <col min="707" max="707" width="23.125" bestFit="1" customWidth="1"/>
    <col min="708" max="708" width="55.25" bestFit="1" customWidth="1"/>
    <col min="709" max="709" width="28.625" bestFit="1" customWidth="1"/>
    <col min="710" max="710" width="39.5" bestFit="1" customWidth="1"/>
    <col min="711" max="711" width="44.25" bestFit="1" customWidth="1"/>
    <col min="712" max="712" width="42.75" bestFit="1" customWidth="1"/>
    <col min="713" max="713" width="23.125" bestFit="1" customWidth="1"/>
    <col min="714" max="714" width="55.25" bestFit="1" customWidth="1"/>
    <col min="715" max="715" width="28.625" bestFit="1" customWidth="1"/>
    <col min="716" max="716" width="39.5" bestFit="1" customWidth="1"/>
    <col min="717" max="717" width="44.25" bestFit="1" customWidth="1"/>
    <col min="718" max="718" width="42.75" bestFit="1" customWidth="1"/>
    <col min="719" max="719" width="23.125" bestFit="1" customWidth="1"/>
    <col min="720" max="720" width="55.25" bestFit="1" customWidth="1"/>
    <col min="721" max="721" width="28.625" bestFit="1" customWidth="1"/>
    <col min="722" max="722" width="39.5" bestFit="1" customWidth="1"/>
    <col min="723" max="723" width="44.25" bestFit="1" customWidth="1"/>
    <col min="724" max="724" width="42.75" bestFit="1" customWidth="1"/>
    <col min="725" max="725" width="23.125" bestFit="1" customWidth="1"/>
    <col min="726" max="726" width="55.25" bestFit="1" customWidth="1"/>
    <col min="727" max="727" width="28.625" bestFit="1" customWidth="1"/>
    <col min="728" max="728" width="39.5" bestFit="1" customWidth="1"/>
    <col min="729" max="729" width="44.25" bestFit="1" customWidth="1"/>
    <col min="730" max="730" width="42.75" bestFit="1" customWidth="1"/>
    <col min="731" max="731" width="23.125" bestFit="1" customWidth="1"/>
    <col min="732" max="732" width="55.25" bestFit="1" customWidth="1"/>
    <col min="733" max="733" width="28.625" bestFit="1" customWidth="1"/>
    <col min="734" max="734" width="39.5" bestFit="1" customWidth="1"/>
    <col min="735" max="735" width="44.25" bestFit="1" customWidth="1"/>
    <col min="736" max="736" width="42.75" bestFit="1" customWidth="1"/>
    <col min="737" max="737" width="23.125" bestFit="1" customWidth="1"/>
    <col min="738" max="738" width="55.25" bestFit="1" customWidth="1"/>
    <col min="739" max="739" width="28.625" bestFit="1" customWidth="1"/>
    <col min="740" max="740" width="39.5" bestFit="1" customWidth="1"/>
    <col min="741" max="741" width="44.25" bestFit="1" customWidth="1"/>
    <col min="742" max="742" width="42.75" bestFit="1" customWidth="1"/>
    <col min="743" max="743" width="23.125" bestFit="1" customWidth="1"/>
    <col min="744" max="744" width="55.25" bestFit="1" customWidth="1"/>
    <col min="745" max="745" width="28.625" bestFit="1" customWidth="1"/>
    <col min="746" max="746" width="39.5" bestFit="1" customWidth="1"/>
    <col min="747" max="747" width="44.25" bestFit="1" customWidth="1"/>
    <col min="748" max="748" width="42.75" bestFit="1" customWidth="1"/>
    <col min="749" max="749" width="23.125" bestFit="1" customWidth="1"/>
    <col min="750" max="750" width="55.25" bestFit="1" customWidth="1"/>
    <col min="751" max="751" width="28.625" bestFit="1" customWidth="1"/>
    <col min="752" max="752" width="39.5" bestFit="1" customWidth="1"/>
    <col min="753" max="753" width="44.25" bestFit="1" customWidth="1"/>
    <col min="754" max="754" width="42.75" bestFit="1" customWidth="1"/>
    <col min="755" max="755" width="23.125" bestFit="1" customWidth="1"/>
    <col min="756" max="756" width="55.25" bestFit="1" customWidth="1"/>
    <col min="757" max="757" width="28.625" bestFit="1" customWidth="1"/>
    <col min="758" max="758" width="39.5" bestFit="1" customWidth="1"/>
    <col min="759" max="759" width="44.25" bestFit="1" customWidth="1"/>
    <col min="760" max="760" width="42.75" bestFit="1" customWidth="1"/>
    <col min="761" max="761" width="23.125" bestFit="1" customWidth="1"/>
    <col min="762" max="762" width="55.25" bestFit="1" customWidth="1"/>
    <col min="763" max="763" width="28.625" bestFit="1" customWidth="1"/>
    <col min="764" max="764" width="39.5" bestFit="1" customWidth="1"/>
    <col min="765" max="765" width="44.25" bestFit="1" customWidth="1"/>
    <col min="766" max="766" width="42.75" bestFit="1" customWidth="1"/>
    <col min="767" max="767" width="23.125" bestFit="1" customWidth="1"/>
    <col min="768" max="768" width="55.25" bestFit="1" customWidth="1"/>
    <col min="769" max="769" width="28.625" bestFit="1" customWidth="1"/>
    <col min="770" max="770" width="39.5" bestFit="1" customWidth="1"/>
    <col min="771" max="771" width="44.25" bestFit="1" customWidth="1"/>
    <col min="772" max="772" width="42.75" bestFit="1" customWidth="1"/>
    <col min="773" max="773" width="23.125" bestFit="1" customWidth="1"/>
    <col min="774" max="774" width="55.25" bestFit="1" customWidth="1"/>
    <col min="775" max="775" width="28.625" bestFit="1" customWidth="1"/>
    <col min="776" max="776" width="39.5" bestFit="1" customWidth="1"/>
    <col min="777" max="777" width="44.25" bestFit="1" customWidth="1"/>
    <col min="778" max="778" width="42.75" bestFit="1" customWidth="1"/>
    <col min="779" max="779" width="23.125" bestFit="1" customWidth="1"/>
    <col min="780" max="780" width="55.25" bestFit="1" customWidth="1"/>
    <col min="781" max="781" width="28.625" bestFit="1" customWidth="1"/>
    <col min="782" max="782" width="39.5" bestFit="1" customWidth="1"/>
    <col min="783" max="783" width="44.25" bestFit="1" customWidth="1"/>
    <col min="784" max="784" width="42.75" bestFit="1" customWidth="1"/>
    <col min="785" max="785" width="23.125" bestFit="1" customWidth="1"/>
    <col min="786" max="786" width="55.25" bestFit="1" customWidth="1"/>
    <col min="787" max="787" width="28.625" bestFit="1" customWidth="1"/>
    <col min="788" max="788" width="39.5" bestFit="1" customWidth="1"/>
    <col min="789" max="789" width="44.25" bestFit="1" customWidth="1"/>
    <col min="790" max="790" width="42.75" bestFit="1" customWidth="1"/>
    <col min="791" max="791" width="23.125" bestFit="1" customWidth="1"/>
    <col min="792" max="792" width="55.25" bestFit="1" customWidth="1"/>
    <col min="793" max="793" width="28.625" bestFit="1" customWidth="1"/>
    <col min="794" max="794" width="39.5" bestFit="1" customWidth="1"/>
    <col min="795" max="795" width="44.25" bestFit="1" customWidth="1"/>
    <col min="796" max="796" width="42.75" bestFit="1" customWidth="1"/>
    <col min="797" max="797" width="23.125" bestFit="1" customWidth="1"/>
    <col min="798" max="798" width="55.25" bestFit="1" customWidth="1"/>
    <col min="799" max="799" width="28.625" bestFit="1" customWidth="1"/>
    <col min="800" max="800" width="39.5" bestFit="1" customWidth="1"/>
    <col min="801" max="801" width="44.25" bestFit="1" customWidth="1"/>
    <col min="802" max="802" width="42.75" bestFit="1" customWidth="1"/>
    <col min="803" max="803" width="23.125" bestFit="1" customWidth="1"/>
    <col min="804" max="804" width="55.25" bestFit="1" customWidth="1"/>
    <col min="805" max="805" width="28.625" bestFit="1" customWidth="1"/>
    <col min="806" max="806" width="39.5" bestFit="1" customWidth="1"/>
    <col min="807" max="807" width="44.25" bestFit="1" customWidth="1"/>
    <col min="808" max="808" width="42.75" bestFit="1" customWidth="1"/>
    <col min="809" max="809" width="23.125" bestFit="1" customWidth="1"/>
    <col min="810" max="810" width="55.25" bestFit="1" customWidth="1"/>
    <col min="811" max="811" width="28.625" bestFit="1" customWidth="1"/>
    <col min="812" max="812" width="39.5" bestFit="1" customWidth="1"/>
    <col min="813" max="813" width="44.25" bestFit="1" customWidth="1"/>
    <col min="814" max="814" width="42.75" bestFit="1" customWidth="1"/>
    <col min="815" max="815" width="23.125" bestFit="1" customWidth="1"/>
    <col min="816" max="816" width="55.25" bestFit="1" customWidth="1"/>
    <col min="817" max="817" width="28.625" bestFit="1" customWidth="1"/>
    <col min="818" max="818" width="39.5" bestFit="1" customWidth="1"/>
    <col min="819" max="819" width="44.25" bestFit="1" customWidth="1"/>
    <col min="820" max="820" width="42.75" bestFit="1" customWidth="1"/>
    <col min="821" max="821" width="23.125" bestFit="1" customWidth="1"/>
    <col min="822" max="822" width="55.25" bestFit="1" customWidth="1"/>
    <col min="823" max="823" width="28.625" bestFit="1" customWidth="1"/>
    <col min="824" max="824" width="39.5" bestFit="1" customWidth="1"/>
    <col min="825" max="825" width="44.25" bestFit="1" customWidth="1"/>
    <col min="826" max="826" width="42.75" bestFit="1" customWidth="1"/>
    <col min="827" max="827" width="23.125" bestFit="1" customWidth="1"/>
    <col min="828" max="828" width="55.25" bestFit="1" customWidth="1"/>
    <col min="829" max="829" width="28.625" bestFit="1" customWidth="1"/>
    <col min="830" max="830" width="39.5" bestFit="1" customWidth="1"/>
    <col min="831" max="831" width="44.25" bestFit="1" customWidth="1"/>
    <col min="832" max="832" width="42.75" bestFit="1" customWidth="1"/>
    <col min="833" max="833" width="23.125" bestFit="1" customWidth="1"/>
    <col min="834" max="834" width="55.25" bestFit="1" customWidth="1"/>
    <col min="835" max="835" width="28.625" bestFit="1" customWidth="1"/>
    <col min="836" max="836" width="39.5" bestFit="1" customWidth="1"/>
    <col min="837" max="837" width="44.25" bestFit="1" customWidth="1"/>
    <col min="838" max="838" width="42.75" bestFit="1" customWidth="1"/>
    <col min="839" max="839" width="23.125" bestFit="1" customWidth="1"/>
    <col min="840" max="840" width="55.25" bestFit="1" customWidth="1"/>
    <col min="841" max="841" width="28.625" bestFit="1" customWidth="1"/>
    <col min="842" max="842" width="39.5" bestFit="1" customWidth="1"/>
    <col min="843" max="843" width="44.25" bestFit="1" customWidth="1"/>
    <col min="844" max="844" width="42.75" bestFit="1" customWidth="1"/>
    <col min="845" max="845" width="23.125" bestFit="1" customWidth="1"/>
    <col min="846" max="846" width="55.25" bestFit="1" customWidth="1"/>
    <col min="847" max="847" width="28.625" bestFit="1" customWidth="1"/>
    <col min="848" max="848" width="39.5" bestFit="1" customWidth="1"/>
    <col min="849" max="849" width="44.25" bestFit="1" customWidth="1"/>
    <col min="850" max="850" width="42.75" bestFit="1" customWidth="1"/>
    <col min="851" max="851" width="23.125" bestFit="1" customWidth="1"/>
    <col min="852" max="852" width="55.25" bestFit="1" customWidth="1"/>
    <col min="853" max="853" width="28.625" bestFit="1" customWidth="1"/>
    <col min="854" max="854" width="39.5" bestFit="1" customWidth="1"/>
    <col min="855" max="855" width="44.25" bestFit="1" customWidth="1"/>
    <col min="856" max="856" width="42.75" bestFit="1" customWidth="1"/>
    <col min="857" max="857" width="23.125" bestFit="1" customWidth="1"/>
    <col min="858" max="858" width="55.25" bestFit="1" customWidth="1"/>
    <col min="859" max="859" width="28.625" bestFit="1" customWidth="1"/>
    <col min="860" max="860" width="39.5" bestFit="1" customWidth="1"/>
    <col min="861" max="861" width="44.25" bestFit="1" customWidth="1"/>
    <col min="862" max="862" width="42.75" bestFit="1" customWidth="1"/>
    <col min="863" max="863" width="23.125" bestFit="1" customWidth="1"/>
    <col min="864" max="864" width="55.25" bestFit="1" customWidth="1"/>
    <col min="865" max="865" width="28.625" bestFit="1" customWidth="1"/>
    <col min="866" max="866" width="39.5" bestFit="1" customWidth="1"/>
    <col min="867" max="867" width="44.25" bestFit="1" customWidth="1"/>
    <col min="868" max="868" width="42.75" bestFit="1" customWidth="1"/>
    <col min="869" max="869" width="23.125" bestFit="1" customWidth="1"/>
    <col min="870" max="870" width="55.25" bestFit="1" customWidth="1"/>
    <col min="871" max="871" width="28.625" bestFit="1" customWidth="1"/>
    <col min="872" max="872" width="39.5" bestFit="1" customWidth="1"/>
    <col min="873" max="873" width="44.25" bestFit="1" customWidth="1"/>
    <col min="874" max="874" width="42.75" bestFit="1" customWidth="1"/>
    <col min="875" max="875" width="23.125" bestFit="1" customWidth="1"/>
    <col min="876" max="876" width="55.25" bestFit="1" customWidth="1"/>
    <col min="877" max="877" width="28.625" bestFit="1" customWidth="1"/>
    <col min="878" max="878" width="39.5" bestFit="1" customWidth="1"/>
    <col min="879" max="879" width="44.25" bestFit="1" customWidth="1"/>
    <col min="880" max="880" width="42.75" bestFit="1" customWidth="1"/>
    <col min="881" max="881" width="23.125" bestFit="1" customWidth="1"/>
    <col min="882" max="882" width="55.25" bestFit="1" customWidth="1"/>
    <col min="883" max="883" width="28.625" bestFit="1" customWidth="1"/>
    <col min="884" max="884" width="39.5" bestFit="1" customWidth="1"/>
    <col min="885" max="885" width="44.25" bestFit="1" customWidth="1"/>
    <col min="886" max="886" width="42.75" bestFit="1" customWidth="1"/>
    <col min="887" max="887" width="23.125" bestFit="1" customWidth="1"/>
    <col min="888" max="888" width="55.25" bestFit="1" customWidth="1"/>
    <col min="889" max="889" width="28.625" bestFit="1" customWidth="1"/>
    <col min="890" max="890" width="39.5" bestFit="1" customWidth="1"/>
    <col min="891" max="891" width="44.25" bestFit="1" customWidth="1"/>
    <col min="892" max="892" width="42.75" bestFit="1" customWidth="1"/>
    <col min="893" max="893" width="23.125" bestFit="1" customWidth="1"/>
    <col min="894" max="894" width="55.25" bestFit="1" customWidth="1"/>
    <col min="895" max="895" width="28.625" bestFit="1" customWidth="1"/>
    <col min="896" max="896" width="39.5" bestFit="1" customWidth="1"/>
    <col min="897" max="897" width="44.25" bestFit="1" customWidth="1"/>
    <col min="898" max="898" width="42.75" bestFit="1" customWidth="1"/>
    <col min="899" max="899" width="23.125" bestFit="1" customWidth="1"/>
    <col min="900" max="900" width="55.25" bestFit="1" customWidth="1"/>
    <col min="901" max="901" width="28.625" bestFit="1" customWidth="1"/>
    <col min="902" max="902" width="39.5" bestFit="1" customWidth="1"/>
    <col min="903" max="903" width="44.25" bestFit="1" customWidth="1"/>
    <col min="904" max="904" width="42.75" bestFit="1" customWidth="1"/>
    <col min="905" max="905" width="23.125" bestFit="1" customWidth="1"/>
    <col min="906" max="906" width="55.25" bestFit="1" customWidth="1"/>
    <col min="907" max="907" width="28.625" bestFit="1" customWidth="1"/>
    <col min="908" max="908" width="39.5" bestFit="1" customWidth="1"/>
    <col min="909" max="909" width="44.25" bestFit="1" customWidth="1"/>
    <col min="910" max="910" width="42.75" bestFit="1" customWidth="1"/>
    <col min="911" max="911" width="23.125" bestFit="1" customWidth="1"/>
    <col min="912" max="912" width="55.25" bestFit="1" customWidth="1"/>
    <col min="913" max="913" width="28.625" bestFit="1" customWidth="1"/>
    <col min="914" max="914" width="39.5" bestFit="1" customWidth="1"/>
    <col min="915" max="915" width="44.25" bestFit="1" customWidth="1"/>
    <col min="916" max="916" width="42.75" bestFit="1" customWidth="1"/>
    <col min="917" max="917" width="23.125" bestFit="1" customWidth="1"/>
    <col min="918" max="918" width="55.25" bestFit="1" customWidth="1"/>
    <col min="919" max="919" width="28.625" bestFit="1" customWidth="1"/>
    <col min="920" max="920" width="39.5" bestFit="1" customWidth="1"/>
    <col min="921" max="921" width="44.25" bestFit="1" customWidth="1"/>
    <col min="922" max="922" width="42.75" bestFit="1" customWidth="1"/>
    <col min="923" max="923" width="23.125" bestFit="1" customWidth="1"/>
    <col min="924" max="924" width="55.25" bestFit="1" customWidth="1"/>
    <col min="925" max="925" width="28.625" bestFit="1" customWidth="1"/>
    <col min="926" max="926" width="39.5" bestFit="1" customWidth="1"/>
    <col min="927" max="927" width="44.25" bestFit="1" customWidth="1"/>
    <col min="928" max="928" width="42.75" bestFit="1" customWidth="1"/>
    <col min="929" max="929" width="23.125" bestFit="1" customWidth="1"/>
    <col min="930" max="930" width="55.25" bestFit="1" customWidth="1"/>
    <col min="931" max="931" width="28.625" bestFit="1" customWidth="1"/>
    <col min="932" max="932" width="39.5" bestFit="1" customWidth="1"/>
    <col min="933" max="933" width="44.25" bestFit="1" customWidth="1"/>
    <col min="934" max="934" width="42.75" bestFit="1" customWidth="1"/>
    <col min="935" max="935" width="23.125" bestFit="1" customWidth="1"/>
    <col min="936" max="936" width="55.25" bestFit="1" customWidth="1"/>
    <col min="937" max="937" width="28.625" bestFit="1" customWidth="1"/>
    <col min="938" max="938" width="39.5" bestFit="1" customWidth="1"/>
    <col min="939" max="939" width="44.25" bestFit="1" customWidth="1"/>
    <col min="940" max="940" width="42.75" bestFit="1" customWidth="1"/>
    <col min="941" max="941" width="23.125" bestFit="1" customWidth="1"/>
    <col min="942" max="942" width="55.25" bestFit="1" customWidth="1"/>
    <col min="943" max="943" width="28.625" bestFit="1" customWidth="1"/>
    <col min="944" max="944" width="39.5" bestFit="1" customWidth="1"/>
    <col min="945" max="945" width="44.25" bestFit="1" customWidth="1"/>
    <col min="946" max="946" width="42.75" bestFit="1" customWidth="1"/>
    <col min="947" max="947" width="23.125" bestFit="1" customWidth="1"/>
    <col min="948" max="948" width="55.25" bestFit="1" customWidth="1"/>
    <col min="949" max="949" width="28.625" bestFit="1" customWidth="1"/>
    <col min="950" max="950" width="39.5" bestFit="1" customWidth="1"/>
    <col min="951" max="951" width="44.25" bestFit="1" customWidth="1"/>
    <col min="952" max="952" width="42.75" bestFit="1" customWidth="1"/>
    <col min="953" max="953" width="23.125" bestFit="1" customWidth="1"/>
    <col min="954" max="954" width="55.25" bestFit="1" customWidth="1"/>
    <col min="955" max="955" width="28.625" bestFit="1" customWidth="1"/>
    <col min="956" max="956" width="39.5" bestFit="1" customWidth="1"/>
    <col min="957" max="957" width="44.25" bestFit="1" customWidth="1"/>
    <col min="958" max="958" width="42.75" bestFit="1" customWidth="1"/>
    <col min="959" max="959" width="23.125" bestFit="1" customWidth="1"/>
    <col min="960" max="960" width="55.25" bestFit="1" customWidth="1"/>
    <col min="961" max="961" width="28.625" bestFit="1" customWidth="1"/>
    <col min="962" max="962" width="39.5" bestFit="1" customWidth="1"/>
    <col min="963" max="963" width="44.25" bestFit="1" customWidth="1"/>
    <col min="964" max="964" width="42.75" bestFit="1" customWidth="1"/>
    <col min="965" max="965" width="23.125" bestFit="1" customWidth="1"/>
    <col min="966" max="966" width="55.25" bestFit="1" customWidth="1"/>
    <col min="967" max="967" width="28.625" bestFit="1" customWidth="1"/>
    <col min="968" max="968" width="39.5" bestFit="1" customWidth="1"/>
    <col min="969" max="969" width="44.25" bestFit="1" customWidth="1"/>
    <col min="970" max="970" width="42.75" bestFit="1" customWidth="1"/>
    <col min="971" max="971" width="23.125" bestFit="1" customWidth="1"/>
    <col min="972" max="972" width="55.25" bestFit="1" customWidth="1"/>
    <col min="973" max="973" width="28.625" bestFit="1" customWidth="1"/>
    <col min="974" max="974" width="39.5" bestFit="1" customWidth="1"/>
    <col min="975" max="975" width="44.25" bestFit="1" customWidth="1"/>
    <col min="976" max="976" width="42.75" bestFit="1" customWidth="1"/>
    <col min="977" max="977" width="23.125" bestFit="1" customWidth="1"/>
    <col min="978" max="978" width="55.25" bestFit="1" customWidth="1"/>
    <col min="979" max="979" width="28.625" bestFit="1" customWidth="1"/>
    <col min="980" max="980" width="39.5" bestFit="1" customWidth="1"/>
    <col min="981" max="981" width="44.25" bestFit="1" customWidth="1"/>
    <col min="982" max="982" width="42.75" bestFit="1" customWidth="1"/>
    <col min="983" max="983" width="23.125" bestFit="1" customWidth="1"/>
    <col min="984" max="984" width="55.25" bestFit="1" customWidth="1"/>
    <col min="985" max="985" width="28.625" bestFit="1" customWidth="1"/>
    <col min="986" max="986" width="39.5" bestFit="1" customWidth="1"/>
    <col min="987" max="987" width="44.25" bestFit="1" customWidth="1"/>
    <col min="988" max="988" width="42.75" bestFit="1" customWidth="1"/>
    <col min="989" max="989" width="23.125" bestFit="1" customWidth="1"/>
    <col min="990" max="990" width="55.25" bestFit="1" customWidth="1"/>
    <col min="991" max="991" width="28.625" bestFit="1" customWidth="1"/>
    <col min="992" max="992" width="39.5" bestFit="1" customWidth="1"/>
    <col min="993" max="993" width="44.25" bestFit="1" customWidth="1"/>
    <col min="994" max="994" width="42.75" bestFit="1" customWidth="1"/>
    <col min="995" max="995" width="23.125" bestFit="1" customWidth="1"/>
    <col min="996" max="996" width="55.25" bestFit="1" customWidth="1"/>
    <col min="997" max="997" width="28.625" bestFit="1" customWidth="1"/>
    <col min="998" max="998" width="39.5" bestFit="1" customWidth="1"/>
    <col min="999" max="999" width="44.25" bestFit="1" customWidth="1"/>
    <col min="1000" max="1000" width="42.75" bestFit="1" customWidth="1"/>
    <col min="1001" max="1001" width="23.125" bestFit="1" customWidth="1"/>
    <col min="1002" max="1002" width="55.25" bestFit="1" customWidth="1"/>
    <col min="1003" max="1003" width="28.625" bestFit="1" customWidth="1"/>
    <col min="1004" max="1004" width="39.5" bestFit="1" customWidth="1"/>
    <col min="1005" max="1005" width="44.25" bestFit="1" customWidth="1"/>
    <col min="1006" max="1006" width="42.75" bestFit="1" customWidth="1"/>
    <col min="1007" max="1007" width="23.125" bestFit="1" customWidth="1"/>
    <col min="1008" max="1008" width="55.25" bestFit="1" customWidth="1"/>
    <col min="1009" max="1009" width="28.625" bestFit="1" customWidth="1"/>
    <col min="1010" max="1010" width="39.5" bestFit="1" customWidth="1"/>
    <col min="1011" max="1011" width="44.25" bestFit="1" customWidth="1"/>
    <col min="1012" max="1012" width="42.75" bestFit="1" customWidth="1"/>
    <col min="1013" max="1013" width="23.125" bestFit="1" customWidth="1"/>
    <col min="1014" max="1014" width="55.25" bestFit="1" customWidth="1"/>
    <col min="1015" max="1015" width="28.625" bestFit="1" customWidth="1"/>
    <col min="1016" max="1016" width="39.5" bestFit="1" customWidth="1"/>
    <col min="1017" max="1017" width="44.25" bestFit="1" customWidth="1"/>
    <col min="1018" max="1018" width="42.75" bestFit="1" customWidth="1"/>
    <col min="1019" max="1019" width="23.125" bestFit="1" customWidth="1"/>
    <col min="1020" max="1020" width="55.25" bestFit="1" customWidth="1"/>
    <col min="1021" max="1021" width="28.625" bestFit="1" customWidth="1"/>
    <col min="1022" max="1022" width="39.5" bestFit="1" customWidth="1"/>
    <col min="1023" max="1023" width="44.25" bestFit="1" customWidth="1"/>
    <col min="1024" max="1024" width="42.75" bestFit="1" customWidth="1"/>
    <col min="1025" max="1025" width="23.125" bestFit="1" customWidth="1"/>
    <col min="1026" max="1026" width="55.25" bestFit="1" customWidth="1"/>
    <col min="1027" max="1027" width="28.625" bestFit="1" customWidth="1"/>
    <col min="1028" max="1028" width="39.5" bestFit="1" customWidth="1"/>
    <col min="1029" max="1029" width="44.25" bestFit="1" customWidth="1"/>
    <col min="1030" max="1030" width="42.75" bestFit="1" customWidth="1"/>
    <col min="1031" max="1031" width="23.125" bestFit="1" customWidth="1"/>
    <col min="1032" max="1032" width="55.25" bestFit="1" customWidth="1"/>
    <col min="1033" max="1033" width="28.625" bestFit="1" customWidth="1"/>
    <col min="1034" max="1034" width="39.5" bestFit="1" customWidth="1"/>
    <col min="1035" max="1035" width="44.25" bestFit="1" customWidth="1"/>
    <col min="1036" max="1036" width="42.75" bestFit="1" customWidth="1"/>
    <col min="1037" max="1037" width="23.125" bestFit="1" customWidth="1"/>
    <col min="1038" max="1038" width="55.25" bestFit="1" customWidth="1"/>
    <col min="1039" max="1039" width="28.625" bestFit="1" customWidth="1"/>
    <col min="1040" max="1040" width="39.5" bestFit="1" customWidth="1"/>
    <col min="1041" max="1041" width="44.25" bestFit="1" customWidth="1"/>
    <col min="1042" max="1042" width="42.75" bestFit="1" customWidth="1"/>
    <col min="1043" max="1043" width="23.125" bestFit="1" customWidth="1"/>
    <col min="1044" max="1044" width="55.25" bestFit="1" customWidth="1"/>
    <col min="1045" max="1045" width="28.625" bestFit="1" customWidth="1"/>
    <col min="1046" max="1046" width="39.5" bestFit="1" customWidth="1"/>
    <col min="1047" max="1047" width="44.25" bestFit="1" customWidth="1"/>
    <col min="1048" max="1048" width="42.75" bestFit="1" customWidth="1"/>
    <col min="1049" max="1049" width="23.125" bestFit="1" customWidth="1"/>
    <col min="1050" max="1050" width="55.25" bestFit="1" customWidth="1"/>
    <col min="1051" max="1051" width="28.625" bestFit="1" customWidth="1"/>
    <col min="1052" max="1052" width="39.5" bestFit="1" customWidth="1"/>
    <col min="1053" max="1053" width="44.25" bestFit="1" customWidth="1"/>
    <col min="1054" max="1054" width="42.75" bestFit="1" customWidth="1"/>
    <col min="1055" max="1055" width="23.125" bestFit="1" customWidth="1"/>
    <col min="1056" max="1056" width="55.25" bestFit="1" customWidth="1"/>
    <col min="1057" max="1057" width="28.625" bestFit="1" customWidth="1"/>
    <col min="1058" max="1058" width="39.5" bestFit="1" customWidth="1"/>
    <col min="1059" max="1059" width="44.25" bestFit="1" customWidth="1"/>
    <col min="1060" max="1060" width="42.75" bestFit="1" customWidth="1"/>
    <col min="1061" max="1061" width="23.125" bestFit="1" customWidth="1"/>
    <col min="1062" max="1062" width="55.25" bestFit="1" customWidth="1"/>
    <col min="1063" max="1063" width="28.625" bestFit="1" customWidth="1"/>
    <col min="1064" max="1064" width="39.5" bestFit="1" customWidth="1"/>
    <col min="1065" max="1065" width="44.25" bestFit="1" customWidth="1"/>
    <col min="1066" max="1066" width="42.75" bestFit="1" customWidth="1"/>
    <col min="1067" max="1067" width="23.125" bestFit="1" customWidth="1"/>
    <col min="1068" max="1068" width="55.25" bestFit="1" customWidth="1"/>
    <col min="1069" max="1069" width="28.625" bestFit="1" customWidth="1"/>
    <col min="1070" max="1070" width="39.5" bestFit="1" customWidth="1"/>
    <col min="1071" max="1071" width="44.25" bestFit="1" customWidth="1"/>
    <col min="1072" max="1072" width="42.75" bestFit="1" customWidth="1"/>
    <col min="1073" max="1073" width="23.125" bestFit="1" customWidth="1"/>
    <col min="1074" max="1074" width="55.25" bestFit="1" customWidth="1"/>
    <col min="1075" max="1075" width="28.625" bestFit="1" customWidth="1"/>
    <col min="1076" max="1076" width="39.5" bestFit="1" customWidth="1"/>
    <col min="1077" max="1077" width="44.25" bestFit="1" customWidth="1"/>
    <col min="1078" max="1078" width="42.75" bestFit="1" customWidth="1"/>
    <col min="1079" max="1079" width="23.125" bestFit="1" customWidth="1"/>
    <col min="1080" max="1080" width="55.25" bestFit="1" customWidth="1"/>
    <col min="1081" max="1081" width="28.625" bestFit="1" customWidth="1"/>
    <col min="1082" max="1082" width="39.5" bestFit="1" customWidth="1"/>
    <col min="1083" max="1083" width="44.25" bestFit="1" customWidth="1"/>
    <col min="1084" max="1084" width="42.75" bestFit="1" customWidth="1"/>
    <col min="1085" max="1085" width="23.125" bestFit="1" customWidth="1"/>
    <col min="1086" max="1086" width="55.25" bestFit="1" customWidth="1"/>
    <col min="1087" max="1087" width="28.625" bestFit="1" customWidth="1"/>
    <col min="1088" max="1088" width="39.5" bestFit="1" customWidth="1"/>
    <col min="1089" max="1089" width="44.25" bestFit="1" customWidth="1"/>
    <col min="1090" max="1090" width="42.75" bestFit="1" customWidth="1"/>
    <col min="1091" max="1091" width="23.125" bestFit="1" customWidth="1"/>
    <col min="1092" max="1092" width="55.25" bestFit="1" customWidth="1"/>
    <col min="1093" max="1093" width="28.625" bestFit="1" customWidth="1"/>
    <col min="1094" max="1094" width="39.5" bestFit="1" customWidth="1"/>
    <col min="1095" max="1095" width="44.25" bestFit="1" customWidth="1"/>
    <col min="1096" max="1096" width="42.75" bestFit="1" customWidth="1"/>
    <col min="1097" max="1097" width="23.125" bestFit="1" customWidth="1"/>
    <col min="1098" max="1098" width="55.25" bestFit="1" customWidth="1"/>
    <col min="1099" max="1099" width="28.625" bestFit="1" customWidth="1"/>
    <col min="1100" max="1100" width="39.5" bestFit="1" customWidth="1"/>
    <col min="1101" max="1101" width="44.25" bestFit="1" customWidth="1"/>
    <col min="1102" max="1102" width="42.75" bestFit="1" customWidth="1"/>
    <col min="1103" max="1103" width="23.125" bestFit="1" customWidth="1"/>
    <col min="1104" max="1104" width="55.25" bestFit="1" customWidth="1"/>
    <col min="1105" max="1105" width="28.625" bestFit="1" customWidth="1"/>
    <col min="1106" max="1106" width="39.5" bestFit="1" customWidth="1"/>
    <col min="1107" max="1107" width="44.25" bestFit="1" customWidth="1"/>
    <col min="1108" max="1108" width="42.75" bestFit="1" customWidth="1"/>
    <col min="1109" max="1109" width="23.125" bestFit="1" customWidth="1"/>
    <col min="1110" max="1110" width="55.25" bestFit="1" customWidth="1"/>
    <col min="1111" max="1111" width="28.625" bestFit="1" customWidth="1"/>
    <col min="1112" max="1112" width="39.5" bestFit="1" customWidth="1"/>
    <col min="1113" max="1113" width="44.25" bestFit="1" customWidth="1"/>
    <col min="1114" max="1114" width="42.75" bestFit="1" customWidth="1"/>
    <col min="1115" max="1115" width="23.125" bestFit="1" customWidth="1"/>
    <col min="1116" max="1116" width="55.25" bestFit="1" customWidth="1"/>
    <col min="1117" max="1117" width="28.625" bestFit="1" customWidth="1"/>
    <col min="1118" max="1118" width="39.5" bestFit="1" customWidth="1"/>
    <col min="1119" max="1119" width="44.25" bestFit="1" customWidth="1"/>
    <col min="1120" max="1120" width="42.75" bestFit="1" customWidth="1"/>
    <col min="1121" max="1121" width="23.125" bestFit="1" customWidth="1"/>
    <col min="1122" max="1122" width="55.25" bestFit="1" customWidth="1"/>
    <col min="1123" max="1123" width="28.625" bestFit="1" customWidth="1"/>
    <col min="1124" max="1124" width="39.5" bestFit="1" customWidth="1"/>
    <col min="1125" max="1125" width="44.25" bestFit="1" customWidth="1"/>
    <col min="1126" max="1126" width="42.75" bestFit="1" customWidth="1"/>
    <col min="1127" max="1127" width="23.125" bestFit="1" customWidth="1"/>
    <col min="1128" max="1128" width="55.25" bestFit="1" customWidth="1"/>
    <col min="1129" max="1129" width="28.625" bestFit="1" customWidth="1"/>
    <col min="1130" max="1130" width="39.5" bestFit="1" customWidth="1"/>
    <col min="1131" max="1131" width="44.25" bestFit="1" customWidth="1"/>
    <col min="1132" max="1132" width="42.75" bestFit="1" customWidth="1"/>
    <col min="1133" max="1133" width="23.125" bestFit="1" customWidth="1"/>
    <col min="1134" max="1134" width="55.25" bestFit="1" customWidth="1"/>
    <col min="1135" max="1135" width="28.625" bestFit="1" customWidth="1"/>
    <col min="1136" max="1136" width="39.5" bestFit="1" customWidth="1"/>
    <col min="1137" max="1137" width="44.25" bestFit="1" customWidth="1"/>
    <col min="1138" max="1138" width="42.75" bestFit="1" customWidth="1"/>
    <col min="1139" max="1139" width="23.125" bestFit="1" customWidth="1"/>
    <col min="1140" max="1140" width="55.25" bestFit="1" customWidth="1"/>
    <col min="1141" max="1141" width="28.625" bestFit="1" customWidth="1"/>
    <col min="1142" max="1142" width="39.5" bestFit="1" customWidth="1"/>
    <col min="1143" max="1143" width="44.25" bestFit="1" customWidth="1"/>
    <col min="1144" max="1144" width="42.75" bestFit="1" customWidth="1"/>
    <col min="1145" max="1145" width="23.125" bestFit="1" customWidth="1"/>
    <col min="1146" max="1146" width="55.25" bestFit="1" customWidth="1"/>
    <col min="1147" max="1147" width="28.625" bestFit="1" customWidth="1"/>
    <col min="1148" max="1148" width="39.5" bestFit="1" customWidth="1"/>
    <col min="1149" max="1149" width="44.25" bestFit="1" customWidth="1"/>
    <col min="1150" max="1150" width="42.75" bestFit="1" customWidth="1"/>
    <col min="1151" max="1151" width="23.125" bestFit="1" customWidth="1"/>
    <col min="1152" max="1152" width="55.25" bestFit="1" customWidth="1"/>
    <col min="1153" max="1153" width="28.625" bestFit="1" customWidth="1"/>
    <col min="1154" max="1154" width="39.5" bestFit="1" customWidth="1"/>
    <col min="1155" max="1155" width="44.25" bestFit="1" customWidth="1"/>
    <col min="1156" max="1156" width="42.75" bestFit="1" customWidth="1"/>
    <col min="1157" max="1157" width="23.125" bestFit="1" customWidth="1"/>
    <col min="1158" max="1158" width="55.25" bestFit="1" customWidth="1"/>
    <col min="1159" max="1159" width="28.625" bestFit="1" customWidth="1"/>
    <col min="1160" max="1160" width="39.5" bestFit="1" customWidth="1"/>
    <col min="1161" max="1161" width="44.25" bestFit="1" customWidth="1"/>
    <col min="1162" max="1162" width="42.75" bestFit="1" customWidth="1"/>
    <col min="1163" max="1163" width="23.125" bestFit="1" customWidth="1"/>
    <col min="1164" max="1164" width="55.25" bestFit="1" customWidth="1"/>
    <col min="1165" max="1165" width="28.625" bestFit="1" customWidth="1"/>
    <col min="1166" max="1166" width="39.5" bestFit="1" customWidth="1"/>
    <col min="1167" max="1167" width="44.25" bestFit="1" customWidth="1"/>
    <col min="1168" max="1168" width="42.75" bestFit="1" customWidth="1"/>
    <col min="1169" max="1169" width="23.125" bestFit="1" customWidth="1"/>
    <col min="1170" max="1170" width="55.25" bestFit="1" customWidth="1"/>
    <col min="1171" max="1171" width="28.625" bestFit="1" customWidth="1"/>
    <col min="1172" max="1172" width="39.5" bestFit="1" customWidth="1"/>
    <col min="1173" max="1173" width="44.25" bestFit="1" customWidth="1"/>
    <col min="1174" max="1174" width="42.75" bestFit="1" customWidth="1"/>
    <col min="1175" max="1175" width="23.125" bestFit="1" customWidth="1"/>
    <col min="1176" max="1176" width="55.25" bestFit="1" customWidth="1"/>
    <col min="1177" max="1177" width="28.625" bestFit="1" customWidth="1"/>
    <col min="1178" max="1178" width="39.5" bestFit="1" customWidth="1"/>
    <col min="1179" max="1179" width="44.25" bestFit="1" customWidth="1"/>
    <col min="1180" max="1180" width="42.75" bestFit="1" customWidth="1"/>
    <col min="1181" max="1181" width="23.125" bestFit="1" customWidth="1"/>
    <col min="1182" max="1182" width="55.25" bestFit="1" customWidth="1"/>
    <col min="1183" max="1183" width="28.625" bestFit="1" customWidth="1"/>
    <col min="1184" max="1184" width="39.5" bestFit="1" customWidth="1"/>
    <col min="1185" max="1185" width="44.25" bestFit="1" customWidth="1"/>
    <col min="1186" max="1186" width="42.75" bestFit="1" customWidth="1"/>
    <col min="1187" max="1187" width="23.125" bestFit="1" customWidth="1"/>
    <col min="1188" max="1188" width="55.25" bestFit="1" customWidth="1"/>
    <col min="1189" max="1189" width="28.625" bestFit="1" customWidth="1"/>
    <col min="1190" max="1190" width="39.5" bestFit="1" customWidth="1"/>
    <col min="1191" max="1191" width="44.25" bestFit="1" customWidth="1"/>
    <col min="1192" max="1192" width="42.75" bestFit="1" customWidth="1"/>
    <col min="1193" max="1193" width="23.125" bestFit="1" customWidth="1"/>
    <col min="1194" max="1194" width="55.25" bestFit="1" customWidth="1"/>
    <col min="1195" max="1195" width="28.625" bestFit="1" customWidth="1"/>
    <col min="1196" max="1196" width="39.5" bestFit="1" customWidth="1"/>
    <col min="1197" max="1197" width="44.25" bestFit="1" customWidth="1"/>
    <col min="1198" max="1198" width="42.75" bestFit="1" customWidth="1"/>
    <col min="1199" max="1199" width="23.125" bestFit="1" customWidth="1"/>
    <col min="1200" max="1200" width="55.25" bestFit="1" customWidth="1"/>
    <col min="1201" max="1201" width="28.625" bestFit="1" customWidth="1"/>
    <col min="1202" max="1202" width="39.5" bestFit="1" customWidth="1"/>
    <col min="1203" max="1203" width="44.25" bestFit="1" customWidth="1"/>
    <col min="1204" max="1204" width="42.75" bestFit="1" customWidth="1"/>
    <col min="1205" max="1205" width="23.125" bestFit="1" customWidth="1"/>
    <col min="1206" max="1206" width="55.25" bestFit="1" customWidth="1"/>
    <col min="1207" max="1207" width="28.625" bestFit="1" customWidth="1"/>
    <col min="1208" max="1208" width="39.5" bestFit="1" customWidth="1"/>
    <col min="1209" max="1209" width="44.25" bestFit="1" customWidth="1"/>
    <col min="1210" max="1210" width="42.75" bestFit="1" customWidth="1"/>
    <col min="1211" max="1211" width="23.125" bestFit="1" customWidth="1"/>
    <col min="1212" max="1212" width="55.25" bestFit="1" customWidth="1"/>
    <col min="1213" max="1213" width="28.625" bestFit="1" customWidth="1"/>
    <col min="1214" max="1214" width="39.5" bestFit="1" customWidth="1"/>
    <col min="1215" max="1215" width="44.25" bestFit="1" customWidth="1"/>
    <col min="1216" max="1216" width="42.75" bestFit="1" customWidth="1"/>
    <col min="1217" max="1217" width="23.125" bestFit="1" customWidth="1"/>
    <col min="1218" max="1218" width="55.25" bestFit="1" customWidth="1"/>
    <col min="1219" max="1219" width="28.625" bestFit="1" customWidth="1"/>
    <col min="1220" max="1220" width="39.5" bestFit="1" customWidth="1"/>
    <col min="1221" max="1221" width="44.25" bestFit="1" customWidth="1"/>
    <col min="1222" max="1222" width="42.75" bestFit="1" customWidth="1"/>
    <col min="1223" max="1223" width="23.125" bestFit="1" customWidth="1"/>
    <col min="1224" max="1224" width="55.25" bestFit="1" customWidth="1"/>
    <col min="1225" max="1225" width="28.625" bestFit="1" customWidth="1"/>
    <col min="1226" max="1226" width="39.5" bestFit="1" customWidth="1"/>
    <col min="1227" max="1227" width="44.25" bestFit="1" customWidth="1"/>
    <col min="1228" max="1228" width="42.75" bestFit="1" customWidth="1"/>
    <col min="1229" max="1229" width="23.125" bestFit="1" customWidth="1"/>
    <col min="1230" max="1230" width="55.25" bestFit="1" customWidth="1"/>
    <col min="1231" max="1231" width="28.625" bestFit="1" customWidth="1"/>
    <col min="1232" max="1232" width="39.5" bestFit="1" customWidth="1"/>
    <col min="1233" max="1233" width="44.25" bestFit="1" customWidth="1"/>
    <col min="1234" max="1234" width="42.75" bestFit="1" customWidth="1"/>
    <col min="1235" max="1235" width="23.125" bestFit="1" customWidth="1"/>
    <col min="1236" max="1236" width="55.25" bestFit="1" customWidth="1"/>
    <col min="1237" max="1237" width="28.625" bestFit="1" customWidth="1"/>
    <col min="1238" max="1238" width="39.5" bestFit="1" customWidth="1"/>
    <col min="1239" max="1239" width="44.25" bestFit="1" customWidth="1"/>
    <col min="1240" max="1240" width="42.75" bestFit="1" customWidth="1"/>
    <col min="1241" max="1241" width="23.125" bestFit="1" customWidth="1"/>
    <col min="1242" max="1242" width="55.25" bestFit="1" customWidth="1"/>
    <col min="1243" max="1243" width="28.625" bestFit="1" customWidth="1"/>
    <col min="1244" max="1244" width="39.5" bestFit="1" customWidth="1"/>
    <col min="1245" max="1245" width="44.25" bestFit="1" customWidth="1"/>
    <col min="1246" max="1246" width="42.75" bestFit="1" customWidth="1"/>
    <col min="1247" max="1247" width="23.125" bestFit="1" customWidth="1"/>
    <col min="1248" max="1248" width="55.25" bestFit="1" customWidth="1"/>
    <col min="1249" max="1249" width="28.625" bestFit="1" customWidth="1"/>
    <col min="1250" max="1250" width="39.5" bestFit="1" customWidth="1"/>
    <col min="1251" max="1251" width="44.25" bestFit="1" customWidth="1"/>
    <col min="1252" max="1252" width="42.75" bestFit="1" customWidth="1"/>
    <col min="1253" max="1253" width="23.125" bestFit="1" customWidth="1"/>
    <col min="1254" max="1254" width="55.25" bestFit="1" customWidth="1"/>
    <col min="1255" max="1255" width="28.625" bestFit="1" customWidth="1"/>
    <col min="1256" max="1256" width="39.5" bestFit="1" customWidth="1"/>
    <col min="1257" max="1257" width="44.25" bestFit="1" customWidth="1"/>
    <col min="1258" max="1258" width="42.75" bestFit="1" customWidth="1"/>
    <col min="1259" max="1259" width="23.125" bestFit="1" customWidth="1"/>
    <col min="1260" max="1260" width="55.25" bestFit="1" customWidth="1"/>
    <col min="1261" max="1261" width="28.625" bestFit="1" customWidth="1"/>
    <col min="1262" max="1262" width="39.5" bestFit="1" customWidth="1"/>
    <col min="1263" max="1263" width="44.25" bestFit="1" customWidth="1"/>
    <col min="1264" max="1264" width="42.75" bestFit="1" customWidth="1"/>
    <col min="1265" max="1265" width="23.125" bestFit="1" customWidth="1"/>
    <col min="1266" max="1266" width="55.25" bestFit="1" customWidth="1"/>
    <col min="1267" max="1267" width="28.625" bestFit="1" customWidth="1"/>
    <col min="1268" max="1268" width="39.5" bestFit="1" customWidth="1"/>
    <col min="1269" max="1269" width="44.25" bestFit="1" customWidth="1"/>
    <col min="1270" max="1270" width="42.75" bestFit="1" customWidth="1"/>
    <col min="1271" max="1271" width="23.125" bestFit="1" customWidth="1"/>
    <col min="1272" max="1272" width="55.25" bestFit="1" customWidth="1"/>
    <col min="1273" max="1273" width="28.625" bestFit="1" customWidth="1"/>
    <col min="1274" max="1274" width="39.5" bestFit="1" customWidth="1"/>
    <col min="1275" max="1275" width="44.25" bestFit="1" customWidth="1"/>
    <col min="1276" max="1276" width="42.75" bestFit="1" customWidth="1"/>
    <col min="1277" max="1277" width="23.125" bestFit="1" customWidth="1"/>
    <col min="1278" max="1278" width="55.25" bestFit="1" customWidth="1"/>
    <col min="1279" max="1279" width="28.625" bestFit="1" customWidth="1"/>
    <col min="1280" max="1280" width="39.5" bestFit="1" customWidth="1"/>
    <col min="1281" max="1281" width="44.25" bestFit="1" customWidth="1"/>
    <col min="1282" max="1282" width="42.75" bestFit="1" customWidth="1"/>
    <col min="1283" max="1283" width="23.125" bestFit="1" customWidth="1"/>
    <col min="1284" max="1284" width="55.25" bestFit="1" customWidth="1"/>
    <col min="1285" max="1285" width="28.625" bestFit="1" customWidth="1"/>
    <col min="1286" max="1286" width="39.5" bestFit="1" customWidth="1"/>
    <col min="1287" max="1287" width="44.25" bestFit="1" customWidth="1"/>
    <col min="1288" max="1288" width="42.75" bestFit="1" customWidth="1"/>
    <col min="1289" max="1289" width="23.125" bestFit="1" customWidth="1"/>
    <col min="1290" max="1290" width="55.25" bestFit="1" customWidth="1"/>
    <col min="1291" max="1291" width="28.625" bestFit="1" customWidth="1"/>
    <col min="1292" max="1292" width="39.5" bestFit="1" customWidth="1"/>
    <col min="1293" max="1293" width="44.25" bestFit="1" customWidth="1"/>
    <col min="1294" max="1294" width="42.75" bestFit="1" customWidth="1"/>
    <col min="1295" max="1295" width="23.125" bestFit="1" customWidth="1"/>
    <col min="1296" max="1296" width="55.25" bestFit="1" customWidth="1"/>
    <col min="1297" max="1297" width="28.625" bestFit="1" customWidth="1"/>
    <col min="1298" max="1298" width="39.5" bestFit="1" customWidth="1"/>
    <col min="1299" max="1299" width="44.25" bestFit="1" customWidth="1"/>
    <col min="1300" max="1300" width="42.75" bestFit="1" customWidth="1"/>
    <col min="1301" max="1301" width="23.125" bestFit="1" customWidth="1"/>
    <col min="1302" max="1302" width="55.25" bestFit="1" customWidth="1"/>
    <col min="1303" max="1303" width="28.625" bestFit="1" customWidth="1"/>
    <col min="1304" max="1304" width="39.5" bestFit="1" customWidth="1"/>
    <col min="1305" max="1305" width="44.25" bestFit="1" customWidth="1"/>
    <col min="1306" max="1306" width="42.75" bestFit="1" customWidth="1"/>
    <col min="1307" max="1307" width="23.125" bestFit="1" customWidth="1"/>
    <col min="1308" max="1308" width="55.25" bestFit="1" customWidth="1"/>
    <col min="1309" max="1309" width="28.625" bestFit="1" customWidth="1"/>
    <col min="1310" max="1310" width="39.5" bestFit="1" customWidth="1"/>
    <col min="1311" max="1311" width="44.25" bestFit="1" customWidth="1"/>
    <col min="1312" max="1312" width="42.75" bestFit="1" customWidth="1"/>
    <col min="1313" max="1313" width="23.125" bestFit="1" customWidth="1"/>
    <col min="1314" max="1314" width="55.25" bestFit="1" customWidth="1"/>
    <col min="1315" max="1315" width="28.625" bestFit="1" customWidth="1"/>
    <col min="1316" max="1316" width="39.5" bestFit="1" customWidth="1"/>
    <col min="1317" max="1317" width="44.25" bestFit="1" customWidth="1"/>
    <col min="1318" max="1318" width="42.75" bestFit="1" customWidth="1"/>
    <col min="1319" max="1319" width="23.125" bestFit="1" customWidth="1"/>
    <col min="1320" max="1320" width="55.25" bestFit="1" customWidth="1"/>
    <col min="1321" max="1321" width="28.625" bestFit="1" customWidth="1"/>
    <col min="1322" max="1322" width="39.5" bestFit="1" customWidth="1"/>
    <col min="1323" max="1323" width="44.25" bestFit="1" customWidth="1"/>
    <col min="1324" max="1324" width="42.75" bestFit="1" customWidth="1"/>
    <col min="1325" max="1325" width="23.125" bestFit="1" customWidth="1"/>
    <col min="1326" max="1326" width="55.25" bestFit="1" customWidth="1"/>
    <col min="1327" max="1327" width="28.625" bestFit="1" customWidth="1"/>
    <col min="1328" max="1328" width="39.5" bestFit="1" customWidth="1"/>
    <col min="1329" max="1329" width="44.25" bestFit="1" customWidth="1"/>
    <col min="1330" max="1330" width="42.75" bestFit="1" customWidth="1"/>
    <col min="1331" max="1331" width="23.125" bestFit="1" customWidth="1"/>
    <col min="1332" max="1332" width="55.25" bestFit="1" customWidth="1"/>
    <col min="1333" max="1333" width="28.625" bestFit="1" customWidth="1"/>
    <col min="1334" max="1334" width="39.5" bestFit="1" customWidth="1"/>
    <col min="1335" max="1335" width="44.25" bestFit="1" customWidth="1"/>
    <col min="1336" max="1336" width="42.75" bestFit="1" customWidth="1"/>
    <col min="1337" max="1337" width="23.125" bestFit="1" customWidth="1"/>
    <col min="1338" max="1338" width="55.25" bestFit="1" customWidth="1"/>
    <col min="1339" max="1339" width="28.625" bestFit="1" customWidth="1"/>
    <col min="1340" max="1340" width="39.5" bestFit="1" customWidth="1"/>
    <col min="1341" max="1341" width="44.25" bestFit="1" customWidth="1"/>
    <col min="1342" max="1342" width="42.75" bestFit="1" customWidth="1"/>
    <col min="1343" max="1343" width="23.125" bestFit="1" customWidth="1"/>
    <col min="1344" max="1344" width="55.25" bestFit="1" customWidth="1"/>
    <col min="1345" max="1345" width="28.625" bestFit="1" customWidth="1"/>
    <col min="1346" max="1346" width="39.5" bestFit="1" customWidth="1"/>
    <col min="1347" max="1347" width="44.25" bestFit="1" customWidth="1"/>
    <col min="1348" max="1348" width="42.75" bestFit="1" customWidth="1"/>
    <col min="1349" max="1349" width="23.125" bestFit="1" customWidth="1"/>
    <col min="1350" max="1350" width="55.25" bestFit="1" customWidth="1"/>
    <col min="1351" max="1351" width="28.625" bestFit="1" customWidth="1"/>
    <col min="1352" max="1352" width="39.5" bestFit="1" customWidth="1"/>
    <col min="1353" max="1353" width="44.25" bestFit="1" customWidth="1"/>
    <col min="1354" max="1354" width="42.75" bestFit="1" customWidth="1"/>
    <col min="1355" max="1355" width="23.125" bestFit="1" customWidth="1"/>
    <col min="1356" max="1356" width="55.25" bestFit="1" customWidth="1"/>
    <col min="1357" max="1357" width="28.625" bestFit="1" customWidth="1"/>
    <col min="1358" max="1358" width="39.5" bestFit="1" customWidth="1"/>
    <col min="1359" max="1359" width="44.25" bestFit="1" customWidth="1"/>
    <col min="1360" max="1360" width="42.75" bestFit="1" customWidth="1"/>
    <col min="1361" max="1361" width="23.125" bestFit="1" customWidth="1"/>
    <col min="1362" max="1362" width="55.25" bestFit="1" customWidth="1"/>
    <col min="1363" max="1363" width="28.625" bestFit="1" customWidth="1"/>
    <col min="1364" max="1364" width="39.5" bestFit="1" customWidth="1"/>
    <col min="1365" max="1365" width="44.25" bestFit="1" customWidth="1"/>
    <col min="1366" max="1366" width="42.75" bestFit="1" customWidth="1"/>
    <col min="1367" max="1367" width="23.125" bestFit="1" customWidth="1"/>
    <col min="1368" max="1368" width="55.25" bestFit="1" customWidth="1"/>
    <col min="1369" max="1369" width="28.625" bestFit="1" customWidth="1"/>
    <col min="1370" max="1370" width="39.5" bestFit="1" customWidth="1"/>
    <col min="1371" max="1371" width="44.25" bestFit="1" customWidth="1"/>
    <col min="1372" max="1372" width="42.75" bestFit="1" customWidth="1"/>
    <col min="1373" max="1373" width="23.125" bestFit="1" customWidth="1"/>
    <col min="1374" max="1374" width="55.25" bestFit="1" customWidth="1"/>
    <col min="1375" max="1375" width="28.625" bestFit="1" customWidth="1"/>
    <col min="1376" max="1376" width="39.5" bestFit="1" customWidth="1"/>
    <col min="1377" max="1377" width="44.25" bestFit="1" customWidth="1"/>
    <col min="1378" max="1378" width="42.75" bestFit="1" customWidth="1"/>
    <col min="1379" max="1379" width="23.125" bestFit="1" customWidth="1"/>
    <col min="1380" max="1380" width="55.25" bestFit="1" customWidth="1"/>
    <col min="1381" max="1381" width="28.625" bestFit="1" customWidth="1"/>
    <col min="1382" max="1382" width="39.5" bestFit="1" customWidth="1"/>
    <col min="1383" max="1383" width="44.25" bestFit="1" customWidth="1"/>
    <col min="1384" max="1384" width="42.75" bestFit="1" customWidth="1"/>
    <col min="1385" max="1385" width="23.125" bestFit="1" customWidth="1"/>
    <col min="1386" max="1386" width="55.25" bestFit="1" customWidth="1"/>
    <col min="1387" max="1387" width="28.625" bestFit="1" customWidth="1"/>
    <col min="1388" max="1388" width="39.5" bestFit="1" customWidth="1"/>
    <col min="1389" max="1389" width="44.25" bestFit="1" customWidth="1"/>
    <col min="1390" max="1390" width="42.75" bestFit="1" customWidth="1"/>
    <col min="1391" max="1391" width="23.125" bestFit="1" customWidth="1"/>
    <col min="1392" max="1392" width="55.25" bestFit="1" customWidth="1"/>
    <col min="1393" max="1393" width="28.625" bestFit="1" customWidth="1"/>
    <col min="1394" max="1394" width="39.5" bestFit="1" customWidth="1"/>
    <col min="1395" max="1395" width="44.25" bestFit="1" customWidth="1"/>
    <col min="1396" max="1396" width="42.75" bestFit="1" customWidth="1"/>
    <col min="1397" max="1397" width="23.125" bestFit="1" customWidth="1"/>
    <col min="1398" max="1398" width="55.25" bestFit="1" customWidth="1"/>
    <col min="1399" max="1399" width="28.625" bestFit="1" customWidth="1"/>
    <col min="1400" max="1400" width="39.5" bestFit="1" customWidth="1"/>
    <col min="1401" max="1401" width="44.25" bestFit="1" customWidth="1"/>
    <col min="1402" max="1402" width="42.75" bestFit="1" customWidth="1"/>
    <col min="1403" max="1403" width="23.125" bestFit="1" customWidth="1"/>
    <col min="1404" max="1404" width="55.25" bestFit="1" customWidth="1"/>
    <col min="1405" max="1405" width="28.625" bestFit="1" customWidth="1"/>
    <col min="1406" max="1406" width="39.5" bestFit="1" customWidth="1"/>
    <col min="1407" max="1407" width="44.25" bestFit="1" customWidth="1"/>
    <col min="1408" max="1408" width="42.75" bestFit="1" customWidth="1"/>
    <col min="1409" max="1409" width="23.125" bestFit="1" customWidth="1"/>
    <col min="1410" max="1410" width="55.25" bestFit="1" customWidth="1"/>
    <col min="1411" max="1411" width="28.625" bestFit="1" customWidth="1"/>
    <col min="1412" max="1412" width="39.5" bestFit="1" customWidth="1"/>
    <col min="1413" max="1413" width="44.25" bestFit="1" customWidth="1"/>
    <col min="1414" max="1414" width="42.75" bestFit="1" customWidth="1"/>
    <col min="1415" max="1415" width="23.125" bestFit="1" customWidth="1"/>
    <col min="1416" max="1416" width="55.25" bestFit="1" customWidth="1"/>
    <col min="1417" max="1417" width="28.625" bestFit="1" customWidth="1"/>
    <col min="1418" max="1418" width="39.5" bestFit="1" customWidth="1"/>
    <col min="1419" max="1419" width="44.25" bestFit="1" customWidth="1"/>
    <col min="1420" max="1420" width="42.75" bestFit="1" customWidth="1"/>
    <col min="1421" max="1421" width="23.125" bestFit="1" customWidth="1"/>
    <col min="1422" max="1422" width="55.25" bestFit="1" customWidth="1"/>
    <col min="1423" max="1423" width="28.625" bestFit="1" customWidth="1"/>
    <col min="1424" max="1424" width="39.5" bestFit="1" customWidth="1"/>
    <col min="1425" max="1425" width="44.25" bestFit="1" customWidth="1"/>
    <col min="1426" max="1426" width="42.75" bestFit="1" customWidth="1"/>
    <col min="1427" max="1427" width="23.125" bestFit="1" customWidth="1"/>
    <col min="1428" max="1428" width="55.25" bestFit="1" customWidth="1"/>
    <col min="1429" max="1429" width="28.625" bestFit="1" customWidth="1"/>
    <col min="1430" max="1430" width="39.5" bestFit="1" customWidth="1"/>
    <col min="1431" max="1431" width="44.25" bestFit="1" customWidth="1"/>
    <col min="1432" max="1432" width="42.75" bestFit="1" customWidth="1"/>
    <col min="1433" max="1433" width="23.125" bestFit="1" customWidth="1"/>
    <col min="1434" max="1434" width="55.25" bestFit="1" customWidth="1"/>
    <col min="1435" max="1435" width="28.625" bestFit="1" customWidth="1"/>
    <col min="1436" max="1436" width="39.5" bestFit="1" customWidth="1"/>
    <col min="1437" max="1437" width="44.25" bestFit="1" customWidth="1"/>
    <col min="1438" max="1438" width="42.75" bestFit="1" customWidth="1"/>
    <col min="1439" max="1439" width="23.125" bestFit="1" customWidth="1"/>
    <col min="1440" max="1440" width="55.25" bestFit="1" customWidth="1"/>
    <col min="1441" max="1441" width="28.625" bestFit="1" customWidth="1"/>
    <col min="1442" max="1442" width="39.5" bestFit="1" customWidth="1"/>
    <col min="1443" max="1443" width="44.25" bestFit="1" customWidth="1"/>
    <col min="1444" max="1444" width="42.75" bestFit="1" customWidth="1"/>
    <col min="1445" max="1445" width="23.125" bestFit="1" customWidth="1"/>
    <col min="1446" max="1446" width="55.25" bestFit="1" customWidth="1"/>
    <col min="1447" max="1447" width="28.625" bestFit="1" customWidth="1"/>
    <col min="1448" max="1448" width="39.5" bestFit="1" customWidth="1"/>
    <col min="1449" max="1449" width="44.25" bestFit="1" customWidth="1"/>
    <col min="1450" max="1450" width="42.75" bestFit="1" customWidth="1"/>
    <col min="1451" max="1451" width="23.125" bestFit="1" customWidth="1"/>
    <col min="1452" max="1452" width="55.25" bestFit="1" customWidth="1"/>
    <col min="1453" max="1453" width="28.625" bestFit="1" customWidth="1"/>
    <col min="1454" max="1454" width="39.5" bestFit="1" customWidth="1"/>
    <col min="1455" max="1455" width="44.25" bestFit="1" customWidth="1"/>
    <col min="1456" max="1456" width="42.75" bestFit="1" customWidth="1"/>
    <col min="1457" max="1457" width="23.125" bestFit="1" customWidth="1"/>
    <col min="1458" max="1458" width="55.25" bestFit="1" customWidth="1"/>
    <col min="1459" max="1459" width="28.625" bestFit="1" customWidth="1"/>
    <col min="1460" max="1460" width="39.5" bestFit="1" customWidth="1"/>
    <col min="1461" max="1461" width="44.25" bestFit="1" customWidth="1"/>
    <col min="1462" max="1462" width="42.75" bestFit="1" customWidth="1"/>
    <col min="1463" max="1463" width="23.125" bestFit="1" customWidth="1"/>
    <col min="1464" max="1464" width="55.25" bestFit="1" customWidth="1"/>
    <col min="1465" max="1465" width="28.625" bestFit="1" customWidth="1"/>
    <col min="1466" max="1466" width="39.5" bestFit="1" customWidth="1"/>
    <col min="1467" max="1467" width="44.25" bestFit="1" customWidth="1"/>
    <col min="1468" max="1468" width="42.75" bestFit="1" customWidth="1"/>
    <col min="1469" max="1469" width="23.125" bestFit="1" customWidth="1"/>
    <col min="1470" max="1470" width="55.25" bestFit="1" customWidth="1"/>
    <col min="1471" max="1471" width="28.625" bestFit="1" customWidth="1"/>
    <col min="1472" max="1472" width="39.5" bestFit="1" customWidth="1"/>
    <col min="1473" max="1473" width="44.25" bestFit="1" customWidth="1"/>
    <col min="1474" max="1474" width="42.75" bestFit="1" customWidth="1"/>
    <col min="1475" max="1475" width="23.125" bestFit="1" customWidth="1"/>
    <col min="1476" max="1476" width="55.25" bestFit="1" customWidth="1"/>
    <col min="1477" max="1477" width="28.625" bestFit="1" customWidth="1"/>
    <col min="1478" max="1478" width="39.5" bestFit="1" customWidth="1"/>
    <col min="1479" max="1479" width="44.25" bestFit="1" customWidth="1"/>
    <col min="1480" max="1480" width="42.75" bestFit="1" customWidth="1"/>
    <col min="1481" max="1481" width="23.125" bestFit="1" customWidth="1"/>
    <col min="1482" max="1482" width="55.25" bestFit="1" customWidth="1"/>
    <col min="1483" max="1483" width="28.625" bestFit="1" customWidth="1"/>
    <col min="1484" max="1484" width="39.5" bestFit="1" customWidth="1"/>
    <col min="1485" max="1485" width="44.25" bestFit="1" customWidth="1"/>
    <col min="1486" max="1486" width="42.75" bestFit="1" customWidth="1"/>
    <col min="1487" max="1487" width="23.125" bestFit="1" customWidth="1"/>
    <col min="1488" max="1488" width="55.25" bestFit="1" customWidth="1"/>
    <col min="1489" max="1489" width="28.625" bestFit="1" customWidth="1"/>
    <col min="1490" max="1490" width="39.5" bestFit="1" customWidth="1"/>
    <col min="1491" max="1491" width="44.25" bestFit="1" customWidth="1"/>
    <col min="1492" max="1492" width="42.75" bestFit="1" customWidth="1"/>
    <col min="1493" max="1493" width="23.125" bestFit="1" customWidth="1"/>
    <col min="1494" max="1494" width="55.25" bestFit="1" customWidth="1"/>
    <col min="1495" max="1495" width="28.625" bestFit="1" customWidth="1"/>
    <col min="1496" max="1496" width="39.5" bestFit="1" customWidth="1"/>
    <col min="1497" max="1497" width="44.25" bestFit="1" customWidth="1"/>
    <col min="1498" max="1498" width="42.75" bestFit="1" customWidth="1"/>
    <col min="1499" max="1499" width="23.125" bestFit="1" customWidth="1"/>
    <col min="1500" max="1500" width="55.25" bestFit="1" customWidth="1"/>
    <col min="1501" max="1501" width="28.625" bestFit="1" customWidth="1"/>
    <col min="1502" max="1502" width="39.5" bestFit="1" customWidth="1"/>
    <col min="1503" max="1503" width="44.25" bestFit="1" customWidth="1"/>
    <col min="1504" max="1504" width="42.75" bestFit="1" customWidth="1"/>
    <col min="1505" max="1505" width="23.125" bestFit="1" customWidth="1"/>
    <col min="1506" max="1506" width="55.25" bestFit="1" customWidth="1"/>
    <col min="1507" max="1507" width="28.625" bestFit="1" customWidth="1"/>
    <col min="1508" max="1508" width="39.5" bestFit="1" customWidth="1"/>
    <col min="1509" max="1509" width="44.25" bestFit="1" customWidth="1"/>
    <col min="1510" max="1510" width="42.75" bestFit="1" customWidth="1"/>
    <col min="1511" max="1511" width="23.125" bestFit="1" customWidth="1"/>
    <col min="1512" max="1512" width="55.25" bestFit="1" customWidth="1"/>
    <col min="1513" max="1513" width="28.625" bestFit="1" customWidth="1"/>
    <col min="1514" max="1514" width="39.5" bestFit="1" customWidth="1"/>
    <col min="1515" max="1515" width="44.25" bestFit="1" customWidth="1"/>
    <col min="1516" max="1516" width="42.75" bestFit="1" customWidth="1"/>
    <col min="1517" max="1517" width="23.125" bestFit="1" customWidth="1"/>
    <col min="1518" max="1518" width="55.25" bestFit="1" customWidth="1"/>
    <col min="1519" max="1519" width="28.625" bestFit="1" customWidth="1"/>
    <col min="1520" max="1520" width="39.5" bestFit="1" customWidth="1"/>
    <col min="1521" max="1521" width="44.25" bestFit="1" customWidth="1"/>
    <col min="1522" max="1522" width="42.75" bestFit="1" customWidth="1"/>
    <col min="1523" max="1523" width="23.125" bestFit="1" customWidth="1"/>
    <col min="1524" max="1524" width="55.25" bestFit="1" customWidth="1"/>
    <col min="1525" max="1525" width="28.625" bestFit="1" customWidth="1"/>
    <col min="1526" max="1526" width="39.5" bestFit="1" customWidth="1"/>
    <col min="1527" max="1527" width="44.25" bestFit="1" customWidth="1"/>
    <col min="1528" max="1528" width="42.75" bestFit="1" customWidth="1"/>
    <col min="1529" max="1529" width="23.125" bestFit="1" customWidth="1"/>
    <col min="1530" max="1530" width="55.25" bestFit="1" customWidth="1"/>
    <col min="1531" max="1531" width="28.625" bestFit="1" customWidth="1"/>
    <col min="1532" max="1532" width="39.5" bestFit="1" customWidth="1"/>
    <col min="1533" max="1533" width="44.25" bestFit="1" customWidth="1"/>
    <col min="1534" max="1534" width="42.75" bestFit="1" customWidth="1"/>
    <col min="1535" max="1535" width="23.125" bestFit="1" customWidth="1"/>
    <col min="1536" max="1536" width="55.25" bestFit="1" customWidth="1"/>
    <col min="1537" max="1537" width="28.625" bestFit="1" customWidth="1"/>
    <col min="1538" max="1538" width="39.5" bestFit="1" customWidth="1"/>
    <col min="1539" max="1539" width="44.25" bestFit="1" customWidth="1"/>
    <col min="1540" max="1540" width="42.75" bestFit="1" customWidth="1"/>
    <col min="1541" max="1541" width="23.125" bestFit="1" customWidth="1"/>
    <col min="1542" max="1542" width="55.25" bestFit="1" customWidth="1"/>
    <col min="1543" max="1543" width="28.625" bestFit="1" customWidth="1"/>
    <col min="1544" max="1544" width="39.5" bestFit="1" customWidth="1"/>
    <col min="1545" max="1545" width="44.25" bestFit="1" customWidth="1"/>
    <col min="1546" max="1546" width="42.75" bestFit="1" customWidth="1"/>
    <col min="1547" max="1547" width="23.125" bestFit="1" customWidth="1"/>
    <col min="1548" max="1548" width="55.25" bestFit="1" customWidth="1"/>
    <col min="1549" max="1549" width="28.625" bestFit="1" customWidth="1"/>
    <col min="1550" max="1550" width="39.5" bestFit="1" customWidth="1"/>
    <col min="1551" max="1551" width="44.25" bestFit="1" customWidth="1"/>
    <col min="1552" max="1552" width="42.75" bestFit="1" customWidth="1"/>
    <col min="1553" max="1553" width="23.125" bestFit="1" customWidth="1"/>
    <col min="1554" max="1554" width="55.25" bestFit="1" customWidth="1"/>
    <col min="1555" max="1555" width="28.625" bestFit="1" customWidth="1"/>
    <col min="1556" max="1556" width="39.5" bestFit="1" customWidth="1"/>
    <col min="1557" max="1557" width="44.25" bestFit="1" customWidth="1"/>
    <col min="1558" max="1558" width="42.75" bestFit="1" customWidth="1"/>
    <col min="1559" max="1559" width="23.125" bestFit="1" customWidth="1"/>
    <col min="1560" max="1560" width="55.25" bestFit="1" customWidth="1"/>
    <col min="1561" max="1561" width="28.625" bestFit="1" customWidth="1"/>
    <col min="1562" max="1562" width="39.5" bestFit="1" customWidth="1"/>
    <col min="1563" max="1563" width="44.25" bestFit="1" customWidth="1"/>
    <col min="1564" max="1564" width="42.75" bestFit="1" customWidth="1"/>
    <col min="1565" max="1565" width="23.125" bestFit="1" customWidth="1"/>
    <col min="1566" max="1566" width="55.25" bestFit="1" customWidth="1"/>
    <col min="1567" max="1567" width="28.625" bestFit="1" customWidth="1"/>
    <col min="1568" max="1568" width="39.5" bestFit="1" customWidth="1"/>
    <col min="1569" max="1569" width="44.25" bestFit="1" customWidth="1"/>
    <col min="1570" max="1570" width="42.75" bestFit="1" customWidth="1"/>
    <col min="1571" max="1571" width="23.125" bestFit="1" customWidth="1"/>
    <col min="1572" max="1572" width="55.25" bestFit="1" customWidth="1"/>
    <col min="1573" max="1573" width="28.625" bestFit="1" customWidth="1"/>
    <col min="1574" max="1574" width="39.5" bestFit="1" customWidth="1"/>
    <col min="1575" max="1575" width="44.25" bestFit="1" customWidth="1"/>
    <col min="1576" max="1576" width="42.75" bestFit="1" customWidth="1"/>
    <col min="1577" max="1577" width="23.125" bestFit="1" customWidth="1"/>
    <col min="1578" max="1578" width="55.25" bestFit="1" customWidth="1"/>
    <col min="1579" max="1579" width="28.625" bestFit="1" customWidth="1"/>
    <col min="1580" max="1580" width="39.5" bestFit="1" customWidth="1"/>
    <col min="1581" max="1581" width="44.25" bestFit="1" customWidth="1"/>
    <col min="1582" max="1582" width="42.75" bestFit="1" customWidth="1"/>
    <col min="1583" max="1583" width="23.125" bestFit="1" customWidth="1"/>
    <col min="1584" max="1584" width="55.25" bestFit="1" customWidth="1"/>
    <col min="1585" max="1585" width="28.625" bestFit="1" customWidth="1"/>
    <col min="1586" max="1586" width="39.5" bestFit="1" customWidth="1"/>
    <col min="1587" max="1587" width="44.25" bestFit="1" customWidth="1"/>
    <col min="1588" max="1588" width="42.75" bestFit="1" customWidth="1"/>
    <col min="1589" max="1589" width="23.125" bestFit="1" customWidth="1"/>
    <col min="1590" max="1590" width="55.25" bestFit="1" customWidth="1"/>
    <col min="1591" max="1591" width="28.625" bestFit="1" customWidth="1"/>
    <col min="1592" max="1592" width="39.5" bestFit="1" customWidth="1"/>
    <col min="1593" max="1593" width="44.25" bestFit="1" customWidth="1"/>
    <col min="1594" max="1594" width="42.75" bestFit="1" customWidth="1"/>
    <col min="1595" max="1595" width="23.125" bestFit="1" customWidth="1"/>
    <col min="1596" max="1596" width="55.25" bestFit="1" customWidth="1"/>
    <col min="1597" max="1597" width="28.625" bestFit="1" customWidth="1"/>
    <col min="1598" max="1598" width="39.5" bestFit="1" customWidth="1"/>
    <col min="1599" max="1599" width="44.25" bestFit="1" customWidth="1"/>
    <col min="1600" max="1600" width="42.75" bestFit="1" customWidth="1"/>
    <col min="1601" max="1601" width="23.125" bestFit="1" customWidth="1"/>
    <col min="1602" max="1602" width="55.25" bestFit="1" customWidth="1"/>
    <col min="1603" max="1603" width="28.625" bestFit="1" customWidth="1"/>
    <col min="1604" max="1604" width="39.5" bestFit="1" customWidth="1"/>
    <col min="1605" max="1605" width="44.25" bestFit="1" customWidth="1"/>
    <col min="1606" max="1606" width="42.75" bestFit="1" customWidth="1"/>
    <col min="1607" max="1607" width="23.125" bestFit="1" customWidth="1"/>
    <col min="1608" max="1608" width="55.25" bestFit="1" customWidth="1"/>
    <col min="1609" max="1609" width="28.625" bestFit="1" customWidth="1"/>
    <col min="1610" max="1610" width="39.5" bestFit="1" customWidth="1"/>
    <col min="1611" max="1611" width="44.25" bestFit="1" customWidth="1"/>
    <col min="1612" max="1612" width="42.75" bestFit="1" customWidth="1"/>
    <col min="1613" max="1613" width="23.125" bestFit="1" customWidth="1"/>
    <col min="1614" max="1614" width="55.25" bestFit="1" customWidth="1"/>
    <col min="1615" max="1615" width="28.625" bestFit="1" customWidth="1"/>
    <col min="1616" max="1616" width="39.5" bestFit="1" customWidth="1"/>
    <col min="1617" max="1617" width="44.25" bestFit="1" customWidth="1"/>
    <col min="1618" max="1618" width="42.75" bestFit="1" customWidth="1"/>
    <col min="1619" max="1619" width="23.125" bestFit="1" customWidth="1"/>
    <col min="1620" max="1620" width="55.25" bestFit="1" customWidth="1"/>
    <col min="1621" max="1621" width="28.625" bestFit="1" customWidth="1"/>
    <col min="1622" max="1622" width="39.5" bestFit="1" customWidth="1"/>
    <col min="1623" max="1623" width="44.25" bestFit="1" customWidth="1"/>
    <col min="1624" max="1624" width="42.75" bestFit="1" customWidth="1"/>
    <col min="1625" max="1625" width="23.125" bestFit="1" customWidth="1"/>
    <col min="1626" max="1626" width="55.25" bestFit="1" customWidth="1"/>
    <col min="1627" max="1627" width="28.625" bestFit="1" customWidth="1"/>
    <col min="1628" max="1628" width="39.5" bestFit="1" customWidth="1"/>
    <col min="1629" max="1629" width="44.25" bestFit="1" customWidth="1"/>
    <col min="1630" max="1630" width="42.75" bestFit="1" customWidth="1"/>
    <col min="1631" max="1631" width="23.125" bestFit="1" customWidth="1"/>
    <col min="1632" max="1632" width="55.25" bestFit="1" customWidth="1"/>
    <col min="1633" max="1633" width="28.625" bestFit="1" customWidth="1"/>
    <col min="1634" max="1634" width="39.5" bestFit="1" customWidth="1"/>
    <col min="1635" max="1635" width="44.25" bestFit="1" customWidth="1"/>
    <col min="1636" max="1636" width="42.75" bestFit="1" customWidth="1"/>
    <col min="1637" max="1637" width="23.125" bestFit="1" customWidth="1"/>
    <col min="1638" max="1638" width="55.25" bestFit="1" customWidth="1"/>
    <col min="1639" max="1639" width="28.625" bestFit="1" customWidth="1"/>
    <col min="1640" max="1640" width="39.5" bestFit="1" customWidth="1"/>
    <col min="1641" max="1641" width="44.25" bestFit="1" customWidth="1"/>
    <col min="1642" max="1642" width="42.75" bestFit="1" customWidth="1"/>
    <col min="1643" max="1643" width="23.125" bestFit="1" customWidth="1"/>
    <col min="1644" max="1644" width="55.25" bestFit="1" customWidth="1"/>
    <col min="1645" max="1645" width="28.625" bestFit="1" customWidth="1"/>
    <col min="1646" max="1646" width="39.5" bestFit="1" customWidth="1"/>
    <col min="1647" max="1647" width="44.25" bestFit="1" customWidth="1"/>
    <col min="1648" max="1648" width="42.75" bestFit="1" customWidth="1"/>
    <col min="1649" max="1649" width="23.125" bestFit="1" customWidth="1"/>
    <col min="1650" max="1650" width="55.25" bestFit="1" customWidth="1"/>
    <col min="1651" max="1651" width="28.625" bestFit="1" customWidth="1"/>
    <col min="1652" max="1652" width="39.5" bestFit="1" customWidth="1"/>
    <col min="1653" max="1653" width="44.25" bestFit="1" customWidth="1"/>
    <col min="1654" max="1654" width="42.75" bestFit="1" customWidth="1"/>
    <col min="1655" max="1655" width="23.125" bestFit="1" customWidth="1"/>
    <col min="1656" max="1656" width="55.25" bestFit="1" customWidth="1"/>
    <col min="1657" max="1657" width="28.625" bestFit="1" customWidth="1"/>
    <col min="1658" max="1658" width="39.5" bestFit="1" customWidth="1"/>
    <col min="1659" max="1659" width="44.25" bestFit="1" customWidth="1"/>
    <col min="1660" max="1660" width="42.75" bestFit="1" customWidth="1"/>
    <col min="1661" max="1661" width="23.125" bestFit="1" customWidth="1"/>
    <col min="1662" max="1662" width="55.25" bestFit="1" customWidth="1"/>
    <col min="1663" max="1663" width="28.625" bestFit="1" customWidth="1"/>
    <col min="1664" max="1664" width="39.5" bestFit="1" customWidth="1"/>
    <col min="1665" max="1665" width="44.25" bestFit="1" customWidth="1"/>
    <col min="1666" max="1666" width="42.75" bestFit="1" customWidth="1"/>
    <col min="1667" max="1667" width="23.125" bestFit="1" customWidth="1"/>
    <col min="1668" max="1668" width="55.25" bestFit="1" customWidth="1"/>
    <col min="1669" max="1669" width="28.625" bestFit="1" customWidth="1"/>
    <col min="1670" max="1670" width="39.5" bestFit="1" customWidth="1"/>
    <col min="1671" max="1671" width="44.25" bestFit="1" customWidth="1"/>
    <col min="1672" max="1672" width="42.75" bestFit="1" customWidth="1"/>
    <col min="1673" max="1673" width="23.125" bestFit="1" customWidth="1"/>
    <col min="1674" max="1674" width="55.25" bestFit="1" customWidth="1"/>
    <col min="1675" max="1675" width="28.625" bestFit="1" customWidth="1"/>
    <col min="1676" max="1676" width="39.5" bestFit="1" customWidth="1"/>
    <col min="1677" max="1677" width="44.25" bestFit="1" customWidth="1"/>
    <col min="1678" max="1678" width="42.75" bestFit="1" customWidth="1"/>
    <col min="1679" max="1679" width="23.125" bestFit="1" customWidth="1"/>
    <col min="1680" max="1680" width="55.25" bestFit="1" customWidth="1"/>
    <col min="1681" max="1681" width="28.625" bestFit="1" customWidth="1"/>
    <col min="1682" max="1682" width="39.5" bestFit="1" customWidth="1"/>
    <col min="1683" max="1683" width="44.25" bestFit="1" customWidth="1"/>
    <col min="1684" max="1684" width="42.75" bestFit="1" customWidth="1"/>
    <col min="1685" max="1685" width="23.125" bestFit="1" customWidth="1"/>
    <col min="1686" max="1686" width="55.25" bestFit="1" customWidth="1"/>
    <col min="1687" max="1687" width="28.625" bestFit="1" customWidth="1"/>
    <col min="1688" max="1688" width="39.5" bestFit="1" customWidth="1"/>
    <col min="1689" max="1689" width="44.25" bestFit="1" customWidth="1"/>
    <col min="1690" max="1690" width="42.75" bestFit="1" customWidth="1"/>
    <col min="1691" max="1691" width="23.125" bestFit="1" customWidth="1"/>
    <col min="1692" max="1692" width="55.25" bestFit="1" customWidth="1"/>
    <col min="1693" max="1693" width="28.625" bestFit="1" customWidth="1"/>
    <col min="1694" max="1694" width="44.625" bestFit="1" customWidth="1"/>
    <col min="1695" max="1695" width="49.375" bestFit="1" customWidth="1"/>
    <col min="1696" max="1696" width="47.75" bestFit="1" customWidth="1"/>
    <col min="1697" max="1697" width="28.25" bestFit="1" customWidth="1"/>
    <col min="1698" max="1698" width="60.375" bestFit="1" customWidth="1"/>
    <col min="1699" max="1699" width="33.875" bestFit="1" customWidth="1"/>
    <col min="1700" max="1700" width="59.375" bestFit="1" customWidth="1"/>
    <col min="1701" max="1701" width="32.75" bestFit="1" customWidth="1"/>
    <col min="1702" max="1702" width="39.5" bestFit="1" customWidth="1"/>
    <col min="1703" max="1703" width="42.75" bestFit="1" customWidth="1"/>
    <col min="1704" max="1704" width="23.125" bestFit="1" customWidth="1"/>
    <col min="1705" max="1705" width="55.25" bestFit="1" customWidth="1"/>
    <col min="1706" max="1706" width="28.625" bestFit="1" customWidth="1"/>
    <col min="1707" max="1707" width="43.625" bestFit="1" customWidth="1"/>
    <col min="1708" max="1708" width="46.875" bestFit="1" customWidth="1"/>
    <col min="1709" max="1709" width="27.25" bestFit="1" customWidth="1"/>
    <col min="1710" max="1710" width="59.375" bestFit="1" customWidth="1"/>
    <col min="1711" max="1711" width="32.75" bestFit="1" customWidth="1"/>
    <col min="1712" max="1712" width="39.5" bestFit="1" customWidth="1"/>
    <col min="1713" max="1713" width="42.75" bestFit="1" customWidth="1"/>
    <col min="1714" max="1714" width="23.125" bestFit="1" customWidth="1"/>
    <col min="1715" max="1715" width="55.25" bestFit="1" customWidth="1"/>
    <col min="1716" max="1716" width="28.625" bestFit="1" customWidth="1"/>
    <col min="1717" max="1717" width="43.625" bestFit="1" customWidth="1"/>
    <col min="1718" max="1718" width="46.875" bestFit="1" customWidth="1"/>
    <col min="1719" max="1719" width="27.25" bestFit="1" customWidth="1"/>
    <col min="1720" max="1720" width="59.375" bestFit="1" customWidth="1"/>
    <col min="1721" max="1721" width="32.75" bestFit="1" customWidth="1"/>
    <col min="1722" max="1722" width="39.5" bestFit="1" customWidth="1"/>
    <col min="1723" max="1723" width="42.75" bestFit="1" customWidth="1"/>
    <col min="1724" max="1724" width="23.125" bestFit="1" customWidth="1"/>
    <col min="1725" max="1725" width="55.25" bestFit="1" customWidth="1"/>
    <col min="1726" max="1726" width="28.625" bestFit="1" customWidth="1"/>
    <col min="1727" max="1727" width="43.625" bestFit="1" customWidth="1"/>
    <col min="1728" max="1728" width="46.875" bestFit="1" customWidth="1"/>
    <col min="1729" max="1729" width="27.25" bestFit="1" customWidth="1"/>
    <col min="1730" max="1730" width="59.375" bestFit="1" customWidth="1"/>
    <col min="1731" max="1731" width="32.75" bestFit="1" customWidth="1"/>
    <col min="1732" max="1732" width="39.5" bestFit="1" customWidth="1"/>
    <col min="1733" max="1733" width="42.75" bestFit="1" customWidth="1"/>
    <col min="1734" max="1734" width="23.125" bestFit="1" customWidth="1"/>
    <col min="1735" max="1735" width="55.25" bestFit="1" customWidth="1"/>
    <col min="1736" max="1736" width="28.625" bestFit="1" customWidth="1"/>
    <col min="1737" max="1737" width="43.625" bestFit="1" customWidth="1"/>
    <col min="1738" max="1738" width="46.875" bestFit="1" customWidth="1"/>
    <col min="1739" max="1739" width="27.25" bestFit="1" customWidth="1"/>
    <col min="1740" max="1740" width="59.375" bestFit="1" customWidth="1"/>
    <col min="1741" max="1741" width="32.75" bestFit="1" customWidth="1"/>
    <col min="1742" max="1742" width="39.5" bestFit="1" customWidth="1"/>
    <col min="1743" max="1743" width="42.75" bestFit="1" customWidth="1"/>
    <col min="1744" max="1744" width="23.125" bestFit="1" customWidth="1"/>
    <col min="1745" max="1745" width="55.25" bestFit="1" customWidth="1"/>
    <col min="1746" max="1746" width="28.625" bestFit="1" customWidth="1"/>
    <col min="1747" max="1747" width="43.625" bestFit="1" customWidth="1"/>
    <col min="1748" max="1748" width="46.875" bestFit="1" customWidth="1"/>
    <col min="1749" max="1749" width="27.25" bestFit="1" customWidth="1"/>
    <col min="1750" max="1750" width="59.375" bestFit="1" customWidth="1"/>
    <col min="1751" max="1751" width="32.75" bestFit="1" customWidth="1"/>
    <col min="1752" max="1752" width="39.5" bestFit="1" customWidth="1"/>
    <col min="1753" max="1753" width="42.75" bestFit="1" customWidth="1"/>
    <col min="1754" max="1754" width="23.125" bestFit="1" customWidth="1"/>
    <col min="1755" max="1755" width="55.25" bestFit="1" customWidth="1"/>
    <col min="1756" max="1756" width="28.625" bestFit="1" customWidth="1"/>
    <col min="1757" max="1757" width="43.625" bestFit="1" customWidth="1"/>
    <col min="1758" max="1758" width="46.875" bestFit="1" customWidth="1"/>
    <col min="1759" max="1759" width="27.25" bestFit="1" customWidth="1"/>
    <col min="1760" max="1760" width="59.375" bestFit="1" customWidth="1"/>
    <col min="1761" max="1761" width="32.75" bestFit="1" customWidth="1"/>
    <col min="1762" max="1762" width="39.5" bestFit="1" customWidth="1"/>
    <col min="1763" max="1763" width="42.75" bestFit="1" customWidth="1"/>
    <col min="1764" max="1764" width="23.125" bestFit="1" customWidth="1"/>
    <col min="1765" max="1765" width="55.25" bestFit="1" customWidth="1"/>
    <col min="1766" max="1766" width="28.625" bestFit="1" customWidth="1"/>
    <col min="1767" max="1767" width="43.625" bestFit="1" customWidth="1"/>
    <col min="1768" max="1768" width="46.875" bestFit="1" customWidth="1"/>
    <col min="1769" max="1769" width="27.25" bestFit="1" customWidth="1"/>
    <col min="1770" max="1770" width="59.375" bestFit="1" customWidth="1"/>
    <col min="1771" max="1771" width="32.75" bestFit="1" customWidth="1"/>
    <col min="1772" max="1772" width="39.5" bestFit="1" customWidth="1"/>
    <col min="1773" max="1773" width="42.75" bestFit="1" customWidth="1"/>
    <col min="1774" max="1774" width="23.125" bestFit="1" customWidth="1"/>
    <col min="1775" max="1775" width="55.25" bestFit="1" customWidth="1"/>
    <col min="1776" max="1776" width="28.625" bestFit="1" customWidth="1"/>
    <col min="1777" max="1777" width="43.625" bestFit="1" customWidth="1"/>
    <col min="1778" max="1778" width="46.875" bestFit="1" customWidth="1"/>
    <col min="1779" max="1779" width="27.25" bestFit="1" customWidth="1"/>
    <col min="1780" max="1780" width="59.375" bestFit="1" customWidth="1"/>
    <col min="1781" max="1781" width="32.75" bestFit="1" customWidth="1"/>
    <col min="1782" max="1782" width="39.5" bestFit="1" customWidth="1"/>
    <col min="1783" max="1783" width="42.75" bestFit="1" customWidth="1"/>
    <col min="1784" max="1784" width="23.125" bestFit="1" customWidth="1"/>
    <col min="1785" max="1785" width="55.25" bestFit="1" customWidth="1"/>
    <col min="1786" max="1786" width="28.625" bestFit="1" customWidth="1"/>
    <col min="1787" max="1787" width="43.625" bestFit="1" customWidth="1"/>
    <col min="1788" max="1788" width="46.875" bestFit="1" customWidth="1"/>
    <col min="1789" max="1789" width="27.25" bestFit="1" customWidth="1"/>
    <col min="1790" max="1790" width="59.375" bestFit="1" customWidth="1"/>
    <col min="1791" max="1791" width="32.75" bestFit="1" customWidth="1"/>
    <col min="1792" max="1792" width="39.5" bestFit="1" customWidth="1"/>
    <col min="1793" max="1793" width="42.75" bestFit="1" customWidth="1"/>
    <col min="1794" max="1794" width="23.125" bestFit="1" customWidth="1"/>
    <col min="1795" max="1795" width="55.25" bestFit="1" customWidth="1"/>
    <col min="1796" max="1796" width="28.625" bestFit="1" customWidth="1"/>
    <col min="1797" max="1797" width="43.625" bestFit="1" customWidth="1"/>
    <col min="1798" max="1798" width="46.875" bestFit="1" customWidth="1"/>
    <col min="1799" max="1799" width="27.25" bestFit="1" customWidth="1"/>
    <col min="1800" max="1800" width="59.375" bestFit="1" customWidth="1"/>
    <col min="1801" max="1801" width="32.75" bestFit="1" customWidth="1"/>
    <col min="1802" max="1802" width="39.5" bestFit="1" customWidth="1"/>
    <col min="1803" max="1803" width="42.75" bestFit="1" customWidth="1"/>
    <col min="1804" max="1804" width="23.125" bestFit="1" customWidth="1"/>
    <col min="1805" max="1805" width="55.25" bestFit="1" customWidth="1"/>
    <col min="1806" max="1806" width="28.625" bestFit="1" customWidth="1"/>
    <col min="1807" max="1807" width="43.625" bestFit="1" customWidth="1"/>
    <col min="1808" max="1808" width="46.875" bestFit="1" customWidth="1"/>
    <col min="1809" max="1809" width="27.25" bestFit="1" customWidth="1"/>
    <col min="1810" max="1810" width="59.375" bestFit="1" customWidth="1"/>
    <col min="1811" max="1811" width="32.75" bestFit="1" customWidth="1"/>
    <col min="1812" max="1812" width="39.5" bestFit="1" customWidth="1"/>
    <col min="1813" max="1813" width="42.75" bestFit="1" customWidth="1"/>
    <col min="1814" max="1814" width="23.125" bestFit="1" customWidth="1"/>
    <col min="1815" max="1815" width="55.25" bestFit="1" customWidth="1"/>
    <col min="1816" max="1816" width="28.625" bestFit="1" customWidth="1"/>
    <col min="1817" max="1817" width="43.625" bestFit="1" customWidth="1"/>
    <col min="1818" max="1818" width="46.875" bestFit="1" customWidth="1"/>
    <col min="1819" max="1819" width="27.25" bestFit="1" customWidth="1"/>
    <col min="1820" max="1820" width="59.375" bestFit="1" customWidth="1"/>
    <col min="1821" max="1821" width="32.75" bestFit="1" customWidth="1"/>
    <col min="1822" max="1822" width="39.5" bestFit="1" customWidth="1"/>
    <col min="1823" max="1823" width="42.75" bestFit="1" customWidth="1"/>
    <col min="1824" max="1824" width="23.125" bestFit="1" customWidth="1"/>
    <col min="1825" max="1825" width="55.25" bestFit="1" customWidth="1"/>
    <col min="1826" max="1826" width="28.625" bestFit="1" customWidth="1"/>
    <col min="1827" max="1827" width="43.625" bestFit="1" customWidth="1"/>
    <col min="1828" max="1828" width="46.875" bestFit="1" customWidth="1"/>
    <col min="1829" max="1829" width="27.25" bestFit="1" customWidth="1"/>
    <col min="1830" max="1830" width="59.375" bestFit="1" customWidth="1"/>
    <col min="1831" max="1831" width="32.75" bestFit="1" customWidth="1"/>
    <col min="1832" max="1832" width="39.5" bestFit="1" customWidth="1"/>
    <col min="1833" max="1833" width="42.75" bestFit="1" customWidth="1"/>
    <col min="1834" max="1834" width="23.125" bestFit="1" customWidth="1"/>
    <col min="1835" max="1835" width="55.25" bestFit="1" customWidth="1"/>
    <col min="1836" max="1836" width="28.625" bestFit="1" customWidth="1"/>
    <col min="1837" max="1837" width="43.625" bestFit="1" customWidth="1"/>
    <col min="1838" max="1838" width="46.875" bestFit="1" customWidth="1"/>
    <col min="1839" max="1839" width="27.25" bestFit="1" customWidth="1"/>
    <col min="1840" max="1840" width="59.375" bestFit="1" customWidth="1"/>
    <col min="1841" max="1841" width="32.75" bestFit="1" customWidth="1"/>
    <col min="1842" max="1842" width="39.5" bestFit="1" customWidth="1"/>
    <col min="1843" max="1843" width="42.75" bestFit="1" customWidth="1"/>
    <col min="1844" max="1844" width="23.125" bestFit="1" customWidth="1"/>
    <col min="1845" max="1845" width="55.25" bestFit="1" customWidth="1"/>
    <col min="1846" max="1846" width="28.625" bestFit="1" customWidth="1"/>
    <col min="1847" max="1847" width="43.625" bestFit="1" customWidth="1"/>
    <col min="1848" max="1848" width="46.875" bestFit="1" customWidth="1"/>
    <col min="1849" max="1849" width="27.25" bestFit="1" customWidth="1"/>
    <col min="1850" max="1850" width="59.375" bestFit="1" customWidth="1"/>
    <col min="1851" max="1851" width="32.75" bestFit="1" customWidth="1"/>
    <col min="1852" max="1852" width="39.5" bestFit="1" customWidth="1"/>
    <col min="1853" max="1853" width="42.75" bestFit="1" customWidth="1"/>
    <col min="1854" max="1854" width="23.125" bestFit="1" customWidth="1"/>
    <col min="1855" max="1855" width="55.25" bestFit="1" customWidth="1"/>
    <col min="1856" max="1856" width="28.625" bestFit="1" customWidth="1"/>
    <col min="1857" max="1857" width="42.125" bestFit="1" customWidth="1"/>
    <col min="1858" max="1858" width="45.25" bestFit="1" customWidth="1"/>
    <col min="1859" max="1859" width="25.75" bestFit="1" customWidth="1"/>
    <col min="1860" max="1860" width="57.75" bestFit="1" customWidth="1"/>
    <col min="1861" max="1861" width="31.25" bestFit="1" customWidth="1"/>
    <col min="1862" max="1862" width="39.5" bestFit="1" customWidth="1"/>
    <col min="1863" max="1863" width="42.75" bestFit="1" customWidth="1"/>
    <col min="1864" max="1864" width="23.125" bestFit="1" customWidth="1"/>
    <col min="1865" max="1865" width="55.25" bestFit="1" customWidth="1"/>
    <col min="1866" max="1866" width="28.625" bestFit="1" customWidth="1"/>
    <col min="1867" max="1867" width="43.625" bestFit="1" customWidth="1"/>
    <col min="1868" max="1868" width="46.875" bestFit="1" customWidth="1"/>
    <col min="1869" max="1869" width="27.25" bestFit="1" customWidth="1"/>
    <col min="1870" max="1870" width="59.375" bestFit="1" customWidth="1"/>
    <col min="1871" max="1871" width="32.75" bestFit="1" customWidth="1"/>
    <col min="1872" max="1872" width="39.5" bestFit="1" customWidth="1"/>
    <col min="1873" max="1873" width="42.75" bestFit="1" customWidth="1"/>
    <col min="1874" max="1874" width="23.125" bestFit="1" customWidth="1"/>
    <col min="1875" max="1875" width="55.25" bestFit="1" customWidth="1"/>
    <col min="1876" max="1876" width="28.625" bestFit="1" customWidth="1"/>
    <col min="1877" max="1877" width="43.625" bestFit="1" customWidth="1"/>
    <col min="1878" max="1878" width="46.875" bestFit="1" customWidth="1"/>
    <col min="1879" max="1879" width="27.25" bestFit="1" customWidth="1"/>
    <col min="1880" max="1880" width="59.375" bestFit="1" customWidth="1"/>
    <col min="1881" max="1881" width="32.75" bestFit="1" customWidth="1"/>
    <col min="1882" max="1882" width="39.5" bestFit="1" customWidth="1"/>
    <col min="1883" max="1883" width="42.75" bestFit="1" customWidth="1"/>
    <col min="1884" max="1884" width="23.125" bestFit="1" customWidth="1"/>
    <col min="1885" max="1885" width="55.25" bestFit="1" customWidth="1"/>
    <col min="1886" max="1886" width="28.625" bestFit="1" customWidth="1"/>
    <col min="1887" max="1887" width="43.625" bestFit="1" customWidth="1"/>
    <col min="1888" max="1888" width="46.875" bestFit="1" customWidth="1"/>
    <col min="1889" max="1889" width="27.25" bestFit="1" customWidth="1"/>
    <col min="1890" max="1890" width="59.375" bestFit="1" customWidth="1"/>
    <col min="1891" max="1891" width="32.75" bestFit="1" customWidth="1"/>
    <col min="1892" max="1892" width="39.5" bestFit="1" customWidth="1"/>
    <col min="1893" max="1893" width="42.75" bestFit="1" customWidth="1"/>
    <col min="1894" max="1894" width="23.125" bestFit="1" customWidth="1"/>
    <col min="1895" max="1895" width="55.25" bestFit="1" customWidth="1"/>
    <col min="1896" max="1896" width="28.625" bestFit="1" customWidth="1"/>
    <col min="1897" max="1897" width="42.125" bestFit="1" customWidth="1"/>
    <col min="1898" max="1898" width="45.25" bestFit="1" customWidth="1"/>
    <col min="1899" max="1899" width="25.75" bestFit="1" customWidth="1"/>
    <col min="1900" max="1900" width="57.75" bestFit="1" customWidth="1"/>
    <col min="1901" max="1901" width="31.25" bestFit="1" customWidth="1"/>
    <col min="1902" max="1902" width="39.5" bestFit="1" customWidth="1"/>
    <col min="1903" max="1903" width="42.75" bestFit="1" customWidth="1"/>
    <col min="1904" max="1904" width="23.125" bestFit="1" customWidth="1"/>
    <col min="1905" max="1905" width="55.25" bestFit="1" customWidth="1"/>
    <col min="1906" max="1906" width="28.625" bestFit="1" customWidth="1"/>
    <col min="1907" max="1907" width="43.625" bestFit="1" customWidth="1"/>
    <col min="1908" max="1908" width="46.875" bestFit="1" customWidth="1"/>
    <col min="1909" max="1909" width="27.25" bestFit="1" customWidth="1"/>
    <col min="1910" max="1910" width="59.375" bestFit="1" customWidth="1"/>
    <col min="1911" max="1911" width="32.75" bestFit="1" customWidth="1"/>
    <col min="1912" max="1912" width="39.5" bestFit="1" customWidth="1"/>
    <col min="1913" max="1913" width="42.75" bestFit="1" customWidth="1"/>
    <col min="1914" max="1914" width="23.125" bestFit="1" customWidth="1"/>
    <col min="1915" max="1915" width="55.25" bestFit="1" customWidth="1"/>
    <col min="1916" max="1916" width="28.625" bestFit="1" customWidth="1"/>
    <col min="1917" max="1917" width="43.625" bestFit="1" customWidth="1"/>
    <col min="1918" max="1918" width="46.875" bestFit="1" customWidth="1"/>
    <col min="1919" max="1919" width="27.25" bestFit="1" customWidth="1"/>
    <col min="1920" max="1920" width="59.375" bestFit="1" customWidth="1"/>
    <col min="1921" max="1921" width="32.75" bestFit="1" customWidth="1"/>
    <col min="1922" max="1922" width="39.5" bestFit="1" customWidth="1"/>
    <col min="1923" max="1923" width="42.75" bestFit="1" customWidth="1"/>
    <col min="1924" max="1924" width="23.125" bestFit="1" customWidth="1"/>
    <col min="1925" max="1925" width="55.25" bestFit="1" customWidth="1"/>
    <col min="1926" max="1926" width="28.625" bestFit="1" customWidth="1"/>
    <col min="1927" max="1927" width="43.625" bestFit="1" customWidth="1"/>
    <col min="1928" max="1928" width="46.875" bestFit="1" customWidth="1"/>
    <col min="1929" max="1929" width="27.25" bestFit="1" customWidth="1"/>
    <col min="1930" max="1930" width="59.375" bestFit="1" customWidth="1"/>
    <col min="1931" max="1931" width="32.75" bestFit="1" customWidth="1"/>
    <col min="1932" max="1932" width="39.5" bestFit="1" customWidth="1"/>
    <col min="1933" max="1933" width="42.75" bestFit="1" customWidth="1"/>
    <col min="1934" max="1934" width="23.125" bestFit="1" customWidth="1"/>
    <col min="1935" max="1935" width="55.25" bestFit="1" customWidth="1"/>
    <col min="1936" max="1936" width="28.625" bestFit="1" customWidth="1"/>
    <col min="1937" max="1937" width="43.625" bestFit="1" customWidth="1"/>
    <col min="1938" max="1938" width="46.875" bestFit="1" customWidth="1"/>
    <col min="1939" max="1939" width="27.25" bestFit="1" customWidth="1"/>
    <col min="1940" max="1940" width="59.375" bestFit="1" customWidth="1"/>
    <col min="1941" max="1941" width="32.75" bestFit="1" customWidth="1"/>
    <col min="1942" max="1942" width="39.5" bestFit="1" customWidth="1"/>
    <col min="1943" max="1943" width="42.75" bestFit="1" customWidth="1"/>
    <col min="1944" max="1944" width="23.125" bestFit="1" customWidth="1"/>
    <col min="1945" max="1945" width="55.25" bestFit="1" customWidth="1"/>
    <col min="1946" max="1946" width="28.625" bestFit="1" customWidth="1"/>
    <col min="1947" max="1947" width="43.625" bestFit="1" customWidth="1"/>
    <col min="1948" max="1948" width="46.875" bestFit="1" customWidth="1"/>
    <col min="1949" max="1949" width="27.25" bestFit="1" customWidth="1"/>
    <col min="1950" max="1950" width="59.375" bestFit="1" customWidth="1"/>
    <col min="1951" max="1951" width="32.75" bestFit="1" customWidth="1"/>
    <col min="1952" max="1952" width="39.5" bestFit="1" customWidth="1"/>
    <col min="1953" max="1953" width="42.75" bestFit="1" customWidth="1"/>
    <col min="1954" max="1954" width="23.125" bestFit="1" customWidth="1"/>
    <col min="1955" max="1955" width="55.25" bestFit="1" customWidth="1"/>
    <col min="1956" max="1956" width="28.625" bestFit="1" customWidth="1"/>
    <col min="1957" max="1957" width="43.625" bestFit="1" customWidth="1"/>
    <col min="1958" max="1958" width="46.875" bestFit="1" customWidth="1"/>
    <col min="1959" max="1959" width="27.25" bestFit="1" customWidth="1"/>
    <col min="1960" max="1960" width="59.375" bestFit="1" customWidth="1"/>
    <col min="1961" max="1961" width="32.75" bestFit="1" customWidth="1"/>
    <col min="1962" max="1962" width="39.5" bestFit="1" customWidth="1"/>
    <col min="1963" max="1963" width="42.75" bestFit="1" customWidth="1"/>
    <col min="1964" max="1964" width="23.125" bestFit="1" customWidth="1"/>
    <col min="1965" max="1965" width="55.25" bestFit="1" customWidth="1"/>
    <col min="1966" max="1966" width="28.625" bestFit="1" customWidth="1"/>
    <col min="1967" max="1967" width="43.625" bestFit="1" customWidth="1"/>
    <col min="1968" max="1968" width="46.875" bestFit="1" customWidth="1"/>
    <col min="1969" max="1969" width="27.25" bestFit="1" customWidth="1"/>
    <col min="1970" max="1970" width="59.375" bestFit="1" customWidth="1"/>
    <col min="1971" max="1971" width="32.75" bestFit="1" customWidth="1"/>
    <col min="1972" max="1972" width="39.5" bestFit="1" customWidth="1"/>
    <col min="1973" max="1973" width="42.75" bestFit="1" customWidth="1"/>
    <col min="1974" max="1974" width="23.125" bestFit="1" customWidth="1"/>
    <col min="1975" max="1975" width="55.25" bestFit="1" customWidth="1"/>
    <col min="1976" max="1976" width="28.625" bestFit="1" customWidth="1"/>
    <col min="1977" max="1977" width="42.125" bestFit="1" customWidth="1"/>
    <col min="1978" max="1978" width="45.25" bestFit="1" customWidth="1"/>
    <col min="1979" max="1979" width="25.75" bestFit="1" customWidth="1"/>
    <col min="1980" max="1980" width="57.75" bestFit="1" customWidth="1"/>
    <col min="1981" max="1981" width="31.25" bestFit="1" customWidth="1"/>
    <col min="1982" max="1982" width="39.5" bestFit="1" customWidth="1"/>
    <col min="1983" max="1983" width="42.75" bestFit="1" customWidth="1"/>
    <col min="1984" max="1984" width="23.125" bestFit="1" customWidth="1"/>
    <col min="1985" max="1985" width="55.25" bestFit="1" customWidth="1"/>
    <col min="1986" max="1986" width="28.625" bestFit="1" customWidth="1"/>
    <col min="1987" max="1987" width="43.625" bestFit="1" customWidth="1"/>
    <col min="1988" max="1988" width="46.875" bestFit="1" customWidth="1"/>
    <col min="1989" max="1989" width="27.25" bestFit="1" customWidth="1"/>
    <col min="1990" max="1990" width="59.375" bestFit="1" customWidth="1"/>
    <col min="1991" max="1991" width="32.75" bestFit="1" customWidth="1"/>
    <col min="1992" max="1992" width="39.5" bestFit="1" customWidth="1"/>
    <col min="1993" max="1993" width="42.75" bestFit="1" customWidth="1"/>
    <col min="1994" max="1994" width="23.125" bestFit="1" customWidth="1"/>
    <col min="1995" max="1995" width="55.25" bestFit="1" customWidth="1"/>
    <col min="1996" max="1996" width="28.625" bestFit="1" customWidth="1"/>
    <col min="1997" max="1997" width="43.625" bestFit="1" customWidth="1"/>
    <col min="1998" max="1998" width="46.875" bestFit="1" customWidth="1"/>
    <col min="1999" max="1999" width="27.25" bestFit="1" customWidth="1"/>
    <col min="2000" max="2000" width="59.375" bestFit="1" customWidth="1"/>
    <col min="2001" max="2001" width="32.75" bestFit="1" customWidth="1"/>
    <col min="2002" max="2002" width="39.5" bestFit="1" customWidth="1"/>
    <col min="2003" max="2003" width="42.75" bestFit="1" customWidth="1"/>
    <col min="2004" max="2004" width="23.125" bestFit="1" customWidth="1"/>
    <col min="2005" max="2005" width="55.25" bestFit="1" customWidth="1"/>
    <col min="2006" max="2006" width="28.625" bestFit="1" customWidth="1"/>
    <col min="2007" max="2007" width="43.625" bestFit="1" customWidth="1"/>
    <col min="2008" max="2008" width="46.875" bestFit="1" customWidth="1"/>
    <col min="2009" max="2009" width="27.25" bestFit="1" customWidth="1"/>
    <col min="2010" max="2010" width="59.375" bestFit="1" customWidth="1"/>
    <col min="2011" max="2011" width="32.75" bestFit="1" customWidth="1"/>
    <col min="2012" max="2012" width="39.5" bestFit="1" customWidth="1"/>
    <col min="2013" max="2013" width="42.75" bestFit="1" customWidth="1"/>
    <col min="2014" max="2014" width="23.125" bestFit="1" customWidth="1"/>
    <col min="2015" max="2015" width="55.25" bestFit="1" customWidth="1"/>
    <col min="2016" max="2016" width="28.625" bestFit="1" customWidth="1"/>
    <col min="2017" max="2017" width="43.625" bestFit="1" customWidth="1"/>
    <col min="2018" max="2018" width="46.875" bestFit="1" customWidth="1"/>
    <col min="2019" max="2019" width="27.25" bestFit="1" customWidth="1"/>
    <col min="2020" max="2020" width="59.375" bestFit="1" customWidth="1"/>
    <col min="2021" max="2021" width="32.75" bestFit="1" customWidth="1"/>
    <col min="2022" max="2022" width="39.5" bestFit="1" customWidth="1"/>
    <col min="2023" max="2023" width="42.75" bestFit="1" customWidth="1"/>
    <col min="2024" max="2024" width="23.125" bestFit="1" customWidth="1"/>
    <col min="2025" max="2025" width="55.25" bestFit="1" customWidth="1"/>
    <col min="2026" max="2026" width="28.625" bestFit="1" customWidth="1"/>
    <col min="2027" max="2027" width="43.625" bestFit="1" customWidth="1"/>
    <col min="2028" max="2028" width="46.875" bestFit="1" customWidth="1"/>
    <col min="2029" max="2029" width="27.25" bestFit="1" customWidth="1"/>
    <col min="2030" max="2030" width="59.375" bestFit="1" customWidth="1"/>
    <col min="2031" max="2031" width="32.75" bestFit="1" customWidth="1"/>
    <col min="2032" max="2032" width="39.5" bestFit="1" customWidth="1"/>
    <col min="2033" max="2033" width="42.75" bestFit="1" customWidth="1"/>
    <col min="2034" max="2034" width="23.125" bestFit="1" customWidth="1"/>
    <col min="2035" max="2035" width="55.25" bestFit="1" customWidth="1"/>
    <col min="2036" max="2036" width="28.625" bestFit="1" customWidth="1"/>
    <col min="2037" max="2037" width="43.625" bestFit="1" customWidth="1"/>
    <col min="2038" max="2038" width="46.875" bestFit="1" customWidth="1"/>
    <col min="2039" max="2039" width="27.25" bestFit="1" customWidth="1"/>
    <col min="2040" max="2040" width="59.375" bestFit="1" customWidth="1"/>
    <col min="2041" max="2041" width="32.75" bestFit="1" customWidth="1"/>
    <col min="2042" max="2042" width="39.5" bestFit="1" customWidth="1"/>
    <col min="2043" max="2043" width="42.75" bestFit="1" customWidth="1"/>
    <col min="2044" max="2044" width="23.125" bestFit="1" customWidth="1"/>
    <col min="2045" max="2045" width="55.25" bestFit="1" customWidth="1"/>
    <col min="2046" max="2046" width="28.625" bestFit="1" customWidth="1"/>
    <col min="2047" max="2047" width="42.125" bestFit="1" customWidth="1"/>
    <col min="2048" max="2048" width="45.25" bestFit="1" customWidth="1"/>
    <col min="2049" max="2049" width="25.75" bestFit="1" customWidth="1"/>
    <col min="2050" max="2050" width="57.75" bestFit="1" customWidth="1"/>
    <col min="2051" max="2051" width="31.25" bestFit="1" customWidth="1"/>
    <col min="2052" max="2052" width="39.5" bestFit="1" customWidth="1"/>
    <col min="2053" max="2053" width="42.75" bestFit="1" customWidth="1"/>
    <col min="2054" max="2054" width="23.125" bestFit="1" customWidth="1"/>
    <col min="2055" max="2055" width="55.25" bestFit="1" customWidth="1"/>
    <col min="2056" max="2056" width="28.625" bestFit="1" customWidth="1"/>
    <col min="2057" max="2057" width="43.625" bestFit="1" customWidth="1"/>
    <col min="2058" max="2058" width="46.875" bestFit="1" customWidth="1"/>
    <col min="2059" max="2059" width="27.25" bestFit="1" customWidth="1"/>
    <col min="2060" max="2060" width="59.375" bestFit="1" customWidth="1"/>
    <col min="2061" max="2061" width="32.75" bestFit="1" customWidth="1"/>
    <col min="2062" max="2062" width="39.5" bestFit="1" customWidth="1"/>
    <col min="2063" max="2063" width="42.75" bestFit="1" customWidth="1"/>
    <col min="2064" max="2064" width="23.125" bestFit="1" customWidth="1"/>
    <col min="2065" max="2065" width="55.25" bestFit="1" customWidth="1"/>
    <col min="2066" max="2066" width="28.625" bestFit="1" customWidth="1"/>
    <col min="2067" max="2067" width="43.625" bestFit="1" customWidth="1"/>
    <col min="2068" max="2068" width="46.875" bestFit="1" customWidth="1"/>
    <col min="2069" max="2069" width="27.25" bestFit="1" customWidth="1"/>
    <col min="2070" max="2070" width="59.375" bestFit="1" customWidth="1"/>
    <col min="2071" max="2071" width="32.75" bestFit="1" customWidth="1"/>
    <col min="2072" max="2072" width="39.5" bestFit="1" customWidth="1"/>
    <col min="2073" max="2073" width="42.75" bestFit="1" customWidth="1"/>
    <col min="2074" max="2074" width="23.125" bestFit="1" customWidth="1"/>
    <col min="2075" max="2075" width="55.25" bestFit="1" customWidth="1"/>
    <col min="2076" max="2076" width="28.625" bestFit="1" customWidth="1"/>
    <col min="2077" max="2077" width="43.625" bestFit="1" customWidth="1"/>
    <col min="2078" max="2078" width="46.875" bestFit="1" customWidth="1"/>
    <col min="2079" max="2079" width="27.25" bestFit="1" customWidth="1"/>
    <col min="2080" max="2080" width="59.375" bestFit="1" customWidth="1"/>
    <col min="2081" max="2081" width="32.75" bestFit="1" customWidth="1"/>
    <col min="2082" max="2082" width="39.5" bestFit="1" customWidth="1"/>
    <col min="2083" max="2083" width="42.75" bestFit="1" customWidth="1"/>
    <col min="2084" max="2084" width="23.125" bestFit="1" customWidth="1"/>
    <col min="2085" max="2085" width="55.25" bestFit="1" customWidth="1"/>
    <col min="2086" max="2086" width="28.625" bestFit="1" customWidth="1"/>
    <col min="2087" max="2087" width="43.625" bestFit="1" customWidth="1"/>
    <col min="2088" max="2088" width="46.875" bestFit="1" customWidth="1"/>
    <col min="2089" max="2089" width="27.25" bestFit="1" customWidth="1"/>
    <col min="2090" max="2090" width="59.375" bestFit="1" customWidth="1"/>
    <col min="2091" max="2091" width="32.75" bestFit="1" customWidth="1"/>
    <col min="2092" max="2092" width="39.5" bestFit="1" customWidth="1"/>
    <col min="2093" max="2093" width="42.75" bestFit="1" customWidth="1"/>
    <col min="2094" max="2094" width="23.125" bestFit="1" customWidth="1"/>
    <col min="2095" max="2095" width="55.25" bestFit="1" customWidth="1"/>
    <col min="2096" max="2096" width="28.625" bestFit="1" customWidth="1"/>
    <col min="2097" max="2097" width="43.625" bestFit="1" customWidth="1"/>
    <col min="2098" max="2098" width="46.875" bestFit="1" customWidth="1"/>
    <col min="2099" max="2099" width="27.25" bestFit="1" customWidth="1"/>
    <col min="2100" max="2100" width="59.375" bestFit="1" customWidth="1"/>
    <col min="2101" max="2101" width="32.75" bestFit="1" customWidth="1"/>
    <col min="2102" max="2102" width="39.5" bestFit="1" customWidth="1"/>
    <col min="2103" max="2103" width="42.75" bestFit="1" customWidth="1"/>
    <col min="2104" max="2104" width="23.125" bestFit="1" customWidth="1"/>
    <col min="2105" max="2105" width="55.25" bestFit="1" customWidth="1"/>
    <col min="2106" max="2106" width="28.625" bestFit="1" customWidth="1"/>
    <col min="2107" max="2107" width="43.625" bestFit="1" customWidth="1"/>
    <col min="2108" max="2108" width="46.875" bestFit="1" customWidth="1"/>
    <col min="2109" max="2109" width="27.25" bestFit="1" customWidth="1"/>
    <col min="2110" max="2110" width="59.375" bestFit="1" customWidth="1"/>
    <col min="2111" max="2111" width="32.75" bestFit="1" customWidth="1"/>
    <col min="2112" max="2112" width="39.5" bestFit="1" customWidth="1"/>
    <col min="2113" max="2113" width="42.75" bestFit="1" customWidth="1"/>
    <col min="2114" max="2114" width="23.125" bestFit="1" customWidth="1"/>
    <col min="2115" max="2115" width="55.25" bestFit="1" customWidth="1"/>
    <col min="2116" max="2116" width="28.625" bestFit="1" customWidth="1"/>
    <col min="2117" max="2117" width="43.625" bestFit="1" customWidth="1"/>
    <col min="2118" max="2118" width="46.875" bestFit="1" customWidth="1"/>
    <col min="2119" max="2119" width="27.25" bestFit="1" customWidth="1"/>
    <col min="2120" max="2120" width="59.375" bestFit="1" customWidth="1"/>
    <col min="2121" max="2121" width="32.75" bestFit="1" customWidth="1"/>
    <col min="2122" max="2122" width="39.5" bestFit="1" customWidth="1"/>
    <col min="2123" max="2123" width="42.75" bestFit="1" customWidth="1"/>
    <col min="2124" max="2124" width="23.125" bestFit="1" customWidth="1"/>
    <col min="2125" max="2125" width="55.25" bestFit="1" customWidth="1"/>
    <col min="2126" max="2126" width="28.625" bestFit="1" customWidth="1"/>
    <col min="2127" max="2127" width="43.625" bestFit="1" customWidth="1"/>
    <col min="2128" max="2128" width="46.875" bestFit="1" customWidth="1"/>
    <col min="2129" max="2129" width="27.25" bestFit="1" customWidth="1"/>
    <col min="2130" max="2130" width="59.375" bestFit="1" customWidth="1"/>
    <col min="2131" max="2131" width="32.75" bestFit="1" customWidth="1"/>
    <col min="2132" max="2132" width="39.5" bestFit="1" customWidth="1"/>
    <col min="2133" max="2133" width="42.75" bestFit="1" customWidth="1"/>
    <col min="2134" max="2134" width="23.125" bestFit="1" customWidth="1"/>
    <col min="2135" max="2135" width="55.25" bestFit="1" customWidth="1"/>
    <col min="2136" max="2136" width="28.625" bestFit="1" customWidth="1"/>
    <col min="2137" max="2137" width="43.625" bestFit="1" customWidth="1"/>
    <col min="2138" max="2138" width="46.875" bestFit="1" customWidth="1"/>
    <col min="2139" max="2139" width="27.25" bestFit="1" customWidth="1"/>
    <col min="2140" max="2140" width="59.375" bestFit="1" customWidth="1"/>
    <col min="2141" max="2141" width="32.75" bestFit="1" customWidth="1"/>
    <col min="2142" max="2142" width="39.5" bestFit="1" customWidth="1"/>
    <col min="2143" max="2143" width="42.75" bestFit="1" customWidth="1"/>
    <col min="2144" max="2144" width="23.125" bestFit="1" customWidth="1"/>
    <col min="2145" max="2145" width="55.25" bestFit="1" customWidth="1"/>
    <col min="2146" max="2146" width="28.625" bestFit="1" customWidth="1"/>
    <col min="2147" max="2147" width="43.625" bestFit="1" customWidth="1"/>
    <col min="2148" max="2148" width="46.875" bestFit="1" customWidth="1"/>
    <col min="2149" max="2149" width="27.25" bestFit="1" customWidth="1"/>
    <col min="2150" max="2150" width="59.375" bestFit="1" customWidth="1"/>
    <col min="2151" max="2151" width="32.75" bestFit="1" customWidth="1"/>
    <col min="2152" max="2152" width="39.5" bestFit="1" customWidth="1"/>
    <col min="2153" max="2153" width="42.75" bestFit="1" customWidth="1"/>
    <col min="2154" max="2154" width="23.125" bestFit="1" customWidth="1"/>
    <col min="2155" max="2155" width="55.25" bestFit="1" customWidth="1"/>
    <col min="2156" max="2156" width="28.625" bestFit="1" customWidth="1"/>
    <col min="2157" max="2157" width="42.125" bestFit="1" customWidth="1"/>
    <col min="2158" max="2158" width="45.25" bestFit="1" customWidth="1"/>
    <col min="2159" max="2159" width="25.75" bestFit="1" customWidth="1"/>
    <col min="2160" max="2160" width="57.75" bestFit="1" customWidth="1"/>
    <col min="2161" max="2161" width="31.25" bestFit="1" customWidth="1"/>
    <col min="2162" max="2162" width="39.5" bestFit="1" customWidth="1"/>
    <col min="2163" max="2163" width="42.75" bestFit="1" customWidth="1"/>
    <col min="2164" max="2164" width="23.125" bestFit="1" customWidth="1"/>
    <col min="2165" max="2165" width="55.25" bestFit="1" customWidth="1"/>
    <col min="2166" max="2166" width="28.625" bestFit="1" customWidth="1"/>
    <col min="2167" max="2167" width="43.625" bestFit="1" customWidth="1"/>
    <col min="2168" max="2168" width="46.875" bestFit="1" customWidth="1"/>
    <col min="2169" max="2169" width="27.25" bestFit="1" customWidth="1"/>
    <col min="2170" max="2170" width="59.375" bestFit="1" customWidth="1"/>
    <col min="2171" max="2171" width="32.75" bestFit="1" customWidth="1"/>
    <col min="2172" max="2172" width="39.5" bestFit="1" customWidth="1"/>
    <col min="2173" max="2173" width="42.75" bestFit="1" customWidth="1"/>
    <col min="2174" max="2174" width="23.125" bestFit="1" customWidth="1"/>
    <col min="2175" max="2175" width="55.25" bestFit="1" customWidth="1"/>
    <col min="2176" max="2176" width="28.625" bestFit="1" customWidth="1"/>
    <col min="2177" max="2177" width="43.625" bestFit="1" customWidth="1"/>
    <col min="2178" max="2178" width="46.875" bestFit="1" customWidth="1"/>
    <col min="2179" max="2179" width="27.25" bestFit="1" customWidth="1"/>
    <col min="2180" max="2180" width="59.375" bestFit="1" customWidth="1"/>
    <col min="2181" max="2181" width="32.75" bestFit="1" customWidth="1"/>
    <col min="2182" max="2182" width="39.5" bestFit="1" customWidth="1"/>
    <col min="2183" max="2183" width="42.75" bestFit="1" customWidth="1"/>
    <col min="2184" max="2184" width="23.125" bestFit="1" customWidth="1"/>
    <col min="2185" max="2185" width="55.25" bestFit="1" customWidth="1"/>
    <col min="2186" max="2186" width="28.625" bestFit="1" customWidth="1"/>
    <col min="2187" max="2187" width="43.625" bestFit="1" customWidth="1"/>
    <col min="2188" max="2188" width="46.875" bestFit="1" customWidth="1"/>
    <col min="2189" max="2189" width="27.25" bestFit="1" customWidth="1"/>
    <col min="2190" max="2190" width="59.375" bestFit="1" customWidth="1"/>
    <col min="2191" max="2191" width="32.75" bestFit="1" customWidth="1"/>
    <col min="2192" max="2192" width="39.5" bestFit="1" customWidth="1"/>
    <col min="2193" max="2193" width="42.75" bestFit="1" customWidth="1"/>
    <col min="2194" max="2194" width="23.125" bestFit="1" customWidth="1"/>
    <col min="2195" max="2195" width="55.25" bestFit="1" customWidth="1"/>
    <col min="2196" max="2196" width="28.625" bestFit="1" customWidth="1"/>
    <col min="2197" max="2197" width="43.625" bestFit="1" customWidth="1"/>
    <col min="2198" max="2198" width="46.875" bestFit="1" customWidth="1"/>
    <col min="2199" max="2199" width="27.25" bestFit="1" customWidth="1"/>
    <col min="2200" max="2200" width="59.375" bestFit="1" customWidth="1"/>
    <col min="2201" max="2201" width="32.75" bestFit="1" customWidth="1"/>
    <col min="2202" max="2202" width="39.5" bestFit="1" customWidth="1"/>
    <col min="2203" max="2203" width="42.75" bestFit="1" customWidth="1"/>
    <col min="2204" max="2204" width="23.125" bestFit="1" customWidth="1"/>
    <col min="2205" max="2205" width="55.25" bestFit="1" customWidth="1"/>
    <col min="2206" max="2206" width="28.625" bestFit="1" customWidth="1"/>
    <col min="2207" max="2207" width="43.625" bestFit="1" customWidth="1"/>
    <col min="2208" max="2208" width="46.875" bestFit="1" customWidth="1"/>
    <col min="2209" max="2209" width="27.25" bestFit="1" customWidth="1"/>
    <col min="2210" max="2210" width="59.375" bestFit="1" customWidth="1"/>
    <col min="2211" max="2211" width="32.75" bestFit="1" customWidth="1"/>
    <col min="2212" max="2212" width="39.5" bestFit="1" customWidth="1"/>
    <col min="2213" max="2213" width="42.75" bestFit="1" customWidth="1"/>
    <col min="2214" max="2214" width="23.125" bestFit="1" customWidth="1"/>
    <col min="2215" max="2215" width="55.25" bestFit="1" customWidth="1"/>
    <col min="2216" max="2216" width="28.625" bestFit="1" customWidth="1"/>
    <col min="2217" max="2217" width="42.125" bestFit="1" customWidth="1"/>
    <col min="2218" max="2218" width="45.25" bestFit="1" customWidth="1"/>
    <col min="2219" max="2219" width="25.75" bestFit="1" customWidth="1"/>
    <col min="2220" max="2220" width="57.75" bestFit="1" customWidth="1"/>
    <col min="2221" max="2221" width="31.25" bestFit="1" customWidth="1"/>
    <col min="2222" max="2222" width="39.5" bestFit="1" customWidth="1"/>
    <col min="2223" max="2223" width="42.75" bestFit="1" customWidth="1"/>
    <col min="2224" max="2224" width="23.125" bestFit="1" customWidth="1"/>
    <col min="2225" max="2225" width="55.25" bestFit="1" customWidth="1"/>
    <col min="2226" max="2226" width="28.625" bestFit="1" customWidth="1"/>
    <col min="2227" max="2227" width="42.125" bestFit="1" customWidth="1"/>
    <col min="2228" max="2228" width="45.25" bestFit="1" customWidth="1"/>
    <col min="2229" max="2229" width="25.75" bestFit="1" customWidth="1"/>
    <col min="2230" max="2230" width="57.75" bestFit="1" customWidth="1"/>
    <col min="2231" max="2231" width="31.25" bestFit="1" customWidth="1"/>
    <col min="2232" max="2232" width="39.5" bestFit="1" customWidth="1"/>
    <col min="2233" max="2233" width="42.75" bestFit="1" customWidth="1"/>
    <col min="2234" max="2234" width="23.125" bestFit="1" customWidth="1"/>
    <col min="2235" max="2235" width="55.25" bestFit="1" customWidth="1"/>
    <col min="2236" max="2236" width="28.625" bestFit="1" customWidth="1"/>
    <col min="2237" max="2237" width="43.625" bestFit="1" customWidth="1"/>
    <col min="2238" max="2238" width="46.875" bestFit="1" customWidth="1"/>
    <col min="2239" max="2239" width="27.25" bestFit="1" customWidth="1"/>
    <col min="2240" max="2240" width="59.375" bestFit="1" customWidth="1"/>
    <col min="2241" max="2241" width="32.75" bestFit="1" customWidth="1"/>
    <col min="2242" max="2242" width="39.5" bestFit="1" customWidth="1"/>
    <col min="2243" max="2243" width="42.75" bestFit="1" customWidth="1"/>
    <col min="2244" max="2244" width="23.125" bestFit="1" customWidth="1"/>
    <col min="2245" max="2245" width="55.25" bestFit="1" customWidth="1"/>
    <col min="2246" max="2246" width="28.625" bestFit="1" customWidth="1"/>
    <col min="2247" max="2247" width="43.625" bestFit="1" customWidth="1"/>
    <col min="2248" max="2248" width="46.875" bestFit="1" customWidth="1"/>
    <col min="2249" max="2249" width="27.25" bestFit="1" customWidth="1"/>
    <col min="2250" max="2250" width="59.375" bestFit="1" customWidth="1"/>
    <col min="2251" max="2251" width="32.75" bestFit="1" customWidth="1"/>
    <col min="2252" max="2252" width="39.5" bestFit="1" customWidth="1"/>
    <col min="2253" max="2253" width="42.75" bestFit="1" customWidth="1"/>
    <col min="2254" max="2254" width="23.125" bestFit="1" customWidth="1"/>
    <col min="2255" max="2255" width="55.25" bestFit="1" customWidth="1"/>
    <col min="2256" max="2256" width="28.625" bestFit="1" customWidth="1"/>
    <col min="2257" max="2257" width="43.625" bestFit="1" customWidth="1"/>
    <col min="2258" max="2258" width="46.875" bestFit="1" customWidth="1"/>
    <col min="2259" max="2259" width="27.25" bestFit="1" customWidth="1"/>
    <col min="2260" max="2260" width="59.375" bestFit="1" customWidth="1"/>
    <col min="2261" max="2261" width="32.75" bestFit="1" customWidth="1"/>
    <col min="2262" max="2262" width="39.5" bestFit="1" customWidth="1"/>
    <col min="2263" max="2263" width="42.75" bestFit="1" customWidth="1"/>
    <col min="2264" max="2264" width="23.125" bestFit="1" customWidth="1"/>
    <col min="2265" max="2265" width="55.25" bestFit="1" customWidth="1"/>
    <col min="2266" max="2266" width="28.625" bestFit="1" customWidth="1"/>
    <col min="2267" max="2267" width="42.125" bestFit="1" customWidth="1"/>
    <col min="2268" max="2268" width="45.25" bestFit="1" customWidth="1"/>
    <col min="2269" max="2269" width="25.75" bestFit="1" customWidth="1"/>
    <col min="2270" max="2270" width="57.75" bestFit="1" customWidth="1"/>
    <col min="2271" max="2271" width="31.25" bestFit="1" customWidth="1"/>
    <col min="2272" max="2272" width="39.5" bestFit="1" customWidth="1"/>
    <col min="2273" max="2273" width="42.75" bestFit="1" customWidth="1"/>
    <col min="2274" max="2274" width="23.125" bestFit="1" customWidth="1"/>
    <col min="2275" max="2275" width="55.25" bestFit="1" customWidth="1"/>
    <col min="2276" max="2276" width="28.625" bestFit="1" customWidth="1"/>
    <col min="2277" max="2277" width="43.625" bestFit="1" customWidth="1"/>
    <col min="2278" max="2278" width="46.875" bestFit="1" customWidth="1"/>
    <col min="2279" max="2279" width="27.25" bestFit="1" customWidth="1"/>
    <col min="2280" max="2280" width="59.375" bestFit="1" customWidth="1"/>
    <col min="2281" max="2281" width="32.75" bestFit="1" customWidth="1"/>
    <col min="2282" max="2282" width="39.5" bestFit="1" customWidth="1"/>
    <col min="2283" max="2283" width="42.75" bestFit="1" customWidth="1"/>
    <col min="2284" max="2284" width="23.125" bestFit="1" customWidth="1"/>
    <col min="2285" max="2285" width="55.25" bestFit="1" customWidth="1"/>
    <col min="2286" max="2286" width="28.625" bestFit="1" customWidth="1"/>
    <col min="2287" max="2287" width="43.125" bestFit="1" customWidth="1"/>
    <col min="2288" max="2288" width="46.375" bestFit="1" customWidth="1"/>
    <col min="2289" max="2289" width="26.75" bestFit="1" customWidth="1"/>
    <col min="2290" max="2290" width="58.875" bestFit="1" customWidth="1"/>
    <col min="2291" max="2291" width="32.25" bestFit="1" customWidth="1"/>
    <col min="2292" max="2292" width="39.5" bestFit="1" customWidth="1"/>
    <col min="2293" max="2293" width="42.75" bestFit="1" customWidth="1"/>
    <col min="2294" max="2294" width="23.125" bestFit="1" customWidth="1"/>
    <col min="2295" max="2295" width="55.25" bestFit="1" customWidth="1"/>
    <col min="2296" max="2296" width="28.625" bestFit="1" customWidth="1"/>
    <col min="2297" max="2297" width="43.125" bestFit="1" customWidth="1"/>
    <col min="2298" max="2298" width="46.375" bestFit="1" customWidth="1"/>
    <col min="2299" max="2299" width="26.75" bestFit="1" customWidth="1"/>
    <col min="2300" max="2300" width="58.875" bestFit="1" customWidth="1"/>
    <col min="2301" max="2301" width="32.25" bestFit="1" customWidth="1"/>
    <col min="2302" max="2302" width="39.5" bestFit="1" customWidth="1"/>
    <col min="2303" max="2303" width="42.75" bestFit="1" customWidth="1"/>
    <col min="2304" max="2304" width="23.125" bestFit="1" customWidth="1"/>
    <col min="2305" max="2305" width="55.25" bestFit="1" customWidth="1"/>
    <col min="2306" max="2306" width="28.625" bestFit="1" customWidth="1"/>
    <col min="2307" max="2307" width="43.125" bestFit="1" customWidth="1"/>
    <col min="2308" max="2308" width="46.375" bestFit="1" customWidth="1"/>
    <col min="2309" max="2309" width="26.75" bestFit="1" customWidth="1"/>
    <col min="2310" max="2310" width="58.875" bestFit="1" customWidth="1"/>
    <col min="2311" max="2311" width="32.25" bestFit="1" customWidth="1"/>
    <col min="2312" max="2312" width="39.5" bestFit="1" customWidth="1"/>
    <col min="2313" max="2313" width="42.75" bestFit="1" customWidth="1"/>
    <col min="2314" max="2314" width="23.125" bestFit="1" customWidth="1"/>
    <col min="2315" max="2315" width="55.25" bestFit="1" customWidth="1"/>
    <col min="2316" max="2316" width="28.625" bestFit="1" customWidth="1"/>
    <col min="2317" max="2317" width="43.125" bestFit="1" customWidth="1"/>
    <col min="2318" max="2318" width="46.375" bestFit="1" customWidth="1"/>
    <col min="2319" max="2319" width="26.75" bestFit="1" customWidth="1"/>
    <col min="2320" max="2320" width="58.875" bestFit="1" customWidth="1"/>
    <col min="2321" max="2321" width="32.25" bestFit="1" customWidth="1"/>
    <col min="2322" max="2322" width="39.5" bestFit="1" customWidth="1"/>
    <col min="2323" max="2323" width="42.75" bestFit="1" customWidth="1"/>
    <col min="2324" max="2324" width="23.125" bestFit="1" customWidth="1"/>
    <col min="2325" max="2325" width="55.25" bestFit="1" customWidth="1"/>
    <col min="2326" max="2326" width="28.625" bestFit="1" customWidth="1"/>
    <col min="2327" max="2327" width="39.5" bestFit="1" customWidth="1"/>
    <col min="2328" max="2328" width="42.75" bestFit="1" customWidth="1"/>
    <col min="2329" max="2329" width="23.125" bestFit="1" customWidth="1"/>
    <col min="2330" max="2330" width="55.25" bestFit="1" customWidth="1"/>
    <col min="2331" max="2331" width="28.625" bestFit="1" customWidth="1"/>
    <col min="2332" max="2332" width="43.125" bestFit="1" customWidth="1"/>
    <col min="2333" max="2333" width="46.25" bestFit="1" customWidth="1"/>
    <col min="2334" max="2334" width="26.75" bestFit="1" customWidth="1"/>
    <col min="2335" max="2335" width="58.875" bestFit="1" customWidth="1"/>
    <col min="2336" max="2336" width="32.25" bestFit="1" customWidth="1"/>
    <col min="2337" max="2337" width="39.5" bestFit="1" customWidth="1"/>
    <col min="2338" max="2338" width="42.75" bestFit="1" customWidth="1"/>
    <col min="2339" max="2339" width="23.125" bestFit="1" customWidth="1"/>
    <col min="2340" max="2340" width="55.25" bestFit="1" customWidth="1"/>
    <col min="2341" max="2341" width="28.625" bestFit="1" customWidth="1"/>
    <col min="2342" max="2342" width="43.125" bestFit="1" customWidth="1"/>
    <col min="2343" max="2343" width="46.25" bestFit="1" customWidth="1"/>
    <col min="2344" max="2344" width="26.75" bestFit="1" customWidth="1"/>
    <col min="2345" max="2345" width="58.875" bestFit="1" customWidth="1"/>
    <col min="2346" max="2346" width="32.25" bestFit="1" customWidth="1"/>
    <col min="2347" max="2347" width="39.5" bestFit="1" customWidth="1"/>
    <col min="2348" max="2348" width="42.75" bestFit="1" customWidth="1"/>
    <col min="2349" max="2349" width="23.125" bestFit="1" customWidth="1"/>
    <col min="2350" max="2350" width="55.25" bestFit="1" customWidth="1"/>
    <col min="2351" max="2351" width="28.625" bestFit="1" customWidth="1"/>
    <col min="2352" max="2352" width="43.125" bestFit="1" customWidth="1"/>
    <col min="2353" max="2353" width="46.25" bestFit="1" customWidth="1"/>
    <col min="2354" max="2354" width="26.75" bestFit="1" customWidth="1"/>
    <col min="2355" max="2355" width="58.875" bestFit="1" customWidth="1"/>
    <col min="2356" max="2356" width="32.25" bestFit="1" customWidth="1"/>
    <col min="2357" max="2357" width="39.5" bestFit="1" customWidth="1"/>
    <col min="2358" max="2358" width="42.75" bestFit="1" customWidth="1"/>
    <col min="2359" max="2359" width="23.125" bestFit="1" customWidth="1"/>
    <col min="2360" max="2360" width="55.25" bestFit="1" customWidth="1"/>
    <col min="2361" max="2361" width="28.625" bestFit="1" customWidth="1"/>
    <col min="2362" max="2362" width="43.125" bestFit="1" customWidth="1"/>
    <col min="2363" max="2363" width="46.25" bestFit="1" customWidth="1"/>
    <col min="2364" max="2364" width="26.75" bestFit="1" customWidth="1"/>
    <col min="2365" max="2365" width="58.875" bestFit="1" customWidth="1"/>
    <col min="2366" max="2366" width="32.25" bestFit="1" customWidth="1"/>
    <col min="2367" max="2367" width="39.5" bestFit="1" customWidth="1"/>
    <col min="2368" max="2368" width="42.75" bestFit="1" customWidth="1"/>
    <col min="2369" max="2369" width="23.125" bestFit="1" customWidth="1"/>
    <col min="2370" max="2370" width="55.25" bestFit="1" customWidth="1"/>
    <col min="2371" max="2371" width="28.625" bestFit="1" customWidth="1"/>
    <col min="2372" max="2372" width="43.125" bestFit="1" customWidth="1"/>
    <col min="2373" max="2373" width="46.25" bestFit="1" customWidth="1"/>
    <col min="2374" max="2374" width="26.75" bestFit="1" customWidth="1"/>
    <col min="2375" max="2375" width="58.875" bestFit="1" customWidth="1"/>
    <col min="2376" max="2376" width="32.25" bestFit="1" customWidth="1"/>
    <col min="2377" max="2377" width="39.5" bestFit="1" customWidth="1"/>
    <col min="2378" max="2378" width="42.75" bestFit="1" customWidth="1"/>
    <col min="2379" max="2379" width="23.125" bestFit="1" customWidth="1"/>
    <col min="2380" max="2380" width="55.25" bestFit="1" customWidth="1"/>
    <col min="2381" max="2381" width="28.625" bestFit="1" customWidth="1"/>
    <col min="2382" max="2382" width="43.125" bestFit="1" customWidth="1"/>
    <col min="2383" max="2383" width="46.375" bestFit="1" customWidth="1"/>
    <col min="2384" max="2384" width="26.75" bestFit="1" customWidth="1"/>
    <col min="2385" max="2385" width="58.875" bestFit="1" customWidth="1"/>
    <col min="2386" max="2386" width="32.25" bestFit="1" customWidth="1"/>
    <col min="2387" max="2387" width="39.5" bestFit="1" customWidth="1"/>
    <col min="2388" max="2388" width="42.75" bestFit="1" customWidth="1"/>
    <col min="2389" max="2389" width="23.125" bestFit="1" customWidth="1"/>
    <col min="2390" max="2390" width="55.25" bestFit="1" customWidth="1"/>
    <col min="2391" max="2391" width="28.625" bestFit="1" customWidth="1"/>
    <col min="2392" max="2392" width="43.125" bestFit="1" customWidth="1"/>
    <col min="2393" max="2393" width="46.375" bestFit="1" customWidth="1"/>
    <col min="2394" max="2394" width="26.75" bestFit="1" customWidth="1"/>
    <col min="2395" max="2395" width="58.875" bestFit="1" customWidth="1"/>
    <col min="2396" max="2396" width="32.25" bestFit="1" customWidth="1"/>
    <col min="2397" max="2397" width="39.5" bestFit="1" customWidth="1"/>
    <col min="2398" max="2398" width="42.75" bestFit="1" customWidth="1"/>
    <col min="2399" max="2399" width="23.125" bestFit="1" customWidth="1"/>
    <col min="2400" max="2400" width="55.25" bestFit="1" customWidth="1"/>
    <col min="2401" max="2401" width="28.625" bestFit="1" customWidth="1"/>
    <col min="2402" max="2402" width="43.125" bestFit="1" customWidth="1"/>
    <col min="2403" max="2403" width="46.375" bestFit="1" customWidth="1"/>
    <col min="2404" max="2404" width="26.75" bestFit="1" customWidth="1"/>
    <col min="2405" max="2405" width="58.875" bestFit="1" customWidth="1"/>
    <col min="2406" max="2406" width="32.25" bestFit="1" customWidth="1"/>
    <col min="2407" max="2407" width="39.5" bestFit="1" customWidth="1"/>
    <col min="2408" max="2408" width="42.75" bestFit="1" customWidth="1"/>
    <col min="2409" max="2409" width="23.125" bestFit="1" customWidth="1"/>
    <col min="2410" max="2410" width="55.25" bestFit="1" customWidth="1"/>
    <col min="2411" max="2411" width="28.625" bestFit="1" customWidth="1"/>
    <col min="2412" max="2412" width="43.125" bestFit="1" customWidth="1"/>
    <col min="2413" max="2413" width="46.375" bestFit="1" customWidth="1"/>
    <col min="2414" max="2414" width="26.75" bestFit="1" customWidth="1"/>
    <col min="2415" max="2415" width="58.875" bestFit="1" customWidth="1"/>
    <col min="2416" max="2416" width="32.25" bestFit="1" customWidth="1"/>
    <col min="2417" max="2417" width="39.5" bestFit="1" customWidth="1"/>
    <col min="2418" max="2418" width="42.75" bestFit="1" customWidth="1"/>
    <col min="2419" max="2419" width="23.125" bestFit="1" customWidth="1"/>
    <col min="2420" max="2420" width="55.25" bestFit="1" customWidth="1"/>
    <col min="2421" max="2421" width="28.625" bestFit="1" customWidth="1"/>
    <col min="2422" max="2422" width="43.125" bestFit="1" customWidth="1"/>
    <col min="2423" max="2423" width="46.375" bestFit="1" customWidth="1"/>
    <col min="2424" max="2424" width="26.75" bestFit="1" customWidth="1"/>
    <col min="2425" max="2425" width="58.875" bestFit="1" customWidth="1"/>
    <col min="2426" max="2426" width="32.25" bestFit="1" customWidth="1"/>
    <col min="2427" max="2427" width="39.5" bestFit="1" customWidth="1"/>
    <col min="2428" max="2428" width="42.75" bestFit="1" customWidth="1"/>
    <col min="2429" max="2429" width="23.125" bestFit="1" customWidth="1"/>
    <col min="2430" max="2430" width="55.25" bestFit="1" customWidth="1"/>
    <col min="2431" max="2431" width="28.625" bestFit="1" customWidth="1"/>
    <col min="2432" max="2432" width="43.125" bestFit="1" customWidth="1"/>
    <col min="2433" max="2433" width="46.375" bestFit="1" customWidth="1"/>
    <col min="2434" max="2434" width="26.75" bestFit="1" customWidth="1"/>
    <col min="2435" max="2435" width="58.875" bestFit="1" customWidth="1"/>
    <col min="2436" max="2436" width="32.25" bestFit="1" customWidth="1"/>
    <col min="2437" max="2437" width="39.5" bestFit="1" customWidth="1"/>
    <col min="2438" max="2438" width="42.75" bestFit="1" customWidth="1"/>
    <col min="2439" max="2439" width="23.125" bestFit="1" customWidth="1"/>
    <col min="2440" max="2440" width="55.25" bestFit="1" customWidth="1"/>
    <col min="2441" max="2441" width="28.625" bestFit="1" customWidth="1"/>
    <col min="2442" max="2442" width="43.125" bestFit="1" customWidth="1"/>
    <col min="2443" max="2443" width="46.375" bestFit="1" customWidth="1"/>
    <col min="2444" max="2444" width="26.75" bestFit="1" customWidth="1"/>
    <col min="2445" max="2445" width="58.875" bestFit="1" customWidth="1"/>
    <col min="2446" max="2446" width="32.25" bestFit="1" customWidth="1"/>
    <col min="2447" max="2447" width="39.5" bestFit="1" customWidth="1"/>
    <col min="2448" max="2448" width="42.75" bestFit="1" customWidth="1"/>
    <col min="2449" max="2449" width="23.125" bestFit="1" customWidth="1"/>
    <col min="2450" max="2450" width="55.25" bestFit="1" customWidth="1"/>
    <col min="2451" max="2451" width="28.625" bestFit="1" customWidth="1"/>
    <col min="2452" max="2452" width="39.5" bestFit="1" customWidth="1"/>
    <col min="2453" max="2453" width="42.75" bestFit="1" customWidth="1"/>
    <col min="2454" max="2454" width="23.125" bestFit="1" customWidth="1"/>
    <col min="2455" max="2455" width="55.25" bestFit="1" customWidth="1"/>
    <col min="2456" max="2456" width="28.625" bestFit="1" customWidth="1"/>
    <col min="2457" max="2457" width="43.125" bestFit="1" customWidth="1"/>
    <col min="2458" max="2458" width="46.375" bestFit="1" customWidth="1"/>
    <col min="2459" max="2459" width="26.75" bestFit="1" customWidth="1"/>
    <col min="2460" max="2460" width="58.875" bestFit="1" customWidth="1"/>
    <col min="2461" max="2461" width="32.25" bestFit="1" customWidth="1"/>
    <col min="2462" max="2462" width="39.5" bestFit="1" customWidth="1"/>
    <col min="2463" max="2463" width="42.75" bestFit="1" customWidth="1"/>
    <col min="2464" max="2464" width="23.125" bestFit="1" customWidth="1"/>
    <col min="2465" max="2465" width="55.25" bestFit="1" customWidth="1"/>
    <col min="2466" max="2466" width="28.625" bestFit="1" customWidth="1"/>
    <col min="2467" max="2467" width="43.125" bestFit="1" customWidth="1"/>
    <col min="2468" max="2468" width="46.375" bestFit="1" customWidth="1"/>
    <col min="2469" max="2469" width="26.75" bestFit="1" customWidth="1"/>
    <col min="2470" max="2470" width="58.875" bestFit="1" customWidth="1"/>
    <col min="2471" max="2471" width="32.25" bestFit="1" customWidth="1"/>
    <col min="2472" max="2472" width="39.5" bestFit="1" customWidth="1"/>
    <col min="2473" max="2473" width="42.75" bestFit="1" customWidth="1"/>
    <col min="2474" max="2474" width="23.125" bestFit="1" customWidth="1"/>
    <col min="2475" max="2475" width="55.25" bestFit="1" customWidth="1"/>
    <col min="2476" max="2476" width="28.625" bestFit="1" customWidth="1"/>
    <col min="2477" max="2477" width="43.125" bestFit="1" customWidth="1"/>
    <col min="2478" max="2478" width="46.375" bestFit="1" customWidth="1"/>
    <col min="2479" max="2479" width="26.75" bestFit="1" customWidth="1"/>
    <col min="2480" max="2480" width="58.875" bestFit="1" customWidth="1"/>
    <col min="2481" max="2481" width="32.25" bestFit="1" customWidth="1"/>
    <col min="2482" max="2482" width="39.5" bestFit="1" customWidth="1"/>
    <col min="2483" max="2483" width="42.75" bestFit="1" customWidth="1"/>
    <col min="2484" max="2484" width="23.125" bestFit="1" customWidth="1"/>
    <col min="2485" max="2485" width="55.25" bestFit="1" customWidth="1"/>
    <col min="2486" max="2486" width="28.625" bestFit="1" customWidth="1"/>
    <col min="2487" max="2487" width="39.5" bestFit="1" customWidth="1"/>
    <col min="2488" max="2488" width="42.75" bestFit="1" customWidth="1"/>
    <col min="2489" max="2489" width="23.125" bestFit="1" customWidth="1"/>
    <col min="2490" max="2490" width="55.25" bestFit="1" customWidth="1"/>
    <col min="2491" max="2491" width="28.625" bestFit="1" customWidth="1"/>
    <col min="2492" max="2492" width="43.125" bestFit="1" customWidth="1"/>
    <col min="2493" max="2493" width="46.375" bestFit="1" customWidth="1"/>
    <col min="2494" max="2494" width="26.75" bestFit="1" customWidth="1"/>
    <col min="2495" max="2495" width="58.875" bestFit="1" customWidth="1"/>
    <col min="2496" max="2496" width="32.25" bestFit="1" customWidth="1"/>
    <col min="2497" max="2497" width="39.5" bestFit="1" customWidth="1"/>
    <col min="2498" max="2498" width="42.75" bestFit="1" customWidth="1"/>
    <col min="2499" max="2499" width="23.125" bestFit="1" customWidth="1"/>
    <col min="2500" max="2500" width="55.25" bestFit="1" customWidth="1"/>
    <col min="2501" max="2501" width="28.625" bestFit="1" customWidth="1"/>
    <col min="2502" max="2502" width="43.125" bestFit="1" customWidth="1"/>
    <col min="2503" max="2503" width="46.375" bestFit="1" customWidth="1"/>
    <col min="2504" max="2504" width="26.75" bestFit="1" customWidth="1"/>
    <col min="2505" max="2505" width="58.875" bestFit="1" customWidth="1"/>
    <col min="2506" max="2506" width="32.25" bestFit="1" customWidth="1"/>
    <col min="2507" max="2507" width="39.5" bestFit="1" customWidth="1"/>
    <col min="2508" max="2508" width="42.75" bestFit="1" customWidth="1"/>
    <col min="2509" max="2509" width="23.125" bestFit="1" customWidth="1"/>
    <col min="2510" max="2510" width="55.25" bestFit="1" customWidth="1"/>
    <col min="2511" max="2511" width="28.625" bestFit="1" customWidth="1"/>
    <col min="2512" max="2512" width="43.125" bestFit="1" customWidth="1"/>
    <col min="2513" max="2513" width="46.375" bestFit="1" customWidth="1"/>
    <col min="2514" max="2514" width="26.75" bestFit="1" customWidth="1"/>
    <col min="2515" max="2515" width="58.875" bestFit="1" customWidth="1"/>
    <col min="2516" max="2516" width="32.25" bestFit="1" customWidth="1"/>
    <col min="2517" max="2517" width="39.5" bestFit="1" customWidth="1"/>
    <col min="2518" max="2518" width="42.75" bestFit="1" customWidth="1"/>
    <col min="2519" max="2519" width="23.125" bestFit="1" customWidth="1"/>
    <col min="2520" max="2520" width="55.25" bestFit="1" customWidth="1"/>
    <col min="2521" max="2521" width="28.625" bestFit="1" customWidth="1"/>
    <col min="2522" max="2522" width="43.125" bestFit="1" customWidth="1"/>
    <col min="2523" max="2523" width="46.375" bestFit="1" customWidth="1"/>
    <col min="2524" max="2524" width="26.75" bestFit="1" customWidth="1"/>
    <col min="2525" max="2525" width="58.875" bestFit="1" customWidth="1"/>
    <col min="2526" max="2526" width="32.25" bestFit="1" customWidth="1"/>
    <col min="2527" max="2527" width="39.5" bestFit="1" customWidth="1"/>
    <col min="2528" max="2528" width="42.75" bestFit="1" customWidth="1"/>
    <col min="2529" max="2529" width="23.125" bestFit="1" customWidth="1"/>
    <col min="2530" max="2530" width="55.25" bestFit="1" customWidth="1"/>
    <col min="2531" max="2531" width="28.625" bestFit="1" customWidth="1"/>
    <col min="2532" max="2532" width="43.125" bestFit="1" customWidth="1"/>
    <col min="2533" max="2533" width="46.375" bestFit="1" customWidth="1"/>
    <col min="2534" max="2534" width="26.75" bestFit="1" customWidth="1"/>
    <col min="2535" max="2535" width="58.875" bestFit="1" customWidth="1"/>
    <col min="2536" max="2536" width="32.25" bestFit="1" customWidth="1"/>
    <col min="2537" max="2537" width="39.5" bestFit="1" customWidth="1"/>
    <col min="2538" max="2538" width="42.75" bestFit="1" customWidth="1"/>
    <col min="2539" max="2539" width="23.125" bestFit="1" customWidth="1"/>
    <col min="2540" max="2540" width="55.25" bestFit="1" customWidth="1"/>
    <col min="2541" max="2541" width="28.625" bestFit="1" customWidth="1"/>
    <col min="2542" max="2542" width="43.125" bestFit="1" customWidth="1"/>
    <col min="2543" max="2543" width="46.375" bestFit="1" customWidth="1"/>
    <col min="2544" max="2544" width="26.75" bestFit="1" customWidth="1"/>
    <col min="2545" max="2545" width="58.875" bestFit="1" customWidth="1"/>
    <col min="2546" max="2546" width="32.25" bestFit="1" customWidth="1"/>
    <col min="2547" max="2547" width="39.5" bestFit="1" customWidth="1"/>
    <col min="2548" max="2548" width="42.75" bestFit="1" customWidth="1"/>
    <col min="2549" max="2549" width="23.125" bestFit="1" customWidth="1"/>
    <col min="2550" max="2550" width="55.25" bestFit="1" customWidth="1"/>
    <col min="2551" max="2551" width="28.625" bestFit="1" customWidth="1"/>
    <col min="2552" max="2552" width="43.125" bestFit="1" customWidth="1"/>
    <col min="2553" max="2553" width="46.375" bestFit="1" customWidth="1"/>
    <col min="2554" max="2554" width="26.75" bestFit="1" customWidth="1"/>
    <col min="2555" max="2555" width="58.875" bestFit="1" customWidth="1"/>
    <col min="2556" max="2556" width="32.25" bestFit="1" customWidth="1"/>
    <col min="2557" max="2557" width="39.5" bestFit="1" customWidth="1"/>
    <col min="2558" max="2558" width="42.75" bestFit="1" customWidth="1"/>
    <col min="2559" max="2559" width="23.125" bestFit="1" customWidth="1"/>
    <col min="2560" max="2560" width="55.25" bestFit="1" customWidth="1"/>
    <col min="2561" max="2561" width="28.625" bestFit="1" customWidth="1"/>
    <col min="2562" max="2562" width="43.125" bestFit="1" customWidth="1"/>
    <col min="2563" max="2563" width="46.375" bestFit="1" customWidth="1"/>
    <col min="2564" max="2564" width="26.75" bestFit="1" customWidth="1"/>
    <col min="2565" max="2565" width="58.875" bestFit="1" customWidth="1"/>
    <col min="2566" max="2566" width="32.25" bestFit="1" customWidth="1"/>
    <col min="2567" max="2567" width="39.5" bestFit="1" customWidth="1"/>
    <col min="2568" max="2568" width="42.75" bestFit="1" customWidth="1"/>
    <col min="2569" max="2569" width="23.125" bestFit="1" customWidth="1"/>
    <col min="2570" max="2570" width="55.25" bestFit="1" customWidth="1"/>
    <col min="2571" max="2571" width="28.625" bestFit="1" customWidth="1"/>
    <col min="2572" max="2572" width="43.125" bestFit="1" customWidth="1"/>
    <col min="2573" max="2573" width="46.375" bestFit="1" customWidth="1"/>
    <col min="2574" max="2574" width="26.75" bestFit="1" customWidth="1"/>
    <col min="2575" max="2575" width="58.875" bestFit="1" customWidth="1"/>
    <col min="2576" max="2576" width="32.25" bestFit="1" customWidth="1"/>
    <col min="2577" max="2577" width="39.5" bestFit="1" customWidth="1"/>
    <col min="2578" max="2578" width="42.75" bestFit="1" customWidth="1"/>
    <col min="2579" max="2579" width="23.125" bestFit="1" customWidth="1"/>
    <col min="2580" max="2580" width="55.25" bestFit="1" customWidth="1"/>
    <col min="2581" max="2581" width="28.625" bestFit="1" customWidth="1"/>
    <col min="2582" max="2582" width="43.125" bestFit="1" customWidth="1"/>
    <col min="2583" max="2583" width="46.375" bestFit="1" customWidth="1"/>
    <col min="2584" max="2584" width="26.75" bestFit="1" customWidth="1"/>
    <col min="2585" max="2585" width="58.875" bestFit="1" customWidth="1"/>
    <col min="2586" max="2586" width="32.25" bestFit="1" customWidth="1"/>
    <col min="2587" max="2587" width="39.5" bestFit="1" customWidth="1"/>
    <col min="2588" max="2588" width="42.75" bestFit="1" customWidth="1"/>
    <col min="2589" max="2589" width="23.125" bestFit="1" customWidth="1"/>
    <col min="2590" max="2590" width="55.25" bestFit="1" customWidth="1"/>
    <col min="2591" max="2591" width="28.625" bestFit="1" customWidth="1"/>
    <col min="2592" max="2592" width="43.125" bestFit="1" customWidth="1"/>
    <col min="2593" max="2593" width="46.375" bestFit="1" customWidth="1"/>
    <col min="2594" max="2594" width="26.75" bestFit="1" customWidth="1"/>
    <col min="2595" max="2595" width="58.875" bestFit="1" customWidth="1"/>
    <col min="2596" max="2596" width="32.25" bestFit="1" customWidth="1"/>
    <col min="2597" max="2597" width="39.5" bestFit="1" customWidth="1"/>
    <col min="2598" max="2598" width="42.75" bestFit="1" customWidth="1"/>
    <col min="2599" max="2599" width="23.125" bestFit="1" customWidth="1"/>
    <col min="2600" max="2600" width="55.25" bestFit="1" customWidth="1"/>
    <col min="2601" max="2601" width="28.625" bestFit="1" customWidth="1"/>
    <col min="2602" max="2602" width="43.125" bestFit="1" customWidth="1"/>
    <col min="2603" max="2603" width="46.375" bestFit="1" customWidth="1"/>
    <col min="2604" max="2604" width="26.75" bestFit="1" customWidth="1"/>
    <col min="2605" max="2605" width="58.875" bestFit="1" customWidth="1"/>
    <col min="2606" max="2606" width="32.25" bestFit="1" customWidth="1"/>
    <col min="2607" max="2607" width="39.5" bestFit="1" customWidth="1"/>
    <col min="2608" max="2608" width="42.75" bestFit="1" customWidth="1"/>
    <col min="2609" max="2609" width="23.125" bestFit="1" customWidth="1"/>
    <col min="2610" max="2610" width="55.25" bestFit="1" customWidth="1"/>
    <col min="2611" max="2611" width="28.625" bestFit="1" customWidth="1"/>
    <col min="2612" max="2612" width="43.125" bestFit="1" customWidth="1"/>
    <col min="2613" max="2613" width="46.375" bestFit="1" customWidth="1"/>
    <col min="2614" max="2614" width="26.75" bestFit="1" customWidth="1"/>
    <col min="2615" max="2615" width="58.875" bestFit="1" customWidth="1"/>
    <col min="2616" max="2616" width="32.25" bestFit="1" customWidth="1"/>
    <col min="2617" max="2617" width="39.5" bestFit="1" customWidth="1"/>
    <col min="2618" max="2618" width="42.75" bestFit="1" customWidth="1"/>
    <col min="2619" max="2619" width="23.125" bestFit="1" customWidth="1"/>
    <col min="2620" max="2620" width="55.25" bestFit="1" customWidth="1"/>
    <col min="2621" max="2621" width="28.625" bestFit="1" customWidth="1"/>
    <col min="2622" max="2622" width="43.125" bestFit="1" customWidth="1"/>
    <col min="2623" max="2623" width="46.375" bestFit="1" customWidth="1"/>
    <col min="2624" max="2624" width="26.75" bestFit="1" customWidth="1"/>
    <col min="2625" max="2625" width="58.875" bestFit="1" customWidth="1"/>
    <col min="2626" max="2626" width="32.25" bestFit="1" customWidth="1"/>
    <col min="2627" max="2627" width="39.5" bestFit="1" customWidth="1"/>
    <col min="2628" max="2628" width="42.75" bestFit="1" customWidth="1"/>
    <col min="2629" max="2629" width="23.125" bestFit="1" customWidth="1"/>
    <col min="2630" max="2630" width="55.25" bestFit="1" customWidth="1"/>
    <col min="2631" max="2631" width="28.625" bestFit="1" customWidth="1"/>
    <col min="2632" max="2632" width="43.125" bestFit="1" customWidth="1"/>
    <col min="2633" max="2633" width="46.375" bestFit="1" customWidth="1"/>
    <col min="2634" max="2634" width="26.75" bestFit="1" customWidth="1"/>
    <col min="2635" max="2635" width="58.875" bestFit="1" customWidth="1"/>
    <col min="2636" max="2636" width="32.25" bestFit="1" customWidth="1"/>
    <col min="2637" max="2637" width="39.5" bestFit="1" customWidth="1"/>
    <col min="2638" max="2638" width="42.75" bestFit="1" customWidth="1"/>
    <col min="2639" max="2639" width="23.125" bestFit="1" customWidth="1"/>
    <col min="2640" max="2640" width="55.25" bestFit="1" customWidth="1"/>
    <col min="2641" max="2641" width="28.625" bestFit="1" customWidth="1"/>
    <col min="2642" max="2642" width="43.125" bestFit="1" customWidth="1"/>
    <col min="2643" max="2643" width="46.375" bestFit="1" customWidth="1"/>
    <col min="2644" max="2644" width="26.75" bestFit="1" customWidth="1"/>
    <col min="2645" max="2645" width="58.875" bestFit="1" customWidth="1"/>
    <col min="2646" max="2646" width="32.25" bestFit="1" customWidth="1"/>
    <col min="2647" max="2647" width="39.5" bestFit="1" customWidth="1"/>
    <col min="2648" max="2648" width="42.75" bestFit="1" customWidth="1"/>
    <col min="2649" max="2649" width="23.125" bestFit="1" customWidth="1"/>
    <col min="2650" max="2650" width="55.25" bestFit="1" customWidth="1"/>
    <col min="2651" max="2651" width="28.625" bestFit="1" customWidth="1"/>
    <col min="2652" max="2652" width="43.125" bestFit="1" customWidth="1"/>
    <col min="2653" max="2653" width="46.375" bestFit="1" customWidth="1"/>
    <col min="2654" max="2654" width="26.75" bestFit="1" customWidth="1"/>
    <col min="2655" max="2655" width="58.875" bestFit="1" customWidth="1"/>
    <col min="2656" max="2656" width="32.25" bestFit="1" customWidth="1"/>
    <col min="2657" max="2657" width="39.5" bestFit="1" customWidth="1"/>
    <col min="2658" max="2658" width="42.75" bestFit="1" customWidth="1"/>
    <col min="2659" max="2659" width="23.125" bestFit="1" customWidth="1"/>
    <col min="2660" max="2660" width="55.25" bestFit="1" customWidth="1"/>
    <col min="2661" max="2661" width="28.625" bestFit="1" customWidth="1"/>
    <col min="2662" max="2662" width="43.125" bestFit="1" customWidth="1"/>
    <col min="2663" max="2663" width="46.375" bestFit="1" customWidth="1"/>
    <col min="2664" max="2664" width="26.75" bestFit="1" customWidth="1"/>
    <col min="2665" max="2665" width="58.875" bestFit="1" customWidth="1"/>
    <col min="2666" max="2666" width="32.25" bestFit="1" customWidth="1"/>
    <col min="2667" max="2667" width="39.5" bestFit="1" customWidth="1"/>
    <col min="2668" max="2668" width="42.75" bestFit="1" customWidth="1"/>
    <col min="2669" max="2669" width="23.125" bestFit="1" customWidth="1"/>
    <col min="2670" max="2670" width="55.25" bestFit="1" customWidth="1"/>
    <col min="2671" max="2671" width="28.625" bestFit="1" customWidth="1"/>
    <col min="2672" max="2672" width="43.125" bestFit="1" customWidth="1"/>
    <col min="2673" max="2673" width="46.375" bestFit="1" customWidth="1"/>
    <col min="2674" max="2674" width="26.75" bestFit="1" customWidth="1"/>
    <col min="2675" max="2675" width="58.875" bestFit="1" customWidth="1"/>
    <col min="2676" max="2676" width="32.25" bestFit="1" customWidth="1"/>
    <col min="2677" max="2677" width="39.5" bestFit="1" customWidth="1"/>
    <col min="2678" max="2678" width="42.75" bestFit="1" customWidth="1"/>
    <col min="2679" max="2679" width="23.125" bestFit="1" customWidth="1"/>
    <col min="2680" max="2680" width="55.25" bestFit="1" customWidth="1"/>
    <col min="2681" max="2681" width="28.625" bestFit="1" customWidth="1"/>
    <col min="2682" max="2682" width="43.125" bestFit="1" customWidth="1"/>
    <col min="2683" max="2683" width="46.375" bestFit="1" customWidth="1"/>
    <col min="2684" max="2684" width="26.75" bestFit="1" customWidth="1"/>
    <col min="2685" max="2685" width="58.875" bestFit="1" customWidth="1"/>
    <col min="2686" max="2686" width="32.25" bestFit="1" customWidth="1"/>
    <col min="2687" max="2687" width="39.5" bestFit="1" customWidth="1"/>
    <col min="2688" max="2688" width="42.75" bestFit="1" customWidth="1"/>
    <col min="2689" max="2689" width="23.125" bestFit="1" customWidth="1"/>
    <col min="2690" max="2690" width="55.25" bestFit="1" customWidth="1"/>
    <col min="2691" max="2691" width="28.625" bestFit="1" customWidth="1"/>
    <col min="2692" max="2692" width="43.125" bestFit="1" customWidth="1"/>
    <col min="2693" max="2693" width="46.375" bestFit="1" customWidth="1"/>
    <col min="2694" max="2694" width="26.75" bestFit="1" customWidth="1"/>
    <col min="2695" max="2695" width="58.875" bestFit="1" customWidth="1"/>
    <col min="2696" max="2696" width="32.25" bestFit="1" customWidth="1"/>
    <col min="2697" max="2697" width="39.5" bestFit="1" customWidth="1"/>
    <col min="2698" max="2698" width="42.75" bestFit="1" customWidth="1"/>
    <col min="2699" max="2699" width="23.125" bestFit="1" customWidth="1"/>
    <col min="2700" max="2700" width="55.25" bestFit="1" customWidth="1"/>
    <col min="2701" max="2701" width="28.625" bestFit="1" customWidth="1"/>
    <col min="2702" max="2702" width="43.125" bestFit="1" customWidth="1"/>
    <col min="2703" max="2703" width="46.375" bestFit="1" customWidth="1"/>
    <col min="2704" max="2704" width="26.75" bestFit="1" customWidth="1"/>
    <col min="2705" max="2705" width="58.875" bestFit="1" customWidth="1"/>
    <col min="2706" max="2706" width="32.25" bestFit="1" customWidth="1"/>
    <col min="2707" max="2707" width="39.5" bestFit="1" customWidth="1"/>
    <col min="2708" max="2708" width="42.75" bestFit="1" customWidth="1"/>
    <col min="2709" max="2709" width="23.125" bestFit="1" customWidth="1"/>
    <col min="2710" max="2710" width="55.25" bestFit="1" customWidth="1"/>
    <col min="2711" max="2711" width="28.625" bestFit="1" customWidth="1"/>
    <col min="2712" max="2712" width="43.125" bestFit="1" customWidth="1"/>
    <col min="2713" max="2713" width="46.375" bestFit="1" customWidth="1"/>
    <col min="2714" max="2714" width="26.75" bestFit="1" customWidth="1"/>
    <col min="2715" max="2715" width="58.875" bestFit="1" customWidth="1"/>
    <col min="2716" max="2716" width="32.25" bestFit="1" customWidth="1"/>
    <col min="2717" max="2717" width="39.5" bestFit="1" customWidth="1"/>
    <col min="2718" max="2718" width="42.75" bestFit="1" customWidth="1"/>
    <col min="2719" max="2719" width="23.125" bestFit="1" customWidth="1"/>
    <col min="2720" max="2720" width="55.25" bestFit="1" customWidth="1"/>
    <col min="2721" max="2721" width="28.625" bestFit="1" customWidth="1"/>
    <col min="2722" max="2722" width="43.125" bestFit="1" customWidth="1"/>
    <col min="2723" max="2723" width="46.375" bestFit="1" customWidth="1"/>
    <col min="2724" max="2724" width="26.75" bestFit="1" customWidth="1"/>
    <col min="2725" max="2725" width="58.875" bestFit="1" customWidth="1"/>
    <col min="2726" max="2726" width="32.25" bestFit="1" customWidth="1"/>
    <col min="2727" max="2727" width="39.5" bestFit="1" customWidth="1"/>
    <col min="2728" max="2728" width="42.75" bestFit="1" customWidth="1"/>
    <col min="2729" max="2729" width="23.125" bestFit="1" customWidth="1"/>
    <col min="2730" max="2730" width="55.25" bestFit="1" customWidth="1"/>
    <col min="2731" max="2731" width="28.625" bestFit="1" customWidth="1"/>
    <col min="2732" max="2732" width="43.125" bestFit="1" customWidth="1"/>
    <col min="2733" max="2733" width="46.375" bestFit="1" customWidth="1"/>
    <col min="2734" max="2734" width="26.75" bestFit="1" customWidth="1"/>
    <col min="2735" max="2735" width="58.875" bestFit="1" customWidth="1"/>
    <col min="2736" max="2736" width="32.25" bestFit="1" customWidth="1"/>
    <col min="2737" max="2737" width="39.5" bestFit="1" customWidth="1"/>
    <col min="2738" max="2738" width="42.75" bestFit="1" customWidth="1"/>
    <col min="2739" max="2739" width="23.125" bestFit="1" customWidth="1"/>
    <col min="2740" max="2740" width="55.25" bestFit="1" customWidth="1"/>
    <col min="2741" max="2741" width="28.625" bestFit="1" customWidth="1"/>
    <col min="2742" max="2742" width="43.125" bestFit="1" customWidth="1"/>
    <col min="2743" max="2743" width="46.375" bestFit="1" customWidth="1"/>
    <col min="2744" max="2744" width="26.75" bestFit="1" customWidth="1"/>
    <col min="2745" max="2745" width="58.875" bestFit="1" customWidth="1"/>
    <col min="2746" max="2746" width="32.25" bestFit="1" customWidth="1"/>
    <col min="2747" max="2747" width="39.5" bestFit="1" customWidth="1"/>
    <col min="2748" max="2748" width="42.75" bestFit="1" customWidth="1"/>
    <col min="2749" max="2749" width="23.125" bestFit="1" customWidth="1"/>
    <col min="2750" max="2750" width="55.25" bestFit="1" customWidth="1"/>
    <col min="2751" max="2751" width="28.625" bestFit="1" customWidth="1"/>
    <col min="2752" max="2752" width="43.125" bestFit="1" customWidth="1"/>
    <col min="2753" max="2753" width="46.375" bestFit="1" customWidth="1"/>
    <col min="2754" max="2754" width="26.75" bestFit="1" customWidth="1"/>
    <col min="2755" max="2755" width="58.875" bestFit="1" customWidth="1"/>
    <col min="2756" max="2756" width="32.25" bestFit="1" customWidth="1"/>
    <col min="2757" max="2757" width="39.5" bestFit="1" customWidth="1"/>
    <col min="2758" max="2758" width="42.75" bestFit="1" customWidth="1"/>
    <col min="2759" max="2759" width="23.125" bestFit="1" customWidth="1"/>
    <col min="2760" max="2760" width="55.25" bestFit="1" customWidth="1"/>
    <col min="2761" max="2761" width="28.625" bestFit="1" customWidth="1"/>
    <col min="2762" max="2762" width="43.125" bestFit="1" customWidth="1"/>
    <col min="2763" max="2763" width="46.375" bestFit="1" customWidth="1"/>
    <col min="2764" max="2764" width="26.75" bestFit="1" customWidth="1"/>
    <col min="2765" max="2765" width="58.875" bestFit="1" customWidth="1"/>
    <col min="2766" max="2766" width="32.25" bestFit="1" customWidth="1"/>
    <col min="2767" max="2767" width="39.5" bestFit="1" customWidth="1"/>
    <col min="2768" max="2768" width="42.75" bestFit="1" customWidth="1"/>
    <col min="2769" max="2769" width="23.125" bestFit="1" customWidth="1"/>
    <col min="2770" max="2770" width="55.25" bestFit="1" customWidth="1"/>
    <col min="2771" max="2771" width="28.625" bestFit="1" customWidth="1"/>
    <col min="2772" max="2772" width="43.125" bestFit="1" customWidth="1"/>
    <col min="2773" max="2773" width="46.375" bestFit="1" customWidth="1"/>
    <col min="2774" max="2774" width="26.75" bestFit="1" customWidth="1"/>
    <col min="2775" max="2775" width="58.875" bestFit="1" customWidth="1"/>
    <col min="2776" max="2776" width="32.25" bestFit="1" customWidth="1"/>
    <col min="2777" max="2777" width="39.5" bestFit="1" customWidth="1"/>
    <col min="2778" max="2778" width="42.75" bestFit="1" customWidth="1"/>
    <col min="2779" max="2779" width="23.125" bestFit="1" customWidth="1"/>
    <col min="2780" max="2780" width="55.25" bestFit="1" customWidth="1"/>
    <col min="2781" max="2781" width="28.625" bestFit="1" customWidth="1"/>
    <col min="2782" max="2782" width="39.5" bestFit="1" customWidth="1"/>
    <col min="2783" max="2783" width="42.75" bestFit="1" customWidth="1"/>
    <col min="2784" max="2784" width="23.125" bestFit="1" customWidth="1"/>
    <col min="2785" max="2785" width="55.25" bestFit="1" customWidth="1"/>
    <col min="2786" max="2786" width="28.625" bestFit="1" customWidth="1"/>
    <col min="2787" max="2787" width="43.125" bestFit="1" customWidth="1"/>
    <col min="2788" max="2788" width="46.375" bestFit="1" customWidth="1"/>
    <col min="2789" max="2789" width="26.75" bestFit="1" customWidth="1"/>
    <col min="2790" max="2790" width="58.875" bestFit="1" customWidth="1"/>
    <col min="2791" max="2791" width="32.25" bestFit="1" customWidth="1"/>
    <col min="2792" max="2792" width="39.5" bestFit="1" customWidth="1"/>
    <col min="2793" max="2793" width="42.75" bestFit="1" customWidth="1"/>
    <col min="2794" max="2794" width="23.125" bestFit="1" customWidth="1"/>
    <col min="2795" max="2795" width="55.25" bestFit="1" customWidth="1"/>
    <col min="2796" max="2796" width="28.625" bestFit="1" customWidth="1"/>
    <col min="2797" max="2797" width="43.125" bestFit="1" customWidth="1"/>
    <col min="2798" max="2798" width="46.375" bestFit="1" customWidth="1"/>
    <col min="2799" max="2799" width="26.75" bestFit="1" customWidth="1"/>
    <col min="2800" max="2800" width="58.875" bestFit="1" customWidth="1"/>
    <col min="2801" max="2801" width="32.25" bestFit="1" customWidth="1"/>
    <col min="2802" max="2802" width="39.5" bestFit="1" customWidth="1"/>
    <col min="2803" max="2803" width="42.75" bestFit="1" customWidth="1"/>
    <col min="2804" max="2804" width="23.125" bestFit="1" customWidth="1"/>
    <col min="2805" max="2805" width="55.25" bestFit="1" customWidth="1"/>
    <col min="2806" max="2806" width="28.625" bestFit="1" customWidth="1"/>
    <col min="2807" max="2807" width="43.125" bestFit="1" customWidth="1"/>
    <col min="2808" max="2808" width="46.375" bestFit="1" customWidth="1"/>
    <col min="2809" max="2809" width="26.75" bestFit="1" customWidth="1"/>
    <col min="2810" max="2810" width="58.875" bestFit="1" customWidth="1"/>
    <col min="2811" max="2811" width="32.25" bestFit="1" customWidth="1"/>
    <col min="2812" max="2812" width="39.5" bestFit="1" customWidth="1"/>
    <col min="2813" max="2813" width="42.75" bestFit="1" customWidth="1"/>
    <col min="2814" max="2814" width="23.125" bestFit="1" customWidth="1"/>
    <col min="2815" max="2815" width="55.25" bestFit="1" customWidth="1"/>
    <col min="2816" max="2816" width="28.625" bestFit="1" customWidth="1"/>
    <col min="2817" max="2817" width="43.125" bestFit="1" customWidth="1"/>
    <col min="2818" max="2818" width="46.375" bestFit="1" customWidth="1"/>
    <col min="2819" max="2819" width="26.75" bestFit="1" customWidth="1"/>
    <col min="2820" max="2820" width="58.875" bestFit="1" customWidth="1"/>
    <col min="2821" max="2821" width="32.25" bestFit="1" customWidth="1"/>
    <col min="2822" max="2822" width="39.5" bestFit="1" customWidth="1"/>
    <col min="2823" max="2823" width="42.75" bestFit="1" customWidth="1"/>
    <col min="2824" max="2824" width="23.125" bestFit="1" customWidth="1"/>
    <col min="2825" max="2825" width="55.25" bestFit="1" customWidth="1"/>
    <col min="2826" max="2826" width="28.625" bestFit="1" customWidth="1"/>
    <col min="2827" max="2827" width="43.125" bestFit="1" customWidth="1"/>
    <col min="2828" max="2828" width="46.375" bestFit="1" customWidth="1"/>
    <col min="2829" max="2829" width="26.75" bestFit="1" customWidth="1"/>
    <col min="2830" max="2830" width="58.875" bestFit="1" customWidth="1"/>
    <col min="2831" max="2831" width="32.25" bestFit="1" customWidth="1"/>
    <col min="2832" max="2832" width="39.5" bestFit="1" customWidth="1"/>
    <col min="2833" max="2833" width="42.75" bestFit="1" customWidth="1"/>
    <col min="2834" max="2834" width="23.125" bestFit="1" customWidth="1"/>
    <col min="2835" max="2835" width="55.25" bestFit="1" customWidth="1"/>
    <col min="2836" max="2836" width="28.625" bestFit="1" customWidth="1"/>
    <col min="2837" max="2837" width="45.75" bestFit="1" customWidth="1"/>
    <col min="2838" max="2838" width="49" bestFit="1" customWidth="1"/>
    <col min="2839" max="2839" width="29.5" bestFit="1" customWidth="1"/>
    <col min="2840" max="2840" width="61.5" bestFit="1" customWidth="1"/>
    <col min="2841" max="2841" width="35" bestFit="1" customWidth="1"/>
    <col min="2842" max="2842" width="39.5" bestFit="1" customWidth="1"/>
    <col min="2843" max="2843" width="42.75" bestFit="1" customWidth="1"/>
    <col min="2844" max="2844" width="23.125" bestFit="1" customWidth="1"/>
    <col min="2845" max="2845" width="55.25" bestFit="1" customWidth="1"/>
    <col min="2846" max="2846" width="28.625" bestFit="1" customWidth="1"/>
    <col min="2847" max="2847" width="45.75" bestFit="1" customWidth="1"/>
    <col min="2848" max="2848" width="49" bestFit="1" customWidth="1"/>
    <col min="2849" max="2849" width="29.5" bestFit="1" customWidth="1"/>
    <col min="2850" max="2850" width="61.5" bestFit="1" customWidth="1"/>
    <col min="2851" max="2851" width="35" bestFit="1" customWidth="1"/>
    <col min="2852" max="2852" width="39.5" bestFit="1" customWidth="1"/>
    <col min="2853" max="2853" width="42.75" bestFit="1" customWidth="1"/>
    <col min="2854" max="2854" width="23.125" bestFit="1" customWidth="1"/>
    <col min="2855" max="2855" width="55.25" bestFit="1" customWidth="1"/>
    <col min="2856" max="2856" width="28.625" bestFit="1" customWidth="1"/>
    <col min="2857" max="2857" width="39.5" bestFit="1" customWidth="1"/>
    <col min="2858" max="2858" width="42.75" bestFit="1" customWidth="1"/>
    <col min="2859" max="2859" width="23.125" bestFit="1" customWidth="1"/>
    <col min="2860" max="2860" width="55.25" bestFit="1" customWidth="1"/>
    <col min="2861" max="2861" width="28.625" bestFit="1" customWidth="1"/>
    <col min="2862" max="2862" width="44.25" bestFit="1" customWidth="1"/>
    <col min="2863" max="2863" width="47.5" bestFit="1" customWidth="1"/>
    <col min="2864" max="2864" width="27.875" bestFit="1" customWidth="1"/>
    <col min="2865" max="2865" width="60" bestFit="1" customWidth="1"/>
    <col min="2866" max="2866" width="33.375" bestFit="1" customWidth="1"/>
    <col min="2867" max="2867" width="39.5" bestFit="1" customWidth="1"/>
    <col min="2868" max="2868" width="42.75" bestFit="1" customWidth="1"/>
    <col min="2869" max="2869" width="23.125" bestFit="1" customWidth="1"/>
    <col min="2870" max="2870" width="55.25" bestFit="1" customWidth="1"/>
    <col min="2871" max="2871" width="28.625" bestFit="1" customWidth="1"/>
    <col min="2872" max="2872" width="45.25" bestFit="1" customWidth="1"/>
    <col min="2873" max="2873" width="48.5" bestFit="1" customWidth="1"/>
    <col min="2874" max="2874" width="28.875" bestFit="1" customWidth="1"/>
    <col min="2875" max="2875" width="61" bestFit="1" customWidth="1"/>
    <col min="2876" max="2876" width="34.5" bestFit="1" customWidth="1"/>
    <col min="2877" max="2877" width="39.5" bestFit="1" customWidth="1"/>
    <col min="2878" max="2878" width="42.75" bestFit="1" customWidth="1"/>
    <col min="2879" max="2879" width="23.125" bestFit="1" customWidth="1"/>
    <col min="2880" max="2880" width="55.25" bestFit="1" customWidth="1"/>
    <col min="2881" max="2881" width="28.625" bestFit="1" customWidth="1"/>
    <col min="2882" max="2882" width="45.25" bestFit="1" customWidth="1"/>
    <col min="2883" max="2883" width="48.5" bestFit="1" customWidth="1"/>
    <col min="2884" max="2884" width="28.875" bestFit="1" customWidth="1"/>
    <col min="2885" max="2885" width="61" bestFit="1" customWidth="1"/>
    <col min="2886" max="2886" width="34.5" bestFit="1" customWidth="1"/>
    <col min="2887" max="2887" width="39.5" bestFit="1" customWidth="1"/>
    <col min="2888" max="2888" width="42.75" bestFit="1" customWidth="1"/>
    <col min="2889" max="2889" width="23.125" bestFit="1" customWidth="1"/>
    <col min="2890" max="2890" width="55.25" bestFit="1" customWidth="1"/>
    <col min="2891" max="2891" width="28.625" bestFit="1" customWidth="1"/>
    <col min="2892" max="2892" width="44.75" bestFit="1" customWidth="1"/>
    <col min="2893" max="2893" width="48" bestFit="1" customWidth="1"/>
    <col min="2894" max="2894" width="28.375" bestFit="1" customWidth="1"/>
    <col min="2895" max="2895" width="60.5" bestFit="1" customWidth="1"/>
    <col min="2896" max="2896" width="34" bestFit="1" customWidth="1"/>
    <col min="2897" max="2897" width="39.5" bestFit="1" customWidth="1"/>
    <col min="2898" max="2898" width="42.75" bestFit="1" customWidth="1"/>
    <col min="2899" max="2899" width="23.125" bestFit="1" customWidth="1"/>
    <col min="2900" max="2900" width="55.25" bestFit="1" customWidth="1"/>
    <col min="2901" max="2901" width="28.625" bestFit="1" customWidth="1"/>
    <col min="2902" max="2902" width="45.75" bestFit="1" customWidth="1"/>
    <col min="2903" max="2903" width="49" bestFit="1" customWidth="1"/>
    <col min="2904" max="2904" width="29.5" bestFit="1" customWidth="1"/>
    <col min="2905" max="2905" width="61.5" bestFit="1" customWidth="1"/>
    <col min="2906" max="2906" width="35" bestFit="1" customWidth="1"/>
    <col min="2907" max="2907" width="39.5" bestFit="1" customWidth="1"/>
    <col min="2908" max="2908" width="42.75" bestFit="1" customWidth="1"/>
    <col min="2909" max="2909" width="23.125" bestFit="1" customWidth="1"/>
    <col min="2910" max="2910" width="55.25" bestFit="1" customWidth="1"/>
    <col min="2911" max="2911" width="28.625" bestFit="1" customWidth="1"/>
    <col min="2912" max="2912" width="39.5" bestFit="1" customWidth="1"/>
    <col min="2913" max="2913" width="42.75" bestFit="1" customWidth="1"/>
    <col min="2914" max="2914" width="23.125" bestFit="1" customWidth="1"/>
    <col min="2915" max="2915" width="55.25" bestFit="1" customWidth="1"/>
    <col min="2916" max="2916" width="28.625" bestFit="1" customWidth="1"/>
    <col min="2917" max="2917" width="39.5" bestFit="1" customWidth="1"/>
    <col min="2918" max="2918" width="42.75" bestFit="1" customWidth="1"/>
    <col min="2919" max="2919" width="23.125" bestFit="1" customWidth="1"/>
    <col min="2920" max="2920" width="55.25" bestFit="1" customWidth="1"/>
    <col min="2921" max="2921" width="28.625" bestFit="1" customWidth="1"/>
    <col min="2922" max="2922" width="39.5" bestFit="1" customWidth="1"/>
    <col min="2923" max="2923" width="42.75" bestFit="1" customWidth="1"/>
    <col min="2924" max="2924" width="23.125" bestFit="1" customWidth="1"/>
    <col min="2925" max="2925" width="55.25" bestFit="1" customWidth="1"/>
    <col min="2926" max="2926" width="28.625" bestFit="1" customWidth="1"/>
    <col min="2927" max="2927" width="39.5" bestFit="1" customWidth="1"/>
    <col min="2928" max="2928" width="42.75" bestFit="1" customWidth="1"/>
    <col min="2929" max="2929" width="23.125" bestFit="1" customWidth="1"/>
    <col min="2930" max="2930" width="55.25" bestFit="1" customWidth="1"/>
    <col min="2931" max="2931" width="28.625" bestFit="1" customWidth="1"/>
    <col min="2932" max="2932" width="39.5" bestFit="1" customWidth="1"/>
    <col min="2933" max="2933" width="42.75" bestFit="1" customWidth="1"/>
    <col min="2934" max="2934" width="23.125" bestFit="1" customWidth="1"/>
    <col min="2935" max="2935" width="55.25" bestFit="1" customWidth="1"/>
    <col min="2936" max="2936" width="28.625" bestFit="1" customWidth="1"/>
    <col min="2937" max="2937" width="39.5" bestFit="1" customWidth="1"/>
    <col min="2938" max="2938" width="42.75" bestFit="1" customWidth="1"/>
    <col min="2939" max="2939" width="23.125" bestFit="1" customWidth="1"/>
    <col min="2940" max="2940" width="55.25" bestFit="1" customWidth="1"/>
    <col min="2941" max="2941" width="28.625" bestFit="1" customWidth="1"/>
    <col min="2942" max="2942" width="39.5" bestFit="1" customWidth="1"/>
    <col min="2943" max="2943" width="42.75" bestFit="1" customWidth="1"/>
    <col min="2944" max="2944" width="23.125" bestFit="1" customWidth="1"/>
    <col min="2945" max="2945" width="55.25" bestFit="1" customWidth="1"/>
    <col min="2946" max="2946" width="28.625" bestFit="1" customWidth="1"/>
    <col min="2947" max="2947" width="39.5" bestFit="1" customWidth="1"/>
    <col min="2948" max="2948" width="42.75" bestFit="1" customWidth="1"/>
    <col min="2949" max="2949" width="23.125" bestFit="1" customWidth="1"/>
    <col min="2950" max="2950" width="55.25" bestFit="1" customWidth="1"/>
    <col min="2951" max="2951" width="28.625" bestFit="1" customWidth="1"/>
    <col min="2952" max="2952" width="39.5" bestFit="1" customWidth="1"/>
    <col min="2953" max="2953" width="42.75" bestFit="1" customWidth="1"/>
    <col min="2954" max="2954" width="23.125" bestFit="1" customWidth="1"/>
    <col min="2955" max="2955" width="55.25" bestFit="1" customWidth="1"/>
    <col min="2956" max="2956" width="28.625" bestFit="1" customWidth="1"/>
    <col min="2957" max="2957" width="39.5" bestFit="1" customWidth="1"/>
    <col min="2958" max="2958" width="42.75" bestFit="1" customWidth="1"/>
    <col min="2959" max="2959" width="23.125" bestFit="1" customWidth="1"/>
    <col min="2960" max="2960" width="55.25" bestFit="1" customWidth="1"/>
    <col min="2961" max="2961" width="28.625" bestFit="1" customWidth="1"/>
    <col min="2962" max="2962" width="44.25" bestFit="1" customWidth="1"/>
    <col min="2963" max="2963" width="47.5" bestFit="1" customWidth="1"/>
    <col min="2964" max="2964" width="27.875" bestFit="1" customWidth="1"/>
    <col min="2965" max="2965" width="60" bestFit="1" customWidth="1"/>
    <col min="2966" max="2966" width="33.375" bestFit="1" customWidth="1"/>
    <col min="2967" max="2967" width="39.5" bestFit="1" customWidth="1"/>
    <col min="2968" max="2968" width="42.75" bestFit="1" customWidth="1"/>
    <col min="2969" max="2969" width="23.125" bestFit="1" customWidth="1"/>
    <col min="2970" max="2970" width="55.25" bestFit="1" customWidth="1"/>
    <col min="2971" max="2971" width="28.625" bestFit="1" customWidth="1"/>
    <col min="2972" max="2972" width="39.5" bestFit="1" customWidth="1"/>
    <col min="2973" max="2973" width="42.75" bestFit="1" customWidth="1"/>
    <col min="2974" max="2974" width="23.125" bestFit="1" customWidth="1"/>
    <col min="2975" max="2975" width="55.25" bestFit="1" customWidth="1"/>
    <col min="2976" max="2976" width="28.625" bestFit="1" customWidth="1"/>
    <col min="2977" max="2977" width="39.5" bestFit="1" customWidth="1"/>
    <col min="2978" max="2978" width="42.75" bestFit="1" customWidth="1"/>
    <col min="2979" max="2979" width="23.125" bestFit="1" customWidth="1"/>
    <col min="2980" max="2980" width="55.25" bestFit="1" customWidth="1"/>
    <col min="2981" max="2981" width="28.625" bestFit="1" customWidth="1"/>
    <col min="2982" max="2982" width="39.5" bestFit="1" customWidth="1"/>
    <col min="2983" max="2983" width="42.75" bestFit="1" customWidth="1"/>
    <col min="2984" max="2984" width="23.125" bestFit="1" customWidth="1"/>
    <col min="2985" max="2985" width="55.25" bestFit="1" customWidth="1"/>
    <col min="2986" max="2986" width="28.625" bestFit="1" customWidth="1"/>
    <col min="2987" max="2987" width="39.5" bestFit="1" customWidth="1"/>
    <col min="2988" max="2988" width="42.75" bestFit="1" customWidth="1"/>
    <col min="2989" max="2989" width="23.125" bestFit="1" customWidth="1"/>
    <col min="2990" max="2990" width="55.25" bestFit="1" customWidth="1"/>
    <col min="2991" max="2991" width="28.625" bestFit="1" customWidth="1"/>
    <col min="2992" max="2992" width="39.5" bestFit="1" customWidth="1"/>
    <col min="2993" max="2993" width="42.75" bestFit="1" customWidth="1"/>
    <col min="2994" max="2994" width="23.125" bestFit="1" customWidth="1"/>
    <col min="2995" max="2995" width="55.25" bestFit="1" customWidth="1"/>
    <col min="2996" max="2996" width="28.625" bestFit="1" customWidth="1"/>
    <col min="2997" max="2997" width="39.5" bestFit="1" customWidth="1"/>
    <col min="2998" max="2998" width="42.75" bestFit="1" customWidth="1"/>
    <col min="2999" max="2999" width="23.125" bestFit="1" customWidth="1"/>
    <col min="3000" max="3000" width="55.25" bestFit="1" customWidth="1"/>
    <col min="3001" max="3001" width="28.625" bestFit="1" customWidth="1"/>
    <col min="3002" max="3002" width="39.5" bestFit="1" customWidth="1"/>
    <col min="3003" max="3003" width="42.75" bestFit="1" customWidth="1"/>
    <col min="3004" max="3004" width="23.125" bestFit="1" customWidth="1"/>
    <col min="3005" max="3005" width="55.25" bestFit="1" customWidth="1"/>
    <col min="3006" max="3006" width="28.625" bestFit="1" customWidth="1"/>
    <col min="3007" max="3007" width="39.5" bestFit="1" customWidth="1"/>
    <col min="3008" max="3008" width="42.75" bestFit="1" customWidth="1"/>
    <col min="3009" max="3009" width="23.125" bestFit="1" customWidth="1"/>
    <col min="3010" max="3010" width="55.25" bestFit="1" customWidth="1"/>
    <col min="3011" max="3011" width="28.625" bestFit="1" customWidth="1"/>
    <col min="3012" max="3012" width="39.5" bestFit="1" customWidth="1"/>
    <col min="3013" max="3013" width="42.75" bestFit="1" customWidth="1"/>
    <col min="3014" max="3014" width="23.125" bestFit="1" customWidth="1"/>
    <col min="3015" max="3015" width="55.25" bestFit="1" customWidth="1"/>
    <col min="3016" max="3016" width="28.625" bestFit="1" customWidth="1"/>
    <col min="3017" max="3017" width="39.5" bestFit="1" customWidth="1"/>
    <col min="3018" max="3018" width="42.75" bestFit="1" customWidth="1"/>
    <col min="3019" max="3019" width="23.125" bestFit="1" customWidth="1"/>
    <col min="3020" max="3020" width="55.25" bestFit="1" customWidth="1"/>
    <col min="3021" max="3021" width="28.625" bestFit="1" customWidth="1"/>
    <col min="3022" max="3022" width="39.5" bestFit="1" customWidth="1"/>
    <col min="3023" max="3023" width="42.75" bestFit="1" customWidth="1"/>
    <col min="3024" max="3024" width="23.125" bestFit="1" customWidth="1"/>
    <col min="3025" max="3025" width="55.25" bestFit="1" customWidth="1"/>
    <col min="3026" max="3026" width="28.625" bestFit="1" customWidth="1"/>
    <col min="3027" max="3027" width="39.5" bestFit="1" customWidth="1"/>
    <col min="3028" max="3028" width="42.75" bestFit="1" customWidth="1"/>
    <col min="3029" max="3029" width="23.125" bestFit="1" customWidth="1"/>
    <col min="3030" max="3030" width="55.25" bestFit="1" customWidth="1"/>
    <col min="3031" max="3031" width="28.625" bestFit="1" customWidth="1"/>
    <col min="3032" max="3032" width="39.5" bestFit="1" customWidth="1"/>
    <col min="3033" max="3033" width="42.75" bestFit="1" customWidth="1"/>
    <col min="3034" max="3034" width="23.125" bestFit="1" customWidth="1"/>
    <col min="3035" max="3035" width="55.25" bestFit="1" customWidth="1"/>
    <col min="3036" max="3036" width="28.625" bestFit="1" customWidth="1"/>
    <col min="3037" max="3037" width="39.5" bestFit="1" customWidth="1"/>
    <col min="3038" max="3038" width="42.75" bestFit="1" customWidth="1"/>
    <col min="3039" max="3039" width="23.125" bestFit="1" customWidth="1"/>
    <col min="3040" max="3040" width="55.25" bestFit="1" customWidth="1"/>
    <col min="3041" max="3041" width="28.625" bestFit="1" customWidth="1"/>
    <col min="3042" max="3042" width="39.5" bestFit="1" customWidth="1"/>
    <col min="3043" max="3043" width="42.75" bestFit="1" customWidth="1"/>
    <col min="3044" max="3044" width="23.125" bestFit="1" customWidth="1"/>
    <col min="3045" max="3045" width="55.25" bestFit="1" customWidth="1"/>
    <col min="3046" max="3046" width="28.625" bestFit="1" customWidth="1"/>
    <col min="3047" max="3047" width="39.5" bestFit="1" customWidth="1"/>
    <col min="3048" max="3048" width="42.75" bestFit="1" customWidth="1"/>
    <col min="3049" max="3049" width="23.125" bestFit="1" customWidth="1"/>
    <col min="3050" max="3050" width="55.25" bestFit="1" customWidth="1"/>
    <col min="3051" max="3051" width="28.625" bestFit="1" customWidth="1"/>
    <col min="3052" max="3052" width="39.5" bestFit="1" customWidth="1"/>
    <col min="3053" max="3053" width="42.75" bestFit="1" customWidth="1"/>
    <col min="3054" max="3054" width="23.125" bestFit="1" customWidth="1"/>
    <col min="3055" max="3055" width="55.25" bestFit="1" customWidth="1"/>
    <col min="3056" max="3056" width="28.625" bestFit="1" customWidth="1"/>
    <col min="3057" max="3057" width="39.5" bestFit="1" customWidth="1"/>
    <col min="3058" max="3058" width="42.75" bestFit="1" customWidth="1"/>
    <col min="3059" max="3059" width="23.125" bestFit="1" customWidth="1"/>
    <col min="3060" max="3060" width="55.25" bestFit="1" customWidth="1"/>
    <col min="3061" max="3061" width="28.625" bestFit="1" customWidth="1"/>
    <col min="3062" max="3062" width="39.5" bestFit="1" customWidth="1"/>
    <col min="3063" max="3063" width="42.75" bestFit="1" customWidth="1"/>
    <col min="3064" max="3064" width="23.125" bestFit="1" customWidth="1"/>
    <col min="3065" max="3065" width="55.25" bestFit="1" customWidth="1"/>
    <col min="3066" max="3066" width="28.625" bestFit="1" customWidth="1"/>
    <col min="3067" max="3067" width="39.5" bestFit="1" customWidth="1"/>
    <col min="3068" max="3068" width="42.75" bestFit="1" customWidth="1"/>
    <col min="3069" max="3069" width="23.125" bestFit="1" customWidth="1"/>
    <col min="3070" max="3070" width="55.25" bestFit="1" customWidth="1"/>
    <col min="3071" max="3071" width="28.625" bestFit="1" customWidth="1"/>
    <col min="3072" max="3072" width="39.5" bestFit="1" customWidth="1"/>
    <col min="3073" max="3073" width="42.75" bestFit="1" customWidth="1"/>
    <col min="3074" max="3074" width="23.125" bestFit="1" customWidth="1"/>
    <col min="3075" max="3075" width="55.25" bestFit="1" customWidth="1"/>
    <col min="3076" max="3076" width="28.625" bestFit="1" customWidth="1"/>
    <col min="3077" max="3077" width="39.5" bestFit="1" customWidth="1"/>
    <col min="3078" max="3078" width="42.75" bestFit="1" customWidth="1"/>
    <col min="3079" max="3079" width="23.125" bestFit="1" customWidth="1"/>
    <col min="3080" max="3080" width="55.25" bestFit="1" customWidth="1"/>
    <col min="3081" max="3081" width="28.625" bestFit="1" customWidth="1"/>
    <col min="3082" max="3082" width="39.5" bestFit="1" customWidth="1"/>
    <col min="3083" max="3083" width="42.75" bestFit="1" customWidth="1"/>
    <col min="3084" max="3084" width="23.125" bestFit="1" customWidth="1"/>
    <col min="3085" max="3085" width="55.25" bestFit="1" customWidth="1"/>
    <col min="3086" max="3086" width="28.625" bestFit="1" customWidth="1"/>
    <col min="3087" max="3087" width="39.5" bestFit="1" customWidth="1"/>
    <col min="3088" max="3088" width="42.75" bestFit="1" customWidth="1"/>
    <col min="3089" max="3089" width="23.125" bestFit="1" customWidth="1"/>
    <col min="3090" max="3090" width="55.25" bestFit="1" customWidth="1"/>
    <col min="3091" max="3091" width="28.625" bestFit="1" customWidth="1"/>
    <col min="3092" max="3092" width="39.5" bestFit="1" customWidth="1"/>
    <col min="3093" max="3093" width="42.75" bestFit="1" customWidth="1"/>
    <col min="3094" max="3094" width="23.125" bestFit="1" customWidth="1"/>
    <col min="3095" max="3095" width="55.25" bestFit="1" customWidth="1"/>
    <col min="3096" max="3096" width="28.625" bestFit="1" customWidth="1"/>
    <col min="3097" max="3097" width="39.5" bestFit="1" customWidth="1"/>
    <col min="3098" max="3098" width="42.75" bestFit="1" customWidth="1"/>
    <col min="3099" max="3099" width="23.125" bestFit="1" customWidth="1"/>
    <col min="3100" max="3100" width="55.25" bestFit="1" customWidth="1"/>
    <col min="3101" max="3101" width="28.625" bestFit="1" customWidth="1"/>
    <col min="3102" max="3102" width="39.5" bestFit="1" customWidth="1"/>
    <col min="3103" max="3103" width="42.75" bestFit="1" customWidth="1"/>
    <col min="3104" max="3104" width="23.125" bestFit="1" customWidth="1"/>
    <col min="3105" max="3105" width="55.25" bestFit="1" customWidth="1"/>
    <col min="3106" max="3106" width="28.625" bestFit="1" customWidth="1"/>
    <col min="3107" max="3107" width="39.5" bestFit="1" customWidth="1"/>
    <col min="3108" max="3108" width="42.75" bestFit="1" customWidth="1"/>
    <col min="3109" max="3109" width="23.125" bestFit="1" customWidth="1"/>
    <col min="3110" max="3110" width="55.25" bestFit="1" customWidth="1"/>
    <col min="3111" max="3111" width="28.625" bestFit="1" customWidth="1"/>
    <col min="3112" max="3112" width="39.5" bestFit="1" customWidth="1"/>
    <col min="3113" max="3113" width="42.75" bestFit="1" customWidth="1"/>
    <col min="3114" max="3114" width="23.125" bestFit="1" customWidth="1"/>
    <col min="3115" max="3115" width="55.25" bestFit="1" customWidth="1"/>
    <col min="3116" max="3116" width="28.625" bestFit="1" customWidth="1"/>
    <col min="3117" max="3117" width="39.5" bestFit="1" customWidth="1"/>
    <col min="3118" max="3118" width="42.75" bestFit="1" customWidth="1"/>
    <col min="3119" max="3119" width="23.125" bestFit="1" customWidth="1"/>
    <col min="3120" max="3120" width="55.25" bestFit="1" customWidth="1"/>
    <col min="3121" max="3121" width="28.625" bestFit="1" customWidth="1"/>
    <col min="3122" max="3122" width="39.5" bestFit="1" customWidth="1"/>
    <col min="3123" max="3123" width="42.75" bestFit="1" customWidth="1"/>
    <col min="3124" max="3124" width="23.125" bestFit="1" customWidth="1"/>
    <col min="3125" max="3125" width="55.25" bestFit="1" customWidth="1"/>
    <col min="3126" max="3126" width="28.625" bestFit="1" customWidth="1"/>
    <col min="3127" max="3127" width="39.5" bestFit="1" customWidth="1"/>
    <col min="3128" max="3128" width="42.75" bestFit="1" customWidth="1"/>
    <col min="3129" max="3129" width="23.125" bestFit="1" customWidth="1"/>
    <col min="3130" max="3130" width="55.25" bestFit="1" customWidth="1"/>
    <col min="3131" max="3131" width="28.625" bestFit="1" customWidth="1"/>
    <col min="3132" max="3132" width="39.5" bestFit="1" customWidth="1"/>
    <col min="3133" max="3133" width="42.75" bestFit="1" customWidth="1"/>
    <col min="3134" max="3134" width="23.125" bestFit="1" customWidth="1"/>
    <col min="3135" max="3135" width="55.25" bestFit="1" customWidth="1"/>
    <col min="3136" max="3136" width="28.625" bestFit="1" customWidth="1"/>
    <col min="3137" max="3137" width="39.5" bestFit="1" customWidth="1"/>
    <col min="3138" max="3138" width="42.75" bestFit="1" customWidth="1"/>
    <col min="3139" max="3139" width="23.125" bestFit="1" customWidth="1"/>
    <col min="3140" max="3140" width="55.25" bestFit="1" customWidth="1"/>
    <col min="3141" max="3141" width="28.625" bestFit="1" customWidth="1"/>
    <col min="3142" max="3142" width="39.5" bestFit="1" customWidth="1"/>
    <col min="3143" max="3143" width="42.75" bestFit="1" customWidth="1"/>
    <col min="3144" max="3144" width="23.125" bestFit="1" customWidth="1"/>
    <col min="3145" max="3145" width="55.25" bestFit="1" customWidth="1"/>
    <col min="3146" max="3146" width="28.625" bestFit="1" customWidth="1"/>
    <col min="3147" max="3147" width="39.5" bestFit="1" customWidth="1"/>
    <col min="3148" max="3148" width="42.75" bestFit="1" customWidth="1"/>
    <col min="3149" max="3149" width="23.125" bestFit="1" customWidth="1"/>
    <col min="3150" max="3150" width="55.25" bestFit="1" customWidth="1"/>
    <col min="3151" max="3151" width="28.625" bestFit="1" customWidth="1"/>
    <col min="3152" max="3152" width="39.5" bestFit="1" customWidth="1"/>
    <col min="3153" max="3153" width="42.75" bestFit="1" customWidth="1"/>
    <col min="3154" max="3154" width="23.125" bestFit="1" customWidth="1"/>
    <col min="3155" max="3155" width="55.25" bestFit="1" customWidth="1"/>
    <col min="3156" max="3156" width="28.625" bestFit="1" customWidth="1"/>
    <col min="3157" max="3157" width="39.5" bestFit="1" customWidth="1"/>
    <col min="3158" max="3158" width="42.75" bestFit="1" customWidth="1"/>
    <col min="3159" max="3159" width="23.125" bestFit="1" customWidth="1"/>
    <col min="3160" max="3160" width="55.25" bestFit="1" customWidth="1"/>
    <col min="3161" max="3161" width="28.625" bestFit="1" customWidth="1"/>
    <col min="3162" max="3162" width="39.5" bestFit="1" customWidth="1"/>
    <col min="3163" max="3163" width="42.75" bestFit="1" customWidth="1"/>
    <col min="3164" max="3164" width="23.125" bestFit="1" customWidth="1"/>
    <col min="3165" max="3165" width="55.25" bestFit="1" customWidth="1"/>
    <col min="3166" max="3166" width="28.625" bestFit="1" customWidth="1"/>
    <col min="3167" max="3167" width="39.5" bestFit="1" customWidth="1"/>
    <col min="3168" max="3168" width="42.75" bestFit="1" customWidth="1"/>
    <col min="3169" max="3169" width="23.125" bestFit="1" customWidth="1"/>
    <col min="3170" max="3170" width="55.25" bestFit="1" customWidth="1"/>
    <col min="3171" max="3171" width="28.625" bestFit="1" customWidth="1"/>
    <col min="3172" max="3172" width="39.5" bestFit="1" customWidth="1"/>
    <col min="3173" max="3173" width="42.75" bestFit="1" customWidth="1"/>
    <col min="3174" max="3174" width="23.125" bestFit="1" customWidth="1"/>
    <col min="3175" max="3175" width="55.25" bestFit="1" customWidth="1"/>
    <col min="3176" max="3176" width="28.625" bestFit="1" customWidth="1"/>
    <col min="3177" max="3177" width="39.5" bestFit="1" customWidth="1"/>
    <col min="3178" max="3178" width="42.75" bestFit="1" customWidth="1"/>
    <col min="3179" max="3179" width="23.125" bestFit="1" customWidth="1"/>
    <col min="3180" max="3180" width="55.25" bestFit="1" customWidth="1"/>
    <col min="3181" max="3181" width="28.625" bestFit="1" customWidth="1"/>
    <col min="3182" max="3182" width="39.5" bestFit="1" customWidth="1"/>
    <col min="3183" max="3183" width="42.75" bestFit="1" customWidth="1"/>
    <col min="3184" max="3184" width="23.125" bestFit="1" customWidth="1"/>
    <col min="3185" max="3185" width="55.25" bestFit="1" customWidth="1"/>
    <col min="3186" max="3186" width="28.625" bestFit="1" customWidth="1"/>
    <col min="3187" max="3187" width="39.5" bestFit="1" customWidth="1"/>
    <col min="3188" max="3188" width="42.75" bestFit="1" customWidth="1"/>
    <col min="3189" max="3189" width="23.125" bestFit="1" customWidth="1"/>
    <col min="3190" max="3190" width="55.25" bestFit="1" customWidth="1"/>
    <col min="3191" max="3191" width="28.625" bestFit="1" customWidth="1"/>
    <col min="3192" max="3192" width="39.5" bestFit="1" customWidth="1"/>
    <col min="3193" max="3193" width="42.75" bestFit="1" customWidth="1"/>
    <col min="3194" max="3194" width="23.125" bestFit="1" customWidth="1"/>
    <col min="3195" max="3195" width="55.25" bestFit="1" customWidth="1"/>
    <col min="3196" max="3196" width="28.625" bestFit="1" customWidth="1"/>
    <col min="3197" max="3197" width="39.5" bestFit="1" customWidth="1"/>
    <col min="3198" max="3198" width="42.75" bestFit="1" customWidth="1"/>
    <col min="3199" max="3199" width="23.125" bestFit="1" customWidth="1"/>
    <col min="3200" max="3200" width="55.25" bestFit="1" customWidth="1"/>
    <col min="3201" max="3201" width="28.625" bestFit="1" customWidth="1"/>
    <col min="3202" max="3202" width="39.5" bestFit="1" customWidth="1"/>
    <col min="3203" max="3203" width="42.75" bestFit="1" customWidth="1"/>
    <col min="3204" max="3204" width="23.125" bestFit="1" customWidth="1"/>
    <col min="3205" max="3205" width="55.25" bestFit="1" customWidth="1"/>
    <col min="3206" max="3206" width="28.625" bestFit="1" customWidth="1"/>
    <col min="3207" max="3207" width="39.5" bestFit="1" customWidth="1"/>
    <col min="3208" max="3208" width="42.75" bestFit="1" customWidth="1"/>
    <col min="3209" max="3209" width="23.125" bestFit="1" customWidth="1"/>
    <col min="3210" max="3210" width="55.25" bestFit="1" customWidth="1"/>
    <col min="3211" max="3211" width="28.625" bestFit="1" customWidth="1"/>
    <col min="3212" max="3212" width="39.5" bestFit="1" customWidth="1"/>
    <col min="3213" max="3213" width="42.75" bestFit="1" customWidth="1"/>
    <col min="3214" max="3214" width="23.125" bestFit="1" customWidth="1"/>
    <col min="3215" max="3215" width="55.25" bestFit="1" customWidth="1"/>
    <col min="3216" max="3216" width="28.625" bestFit="1" customWidth="1"/>
    <col min="3217" max="3217" width="43.25" bestFit="1" customWidth="1"/>
    <col min="3218" max="3218" width="46.5" bestFit="1" customWidth="1"/>
    <col min="3219" max="3219" width="26.875" bestFit="1" customWidth="1"/>
    <col min="3220" max="3220" width="59" bestFit="1" customWidth="1"/>
    <col min="3221" max="3221" width="32.375" bestFit="1" customWidth="1"/>
    <col min="3222" max="3222" width="44.625" bestFit="1" customWidth="1"/>
    <col min="3223" max="3223" width="47.75" bestFit="1" customWidth="1"/>
    <col min="3224" max="3224" width="28.25" bestFit="1" customWidth="1"/>
    <col min="3225" max="3225" width="60.375" bestFit="1" customWidth="1"/>
    <col min="3226" max="3226" width="33.875" bestFit="1" customWidth="1"/>
    <col min="3227" max="3227" width="27.25" bestFit="1" customWidth="1"/>
    <col min="3228" max="3228" width="59.375" bestFit="1" customWidth="1"/>
    <col min="3229" max="3229" width="32.75" bestFit="1" customWidth="1"/>
    <col min="3230" max="3230" width="23.125" bestFit="1" customWidth="1"/>
    <col min="3231" max="3231" width="55.25" bestFit="1" customWidth="1"/>
    <col min="3232" max="3232" width="28.625" bestFit="1" customWidth="1"/>
    <col min="3233" max="3233" width="27.25" bestFit="1" customWidth="1"/>
    <col min="3234" max="3234" width="59.375" bestFit="1" customWidth="1"/>
    <col min="3235" max="3235" width="32.75" bestFit="1" customWidth="1"/>
    <col min="3236" max="3236" width="23.125" bestFit="1" customWidth="1"/>
    <col min="3237" max="3237" width="55.25" bestFit="1" customWidth="1"/>
    <col min="3238" max="3238" width="28.625" bestFit="1" customWidth="1"/>
    <col min="3239" max="3239" width="27.25" bestFit="1" customWidth="1"/>
    <col min="3240" max="3240" width="59.375" bestFit="1" customWidth="1"/>
    <col min="3241" max="3241" width="32.75" bestFit="1" customWidth="1"/>
    <col min="3242" max="3242" width="23.125" bestFit="1" customWidth="1"/>
    <col min="3243" max="3243" width="55.25" bestFit="1" customWidth="1"/>
    <col min="3244" max="3244" width="28.625" bestFit="1" customWidth="1"/>
    <col min="3245" max="3245" width="26.75" bestFit="1" customWidth="1"/>
    <col min="3246" max="3246" width="58.875" bestFit="1" customWidth="1"/>
    <col min="3247" max="3247" width="32.25" bestFit="1" customWidth="1"/>
    <col min="3248" max="3248" width="30" bestFit="1" customWidth="1"/>
    <col min="3249" max="3249" width="62" bestFit="1" customWidth="1"/>
    <col min="3250" max="3250" width="35.5" bestFit="1" customWidth="1"/>
    <col min="3251" max="3251" width="23.125" bestFit="1" customWidth="1"/>
    <col min="3252" max="3252" width="55.25" bestFit="1" customWidth="1"/>
    <col min="3253" max="3253" width="28.625" bestFit="1" customWidth="1"/>
    <col min="3254" max="3254" width="27.25" bestFit="1" customWidth="1"/>
    <col min="3255" max="3255" width="59.375" bestFit="1" customWidth="1"/>
    <col min="3256" max="3256" width="32.75" bestFit="1" customWidth="1"/>
    <col min="3257" max="3257" width="23.125" bestFit="1" customWidth="1"/>
    <col min="3258" max="3258" width="55.25" bestFit="1" customWidth="1"/>
    <col min="3259" max="3259" width="28.625" bestFit="1" customWidth="1"/>
    <col min="3260" max="3260" width="25.75" bestFit="1" customWidth="1"/>
    <col min="3261" max="3261" width="57.75" bestFit="1" customWidth="1"/>
    <col min="3262" max="3262" width="31.25" bestFit="1" customWidth="1"/>
    <col min="3263" max="3263" width="26.875" bestFit="1" customWidth="1"/>
    <col min="3264" max="3264" width="59" bestFit="1" customWidth="1"/>
    <col min="3265" max="3265" width="32.375" bestFit="1" customWidth="1"/>
    <col min="3266" max="3266" width="26.375" bestFit="1" customWidth="1"/>
    <col min="3267" max="3267" width="58.5" bestFit="1" customWidth="1"/>
    <col min="3268" max="3268" width="31.875" bestFit="1" customWidth="1"/>
    <col min="3269" max="3269" width="23.125" bestFit="1" customWidth="1"/>
    <col min="3270" max="3270" width="55.25" bestFit="1" customWidth="1"/>
    <col min="3271" max="3271" width="28.625" bestFit="1" customWidth="1"/>
    <col min="3272" max="3272" width="27.25" bestFit="1" customWidth="1"/>
    <col min="3273" max="3273" width="59.375" bestFit="1" customWidth="1"/>
    <col min="3274" max="3274" width="32.75" bestFit="1" customWidth="1"/>
    <col min="3275" max="3275" width="27.25" bestFit="1" customWidth="1"/>
    <col min="3276" max="3276" width="59.375" bestFit="1" customWidth="1"/>
    <col min="3277" max="3277" width="32.75" bestFit="1" customWidth="1"/>
    <col min="3278" max="3278" width="23.125" bestFit="1" customWidth="1"/>
    <col min="3279" max="3279" width="55.25" bestFit="1" customWidth="1"/>
    <col min="3280" max="3280" width="28.625" bestFit="1" customWidth="1"/>
    <col min="3281" max="3281" width="27.25" bestFit="1" customWidth="1"/>
    <col min="3282" max="3282" width="59.375" bestFit="1" customWidth="1"/>
    <col min="3283" max="3283" width="32.75" bestFit="1" customWidth="1"/>
    <col min="3284" max="3284" width="23.125" bestFit="1" customWidth="1"/>
    <col min="3285" max="3285" width="55.25" bestFit="1" customWidth="1"/>
    <col min="3286" max="3286" width="28.625" bestFit="1" customWidth="1"/>
    <col min="3287" max="3287" width="28.875" bestFit="1" customWidth="1"/>
    <col min="3288" max="3288" width="61" bestFit="1" customWidth="1"/>
    <col min="3289" max="3289" width="34.5" bestFit="1" customWidth="1"/>
    <col min="3290" max="3290" width="30" bestFit="1" customWidth="1"/>
    <col min="3291" max="3291" width="62" bestFit="1" customWidth="1"/>
    <col min="3292" max="3292" width="35.5" bestFit="1" customWidth="1"/>
    <col min="3293" max="3293" width="28.875" bestFit="1" customWidth="1"/>
    <col min="3294" max="3294" width="61" bestFit="1" customWidth="1"/>
    <col min="3295" max="3295" width="34.5" bestFit="1" customWidth="1"/>
    <col min="3296" max="3296" width="23.125" bestFit="1" customWidth="1"/>
    <col min="3297" max="3297" width="55.25" bestFit="1" customWidth="1"/>
    <col min="3298" max="3298" width="28.625" bestFit="1" customWidth="1"/>
    <col min="3299" max="3299" width="27.25" bestFit="1" customWidth="1"/>
    <col min="3300" max="3300" width="59.375" bestFit="1" customWidth="1"/>
    <col min="3301" max="3301" width="32.75" bestFit="1" customWidth="1"/>
    <col min="3302" max="3302" width="28.25" bestFit="1" customWidth="1"/>
    <col min="3303" max="3303" width="60.375" bestFit="1" customWidth="1"/>
    <col min="3304" max="3304" width="33.875" bestFit="1" customWidth="1"/>
    <col min="3305" max="3305" width="26.875" bestFit="1" customWidth="1"/>
    <col min="3306" max="3306" width="59" bestFit="1" customWidth="1"/>
    <col min="3307" max="3307" width="32.375" bestFit="1" customWidth="1"/>
    <col min="3308" max="3308" width="23.125" bestFit="1" customWidth="1"/>
    <col min="3309" max="3309" width="55.25" bestFit="1" customWidth="1"/>
    <col min="3310" max="3310" width="28.625" bestFit="1" customWidth="1"/>
    <col min="3311" max="3311" width="23.125" bestFit="1" customWidth="1"/>
    <col min="3312" max="3312" width="55.25" bestFit="1" customWidth="1"/>
    <col min="3313" max="3313" width="28.625" bestFit="1" customWidth="1"/>
    <col min="3314" max="3314" width="26.875" bestFit="1" customWidth="1"/>
    <col min="3315" max="3315" width="59" bestFit="1" customWidth="1"/>
    <col min="3316" max="3316" width="32.375" bestFit="1" customWidth="1"/>
    <col min="3317" max="3317" width="26.875" bestFit="1" customWidth="1"/>
    <col min="3318" max="3318" width="59" bestFit="1" customWidth="1"/>
    <col min="3319" max="3319" width="32.375" bestFit="1" customWidth="1"/>
    <col min="3320" max="3320" width="25.875" bestFit="1" customWidth="1"/>
    <col min="3321" max="3321" width="57.875" bestFit="1" customWidth="1"/>
    <col min="3322" max="3322" width="31.375" bestFit="1" customWidth="1"/>
    <col min="3323" max="3323" width="23.125" bestFit="1" customWidth="1"/>
    <col min="3324" max="3324" width="55.25" bestFit="1" customWidth="1"/>
    <col min="3325" max="3325" width="28.625" bestFit="1" customWidth="1"/>
    <col min="3326" max="3326" width="27.25" bestFit="1" customWidth="1"/>
    <col min="3327" max="3327" width="59.375" bestFit="1" customWidth="1"/>
    <col min="3328" max="3328" width="32.75" bestFit="1" customWidth="1"/>
    <col min="3329" max="3329" width="28.25" bestFit="1" customWidth="1"/>
    <col min="3330" max="3330" width="60.375" bestFit="1" customWidth="1"/>
    <col min="3331" max="3331" width="33.875" bestFit="1" customWidth="1"/>
    <col min="3332" max="3332" width="23.125" bestFit="1" customWidth="1"/>
    <col min="3333" max="3333" width="55.25" bestFit="1" customWidth="1"/>
    <col min="3334" max="3334" width="28.625" bestFit="1" customWidth="1"/>
    <col min="3335" max="3335" width="27.25" bestFit="1" customWidth="1"/>
    <col min="3336" max="3336" width="59.375" bestFit="1" customWidth="1"/>
    <col min="3337" max="3337" width="32.75" bestFit="1" customWidth="1"/>
    <col min="3338" max="3338" width="28.25" bestFit="1" customWidth="1"/>
    <col min="3339" max="3339" width="60.375" bestFit="1" customWidth="1"/>
    <col min="3340" max="3340" width="33.875" bestFit="1" customWidth="1"/>
    <col min="3341" max="3341" width="23.125" bestFit="1" customWidth="1"/>
    <col min="3342" max="3342" width="55.25" bestFit="1" customWidth="1"/>
    <col min="3343" max="3343" width="28.625" bestFit="1" customWidth="1"/>
    <col min="3344" max="3344" width="27.25" bestFit="1" customWidth="1"/>
    <col min="3345" max="3345" width="59.375" bestFit="1" customWidth="1"/>
    <col min="3346" max="3346" width="32.75" bestFit="1" customWidth="1"/>
    <col min="3347" max="3347" width="23.125" bestFit="1" customWidth="1"/>
    <col min="3348" max="3348" width="55.25" bestFit="1" customWidth="1"/>
    <col min="3349" max="3349" width="28.625" bestFit="1" customWidth="1"/>
    <col min="3350" max="3350" width="27.25" bestFit="1" customWidth="1"/>
    <col min="3351" max="3351" width="59.375" bestFit="1" customWidth="1"/>
    <col min="3352" max="3352" width="32.75" bestFit="1" customWidth="1"/>
    <col min="3353" max="3353" width="28.25" bestFit="1" customWidth="1"/>
    <col min="3354" max="3354" width="60.375" bestFit="1" customWidth="1"/>
    <col min="3355" max="3355" width="33.875" bestFit="1" customWidth="1"/>
    <col min="3356" max="3356" width="23.125" bestFit="1" customWidth="1"/>
    <col min="3357" max="3357" width="55.25" bestFit="1" customWidth="1"/>
    <col min="3358" max="3358" width="28.625" bestFit="1" customWidth="1"/>
    <col min="3359" max="3359" width="27.25" bestFit="1" customWidth="1"/>
    <col min="3360" max="3360" width="59.375" bestFit="1" customWidth="1"/>
    <col min="3361" max="3361" width="32.75" bestFit="1" customWidth="1"/>
    <col min="3362" max="3362" width="28.25" bestFit="1" customWidth="1"/>
    <col min="3363" max="3363" width="60.375" bestFit="1" customWidth="1"/>
    <col min="3364" max="3364" width="33.875" bestFit="1" customWidth="1"/>
    <col min="3365" max="3365" width="23.125" bestFit="1" customWidth="1"/>
    <col min="3366" max="3366" width="55.25" bestFit="1" customWidth="1"/>
    <col min="3367" max="3367" width="28.625" bestFit="1" customWidth="1"/>
    <col min="3368" max="3368" width="27.25" bestFit="1" customWidth="1"/>
    <col min="3369" max="3369" width="59.375" bestFit="1" customWidth="1"/>
    <col min="3370" max="3370" width="32.75" bestFit="1" customWidth="1"/>
    <col min="3371" max="3371" width="28.25" bestFit="1" customWidth="1"/>
    <col min="3372" max="3372" width="60.375" bestFit="1" customWidth="1"/>
    <col min="3373" max="3373" width="33.875" bestFit="1" customWidth="1"/>
    <col min="3374" max="3374" width="23.125" bestFit="1" customWidth="1"/>
    <col min="3375" max="3375" width="55.25" bestFit="1" customWidth="1"/>
    <col min="3376" max="3376" width="28.625" bestFit="1" customWidth="1"/>
    <col min="3377" max="3377" width="27.25" bestFit="1" customWidth="1"/>
    <col min="3378" max="3378" width="59.375" bestFit="1" customWidth="1"/>
    <col min="3379" max="3379" width="32.75" bestFit="1" customWidth="1"/>
    <col min="3380" max="3380" width="28.25" bestFit="1" customWidth="1"/>
    <col min="3381" max="3381" width="60.375" bestFit="1" customWidth="1"/>
    <col min="3382" max="3382" width="33.875" bestFit="1" customWidth="1"/>
    <col min="3383" max="3383" width="23.125" bestFit="1" customWidth="1"/>
    <col min="3384" max="3384" width="55.25" bestFit="1" customWidth="1"/>
    <col min="3385" max="3385" width="28.625" bestFit="1" customWidth="1"/>
    <col min="3386" max="3386" width="27.25" bestFit="1" customWidth="1"/>
    <col min="3387" max="3387" width="59.375" bestFit="1" customWidth="1"/>
    <col min="3388" max="3388" width="32.75" bestFit="1" customWidth="1"/>
    <col min="3389" max="3389" width="28.25" bestFit="1" customWidth="1"/>
    <col min="3390" max="3390" width="60.375" bestFit="1" customWidth="1"/>
    <col min="3391" max="3391" width="33.875" bestFit="1" customWidth="1"/>
    <col min="3392" max="3392" width="23.125" bestFit="1" customWidth="1"/>
    <col min="3393" max="3393" width="55.25" bestFit="1" customWidth="1"/>
    <col min="3394" max="3394" width="28.625" bestFit="1" customWidth="1"/>
    <col min="3395" max="3395" width="27.25" bestFit="1" customWidth="1"/>
    <col min="3396" max="3396" width="59.375" bestFit="1" customWidth="1"/>
    <col min="3397" max="3397" width="32.75" bestFit="1" customWidth="1"/>
    <col min="3398" max="3398" width="28.25" bestFit="1" customWidth="1"/>
    <col min="3399" max="3399" width="60.375" bestFit="1" customWidth="1"/>
    <col min="3400" max="3400" width="33.875" bestFit="1" customWidth="1"/>
    <col min="3401" max="3401" width="23.125" bestFit="1" customWidth="1"/>
    <col min="3402" max="3402" width="55.25" bestFit="1" customWidth="1"/>
    <col min="3403" max="3403" width="28.625" bestFit="1" customWidth="1"/>
    <col min="3404" max="3404" width="27.25" bestFit="1" customWidth="1"/>
    <col min="3405" max="3405" width="59.375" bestFit="1" customWidth="1"/>
    <col min="3406" max="3406" width="32.75" bestFit="1" customWidth="1"/>
    <col min="3407" max="3407" width="28.25" bestFit="1" customWidth="1"/>
    <col min="3408" max="3408" width="60.375" bestFit="1" customWidth="1"/>
    <col min="3409" max="3409" width="33.875" bestFit="1" customWidth="1"/>
    <col min="3410" max="3410" width="23.125" bestFit="1" customWidth="1"/>
    <col min="3411" max="3411" width="55.25" bestFit="1" customWidth="1"/>
    <col min="3412" max="3412" width="28.625" bestFit="1" customWidth="1"/>
    <col min="3413" max="3413" width="27.25" bestFit="1" customWidth="1"/>
    <col min="3414" max="3414" width="59.375" bestFit="1" customWidth="1"/>
    <col min="3415" max="3415" width="32.75" bestFit="1" customWidth="1"/>
    <col min="3416" max="3416" width="28.25" bestFit="1" customWidth="1"/>
    <col min="3417" max="3417" width="60.375" bestFit="1" customWidth="1"/>
    <col min="3418" max="3418" width="33.875" bestFit="1" customWidth="1"/>
    <col min="3419" max="3419" width="23.125" bestFit="1" customWidth="1"/>
    <col min="3420" max="3420" width="55.25" bestFit="1" customWidth="1"/>
    <col min="3421" max="3421" width="28.625" bestFit="1" customWidth="1"/>
    <col min="3422" max="3422" width="27.25" bestFit="1" customWidth="1"/>
    <col min="3423" max="3423" width="59.375" bestFit="1" customWidth="1"/>
    <col min="3424" max="3424" width="32.75" bestFit="1" customWidth="1"/>
    <col min="3425" max="3425" width="28.25" bestFit="1" customWidth="1"/>
    <col min="3426" max="3426" width="60.375" bestFit="1" customWidth="1"/>
    <col min="3427" max="3427" width="33.875" bestFit="1" customWidth="1"/>
    <col min="3428" max="3428" width="23.125" bestFit="1" customWidth="1"/>
    <col min="3429" max="3429" width="55.25" bestFit="1" customWidth="1"/>
    <col min="3430" max="3430" width="28.625" bestFit="1" customWidth="1"/>
    <col min="3431" max="3431" width="27.25" bestFit="1" customWidth="1"/>
    <col min="3432" max="3432" width="59.375" bestFit="1" customWidth="1"/>
    <col min="3433" max="3433" width="32.75" bestFit="1" customWidth="1"/>
    <col min="3434" max="3434" width="28.25" bestFit="1" customWidth="1"/>
    <col min="3435" max="3435" width="60.375" bestFit="1" customWidth="1"/>
    <col min="3436" max="3436" width="33.875" bestFit="1" customWidth="1"/>
    <col min="3437" max="3437" width="23.125" bestFit="1" customWidth="1"/>
    <col min="3438" max="3438" width="55.25" bestFit="1" customWidth="1"/>
    <col min="3439" max="3439" width="28.625" bestFit="1" customWidth="1"/>
    <col min="3440" max="3440" width="25.75" bestFit="1" customWidth="1"/>
    <col min="3441" max="3441" width="57.75" bestFit="1" customWidth="1"/>
    <col min="3442" max="3442" width="31.25" bestFit="1" customWidth="1"/>
    <col min="3443" max="3443" width="28.25" bestFit="1" customWidth="1"/>
    <col min="3444" max="3444" width="60.375" bestFit="1" customWidth="1"/>
    <col min="3445" max="3445" width="33.875" bestFit="1" customWidth="1"/>
    <col min="3446" max="3446" width="23.125" bestFit="1" customWidth="1"/>
    <col min="3447" max="3447" width="55.25" bestFit="1" customWidth="1"/>
    <col min="3448" max="3448" width="28.625" bestFit="1" customWidth="1"/>
    <col min="3449" max="3449" width="27.25" bestFit="1" customWidth="1"/>
    <col min="3450" max="3450" width="59.375" bestFit="1" customWidth="1"/>
    <col min="3451" max="3451" width="32.75" bestFit="1" customWidth="1"/>
    <col min="3452" max="3452" width="28.25" bestFit="1" customWidth="1"/>
    <col min="3453" max="3453" width="60.375" bestFit="1" customWidth="1"/>
    <col min="3454" max="3454" width="33.875" bestFit="1" customWidth="1"/>
    <col min="3455" max="3455" width="23.125" bestFit="1" customWidth="1"/>
    <col min="3456" max="3456" width="55.25" bestFit="1" customWidth="1"/>
    <col min="3457" max="3457" width="28.625" bestFit="1" customWidth="1"/>
    <col min="3458" max="3458" width="27.25" bestFit="1" customWidth="1"/>
    <col min="3459" max="3459" width="59.375" bestFit="1" customWidth="1"/>
    <col min="3460" max="3460" width="32.75" bestFit="1" customWidth="1"/>
    <col min="3461" max="3461" width="28.25" bestFit="1" customWidth="1"/>
    <col min="3462" max="3462" width="60.375" bestFit="1" customWidth="1"/>
    <col min="3463" max="3463" width="33.875" bestFit="1" customWidth="1"/>
    <col min="3464" max="3464" width="23.125" bestFit="1" customWidth="1"/>
    <col min="3465" max="3465" width="55.25" bestFit="1" customWidth="1"/>
    <col min="3466" max="3466" width="28.625" bestFit="1" customWidth="1"/>
    <col min="3467" max="3467" width="27.25" bestFit="1" customWidth="1"/>
    <col min="3468" max="3468" width="59.375" bestFit="1" customWidth="1"/>
    <col min="3469" max="3469" width="32.75" bestFit="1" customWidth="1"/>
    <col min="3470" max="3470" width="28.25" bestFit="1" customWidth="1"/>
    <col min="3471" max="3471" width="60.375" bestFit="1" customWidth="1"/>
    <col min="3472" max="3472" width="33.875" bestFit="1" customWidth="1"/>
    <col min="3473" max="3473" width="23.125" bestFit="1" customWidth="1"/>
    <col min="3474" max="3474" width="55.25" bestFit="1" customWidth="1"/>
    <col min="3475" max="3475" width="28.625" bestFit="1" customWidth="1"/>
    <col min="3476" max="3476" width="27.25" bestFit="1" customWidth="1"/>
    <col min="3477" max="3477" width="59.375" bestFit="1" customWidth="1"/>
    <col min="3478" max="3478" width="32.75" bestFit="1" customWidth="1"/>
    <col min="3479" max="3479" width="28.25" bestFit="1" customWidth="1"/>
    <col min="3480" max="3480" width="60.375" bestFit="1" customWidth="1"/>
    <col min="3481" max="3481" width="33.875" bestFit="1" customWidth="1"/>
    <col min="3482" max="3482" width="23.125" bestFit="1" customWidth="1"/>
    <col min="3483" max="3483" width="55.25" bestFit="1" customWidth="1"/>
    <col min="3484" max="3484" width="28.625" bestFit="1" customWidth="1"/>
    <col min="3485" max="3485" width="27.25" bestFit="1" customWidth="1"/>
    <col min="3486" max="3486" width="59.375" bestFit="1" customWidth="1"/>
    <col min="3487" max="3487" width="32.75" bestFit="1" customWidth="1"/>
    <col min="3488" max="3488" width="28.25" bestFit="1" customWidth="1"/>
    <col min="3489" max="3489" width="60.375" bestFit="1" customWidth="1"/>
    <col min="3490" max="3490" width="33.875" bestFit="1" customWidth="1"/>
    <col min="3491" max="3491" width="23.125" bestFit="1" customWidth="1"/>
    <col min="3492" max="3492" width="55.25" bestFit="1" customWidth="1"/>
    <col min="3493" max="3493" width="28.625" bestFit="1" customWidth="1"/>
    <col min="3494" max="3494" width="25.75" bestFit="1" customWidth="1"/>
    <col min="3495" max="3495" width="57.75" bestFit="1" customWidth="1"/>
    <col min="3496" max="3496" width="31.25" bestFit="1" customWidth="1"/>
    <col min="3497" max="3497" width="28.25" bestFit="1" customWidth="1"/>
    <col min="3498" max="3498" width="60.375" bestFit="1" customWidth="1"/>
    <col min="3499" max="3499" width="33.875" bestFit="1" customWidth="1"/>
    <col min="3500" max="3500" width="23.125" bestFit="1" customWidth="1"/>
    <col min="3501" max="3501" width="55.25" bestFit="1" customWidth="1"/>
    <col min="3502" max="3502" width="28.625" bestFit="1" customWidth="1"/>
    <col min="3503" max="3503" width="27.25" bestFit="1" customWidth="1"/>
    <col min="3504" max="3504" width="59.375" bestFit="1" customWidth="1"/>
    <col min="3505" max="3505" width="32.75" bestFit="1" customWidth="1"/>
    <col min="3506" max="3506" width="28.25" bestFit="1" customWidth="1"/>
    <col min="3507" max="3507" width="60.375" bestFit="1" customWidth="1"/>
    <col min="3508" max="3508" width="33.875" bestFit="1" customWidth="1"/>
    <col min="3509" max="3509" width="23.125" bestFit="1" customWidth="1"/>
    <col min="3510" max="3510" width="55.25" bestFit="1" customWidth="1"/>
    <col min="3511" max="3511" width="28.625" bestFit="1" customWidth="1"/>
    <col min="3512" max="3512" width="27.25" bestFit="1" customWidth="1"/>
    <col min="3513" max="3513" width="59.375" bestFit="1" customWidth="1"/>
    <col min="3514" max="3514" width="32.75" bestFit="1" customWidth="1"/>
    <col min="3515" max="3515" width="27.25" bestFit="1" customWidth="1"/>
    <col min="3516" max="3516" width="59.375" bestFit="1" customWidth="1"/>
    <col min="3517" max="3517" width="32.75" bestFit="1" customWidth="1"/>
    <col min="3518" max="3518" width="23.125" bestFit="1" customWidth="1"/>
    <col min="3519" max="3519" width="55.25" bestFit="1" customWidth="1"/>
    <col min="3520" max="3520" width="28.625" bestFit="1" customWidth="1"/>
    <col min="3521" max="3521" width="27.25" bestFit="1" customWidth="1"/>
    <col min="3522" max="3522" width="59.375" bestFit="1" customWidth="1"/>
    <col min="3523" max="3523" width="32.75" bestFit="1" customWidth="1"/>
    <col min="3524" max="3524" width="23.125" bestFit="1" customWidth="1"/>
    <col min="3525" max="3525" width="55.25" bestFit="1" customWidth="1"/>
    <col min="3526" max="3526" width="28.625" bestFit="1" customWidth="1"/>
    <col min="3527" max="3527" width="28.375" bestFit="1" customWidth="1"/>
    <col min="3528" max="3528" width="60.5" bestFit="1" customWidth="1"/>
    <col min="3529" max="3529" width="34" bestFit="1" customWidth="1"/>
    <col min="3530" max="3530" width="28.375" bestFit="1" customWidth="1"/>
    <col min="3531" max="3531" width="60.5" bestFit="1" customWidth="1"/>
    <col min="3532" max="3532" width="34" bestFit="1" customWidth="1"/>
    <col min="3533" max="3533" width="23.125" bestFit="1" customWidth="1"/>
    <col min="3534" max="3534" width="55.25" bestFit="1" customWidth="1"/>
    <col min="3535" max="3535" width="28.625" bestFit="1" customWidth="1"/>
    <col min="3536" max="3536" width="27.25" bestFit="1" customWidth="1"/>
    <col min="3537" max="3537" width="59.375" bestFit="1" customWidth="1"/>
    <col min="3538" max="3538" width="32.75" bestFit="1" customWidth="1"/>
    <col min="3539" max="3539" width="23.125" bestFit="1" customWidth="1"/>
    <col min="3540" max="3540" width="55.25" bestFit="1" customWidth="1"/>
    <col min="3541" max="3541" width="28.625" bestFit="1" customWidth="1"/>
    <col min="3542" max="3542" width="26.25" bestFit="1" customWidth="1"/>
    <col min="3543" max="3543" width="58.375" bestFit="1" customWidth="1"/>
    <col min="3544" max="3544" width="31.75" bestFit="1" customWidth="1"/>
    <col min="3545" max="3545" width="23.125" bestFit="1" customWidth="1"/>
    <col min="3546" max="3546" width="55.25" bestFit="1" customWidth="1"/>
    <col min="3547" max="3547" width="28.625" bestFit="1" customWidth="1"/>
    <col min="3548" max="3548" width="26.25" bestFit="1" customWidth="1"/>
    <col min="3549" max="3549" width="58.375" bestFit="1" customWidth="1"/>
    <col min="3550" max="3550" width="31.75" bestFit="1" customWidth="1"/>
    <col min="3551" max="3551" width="23.125" bestFit="1" customWidth="1"/>
    <col min="3552" max="3552" width="55.25" bestFit="1" customWidth="1"/>
    <col min="3553" max="3553" width="28.625" bestFit="1" customWidth="1"/>
    <col min="3554" max="3554" width="27.25" bestFit="1" customWidth="1"/>
    <col min="3555" max="3555" width="59.375" bestFit="1" customWidth="1"/>
    <col min="3556" max="3556" width="32.75" bestFit="1" customWidth="1"/>
    <col min="3557" max="3557" width="23.125" bestFit="1" customWidth="1"/>
    <col min="3558" max="3558" width="55.25" bestFit="1" customWidth="1"/>
    <col min="3559" max="3559" width="28.625" bestFit="1" customWidth="1"/>
    <col min="3560" max="3560" width="27.25" bestFit="1" customWidth="1"/>
    <col min="3561" max="3561" width="59.375" bestFit="1" customWidth="1"/>
    <col min="3562" max="3562" width="32.75" bestFit="1" customWidth="1"/>
    <col min="3563" max="3563" width="23.125" bestFit="1" customWidth="1"/>
    <col min="3564" max="3564" width="55.25" bestFit="1" customWidth="1"/>
    <col min="3565" max="3565" width="28.625" bestFit="1" customWidth="1"/>
    <col min="3566" max="3566" width="27.25" bestFit="1" customWidth="1"/>
    <col min="3567" max="3567" width="59.375" bestFit="1" customWidth="1"/>
    <col min="3568" max="3568" width="32.75" bestFit="1" customWidth="1"/>
    <col min="3569" max="3569" width="23.125" bestFit="1" customWidth="1"/>
    <col min="3570" max="3570" width="55.25" bestFit="1" customWidth="1"/>
    <col min="3571" max="3571" width="28.625" bestFit="1" customWidth="1"/>
    <col min="3572" max="3572" width="27.25" bestFit="1" customWidth="1"/>
    <col min="3573" max="3573" width="59.375" bestFit="1" customWidth="1"/>
    <col min="3574" max="3574" width="32.75" bestFit="1" customWidth="1"/>
    <col min="3575" max="3575" width="23.125" bestFit="1" customWidth="1"/>
    <col min="3576" max="3576" width="55.25" bestFit="1" customWidth="1"/>
    <col min="3577" max="3577" width="28.625" bestFit="1" customWidth="1"/>
    <col min="3578" max="3578" width="27.25" bestFit="1" customWidth="1"/>
    <col min="3579" max="3579" width="59.375" bestFit="1" customWidth="1"/>
    <col min="3580" max="3580" width="32.75" bestFit="1" customWidth="1"/>
    <col min="3581" max="3581" width="23.125" bestFit="1" customWidth="1"/>
    <col min="3582" max="3582" width="55.25" bestFit="1" customWidth="1"/>
    <col min="3583" max="3583" width="28.625" bestFit="1" customWidth="1"/>
    <col min="3584" max="3584" width="27.25" bestFit="1" customWidth="1"/>
    <col min="3585" max="3585" width="59.375" bestFit="1" customWidth="1"/>
    <col min="3586" max="3586" width="32.75" bestFit="1" customWidth="1"/>
    <col min="3587" max="3587" width="23.125" bestFit="1" customWidth="1"/>
    <col min="3588" max="3588" width="55.25" bestFit="1" customWidth="1"/>
    <col min="3589" max="3589" width="28.625" bestFit="1" customWidth="1"/>
    <col min="3590" max="3590" width="26.25" bestFit="1" customWidth="1"/>
    <col min="3591" max="3591" width="58.375" bestFit="1" customWidth="1"/>
    <col min="3592" max="3592" width="31.75" bestFit="1" customWidth="1"/>
    <col min="3593" max="3593" width="23.125" bestFit="1" customWidth="1"/>
    <col min="3594" max="3594" width="55.25" bestFit="1" customWidth="1"/>
    <col min="3595" max="3595" width="28.625" bestFit="1" customWidth="1"/>
    <col min="3596" max="3596" width="27.25" bestFit="1" customWidth="1"/>
    <col min="3597" max="3597" width="59.375" bestFit="1" customWidth="1"/>
    <col min="3598" max="3598" width="32.75" bestFit="1" customWidth="1"/>
    <col min="3599" max="3599" width="23.125" bestFit="1" customWidth="1"/>
    <col min="3600" max="3600" width="55.25" bestFit="1" customWidth="1"/>
    <col min="3601" max="3601" width="28.625" bestFit="1" customWidth="1"/>
    <col min="3602" max="3602" width="27.25" bestFit="1" customWidth="1"/>
    <col min="3603" max="3603" width="59.375" bestFit="1" customWidth="1"/>
    <col min="3604" max="3604" width="32.75" bestFit="1" customWidth="1"/>
    <col min="3605" max="3605" width="23.125" bestFit="1" customWidth="1"/>
    <col min="3606" max="3606" width="55.25" bestFit="1" customWidth="1"/>
    <col min="3607" max="3607" width="28.625" bestFit="1" customWidth="1"/>
    <col min="3608" max="3608" width="27.25" bestFit="1" customWidth="1"/>
    <col min="3609" max="3609" width="59.375" bestFit="1" customWidth="1"/>
    <col min="3610" max="3610" width="32.75" bestFit="1" customWidth="1"/>
    <col min="3611" max="3611" width="23.125" bestFit="1" customWidth="1"/>
    <col min="3612" max="3612" width="55.25" bestFit="1" customWidth="1"/>
    <col min="3613" max="3613" width="28.625" bestFit="1" customWidth="1"/>
    <col min="3614" max="3614" width="27.25" bestFit="1" customWidth="1"/>
    <col min="3615" max="3615" width="59.375" bestFit="1" customWidth="1"/>
    <col min="3616" max="3616" width="32.75" bestFit="1" customWidth="1"/>
    <col min="3617" max="3617" width="23.125" bestFit="1" customWidth="1"/>
    <col min="3618" max="3618" width="55.25" bestFit="1" customWidth="1"/>
    <col min="3619" max="3619" width="28.625" bestFit="1" customWidth="1"/>
    <col min="3620" max="3620" width="27.25" bestFit="1" customWidth="1"/>
    <col min="3621" max="3621" width="59.375" bestFit="1" customWidth="1"/>
    <col min="3622" max="3622" width="32.75" bestFit="1" customWidth="1"/>
    <col min="3623" max="3623" width="23.125" bestFit="1" customWidth="1"/>
    <col min="3624" max="3624" width="55.25" bestFit="1" customWidth="1"/>
    <col min="3625" max="3625" width="28.625" bestFit="1" customWidth="1"/>
    <col min="3626" max="3626" width="27.25" bestFit="1" customWidth="1"/>
    <col min="3627" max="3627" width="59.375" bestFit="1" customWidth="1"/>
    <col min="3628" max="3628" width="32.75" bestFit="1" customWidth="1"/>
    <col min="3629" max="3629" width="23.125" bestFit="1" customWidth="1"/>
    <col min="3630" max="3630" width="55.25" bestFit="1" customWidth="1"/>
    <col min="3631" max="3631" width="28.625" bestFit="1" customWidth="1"/>
    <col min="3632" max="3632" width="27.25" bestFit="1" customWidth="1"/>
    <col min="3633" max="3633" width="59.375" bestFit="1" customWidth="1"/>
    <col min="3634" max="3634" width="32.75" bestFit="1" customWidth="1"/>
    <col min="3635" max="3635" width="23.125" bestFit="1" customWidth="1"/>
    <col min="3636" max="3636" width="55.25" bestFit="1" customWidth="1"/>
    <col min="3637" max="3637" width="28.625" bestFit="1" customWidth="1"/>
    <col min="3638" max="3638" width="27.25" bestFit="1" customWidth="1"/>
    <col min="3639" max="3639" width="59.375" bestFit="1" customWidth="1"/>
    <col min="3640" max="3640" width="32.75" bestFit="1" customWidth="1"/>
    <col min="3641" max="3641" width="23.125" bestFit="1" customWidth="1"/>
    <col min="3642" max="3642" width="55.25" bestFit="1" customWidth="1"/>
    <col min="3643" max="3643" width="28.625" bestFit="1" customWidth="1"/>
    <col min="3644" max="3644" width="27.25" bestFit="1" customWidth="1"/>
    <col min="3645" max="3645" width="59.375" bestFit="1" customWidth="1"/>
    <col min="3646" max="3646" width="32.75" bestFit="1" customWidth="1"/>
    <col min="3647" max="3647" width="23.125" bestFit="1" customWidth="1"/>
    <col min="3648" max="3648" width="55.25" bestFit="1" customWidth="1"/>
    <col min="3649" max="3649" width="28.625" bestFit="1" customWidth="1"/>
    <col min="3650" max="3650" width="27.25" bestFit="1" customWidth="1"/>
    <col min="3651" max="3651" width="59.375" bestFit="1" customWidth="1"/>
    <col min="3652" max="3652" width="32.75" bestFit="1" customWidth="1"/>
    <col min="3653" max="3653" width="23.125" bestFit="1" customWidth="1"/>
    <col min="3654" max="3654" width="55.25" bestFit="1" customWidth="1"/>
    <col min="3655" max="3655" width="28.625" bestFit="1" customWidth="1"/>
    <col min="3656" max="3656" width="27.25" bestFit="1" customWidth="1"/>
    <col min="3657" max="3657" width="59.375" bestFit="1" customWidth="1"/>
    <col min="3658" max="3658" width="32.75" bestFit="1" customWidth="1"/>
    <col min="3659" max="3659" width="23.125" bestFit="1" customWidth="1"/>
    <col min="3660" max="3660" width="55.25" bestFit="1" customWidth="1"/>
    <col min="3661" max="3661" width="28.625" bestFit="1" customWidth="1"/>
    <col min="3662" max="3662" width="27.25" bestFit="1" customWidth="1"/>
    <col min="3663" max="3663" width="59.375" bestFit="1" customWidth="1"/>
    <col min="3664" max="3664" width="32.75" bestFit="1" customWidth="1"/>
    <col min="3665" max="3665" width="23.125" bestFit="1" customWidth="1"/>
    <col min="3666" max="3666" width="55.25" bestFit="1" customWidth="1"/>
    <col min="3667" max="3667" width="28.625" bestFit="1" customWidth="1"/>
    <col min="3668" max="3668" width="27.25" bestFit="1" customWidth="1"/>
    <col min="3669" max="3669" width="59.375" bestFit="1" customWidth="1"/>
    <col min="3670" max="3670" width="32.75" bestFit="1" customWidth="1"/>
    <col min="3671" max="3671" width="23.125" bestFit="1" customWidth="1"/>
    <col min="3672" max="3672" width="55.25" bestFit="1" customWidth="1"/>
    <col min="3673" max="3673" width="28.625" bestFit="1" customWidth="1"/>
    <col min="3674" max="3674" width="27.25" bestFit="1" customWidth="1"/>
    <col min="3675" max="3675" width="59.375" bestFit="1" customWidth="1"/>
    <col min="3676" max="3676" width="32.75" bestFit="1" customWidth="1"/>
    <col min="3677" max="3677" width="23.125" bestFit="1" customWidth="1"/>
    <col min="3678" max="3678" width="55.25" bestFit="1" customWidth="1"/>
    <col min="3679" max="3679" width="28.625" bestFit="1" customWidth="1"/>
    <col min="3680" max="3680" width="27.25" bestFit="1" customWidth="1"/>
    <col min="3681" max="3681" width="59.375" bestFit="1" customWidth="1"/>
    <col min="3682" max="3682" width="32.75" bestFit="1" customWidth="1"/>
    <col min="3683" max="3683" width="23.125" bestFit="1" customWidth="1"/>
    <col min="3684" max="3684" width="55.25" bestFit="1" customWidth="1"/>
    <col min="3685" max="3685" width="28.625" bestFit="1" customWidth="1"/>
    <col min="3686" max="3686" width="27.25" bestFit="1" customWidth="1"/>
    <col min="3687" max="3687" width="59.375" bestFit="1" customWidth="1"/>
    <col min="3688" max="3688" width="32.75" bestFit="1" customWidth="1"/>
    <col min="3689" max="3689" width="23.125" bestFit="1" customWidth="1"/>
    <col min="3690" max="3690" width="55.25" bestFit="1" customWidth="1"/>
    <col min="3691" max="3691" width="28.625" bestFit="1" customWidth="1"/>
    <col min="3692" max="3692" width="23.125" bestFit="1" customWidth="1"/>
    <col min="3693" max="3693" width="55.25" bestFit="1" customWidth="1"/>
    <col min="3694" max="3694" width="28.625" bestFit="1" customWidth="1"/>
    <col min="3695" max="3695" width="27.25" bestFit="1" customWidth="1"/>
    <col min="3696" max="3696" width="59.375" bestFit="1" customWidth="1"/>
    <col min="3697" max="3697" width="32.75" bestFit="1" customWidth="1"/>
    <col min="3698" max="3698" width="23.125" bestFit="1" customWidth="1"/>
    <col min="3699" max="3699" width="55.25" bestFit="1" customWidth="1"/>
    <col min="3700" max="3700" width="28.625" bestFit="1" customWidth="1"/>
    <col min="3701" max="3701" width="25.75" bestFit="1" customWidth="1"/>
    <col min="3702" max="3702" width="57.75" bestFit="1" customWidth="1"/>
    <col min="3703" max="3703" width="31.25" bestFit="1" customWidth="1"/>
    <col min="3704" max="3704" width="23.125" bestFit="1" customWidth="1"/>
    <col min="3705" max="3705" width="55.25" bestFit="1" customWidth="1"/>
    <col min="3706" max="3706" width="28.625" bestFit="1" customWidth="1"/>
    <col min="3707" max="3707" width="27.25" bestFit="1" customWidth="1"/>
    <col min="3708" max="3708" width="59.375" bestFit="1" customWidth="1"/>
    <col min="3709" max="3709" width="32.75" bestFit="1" customWidth="1"/>
    <col min="3710" max="3710" width="23.125" bestFit="1" customWidth="1"/>
    <col min="3711" max="3711" width="55.25" bestFit="1" customWidth="1"/>
    <col min="3712" max="3712" width="28.625" bestFit="1" customWidth="1"/>
    <col min="3713" max="3713" width="26.75" bestFit="1" customWidth="1"/>
    <col min="3714" max="3714" width="58.875" bestFit="1" customWidth="1"/>
    <col min="3715" max="3715" width="32.25" bestFit="1" customWidth="1"/>
    <col min="3716" max="3716" width="23.125" bestFit="1" customWidth="1"/>
    <col min="3717" max="3717" width="55.25" bestFit="1" customWidth="1"/>
    <col min="3718" max="3718" width="28.625" bestFit="1" customWidth="1"/>
    <col min="3719" max="3719" width="26.75" bestFit="1" customWidth="1"/>
    <col min="3720" max="3720" width="58.875" bestFit="1" customWidth="1"/>
    <col min="3721" max="3721" width="32.25" bestFit="1" customWidth="1"/>
    <col min="3722" max="3722" width="23.125" bestFit="1" customWidth="1"/>
    <col min="3723" max="3723" width="55.25" bestFit="1" customWidth="1"/>
    <col min="3724" max="3724" width="28.625" bestFit="1" customWidth="1"/>
    <col min="3725" max="3725" width="28.375" bestFit="1" customWidth="1"/>
    <col min="3726" max="3726" width="60.5" bestFit="1" customWidth="1"/>
    <col min="3727" max="3727" width="34" bestFit="1" customWidth="1"/>
    <col min="3728" max="3728" width="29.5" bestFit="1" customWidth="1"/>
    <col min="3729" max="3729" width="61.5" bestFit="1" customWidth="1"/>
    <col min="3730" max="3730" width="35" bestFit="1" customWidth="1"/>
    <col min="3731" max="3731" width="23.125" bestFit="1" customWidth="1"/>
    <col min="3732" max="3732" width="55.25" bestFit="1" customWidth="1"/>
    <col min="3733" max="3733" width="28.625" bestFit="1" customWidth="1"/>
    <col min="3734" max="3734" width="27.25" bestFit="1" customWidth="1"/>
    <col min="3735" max="3735" width="59.375" bestFit="1" customWidth="1"/>
    <col min="3736" max="3736" width="32.75" bestFit="1" customWidth="1"/>
    <col min="3737" max="3737" width="23.125" bestFit="1" customWidth="1"/>
    <col min="3738" max="3738" width="55.25" bestFit="1" customWidth="1"/>
    <col min="3739" max="3739" width="28.625" bestFit="1" customWidth="1"/>
    <col min="3740" max="3740" width="27.875" bestFit="1" customWidth="1"/>
    <col min="3741" max="3741" width="60" bestFit="1" customWidth="1"/>
    <col min="3742" max="3742" width="33.375" bestFit="1" customWidth="1"/>
    <col min="3743" max="3743" width="23.125" bestFit="1" customWidth="1"/>
    <col min="3744" max="3744" width="55.25" bestFit="1" customWidth="1"/>
    <col min="3745" max="3745" width="28.625" bestFit="1" customWidth="1"/>
    <col min="3746" max="3746" width="23.125" bestFit="1" customWidth="1"/>
    <col min="3747" max="3747" width="55.25" bestFit="1" customWidth="1"/>
    <col min="3748" max="3748" width="28.625" bestFit="1" customWidth="1"/>
    <col min="3749" max="3749" width="26.875" bestFit="1" customWidth="1"/>
    <col min="3750" max="3750" width="59" bestFit="1" customWidth="1"/>
    <col min="3751" max="3751" width="32.375" bestFit="1" customWidth="1"/>
    <col min="3752" max="3752" width="26.875" bestFit="1" customWidth="1"/>
    <col min="3753" max="3753" width="59" bestFit="1" customWidth="1"/>
    <col min="3754" max="3754" width="32.375" bestFit="1" customWidth="1"/>
    <col min="3755" max="3755" width="28.375" bestFit="1" customWidth="1"/>
    <col min="3756" max="3756" width="60.5" bestFit="1" customWidth="1"/>
    <col min="3757" max="3757" width="34" bestFit="1" customWidth="1"/>
    <col min="3758" max="3758" width="23.125" bestFit="1" customWidth="1"/>
    <col min="3759" max="3759" width="55.25" bestFit="1" customWidth="1"/>
    <col min="3760" max="3760" width="28.625" bestFit="1" customWidth="1"/>
    <col min="3761" max="3761" width="26.75" bestFit="1" customWidth="1"/>
    <col min="3762" max="3762" width="58.875" bestFit="1" customWidth="1"/>
    <col min="3763" max="3763" width="32.25" bestFit="1" customWidth="1"/>
    <col min="3764" max="3764" width="27.25" bestFit="1" customWidth="1"/>
    <col min="3765" max="3765" width="59.375" bestFit="1" customWidth="1"/>
    <col min="3766" max="3766" width="32.75" bestFit="1" customWidth="1"/>
    <col min="3767" max="3767" width="23.125" bestFit="1" customWidth="1"/>
    <col min="3768" max="3768" width="55.25" bestFit="1" customWidth="1"/>
    <col min="3769" max="3769" width="28.625" bestFit="1" customWidth="1"/>
    <col min="3770" max="3770" width="26.75" bestFit="1" customWidth="1"/>
    <col min="3771" max="3771" width="58.875" bestFit="1" customWidth="1"/>
    <col min="3772" max="3772" width="32.25" bestFit="1" customWidth="1"/>
    <col min="3773" max="3773" width="30.5" bestFit="1" customWidth="1"/>
    <col min="3774" max="3774" width="62.625" bestFit="1" customWidth="1"/>
    <col min="3775" max="3775" width="36" bestFit="1" customWidth="1"/>
    <col min="3776" max="3776" width="29.5" bestFit="1" customWidth="1"/>
    <col min="3777" max="3777" width="61.5" bestFit="1" customWidth="1"/>
    <col min="3778" max="3778" width="35" bestFit="1" customWidth="1"/>
    <col min="3779" max="3779" width="23.125" bestFit="1" customWidth="1"/>
    <col min="3780" max="3780" width="55.25" bestFit="1" customWidth="1"/>
    <col min="3781" max="3781" width="28.625" bestFit="1" customWidth="1"/>
    <col min="3782" max="3782" width="23.125" bestFit="1" customWidth="1"/>
    <col min="3783" max="3783" width="55.25" bestFit="1" customWidth="1"/>
    <col min="3784" max="3784" width="28.625" bestFit="1" customWidth="1"/>
    <col min="3785" max="3785" width="27.875" bestFit="1" customWidth="1"/>
    <col min="3786" max="3786" width="60" bestFit="1" customWidth="1"/>
    <col min="3787" max="3787" width="33.375" bestFit="1" customWidth="1"/>
    <col min="3788" max="3788" width="29.5" bestFit="1" customWidth="1"/>
    <col min="3789" max="3789" width="61.5" bestFit="1" customWidth="1"/>
    <col min="3790" max="3790" width="35" bestFit="1" customWidth="1"/>
    <col min="3791" max="3791" width="28.875" bestFit="1" customWidth="1"/>
    <col min="3792" max="3792" width="61" bestFit="1" customWidth="1"/>
    <col min="3793" max="3793" width="34.5" bestFit="1" customWidth="1"/>
    <col min="3794" max="3794" width="23.125" bestFit="1" customWidth="1"/>
    <col min="3795" max="3795" width="55.25" bestFit="1" customWidth="1"/>
    <col min="3796" max="3796" width="28.625" bestFit="1" customWidth="1"/>
    <col min="3797" max="3797" width="26.875" bestFit="1" customWidth="1"/>
    <col min="3798" max="3798" width="59" bestFit="1" customWidth="1"/>
    <col min="3799" max="3799" width="32.375" bestFit="1" customWidth="1"/>
    <col min="3800" max="3800" width="27.25" bestFit="1" customWidth="1"/>
    <col min="3801" max="3801" width="59.375" bestFit="1" customWidth="1"/>
    <col min="3802" max="3802" width="32.75" bestFit="1" customWidth="1"/>
    <col min="3803" max="3803" width="23.125" bestFit="1" customWidth="1"/>
    <col min="3804" max="3804" width="55.25" bestFit="1" customWidth="1"/>
    <col min="3805" max="3805" width="28.625" bestFit="1" customWidth="1"/>
    <col min="3806" max="3806" width="26.875" bestFit="1" customWidth="1"/>
    <col min="3807" max="3807" width="59" bestFit="1" customWidth="1"/>
    <col min="3808" max="3808" width="32.375" bestFit="1" customWidth="1"/>
    <col min="3809" max="3809" width="26.875" bestFit="1" customWidth="1"/>
    <col min="3810" max="3810" width="59" bestFit="1" customWidth="1"/>
    <col min="3811" max="3811" width="32.375" bestFit="1" customWidth="1"/>
    <col min="3812" max="3812" width="26.875" bestFit="1" customWidth="1"/>
    <col min="3813" max="3813" width="59" bestFit="1" customWidth="1"/>
    <col min="3814" max="3814" width="32.375" bestFit="1" customWidth="1"/>
    <col min="3815" max="3815" width="28.25" bestFit="1" customWidth="1"/>
    <col min="3816" max="3816" width="60.375" bestFit="1" customWidth="1"/>
    <col min="3817" max="3817" width="33.875" bestFit="1" customWidth="1"/>
  </cols>
  <sheetData>
    <row r="2" spans="1:8" x14ac:dyDescent="0.2">
      <c r="A2" s="69" t="s">
        <v>3</v>
      </c>
      <c r="B2" t="s">
        <v>491</v>
      </c>
    </row>
    <row r="4" spans="1:8" x14ac:dyDescent="0.2">
      <c r="A4" s="69" t="s">
        <v>886</v>
      </c>
      <c r="B4" t="s">
        <v>894</v>
      </c>
      <c r="C4" t="s">
        <v>892</v>
      </c>
      <c r="D4" t="s">
        <v>893</v>
      </c>
      <c r="E4" t="s">
        <v>891</v>
      </c>
      <c r="F4" t="s">
        <v>888</v>
      </c>
      <c r="G4" t="s">
        <v>890</v>
      </c>
      <c r="H4" t="s">
        <v>889</v>
      </c>
    </row>
    <row r="5" spans="1:8" x14ac:dyDescent="0.2">
      <c r="A5" s="70">
        <v>2019</v>
      </c>
      <c r="B5">
        <v>41.866666666666667</v>
      </c>
      <c r="C5">
        <v>5</v>
      </c>
      <c r="D5">
        <v>5</v>
      </c>
      <c r="E5">
        <v>5</v>
      </c>
      <c r="F5">
        <v>5</v>
      </c>
      <c r="G5">
        <v>5</v>
      </c>
      <c r="H5">
        <v>5</v>
      </c>
    </row>
    <row r="6" spans="1:8" x14ac:dyDescent="0.2">
      <c r="A6" s="70">
        <v>2020</v>
      </c>
      <c r="B6">
        <v>25.7</v>
      </c>
      <c r="C6">
        <v>2</v>
      </c>
      <c r="D6">
        <v>2</v>
      </c>
      <c r="E6">
        <v>2</v>
      </c>
      <c r="F6">
        <v>2</v>
      </c>
      <c r="G6">
        <v>2</v>
      </c>
      <c r="H6">
        <v>2</v>
      </c>
    </row>
    <row r="7" spans="1:8" x14ac:dyDescent="0.2">
      <c r="A7" s="70" t="s">
        <v>887</v>
      </c>
      <c r="B7">
        <v>37.824999999999996</v>
      </c>
      <c r="C7" t="e">
        <v>#VALUE!</v>
      </c>
      <c r="D7">
        <v>7</v>
      </c>
      <c r="E7">
        <v>7</v>
      </c>
      <c r="F7">
        <v>7</v>
      </c>
      <c r="G7" t="e">
        <v>#VALUE!</v>
      </c>
      <c r="H7">
        <v>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9FC68-27A6-4A5E-B979-15CCAD38291A}">
  <dimension ref="A1:E20"/>
  <sheetViews>
    <sheetView zoomScale="70" zoomScaleNormal="70" workbookViewId="0">
      <selection activeCell="D4" sqref="D4"/>
    </sheetView>
  </sheetViews>
  <sheetFormatPr defaultRowHeight="14.25" x14ac:dyDescent="0.2"/>
  <cols>
    <col min="1" max="1" width="17.5" bestFit="1" customWidth="1"/>
    <col min="2" max="2" width="35" bestFit="1" customWidth="1"/>
    <col min="3" max="3" width="19.375" bestFit="1" customWidth="1"/>
    <col min="4" max="4" width="17.625" bestFit="1" customWidth="1"/>
    <col min="5" max="6" width="52.625" bestFit="1" customWidth="1"/>
    <col min="7" max="7" width="30.75" bestFit="1" customWidth="1"/>
    <col min="8" max="8" width="16.875" bestFit="1" customWidth="1"/>
    <col min="9" max="9" width="2.875" bestFit="1" customWidth="1"/>
    <col min="10" max="17" width="4.875" bestFit="1" customWidth="1"/>
    <col min="18" max="18" width="2.875" bestFit="1" customWidth="1"/>
    <col min="19" max="25" width="4.875" bestFit="1" customWidth="1"/>
    <col min="26" max="26" width="2.875" bestFit="1" customWidth="1"/>
    <col min="27" max="27" width="4.875" bestFit="1" customWidth="1"/>
    <col min="28" max="28" width="2.875" bestFit="1" customWidth="1"/>
    <col min="29" max="38" width="4.875" bestFit="1" customWidth="1"/>
    <col min="39" max="39" width="5.875" bestFit="1" customWidth="1"/>
    <col min="40" max="49" width="4.875" bestFit="1" customWidth="1"/>
    <col min="50" max="50" width="2.875" bestFit="1" customWidth="1"/>
    <col min="51" max="60" width="4.875" bestFit="1" customWidth="1"/>
    <col min="61" max="200" width="3.875" bestFit="1" customWidth="1"/>
    <col min="201" max="232" width="4.875" bestFit="1" customWidth="1"/>
    <col min="233" max="233" width="7.875" bestFit="1" customWidth="1"/>
    <col min="234" max="268" width="4.875" bestFit="1" customWidth="1"/>
    <col min="269" max="277" width="5.875" bestFit="1" customWidth="1"/>
    <col min="278" max="278" width="6.875" bestFit="1" customWidth="1"/>
    <col min="279" max="279" width="6.5" bestFit="1" customWidth="1"/>
    <col min="280" max="280" width="6" bestFit="1" customWidth="1"/>
    <col min="281" max="282" width="4" bestFit="1" customWidth="1"/>
    <col min="283" max="283" width="5.5" bestFit="1" customWidth="1"/>
    <col min="284" max="284" width="6.5" bestFit="1" customWidth="1"/>
    <col min="285" max="285" width="5.5" bestFit="1" customWidth="1"/>
    <col min="286" max="286" width="4" bestFit="1" customWidth="1"/>
    <col min="287" max="287" width="11.375" bestFit="1" customWidth="1"/>
  </cols>
  <sheetData>
    <row r="1" spans="1:5" x14ac:dyDescent="0.2">
      <c r="A1" s="69" t="s">
        <v>3</v>
      </c>
      <c r="B1" t="s">
        <v>77</v>
      </c>
    </row>
    <row r="2" spans="1:5" x14ac:dyDescent="0.2">
      <c r="A2" s="69" t="s">
        <v>0</v>
      </c>
      <c r="B2" t="s">
        <v>895</v>
      </c>
    </row>
    <row r="4" spans="1:5" x14ac:dyDescent="0.2">
      <c r="A4" s="69" t="s">
        <v>886</v>
      </c>
      <c r="B4" t="s">
        <v>896</v>
      </c>
      <c r="C4" t="s">
        <v>898</v>
      </c>
      <c r="D4" t="s">
        <v>897</v>
      </c>
      <c r="E4" t="s">
        <v>899</v>
      </c>
    </row>
    <row r="5" spans="1:5" x14ac:dyDescent="0.2">
      <c r="A5" s="70" t="s">
        <v>330</v>
      </c>
      <c r="B5" s="71">
        <v>8.1933333333333334</v>
      </c>
      <c r="C5" s="71">
        <v>379.33333333333331</v>
      </c>
      <c r="D5" s="71">
        <v>762.33333333333337</v>
      </c>
      <c r="E5" s="71">
        <v>38.605376344086018</v>
      </c>
    </row>
    <row r="6" spans="1:5" x14ac:dyDescent="0.2">
      <c r="A6" s="70" t="s">
        <v>122</v>
      </c>
      <c r="B6" s="71">
        <v>8.01</v>
      </c>
      <c r="C6" s="71">
        <v>482</v>
      </c>
      <c r="D6" s="71">
        <v>923.33333333333337</v>
      </c>
      <c r="E6" s="71">
        <v>43.543010752688168</v>
      </c>
    </row>
    <row r="7" spans="1:5" x14ac:dyDescent="0.2">
      <c r="A7" s="70" t="s">
        <v>306</v>
      </c>
      <c r="B7" s="71">
        <v>7.7</v>
      </c>
      <c r="C7" s="71">
        <v>382.5</v>
      </c>
      <c r="D7" s="71">
        <v>1011.5</v>
      </c>
      <c r="E7" s="71">
        <v>18.696774193548386</v>
      </c>
    </row>
    <row r="8" spans="1:5" x14ac:dyDescent="0.2">
      <c r="A8" s="70" t="s">
        <v>198</v>
      </c>
      <c r="B8" s="71">
        <v>7.3966666666666656</v>
      </c>
      <c r="C8" s="71">
        <v>256.45</v>
      </c>
      <c r="D8" s="71">
        <v>584.16666666666663</v>
      </c>
      <c r="E8" s="71">
        <v>32.474731182795701</v>
      </c>
    </row>
    <row r="9" spans="1:5" x14ac:dyDescent="0.2">
      <c r="A9" s="70" t="s">
        <v>160</v>
      </c>
      <c r="B9" s="71">
        <v>5.8997999999999999</v>
      </c>
      <c r="C9" s="71">
        <v>388.84</v>
      </c>
      <c r="D9" s="71">
        <v>819.62000000000012</v>
      </c>
      <c r="E9" s="71">
        <v>18.154838709677421</v>
      </c>
    </row>
    <row r="10" spans="1:5" x14ac:dyDescent="0.2">
      <c r="A10" s="70" t="s">
        <v>779</v>
      </c>
      <c r="B10" s="71">
        <v>5.81</v>
      </c>
      <c r="C10" s="71">
        <v>595</v>
      </c>
      <c r="D10" s="71">
        <v>915</v>
      </c>
      <c r="E10" s="71">
        <v>24.161290322580644</v>
      </c>
    </row>
    <row r="11" spans="1:5" x14ac:dyDescent="0.2">
      <c r="A11" s="70" t="s">
        <v>314</v>
      </c>
      <c r="B11" s="71">
        <v>5.7850000000000001</v>
      </c>
      <c r="C11" s="71">
        <v>368</v>
      </c>
      <c r="D11" s="71">
        <v>828</v>
      </c>
      <c r="E11" s="71">
        <v>53.324193548387093</v>
      </c>
    </row>
    <row r="12" spans="1:5" x14ac:dyDescent="0.2">
      <c r="A12" s="70" t="s">
        <v>268</v>
      </c>
      <c r="B12" s="71">
        <v>5.57</v>
      </c>
      <c r="C12" s="71">
        <v>201</v>
      </c>
      <c r="D12" s="71">
        <v>1145</v>
      </c>
      <c r="E12" s="71">
        <v>25.516129032258064</v>
      </c>
    </row>
    <row r="13" spans="1:5" x14ac:dyDescent="0.2">
      <c r="A13" s="70" t="s">
        <v>180</v>
      </c>
      <c r="B13" s="71">
        <v>5.0383333333333331</v>
      </c>
      <c r="C13" s="71">
        <v>225.79166666666666</v>
      </c>
      <c r="D13" s="71">
        <v>434.75</v>
      </c>
      <c r="E13" s="71">
        <v>18.263978494623657</v>
      </c>
    </row>
    <row r="14" spans="1:5" x14ac:dyDescent="0.2">
      <c r="A14" s="70" t="s">
        <v>134</v>
      </c>
      <c r="B14" s="71">
        <v>5</v>
      </c>
      <c r="C14" s="71">
        <v>232</v>
      </c>
      <c r="D14" s="71">
        <v>467.5</v>
      </c>
      <c r="E14" s="71">
        <v>53.538709677419355</v>
      </c>
    </row>
    <row r="15" spans="1:5" x14ac:dyDescent="0.2">
      <c r="A15" s="70" t="s">
        <v>282</v>
      </c>
      <c r="B15" s="71">
        <v>4.3</v>
      </c>
      <c r="C15" s="71">
        <v>199.66666666666666</v>
      </c>
      <c r="D15" s="71">
        <v>473.66666666666669</v>
      </c>
      <c r="E15" s="71">
        <v>51.589247311827961</v>
      </c>
    </row>
    <row r="16" spans="1:5" x14ac:dyDescent="0.2">
      <c r="A16" s="70" t="s">
        <v>129</v>
      </c>
      <c r="B16" s="71">
        <v>4.26</v>
      </c>
      <c r="C16" s="71">
        <v>195</v>
      </c>
      <c r="D16" s="71">
        <v>489</v>
      </c>
      <c r="E16" s="71">
        <v>25.741935483870968</v>
      </c>
    </row>
    <row r="17" spans="1:5" x14ac:dyDescent="0.2">
      <c r="A17" s="70" t="s">
        <v>144</v>
      </c>
      <c r="B17" s="71">
        <v>3.3533333333333335</v>
      </c>
      <c r="C17" s="71">
        <v>171.66666666666666</v>
      </c>
      <c r="D17" s="71">
        <v>374.66666666666669</v>
      </c>
      <c r="E17" s="71">
        <v>25.749462365591398</v>
      </c>
    </row>
    <row r="18" spans="1:5" x14ac:dyDescent="0.2">
      <c r="A18" s="70" t="s">
        <v>97</v>
      </c>
      <c r="B18" s="71">
        <v>2.5055000000000001</v>
      </c>
      <c r="C18" s="71">
        <v>107.2</v>
      </c>
      <c r="D18" s="71">
        <v>327.5</v>
      </c>
      <c r="E18" s="71">
        <v>37.935483870967744</v>
      </c>
    </row>
    <row r="19" spans="1:5" x14ac:dyDescent="0.2">
      <c r="A19" s="70" t="s">
        <v>335</v>
      </c>
      <c r="B19" s="71">
        <v>1.7</v>
      </c>
      <c r="C19" s="71">
        <v>150</v>
      </c>
      <c r="D19" s="71">
        <v>414</v>
      </c>
      <c r="E19" s="71">
        <v>46.516129032258064</v>
      </c>
    </row>
    <row r="20" spans="1:5" x14ac:dyDescent="0.2">
      <c r="A20" s="70" t="s">
        <v>887</v>
      </c>
      <c r="B20" s="71">
        <v>5.7317073170731696</v>
      </c>
      <c r="C20" s="71">
        <v>289.17195121951221</v>
      </c>
      <c r="D20" s="71">
        <v>635.25853658536585</v>
      </c>
      <c r="E20" s="71">
        <v>32.258379228953572</v>
      </c>
    </row>
  </sheetData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52997-EF27-4756-9E6C-348E46A739AF}">
  <dimension ref="A1:L32"/>
  <sheetViews>
    <sheetView topLeftCell="A64" zoomScale="85" zoomScaleNormal="85" workbookViewId="0">
      <selection activeCell="A67" sqref="A67"/>
    </sheetView>
  </sheetViews>
  <sheetFormatPr defaultRowHeight="14.25" x14ac:dyDescent="0.2"/>
  <sheetData>
    <row r="1" spans="1:12" x14ac:dyDescent="0.2">
      <c r="A1" s="72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</row>
    <row r="2" spans="1:12" x14ac:dyDescent="0.2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</row>
    <row r="3" spans="1:12" x14ac:dyDescent="0.2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</row>
    <row r="4" spans="1:12" x14ac:dyDescent="0.2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</row>
    <row r="5" spans="1:12" x14ac:dyDescent="0.2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</row>
    <row r="6" spans="1:12" x14ac:dyDescent="0.2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</row>
    <row r="7" spans="1:12" x14ac:dyDescent="0.2">
      <c r="A7" s="72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</row>
    <row r="8" spans="1:12" x14ac:dyDescent="0.2">
      <c r="A8" s="72"/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</row>
    <row r="9" spans="1:12" x14ac:dyDescent="0.2">
      <c r="A9" s="72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</row>
    <row r="10" spans="1:12" x14ac:dyDescent="0.2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</row>
    <row r="11" spans="1:12" x14ac:dyDescent="0.2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</row>
    <row r="12" spans="1:12" x14ac:dyDescent="0.2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</row>
    <row r="13" spans="1:12" x14ac:dyDescent="0.2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</row>
    <row r="14" spans="1:12" x14ac:dyDescent="0.2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</row>
    <row r="15" spans="1:12" x14ac:dyDescent="0.2">
      <c r="A15" s="72"/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</row>
    <row r="16" spans="1:12" x14ac:dyDescent="0.2">
      <c r="A16" s="72"/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</row>
    <row r="17" spans="1:12" x14ac:dyDescent="0.2">
      <c r="A17" s="72"/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2"/>
    </row>
    <row r="18" spans="1:12" x14ac:dyDescent="0.2">
      <c r="A18" s="7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</row>
    <row r="19" spans="1:12" x14ac:dyDescent="0.2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</row>
    <row r="20" spans="1:12" x14ac:dyDescent="0.2">
      <c r="A20" s="72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</row>
    <row r="21" spans="1:12" x14ac:dyDescent="0.2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</row>
    <row r="22" spans="1:12" x14ac:dyDescent="0.2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</row>
    <row r="23" spans="1:12" x14ac:dyDescent="0.2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</row>
    <row r="24" spans="1:12" x14ac:dyDescent="0.2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</row>
    <row r="25" spans="1:12" x14ac:dyDescent="0.2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</row>
    <row r="26" spans="1:12" x14ac:dyDescent="0.2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</row>
    <row r="27" spans="1:12" x14ac:dyDescent="0.2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</row>
    <row r="28" spans="1:12" x14ac:dyDescent="0.2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</row>
    <row r="29" spans="1:12" x14ac:dyDescent="0.2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</row>
    <row r="30" spans="1:12" x14ac:dyDescent="0.2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</row>
    <row r="31" spans="1:12" x14ac:dyDescent="0.2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</row>
    <row r="32" spans="1:12" x14ac:dyDescent="0.2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</row>
  </sheetData>
  <mergeCells count="1">
    <mergeCell ref="A1:L3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FD349-60A3-493F-8301-5BAB69BDA802}">
  <dimension ref="A1:E13"/>
  <sheetViews>
    <sheetView workbookViewId="0">
      <selection activeCell="E5" sqref="E5"/>
    </sheetView>
  </sheetViews>
  <sheetFormatPr defaultRowHeight="14.25" x14ac:dyDescent="0.2"/>
  <cols>
    <col min="1" max="1" width="56" bestFit="1" customWidth="1"/>
    <col min="2" max="2" width="41.5" bestFit="1" customWidth="1"/>
    <col min="3" max="3" width="16.875" bestFit="1" customWidth="1"/>
    <col min="4" max="4" width="15.5" bestFit="1" customWidth="1"/>
    <col min="5" max="5" width="30.75" bestFit="1" customWidth="1"/>
  </cols>
  <sheetData>
    <row r="1" spans="1:5" x14ac:dyDescent="0.2">
      <c r="A1" s="69" t="s">
        <v>0</v>
      </c>
      <c r="B1" t="s">
        <v>895</v>
      </c>
    </row>
    <row r="2" spans="1:5" x14ac:dyDescent="0.2">
      <c r="A2" s="69" t="s">
        <v>5</v>
      </c>
      <c r="B2" t="s">
        <v>895</v>
      </c>
    </row>
    <row r="4" spans="1:5" x14ac:dyDescent="0.2">
      <c r="A4" s="69" t="s">
        <v>886</v>
      </c>
      <c r="B4" t="s">
        <v>901</v>
      </c>
      <c r="C4" t="s">
        <v>898</v>
      </c>
      <c r="D4" t="s">
        <v>902</v>
      </c>
      <c r="E4" t="s">
        <v>903</v>
      </c>
    </row>
    <row r="5" spans="1:5" x14ac:dyDescent="0.2">
      <c r="A5" s="70" t="s">
        <v>491</v>
      </c>
      <c r="B5">
        <v>37.824999999999996</v>
      </c>
      <c r="C5">
        <v>938.61250000000007</v>
      </c>
      <c r="D5">
        <v>2258.125</v>
      </c>
      <c r="E5">
        <v>7.2478571428571437</v>
      </c>
    </row>
    <row r="6" spans="1:5" x14ac:dyDescent="0.2">
      <c r="A6" s="70" t="s">
        <v>77</v>
      </c>
      <c r="B6">
        <v>49.238198198198184</v>
      </c>
      <c r="C6">
        <v>231.98745614035087</v>
      </c>
      <c r="D6">
        <v>530.67912280701751</v>
      </c>
      <c r="E6">
        <v>5.0028947368421033</v>
      </c>
    </row>
    <row r="7" spans="1:5" x14ac:dyDescent="0.2">
      <c r="A7" s="70" t="s">
        <v>389</v>
      </c>
      <c r="B7">
        <v>74.398947368421048</v>
      </c>
      <c r="C7">
        <v>6375.7837209302324</v>
      </c>
      <c r="D7">
        <v>11388.506976744186</v>
      </c>
      <c r="E7">
        <v>7.0439047619047619</v>
      </c>
    </row>
    <row r="8" spans="1:5" x14ac:dyDescent="0.2">
      <c r="A8" s="70" t="s">
        <v>900</v>
      </c>
      <c r="B8">
        <v>132.64103448275861</v>
      </c>
      <c r="C8">
        <v>340.18656250000004</v>
      </c>
      <c r="D8">
        <v>753.37774193548387</v>
      </c>
      <c r="E8">
        <v>30.773187500000002</v>
      </c>
    </row>
    <row r="9" spans="1:5" x14ac:dyDescent="0.2">
      <c r="A9" s="70" t="s">
        <v>593</v>
      </c>
      <c r="B9">
        <v>52.486874999999998</v>
      </c>
      <c r="C9">
        <v>631.04375000000005</v>
      </c>
      <c r="D9">
        <v>1114.6875</v>
      </c>
      <c r="E9">
        <v>15.867312500000001</v>
      </c>
    </row>
    <row r="10" spans="1:5" x14ac:dyDescent="0.2">
      <c r="A10" s="70" t="s">
        <v>581</v>
      </c>
      <c r="B10">
        <v>44.984166666666674</v>
      </c>
      <c r="C10">
        <v>84.61666666666666</v>
      </c>
      <c r="D10">
        <v>336.71666666666664</v>
      </c>
      <c r="E10">
        <v>0.84250000000000014</v>
      </c>
    </row>
    <row r="11" spans="1:5" x14ac:dyDescent="0.2">
      <c r="A11" s="70" t="s">
        <v>378</v>
      </c>
      <c r="B11">
        <v>75.92</v>
      </c>
      <c r="C11">
        <v>4623.8</v>
      </c>
      <c r="D11">
        <v>10186.200000000001</v>
      </c>
      <c r="E11">
        <v>4.13</v>
      </c>
    </row>
    <row r="12" spans="1:5" x14ac:dyDescent="0.2">
      <c r="A12" s="70" t="s">
        <v>643</v>
      </c>
      <c r="B12">
        <v>497.63333333333333</v>
      </c>
      <c r="C12">
        <v>1250.375</v>
      </c>
      <c r="D12">
        <v>3453.6666666666665</v>
      </c>
      <c r="E12">
        <v>15.21575</v>
      </c>
    </row>
    <row r="13" spans="1:5" x14ac:dyDescent="0.2">
      <c r="A13" s="70" t="s">
        <v>887</v>
      </c>
      <c r="B13">
        <v>82.716026785714305</v>
      </c>
      <c r="C13">
        <v>1521.6352892561983</v>
      </c>
      <c r="D13">
        <v>2928.9358091286308</v>
      </c>
      <c r="E13">
        <v>9.8943389121338878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X437"/>
  <sheetViews>
    <sheetView tabSelected="1" zoomScale="77" zoomScaleNormal="77" workbookViewId="0">
      <pane ySplit="1" topLeftCell="A2" activePane="bottomLeft" state="frozen"/>
      <selection pane="bottomLeft" activeCell="AI14" sqref="AI14"/>
    </sheetView>
  </sheetViews>
  <sheetFormatPr defaultColWidth="12.625" defaultRowHeight="15" customHeight="1" x14ac:dyDescent="0.2"/>
  <cols>
    <col min="1" max="1" width="9" customWidth="1"/>
    <col min="2" max="2" width="15.75" customWidth="1"/>
    <col min="3" max="3" width="33.25" customWidth="1"/>
    <col min="4" max="4" width="19.625" hidden="1" customWidth="1"/>
    <col min="5" max="5" width="24.25" customWidth="1"/>
    <col min="6" max="6" width="19" hidden="1" customWidth="1"/>
    <col min="7" max="7" width="8.125" hidden="1" customWidth="1"/>
    <col min="8" max="8" width="19.875" hidden="1" customWidth="1"/>
    <col min="9" max="9" width="10" hidden="1" customWidth="1"/>
    <col min="10" max="10" width="10.5" hidden="1" customWidth="1"/>
    <col min="11" max="11" width="9.375" hidden="1" customWidth="1"/>
    <col min="12" max="12" width="14.875" hidden="1" customWidth="1"/>
    <col min="13" max="13" width="11.75" hidden="1" customWidth="1"/>
    <col min="14" max="14" width="26.875" hidden="1" customWidth="1"/>
    <col min="15" max="15" width="14.375" hidden="1" customWidth="1"/>
    <col min="16" max="16" width="26.875" hidden="1" customWidth="1"/>
    <col min="17" max="17" width="19.625" hidden="1" customWidth="1"/>
    <col min="18" max="18" width="26.875" hidden="1" customWidth="1"/>
    <col min="19" max="19" width="16.125" hidden="1" customWidth="1"/>
    <col min="20" max="20" width="11.75" hidden="1" customWidth="1"/>
    <col min="21" max="21" width="11.625" hidden="1" customWidth="1"/>
    <col min="22" max="22" width="11.125" hidden="1" customWidth="1"/>
    <col min="23" max="23" width="11.625" hidden="1" customWidth="1"/>
    <col min="24" max="24" width="16.125" hidden="1" customWidth="1"/>
    <col min="25" max="25" width="19.875" hidden="1" customWidth="1"/>
    <col min="26" max="26" width="16.625" hidden="1" customWidth="1"/>
    <col min="27" max="27" width="14.25" hidden="1" customWidth="1"/>
    <col min="28" max="28" width="13.5" hidden="1" customWidth="1"/>
    <col min="29" max="29" width="10.25" customWidth="1"/>
    <col min="30" max="30" width="11.125" customWidth="1"/>
    <col min="31" max="31" width="16.125" hidden="1" customWidth="1"/>
    <col min="32" max="32" width="13.375" hidden="1" customWidth="1"/>
    <col min="33" max="33" width="14.375" hidden="1" customWidth="1"/>
    <col min="34" max="34" width="15.5" hidden="1" customWidth="1"/>
    <col min="35" max="35" width="16" customWidth="1"/>
    <col min="36" max="37" width="12.5" customWidth="1"/>
    <col min="38" max="38" width="15.125" customWidth="1"/>
    <col min="39" max="39" width="15.5" hidden="1" customWidth="1"/>
    <col min="40" max="40" width="15.5" customWidth="1"/>
    <col min="41" max="41" width="17.75" customWidth="1"/>
    <col min="42" max="42" width="15.5" customWidth="1"/>
    <col min="43" max="43" width="16" hidden="1" customWidth="1"/>
    <col min="44" max="44" width="13.5" hidden="1" customWidth="1"/>
    <col min="45" max="46" width="12.875" hidden="1" customWidth="1"/>
    <col min="47" max="47" width="17" hidden="1" customWidth="1"/>
    <col min="48" max="48" width="10.75" hidden="1" customWidth="1"/>
    <col min="49" max="49" width="14.875" hidden="1" customWidth="1"/>
    <col min="50" max="50" width="14" hidden="1" customWidth="1"/>
    <col min="51" max="51" width="14.375" hidden="1" customWidth="1"/>
    <col min="52" max="52" width="12.625" hidden="1" customWidth="1"/>
    <col min="53" max="53" width="15.75" hidden="1" customWidth="1"/>
    <col min="54" max="54" width="14.375" hidden="1" customWidth="1"/>
    <col min="55" max="55" width="12" hidden="1" customWidth="1"/>
    <col min="56" max="56" width="12.875" hidden="1" customWidth="1"/>
    <col min="57" max="57" width="18.375" hidden="1" customWidth="1"/>
    <col min="58" max="58" width="14.25" hidden="1" customWidth="1"/>
    <col min="59" max="59" width="16.875" hidden="1" customWidth="1"/>
    <col min="60" max="60" width="17.5" hidden="1" customWidth="1"/>
    <col min="61" max="62" width="14.25" hidden="1" customWidth="1"/>
    <col min="63" max="63" width="15.25" hidden="1" customWidth="1"/>
    <col min="64" max="64" width="15.125" hidden="1" customWidth="1"/>
    <col min="65" max="65" width="12" hidden="1" customWidth="1"/>
    <col min="66" max="67" width="14.375" hidden="1" customWidth="1"/>
    <col min="68" max="68" width="11.125" hidden="1" customWidth="1"/>
    <col min="69" max="69" width="14.375" hidden="1" customWidth="1"/>
    <col min="70" max="70" width="15.25" hidden="1" customWidth="1"/>
    <col min="71" max="71" width="13.75" hidden="1" customWidth="1"/>
    <col min="72" max="72" width="16" hidden="1" customWidth="1"/>
    <col min="73" max="73" width="14.375" hidden="1" customWidth="1"/>
    <col min="74" max="76" width="26.875" hidden="1" customWidth="1"/>
  </cols>
  <sheetData>
    <row r="1" spans="1:76" ht="57" customHeight="1" x14ac:dyDescent="0.2">
      <c r="A1" s="1" t="s">
        <v>0</v>
      </c>
      <c r="B1" s="1" t="s">
        <v>2</v>
      </c>
      <c r="C1" s="1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3" t="s">
        <v>11</v>
      </c>
      <c r="L1" s="3" t="s">
        <v>12</v>
      </c>
      <c r="M1" s="3" t="s">
        <v>13</v>
      </c>
      <c r="N1" s="3" t="s">
        <v>14</v>
      </c>
      <c r="O1" s="3" t="s">
        <v>15</v>
      </c>
      <c r="P1" s="3" t="s">
        <v>16</v>
      </c>
      <c r="Q1" s="3" t="s">
        <v>17</v>
      </c>
      <c r="R1" s="3" t="s">
        <v>18</v>
      </c>
      <c r="S1" s="4" t="s">
        <v>19</v>
      </c>
      <c r="T1" s="1" t="s">
        <v>20</v>
      </c>
      <c r="U1" s="1" t="s">
        <v>21</v>
      </c>
      <c r="V1" s="1" t="s">
        <v>22</v>
      </c>
      <c r="W1" s="1" t="s">
        <v>23</v>
      </c>
      <c r="X1" s="1" t="s">
        <v>24</v>
      </c>
      <c r="Y1" s="1" t="s">
        <v>25</v>
      </c>
      <c r="Z1" s="1" t="s">
        <v>26</v>
      </c>
      <c r="AA1" s="1" t="s">
        <v>27</v>
      </c>
      <c r="AB1" s="1" t="s">
        <v>28</v>
      </c>
      <c r="AC1" s="1" t="s">
        <v>29</v>
      </c>
      <c r="AD1" s="1" t="s">
        <v>30</v>
      </c>
      <c r="AE1" s="1" t="s">
        <v>31</v>
      </c>
      <c r="AF1" s="1" t="s">
        <v>32</v>
      </c>
      <c r="AG1" s="1" t="s">
        <v>33</v>
      </c>
      <c r="AH1" s="1" t="s">
        <v>34</v>
      </c>
      <c r="AI1" s="1" t="s">
        <v>35</v>
      </c>
      <c r="AJ1" s="1" t="s">
        <v>36</v>
      </c>
      <c r="AK1" s="1" t="s">
        <v>37</v>
      </c>
      <c r="AL1" s="1" t="s">
        <v>38</v>
      </c>
      <c r="AM1" s="1" t="s">
        <v>39</v>
      </c>
      <c r="AN1" s="1" t="s">
        <v>40</v>
      </c>
      <c r="AO1" s="1" t="s">
        <v>41</v>
      </c>
      <c r="AP1" s="1" t="s">
        <v>42</v>
      </c>
      <c r="AQ1" s="1" t="s">
        <v>43</v>
      </c>
      <c r="AR1" s="1" t="s">
        <v>44</v>
      </c>
      <c r="AS1" s="1" t="s">
        <v>45</v>
      </c>
      <c r="AT1" s="1" t="s">
        <v>46</v>
      </c>
      <c r="AU1" s="1" t="s">
        <v>47</v>
      </c>
      <c r="AV1" s="1" t="s">
        <v>48</v>
      </c>
      <c r="AW1" s="1" t="s">
        <v>49</v>
      </c>
      <c r="AX1" s="1" t="s">
        <v>50</v>
      </c>
      <c r="AY1" s="1" t="s">
        <v>51</v>
      </c>
      <c r="AZ1" s="1" t="s">
        <v>52</v>
      </c>
      <c r="BA1" s="1" t="s">
        <v>53</v>
      </c>
      <c r="BB1" s="1" t="s">
        <v>54</v>
      </c>
      <c r="BC1" s="1" t="s">
        <v>55</v>
      </c>
      <c r="BD1" s="1" t="s">
        <v>56</v>
      </c>
      <c r="BE1" s="1" t="s">
        <v>57</v>
      </c>
      <c r="BF1" s="1" t="s">
        <v>58</v>
      </c>
      <c r="BG1" s="1" t="s">
        <v>59</v>
      </c>
      <c r="BH1" s="1" t="s">
        <v>60</v>
      </c>
      <c r="BI1" s="1" t="s">
        <v>61</v>
      </c>
      <c r="BJ1" s="1" t="s">
        <v>62</v>
      </c>
      <c r="BK1" s="1" t="s">
        <v>63</v>
      </c>
      <c r="BL1" s="1" t="s">
        <v>64</v>
      </c>
      <c r="BM1" s="1" t="s">
        <v>65</v>
      </c>
      <c r="BN1" s="1" t="s">
        <v>66</v>
      </c>
      <c r="BO1" s="1" t="s">
        <v>67</v>
      </c>
      <c r="BP1" s="1" t="s">
        <v>68</v>
      </c>
      <c r="BQ1" s="1" t="s">
        <v>69</v>
      </c>
      <c r="BR1" s="1" t="s">
        <v>70</v>
      </c>
      <c r="BS1" s="1" t="s">
        <v>71</v>
      </c>
      <c r="BT1" s="1" t="s">
        <v>72</v>
      </c>
      <c r="BU1" s="1" t="s">
        <v>73</v>
      </c>
      <c r="BV1" s="1" t="s">
        <v>74</v>
      </c>
      <c r="BW1" s="5"/>
      <c r="BX1" s="5"/>
    </row>
    <row r="2" spans="1:76" ht="30" customHeight="1" x14ac:dyDescent="0.2">
      <c r="A2" s="6">
        <v>2019</v>
      </c>
      <c r="B2" s="7" t="s">
        <v>76</v>
      </c>
      <c r="C2" s="7" t="s">
        <v>77</v>
      </c>
      <c r="D2" s="9">
        <v>59</v>
      </c>
      <c r="E2" s="10" t="s">
        <v>75</v>
      </c>
      <c r="F2" s="7" t="s">
        <v>78</v>
      </c>
      <c r="G2" s="7">
        <v>2</v>
      </c>
      <c r="H2" s="7" t="s">
        <v>79</v>
      </c>
      <c r="I2" s="7">
        <v>26</v>
      </c>
      <c r="J2" s="8" t="s">
        <v>80</v>
      </c>
      <c r="K2" s="7">
        <v>2620</v>
      </c>
      <c r="L2" s="8" t="s">
        <v>81</v>
      </c>
      <c r="M2" s="7" t="s">
        <v>82</v>
      </c>
      <c r="N2" s="8" t="s">
        <v>83</v>
      </c>
      <c r="O2" s="7" t="s">
        <v>84</v>
      </c>
      <c r="P2" s="8" t="s">
        <v>85</v>
      </c>
      <c r="Q2" s="7" t="s">
        <v>86</v>
      </c>
      <c r="R2" s="8" t="s">
        <v>87</v>
      </c>
      <c r="S2" s="11">
        <v>43729</v>
      </c>
      <c r="T2" s="12">
        <v>24</v>
      </c>
      <c r="U2" s="12">
        <v>0.72</v>
      </c>
      <c r="V2" s="12">
        <v>8.33</v>
      </c>
      <c r="W2" s="12">
        <v>7</v>
      </c>
      <c r="X2" s="12">
        <v>8.73</v>
      </c>
      <c r="Y2" s="12">
        <v>258</v>
      </c>
      <c r="Z2" s="12">
        <v>1157</v>
      </c>
      <c r="AA2" s="12">
        <v>18.7</v>
      </c>
      <c r="AB2" s="12">
        <v>21.7</v>
      </c>
      <c r="AC2" s="12">
        <v>598</v>
      </c>
      <c r="AD2" s="12">
        <v>220</v>
      </c>
      <c r="AE2" s="12" t="s">
        <v>88</v>
      </c>
      <c r="AF2" s="12" t="s">
        <v>88</v>
      </c>
      <c r="AG2" s="12">
        <v>67</v>
      </c>
      <c r="AH2" s="12">
        <v>7.82</v>
      </c>
      <c r="AI2" s="12">
        <v>8.43</v>
      </c>
      <c r="AJ2" s="12">
        <v>0.28225806451612906</v>
      </c>
      <c r="AK2" s="12">
        <v>0.02</v>
      </c>
      <c r="AL2" s="12">
        <v>142</v>
      </c>
      <c r="AM2" s="12">
        <v>3</v>
      </c>
      <c r="AN2" s="12">
        <v>76.5</v>
      </c>
      <c r="AO2" s="12">
        <v>37.55294117647059</v>
      </c>
      <c r="AP2" s="12">
        <v>7.84</v>
      </c>
      <c r="AQ2" s="12" t="s">
        <v>89</v>
      </c>
      <c r="AR2" s="12" t="s">
        <v>88</v>
      </c>
      <c r="AS2" s="12" t="s">
        <v>88</v>
      </c>
      <c r="AT2" s="12" t="s">
        <v>88</v>
      </c>
      <c r="AU2" s="12">
        <v>4352000</v>
      </c>
      <c r="AV2" s="12" t="s">
        <v>88</v>
      </c>
      <c r="AW2" s="12" t="s">
        <v>88</v>
      </c>
      <c r="AX2" s="12" t="s">
        <v>88</v>
      </c>
      <c r="AY2" s="12" t="s">
        <v>88</v>
      </c>
      <c r="AZ2" s="12" t="s">
        <v>88</v>
      </c>
      <c r="BA2" s="12" t="s">
        <v>88</v>
      </c>
      <c r="BB2" s="12" t="s">
        <v>88</v>
      </c>
      <c r="BC2" s="12" t="s">
        <v>88</v>
      </c>
      <c r="BD2" s="12" t="s">
        <v>88</v>
      </c>
      <c r="BE2" s="12" t="s">
        <v>88</v>
      </c>
      <c r="BF2" s="12" t="s">
        <v>88</v>
      </c>
      <c r="BG2" s="12" t="s">
        <v>88</v>
      </c>
      <c r="BH2" s="12" t="s">
        <v>88</v>
      </c>
      <c r="BI2" s="12" t="s">
        <v>88</v>
      </c>
      <c r="BJ2" s="12" t="s">
        <v>88</v>
      </c>
      <c r="BK2" s="12" t="s">
        <v>88</v>
      </c>
      <c r="BL2" s="12" t="s">
        <v>88</v>
      </c>
      <c r="BM2" s="12" t="s">
        <v>88</v>
      </c>
      <c r="BN2" s="12" t="s">
        <v>88</v>
      </c>
      <c r="BO2" s="12" t="s">
        <v>88</v>
      </c>
      <c r="BP2" s="12" t="s">
        <v>88</v>
      </c>
      <c r="BQ2" s="12" t="s">
        <v>88</v>
      </c>
      <c r="BR2" s="12" t="s">
        <v>88</v>
      </c>
      <c r="BS2" s="12" t="s">
        <v>88</v>
      </c>
      <c r="BT2" s="12">
        <f t="shared" ref="BT2:BT22" si="0">+AD2*U2*(0.0036*T2)</f>
        <v>13.685760000000002</v>
      </c>
      <c r="BU2" s="12">
        <f t="shared" ref="BU2:BU22" si="1">+T2*U2*AL2*0.0036</f>
        <v>8.8335360000000005</v>
      </c>
      <c r="BV2" s="6"/>
      <c r="BW2" s="13"/>
      <c r="BX2" s="13" t="s">
        <v>90</v>
      </c>
    </row>
    <row r="3" spans="1:76" ht="30" customHeight="1" x14ac:dyDescent="0.2">
      <c r="A3" s="6">
        <v>2019</v>
      </c>
      <c r="B3" s="7" t="s">
        <v>76</v>
      </c>
      <c r="C3" s="7" t="s">
        <v>77</v>
      </c>
      <c r="D3" s="9">
        <v>347</v>
      </c>
      <c r="E3" s="10" t="s">
        <v>91</v>
      </c>
      <c r="F3" s="7" t="s">
        <v>78</v>
      </c>
      <c r="G3" s="7">
        <v>2</v>
      </c>
      <c r="H3" s="7" t="s">
        <v>79</v>
      </c>
      <c r="I3" s="7">
        <v>26</v>
      </c>
      <c r="J3" s="8" t="s">
        <v>80</v>
      </c>
      <c r="K3" s="7">
        <v>2620</v>
      </c>
      <c r="L3" s="8" t="s">
        <v>81</v>
      </c>
      <c r="M3" s="7" t="s">
        <v>82</v>
      </c>
      <c r="N3" s="8" t="s">
        <v>83</v>
      </c>
      <c r="O3" s="7" t="s">
        <v>92</v>
      </c>
      <c r="P3" s="8" t="s">
        <v>93</v>
      </c>
      <c r="Q3" s="7" t="s">
        <v>94</v>
      </c>
      <c r="R3" s="8" t="s">
        <v>95</v>
      </c>
      <c r="S3" s="11">
        <v>43729</v>
      </c>
      <c r="T3" s="12">
        <v>24</v>
      </c>
      <c r="U3" s="12">
        <v>2.64</v>
      </c>
      <c r="V3" s="12">
        <v>7.65</v>
      </c>
      <c r="W3" s="12">
        <v>7.52</v>
      </c>
      <c r="X3" s="12">
        <v>8.41</v>
      </c>
      <c r="Y3" s="12">
        <v>231</v>
      </c>
      <c r="Z3" s="12">
        <v>623</v>
      </c>
      <c r="AA3" s="12">
        <v>21.4</v>
      </c>
      <c r="AB3" s="12">
        <v>23.6</v>
      </c>
      <c r="AC3" s="12">
        <v>209</v>
      </c>
      <c r="AD3" s="12">
        <v>83.1</v>
      </c>
      <c r="AE3" s="12" t="s">
        <v>88</v>
      </c>
      <c r="AF3" s="12" t="s">
        <v>88</v>
      </c>
      <c r="AG3" s="12">
        <v>64</v>
      </c>
      <c r="AH3" s="12">
        <v>3.29</v>
      </c>
      <c r="AI3" s="12">
        <v>3.03</v>
      </c>
      <c r="AJ3" s="12">
        <v>16.370967741935484</v>
      </c>
      <c r="AK3" s="12">
        <v>0.02</v>
      </c>
      <c r="AL3" s="12">
        <v>85</v>
      </c>
      <c r="AM3" s="12">
        <v>1.2</v>
      </c>
      <c r="AN3" s="12">
        <v>2.41</v>
      </c>
      <c r="AO3" s="12">
        <v>8.3999999999999986</v>
      </c>
      <c r="AP3" s="12">
        <v>2.41</v>
      </c>
      <c r="AQ3" s="12" t="s">
        <v>89</v>
      </c>
      <c r="AR3" s="12" t="s">
        <v>88</v>
      </c>
      <c r="AS3" s="12" t="s">
        <v>88</v>
      </c>
      <c r="AT3" s="12" t="s">
        <v>88</v>
      </c>
      <c r="AU3" s="12">
        <v>23780000</v>
      </c>
      <c r="AV3" s="12" t="s">
        <v>88</v>
      </c>
      <c r="AW3" s="12" t="s">
        <v>88</v>
      </c>
      <c r="AX3" s="12" t="s">
        <v>88</v>
      </c>
      <c r="AY3" s="12" t="s">
        <v>88</v>
      </c>
      <c r="AZ3" s="12" t="s">
        <v>88</v>
      </c>
      <c r="BA3" s="12" t="s">
        <v>88</v>
      </c>
      <c r="BB3" s="12" t="s">
        <v>88</v>
      </c>
      <c r="BC3" s="12" t="s">
        <v>88</v>
      </c>
      <c r="BD3" s="12" t="s">
        <v>88</v>
      </c>
      <c r="BE3" s="12" t="s">
        <v>88</v>
      </c>
      <c r="BF3" s="12" t="s">
        <v>88</v>
      </c>
      <c r="BG3" s="12" t="s">
        <v>88</v>
      </c>
      <c r="BH3" s="12" t="s">
        <v>88</v>
      </c>
      <c r="BI3" s="12" t="s">
        <v>88</v>
      </c>
      <c r="BJ3" s="12" t="s">
        <v>88</v>
      </c>
      <c r="BK3" s="12" t="s">
        <v>88</v>
      </c>
      <c r="BL3" s="12" t="s">
        <v>88</v>
      </c>
      <c r="BM3" s="12" t="s">
        <v>88</v>
      </c>
      <c r="BN3" s="12" t="s">
        <v>88</v>
      </c>
      <c r="BO3" s="12" t="s">
        <v>88</v>
      </c>
      <c r="BP3" s="12" t="s">
        <v>88</v>
      </c>
      <c r="BQ3" s="12" t="s">
        <v>88</v>
      </c>
      <c r="BR3" s="12" t="s">
        <v>88</v>
      </c>
      <c r="BS3" s="12" t="s">
        <v>88</v>
      </c>
      <c r="BT3" s="12">
        <f t="shared" si="0"/>
        <v>18.9547776</v>
      </c>
      <c r="BU3" s="12">
        <f t="shared" si="1"/>
        <v>19.388159999999999</v>
      </c>
      <c r="BV3" s="6"/>
      <c r="BW3" s="13"/>
      <c r="BX3" s="13" t="s">
        <v>96</v>
      </c>
    </row>
    <row r="4" spans="1:76" ht="30" customHeight="1" x14ac:dyDescent="0.2">
      <c r="A4" s="6">
        <v>2019</v>
      </c>
      <c r="B4" s="7" t="s">
        <v>76</v>
      </c>
      <c r="C4" s="7" t="s">
        <v>77</v>
      </c>
      <c r="D4" s="9">
        <v>380</v>
      </c>
      <c r="E4" s="10" t="s">
        <v>97</v>
      </c>
      <c r="F4" s="7" t="s">
        <v>78</v>
      </c>
      <c r="G4" s="7">
        <v>2</v>
      </c>
      <c r="H4" s="7" t="s">
        <v>79</v>
      </c>
      <c r="I4" s="7">
        <v>27</v>
      </c>
      <c r="J4" s="8" t="s">
        <v>98</v>
      </c>
      <c r="K4" s="7">
        <v>2701</v>
      </c>
      <c r="L4" s="8" t="s">
        <v>99</v>
      </c>
      <c r="M4" s="7" t="s">
        <v>100</v>
      </c>
      <c r="N4" s="8" t="s">
        <v>101</v>
      </c>
      <c r="O4" s="7" t="s">
        <v>102</v>
      </c>
      <c r="P4" s="8" t="s">
        <v>103</v>
      </c>
      <c r="Q4" s="7" t="s">
        <v>102</v>
      </c>
      <c r="R4" s="8" t="s">
        <v>103</v>
      </c>
      <c r="S4" s="11">
        <v>43729</v>
      </c>
      <c r="T4" s="12">
        <v>24</v>
      </c>
      <c r="U4" s="12">
        <v>13.44</v>
      </c>
      <c r="V4" s="12">
        <v>7.96</v>
      </c>
      <c r="W4" s="12">
        <v>7.25</v>
      </c>
      <c r="X4" s="12">
        <v>8.4700000000000006</v>
      </c>
      <c r="Y4" s="12">
        <v>266</v>
      </c>
      <c r="Z4" s="12">
        <v>693</v>
      </c>
      <c r="AA4" s="12">
        <v>18.7</v>
      </c>
      <c r="AB4" s="12">
        <v>22.1</v>
      </c>
      <c r="AC4" s="12">
        <v>446</v>
      </c>
      <c r="AD4" s="12">
        <v>75.400000000000006</v>
      </c>
      <c r="AE4" s="12" t="s">
        <v>88</v>
      </c>
      <c r="AF4" s="12" t="s">
        <v>88</v>
      </c>
      <c r="AG4" s="12">
        <v>50</v>
      </c>
      <c r="AH4" s="12">
        <v>7.2</v>
      </c>
      <c r="AI4" s="12">
        <v>11.4</v>
      </c>
      <c r="AJ4" s="12">
        <v>40.645161290322584</v>
      </c>
      <c r="AK4" s="12">
        <v>0.02</v>
      </c>
      <c r="AL4" s="12">
        <v>145</v>
      </c>
      <c r="AM4" s="12">
        <v>3.1</v>
      </c>
      <c r="AN4" s="12">
        <v>40.9</v>
      </c>
      <c r="AO4" s="12">
        <v>13.835294117647059</v>
      </c>
      <c r="AP4" s="12">
        <v>4.04</v>
      </c>
      <c r="AQ4" s="12" t="s">
        <v>89</v>
      </c>
      <c r="AR4" s="12" t="s">
        <v>88</v>
      </c>
      <c r="AS4" s="12" t="s">
        <v>88</v>
      </c>
      <c r="AT4" s="12" t="s">
        <v>88</v>
      </c>
      <c r="AU4" s="12">
        <v>2909000</v>
      </c>
      <c r="AV4" s="12" t="s">
        <v>88</v>
      </c>
      <c r="AW4" s="12" t="s">
        <v>88</v>
      </c>
      <c r="AX4" s="12" t="s">
        <v>88</v>
      </c>
      <c r="AY4" s="12" t="s">
        <v>88</v>
      </c>
      <c r="AZ4" s="12" t="s">
        <v>88</v>
      </c>
      <c r="BA4" s="12" t="s">
        <v>88</v>
      </c>
      <c r="BB4" s="12" t="s">
        <v>88</v>
      </c>
      <c r="BC4" s="12" t="s">
        <v>88</v>
      </c>
      <c r="BD4" s="12" t="s">
        <v>88</v>
      </c>
      <c r="BE4" s="12" t="s">
        <v>88</v>
      </c>
      <c r="BF4" s="12" t="s">
        <v>88</v>
      </c>
      <c r="BG4" s="12" t="s">
        <v>88</v>
      </c>
      <c r="BH4" s="12" t="s">
        <v>88</v>
      </c>
      <c r="BI4" s="12" t="s">
        <v>88</v>
      </c>
      <c r="BJ4" s="12" t="s">
        <v>88</v>
      </c>
      <c r="BK4" s="12" t="s">
        <v>88</v>
      </c>
      <c r="BL4" s="12" t="s">
        <v>88</v>
      </c>
      <c r="BM4" s="12" t="s">
        <v>88</v>
      </c>
      <c r="BN4" s="12" t="s">
        <v>88</v>
      </c>
      <c r="BO4" s="12" t="s">
        <v>88</v>
      </c>
      <c r="BP4" s="12" t="s">
        <v>88</v>
      </c>
      <c r="BQ4" s="12" t="s">
        <v>88</v>
      </c>
      <c r="BR4" s="12" t="s">
        <v>88</v>
      </c>
      <c r="BS4" s="12" t="s">
        <v>88</v>
      </c>
      <c r="BT4" s="12">
        <f t="shared" si="0"/>
        <v>87.555686400000013</v>
      </c>
      <c r="BU4" s="12">
        <f t="shared" si="1"/>
        <v>168.37631999999999</v>
      </c>
      <c r="BV4" s="6"/>
      <c r="BW4" s="13"/>
      <c r="BX4" s="13" t="s">
        <v>104</v>
      </c>
    </row>
    <row r="5" spans="1:76" ht="30" customHeight="1" x14ac:dyDescent="0.2">
      <c r="A5" s="6">
        <v>2019</v>
      </c>
      <c r="B5" s="7" t="s">
        <v>76</v>
      </c>
      <c r="C5" s="7" t="s">
        <v>77</v>
      </c>
      <c r="D5" s="9">
        <v>380</v>
      </c>
      <c r="E5" s="10" t="s">
        <v>97</v>
      </c>
      <c r="F5" s="7" t="s">
        <v>78</v>
      </c>
      <c r="G5" s="7">
        <v>2</v>
      </c>
      <c r="H5" s="7" t="s">
        <v>79</v>
      </c>
      <c r="I5" s="7">
        <v>27</v>
      </c>
      <c r="J5" s="8" t="s">
        <v>98</v>
      </c>
      <c r="K5" s="7">
        <v>2701</v>
      </c>
      <c r="L5" s="8" t="s">
        <v>99</v>
      </c>
      <c r="M5" s="7" t="s">
        <v>100</v>
      </c>
      <c r="N5" s="8" t="s">
        <v>101</v>
      </c>
      <c r="O5" s="7" t="s">
        <v>102</v>
      </c>
      <c r="P5" s="8" t="s">
        <v>103</v>
      </c>
      <c r="Q5" s="7" t="s">
        <v>102</v>
      </c>
      <c r="R5" s="8" t="s">
        <v>103</v>
      </c>
      <c r="S5" s="11">
        <v>43762</v>
      </c>
      <c r="T5" s="12">
        <v>24</v>
      </c>
      <c r="U5" s="12">
        <v>14.27</v>
      </c>
      <c r="V5" s="12">
        <v>7.72</v>
      </c>
      <c r="W5" s="12">
        <v>6.79</v>
      </c>
      <c r="X5" s="12">
        <v>7.76</v>
      </c>
      <c r="Y5" s="12">
        <v>164.9</v>
      </c>
      <c r="Z5" s="12">
        <v>478.3</v>
      </c>
      <c r="AA5" s="12">
        <v>18.2</v>
      </c>
      <c r="AB5" s="12">
        <v>22.1</v>
      </c>
      <c r="AC5" s="12">
        <v>209</v>
      </c>
      <c r="AD5" s="12">
        <v>139</v>
      </c>
      <c r="AE5" s="12" t="s">
        <v>88</v>
      </c>
      <c r="AF5" s="12" t="s">
        <v>88</v>
      </c>
      <c r="AG5" s="12">
        <v>32</v>
      </c>
      <c r="AH5" s="12">
        <v>2.36</v>
      </c>
      <c r="AI5" s="12">
        <v>3.13</v>
      </c>
      <c r="AJ5" s="12">
        <v>35.225806451612904</v>
      </c>
      <c r="AK5" s="12">
        <v>0.02</v>
      </c>
      <c r="AL5" s="12">
        <v>114</v>
      </c>
      <c r="AM5" s="12">
        <v>0.8</v>
      </c>
      <c r="AN5" s="12">
        <v>16.5</v>
      </c>
      <c r="AO5" s="12">
        <v>8.8941176470588239</v>
      </c>
      <c r="AP5" s="12">
        <v>0.97099999999999997</v>
      </c>
      <c r="AQ5" s="12" t="s">
        <v>89</v>
      </c>
      <c r="AR5" s="12" t="s">
        <v>88</v>
      </c>
      <c r="AS5" s="12" t="s">
        <v>88</v>
      </c>
      <c r="AT5" s="12" t="s">
        <v>88</v>
      </c>
      <c r="AU5" s="12">
        <v>2213500</v>
      </c>
      <c r="AV5" s="12" t="s">
        <v>88</v>
      </c>
      <c r="AW5" s="12" t="s">
        <v>88</v>
      </c>
      <c r="AX5" s="12" t="s">
        <v>88</v>
      </c>
      <c r="AY5" s="12" t="s">
        <v>88</v>
      </c>
      <c r="AZ5" s="12" t="s">
        <v>88</v>
      </c>
      <c r="BA5" s="12" t="s">
        <v>88</v>
      </c>
      <c r="BB5" s="12" t="s">
        <v>88</v>
      </c>
      <c r="BC5" s="12" t="s">
        <v>88</v>
      </c>
      <c r="BD5" s="12" t="s">
        <v>88</v>
      </c>
      <c r="BE5" s="12" t="s">
        <v>88</v>
      </c>
      <c r="BF5" s="12" t="s">
        <v>88</v>
      </c>
      <c r="BG5" s="12" t="s">
        <v>88</v>
      </c>
      <c r="BH5" s="12" t="s">
        <v>88</v>
      </c>
      <c r="BI5" s="12" t="s">
        <v>88</v>
      </c>
      <c r="BJ5" s="12" t="s">
        <v>88</v>
      </c>
      <c r="BK5" s="12" t="s">
        <v>88</v>
      </c>
      <c r="BL5" s="12" t="s">
        <v>88</v>
      </c>
      <c r="BM5" s="12" t="s">
        <v>88</v>
      </c>
      <c r="BN5" s="12" t="s">
        <v>88</v>
      </c>
      <c r="BO5" s="12" t="s">
        <v>88</v>
      </c>
      <c r="BP5" s="12" t="s">
        <v>88</v>
      </c>
      <c r="BQ5" s="12" t="s">
        <v>88</v>
      </c>
      <c r="BR5" s="12" t="s">
        <v>88</v>
      </c>
      <c r="BS5" s="12" t="s">
        <v>88</v>
      </c>
      <c r="BT5" s="12">
        <f t="shared" si="0"/>
        <v>171.376992</v>
      </c>
      <c r="BU5" s="12">
        <f t="shared" si="1"/>
        <v>140.55379199999999</v>
      </c>
      <c r="BV5" s="6"/>
      <c r="BW5" s="13"/>
      <c r="BX5" s="13" t="s">
        <v>105</v>
      </c>
    </row>
    <row r="6" spans="1:76" ht="30" customHeight="1" x14ac:dyDescent="0.2">
      <c r="A6" s="6">
        <v>2019</v>
      </c>
      <c r="B6" s="7" t="s">
        <v>76</v>
      </c>
      <c r="C6" s="7" t="s">
        <v>77</v>
      </c>
      <c r="D6" s="9">
        <v>282</v>
      </c>
      <c r="E6" s="10" t="s">
        <v>106</v>
      </c>
      <c r="F6" s="7" t="s">
        <v>107</v>
      </c>
      <c r="G6" s="7">
        <v>2</v>
      </c>
      <c r="H6" s="7" t="s">
        <v>79</v>
      </c>
      <c r="I6" s="7">
        <v>26</v>
      </c>
      <c r="J6" s="8" t="s">
        <v>80</v>
      </c>
      <c r="K6" s="7">
        <v>2620</v>
      </c>
      <c r="L6" s="8" t="s">
        <v>81</v>
      </c>
      <c r="M6" s="7" t="s">
        <v>82</v>
      </c>
      <c r="N6" s="8" t="s">
        <v>83</v>
      </c>
      <c r="O6" s="7" t="s">
        <v>108</v>
      </c>
      <c r="P6" s="8" t="s">
        <v>109</v>
      </c>
      <c r="Q6" s="7" t="s">
        <v>110</v>
      </c>
      <c r="R6" s="8" t="s">
        <v>111</v>
      </c>
      <c r="S6" s="11">
        <v>43759</v>
      </c>
      <c r="T6" s="12">
        <v>24</v>
      </c>
      <c r="U6" s="12">
        <v>9.2899999999999991</v>
      </c>
      <c r="V6" s="12">
        <v>7.18</v>
      </c>
      <c r="W6" s="12">
        <v>7.74</v>
      </c>
      <c r="X6" s="12">
        <v>8.31</v>
      </c>
      <c r="Y6" s="12">
        <v>482</v>
      </c>
      <c r="Z6" s="12">
        <v>662</v>
      </c>
      <c r="AA6" s="12">
        <v>19.399999999999999</v>
      </c>
      <c r="AB6" s="12">
        <v>21.1</v>
      </c>
      <c r="AC6" s="12">
        <v>613</v>
      </c>
      <c r="AD6" s="12">
        <v>269</v>
      </c>
      <c r="AE6" s="12" t="s">
        <v>88</v>
      </c>
      <c r="AF6" s="12" t="s">
        <v>88</v>
      </c>
      <c r="AG6" s="12">
        <v>75</v>
      </c>
      <c r="AH6" s="12">
        <v>5.28</v>
      </c>
      <c r="AI6" s="12">
        <v>27.3</v>
      </c>
      <c r="AJ6" s="12">
        <v>41.774193548387096</v>
      </c>
      <c r="AK6" s="12">
        <v>0.02</v>
      </c>
      <c r="AL6" s="12">
        <v>223</v>
      </c>
      <c r="AM6" s="12">
        <v>2.5</v>
      </c>
      <c r="AN6" s="12">
        <v>49.6</v>
      </c>
      <c r="AO6" s="12">
        <v>31.952941176470585</v>
      </c>
      <c r="AP6" s="12">
        <v>4.99</v>
      </c>
      <c r="AQ6" s="12" t="s">
        <v>89</v>
      </c>
      <c r="AR6" s="12" t="s">
        <v>88</v>
      </c>
      <c r="AS6" s="12" t="s">
        <v>88</v>
      </c>
      <c r="AT6" s="12" t="s">
        <v>88</v>
      </c>
      <c r="AU6" s="12">
        <v>17697000</v>
      </c>
      <c r="AV6" s="12" t="s">
        <v>88</v>
      </c>
      <c r="AW6" s="12" t="s">
        <v>88</v>
      </c>
      <c r="AX6" s="12" t="s">
        <v>88</v>
      </c>
      <c r="AY6" s="12" t="s">
        <v>88</v>
      </c>
      <c r="AZ6" s="12" t="s">
        <v>88</v>
      </c>
      <c r="BA6" s="12" t="s">
        <v>88</v>
      </c>
      <c r="BB6" s="12" t="s">
        <v>88</v>
      </c>
      <c r="BC6" s="12" t="s">
        <v>88</v>
      </c>
      <c r="BD6" s="12" t="s">
        <v>88</v>
      </c>
      <c r="BE6" s="12" t="s">
        <v>88</v>
      </c>
      <c r="BF6" s="12" t="s">
        <v>88</v>
      </c>
      <c r="BG6" s="12" t="s">
        <v>88</v>
      </c>
      <c r="BH6" s="12" t="s">
        <v>88</v>
      </c>
      <c r="BI6" s="12" t="s">
        <v>88</v>
      </c>
      <c r="BJ6" s="12" t="s">
        <v>88</v>
      </c>
      <c r="BK6" s="12" t="s">
        <v>88</v>
      </c>
      <c r="BL6" s="12" t="s">
        <v>88</v>
      </c>
      <c r="BM6" s="12" t="s">
        <v>88</v>
      </c>
      <c r="BN6" s="12" t="s">
        <v>88</v>
      </c>
      <c r="BO6" s="12" t="s">
        <v>88</v>
      </c>
      <c r="BP6" s="12" t="s">
        <v>88</v>
      </c>
      <c r="BQ6" s="12" t="s">
        <v>88</v>
      </c>
      <c r="BR6" s="12" t="s">
        <v>88</v>
      </c>
      <c r="BS6" s="12" t="s">
        <v>88</v>
      </c>
      <c r="BT6" s="12">
        <f t="shared" si="0"/>
        <v>215.91446399999998</v>
      </c>
      <c r="BU6" s="12">
        <f t="shared" si="1"/>
        <v>178.99228799999997</v>
      </c>
      <c r="BV6" s="6"/>
      <c r="BW6" s="13"/>
      <c r="BX6" s="13" t="s">
        <v>112</v>
      </c>
    </row>
    <row r="7" spans="1:76" ht="30" customHeight="1" x14ac:dyDescent="0.2">
      <c r="A7" s="6">
        <v>2019</v>
      </c>
      <c r="B7" s="7" t="s">
        <v>76</v>
      </c>
      <c r="C7" s="7" t="s">
        <v>77</v>
      </c>
      <c r="D7" s="9">
        <v>390</v>
      </c>
      <c r="E7" s="10" t="s">
        <v>113</v>
      </c>
      <c r="F7" s="7" t="s">
        <v>107</v>
      </c>
      <c r="G7" s="7">
        <v>2</v>
      </c>
      <c r="H7" s="7" t="s">
        <v>79</v>
      </c>
      <c r="I7" s="7">
        <v>26</v>
      </c>
      <c r="J7" s="8" t="s">
        <v>80</v>
      </c>
      <c r="K7" s="7">
        <v>2617</v>
      </c>
      <c r="L7" s="8" t="s">
        <v>114</v>
      </c>
      <c r="M7" s="7" t="s">
        <v>115</v>
      </c>
      <c r="N7" s="8" t="s">
        <v>116</v>
      </c>
      <c r="O7" s="7" t="s">
        <v>117</v>
      </c>
      <c r="P7" s="8" t="s">
        <v>118</v>
      </c>
      <c r="Q7" s="7" t="s">
        <v>119</v>
      </c>
      <c r="R7" s="8" t="s">
        <v>120</v>
      </c>
      <c r="S7" s="11">
        <v>43722</v>
      </c>
      <c r="T7" s="12">
        <v>24</v>
      </c>
      <c r="U7" s="12">
        <v>6.02</v>
      </c>
      <c r="V7" s="12">
        <v>8.2799999999999994</v>
      </c>
      <c r="W7" s="12">
        <v>7.23</v>
      </c>
      <c r="X7" s="12">
        <v>9.25</v>
      </c>
      <c r="Y7" s="12">
        <v>262</v>
      </c>
      <c r="Z7" s="12">
        <v>896</v>
      </c>
      <c r="AA7" s="12">
        <v>25.9</v>
      </c>
      <c r="AB7" s="12">
        <v>27.7</v>
      </c>
      <c r="AC7" s="12">
        <v>421</v>
      </c>
      <c r="AD7" s="12">
        <v>181</v>
      </c>
      <c r="AE7" s="12" t="s">
        <v>88</v>
      </c>
      <c r="AF7" s="12" t="s">
        <v>88</v>
      </c>
      <c r="AG7" s="12">
        <v>55</v>
      </c>
      <c r="AH7" s="12">
        <v>4.09</v>
      </c>
      <c r="AI7" s="12">
        <v>17.5</v>
      </c>
      <c r="AJ7" s="12">
        <v>0.35225806451612901</v>
      </c>
      <c r="AK7" s="12">
        <v>0.02</v>
      </c>
      <c r="AL7" s="12">
        <v>40</v>
      </c>
      <c r="AM7" s="12">
        <v>3</v>
      </c>
      <c r="AN7" s="12">
        <v>39.200000000000003</v>
      </c>
      <c r="AO7" s="12">
        <v>12.68235294117647</v>
      </c>
      <c r="AP7" s="12">
        <v>4.1399999999999997</v>
      </c>
      <c r="AQ7" s="12" t="s">
        <v>89</v>
      </c>
      <c r="AR7" s="12" t="s">
        <v>88</v>
      </c>
      <c r="AS7" s="12" t="s">
        <v>88</v>
      </c>
      <c r="AT7" s="12" t="s">
        <v>88</v>
      </c>
      <c r="AU7" s="12">
        <v>4301500</v>
      </c>
      <c r="AV7" s="12" t="s">
        <v>88</v>
      </c>
      <c r="AW7" s="12" t="s">
        <v>88</v>
      </c>
      <c r="AX7" s="12" t="s">
        <v>88</v>
      </c>
      <c r="AY7" s="12" t="s">
        <v>88</v>
      </c>
      <c r="AZ7" s="12" t="s">
        <v>88</v>
      </c>
      <c r="BA7" s="12" t="s">
        <v>88</v>
      </c>
      <c r="BB7" s="12" t="s">
        <v>88</v>
      </c>
      <c r="BC7" s="12" t="s">
        <v>88</v>
      </c>
      <c r="BD7" s="12" t="s">
        <v>88</v>
      </c>
      <c r="BE7" s="12" t="s">
        <v>88</v>
      </c>
      <c r="BF7" s="12" t="s">
        <v>88</v>
      </c>
      <c r="BG7" s="12" t="s">
        <v>88</v>
      </c>
      <c r="BH7" s="12" t="s">
        <v>88</v>
      </c>
      <c r="BI7" s="12" t="s">
        <v>88</v>
      </c>
      <c r="BJ7" s="12" t="s">
        <v>88</v>
      </c>
      <c r="BK7" s="12" t="s">
        <v>88</v>
      </c>
      <c r="BL7" s="12" t="s">
        <v>88</v>
      </c>
      <c r="BM7" s="12" t="s">
        <v>88</v>
      </c>
      <c r="BN7" s="12" t="s">
        <v>88</v>
      </c>
      <c r="BO7" s="12" t="s">
        <v>88</v>
      </c>
      <c r="BP7" s="12" t="s">
        <v>88</v>
      </c>
      <c r="BQ7" s="12" t="s">
        <v>88</v>
      </c>
      <c r="BR7" s="12" t="s">
        <v>88</v>
      </c>
      <c r="BS7" s="12" t="s">
        <v>88</v>
      </c>
      <c r="BT7" s="12">
        <f t="shared" si="0"/>
        <v>94.143167999999989</v>
      </c>
      <c r="BU7" s="12">
        <f t="shared" si="1"/>
        <v>20.805119999999999</v>
      </c>
      <c r="BV7" s="6"/>
      <c r="BW7" s="13"/>
      <c r="BX7" s="13" t="s">
        <v>121</v>
      </c>
    </row>
    <row r="8" spans="1:76" ht="30" customHeight="1" x14ac:dyDescent="0.2">
      <c r="A8" s="6">
        <v>2019</v>
      </c>
      <c r="B8" s="7" t="s">
        <v>76</v>
      </c>
      <c r="C8" s="7" t="s">
        <v>77</v>
      </c>
      <c r="D8" s="9">
        <v>679</v>
      </c>
      <c r="E8" s="10" t="s">
        <v>122</v>
      </c>
      <c r="F8" s="7" t="s">
        <v>107</v>
      </c>
      <c r="G8" s="7">
        <v>2</v>
      </c>
      <c r="H8" s="7" t="s">
        <v>79</v>
      </c>
      <c r="I8" s="7">
        <v>26</v>
      </c>
      <c r="J8" s="8" t="s">
        <v>80</v>
      </c>
      <c r="K8" s="7">
        <v>2618</v>
      </c>
      <c r="L8" s="8" t="s">
        <v>123</v>
      </c>
      <c r="M8" s="7" t="s">
        <v>124</v>
      </c>
      <c r="N8" s="8" t="s">
        <v>125</v>
      </c>
      <c r="O8" s="7" t="s">
        <v>126</v>
      </c>
      <c r="P8" s="8" t="s">
        <v>127</v>
      </c>
      <c r="Q8" s="7" t="s">
        <v>126</v>
      </c>
      <c r="R8" s="8" t="s">
        <v>127</v>
      </c>
      <c r="S8" s="11">
        <v>43720</v>
      </c>
      <c r="T8" s="12">
        <v>24</v>
      </c>
      <c r="U8" s="12">
        <v>15.27</v>
      </c>
      <c r="V8" s="12">
        <v>8.27</v>
      </c>
      <c r="W8" s="12">
        <v>7.91</v>
      </c>
      <c r="X8" s="12">
        <v>8.52</v>
      </c>
      <c r="Y8" s="12">
        <v>624</v>
      </c>
      <c r="Z8" s="12">
        <v>1657</v>
      </c>
      <c r="AA8" s="12">
        <v>21.1</v>
      </c>
      <c r="AB8" s="12">
        <v>24</v>
      </c>
      <c r="AC8" s="12">
        <v>871</v>
      </c>
      <c r="AD8" s="12">
        <v>392</v>
      </c>
      <c r="AE8" s="12" t="s">
        <v>88</v>
      </c>
      <c r="AF8" s="12" t="s">
        <v>88</v>
      </c>
      <c r="AG8" s="12">
        <v>129</v>
      </c>
      <c r="AH8" s="12">
        <v>12.6</v>
      </c>
      <c r="AI8" s="12">
        <v>30.5</v>
      </c>
      <c r="AJ8" s="12">
        <v>28.225806451612904</v>
      </c>
      <c r="AK8" s="12">
        <v>0.02</v>
      </c>
      <c r="AL8" s="12">
        <v>266</v>
      </c>
      <c r="AM8" s="12">
        <v>3.5</v>
      </c>
      <c r="AN8" s="12">
        <v>80</v>
      </c>
      <c r="AO8" s="12">
        <v>34.588235294117645</v>
      </c>
      <c r="AP8" s="12">
        <v>7.2</v>
      </c>
      <c r="AQ8" s="12" t="s">
        <v>89</v>
      </c>
      <c r="AR8" s="12" t="s">
        <v>88</v>
      </c>
      <c r="AS8" s="12" t="s">
        <v>88</v>
      </c>
      <c r="AT8" s="12" t="s">
        <v>88</v>
      </c>
      <c r="AU8" s="12">
        <v>6131000</v>
      </c>
      <c r="AV8" s="12" t="s">
        <v>88</v>
      </c>
      <c r="AW8" s="12" t="s">
        <v>88</v>
      </c>
      <c r="AX8" s="12" t="s">
        <v>88</v>
      </c>
      <c r="AY8" s="12" t="s">
        <v>88</v>
      </c>
      <c r="AZ8" s="12" t="s">
        <v>88</v>
      </c>
      <c r="BA8" s="12" t="s">
        <v>88</v>
      </c>
      <c r="BB8" s="12" t="s">
        <v>88</v>
      </c>
      <c r="BC8" s="12" t="s">
        <v>88</v>
      </c>
      <c r="BD8" s="12" t="s">
        <v>88</v>
      </c>
      <c r="BE8" s="12" t="s">
        <v>88</v>
      </c>
      <c r="BF8" s="12" t="s">
        <v>88</v>
      </c>
      <c r="BG8" s="12" t="s">
        <v>88</v>
      </c>
      <c r="BH8" s="12" t="s">
        <v>88</v>
      </c>
      <c r="BI8" s="12" t="s">
        <v>88</v>
      </c>
      <c r="BJ8" s="12" t="s">
        <v>88</v>
      </c>
      <c r="BK8" s="12" t="s">
        <v>88</v>
      </c>
      <c r="BL8" s="12" t="s">
        <v>88</v>
      </c>
      <c r="BM8" s="12" t="s">
        <v>88</v>
      </c>
      <c r="BN8" s="12" t="s">
        <v>88</v>
      </c>
      <c r="BO8" s="12" t="s">
        <v>88</v>
      </c>
      <c r="BP8" s="12" t="s">
        <v>88</v>
      </c>
      <c r="BQ8" s="12" t="s">
        <v>88</v>
      </c>
      <c r="BR8" s="12" t="s">
        <v>88</v>
      </c>
      <c r="BS8" s="12" t="s">
        <v>88</v>
      </c>
      <c r="BT8" s="12">
        <f t="shared" si="0"/>
        <v>517.17657600000007</v>
      </c>
      <c r="BU8" s="12">
        <f t="shared" si="1"/>
        <v>350.94124800000003</v>
      </c>
      <c r="BV8" s="6"/>
      <c r="BW8" s="13"/>
      <c r="BX8" s="13" t="s">
        <v>128</v>
      </c>
    </row>
    <row r="9" spans="1:76" ht="30" customHeight="1" x14ac:dyDescent="0.2">
      <c r="A9" s="6">
        <v>2019</v>
      </c>
      <c r="B9" s="7" t="s">
        <v>76</v>
      </c>
      <c r="C9" s="7" t="s">
        <v>77</v>
      </c>
      <c r="D9" s="9">
        <v>856</v>
      </c>
      <c r="E9" s="10" t="s">
        <v>129</v>
      </c>
      <c r="F9" s="7" t="s">
        <v>107</v>
      </c>
      <c r="G9" s="7">
        <v>2</v>
      </c>
      <c r="H9" s="7" t="s">
        <v>79</v>
      </c>
      <c r="I9" s="7">
        <v>26</v>
      </c>
      <c r="J9" s="8" t="s">
        <v>80</v>
      </c>
      <c r="K9" s="7">
        <v>2617</v>
      </c>
      <c r="L9" s="8" t="s">
        <v>114</v>
      </c>
      <c r="M9" s="7" t="s">
        <v>115</v>
      </c>
      <c r="N9" s="8" t="s">
        <v>116</v>
      </c>
      <c r="O9" s="7" t="s">
        <v>130</v>
      </c>
      <c r="P9" s="8" t="s">
        <v>131</v>
      </c>
      <c r="Q9" s="7" t="s">
        <v>132</v>
      </c>
      <c r="R9" s="8" t="s">
        <v>131</v>
      </c>
      <c r="S9" s="11">
        <v>43722</v>
      </c>
      <c r="T9" s="12">
        <v>24</v>
      </c>
      <c r="U9" s="12">
        <v>2.98</v>
      </c>
      <c r="V9" s="12">
        <v>7.14</v>
      </c>
      <c r="W9" s="12">
        <v>7</v>
      </c>
      <c r="X9" s="12">
        <v>9.7200000000000006</v>
      </c>
      <c r="Y9" s="12">
        <v>322</v>
      </c>
      <c r="Z9" s="12">
        <v>576</v>
      </c>
      <c r="AA9" s="12">
        <v>18.899999999999999</v>
      </c>
      <c r="AB9" s="12">
        <v>26.2</v>
      </c>
      <c r="AC9" s="12">
        <v>489</v>
      </c>
      <c r="AD9" s="12">
        <v>195</v>
      </c>
      <c r="AE9" s="12" t="s">
        <v>88</v>
      </c>
      <c r="AF9" s="12" t="s">
        <v>88</v>
      </c>
      <c r="AG9" s="12">
        <v>69</v>
      </c>
      <c r="AH9" s="12">
        <v>4.76</v>
      </c>
      <c r="AI9" s="12">
        <v>13.1</v>
      </c>
      <c r="AJ9" s="12">
        <v>25.741935483870968</v>
      </c>
      <c r="AK9" s="12">
        <v>0.02</v>
      </c>
      <c r="AL9" s="12">
        <v>168</v>
      </c>
      <c r="AM9" s="12">
        <v>2</v>
      </c>
      <c r="AN9" s="12">
        <v>41.8</v>
      </c>
      <c r="AO9" s="12">
        <v>26.188235294117646</v>
      </c>
      <c r="AP9" s="12">
        <v>4.26</v>
      </c>
      <c r="AQ9" s="12" t="s">
        <v>89</v>
      </c>
      <c r="AR9" s="12" t="s">
        <v>88</v>
      </c>
      <c r="AS9" s="12" t="s">
        <v>88</v>
      </c>
      <c r="AT9" s="12" t="s">
        <v>88</v>
      </c>
      <c r="AU9" s="12">
        <v>17329000</v>
      </c>
      <c r="AV9" s="12" t="s">
        <v>88</v>
      </c>
      <c r="AW9" s="12" t="s">
        <v>88</v>
      </c>
      <c r="AX9" s="12" t="s">
        <v>88</v>
      </c>
      <c r="AY9" s="12" t="s">
        <v>88</v>
      </c>
      <c r="AZ9" s="12" t="s">
        <v>88</v>
      </c>
      <c r="BA9" s="12" t="s">
        <v>88</v>
      </c>
      <c r="BB9" s="12" t="s">
        <v>88</v>
      </c>
      <c r="BC9" s="12" t="s">
        <v>88</v>
      </c>
      <c r="BD9" s="12" t="s">
        <v>88</v>
      </c>
      <c r="BE9" s="12" t="s">
        <v>88</v>
      </c>
      <c r="BF9" s="12" t="s">
        <v>88</v>
      </c>
      <c r="BG9" s="12" t="s">
        <v>88</v>
      </c>
      <c r="BH9" s="12" t="s">
        <v>88</v>
      </c>
      <c r="BI9" s="12" t="s">
        <v>88</v>
      </c>
      <c r="BJ9" s="12" t="s">
        <v>88</v>
      </c>
      <c r="BK9" s="12" t="s">
        <v>88</v>
      </c>
      <c r="BL9" s="12" t="s">
        <v>88</v>
      </c>
      <c r="BM9" s="12" t="s">
        <v>88</v>
      </c>
      <c r="BN9" s="12" t="s">
        <v>88</v>
      </c>
      <c r="BO9" s="12" t="s">
        <v>88</v>
      </c>
      <c r="BP9" s="12" t="s">
        <v>88</v>
      </c>
      <c r="BQ9" s="12" t="s">
        <v>88</v>
      </c>
      <c r="BR9" s="12" t="s">
        <v>88</v>
      </c>
      <c r="BS9" s="12" t="s">
        <v>88</v>
      </c>
      <c r="BT9" s="12">
        <f t="shared" si="0"/>
        <v>50.207040000000006</v>
      </c>
      <c r="BU9" s="12">
        <f t="shared" si="1"/>
        <v>43.255295999999994</v>
      </c>
      <c r="BV9" s="6"/>
      <c r="BW9" s="13"/>
      <c r="BX9" s="13" t="s">
        <v>133</v>
      </c>
    </row>
    <row r="10" spans="1:76" ht="30" customHeight="1" x14ac:dyDescent="0.2">
      <c r="A10" s="6">
        <v>2019</v>
      </c>
      <c r="B10" s="7" t="s">
        <v>76</v>
      </c>
      <c r="C10" s="7" t="s">
        <v>77</v>
      </c>
      <c r="D10" s="9">
        <v>34</v>
      </c>
      <c r="E10" s="10" t="s">
        <v>134</v>
      </c>
      <c r="F10" s="7" t="s">
        <v>135</v>
      </c>
      <c r="G10" s="7">
        <v>2</v>
      </c>
      <c r="H10" s="7" t="s">
        <v>79</v>
      </c>
      <c r="I10" s="7">
        <v>26</v>
      </c>
      <c r="J10" s="8" t="s">
        <v>80</v>
      </c>
      <c r="K10" s="7">
        <v>2619</v>
      </c>
      <c r="L10" s="8" t="s">
        <v>136</v>
      </c>
      <c r="M10" s="7" t="s">
        <v>137</v>
      </c>
      <c r="N10" s="8" t="s">
        <v>138</v>
      </c>
      <c r="O10" s="7" t="s">
        <v>139</v>
      </c>
      <c r="P10" s="8" t="s">
        <v>140</v>
      </c>
      <c r="Q10" s="7" t="s">
        <v>141</v>
      </c>
      <c r="R10" s="8" t="s">
        <v>142</v>
      </c>
      <c r="S10" s="11">
        <v>43755</v>
      </c>
      <c r="T10" s="12">
        <v>24</v>
      </c>
      <c r="U10" s="12">
        <v>3.72</v>
      </c>
      <c r="V10" s="12">
        <v>8.0299999999999994</v>
      </c>
      <c r="W10" s="12">
        <v>7.33</v>
      </c>
      <c r="X10" s="12">
        <v>8.86</v>
      </c>
      <c r="Y10" s="12">
        <v>417</v>
      </c>
      <c r="Z10" s="12">
        <v>1189</v>
      </c>
      <c r="AA10" s="12">
        <v>21.9</v>
      </c>
      <c r="AB10" s="12">
        <v>24.4</v>
      </c>
      <c r="AC10" s="12">
        <v>708</v>
      </c>
      <c r="AD10" s="12">
        <v>351</v>
      </c>
      <c r="AE10" s="12" t="s">
        <v>88</v>
      </c>
      <c r="AF10" s="12" t="s">
        <v>88</v>
      </c>
      <c r="AG10" s="12">
        <v>99</v>
      </c>
      <c r="AH10" s="12">
        <v>4.4800000000000004</v>
      </c>
      <c r="AI10" s="12">
        <v>32.5</v>
      </c>
      <c r="AJ10" s="12">
        <v>103.64516129032258</v>
      </c>
      <c r="AK10" s="12">
        <v>0.02</v>
      </c>
      <c r="AL10" s="12">
        <v>296</v>
      </c>
      <c r="AM10" s="12">
        <v>5.5</v>
      </c>
      <c r="AN10" s="12">
        <v>62.4</v>
      </c>
      <c r="AO10" s="12">
        <v>43.07058823529411</v>
      </c>
      <c r="AP10" s="12">
        <v>6.59</v>
      </c>
      <c r="AQ10" s="12" t="s">
        <v>89</v>
      </c>
      <c r="AR10" s="12" t="s">
        <v>88</v>
      </c>
      <c r="AS10" s="12" t="s">
        <v>88</v>
      </c>
      <c r="AT10" s="12" t="s">
        <v>88</v>
      </c>
      <c r="AU10" s="12">
        <v>7248500</v>
      </c>
      <c r="AV10" s="12" t="s">
        <v>88</v>
      </c>
      <c r="AW10" s="12" t="s">
        <v>88</v>
      </c>
      <c r="AX10" s="12" t="s">
        <v>88</v>
      </c>
      <c r="AY10" s="12" t="s">
        <v>88</v>
      </c>
      <c r="AZ10" s="12" t="s">
        <v>88</v>
      </c>
      <c r="BA10" s="12" t="s">
        <v>88</v>
      </c>
      <c r="BB10" s="12" t="s">
        <v>88</v>
      </c>
      <c r="BC10" s="12" t="s">
        <v>88</v>
      </c>
      <c r="BD10" s="12" t="s">
        <v>88</v>
      </c>
      <c r="BE10" s="12" t="s">
        <v>88</v>
      </c>
      <c r="BF10" s="12" t="s">
        <v>88</v>
      </c>
      <c r="BG10" s="12" t="s">
        <v>88</v>
      </c>
      <c r="BH10" s="12" t="s">
        <v>88</v>
      </c>
      <c r="BI10" s="12" t="s">
        <v>88</v>
      </c>
      <c r="BJ10" s="12" t="s">
        <v>88</v>
      </c>
      <c r="BK10" s="12" t="s">
        <v>88</v>
      </c>
      <c r="BL10" s="12" t="s">
        <v>88</v>
      </c>
      <c r="BM10" s="12" t="s">
        <v>88</v>
      </c>
      <c r="BN10" s="12" t="s">
        <v>88</v>
      </c>
      <c r="BO10" s="12" t="s">
        <v>88</v>
      </c>
      <c r="BP10" s="12" t="s">
        <v>88</v>
      </c>
      <c r="BQ10" s="12" t="s">
        <v>88</v>
      </c>
      <c r="BR10" s="12" t="s">
        <v>88</v>
      </c>
      <c r="BS10" s="12" t="s">
        <v>88</v>
      </c>
      <c r="BT10" s="12">
        <f t="shared" si="0"/>
        <v>112.81420800000001</v>
      </c>
      <c r="BU10" s="12">
        <f t="shared" si="1"/>
        <v>95.136768000000004</v>
      </c>
      <c r="BV10" s="6"/>
      <c r="BW10" s="13"/>
      <c r="BX10" s="13" t="s">
        <v>143</v>
      </c>
    </row>
    <row r="11" spans="1:76" ht="30" customHeight="1" x14ac:dyDescent="0.2">
      <c r="A11" s="6">
        <v>2019</v>
      </c>
      <c r="B11" s="7" t="s">
        <v>76</v>
      </c>
      <c r="C11" s="7" t="s">
        <v>77</v>
      </c>
      <c r="D11" s="9">
        <v>642</v>
      </c>
      <c r="E11" s="10" t="s">
        <v>144</v>
      </c>
      <c r="F11" s="7" t="s">
        <v>135</v>
      </c>
      <c r="G11" s="7">
        <v>2</v>
      </c>
      <c r="H11" s="7" t="s">
        <v>79</v>
      </c>
      <c r="I11" s="7">
        <v>26</v>
      </c>
      <c r="J11" s="8" t="s">
        <v>80</v>
      </c>
      <c r="K11" s="7">
        <v>2619</v>
      </c>
      <c r="L11" s="8" t="s">
        <v>136</v>
      </c>
      <c r="M11" s="7" t="s">
        <v>137</v>
      </c>
      <c r="N11" s="8" t="s">
        <v>138</v>
      </c>
      <c r="O11" s="7" t="s">
        <v>145</v>
      </c>
      <c r="P11" s="8" t="s">
        <v>146</v>
      </c>
      <c r="Q11" s="7" t="s">
        <v>147</v>
      </c>
      <c r="R11" s="8" t="s">
        <v>148</v>
      </c>
      <c r="S11" s="11">
        <v>43739</v>
      </c>
      <c r="T11" s="12">
        <v>24</v>
      </c>
      <c r="U11" s="12">
        <v>9.73</v>
      </c>
      <c r="V11" s="12">
        <v>7.35</v>
      </c>
      <c r="W11" s="12">
        <v>7.04</v>
      </c>
      <c r="X11" s="12">
        <v>8.61</v>
      </c>
      <c r="Y11" s="12">
        <v>325</v>
      </c>
      <c r="Z11" s="12">
        <v>685</v>
      </c>
      <c r="AA11" s="12">
        <v>22.3</v>
      </c>
      <c r="AB11" s="12">
        <v>25.2</v>
      </c>
      <c r="AC11" s="12">
        <v>426</v>
      </c>
      <c r="AD11" s="12">
        <v>180</v>
      </c>
      <c r="AE11" s="12" t="s">
        <v>88</v>
      </c>
      <c r="AF11" s="12" t="s">
        <v>88</v>
      </c>
      <c r="AG11" s="12">
        <v>55</v>
      </c>
      <c r="AH11" s="12">
        <v>5.99</v>
      </c>
      <c r="AI11" s="12">
        <v>5.84</v>
      </c>
      <c r="AJ11" s="12">
        <v>43.806451612903224</v>
      </c>
      <c r="AK11" s="12">
        <v>0.02</v>
      </c>
      <c r="AL11" s="12">
        <v>177</v>
      </c>
      <c r="AM11" s="12">
        <v>3.5</v>
      </c>
      <c r="AN11" s="12">
        <v>34.4</v>
      </c>
      <c r="AO11" s="12">
        <v>17.705882352941178</v>
      </c>
      <c r="AP11" s="12">
        <v>3.16</v>
      </c>
      <c r="AQ11" s="12" t="s">
        <v>89</v>
      </c>
      <c r="AR11" s="12" t="s">
        <v>88</v>
      </c>
      <c r="AS11" s="12" t="s">
        <v>88</v>
      </c>
      <c r="AT11" s="12" t="s">
        <v>88</v>
      </c>
      <c r="AU11" s="12">
        <v>11102500</v>
      </c>
      <c r="AV11" s="12" t="s">
        <v>88</v>
      </c>
      <c r="AW11" s="12" t="s">
        <v>88</v>
      </c>
      <c r="AX11" s="12" t="s">
        <v>88</v>
      </c>
      <c r="AY11" s="12" t="s">
        <v>88</v>
      </c>
      <c r="AZ11" s="12" t="s">
        <v>88</v>
      </c>
      <c r="BA11" s="12" t="s">
        <v>88</v>
      </c>
      <c r="BB11" s="12" t="s">
        <v>88</v>
      </c>
      <c r="BC11" s="12" t="s">
        <v>88</v>
      </c>
      <c r="BD11" s="12" t="s">
        <v>88</v>
      </c>
      <c r="BE11" s="12" t="s">
        <v>88</v>
      </c>
      <c r="BF11" s="12" t="s">
        <v>88</v>
      </c>
      <c r="BG11" s="12" t="s">
        <v>88</v>
      </c>
      <c r="BH11" s="12" t="s">
        <v>88</v>
      </c>
      <c r="BI11" s="12" t="s">
        <v>88</v>
      </c>
      <c r="BJ11" s="12" t="s">
        <v>88</v>
      </c>
      <c r="BK11" s="12" t="s">
        <v>88</v>
      </c>
      <c r="BL11" s="12" t="s">
        <v>88</v>
      </c>
      <c r="BM11" s="12" t="s">
        <v>88</v>
      </c>
      <c r="BN11" s="12" t="s">
        <v>88</v>
      </c>
      <c r="BO11" s="12" t="s">
        <v>88</v>
      </c>
      <c r="BP11" s="12" t="s">
        <v>88</v>
      </c>
      <c r="BQ11" s="12" t="s">
        <v>88</v>
      </c>
      <c r="BR11" s="12" t="s">
        <v>88</v>
      </c>
      <c r="BS11" s="12" t="s">
        <v>88</v>
      </c>
      <c r="BT11" s="12">
        <f t="shared" si="0"/>
        <v>151.32096000000001</v>
      </c>
      <c r="BU11" s="12">
        <f t="shared" si="1"/>
        <v>148.79894400000001</v>
      </c>
      <c r="BV11" s="6"/>
      <c r="BW11" s="13"/>
      <c r="BX11" s="13" t="s">
        <v>149</v>
      </c>
    </row>
    <row r="12" spans="1:76" ht="30" customHeight="1" x14ac:dyDescent="0.2">
      <c r="A12" s="6">
        <v>2019</v>
      </c>
      <c r="B12" s="7" t="s">
        <v>76</v>
      </c>
      <c r="C12" s="7" t="s">
        <v>77</v>
      </c>
      <c r="D12" s="9">
        <v>44</v>
      </c>
      <c r="E12" s="10" t="s">
        <v>150</v>
      </c>
      <c r="F12" s="7" t="s">
        <v>151</v>
      </c>
      <c r="G12" s="7">
        <v>2</v>
      </c>
      <c r="H12" s="7" t="s">
        <v>79</v>
      </c>
      <c r="I12" s="7">
        <v>26</v>
      </c>
      <c r="J12" s="8" t="s">
        <v>80</v>
      </c>
      <c r="K12" s="7">
        <v>2621</v>
      </c>
      <c r="L12" s="8" t="s">
        <v>152</v>
      </c>
      <c r="M12" s="7" t="s">
        <v>153</v>
      </c>
      <c r="N12" s="8" t="s">
        <v>154</v>
      </c>
      <c r="O12" s="7" t="s">
        <v>155</v>
      </c>
      <c r="P12" s="8" t="s">
        <v>156</v>
      </c>
      <c r="Q12" s="7" t="s">
        <v>157</v>
      </c>
      <c r="R12" s="8" t="s">
        <v>158</v>
      </c>
      <c r="S12" s="11">
        <v>43673</v>
      </c>
      <c r="T12" s="12">
        <v>24</v>
      </c>
      <c r="U12" s="12">
        <v>1.43</v>
      </c>
      <c r="V12" s="12">
        <v>7.92</v>
      </c>
      <c r="W12" s="12">
        <v>7.14</v>
      </c>
      <c r="X12" s="12">
        <v>8.31</v>
      </c>
      <c r="Y12" s="12">
        <v>400</v>
      </c>
      <c r="Z12" s="12">
        <v>932</v>
      </c>
      <c r="AA12" s="12">
        <v>24.9</v>
      </c>
      <c r="AB12" s="12">
        <v>27.8</v>
      </c>
      <c r="AC12" s="12">
        <v>611</v>
      </c>
      <c r="AD12" s="12">
        <v>179</v>
      </c>
      <c r="AE12" s="12" t="s">
        <v>88</v>
      </c>
      <c r="AF12" s="12" t="s">
        <v>88</v>
      </c>
      <c r="AG12" s="12">
        <v>137</v>
      </c>
      <c r="AH12" s="12">
        <v>9.5</v>
      </c>
      <c r="AI12" s="12">
        <v>8.5</v>
      </c>
      <c r="AJ12" s="12">
        <v>10.274193548387096</v>
      </c>
      <c r="AK12" s="12">
        <v>0.02</v>
      </c>
      <c r="AL12" s="12">
        <v>181</v>
      </c>
      <c r="AM12" s="12">
        <v>0.5</v>
      </c>
      <c r="AN12" s="12">
        <v>51.7</v>
      </c>
      <c r="AO12" s="12">
        <v>35.988235294117651</v>
      </c>
      <c r="AP12" s="12">
        <v>2.2000000000000002</v>
      </c>
      <c r="AQ12" s="12" t="s">
        <v>89</v>
      </c>
      <c r="AR12" s="12" t="s">
        <v>88</v>
      </c>
      <c r="AS12" s="12" t="s">
        <v>88</v>
      </c>
      <c r="AT12" s="12" t="s">
        <v>88</v>
      </c>
      <c r="AU12" s="12">
        <v>13330000</v>
      </c>
      <c r="AV12" s="12" t="s">
        <v>88</v>
      </c>
      <c r="AW12" s="12" t="s">
        <v>88</v>
      </c>
      <c r="AX12" s="12" t="s">
        <v>88</v>
      </c>
      <c r="AY12" s="12" t="s">
        <v>88</v>
      </c>
      <c r="AZ12" s="12" t="s">
        <v>88</v>
      </c>
      <c r="BA12" s="12" t="s">
        <v>88</v>
      </c>
      <c r="BB12" s="12" t="s">
        <v>88</v>
      </c>
      <c r="BC12" s="12" t="s">
        <v>88</v>
      </c>
      <c r="BD12" s="12" t="s">
        <v>88</v>
      </c>
      <c r="BE12" s="12" t="s">
        <v>88</v>
      </c>
      <c r="BF12" s="12" t="s">
        <v>88</v>
      </c>
      <c r="BG12" s="12" t="s">
        <v>88</v>
      </c>
      <c r="BH12" s="12" t="s">
        <v>88</v>
      </c>
      <c r="BI12" s="12" t="s">
        <v>88</v>
      </c>
      <c r="BJ12" s="12" t="s">
        <v>88</v>
      </c>
      <c r="BK12" s="12" t="s">
        <v>88</v>
      </c>
      <c r="BL12" s="12" t="s">
        <v>88</v>
      </c>
      <c r="BM12" s="12" t="s">
        <v>88</v>
      </c>
      <c r="BN12" s="12" t="s">
        <v>88</v>
      </c>
      <c r="BO12" s="12" t="s">
        <v>88</v>
      </c>
      <c r="BP12" s="12" t="s">
        <v>88</v>
      </c>
      <c r="BQ12" s="12" t="s">
        <v>88</v>
      </c>
      <c r="BR12" s="12" t="s">
        <v>88</v>
      </c>
      <c r="BS12" s="12" t="s">
        <v>88</v>
      </c>
      <c r="BT12" s="12">
        <f t="shared" si="0"/>
        <v>22.115808000000001</v>
      </c>
      <c r="BU12" s="12">
        <f t="shared" si="1"/>
        <v>22.362911999999998</v>
      </c>
      <c r="BV12" s="6"/>
      <c r="BW12" s="13"/>
      <c r="BX12" s="13" t="s">
        <v>159</v>
      </c>
    </row>
    <row r="13" spans="1:76" ht="30" customHeight="1" x14ac:dyDescent="0.2">
      <c r="A13" s="6">
        <v>2019</v>
      </c>
      <c r="B13" s="7" t="s">
        <v>76</v>
      </c>
      <c r="C13" s="7" t="s">
        <v>77</v>
      </c>
      <c r="D13" s="9">
        <v>113</v>
      </c>
      <c r="E13" s="10" t="s">
        <v>160</v>
      </c>
      <c r="F13" s="7" t="s">
        <v>151</v>
      </c>
      <c r="G13" s="7">
        <v>2</v>
      </c>
      <c r="H13" s="7" t="s">
        <v>79</v>
      </c>
      <c r="I13" s="7">
        <v>26</v>
      </c>
      <c r="J13" s="8" t="s">
        <v>80</v>
      </c>
      <c r="K13" s="7">
        <v>2621</v>
      </c>
      <c r="L13" s="8" t="s">
        <v>152</v>
      </c>
      <c r="M13" s="7" t="s">
        <v>153</v>
      </c>
      <c r="N13" s="8" t="s">
        <v>154</v>
      </c>
      <c r="O13" s="7" t="s">
        <v>161</v>
      </c>
      <c r="P13" s="8" t="s">
        <v>162</v>
      </c>
      <c r="Q13" s="7" t="s">
        <v>163</v>
      </c>
      <c r="R13" s="8" t="s">
        <v>164</v>
      </c>
      <c r="S13" s="11">
        <v>43663</v>
      </c>
      <c r="T13" s="12">
        <v>24</v>
      </c>
      <c r="U13" s="12">
        <v>5.55</v>
      </c>
      <c r="V13" s="12">
        <v>7.72</v>
      </c>
      <c r="W13" s="12">
        <v>7.76</v>
      </c>
      <c r="X13" s="12">
        <v>8.68</v>
      </c>
      <c r="Y13" s="12">
        <v>613</v>
      </c>
      <c r="Z13" s="12">
        <v>1201</v>
      </c>
      <c r="AA13" s="12">
        <v>20.8</v>
      </c>
      <c r="AB13" s="12">
        <v>23.6</v>
      </c>
      <c r="AC13" s="12">
        <v>1122</v>
      </c>
      <c r="AD13" s="12">
        <v>635</v>
      </c>
      <c r="AE13" s="12" t="s">
        <v>88</v>
      </c>
      <c r="AF13" s="12" t="s">
        <v>88</v>
      </c>
      <c r="AG13" s="12">
        <v>10</v>
      </c>
      <c r="AH13" s="12">
        <v>11.9</v>
      </c>
      <c r="AI13" s="12">
        <v>14.9</v>
      </c>
      <c r="AJ13" s="12">
        <v>29.580645161290324</v>
      </c>
      <c r="AK13" s="12">
        <v>0.02</v>
      </c>
      <c r="AL13" s="12">
        <v>427</v>
      </c>
      <c r="AM13" s="12">
        <v>5.5</v>
      </c>
      <c r="AN13" s="12">
        <v>73.8</v>
      </c>
      <c r="AO13" s="12">
        <v>36.152941176470591</v>
      </c>
      <c r="AP13" s="12">
        <v>6.3</v>
      </c>
      <c r="AQ13" s="12">
        <v>10</v>
      </c>
      <c r="AR13" s="12" t="s">
        <v>88</v>
      </c>
      <c r="AS13" s="12" t="s">
        <v>88</v>
      </c>
      <c r="AT13" s="12" t="s">
        <v>88</v>
      </c>
      <c r="AU13" s="12">
        <v>10307000</v>
      </c>
      <c r="AV13" s="12" t="s">
        <v>88</v>
      </c>
      <c r="AW13" s="12" t="s">
        <v>88</v>
      </c>
      <c r="AX13" s="12" t="s">
        <v>88</v>
      </c>
      <c r="AY13" s="12" t="s">
        <v>88</v>
      </c>
      <c r="AZ13" s="12" t="s">
        <v>88</v>
      </c>
      <c r="BA13" s="12" t="s">
        <v>88</v>
      </c>
      <c r="BB13" s="12" t="s">
        <v>88</v>
      </c>
      <c r="BC13" s="12" t="s">
        <v>88</v>
      </c>
      <c r="BD13" s="12" t="s">
        <v>88</v>
      </c>
      <c r="BE13" s="12" t="s">
        <v>88</v>
      </c>
      <c r="BF13" s="12" t="s">
        <v>88</v>
      </c>
      <c r="BG13" s="12" t="s">
        <v>88</v>
      </c>
      <c r="BH13" s="12" t="s">
        <v>88</v>
      </c>
      <c r="BI13" s="12" t="s">
        <v>88</v>
      </c>
      <c r="BJ13" s="12" t="s">
        <v>88</v>
      </c>
      <c r="BK13" s="12" t="s">
        <v>88</v>
      </c>
      <c r="BL13" s="12" t="s">
        <v>88</v>
      </c>
      <c r="BM13" s="12" t="s">
        <v>88</v>
      </c>
      <c r="BN13" s="12" t="s">
        <v>88</v>
      </c>
      <c r="BO13" s="12" t="s">
        <v>88</v>
      </c>
      <c r="BP13" s="12" t="s">
        <v>88</v>
      </c>
      <c r="BQ13" s="12" t="s">
        <v>88</v>
      </c>
      <c r="BR13" s="12" t="s">
        <v>88</v>
      </c>
      <c r="BS13" s="12" t="s">
        <v>88</v>
      </c>
      <c r="BT13" s="12">
        <f t="shared" si="0"/>
        <v>304.49520000000001</v>
      </c>
      <c r="BU13" s="12">
        <f t="shared" si="1"/>
        <v>204.75503999999998</v>
      </c>
      <c r="BV13" s="6"/>
      <c r="BW13" s="13"/>
      <c r="BX13" s="13" t="s">
        <v>165</v>
      </c>
    </row>
    <row r="14" spans="1:76" ht="30" customHeight="1" x14ac:dyDescent="0.2">
      <c r="A14" s="6">
        <v>2019</v>
      </c>
      <c r="B14" s="7" t="s">
        <v>76</v>
      </c>
      <c r="C14" s="7" t="s">
        <v>77</v>
      </c>
      <c r="D14" s="9">
        <v>125</v>
      </c>
      <c r="E14" s="10" t="s">
        <v>166</v>
      </c>
      <c r="F14" s="7" t="s">
        <v>151</v>
      </c>
      <c r="G14" s="7">
        <v>2</v>
      </c>
      <c r="H14" s="7" t="s">
        <v>79</v>
      </c>
      <c r="I14" s="7">
        <v>26</v>
      </c>
      <c r="J14" s="8" t="s">
        <v>80</v>
      </c>
      <c r="K14" s="7">
        <v>2621</v>
      </c>
      <c r="L14" s="8" t="s">
        <v>152</v>
      </c>
      <c r="M14" s="7" t="s">
        <v>153</v>
      </c>
      <c r="N14" s="8" t="s">
        <v>154</v>
      </c>
      <c r="O14" s="7" t="s">
        <v>167</v>
      </c>
      <c r="P14" s="8" t="s">
        <v>168</v>
      </c>
      <c r="Q14" s="7" t="s">
        <v>169</v>
      </c>
      <c r="R14" s="8" t="s">
        <v>170</v>
      </c>
      <c r="S14" s="11">
        <v>43673</v>
      </c>
      <c r="T14" s="12">
        <v>24</v>
      </c>
      <c r="U14" s="12">
        <v>1.6342556058617197</v>
      </c>
      <c r="V14" s="12">
        <v>8.1</v>
      </c>
      <c r="W14" s="12">
        <v>7.16</v>
      </c>
      <c r="X14" s="12">
        <v>8.8800000000000008</v>
      </c>
      <c r="Y14" s="12">
        <v>301</v>
      </c>
      <c r="Z14" s="12">
        <v>972</v>
      </c>
      <c r="AA14" s="12">
        <v>19.3</v>
      </c>
      <c r="AB14" s="12">
        <v>22</v>
      </c>
      <c r="AC14" s="12">
        <v>574</v>
      </c>
      <c r="AD14" s="12">
        <v>196</v>
      </c>
      <c r="AE14" s="12" t="s">
        <v>88</v>
      </c>
      <c r="AF14" s="12" t="s">
        <v>88</v>
      </c>
      <c r="AG14" s="12">
        <v>79</v>
      </c>
      <c r="AH14" s="12">
        <v>4.4000000000000004</v>
      </c>
      <c r="AI14" s="12">
        <v>7.42</v>
      </c>
      <c r="AJ14" s="12">
        <v>7.903225806451613</v>
      </c>
      <c r="AK14" s="12">
        <v>0.02</v>
      </c>
      <c r="AL14" s="12">
        <v>197</v>
      </c>
      <c r="AM14" s="12">
        <v>3</v>
      </c>
      <c r="AN14" s="12">
        <v>53</v>
      </c>
      <c r="AO14" s="12">
        <v>30.470588235294116</v>
      </c>
      <c r="AP14" s="12">
        <v>2</v>
      </c>
      <c r="AQ14" s="12">
        <v>17</v>
      </c>
      <c r="AR14" s="12" t="s">
        <v>88</v>
      </c>
      <c r="AS14" s="12" t="s">
        <v>88</v>
      </c>
      <c r="AT14" s="12" t="s">
        <v>88</v>
      </c>
      <c r="AU14" s="12">
        <v>3654000</v>
      </c>
      <c r="AV14" s="12" t="s">
        <v>88</v>
      </c>
      <c r="AW14" s="12" t="s">
        <v>88</v>
      </c>
      <c r="AX14" s="12" t="s">
        <v>88</v>
      </c>
      <c r="AY14" s="12" t="s">
        <v>88</v>
      </c>
      <c r="AZ14" s="12" t="s">
        <v>88</v>
      </c>
      <c r="BA14" s="12" t="s">
        <v>88</v>
      </c>
      <c r="BB14" s="12" t="s">
        <v>88</v>
      </c>
      <c r="BC14" s="12" t="s">
        <v>88</v>
      </c>
      <c r="BD14" s="12" t="s">
        <v>88</v>
      </c>
      <c r="BE14" s="12" t="s">
        <v>88</v>
      </c>
      <c r="BF14" s="12" t="s">
        <v>88</v>
      </c>
      <c r="BG14" s="12" t="s">
        <v>88</v>
      </c>
      <c r="BH14" s="12" t="s">
        <v>88</v>
      </c>
      <c r="BI14" s="12" t="s">
        <v>88</v>
      </c>
      <c r="BJ14" s="12" t="s">
        <v>88</v>
      </c>
      <c r="BK14" s="12" t="s">
        <v>88</v>
      </c>
      <c r="BL14" s="12" t="s">
        <v>88</v>
      </c>
      <c r="BM14" s="12" t="s">
        <v>88</v>
      </c>
      <c r="BN14" s="12" t="s">
        <v>88</v>
      </c>
      <c r="BO14" s="12" t="s">
        <v>88</v>
      </c>
      <c r="BP14" s="12" t="s">
        <v>88</v>
      </c>
      <c r="BQ14" s="12" t="s">
        <v>88</v>
      </c>
      <c r="BR14" s="12" t="s">
        <v>88</v>
      </c>
      <c r="BS14" s="12" t="s">
        <v>88</v>
      </c>
      <c r="BT14" s="12">
        <f t="shared" si="0"/>
        <v>27.675138131904706</v>
      </c>
      <c r="BU14" s="12">
        <f t="shared" si="1"/>
        <v>27.81633781625116</v>
      </c>
      <c r="BV14" s="6"/>
      <c r="BW14" s="13"/>
      <c r="BX14" s="13" t="s">
        <v>171</v>
      </c>
    </row>
    <row r="15" spans="1:76" ht="30" customHeight="1" x14ac:dyDescent="0.2">
      <c r="A15" s="6">
        <v>2019</v>
      </c>
      <c r="B15" s="7" t="s">
        <v>76</v>
      </c>
      <c r="C15" s="7" t="s">
        <v>77</v>
      </c>
      <c r="D15" s="9">
        <v>240</v>
      </c>
      <c r="E15" s="7" t="s">
        <v>172</v>
      </c>
      <c r="F15" s="7" t="s">
        <v>151</v>
      </c>
      <c r="G15" s="7">
        <v>2</v>
      </c>
      <c r="H15" s="7" t="s">
        <v>79</v>
      </c>
      <c r="I15" s="7">
        <v>26</v>
      </c>
      <c r="J15" s="8" t="s">
        <v>80</v>
      </c>
      <c r="K15" s="7">
        <v>2620</v>
      </c>
      <c r="L15" s="8" t="s">
        <v>81</v>
      </c>
      <c r="M15" s="7" t="s">
        <v>173</v>
      </c>
      <c r="N15" s="8" t="s">
        <v>174</v>
      </c>
      <c r="O15" s="7" t="s">
        <v>175</v>
      </c>
      <c r="P15" s="8" t="s">
        <v>176</v>
      </c>
      <c r="Q15" s="7" t="s">
        <v>177</v>
      </c>
      <c r="R15" s="8" t="s">
        <v>178</v>
      </c>
      <c r="S15" s="11">
        <v>43660</v>
      </c>
      <c r="T15" s="12">
        <v>24</v>
      </c>
      <c r="U15" s="12">
        <v>4.1100000000000003</v>
      </c>
      <c r="V15" s="12">
        <v>7.99</v>
      </c>
      <c r="W15" s="12">
        <v>7.14</v>
      </c>
      <c r="X15" s="12">
        <v>8.08</v>
      </c>
      <c r="Y15" s="12">
        <v>256</v>
      </c>
      <c r="Z15" s="12">
        <v>402</v>
      </c>
      <c r="AA15" s="12">
        <v>19.899999999999999</v>
      </c>
      <c r="AB15" s="12">
        <v>21</v>
      </c>
      <c r="AC15" s="12">
        <v>139</v>
      </c>
      <c r="AD15" s="12">
        <v>95</v>
      </c>
      <c r="AE15" s="12" t="s">
        <v>88</v>
      </c>
      <c r="AF15" s="12" t="s">
        <v>88</v>
      </c>
      <c r="AG15" s="12">
        <v>23</v>
      </c>
      <c r="AH15" s="12">
        <v>2.75</v>
      </c>
      <c r="AI15" s="12">
        <v>3.28</v>
      </c>
      <c r="AJ15" s="12">
        <v>2.754838709677419</v>
      </c>
      <c r="AK15" s="12">
        <v>0.02</v>
      </c>
      <c r="AL15" s="12">
        <v>69</v>
      </c>
      <c r="AM15" s="12">
        <v>0.1</v>
      </c>
      <c r="AN15" s="12">
        <v>23.5</v>
      </c>
      <c r="AO15" s="12">
        <v>8.7294117647058833</v>
      </c>
      <c r="AP15" s="12">
        <v>2.08</v>
      </c>
      <c r="AQ15" s="12" t="s">
        <v>89</v>
      </c>
      <c r="AR15" s="12" t="s">
        <v>88</v>
      </c>
      <c r="AS15" s="12" t="s">
        <v>88</v>
      </c>
      <c r="AT15" s="12" t="s">
        <v>88</v>
      </c>
      <c r="AU15" s="12">
        <v>1605550</v>
      </c>
      <c r="AV15" s="12" t="s">
        <v>88</v>
      </c>
      <c r="AW15" s="12" t="s">
        <v>88</v>
      </c>
      <c r="AX15" s="12" t="s">
        <v>88</v>
      </c>
      <c r="AY15" s="12" t="s">
        <v>88</v>
      </c>
      <c r="AZ15" s="12" t="s">
        <v>88</v>
      </c>
      <c r="BA15" s="12" t="s">
        <v>88</v>
      </c>
      <c r="BB15" s="12" t="s">
        <v>88</v>
      </c>
      <c r="BC15" s="12" t="s">
        <v>88</v>
      </c>
      <c r="BD15" s="12" t="s">
        <v>88</v>
      </c>
      <c r="BE15" s="12" t="s">
        <v>88</v>
      </c>
      <c r="BF15" s="12" t="s">
        <v>88</v>
      </c>
      <c r="BG15" s="12" t="s">
        <v>88</v>
      </c>
      <c r="BH15" s="12" t="s">
        <v>88</v>
      </c>
      <c r="BI15" s="12" t="s">
        <v>88</v>
      </c>
      <c r="BJ15" s="12" t="s">
        <v>88</v>
      </c>
      <c r="BK15" s="12" t="s">
        <v>88</v>
      </c>
      <c r="BL15" s="12" t="s">
        <v>88</v>
      </c>
      <c r="BM15" s="12" t="s">
        <v>88</v>
      </c>
      <c r="BN15" s="12" t="s">
        <v>88</v>
      </c>
      <c r="BO15" s="12" t="s">
        <v>88</v>
      </c>
      <c r="BP15" s="12" t="s">
        <v>88</v>
      </c>
      <c r="BQ15" s="12" t="s">
        <v>88</v>
      </c>
      <c r="BR15" s="12" t="s">
        <v>88</v>
      </c>
      <c r="BS15" s="12" t="s">
        <v>88</v>
      </c>
      <c r="BT15" s="12">
        <f t="shared" si="0"/>
        <v>33.734880000000004</v>
      </c>
      <c r="BU15" s="12">
        <f t="shared" si="1"/>
        <v>24.502176000000002</v>
      </c>
      <c r="BV15" s="6"/>
      <c r="BW15" s="13"/>
      <c r="BX15" s="13" t="s">
        <v>179</v>
      </c>
    </row>
    <row r="16" spans="1:76" ht="30" customHeight="1" x14ac:dyDescent="0.2">
      <c r="A16" s="6">
        <v>2019</v>
      </c>
      <c r="B16" s="7" t="s">
        <v>76</v>
      </c>
      <c r="C16" s="7" t="s">
        <v>77</v>
      </c>
      <c r="D16" s="9">
        <v>411</v>
      </c>
      <c r="E16" s="10" t="s">
        <v>180</v>
      </c>
      <c r="F16" s="7" t="s">
        <v>151</v>
      </c>
      <c r="G16" s="7">
        <v>2</v>
      </c>
      <c r="H16" s="7" t="s">
        <v>79</v>
      </c>
      <c r="I16" s="7">
        <v>26</v>
      </c>
      <c r="J16" s="8" t="s">
        <v>80</v>
      </c>
      <c r="K16" s="7">
        <v>2620</v>
      </c>
      <c r="L16" s="8" t="s">
        <v>81</v>
      </c>
      <c r="M16" s="7" t="s">
        <v>181</v>
      </c>
      <c r="N16" s="8" t="s">
        <v>182</v>
      </c>
      <c r="O16" s="7" t="s">
        <v>183</v>
      </c>
      <c r="P16" s="8" t="s">
        <v>184</v>
      </c>
      <c r="Q16" s="7" t="s">
        <v>185</v>
      </c>
      <c r="R16" s="8" t="s">
        <v>184</v>
      </c>
      <c r="S16" s="11">
        <v>43670</v>
      </c>
      <c r="T16" s="12">
        <v>24</v>
      </c>
      <c r="U16" s="12">
        <v>1.56</v>
      </c>
      <c r="V16" s="12">
        <v>7.85</v>
      </c>
      <c r="W16" s="12">
        <v>7.31</v>
      </c>
      <c r="X16" s="12">
        <v>8.3800000000000008</v>
      </c>
      <c r="Y16" s="12">
        <v>241</v>
      </c>
      <c r="Z16" s="12">
        <v>1010</v>
      </c>
      <c r="AA16" s="12">
        <v>26.1</v>
      </c>
      <c r="AB16" s="12">
        <v>27.7</v>
      </c>
      <c r="AC16" s="12">
        <v>438</v>
      </c>
      <c r="AD16" s="12">
        <v>167</v>
      </c>
      <c r="AE16" s="12" t="s">
        <v>88</v>
      </c>
      <c r="AF16" s="12" t="s">
        <v>88</v>
      </c>
      <c r="AG16" s="12">
        <v>104</v>
      </c>
      <c r="AH16" s="12">
        <v>10</v>
      </c>
      <c r="AI16" s="12">
        <v>7.65</v>
      </c>
      <c r="AJ16" s="12">
        <v>33.41935483870968</v>
      </c>
      <c r="AK16" s="12">
        <v>0.02</v>
      </c>
      <c r="AL16" s="12">
        <v>270</v>
      </c>
      <c r="AM16" s="12">
        <v>3</v>
      </c>
      <c r="AN16" s="12">
        <v>33</v>
      </c>
      <c r="AO16" s="12">
        <v>17.294117647058822</v>
      </c>
      <c r="AP16" s="12">
        <v>2</v>
      </c>
      <c r="AQ16" s="12" t="s">
        <v>89</v>
      </c>
      <c r="AR16" s="12" t="s">
        <v>88</v>
      </c>
      <c r="AS16" s="12" t="s">
        <v>88</v>
      </c>
      <c r="AT16" s="12" t="s">
        <v>88</v>
      </c>
      <c r="AU16" s="12">
        <v>3790000</v>
      </c>
      <c r="AV16" s="12" t="s">
        <v>88</v>
      </c>
      <c r="AW16" s="12" t="s">
        <v>88</v>
      </c>
      <c r="AX16" s="12" t="s">
        <v>88</v>
      </c>
      <c r="AY16" s="12" t="s">
        <v>88</v>
      </c>
      <c r="AZ16" s="12" t="s">
        <v>88</v>
      </c>
      <c r="BA16" s="12" t="s">
        <v>88</v>
      </c>
      <c r="BB16" s="12" t="s">
        <v>88</v>
      </c>
      <c r="BC16" s="12" t="s">
        <v>88</v>
      </c>
      <c r="BD16" s="12" t="s">
        <v>88</v>
      </c>
      <c r="BE16" s="12" t="s">
        <v>88</v>
      </c>
      <c r="BF16" s="12" t="s">
        <v>88</v>
      </c>
      <c r="BG16" s="12" t="s">
        <v>88</v>
      </c>
      <c r="BH16" s="12" t="s">
        <v>88</v>
      </c>
      <c r="BI16" s="12" t="s">
        <v>88</v>
      </c>
      <c r="BJ16" s="12" t="s">
        <v>88</v>
      </c>
      <c r="BK16" s="12" t="s">
        <v>88</v>
      </c>
      <c r="BL16" s="12" t="s">
        <v>88</v>
      </c>
      <c r="BM16" s="12" t="s">
        <v>88</v>
      </c>
      <c r="BN16" s="12" t="s">
        <v>88</v>
      </c>
      <c r="BO16" s="12" t="s">
        <v>88</v>
      </c>
      <c r="BP16" s="12" t="s">
        <v>88</v>
      </c>
      <c r="BQ16" s="12" t="s">
        <v>88</v>
      </c>
      <c r="BR16" s="12" t="s">
        <v>88</v>
      </c>
      <c r="BS16" s="12" t="s">
        <v>88</v>
      </c>
      <c r="BT16" s="12">
        <f t="shared" si="0"/>
        <v>22.508928000000001</v>
      </c>
      <c r="BU16" s="12">
        <f t="shared" si="1"/>
        <v>36.391679999999994</v>
      </c>
      <c r="BV16" s="6"/>
      <c r="BW16" s="13"/>
      <c r="BX16" s="13" t="s">
        <v>186</v>
      </c>
    </row>
    <row r="17" spans="1:76" ht="30" customHeight="1" x14ac:dyDescent="0.2">
      <c r="A17" s="6">
        <v>2019</v>
      </c>
      <c r="B17" s="7" t="s">
        <v>76</v>
      </c>
      <c r="C17" s="7" t="s">
        <v>77</v>
      </c>
      <c r="D17" s="9">
        <v>628</v>
      </c>
      <c r="E17" s="10" t="s">
        <v>187</v>
      </c>
      <c r="F17" s="7" t="s">
        <v>151</v>
      </c>
      <c r="G17" s="7">
        <v>2</v>
      </c>
      <c r="H17" s="7" t="s">
        <v>79</v>
      </c>
      <c r="I17" s="7">
        <v>26</v>
      </c>
      <c r="J17" s="8" t="s">
        <v>80</v>
      </c>
      <c r="K17" s="7">
        <v>2620</v>
      </c>
      <c r="L17" s="8" t="s">
        <v>81</v>
      </c>
      <c r="M17" s="7" t="s">
        <v>181</v>
      </c>
      <c r="N17" s="8" t="s">
        <v>182</v>
      </c>
      <c r="O17" s="7" t="s">
        <v>188</v>
      </c>
      <c r="P17" s="8" t="s">
        <v>189</v>
      </c>
      <c r="Q17" s="7" t="s">
        <v>190</v>
      </c>
      <c r="R17" s="8" t="s">
        <v>191</v>
      </c>
      <c r="S17" s="11">
        <v>43673</v>
      </c>
      <c r="T17" s="12">
        <v>24</v>
      </c>
      <c r="U17" s="12">
        <v>2.2400000000000002</v>
      </c>
      <c r="V17" s="12">
        <v>6.89</v>
      </c>
      <c r="W17" s="12">
        <v>6.98</v>
      </c>
      <c r="X17" s="12">
        <v>8.18</v>
      </c>
      <c r="Y17" s="12">
        <v>465</v>
      </c>
      <c r="Z17" s="12">
        <v>1355</v>
      </c>
      <c r="AA17" s="12">
        <v>24.3</v>
      </c>
      <c r="AB17" s="12">
        <v>25.9</v>
      </c>
      <c r="AC17" s="12">
        <v>665</v>
      </c>
      <c r="AD17" s="12">
        <v>232</v>
      </c>
      <c r="AE17" s="12" t="s">
        <v>88</v>
      </c>
      <c r="AF17" s="12" t="s">
        <v>88</v>
      </c>
      <c r="AG17" s="12">
        <v>61</v>
      </c>
      <c r="AH17" s="12">
        <v>2.39</v>
      </c>
      <c r="AI17" s="12">
        <v>5.5</v>
      </c>
      <c r="AJ17" s="12">
        <v>7.7</v>
      </c>
      <c r="AK17" s="12">
        <v>0.02</v>
      </c>
      <c r="AL17" s="12">
        <v>216</v>
      </c>
      <c r="AM17" s="12">
        <v>5</v>
      </c>
      <c r="AN17" s="12">
        <v>59.4</v>
      </c>
      <c r="AO17" s="12">
        <v>32.776470588235291</v>
      </c>
      <c r="AP17" s="12">
        <v>2.42</v>
      </c>
      <c r="AQ17" s="12" t="s">
        <v>89</v>
      </c>
      <c r="AR17" s="12" t="s">
        <v>88</v>
      </c>
      <c r="AS17" s="12" t="s">
        <v>88</v>
      </c>
      <c r="AT17" s="12" t="s">
        <v>88</v>
      </c>
      <c r="AU17" s="12">
        <v>15531000</v>
      </c>
      <c r="AV17" s="12" t="s">
        <v>88</v>
      </c>
      <c r="AW17" s="12" t="s">
        <v>88</v>
      </c>
      <c r="AX17" s="12" t="s">
        <v>88</v>
      </c>
      <c r="AY17" s="12" t="s">
        <v>88</v>
      </c>
      <c r="AZ17" s="12" t="s">
        <v>88</v>
      </c>
      <c r="BA17" s="12" t="s">
        <v>88</v>
      </c>
      <c r="BB17" s="12" t="s">
        <v>88</v>
      </c>
      <c r="BC17" s="12" t="s">
        <v>88</v>
      </c>
      <c r="BD17" s="12" t="s">
        <v>88</v>
      </c>
      <c r="BE17" s="12" t="s">
        <v>88</v>
      </c>
      <c r="BF17" s="12" t="s">
        <v>88</v>
      </c>
      <c r="BG17" s="12" t="s">
        <v>88</v>
      </c>
      <c r="BH17" s="12" t="s">
        <v>88</v>
      </c>
      <c r="BI17" s="12" t="s">
        <v>88</v>
      </c>
      <c r="BJ17" s="12" t="s">
        <v>88</v>
      </c>
      <c r="BK17" s="12" t="s">
        <v>88</v>
      </c>
      <c r="BL17" s="12" t="s">
        <v>88</v>
      </c>
      <c r="BM17" s="12" t="s">
        <v>88</v>
      </c>
      <c r="BN17" s="12" t="s">
        <v>88</v>
      </c>
      <c r="BO17" s="12" t="s">
        <v>88</v>
      </c>
      <c r="BP17" s="12" t="s">
        <v>88</v>
      </c>
      <c r="BQ17" s="12" t="s">
        <v>88</v>
      </c>
      <c r="BR17" s="12" t="s">
        <v>88</v>
      </c>
      <c r="BS17" s="12" t="s">
        <v>88</v>
      </c>
      <c r="BT17" s="12">
        <f t="shared" si="0"/>
        <v>44.900352000000005</v>
      </c>
      <c r="BU17" s="12">
        <f t="shared" si="1"/>
        <v>41.803776000000006</v>
      </c>
      <c r="BV17" s="6"/>
      <c r="BW17" s="13"/>
      <c r="BX17" s="13" t="s">
        <v>192</v>
      </c>
    </row>
    <row r="18" spans="1:76" ht="30" customHeight="1" x14ac:dyDescent="0.2">
      <c r="A18" s="6">
        <v>2019</v>
      </c>
      <c r="B18" s="7" t="s">
        <v>76</v>
      </c>
      <c r="C18" s="7" t="s">
        <v>77</v>
      </c>
      <c r="D18" s="9">
        <v>656</v>
      </c>
      <c r="E18" s="10" t="s">
        <v>193</v>
      </c>
      <c r="F18" s="7" t="s">
        <v>151</v>
      </c>
      <c r="G18" s="7">
        <v>2</v>
      </c>
      <c r="H18" s="7" t="s">
        <v>79</v>
      </c>
      <c r="I18" s="7">
        <v>26</v>
      </c>
      <c r="J18" s="8" t="s">
        <v>80</v>
      </c>
      <c r="K18" s="7">
        <v>2620</v>
      </c>
      <c r="L18" s="8" t="s">
        <v>81</v>
      </c>
      <c r="M18" s="7" t="s">
        <v>173</v>
      </c>
      <c r="N18" s="8" t="s">
        <v>174</v>
      </c>
      <c r="O18" s="7" t="s">
        <v>194</v>
      </c>
      <c r="P18" s="8" t="s">
        <v>195</v>
      </c>
      <c r="Q18" s="7" t="s">
        <v>196</v>
      </c>
      <c r="R18" s="8" t="s">
        <v>197</v>
      </c>
      <c r="S18" s="11">
        <v>43490</v>
      </c>
      <c r="T18" s="12">
        <v>24</v>
      </c>
      <c r="U18" s="12">
        <v>5.7850000000000001</v>
      </c>
      <c r="V18" s="12">
        <v>7.85</v>
      </c>
      <c r="W18" s="12">
        <v>7.12</v>
      </c>
      <c r="X18" s="12">
        <v>8.33</v>
      </c>
      <c r="Y18" s="12">
        <v>278</v>
      </c>
      <c r="Z18" s="12">
        <v>868</v>
      </c>
      <c r="AA18" s="12">
        <v>24.2</v>
      </c>
      <c r="AB18" s="12">
        <v>27.3</v>
      </c>
      <c r="AC18" s="12">
        <v>516</v>
      </c>
      <c r="AD18" s="12">
        <v>314</v>
      </c>
      <c r="AE18" s="12" t="s">
        <v>88</v>
      </c>
      <c r="AF18" s="12" t="s">
        <v>88</v>
      </c>
      <c r="AG18" s="12">
        <v>78</v>
      </c>
      <c r="AH18" s="12">
        <v>5.4</v>
      </c>
      <c r="AI18" s="12">
        <v>21.4</v>
      </c>
      <c r="AJ18" s="12">
        <v>15.35483870967742</v>
      </c>
      <c r="AK18" s="12">
        <v>0.02</v>
      </c>
      <c r="AL18" s="12">
        <v>162</v>
      </c>
      <c r="AM18" s="12">
        <v>2.1</v>
      </c>
      <c r="AN18" s="12">
        <v>52.2</v>
      </c>
      <c r="AO18" s="12">
        <v>25.28235294117647</v>
      </c>
      <c r="AP18" s="12">
        <v>5.0999999999999996</v>
      </c>
      <c r="AQ18" s="12" t="s">
        <v>89</v>
      </c>
      <c r="AR18" s="12" t="s">
        <v>88</v>
      </c>
      <c r="AS18" s="12" t="s">
        <v>88</v>
      </c>
      <c r="AT18" s="12" t="s">
        <v>88</v>
      </c>
      <c r="AU18" s="12">
        <v>18556500</v>
      </c>
      <c r="AV18" s="12" t="s">
        <v>88</v>
      </c>
      <c r="AW18" s="12" t="s">
        <v>88</v>
      </c>
      <c r="AX18" s="12" t="s">
        <v>88</v>
      </c>
      <c r="AY18" s="12" t="s">
        <v>88</v>
      </c>
      <c r="AZ18" s="12" t="s">
        <v>88</v>
      </c>
      <c r="BA18" s="12" t="s">
        <v>88</v>
      </c>
      <c r="BB18" s="12" t="s">
        <v>88</v>
      </c>
      <c r="BC18" s="12" t="s">
        <v>88</v>
      </c>
      <c r="BD18" s="12" t="s">
        <v>88</v>
      </c>
      <c r="BE18" s="12" t="s">
        <v>88</v>
      </c>
      <c r="BF18" s="12" t="s">
        <v>88</v>
      </c>
      <c r="BG18" s="12" t="s">
        <v>88</v>
      </c>
      <c r="BH18" s="12" t="s">
        <v>88</v>
      </c>
      <c r="BI18" s="12" t="s">
        <v>88</v>
      </c>
      <c r="BJ18" s="12" t="s">
        <v>88</v>
      </c>
      <c r="BK18" s="12" t="s">
        <v>88</v>
      </c>
      <c r="BL18" s="12" t="s">
        <v>88</v>
      </c>
      <c r="BM18" s="12" t="s">
        <v>88</v>
      </c>
      <c r="BN18" s="12" t="s">
        <v>88</v>
      </c>
      <c r="BO18" s="12" t="s">
        <v>88</v>
      </c>
      <c r="BP18" s="12" t="s">
        <v>88</v>
      </c>
      <c r="BQ18" s="12" t="s">
        <v>88</v>
      </c>
      <c r="BR18" s="12" t="s">
        <v>88</v>
      </c>
      <c r="BS18" s="12" t="s">
        <v>88</v>
      </c>
      <c r="BT18" s="12">
        <f t="shared" si="0"/>
        <v>156.94473600000001</v>
      </c>
      <c r="BU18" s="12">
        <f t="shared" si="1"/>
        <v>80.971488000000008</v>
      </c>
      <c r="BV18" s="6"/>
      <c r="BW18" s="13"/>
      <c r="BX18" s="13"/>
    </row>
    <row r="19" spans="1:76" ht="30" customHeight="1" x14ac:dyDescent="0.2">
      <c r="A19" s="6">
        <v>2019</v>
      </c>
      <c r="B19" s="7" t="s">
        <v>76</v>
      </c>
      <c r="C19" s="7" t="s">
        <v>77</v>
      </c>
      <c r="D19" s="9">
        <v>761</v>
      </c>
      <c r="E19" s="7" t="s">
        <v>198</v>
      </c>
      <c r="F19" s="7" t="s">
        <v>151</v>
      </c>
      <c r="G19" s="7">
        <v>2</v>
      </c>
      <c r="H19" s="7" t="s">
        <v>79</v>
      </c>
      <c r="I19" s="7">
        <v>26</v>
      </c>
      <c r="J19" s="8" t="s">
        <v>80</v>
      </c>
      <c r="K19" s="7">
        <v>2620</v>
      </c>
      <c r="L19" s="8" t="s">
        <v>81</v>
      </c>
      <c r="M19" s="7" t="s">
        <v>181</v>
      </c>
      <c r="N19" s="8" t="s">
        <v>182</v>
      </c>
      <c r="O19" s="7" t="s">
        <v>199</v>
      </c>
      <c r="P19" s="8" t="s">
        <v>200</v>
      </c>
      <c r="Q19" s="7" t="s">
        <v>201</v>
      </c>
      <c r="R19" s="8" t="s">
        <v>200</v>
      </c>
      <c r="S19" s="11">
        <v>43661</v>
      </c>
      <c r="T19" s="12">
        <v>24</v>
      </c>
      <c r="U19" s="12">
        <v>4.0789999999999997</v>
      </c>
      <c r="V19" s="12">
        <v>7.9</v>
      </c>
      <c r="W19" s="12">
        <v>7.15</v>
      </c>
      <c r="X19" s="12">
        <v>8.2899999999999991</v>
      </c>
      <c r="Y19" s="12">
        <v>580</v>
      </c>
      <c r="Z19" s="12">
        <v>1117</v>
      </c>
      <c r="AA19" s="12">
        <v>24.9</v>
      </c>
      <c r="AB19" s="12">
        <v>27.4</v>
      </c>
      <c r="AC19" s="12">
        <v>744</v>
      </c>
      <c r="AD19" s="12">
        <v>336</v>
      </c>
      <c r="AE19" s="12" t="s">
        <v>88</v>
      </c>
      <c r="AF19" s="12" t="s">
        <v>88</v>
      </c>
      <c r="AG19" s="12">
        <v>116</v>
      </c>
      <c r="AH19" s="12">
        <v>10.9</v>
      </c>
      <c r="AI19" s="12">
        <v>21.3</v>
      </c>
      <c r="AJ19" s="12">
        <v>37.70967741935484</v>
      </c>
      <c r="AK19" s="12">
        <v>0.02</v>
      </c>
      <c r="AL19" s="12">
        <v>330</v>
      </c>
      <c r="AM19" s="12">
        <v>5</v>
      </c>
      <c r="AN19" s="12">
        <v>68.400000000000006</v>
      </c>
      <c r="AO19" s="12">
        <v>30.388235294117649</v>
      </c>
      <c r="AP19" s="12">
        <v>9.1</v>
      </c>
      <c r="AQ19" s="12" t="s">
        <v>89</v>
      </c>
      <c r="AR19" s="12" t="s">
        <v>88</v>
      </c>
      <c r="AS19" s="12" t="s">
        <v>88</v>
      </c>
      <c r="AT19" s="12" t="s">
        <v>88</v>
      </c>
      <c r="AU19" s="12">
        <v>12299000</v>
      </c>
      <c r="AV19" s="12" t="s">
        <v>88</v>
      </c>
      <c r="AW19" s="12" t="s">
        <v>88</v>
      </c>
      <c r="AX19" s="12" t="s">
        <v>88</v>
      </c>
      <c r="AY19" s="12" t="s">
        <v>88</v>
      </c>
      <c r="AZ19" s="12" t="s">
        <v>88</v>
      </c>
      <c r="BA19" s="12" t="s">
        <v>88</v>
      </c>
      <c r="BB19" s="12" t="s">
        <v>88</v>
      </c>
      <c r="BC19" s="12" t="s">
        <v>88</v>
      </c>
      <c r="BD19" s="12" t="s">
        <v>88</v>
      </c>
      <c r="BE19" s="12" t="s">
        <v>88</v>
      </c>
      <c r="BF19" s="12" t="s">
        <v>88</v>
      </c>
      <c r="BG19" s="12" t="s">
        <v>88</v>
      </c>
      <c r="BH19" s="12" t="s">
        <v>88</v>
      </c>
      <c r="BI19" s="12" t="s">
        <v>88</v>
      </c>
      <c r="BJ19" s="12" t="s">
        <v>88</v>
      </c>
      <c r="BK19" s="12" t="s">
        <v>88</v>
      </c>
      <c r="BL19" s="12" t="s">
        <v>88</v>
      </c>
      <c r="BM19" s="12" t="s">
        <v>88</v>
      </c>
      <c r="BN19" s="12" t="s">
        <v>88</v>
      </c>
      <c r="BO19" s="12" t="s">
        <v>88</v>
      </c>
      <c r="BP19" s="12" t="s">
        <v>88</v>
      </c>
      <c r="BQ19" s="12" t="s">
        <v>88</v>
      </c>
      <c r="BR19" s="12" t="s">
        <v>88</v>
      </c>
      <c r="BS19" s="12" t="s">
        <v>88</v>
      </c>
      <c r="BT19" s="12">
        <f t="shared" si="0"/>
        <v>118.4150016</v>
      </c>
      <c r="BU19" s="12">
        <f t="shared" si="1"/>
        <v>116.30044799999999</v>
      </c>
      <c r="BV19" s="6"/>
      <c r="BW19" s="13"/>
      <c r="BX19" s="13"/>
    </row>
    <row r="20" spans="1:76" ht="30" customHeight="1" x14ac:dyDescent="0.2">
      <c r="A20" s="6">
        <v>2019</v>
      </c>
      <c r="B20" s="7" t="s">
        <v>76</v>
      </c>
      <c r="C20" s="7" t="s">
        <v>77</v>
      </c>
      <c r="D20" s="9">
        <v>120</v>
      </c>
      <c r="E20" s="10" t="s">
        <v>202</v>
      </c>
      <c r="F20" s="7" t="s">
        <v>203</v>
      </c>
      <c r="G20" s="7">
        <v>2</v>
      </c>
      <c r="H20" s="7" t="s">
        <v>79</v>
      </c>
      <c r="I20" s="7">
        <v>26</v>
      </c>
      <c r="J20" s="8" t="s">
        <v>80</v>
      </c>
      <c r="K20" s="7">
        <v>2625</v>
      </c>
      <c r="L20" s="8" t="s">
        <v>204</v>
      </c>
      <c r="M20" s="7" t="s">
        <v>205</v>
      </c>
      <c r="N20" s="8" t="s">
        <v>206</v>
      </c>
      <c r="O20" s="7" t="s">
        <v>207</v>
      </c>
      <c r="P20" s="8" t="s">
        <v>208</v>
      </c>
      <c r="Q20" s="7" t="s">
        <v>209</v>
      </c>
      <c r="R20" s="8" t="s">
        <v>210</v>
      </c>
      <c r="S20" s="11">
        <v>43715</v>
      </c>
      <c r="T20" s="12">
        <v>24</v>
      </c>
      <c r="U20" s="12">
        <v>2.41</v>
      </c>
      <c r="V20" s="12">
        <v>7.18</v>
      </c>
      <c r="W20" s="12">
        <v>6.92</v>
      </c>
      <c r="X20" s="12">
        <v>8.11</v>
      </c>
      <c r="Y20" s="12">
        <v>132.6</v>
      </c>
      <c r="Z20" s="12">
        <v>939</v>
      </c>
      <c r="AA20" s="12">
        <v>27.3</v>
      </c>
      <c r="AB20" s="12">
        <v>30.8</v>
      </c>
      <c r="AC20" s="12">
        <v>506</v>
      </c>
      <c r="AD20" s="12">
        <v>191</v>
      </c>
      <c r="AE20" s="12" t="s">
        <v>88</v>
      </c>
      <c r="AF20" s="12" t="s">
        <v>88</v>
      </c>
      <c r="AG20" s="12">
        <v>78</v>
      </c>
      <c r="AH20" s="12">
        <v>5.96</v>
      </c>
      <c r="AI20" s="12">
        <v>15.7</v>
      </c>
      <c r="AJ20" s="12">
        <v>16.529032258064515</v>
      </c>
      <c r="AK20" s="12">
        <v>0.02</v>
      </c>
      <c r="AL20" s="12">
        <v>156</v>
      </c>
      <c r="AM20" s="12">
        <v>1.3</v>
      </c>
      <c r="AN20" s="12">
        <v>34.200000000000003</v>
      </c>
      <c r="AO20" s="12">
        <v>17.129411764705882</v>
      </c>
      <c r="AP20" s="12">
        <v>3.76</v>
      </c>
      <c r="AQ20" s="12" t="s">
        <v>89</v>
      </c>
      <c r="AR20" s="12" t="s">
        <v>88</v>
      </c>
      <c r="AS20" s="12" t="s">
        <v>88</v>
      </c>
      <c r="AT20" s="12" t="s">
        <v>88</v>
      </c>
      <c r="AU20" s="12">
        <v>15732500</v>
      </c>
      <c r="AV20" s="12" t="s">
        <v>88</v>
      </c>
      <c r="AW20" s="12" t="s">
        <v>88</v>
      </c>
      <c r="AX20" s="12" t="s">
        <v>88</v>
      </c>
      <c r="AY20" s="12" t="s">
        <v>88</v>
      </c>
      <c r="AZ20" s="12" t="s">
        <v>88</v>
      </c>
      <c r="BA20" s="12" t="s">
        <v>88</v>
      </c>
      <c r="BB20" s="12" t="s">
        <v>88</v>
      </c>
      <c r="BC20" s="12" t="s">
        <v>88</v>
      </c>
      <c r="BD20" s="12" t="s">
        <v>88</v>
      </c>
      <c r="BE20" s="12" t="s">
        <v>88</v>
      </c>
      <c r="BF20" s="12" t="s">
        <v>88</v>
      </c>
      <c r="BG20" s="12" t="s">
        <v>88</v>
      </c>
      <c r="BH20" s="12" t="s">
        <v>88</v>
      </c>
      <c r="BI20" s="12" t="s">
        <v>88</v>
      </c>
      <c r="BJ20" s="12" t="s">
        <v>88</v>
      </c>
      <c r="BK20" s="12" t="s">
        <v>88</v>
      </c>
      <c r="BL20" s="12" t="s">
        <v>88</v>
      </c>
      <c r="BM20" s="12" t="s">
        <v>88</v>
      </c>
      <c r="BN20" s="12" t="s">
        <v>88</v>
      </c>
      <c r="BO20" s="12" t="s">
        <v>88</v>
      </c>
      <c r="BP20" s="12" t="s">
        <v>88</v>
      </c>
      <c r="BQ20" s="12" t="s">
        <v>88</v>
      </c>
      <c r="BR20" s="12" t="s">
        <v>88</v>
      </c>
      <c r="BS20" s="12" t="s">
        <v>88</v>
      </c>
      <c r="BT20" s="12">
        <f t="shared" si="0"/>
        <v>39.770783999999999</v>
      </c>
      <c r="BU20" s="12">
        <f t="shared" si="1"/>
        <v>32.482944000000003</v>
      </c>
      <c r="BV20" s="6"/>
      <c r="BW20" s="13"/>
      <c r="BX20" s="13"/>
    </row>
    <row r="21" spans="1:76" ht="30" customHeight="1" x14ac:dyDescent="0.2">
      <c r="A21" s="6">
        <v>2019</v>
      </c>
      <c r="B21" s="7" t="s">
        <v>76</v>
      </c>
      <c r="C21" s="7" t="s">
        <v>77</v>
      </c>
      <c r="D21" s="9">
        <v>790</v>
      </c>
      <c r="E21" s="10" t="s">
        <v>211</v>
      </c>
      <c r="F21" s="7" t="s">
        <v>203</v>
      </c>
      <c r="G21" s="7">
        <v>2</v>
      </c>
      <c r="H21" s="7" t="s">
        <v>79</v>
      </c>
      <c r="I21" s="7">
        <v>26</v>
      </c>
      <c r="J21" s="8" t="s">
        <v>80</v>
      </c>
      <c r="K21" s="7">
        <v>2624</v>
      </c>
      <c r="L21" s="8" t="s">
        <v>212</v>
      </c>
      <c r="M21" s="7" t="s">
        <v>213</v>
      </c>
      <c r="N21" s="8" t="s">
        <v>214</v>
      </c>
      <c r="O21" s="7" t="s">
        <v>215</v>
      </c>
      <c r="P21" s="8" t="s">
        <v>216</v>
      </c>
      <c r="Q21" s="7" t="s">
        <v>217</v>
      </c>
      <c r="R21" s="8" t="s">
        <v>218</v>
      </c>
      <c r="S21" s="11">
        <v>43715</v>
      </c>
      <c r="T21" s="12">
        <v>24</v>
      </c>
      <c r="U21" s="12">
        <v>4.55</v>
      </c>
      <c r="V21" s="12">
        <v>7.28</v>
      </c>
      <c r="W21" s="12">
        <v>6.45</v>
      </c>
      <c r="X21" s="12">
        <v>8.33</v>
      </c>
      <c r="Y21" s="12">
        <v>52.2</v>
      </c>
      <c r="Z21" s="12">
        <v>551</v>
      </c>
      <c r="AA21" s="12">
        <v>26.7</v>
      </c>
      <c r="AB21" s="12">
        <v>30.4</v>
      </c>
      <c r="AC21" s="12">
        <v>299</v>
      </c>
      <c r="AD21" s="12">
        <v>123</v>
      </c>
      <c r="AE21" s="12" t="s">
        <v>88</v>
      </c>
      <c r="AF21" s="12" t="s">
        <v>88</v>
      </c>
      <c r="AG21" s="12">
        <v>119</v>
      </c>
      <c r="AH21" s="12">
        <v>0.23499999999999999</v>
      </c>
      <c r="AI21" s="12">
        <v>4.7699999999999996</v>
      </c>
      <c r="AJ21" s="12">
        <v>7.3612903225806461</v>
      </c>
      <c r="AK21" s="12">
        <v>0.02</v>
      </c>
      <c r="AL21" s="12">
        <v>64</v>
      </c>
      <c r="AM21" s="12">
        <v>0.7</v>
      </c>
      <c r="AN21" s="12">
        <v>17.8</v>
      </c>
      <c r="AO21" s="12">
        <v>7.5105882352941169</v>
      </c>
      <c r="AP21" s="12">
        <v>2.0099999999999998</v>
      </c>
      <c r="AQ21" s="12" t="s">
        <v>89</v>
      </c>
      <c r="AR21" s="12" t="s">
        <v>88</v>
      </c>
      <c r="AS21" s="12" t="s">
        <v>88</v>
      </c>
      <c r="AT21" s="12" t="s">
        <v>88</v>
      </c>
      <c r="AU21" s="12">
        <v>1785000</v>
      </c>
      <c r="AV21" s="12" t="s">
        <v>88</v>
      </c>
      <c r="AW21" s="12" t="s">
        <v>88</v>
      </c>
      <c r="AX21" s="12" t="s">
        <v>88</v>
      </c>
      <c r="AY21" s="12" t="s">
        <v>88</v>
      </c>
      <c r="AZ21" s="12" t="s">
        <v>88</v>
      </c>
      <c r="BA21" s="12" t="s">
        <v>88</v>
      </c>
      <c r="BB21" s="12" t="s">
        <v>88</v>
      </c>
      <c r="BC21" s="12" t="s">
        <v>88</v>
      </c>
      <c r="BD21" s="12" t="s">
        <v>88</v>
      </c>
      <c r="BE21" s="12" t="s">
        <v>88</v>
      </c>
      <c r="BF21" s="12" t="s">
        <v>88</v>
      </c>
      <c r="BG21" s="12" t="s">
        <v>88</v>
      </c>
      <c r="BH21" s="12" t="s">
        <v>88</v>
      </c>
      <c r="BI21" s="12" t="s">
        <v>88</v>
      </c>
      <c r="BJ21" s="12" t="s">
        <v>88</v>
      </c>
      <c r="BK21" s="12" t="s">
        <v>88</v>
      </c>
      <c r="BL21" s="12" t="s">
        <v>88</v>
      </c>
      <c r="BM21" s="12" t="s">
        <v>88</v>
      </c>
      <c r="BN21" s="12" t="s">
        <v>88</v>
      </c>
      <c r="BO21" s="12" t="s">
        <v>88</v>
      </c>
      <c r="BP21" s="12" t="s">
        <v>88</v>
      </c>
      <c r="BQ21" s="12" t="s">
        <v>88</v>
      </c>
      <c r="BR21" s="12" t="s">
        <v>88</v>
      </c>
      <c r="BS21" s="12" t="s">
        <v>88</v>
      </c>
      <c r="BT21" s="12">
        <f t="shared" si="0"/>
        <v>48.353760000000001</v>
      </c>
      <c r="BU21" s="12">
        <f t="shared" si="1"/>
        <v>25.159679999999998</v>
      </c>
      <c r="BV21" s="6"/>
      <c r="BW21" s="13"/>
      <c r="BX21" s="13"/>
    </row>
    <row r="22" spans="1:76" ht="30" customHeight="1" x14ac:dyDescent="0.2">
      <c r="A22" s="6">
        <v>2019</v>
      </c>
      <c r="B22" s="7" t="s">
        <v>76</v>
      </c>
      <c r="C22" s="7" t="s">
        <v>77</v>
      </c>
      <c r="D22" s="9">
        <v>854</v>
      </c>
      <c r="E22" s="10" t="s">
        <v>219</v>
      </c>
      <c r="F22" s="7" t="s">
        <v>203</v>
      </c>
      <c r="G22" s="7">
        <v>2</v>
      </c>
      <c r="H22" s="7" t="s">
        <v>79</v>
      </c>
      <c r="I22" s="7">
        <v>26</v>
      </c>
      <c r="J22" s="8" t="s">
        <v>80</v>
      </c>
      <c r="K22" s="7">
        <v>2620</v>
      </c>
      <c r="L22" s="8" t="s">
        <v>81</v>
      </c>
      <c r="M22" s="7" t="s">
        <v>181</v>
      </c>
      <c r="N22" s="8" t="s">
        <v>182</v>
      </c>
      <c r="O22" s="7" t="s">
        <v>220</v>
      </c>
      <c r="P22" s="8" t="s">
        <v>221</v>
      </c>
      <c r="Q22" s="7" t="s">
        <v>222</v>
      </c>
      <c r="R22" s="8" t="s">
        <v>223</v>
      </c>
      <c r="S22" s="11">
        <v>43712</v>
      </c>
      <c r="T22" s="12">
        <v>24</v>
      </c>
      <c r="U22" s="12">
        <v>3.51</v>
      </c>
      <c r="V22" s="12">
        <v>7.89</v>
      </c>
      <c r="W22" s="12">
        <v>7.57</v>
      </c>
      <c r="X22" s="12">
        <v>8.93</v>
      </c>
      <c r="Y22" s="12">
        <v>288</v>
      </c>
      <c r="Z22" s="12">
        <v>884</v>
      </c>
      <c r="AA22" s="12">
        <v>21.8</v>
      </c>
      <c r="AB22" s="12">
        <v>26.5</v>
      </c>
      <c r="AC22" s="12">
        <v>576</v>
      </c>
      <c r="AD22" s="12">
        <v>244</v>
      </c>
      <c r="AE22" s="12" t="s">
        <v>88</v>
      </c>
      <c r="AF22" s="12" t="s">
        <v>88</v>
      </c>
      <c r="AG22" s="12">
        <v>88</v>
      </c>
      <c r="AH22" s="12">
        <v>7.18</v>
      </c>
      <c r="AI22" s="12">
        <v>8.5299999999999994</v>
      </c>
      <c r="AJ22" s="12">
        <v>21.451612903225808</v>
      </c>
      <c r="AK22" s="12">
        <v>0.02</v>
      </c>
      <c r="AL22" s="12">
        <v>144</v>
      </c>
      <c r="AM22" s="12">
        <v>1.8</v>
      </c>
      <c r="AN22" s="12">
        <v>61</v>
      </c>
      <c r="AO22" s="12">
        <v>24.788235294117648</v>
      </c>
      <c r="AP22" s="12">
        <v>6.08</v>
      </c>
      <c r="AQ22" s="12" t="s">
        <v>89</v>
      </c>
      <c r="AR22" s="12" t="s">
        <v>88</v>
      </c>
      <c r="AS22" s="12" t="s">
        <v>88</v>
      </c>
      <c r="AT22" s="12" t="s">
        <v>88</v>
      </c>
      <c r="AU22" s="12">
        <v>11450</v>
      </c>
      <c r="AV22" s="12" t="s">
        <v>88</v>
      </c>
      <c r="AW22" s="12" t="s">
        <v>88</v>
      </c>
      <c r="AX22" s="12" t="s">
        <v>88</v>
      </c>
      <c r="AY22" s="12" t="s">
        <v>88</v>
      </c>
      <c r="AZ22" s="12" t="s">
        <v>88</v>
      </c>
      <c r="BA22" s="12" t="s">
        <v>88</v>
      </c>
      <c r="BB22" s="12" t="s">
        <v>88</v>
      </c>
      <c r="BC22" s="12" t="s">
        <v>88</v>
      </c>
      <c r="BD22" s="12" t="s">
        <v>88</v>
      </c>
      <c r="BE22" s="12" t="s">
        <v>88</v>
      </c>
      <c r="BF22" s="12" t="s">
        <v>88</v>
      </c>
      <c r="BG22" s="12" t="s">
        <v>88</v>
      </c>
      <c r="BH22" s="12" t="s">
        <v>88</v>
      </c>
      <c r="BI22" s="12" t="s">
        <v>88</v>
      </c>
      <c r="BJ22" s="12" t="s">
        <v>88</v>
      </c>
      <c r="BK22" s="12" t="s">
        <v>88</v>
      </c>
      <c r="BL22" s="12" t="s">
        <v>88</v>
      </c>
      <c r="BM22" s="12" t="s">
        <v>88</v>
      </c>
      <c r="BN22" s="12" t="s">
        <v>88</v>
      </c>
      <c r="BO22" s="12" t="s">
        <v>88</v>
      </c>
      <c r="BP22" s="12" t="s">
        <v>88</v>
      </c>
      <c r="BQ22" s="12" t="s">
        <v>88</v>
      </c>
      <c r="BR22" s="12" t="s">
        <v>88</v>
      </c>
      <c r="BS22" s="12" t="s">
        <v>88</v>
      </c>
      <c r="BT22" s="12">
        <f t="shared" si="0"/>
        <v>73.996415999999996</v>
      </c>
      <c r="BU22" s="12">
        <f t="shared" si="1"/>
        <v>43.670015999999997</v>
      </c>
      <c r="BV22" s="6"/>
      <c r="BW22" s="13"/>
      <c r="BX22" s="13"/>
    </row>
    <row r="23" spans="1:76" ht="30" customHeight="1" x14ac:dyDescent="0.2">
      <c r="A23" s="6">
        <v>2019</v>
      </c>
      <c r="B23" s="7" t="s">
        <v>76</v>
      </c>
      <c r="C23" s="7" t="s">
        <v>77</v>
      </c>
      <c r="D23" s="9">
        <v>250</v>
      </c>
      <c r="E23" s="10" t="s">
        <v>224</v>
      </c>
      <c r="F23" s="7" t="s">
        <v>203</v>
      </c>
      <c r="G23" s="7">
        <v>2</v>
      </c>
      <c r="H23" s="7" t="s">
        <v>79</v>
      </c>
      <c r="I23" s="7">
        <v>27</v>
      </c>
      <c r="J23" s="8" t="s">
        <v>98</v>
      </c>
      <c r="K23" s="7">
        <v>2703</v>
      </c>
      <c r="L23" s="8" t="s">
        <v>225</v>
      </c>
      <c r="M23" s="7" t="s">
        <v>226</v>
      </c>
      <c r="N23" s="8" t="s">
        <v>227</v>
      </c>
      <c r="O23" s="7" t="s">
        <v>228</v>
      </c>
      <c r="P23" s="8" t="s">
        <v>229</v>
      </c>
      <c r="Q23" s="7" t="s">
        <v>230</v>
      </c>
      <c r="R23" s="8" t="s">
        <v>231</v>
      </c>
      <c r="S23" s="11">
        <v>43766</v>
      </c>
      <c r="T23" s="12" t="s">
        <v>88</v>
      </c>
      <c r="U23" s="12" t="s">
        <v>88</v>
      </c>
      <c r="V23" s="12" t="s">
        <v>88</v>
      </c>
      <c r="W23" s="12" t="s">
        <v>88</v>
      </c>
      <c r="X23" s="12" t="s">
        <v>88</v>
      </c>
      <c r="Y23" s="12" t="s">
        <v>88</v>
      </c>
      <c r="Z23" s="12" t="s">
        <v>88</v>
      </c>
      <c r="AA23" s="12" t="s">
        <v>88</v>
      </c>
      <c r="AB23" s="12" t="s">
        <v>88</v>
      </c>
      <c r="AC23" s="12" t="s">
        <v>88</v>
      </c>
      <c r="AD23" s="12" t="s">
        <v>88</v>
      </c>
      <c r="AE23" s="12" t="s">
        <v>88</v>
      </c>
      <c r="AF23" s="12" t="s">
        <v>88</v>
      </c>
      <c r="AG23" s="12" t="s">
        <v>88</v>
      </c>
      <c r="AH23" s="12" t="s">
        <v>88</v>
      </c>
      <c r="AI23" s="12" t="s">
        <v>88</v>
      </c>
      <c r="AJ23" s="12" t="e">
        <v>#VALUE!</v>
      </c>
      <c r="AK23" s="12">
        <v>0.02</v>
      </c>
      <c r="AL23" s="12" t="s">
        <v>88</v>
      </c>
      <c r="AM23" s="12" t="s">
        <v>88</v>
      </c>
      <c r="AN23" s="12" t="s">
        <v>88</v>
      </c>
      <c r="AO23" s="12" t="e">
        <v>#VALUE!</v>
      </c>
      <c r="AP23" s="12" t="s">
        <v>88</v>
      </c>
      <c r="AQ23" s="12" t="s">
        <v>88</v>
      </c>
      <c r="AR23" s="12" t="s">
        <v>88</v>
      </c>
      <c r="AS23" s="12" t="s">
        <v>88</v>
      </c>
      <c r="AT23" s="12" t="s">
        <v>88</v>
      </c>
      <c r="AU23" s="12" t="s">
        <v>88</v>
      </c>
      <c r="AV23" s="12" t="s">
        <v>88</v>
      </c>
      <c r="AW23" s="12" t="s">
        <v>88</v>
      </c>
      <c r="AX23" s="12" t="s">
        <v>88</v>
      </c>
      <c r="AY23" s="12" t="s">
        <v>88</v>
      </c>
      <c r="AZ23" s="12" t="s">
        <v>88</v>
      </c>
      <c r="BA23" s="12" t="s">
        <v>88</v>
      </c>
      <c r="BB23" s="12" t="s">
        <v>88</v>
      </c>
      <c r="BC23" s="12" t="s">
        <v>88</v>
      </c>
      <c r="BD23" s="12" t="s">
        <v>88</v>
      </c>
      <c r="BE23" s="12" t="s">
        <v>88</v>
      </c>
      <c r="BF23" s="12" t="s">
        <v>88</v>
      </c>
      <c r="BG23" s="12" t="s">
        <v>88</v>
      </c>
      <c r="BH23" s="12" t="s">
        <v>88</v>
      </c>
      <c r="BI23" s="12" t="s">
        <v>88</v>
      </c>
      <c r="BJ23" s="12" t="s">
        <v>88</v>
      </c>
      <c r="BK23" s="12" t="s">
        <v>88</v>
      </c>
      <c r="BL23" s="12" t="s">
        <v>88</v>
      </c>
      <c r="BM23" s="12" t="s">
        <v>88</v>
      </c>
      <c r="BN23" s="12" t="s">
        <v>88</v>
      </c>
      <c r="BO23" s="12" t="s">
        <v>88</v>
      </c>
      <c r="BP23" s="12" t="s">
        <v>88</v>
      </c>
      <c r="BQ23" s="12" t="s">
        <v>88</v>
      </c>
      <c r="BR23" s="12" t="s">
        <v>88</v>
      </c>
      <c r="BS23" s="12" t="s">
        <v>88</v>
      </c>
      <c r="BT23" s="12" t="s">
        <v>232</v>
      </c>
      <c r="BU23" s="12" t="s">
        <v>232</v>
      </c>
      <c r="BV23" s="6"/>
      <c r="BW23" s="13"/>
      <c r="BX23" s="13"/>
    </row>
    <row r="24" spans="1:76" ht="30" customHeight="1" x14ac:dyDescent="0.2">
      <c r="A24" s="6">
        <v>2019</v>
      </c>
      <c r="B24" s="7" t="s">
        <v>76</v>
      </c>
      <c r="C24" s="7" t="s">
        <v>77</v>
      </c>
      <c r="D24" s="9">
        <v>895</v>
      </c>
      <c r="E24" s="10" t="s">
        <v>233</v>
      </c>
      <c r="F24" s="7" t="s">
        <v>203</v>
      </c>
      <c r="G24" s="7">
        <v>2</v>
      </c>
      <c r="H24" s="7" t="s">
        <v>79</v>
      </c>
      <c r="I24" s="7">
        <v>27</v>
      </c>
      <c r="J24" s="8" t="s">
        <v>98</v>
      </c>
      <c r="K24" s="7">
        <v>2703</v>
      </c>
      <c r="L24" s="8" t="s">
        <v>225</v>
      </c>
      <c r="M24" s="7" t="s">
        <v>234</v>
      </c>
      <c r="N24" s="8" t="s">
        <v>235</v>
      </c>
      <c r="O24" s="7" t="s">
        <v>236</v>
      </c>
      <c r="P24" s="8" t="s">
        <v>237</v>
      </c>
      <c r="Q24" s="7" t="s">
        <v>238</v>
      </c>
      <c r="R24" s="8" t="s">
        <v>239</v>
      </c>
      <c r="S24" s="11">
        <v>43652</v>
      </c>
      <c r="T24" s="12">
        <v>24</v>
      </c>
      <c r="U24" s="12">
        <v>1.9450000000000001</v>
      </c>
      <c r="V24" s="12">
        <v>6.68</v>
      </c>
      <c r="W24" s="12">
        <v>6.68</v>
      </c>
      <c r="X24" s="12">
        <v>7.61</v>
      </c>
      <c r="Y24" s="12">
        <v>398</v>
      </c>
      <c r="Z24" s="12">
        <v>891</v>
      </c>
      <c r="AA24" s="12">
        <v>28.1</v>
      </c>
      <c r="AB24" s="12">
        <v>31.5</v>
      </c>
      <c r="AC24" s="12">
        <v>389</v>
      </c>
      <c r="AD24" s="12">
        <v>199</v>
      </c>
      <c r="AE24" s="12" t="s">
        <v>88</v>
      </c>
      <c r="AF24" s="12" t="s">
        <v>88</v>
      </c>
      <c r="AG24" s="12">
        <v>29</v>
      </c>
      <c r="AH24" s="12">
        <v>5.2</v>
      </c>
      <c r="AI24" s="12">
        <v>46.3</v>
      </c>
      <c r="AJ24" s="12">
        <v>5.6903225806451614</v>
      </c>
      <c r="AK24" s="12">
        <v>0.02</v>
      </c>
      <c r="AL24" s="12">
        <v>90</v>
      </c>
      <c r="AM24" s="12">
        <v>0.1</v>
      </c>
      <c r="AN24" s="12">
        <v>43.6</v>
      </c>
      <c r="AO24" s="12">
        <v>21.988235294117647</v>
      </c>
      <c r="AP24" s="12">
        <v>3.6</v>
      </c>
      <c r="AQ24" s="12">
        <v>10</v>
      </c>
      <c r="AR24" s="12" t="s">
        <v>88</v>
      </c>
      <c r="AS24" s="12" t="s">
        <v>88</v>
      </c>
      <c r="AT24" s="12" t="s">
        <v>88</v>
      </c>
      <c r="AU24" s="12">
        <v>24196000</v>
      </c>
      <c r="AV24" s="12" t="s">
        <v>88</v>
      </c>
      <c r="AW24" s="12" t="s">
        <v>88</v>
      </c>
      <c r="AX24" s="12" t="s">
        <v>88</v>
      </c>
      <c r="AY24" s="12" t="s">
        <v>88</v>
      </c>
      <c r="AZ24" s="12" t="s">
        <v>88</v>
      </c>
      <c r="BA24" s="12" t="s">
        <v>88</v>
      </c>
      <c r="BB24" s="12" t="s">
        <v>88</v>
      </c>
      <c r="BC24" s="12" t="s">
        <v>88</v>
      </c>
      <c r="BD24" s="12" t="s">
        <v>88</v>
      </c>
      <c r="BE24" s="12" t="s">
        <v>88</v>
      </c>
      <c r="BF24" s="12" t="s">
        <v>88</v>
      </c>
      <c r="BG24" s="12" t="s">
        <v>88</v>
      </c>
      <c r="BH24" s="12" t="s">
        <v>88</v>
      </c>
      <c r="BI24" s="12" t="s">
        <v>88</v>
      </c>
      <c r="BJ24" s="12" t="s">
        <v>88</v>
      </c>
      <c r="BK24" s="12" t="s">
        <v>88</v>
      </c>
      <c r="BL24" s="12" t="s">
        <v>88</v>
      </c>
      <c r="BM24" s="12" t="s">
        <v>88</v>
      </c>
      <c r="BN24" s="12" t="s">
        <v>88</v>
      </c>
      <c r="BO24" s="12" t="s">
        <v>88</v>
      </c>
      <c r="BP24" s="12" t="s">
        <v>88</v>
      </c>
      <c r="BQ24" s="12" t="s">
        <v>88</v>
      </c>
      <c r="BR24" s="12" t="s">
        <v>88</v>
      </c>
      <c r="BS24" s="12" t="s">
        <v>88</v>
      </c>
      <c r="BT24" s="12">
        <f t="shared" ref="BT24:BT47" si="2">+AD24*U24*(0.0036*T24)</f>
        <v>33.441552000000001</v>
      </c>
      <c r="BU24" s="12">
        <f t="shared" ref="BU24:BU47" si="3">+T24*U24*AL24*0.0036</f>
        <v>15.124319999999999</v>
      </c>
      <c r="BV24" s="6"/>
      <c r="BW24" s="13"/>
      <c r="BX24" s="13"/>
    </row>
    <row r="25" spans="1:76" ht="30" customHeight="1" x14ac:dyDescent="0.2">
      <c r="A25" s="6">
        <v>2019</v>
      </c>
      <c r="B25" s="7" t="s">
        <v>76</v>
      </c>
      <c r="C25" s="7" t="s">
        <v>77</v>
      </c>
      <c r="D25" s="9">
        <v>40</v>
      </c>
      <c r="E25" s="7" t="s">
        <v>240</v>
      </c>
      <c r="F25" s="7" t="s">
        <v>241</v>
      </c>
      <c r="G25" s="7">
        <v>2</v>
      </c>
      <c r="H25" s="7" t="s">
        <v>79</v>
      </c>
      <c r="I25" s="7">
        <v>27</v>
      </c>
      <c r="J25" s="8" t="s">
        <v>98</v>
      </c>
      <c r="K25" s="7">
        <v>2702</v>
      </c>
      <c r="L25" s="8" t="s">
        <v>242</v>
      </c>
      <c r="M25" s="7" t="s">
        <v>243</v>
      </c>
      <c r="N25" s="8" t="s">
        <v>244</v>
      </c>
      <c r="O25" s="7" t="s">
        <v>245</v>
      </c>
      <c r="P25" s="8" t="s">
        <v>246</v>
      </c>
      <c r="Q25" s="7" t="s">
        <v>247</v>
      </c>
      <c r="R25" s="8" t="s">
        <v>248</v>
      </c>
      <c r="S25" s="11">
        <v>43781</v>
      </c>
      <c r="T25" s="12">
        <v>24</v>
      </c>
      <c r="U25" s="12">
        <v>1.07</v>
      </c>
      <c r="V25" s="12">
        <v>8.3000000000000007</v>
      </c>
      <c r="W25" s="12">
        <v>8.0299999999999994</v>
      </c>
      <c r="X25" s="12">
        <v>8.7200000000000006</v>
      </c>
      <c r="Y25" s="12">
        <v>429</v>
      </c>
      <c r="Z25" s="12">
        <v>999</v>
      </c>
      <c r="AA25" s="12">
        <v>20.3</v>
      </c>
      <c r="AB25" s="12">
        <v>22</v>
      </c>
      <c r="AC25" s="12">
        <v>656</v>
      </c>
      <c r="AD25" s="12">
        <v>316</v>
      </c>
      <c r="AE25" s="12" t="s">
        <v>88</v>
      </c>
      <c r="AF25" s="12" t="s">
        <v>88</v>
      </c>
      <c r="AG25" s="12">
        <v>86</v>
      </c>
      <c r="AH25" s="12">
        <v>9.1199999999999992</v>
      </c>
      <c r="AI25" s="12">
        <v>9.8000000000000007</v>
      </c>
      <c r="AJ25" s="12">
        <v>12.64516129032258</v>
      </c>
      <c r="AK25" s="12">
        <v>0.02</v>
      </c>
      <c r="AL25" s="12">
        <v>202</v>
      </c>
      <c r="AM25" s="12">
        <v>1.5</v>
      </c>
      <c r="AN25" s="12">
        <v>75.099999999999994</v>
      </c>
      <c r="AO25" s="12">
        <v>39.035294117647062</v>
      </c>
      <c r="AP25" s="12">
        <v>12.6</v>
      </c>
      <c r="AQ25" s="12" t="s">
        <v>89</v>
      </c>
      <c r="AR25" s="12" t="s">
        <v>88</v>
      </c>
      <c r="AS25" s="12" t="s">
        <v>88</v>
      </c>
      <c r="AT25" s="12" t="s">
        <v>88</v>
      </c>
      <c r="AU25" s="12">
        <v>24196000</v>
      </c>
      <c r="AV25" s="12" t="s">
        <v>88</v>
      </c>
      <c r="AW25" s="12" t="s">
        <v>88</v>
      </c>
      <c r="AX25" s="12" t="s">
        <v>88</v>
      </c>
      <c r="AY25" s="12" t="s">
        <v>88</v>
      </c>
      <c r="AZ25" s="12" t="s">
        <v>88</v>
      </c>
      <c r="BA25" s="12" t="s">
        <v>88</v>
      </c>
      <c r="BB25" s="12" t="s">
        <v>88</v>
      </c>
      <c r="BC25" s="12" t="s">
        <v>88</v>
      </c>
      <c r="BD25" s="12" t="s">
        <v>88</v>
      </c>
      <c r="BE25" s="12" t="s">
        <v>88</v>
      </c>
      <c r="BF25" s="12" t="s">
        <v>88</v>
      </c>
      <c r="BG25" s="12" t="s">
        <v>88</v>
      </c>
      <c r="BH25" s="12" t="s">
        <v>88</v>
      </c>
      <c r="BI25" s="12" t="s">
        <v>88</v>
      </c>
      <c r="BJ25" s="12" t="s">
        <v>88</v>
      </c>
      <c r="BK25" s="12" t="s">
        <v>88</v>
      </c>
      <c r="BL25" s="12" t="s">
        <v>88</v>
      </c>
      <c r="BM25" s="12" t="s">
        <v>88</v>
      </c>
      <c r="BN25" s="12" t="s">
        <v>88</v>
      </c>
      <c r="BO25" s="12" t="s">
        <v>88</v>
      </c>
      <c r="BP25" s="12" t="s">
        <v>88</v>
      </c>
      <c r="BQ25" s="12" t="s">
        <v>88</v>
      </c>
      <c r="BR25" s="12" t="s">
        <v>88</v>
      </c>
      <c r="BS25" s="12" t="s">
        <v>88</v>
      </c>
      <c r="BT25" s="12">
        <f t="shared" si="2"/>
        <v>29.213568000000002</v>
      </c>
      <c r="BU25" s="12">
        <f t="shared" si="3"/>
        <v>18.674495999999998</v>
      </c>
      <c r="BV25" s="6"/>
      <c r="BW25" s="13"/>
      <c r="BX25" s="13"/>
    </row>
    <row r="26" spans="1:76" ht="30" customHeight="1" x14ac:dyDescent="0.2">
      <c r="A26" s="6">
        <v>2019</v>
      </c>
      <c r="B26" s="7" t="s">
        <v>76</v>
      </c>
      <c r="C26" s="7" t="s">
        <v>77</v>
      </c>
      <c r="D26" s="9">
        <v>86</v>
      </c>
      <c r="E26" s="10" t="s">
        <v>249</v>
      </c>
      <c r="F26" s="7" t="s">
        <v>241</v>
      </c>
      <c r="G26" s="7">
        <v>2</v>
      </c>
      <c r="H26" s="7" t="s">
        <v>79</v>
      </c>
      <c r="I26" s="7">
        <v>27</v>
      </c>
      <c r="J26" s="8" t="s">
        <v>98</v>
      </c>
      <c r="K26" s="7">
        <v>2701</v>
      </c>
      <c r="L26" s="8" t="s">
        <v>99</v>
      </c>
      <c r="M26" s="7" t="s">
        <v>250</v>
      </c>
      <c r="N26" s="8" t="s">
        <v>251</v>
      </c>
      <c r="O26" s="7" t="s">
        <v>252</v>
      </c>
      <c r="P26" s="8" t="s">
        <v>253</v>
      </c>
      <c r="Q26" s="7" t="s">
        <v>254</v>
      </c>
      <c r="R26" s="8" t="s">
        <v>253</v>
      </c>
      <c r="S26" s="11">
        <v>43646</v>
      </c>
      <c r="T26" s="12">
        <v>24</v>
      </c>
      <c r="U26" s="12">
        <v>8.17</v>
      </c>
      <c r="V26" s="12">
        <v>7.19</v>
      </c>
      <c r="W26" s="12">
        <v>6.87</v>
      </c>
      <c r="X26" s="12">
        <v>7.92</v>
      </c>
      <c r="Y26" s="12">
        <v>189.2</v>
      </c>
      <c r="Z26" s="12">
        <v>549</v>
      </c>
      <c r="AA26" s="12">
        <v>15.2</v>
      </c>
      <c r="AB26" s="12">
        <v>18.3</v>
      </c>
      <c r="AC26" s="12">
        <v>278</v>
      </c>
      <c r="AD26" s="12">
        <v>110</v>
      </c>
      <c r="AE26" s="12" t="s">
        <v>88</v>
      </c>
      <c r="AF26" s="12" t="s">
        <v>88</v>
      </c>
      <c r="AG26" s="12">
        <v>10</v>
      </c>
      <c r="AH26" s="12">
        <v>4.1500000000000004</v>
      </c>
      <c r="AI26" s="12">
        <v>3.6</v>
      </c>
      <c r="AJ26" s="12">
        <v>9.3483870967741947</v>
      </c>
      <c r="AK26" s="12">
        <v>0.02</v>
      </c>
      <c r="AL26" s="12">
        <v>37</v>
      </c>
      <c r="AM26" s="12">
        <v>0.1</v>
      </c>
      <c r="AN26" s="12">
        <v>26.1</v>
      </c>
      <c r="AO26" s="12">
        <v>13.588235294117647</v>
      </c>
      <c r="AP26" s="12">
        <v>2.5</v>
      </c>
      <c r="AQ26" s="12" t="s">
        <v>89</v>
      </c>
      <c r="AR26" s="12" t="s">
        <v>88</v>
      </c>
      <c r="AS26" s="12" t="s">
        <v>88</v>
      </c>
      <c r="AT26" s="12" t="s">
        <v>88</v>
      </c>
      <c r="AU26" s="12">
        <v>1223000</v>
      </c>
      <c r="AV26" s="12" t="s">
        <v>88</v>
      </c>
      <c r="AW26" s="12" t="s">
        <v>88</v>
      </c>
      <c r="AX26" s="12" t="s">
        <v>88</v>
      </c>
      <c r="AY26" s="12" t="s">
        <v>88</v>
      </c>
      <c r="AZ26" s="12" t="s">
        <v>88</v>
      </c>
      <c r="BA26" s="12" t="s">
        <v>88</v>
      </c>
      <c r="BB26" s="12" t="s">
        <v>88</v>
      </c>
      <c r="BC26" s="12" t="s">
        <v>88</v>
      </c>
      <c r="BD26" s="12" t="s">
        <v>88</v>
      </c>
      <c r="BE26" s="12" t="s">
        <v>88</v>
      </c>
      <c r="BF26" s="12" t="s">
        <v>88</v>
      </c>
      <c r="BG26" s="12" t="s">
        <v>88</v>
      </c>
      <c r="BH26" s="12" t="s">
        <v>88</v>
      </c>
      <c r="BI26" s="12" t="s">
        <v>88</v>
      </c>
      <c r="BJ26" s="12" t="s">
        <v>88</v>
      </c>
      <c r="BK26" s="12" t="s">
        <v>88</v>
      </c>
      <c r="BL26" s="12" t="s">
        <v>88</v>
      </c>
      <c r="BM26" s="12" t="s">
        <v>88</v>
      </c>
      <c r="BN26" s="12" t="s">
        <v>88</v>
      </c>
      <c r="BO26" s="12" t="s">
        <v>88</v>
      </c>
      <c r="BP26" s="12" t="s">
        <v>88</v>
      </c>
      <c r="BQ26" s="12" t="s">
        <v>88</v>
      </c>
      <c r="BR26" s="12" t="s">
        <v>88</v>
      </c>
      <c r="BS26" s="12" t="s">
        <v>88</v>
      </c>
      <c r="BT26" s="12">
        <f t="shared" si="2"/>
        <v>77.647680000000008</v>
      </c>
      <c r="BU26" s="12">
        <f t="shared" si="3"/>
        <v>26.117855999999996</v>
      </c>
      <c r="BV26" s="6"/>
      <c r="BW26" s="13"/>
      <c r="BX26" s="13"/>
    </row>
    <row r="27" spans="1:76" ht="30" customHeight="1" x14ac:dyDescent="0.2">
      <c r="A27" s="6">
        <v>2019</v>
      </c>
      <c r="B27" s="7" t="s">
        <v>76</v>
      </c>
      <c r="C27" s="7" t="s">
        <v>77</v>
      </c>
      <c r="D27" s="9">
        <v>107</v>
      </c>
      <c r="E27" s="10" t="s">
        <v>255</v>
      </c>
      <c r="F27" s="7" t="s">
        <v>241</v>
      </c>
      <c r="G27" s="7">
        <v>2</v>
      </c>
      <c r="H27" s="7" t="s">
        <v>79</v>
      </c>
      <c r="I27" s="7">
        <v>26</v>
      </c>
      <c r="J27" s="8" t="s">
        <v>80</v>
      </c>
      <c r="K27" s="7">
        <v>2620</v>
      </c>
      <c r="L27" s="8" t="s">
        <v>81</v>
      </c>
      <c r="M27" s="7" t="s">
        <v>181</v>
      </c>
      <c r="N27" s="8" t="s">
        <v>182</v>
      </c>
      <c r="O27" s="7" t="s">
        <v>220</v>
      </c>
      <c r="P27" s="8" t="s">
        <v>221</v>
      </c>
      <c r="Q27" s="7" t="s">
        <v>256</v>
      </c>
      <c r="R27" s="8" t="s">
        <v>257</v>
      </c>
      <c r="S27" s="11">
        <v>43713</v>
      </c>
      <c r="T27" s="12">
        <v>24</v>
      </c>
      <c r="U27" s="12">
        <v>11.39</v>
      </c>
      <c r="V27" s="12">
        <v>7.01</v>
      </c>
      <c r="W27" s="12">
        <v>6.91</v>
      </c>
      <c r="X27" s="12">
        <v>7.43</v>
      </c>
      <c r="Y27" s="12">
        <v>85.8</v>
      </c>
      <c r="Z27" s="12">
        <v>182</v>
      </c>
      <c r="AA27" s="12">
        <v>21.8</v>
      </c>
      <c r="AB27" s="12">
        <v>25.6</v>
      </c>
      <c r="AC27" s="12">
        <v>70.5</v>
      </c>
      <c r="AD27" s="12">
        <v>34.200000000000003</v>
      </c>
      <c r="AE27" s="12" t="s">
        <v>88</v>
      </c>
      <c r="AF27" s="12" t="s">
        <v>88</v>
      </c>
      <c r="AG27" s="12" t="s">
        <v>258</v>
      </c>
      <c r="AH27" s="12" t="s">
        <v>259</v>
      </c>
      <c r="AI27" s="12">
        <v>1.93</v>
      </c>
      <c r="AJ27" s="12">
        <v>2.2309677419354843</v>
      </c>
      <c r="AK27" s="12">
        <v>0.02</v>
      </c>
      <c r="AL27" s="12">
        <v>55</v>
      </c>
      <c r="AM27" s="12">
        <v>1.2</v>
      </c>
      <c r="AN27" s="12">
        <v>8.8000000000000007</v>
      </c>
      <c r="AO27" s="12" t="e">
        <v>#VALUE!</v>
      </c>
      <c r="AP27" s="12">
        <v>0.48799999999999999</v>
      </c>
      <c r="AQ27" s="12" t="s">
        <v>89</v>
      </c>
      <c r="AR27" s="12" t="s">
        <v>88</v>
      </c>
      <c r="AS27" s="12" t="s">
        <v>88</v>
      </c>
      <c r="AT27" s="12" t="s">
        <v>88</v>
      </c>
      <c r="AU27" s="12">
        <v>28445000</v>
      </c>
      <c r="AV27" s="12" t="s">
        <v>88</v>
      </c>
      <c r="AW27" s="12" t="s">
        <v>88</v>
      </c>
      <c r="AX27" s="12" t="s">
        <v>88</v>
      </c>
      <c r="AY27" s="12" t="s">
        <v>88</v>
      </c>
      <c r="AZ27" s="12" t="s">
        <v>88</v>
      </c>
      <c r="BA27" s="12" t="s">
        <v>88</v>
      </c>
      <c r="BB27" s="12" t="s">
        <v>88</v>
      </c>
      <c r="BC27" s="12" t="s">
        <v>88</v>
      </c>
      <c r="BD27" s="12" t="s">
        <v>88</v>
      </c>
      <c r="BE27" s="12" t="s">
        <v>88</v>
      </c>
      <c r="BF27" s="12" t="s">
        <v>88</v>
      </c>
      <c r="BG27" s="12" t="s">
        <v>88</v>
      </c>
      <c r="BH27" s="12" t="s">
        <v>88</v>
      </c>
      <c r="BI27" s="12" t="s">
        <v>88</v>
      </c>
      <c r="BJ27" s="12" t="s">
        <v>88</v>
      </c>
      <c r="BK27" s="12" t="s">
        <v>88</v>
      </c>
      <c r="BL27" s="12" t="s">
        <v>88</v>
      </c>
      <c r="BM27" s="12" t="s">
        <v>88</v>
      </c>
      <c r="BN27" s="12" t="s">
        <v>88</v>
      </c>
      <c r="BO27" s="12" t="s">
        <v>88</v>
      </c>
      <c r="BP27" s="12" t="s">
        <v>88</v>
      </c>
      <c r="BQ27" s="12" t="s">
        <v>88</v>
      </c>
      <c r="BR27" s="12" t="s">
        <v>88</v>
      </c>
      <c r="BS27" s="12" t="s">
        <v>88</v>
      </c>
      <c r="BT27" s="12">
        <f t="shared" si="2"/>
        <v>33.656083200000005</v>
      </c>
      <c r="BU27" s="12">
        <f t="shared" si="3"/>
        <v>54.125280000000004</v>
      </c>
      <c r="BV27" s="6"/>
      <c r="BW27" s="13"/>
      <c r="BX27" s="13"/>
    </row>
    <row r="28" spans="1:76" ht="30" customHeight="1" x14ac:dyDescent="0.2">
      <c r="A28" s="6">
        <v>2019</v>
      </c>
      <c r="B28" s="7" t="s">
        <v>76</v>
      </c>
      <c r="C28" s="7" t="s">
        <v>77</v>
      </c>
      <c r="D28" s="9">
        <v>150</v>
      </c>
      <c r="E28" s="10" t="s">
        <v>261</v>
      </c>
      <c r="F28" s="7" t="s">
        <v>241</v>
      </c>
      <c r="G28" s="7">
        <v>2</v>
      </c>
      <c r="H28" s="7" t="s">
        <v>79</v>
      </c>
      <c r="I28" s="7">
        <v>27</v>
      </c>
      <c r="J28" s="8" t="s">
        <v>98</v>
      </c>
      <c r="K28" s="7">
        <v>2701</v>
      </c>
      <c r="L28" s="8" t="s">
        <v>99</v>
      </c>
      <c r="M28" s="7" t="s">
        <v>262</v>
      </c>
      <c r="N28" s="8" t="s">
        <v>263</v>
      </c>
      <c r="O28" s="7" t="s">
        <v>264</v>
      </c>
      <c r="P28" s="8" t="s">
        <v>265</v>
      </c>
      <c r="Q28" s="7" t="s">
        <v>266</v>
      </c>
      <c r="R28" s="8" t="s">
        <v>267</v>
      </c>
      <c r="S28" s="11">
        <v>43703</v>
      </c>
      <c r="T28" s="12">
        <v>24</v>
      </c>
      <c r="U28" s="12">
        <v>0.74</v>
      </c>
      <c r="V28" s="12">
        <v>8.59</v>
      </c>
      <c r="W28" s="12">
        <v>7.88</v>
      </c>
      <c r="X28" s="12">
        <v>8.7899999999999991</v>
      </c>
      <c r="Y28" s="12">
        <v>282</v>
      </c>
      <c r="Z28" s="12">
        <v>1137</v>
      </c>
      <c r="AA28" s="12">
        <v>17.3</v>
      </c>
      <c r="AB28" s="12">
        <v>23.5</v>
      </c>
      <c r="AC28" s="12">
        <v>621</v>
      </c>
      <c r="AD28" s="12">
        <v>303</v>
      </c>
      <c r="AE28" s="12" t="s">
        <v>88</v>
      </c>
      <c r="AF28" s="12" t="s">
        <v>88</v>
      </c>
      <c r="AG28" s="12">
        <v>13</v>
      </c>
      <c r="AH28" s="12">
        <v>6.94</v>
      </c>
      <c r="AI28" s="12">
        <v>11.2</v>
      </c>
      <c r="AJ28" s="12">
        <v>10.522580645161289</v>
      </c>
      <c r="AK28" s="12">
        <v>0.02</v>
      </c>
      <c r="AL28" s="12">
        <v>214</v>
      </c>
      <c r="AM28" s="12">
        <v>4</v>
      </c>
      <c r="AN28" s="12">
        <v>96</v>
      </c>
      <c r="AO28" s="12">
        <v>45.623529411764707</v>
      </c>
      <c r="AP28" s="12">
        <v>7.94</v>
      </c>
      <c r="AQ28" s="12" t="s">
        <v>258</v>
      </c>
      <c r="AR28" s="12" t="s">
        <v>88</v>
      </c>
      <c r="AS28" s="12" t="s">
        <v>88</v>
      </c>
      <c r="AT28" s="12" t="s">
        <v>88</v>
      </c>
      <c r="AU28" s="12">
        <v>3119000</v>
      </c>
      <c r="AV28" s="12" t="s">
        <v>88</v>
      </c>
      <c r="AW28" s="12" t="s">
        <v>88</v>
      </c>
      <c r="AX28" s="12" t="s">
        <v>88</v>
      </c>
      <c r="AY28" s="12" t="s">
        <v>88</v>
      </c>
      <c r="AZ28" s="12" t="s">
        <v>88</v>
      </c>
      <c r="BA28" s="12" t="s">
        <v>88</v>
      </c>
      <c r="BB28" s="12" t="s">
        <v>88</v>
      </c>
      <c r="BC28" s="12" t="s">
        <v>88</v>
      </c>
      <c r="BD28" s="12" t="s">
        <v>88</v>
      </c>
      <c r="BE28" s="12" t="s">
        <v>88</v>
      </c>
      <c r="BF28" s="12" t="s">
        <v>88</v>
      </c>
      <c r="BG28" s="12" t="s">
        <v>88</v>
      </c>
      <c r="BH28" s="12" t="s">
        <v>88</v>
      </c>
      <c r="BI28" s="12" t="s">
        <v>88</v>
      </c>
      <c r="BJ28" s="12" t="s">
        <v>88</v>
      </c>
      <c r="BK28" s="12" t="s">
        <v>88</v>
      </c>
      <c r="BL28" s="12" t="s">
        <v>88</v>
      </c>
      <c r="BM28" s="12" t="s">
        <v>88</v>
      </c>
      <c r="BN28" s="12" t="s">
        <v>88</v>
      </c>
      <c r="BO28" s="12" t="s">
        <v>88</v>
      </c>
      <c r="BP28" s="12" t="s">
        <v>88</v>
      </c>
      <c r="BQ28" s="12" t="s">
        <v>88</v>
      </c>
      <c r="BR28" s="12" t="s">
        <v>88</v>
      </c>
      <c r="BS28" s="12" t="s">
        <v>88</v>
      </c>
      <c r="BT28" s="12">
        <f t="shared" si="2"/>
        <v>19.372608</v>
      </c>
      <c r="BU28" s="12">
        <f t="shared" si="3"/>
        <v>13.682303999999997</v>
      </c>
      <c r="BV28" s="6"/>
      <c r="BW28" s="13"/>
      <c r="BX28" s="13"/>
    </row>
    <row r="29" spans="1:76" ht="30" customHeight="1" x14ac:dyDescent="0.2">
      <c r="A29" s="6">
        <v>2019</v>
      </c>
      <c r="B29" s="7" t="s">
        <v>76</v>
      </c>
      <c r="C29" s="7" t="s">
        <v>77</v>
      </c>
      <c r="D29" s="9">
        <v>361</v>
      </c>
      <c r="E29" s="10" t="s">
        <v>268</v>
      </c>
      <c r="F29" s="7" t="s">
        <v>241</v>
      </c>
      <c r="G29" s="7">
        <v>2</v>
      </c>
      <c r="H29" s="7" t="s">
        <v>79</v>
      </c>
      <c r="I29" s="7">
        <v>26</v>
      </c>
      <c r="J29" s="8" t="s">
        <v>80</v>
      </c>
      <c r="K29" s="7">
        <v>2621</v>
      </c>
      <c r="L29" s="8" t="s">
        <v>152</v>
      </c>
      <c r="M29" s="7" t="s">
        <v>269</v>
      </c>
      <c r="N29" s="8" t="s">
        <v>270</v>
      </c>
      <c r="O29" s="7" t="s">
        <v>271</v>
      </c>
      <c r="P29" s="8" t="s">
        <v>272</v>
      </c>
      <c r="Q29" s="7" t="s">
        <v>273</v>
      </c>
      <c r="R29" s="8" t="s">
        <v>274</v>
      </c>
      <c r="S29" s="11">
        <v>43708</v>
      </c>
      <c r="T29" s="12">
        <v>15</v>
      </c>
      <c r="U29" s="12">
        <v>6.79</v>
      </c>
      <c r="V29" s="12">
        <v>7.69</v>
      </c>
      <c r="W29" s="12">
        <v>7.35</v>
      </c>
      <c r="X29" s="12">
        <v>8.01</v>
      </c>
      <c r="Y29" s="12">
        <v>493</v>
      </c>
      <c r="Z29" s="12">
        <v>880</v>
      </c>
      <c r="AA29" s="12">
        <v>21.5</v>
      </c>
      <c r="AB29" s="12">
        <v>21.9</v>
      </c>
      <c r="AC29" s="12">
        <v>1145</v>
      </c>
      <c r="AD29" s="12">
        <v>201</v>
      </c>
      <c r="AE29" s="12" t="s">
        <v>88</v>
      </c>
      <c r="AF29" s="12" t="s">
        <v>88</v>
      </c>
      <c r="AG29" s="12">
        <v>51</v>
      </c>
      <c r="AH29" s="12">
        <v>7.4</v>
      </c>
      <c r="AI29" s="12">
        <v>4.08</v>
      </c>
      <c r="AJ29" s="12">
        <v>25.516129032258064</v>
      </c>
      <c r="AK29" s="12">
        <v>0.02</v>
      </c>
      <c r="AL29" s="12">
        <v>266</v>
      </c>
      <c r="AM29" s="12">
        <v>5.5</v>
      </c>
      <c r="AN29" s="12">
        <v>85.7</v>
      </c>
      <c r="AO29" s="12">
        <v>21.494117647058825</v>
      </c>
      <c r="AP29" s="12">
        <v>5.57</v>
      </c>
      <c r="AQ29" s="12" t="s">
        <v>89</v>
      </c>
      <c r="AR29" s="12" t="s">
        <v>88</v>
      </c>
      <c r="AS29" s="12" t="s">
        <v>88</v>
      </c>
      <c r="AT29" s="12" t="s">
        <v>88</v>
      </c>
      <c r="AU29" s="12">
        <v>2046000</v>
      </c>
      <c r="AV29" s="12" t="s">
        <v>88</v>
      </c>
      <c r="AW29" s="12" t="s">
        <v>88</v>
      </c>
      <c r="AX29" s="12" t="s">
        <v>88</v>
      </c>
      <c r="AY29" s="12" t="s">
        <v>88</v>
      </c>
      <c r="AZ29" s="12" t="s">
        <v>88</v>
      </c>
      <c r="BA29" s="12" t="s">
        <v>88</v>
      </c>
      <c r="BB29" s="12" t="s">
        <v>88</v>
      </c>
      <c r="BC29" s="12" t="s">
        <v>88</v>
      </c>
      <c r="BD29" s="12" t="s">
        <v>88</v>
      </c>
      <c r="BE29" s="12" t="s">
        <v>88</v>
      </c>
      <c r="BF29" s="12" t="s">
        <v>88</v>
      </c>
      <c r="BG29" s="12" t="s">
        <v>88</v>
      </c>
      <c r="BH29" s="12" t="s">
        <v>88</v>
      </c>
      <c r="BI29" s="12" t="s">
        <v>88</v>
      </c>
      <c r="BJ29" s="12" t="s">
        <v>88</v>
      </c>
      <c r="BK29" s="12" t="s">
        <v>88</v>
      </c>
      <c r="BL29" s="12" t="s">
        <v>88</v>
      </c>
      <c r="BM29" s="12" t="s">
        <v>88</v>
      </c>
      <c r="BN29" s="12" t="s">
        <v>88</v>
      </c>
      <c r="BO29" s="12" t="s">
        <v>88</v>
      </c>
      <c r="BP29" s="12" t="s">
        <v>88</v>
      </c>
      <c r="BQ29" s="12" t="s">
        <v>88</v>
      </c>
      <c r="BR29" s="12" t="s">
        <v>88</v>
      </c>
      <c r="BS29" s="12" t="s">
        <v>88</v>
      </c>
      <c r="BT29" s="12">
        <f t="shared" si="2"/>
        <v>73.698660000000004</v>
      </c>
      <c r="BU29" s="12">
        <f t="shared" si="3"/>
        <v>97.531559999999999</v>
      </c>
      <c r="BV29" s="6"/>
      <c r="BW29" s="13"/>
      <c r="BX29" s="13"/>
    </row>
    <row r="30" spans="1:76" ht="30" customHeight="1" x14ac:dyDescent="0.2">
      <c r="A30" s="6">
        <v>2019</v>
      </c>
      <c r="B30" s="7" t="s">
        <v>76</v>
      </c>
      <c r="C30" s="7" t="s">
        <v>77</v>
      </c>
      <c r="D30" s="9">
        <v>647</v>
      </c>
      <c r="E30" s="10" t="s">
        <v>275</v>
      </c>
      <c r="F30" s="7" t="s">
        <v>241</v>
      </c>
      <c r="G30" s="7">
        <v>2</v>
      </c>
      <c r="H30" s="7" t="s">
        <v>79</v>
      </c>
      <c r="I30" s="7">
        <v>26</v>
      </c>
      <c r="J30" s="8" t="s">
        <v>80</v>
      </c>
      <c r="K30" s="7">
        <v>2620</v>
      </c>
      <c r="L30" s="8" t="s">
        <v>81</v>
      </c>
      <c r="M30" s="7" t="s">
        <v>181</v>
      </c>
      <c r="N30" s="8" t="s">
        <v>182</v>
      </c>
      <c r="O30" s="7" t="s">
        <v>276</v>
      </c>
      <c r="P30" s="8" t="s">
        <v>277</v>
      </c>
      <c r="Q30" s="7" t="s">
        <v>278</v>
      </c>
      <c r="R30" s="8" t="s">
        <v>277</v>
      </c>
      <c r="S30" s="11">
        <v>43710</v>
      </c>
      <c r="T30" s="12">
        <v>24</v>
      </c>
      <c r="U30" s="12">
        <v>9.9</v>
      </c>
      <c r="V30" s="12">
        <v>7.63</v>
      </c>
      <c r="W30" s="12">
        <v>7.42</v>
      </c>
      <c r="X30" s="12">
        <v>9.9700000000000006</v>
      </c>
      <c r="Y30" s="12">
        <v>183.5</v>
      </c>
      <c r="Z30" s="12">
        <v>594</v>
      </c>
      <c r="AA30" s="12">
        <v>18.100000000000001</v>
      </c>
      <c r="AB30" s="12">
        <v>21.7</v>
      </c>
      <c r="AC30" s="12">
        <v>229</v>
      </c>
      <c r="AD30" s="12">
        <v>117</v>
      </c>
      <c r="AE30" s="12" t="s">
        <v>88</v>
      </c>
      <c r="AF30" s="12" t="s">
        <v>88</v>
      </c>
      <c r="AG30" s="12">
        <v>30</v>
      </c>
      <c r="AH30" s="12">
        <v>3.18</v>
      </c>
      <c r="AI30" s="12">
        <v>3.75</v>
      </c>
      <c r="AJ30" s="12">
        <v>3.1387096774193548</v>
      </c>
      <c r="AK30" s="12">
        <v>0.02</v>
      </c>
      <c r="AL30" s="12">
        <v>69</v>
      </c>
      <c r="AM30" s="12">
        <v>0.5</v>
      </c>
      <c r="AN30" s="12">
        <v>18.2</v>
      </c>
      <c r="AO30" s="12">
        <v>4.1670588235294108</v>
      </c>
      <c r="AP30" s="12">
        <v>1.93</v>
      </c>
      <c r="AQ30" s="12" t="s">
        <v>89</v>
      </c>
      <c r="AR30" s="12" t="s">
        <v>88</v>
      </c>
      <c r="AS30" s="12" t="s">
        <v>88</v>
      </c>
      <c r="AT30" s="12" t="s">
        <v>88</v>
      </c>
      <c r="AU30" s="12">
        <v>1343800</v>
      </c>
      <c r="AV30" s="12" t="s">
        <v>88</v>
      </c>
      <c r="AW30" s="12" t="s">
        <v>88</v>
      </c>
      <c r="AX30" s="12" t="s">
        <v>88</v>
      </c>
      <c r="AY30" s="12" t="s">
        <v>88</v>
      </c>
      <c r="AZ30" s="12" t="s">
        <v>88</v>
      </c>
      <c r="BA30" s="12" t="s">
        <v>88</v>
      </c>
      <c r="BB30" s="12" t="s">
        <v>88</v>
      </c>
      <c r="BC30" s="12" t="s">
        <v>88</v>
      </c>
      <c r="BD30" s="12" t="s">
        <v>88</v>
      </c>
      <c r="BE30" s="12" t="s">
        <v>88</v>
      </c>
      <c r="BF30" s="12" t="s">
        <v>88</v>
      </c>
      <c r="BG30" s="12" t="s">
        <v>88</v>
      </c>
      <c r="BH30" s="12" t="s">
        <v>88</v>
      </c>
      <c r="BI30" s="12" t="s">
        <v>88</v>
      </c>
      <c r="BJ30" s="12" t="s">
        <v>88</v>
      </c>
      <c r="BK30" s="12" t="s">
        <v>88</v>
      </c>
      <c r="BL30" s="12" t="s">
        <v>88</v>
      </c>
      <c r="BM30" s="12" t="s">
        <v>88</v>
      </c>
      <c r="BN30" s="12" t="s">
        <v>88</v>
      </c>
      <c r="BO30" s="12" t="s">
        <v>88</v>
      </c>
      <c r="BP30" s="12" t="s">
        <v>88</v>
      </c>
      <c r="BQ30" s="12" t="s">
        <v>88</v>
      </c>
      <c r="BR30" s="12" t="s">
        <v>88</v>
      </c>
      <c r="BS30" s="12" t="s">
        <v>88</v>
      </c>
      <c r="BT30" s="12">
        <f t="shared" si="2"/>
        <v>100.07712000000001</v>
      </c>
      <c r="BU30" s="12">
        <f t="shared" si="3"/>
        <v>59.019840000000002</v>
      </c>
      <c r="BV30" s="6"/>
      <c r="BW30" s="13"/>
      <c r="BX30" s="13"/>
    </row>
    <row r="31" spans="1:76" ht="30" customHeight="1" x14ac:dyDescent="0.2">
      <c r="A31" s="6">
        <v>2019</v>
      </c>
      <c r="B31" s="7" t="s">
        <v>76</v>
      </c>
      <c r="C31" s="7" t="s">
        <v>77</v>
      </c>
      <c r="D31" s="9">
        <v>819</v>
      </c>
      <c r="E31" s="10" t="s">
        <v>279</v>
      </c>
      <c r="F31" s="7" t="s">
        <v>241</v>
      </c>
      <c r="G31" s="7">
        <v>2</v>
      </c>
      <c r="H31" s="7" t="s">
        <v>79</v>
      </c>
      <c r="I31" s="7">
        <v>26</v>
      </c>
      <c r="J31" s="8" t="s">
        <v>80</v>
      </c>
      <c r="K31" s="7">
        <v>2620</v>
      </c>
      <c r="L31" s="8" t="s">
        <v>81</v>
      </c>
      <c r="M31" s="7" t="s">
        <v>181</v>
      </c>
      <c r="N31" s="8" t="s">
        <v>182</v>
      </c>
      <c r="O31" s="7" t="s">
        <v>276</v>
      </c>
      <c r="P31" s="8" t="s">
        <v>277</v>
      </c>
      <c r="Q31" s="7" t="s">
        <v>280</v>
      </c>
      <c r="R31" s="8" t="s">
        <v>281</v>
      </c>
      <c r="S31" s="11">
        <v>43705</v>
      </c>
      <c r="T31" s="12">
        <v>24</v>
      </c>
      <c r="U31" s="12">
        <v>2.04</v>
      </c>
      <c r="V31" s="12">
        <v>8.2200000000000006</v>
      </c>
      <c r="W31" s="12">
        <v>7.48</v>
      </c>
      <c r="X31" s="12">
        <v>8.94</v>
      </c>
      <c r="Y31" s="12">
        <v>219</v>
      </c>
      <c r="Z31" s="12">
        <v>1362</v>
      </c>
      <c r="AA31" s="12">
        <v>18.600000000000001</v>
      </c>
      <c r="AB31" s="12">
        <v>22.3</v>
      </c>
      <c r="AC31" s="12">
        <v>768</v>
      </c>
      <c r="AD31" s="12">
        <v>203</v>
      </c>
      <c r="AE31" s="12" t="s">
        <v>88</v>
      </c>
      <c r="AF31" s="12" t="s">
        <v>88</v>
      </c>
      <c r="AG31" s="12">
        <v>64</v>
      </c>
      <c r="AH31" s="12">
        <v>11.6</v>
      </c>
      <c r="AI31" s="12">
        <v>8.7899999999999991</v>
      </c>
      <c r="AJ31" s="12">
        <v>15.535483870967742</v>
      </c>
      <c r="AK31" s="12">
        <v>0.02</v>
      </c>
      <c r="AL31" s="12">
        <v>69</v>
      </c>
      <c r="AM31" s="12">
        <v>3</v>
      </c>
      <c r="AN31" s="12">
        <v>77.400000000000006</v>
      </c>
      <c r="AO31" s="12">
        <v>28.741176470588233</v>
      </c>
      <c r="AP31" s="12">
        <v>6.16</v>
      </c>
      <c r="AQ31" s="12" t="s">
        <v>89</v>
      </c>
      <c r="AR31" s="12" t="s">
        <v>88</v>
      </c>
      <c r="AS31" s="12" t="s">
        <v>88</v>
      </c>
      <c r="AT31" s="12" t="s">
        <v>88</v>
      </c>
      <c r="AU31" s="12">
        <v>2851500</v>
      </c>
      <c r="AV31" s="12" t="s">
        <v>88</v>
      </c>
      <c r="AW31" s="12" t="s">
        <v>88</v>
      </c>
      <c r="AX31" s="12" t="s">
        <v>88</v>
      </c>
      <c r="AY31" s="12" t="s">
        <v>88</v>
      </c>
      <c r="AZ31" s="12" t="s">
        <v>88</v>
      </c>
      <c r="BA31" s="12" t="s">
        <v>88</v>
      </c>
      <c r="BB31" s="12" t="s">
        <v>88</v>
      </c>
      <c r="BC31" s="12" t="s">
        <v>88</v>
      </c>
      <c r="BD31" s="12" t="s">
        <v>88</v>
      </c>
      <c r="BE31" s="12" t="s">
        <v>88</v>
      </c>
      <c r="BF31" s="12" t="s">
        <v>88</v>
      </c>
      <c r="BG31" s="12" t="s">
        <v>88</v>
      </c>
      <c r="BH31" s="12" t="s">
        <v>88</v>
      </c>
      <c r="BI31" s="12" t="s">
        <v>88</v>
      </c>
      <c r="BJ31" s="12" t="s">
        <v>88</v>
      </c>
      <c r="BK31" s="12" t="s">
        <v>88</v>
      </c>
      <c r="BL31" s="12" t="s">
        <v>88</v>
      </c>
      <c r="BM31" s="12" t="s">
        <v>88</v>
      </c>
      <c r="BN31" s="12" t="s">
        <v>88</v>
      </c>
      <c r="BO31" s="12" t="s">
        <v>88</v>
      </c>
      <c r="BP31" s="12" t="s">
        <v>88</v>
      </c>
      <c r="BQ31" s="12" t="s">
        <v>88</v>
      </c>
      <c r="BR31" s="12" t="s">
        <v>88</v>
      </c>
      <c r="BS31" s="12" t="s">
        <v>88</v>
      </c>
      <c r="BT31" s="12">
        <f t="shared" si="2"/>
        <v>35.779968000000004</v>
      </c>
      <c r="BU31" s="12">
        <f t="shared" si="3"/>
        <v>12.161664</v>
      </c>
      <c r="BV31" s="6"/>
      <c r="BW31" s="13"/>
      <c r="BX31" s="13"/>
    </row>
    <row r="32" spans="1:76" ht="30" customHeight="1" x14ac:dyDescent="0.2">
      <c r="A32" s="6">
        <v>2019</v>
      </c>
      <c r="B32" s="7" t="s">
        <v>76</v>
      </c>
      <c r="C32" s="7" t="s">
        <v>77</v>
      </c>
      <c r="D32" s="9">
        <v>887</v>
      </c>
      <c r="E32" s="10" t="s">
        <v>282</v>
      </c>
      <c r="F32" s="7" t="s">
        <v>241</v>
      </c>
      <c r="G32" s="7">
        <v>2</v>
      </c>
      <c r="H32" s="7" t="s">
        <v>79</v>
      </c>
      <c r="I32" s="7">
        <v>27</v>
      </c>
      <c r="J32" s="8" t="s">
        <v>98</v>
      </c>
      <c r="K32" s="7">
        <v>2702</v>
      </c>
      <c r="L32" s="8" t="s">
        <v>242</v>
      </c>
      <c r="M32" s="7" t="s">
        <v>243</v>
      </c>
      <c r="N32" s="8" t="s">
        <v>244</v>
      </c>
      <c r="O32" s="7" t="s">
        <v>283</v>
      </c>
      <c r="P32" s="8" t="s">
        <v>284</v>
      </c>
      <c r="Q32" s="7" t="s">
        <v>285</v>
      </c>
      <c r="R32" s="8" t="s">
        <v>286</v>
      </c>
      <c r="S32" s="11">
        <v>43710</v>
      </c>
      <c r="T32" s="12">
        <v>24</v>
      </c>
      <c r="U32" s="12">
        <v>7.13</v>
      </c>
      <c r="V32" s="12">
        <v>7.83</v>
      </c>
      <c r="W32" s="12">
        <v>7.38</v>
      </c>
      <c r="X32" s="12">
        <v>8.39</v>
      </c>
      <c r="Y32" s="12">
        <v>166</v>
      </c>
      <c r="Z32" s="12">
        <v>469</v>
      </c>
      <c r="AA32" s="12">
        <v>17.3</v>
      </c>
      <c r="AB32" s="12">
        <v>20</v>
      </c>
      <c r="AC32" s="12">
        <v>384</v>
      </c>
      <c r="AD32" s="12">
        <v>157</v>
      </c>
      <c r="AE32" s="12" t="s">
        <v>88</v>
      </c>
      <c r="AF32" s="12" t="s">
        <v>88</v>
      </c>
      <c r="AG32" s="12">
        <v>75</v>
      </c>
      <c r="AH32" s="12">
        <v>5.89</v>
      </c>
      <c r="AI32" s="12">
        <v>8.8800000000000008</v>
      </c>
      <c r="AJ32" s="12">
        <v>40.87096774193548</v>
      </c>
      <c r="AK32" s="12">
        <v>0.02</v>
      </c>
      <c r="AL32" s="12">
        <v>75</v>
      </c>
      <c r="AM32" s="12">
        <v>0.1</v>
      </c>
      <c r="AN32" s="12">
        <v>33.5</v>
      </c>
      <c r="AO32" s="12">
        <v>8.3999999999999986</v>
      </c>
      <c r="AP32" s="12">
        <v>2.99</v>
      </c>
      <c r="AQ32" s="12" t="s">
        <v>89</v>
      </c>
      <c r="AR32" s="12" t="s">
        <v>88</v>
      </c>
      <c r="AS32" s="12" t="s">
        <v>88</v>
      </c>
      <c r="AT32" s="12" t="s">
        <v>88</v>
      </c>
      <c r="AU32" s="12">
        <v>3744000</v>
      </c>
      <c r="AV32" s="12" t="s">
        <v>88</v>
      </c>
      <c r="AW32" s="12" t="s">
        <v>88</v>
      </c>
      <c r="AX32" s="12" t="s">
        <v>88</v>
      </c>
      <c r="AY32" s="12" t="s">
        <v>88</v>
      </c>
      <c r="AZ32" s="12" t="s">
        <v>88</v>
      </c>
      <c r="BA32" s="12" t="s">
        <v>88</v>
      </c>
      <c r="BB32" s="12" t="s">
        <v>88</v>
      </c>
      <c r="BC32" s="12" t="s">
        <v>88</v>
      </c>
      <c r="BD32" s="12" t="s">
        <v>88</v>
      </c>
      <c r="BE32" s="12" t="s">
        <v>88</v>
      </c>
      <c r="BF32" s="12" t="s">
        <v>88</v>
      </c>
      <c r="BG32" s="12" t="s">
        <v>88</v>
      </c>
      <c r="BH32" s="12" t="s">
        <v>88</v>
      </c>
      <c r="BI32" s="12" t="s">
        <v>88</v>
      </c>
      <c r="BJ32" s="12" t="s">
        <v>88</v>
      </c>
      <c r="BK32" s="12" t="s">
        <v>88</v>
      </c>
      <c r="BL32" s="12" t="s">
        <v>88</v>
      </c>
      <c r="BM32" s="12" t="s">
        <v>88</v>
      </c>
      <c r="BN32" s="12" t="s">
        <v>88</v>
      </c>
      <c r="BO32" s="12" t="s">
        <v>88</v>
      </c>
      <c r="BP32" s="12" t="s">
        <v>88</v>
      </c>
      <c r="BQ32" s="12" t="s">
        <v>88</v>
      </c>
      <c r="BR32" s="12" t="s">
        <v>88</v>
      </c>
      <c r="BS32" s="12" t="s">
        <v>88</v>
      </c>
      <c r="BT32" s="12">
        <f t="shared" si="2"/>
        <v>96.717024000000009</v>
      </c>
      <c r="BU32" s="12">
        <f t="shared" si="3"/>
        <v>46.202399999999997</v>
      </c>
      <c r="BV32" s="6"/>
      <c r="BW32" s="13"/>
      <c r="BX32" s="13"/>
    </row>
    <row r="33" spans="1:76" ht="30" customHeight="1" x14ac:dyDescent="0.2">
      <c r="A33" s="6">
        <v>2019</v>
      </c>
      <c r="B33" s="7" t="s">
        <v>76</v>
      </c>
      <c r="C33" s="7" t="s">
        <v>77</v>
      </c>
      <c r="D33" s="9">
        <v>142</v>
      </c>
      <c r="E33" s="10" t="s">
        <v>287</v>
      </c>
      <c r="F33" s="7" t="s">
        <v>288</v>
      </c>
      <c r="G33" s="7">
        <v>2</v>
      </c>
      <c r="H33" s="7" t="s">
        <v>79</v>
      </c>
      <c r="I33" s="7">
        <v>23</v>
      </c>
      <c r="J33" s="8" t="s">
        <v>289</v>
      </c>
      <c r="K33" s="7">
        <v>2308</v>
      </c>
      <c r="L33" s="8" t="s">
        <v>290</v>
      </c>
      <c r="M33" s="7" t="s">
        <v>291</v>
      </c>
      <c r="N33" s="8" t="s">
        <v>292</v>
      </c>
      <c r="O33" s="7" t="s">
        <v>293</v>
      </c>
      <c r="P33" s="8" t="s">
        <v>294</v>
      </c>
      <c r="Q33" s="7" t="s">
        <v>295</v>
      </c>
      <c r="R33" s="8" t="s">
        <v>296</v>
      </c>
      <c r="S33" s="11">
        <v>43701</v>
      </c>
      <c r="T33" s="12">
        <v>24</v>
      </c>
      <c r="U33" s="12">
        <v>0.56355125129957628</v>
      </c>
      <c r="V33" s="12">
        <v>7.51</v>
      </c>
      <c r="W33" s="12">
        <v>7.11</v>
      </c>
      <c r="X33" s="12">
        <v>8.3000000000000007</v>
      </c>
      <c r="Y33" s="12">
        <v>210.5</v>
      </c>
      <c r="Z33" s="12">
        <v>769</v>
      </c>
      <c r="AA33" s="12">
        <v>24.1</v>
      </c>
      <c r="AB33" s="12">
        <v>28.2</v>
      </c>
      <c r="AC33" s="12">
        <v>274</v>
      </c>
      <c r="AD33" s="12">
        <v>64.2</v>
      </c>
      <c r="AE33" s="12" t="s">
        <v>88</v>
      </c>
      <c r="AF33" s="12" t="s">
        <v>88</v>
      </c>
      <c r="AG33" s="12">
        <v>19</v>
      </c>
      <c r="AH33" s="12">
        <v>3.26</v>
      </c>
      <c r="AI33" s="12">
        <v>9.99</v>
      </c>
      <c r="AJ33" s="12">
        <v>10.861290322580645</v>
      </c>
      <c r="AK33" s="12">
        <v>0.02</v>
      </c>
      <c r="AL33" s="12">
        <v>61</v>
      </c>
      <c r="AM33" s="12">
        <v>0.9</v>
      </c>
      <c r="AN33" s="12">
        <v>21.8</v>
      </c>
      <c r="AO33" s="12">
        <v>9.3882352941176475</v>
      </c>
      <c r="AP33" s="12">
        <v>2.38</v>
      </c>
      <c r="AQ33" s="12" t="s">
        <v>89</v>
      </c>
      <c r="AR33" s="12" t="s">
        <v>88</v>
      </c>
      <c r="AS33" s="12" t="s">
        <v>88</v>
      </c>
      <c r="AT33" s="12" t="s">
        <v>88</v>
      </c>
      <c r="AU33" s="12">
        <v>2916000</v>
      </c>
      <c r="AV33" s="12" t="s">
        <v>88</v>
      </c>
      <c r="AW33" s="12" t="s">
        <v>88</v>
      </c>
      <c r="AX33" s="12" t="s">
        <v>88</v>
      </c>
      <c r="AY33" s="12" t="s">
        <v>88</v>
      </c>
      <c r="AZ33" s="12" t="s">
        <v>88</v>
      </c>
      <c r="BA33" s="12" t="s">
        <v>88</v>
      </c>
      <c r="BB33" s="12" t="s">
        <v>88</v>
      </c>
      <c r="BC33" s="12" t="s">
        <v>88</v>
      </c>
      <c r="BD33" s="12" t="s">
        <v>88</v>
      </c>
      <c r="BE33" s="12" t="s">
        <v>88</v>
      </c>
      <c r="BF33" s="12" t="s">
        <v>88</v>
      </c>
      <c r="BG33" s="12" t="s">
        <v>88</v>
      </c>
      <c r="BH33" s="12" t="s">
        <v>88</v>
      </c>
      <c r="BI33" s="12" t="s">
        <v>88</v>
      </c>
      <c r="BJ33" s="12" t="s">
        <v>88</v>
      </c>
      <c r="BK33" s="12" t="s">
        <v>88</v>
      </c>
      <c r="BL33" s="12" t="s">
        <v>88</v>
      </c>
      <c r="BM33" s="12" t="s">
        <v>88</v>
      </c>
      <c r="BN33" s="12" t="s">
        <v>88</v>
      </c>
      <c r="BO33" s="12" t="s">
        <v>88</v>
      </c>
      <c r="BP33" s="12" t="s">
        <v>88</v>
      </c>
      <c r="BQ33" s="12" t="s">
        <v>88</v>
      </c>
      <c r="BR33" s="12" t="s">
        <v>88</v>
      </c>
      <c r="BS33" s="12" t="s">
        <v>88</v>
      </c>
      <c r="BT33" s="12">
        <f t="shared" si="2"/>
        <v>3.125951164808594</v>
      </c>
      <c r="BU33" s="12">
        <f t="shared" si="3"/>
        <v>2.970140514849287</v>
      </c>
      <c r="BV33" s="6"/>
      <c r="BW33" s="13"/>
      <c r="BX33" s="13"/>
    </row>
    <row r="34" spans="1:76" ht="30" customHeight="1" x14ac:dyDescent="0.2">
      <c r="A34" s="6">
        <v>2019</v>
      </c>
      <c r="B34" s="7" t="s">
        <v>76</v>
      </c>
      <c r="C34" s="7" t="s">
        <v>77</v>
      </c>
      <c r="D34" s="9">
        <v>679</v>
      </c>
      <c r="E34" s="10" t="s">
        <v>122</v>
      </c>
      <c r="F34" s="7" t="s">
        <v>107</v>
      </c>
      <c r="G34" s="7">
        <v>2</v>
      </c>
      <c r="H34" s="7" t="s">
        <v>79</v>
      </c>
      <c r="I34" s="7">
        <v>26</v>
      </c>
      <c r="J34" s="8" t="s">
        <v>80</v>
      </c>
      <c r="K34" s="7">
        <v>2618</v>
      </c>
      <c r="L34" s="8" t="s">
        <v>123</v>
      </c>
      <c r="M34" s="7" t="s">
        <v>124</v>
      </c>
      <c r="N34" s="8" t="s">
        <v>125</v>
      </c>
      <c r="O34" s="7" t="s">
        <v>126</v>
      </c>
      <c r="P34" s="8" t="s">
        <v>127</v>
      </c>
      <c r="Q34" s="7" t="s">
        <v>126</v>
      </c>
      <c r="R34" s="8" t="s">
        <v>127</v>
      </c>
      <c r="S34" s="11">
        <v>43792</v>
      </c>
      <c r="T34" s="12">
        <v>24</v>
      </c>
      <c r="U34" s="12">
        <v>0.76</v>
      </c>
      <c r="V34" s="12">
        <v>8.01</v>
      </c>
      <c r="W34" s="12">
        <v>6.85</v>
      </c>
      <c r="X34" s="12">
        <v>8.77</v>
      </c>
      <c r="Y34" s="12">
        <v>314</v>
      </c>
      <c r="Z34" s="12">
        <v>988</v>
      </c>
      <c r="AA34" s="12">
        <v>16.7</v>
      </c>
      <c r="AB34" s="12">
        <v>20.6</v>
      </c>
      <c r="AC34" s="12">
        <v>969</v>
      </c>
      <c r="AD34" s="12">
        <v>529</v>
      </c>
      <c r="AE34" s="12" t="s">
        <v>88</v>
      </c>
      <c r="AF34" s="12" t="s">
        <v>88</v>
      </c>
      <c r="AG34" s="12">
        <v>138</v>
      </c>
      <c r="AH34" s="12">
        <v>5.99</v>
      </c>
      <c r="AI34" s="12">
        <v>14.4</v>
      </c>
      <c r="AJ34" s="12">
        <v>84.903225806451616</v>
      </c>
      <c r="AK34" s="12">
        <v>0.02</v>
      </c>
      <c r="AL34" s="12">
        <v>313</v>
      </c>
      <c r="AM34" s="12">
        <v>6.5</v>
      </c>
      <c r="AN34" s="12">
        <v>84.8</v>
      </c>
      <c r="AO34" s="12">
        <v>28.411764705882351</v>
      </c>
      <c r="AP34" s="12">
        <v>5.53</v>
      </c>
      <c r="AQ34" s="12" t="s">
        <v>89</v>
      </c>
      <c r="AR34" s="12" t="s">
        <v>88</v>
      </c>
      <c r="AS34" s="12" t="s">
        <v>88</v>
      </c>
      <c r="AT34" s="12" t="s">
        <v>88</v>
      </c>
      <c r="AU34" s="12">
        <v>617000</v>
      </c>
      <c r="AV34" s="12" t="s">
        <v>88</v>
      </c>
      <c r="AW34" s="12" t="s">
        <v>88</v>
      </c>
      <c r="AX34" s="12" t="s">
        <v>88</v>
      </c>
      <c r="AY34" s="12" t="s">
        <v>88</v>
      </c>
      <c r="AZ34" s="12" t="s">
        <v>88</v>
      </c>
      <c r="BA34" s="12" t="s">
        <v>88</v>
      </c>
      <c r="BB34" s="12" t="s">
        <v>88</v>
      </c>
      <c r="BC34" s="12" t="s">
        <v>88</v>
      </c>
      <c r="BD34" s="12" t="s">
        <v>88</v>
      </c>
      <c r="BE34" s="12" t="s">
        <v>88</v>
      </c>
      <c r="BF34" s="12" t="s">
        <v>88</v>
      </c>
      <c r="BG34" s="12" t="s">
        <v>88</v>
      </c>
      <c r="BH34" s="12" t="s">
        <v>88</v>
      </c>
      <c r="BI34" s="12" t="s">
        <v>88</v>
      </c>
      <c r="BJ34" s="12" t="s">
        <v>88</v>
      </c>
      <c r="BK34" s="12" t="s">
        <v>88</v>
      </c>
      <c r="BL34" s="12" t="s">
        <v>88</v>
      </c>
      <c r="BM34" s="12" t="s">
        <v>88</v>
      </c>
      <c r="BN34" s="12" t="s">
        <v>88</v>
      </c>
      <c r="BO34" s="12" t="s">
        <v>88</v>
      </c>
      <c r="BP34" s="12" t="s">
        <v>88</v>
      </c>
      <c r="BQ34" s="12" t="s">
        <v>88</v>
      </c>
      <c r="BR34" s="12" t="s">
        <v>88</v>
      </c>
      <c r="BS34" s="12" t="s">
        <v>88</v>
      </c>
      <c r="BT34" s="12">
        <f t="shared" si="2"/>
        <v>34.736256000000004</v>
      </c>
      <c r="BU34" s="12">
        <f t="shared" si="3"/>
        <v>20.552832000000002</v>
      </c>
      <c r="BV34" s="6"/>
      <c r="BW34" s="13"/>
      <c r="BX34" s="13"/>
    </row>
    <row r="35" spans="1:76" ht="30" customHeight="1" x14ac:dyDescent="0.2">
      <c r="A35" s="6">
        <v>2019</v>
      </c>
      <c r="B35" s="7" t="s">
        <v>76</v>
      </c>
      <c r="C35" s="7" t="s">
        <v>77</v>
      </c>
      <c r="D35" s="9">
        <v>190</v>
      </c>
      <c r="E35" s="10" t="s">
        <v>297</v>
      </c>
      <c r="F35" s="7" t="s">
        <v>288</v>
      </c>
      <c r="G35" s="7">
        <v>2</v>
      </c>
      <c r="H35" s="7" t="s">
        <v>79</v>
      </c>
      <c r="I35" s="7">
        <v>23</v>
      </c>
      <c r="J35" s="8" t="s">
        <v>289</v>
      </c>
      <c r="K35" s="7">
        <v>2308</v>
      </c>
      <c r="L35" s="8" t="s">
        <v>290</v>
      </c>
      <c r="M35" s="7" t="s">
        <v>291</v>
      </c>
      <c r="N35" s="8" t="s">
        <v>292</v>
      </c>
      <c r="O35" s="7" t="s">
        <v>298</v>
      </c>
      <c r="P35" s="8" t="s">
        <v>299</v>
      </c>
      <c r="Q35" s="7" t="s">
        <v>300</v>
      </c>
      <c r="R35" s="8" t="s">
        <v>296</v>
      </c>
      <c r="S35" s="11">
        <v>43792</v>
      </c>
      <c r="T35" s="12">
        <v>24</v>
      </c>
      <c r="U35" s="12">
        <v>13.3</v>
      </c>
      <c r="V35" s="12">
        <v>7.1</v>
      </c>
      <c r="W35" s="12">
        <v>7.03</v>
      </c>
      <c r="X35" s="12">
        <v>7.62</v>
      </c>
      <c r="Y35" s="12">
        <v>126</v>
      </c>
      <c r="Z35" s="12">
        <v>328</v>
      </c>
      <c r="AA35" s="12">
        <v>23.4</v>
      </c>
      <c r="AB35" s="12">
        <v>24.6</v>
      </c>
      <c r="AC35" s="12">
        <v>149</v>
      </c>
      <c r="AD35" s="12">
        <v>44.9</v>
      </c>
      <c r="AE35" s="12" t="s">
        <v>88</v>
      </c>
      <c r="AF35" s="12" t="s">
        <v>88</v>
      </c>
      <c r="AG35" s="12">
        <v>38</v>
      </c>
      <c r="AH35" s="12">
        <v>1.3</v>
      </c>
      <c r="AI35" s="12">
        <v>1.19</v>
      </c>
      <c r="AJ35" s="12">
        <v>2.2467741935483869</v>
      </c>
      <c r="AK35" s="12">
        <v>0.02</v>
      </c>
      <c r="AL35" s="12">
        <v>31</v>
      </c>
      <c r="AM35" s="12">
        <v>0.2</v>
      </c>
      <c r="AN35" s="12">
        <v>10</v>
      </c>
      <c r="AO35" s="12">
        <v>4.8423529411764701</v>
      </c>
      <c r="AP35" s="12">
        <v>1.45</v>
      </c>
      <c r="AQ35" s="12" t="s">
        <v>89</v>
      </c>
      <c r="AR35" s="12" t="s">
        <v>88</v>
      </c>
      <c r="AS35" s="12" t="s">
        <v>88</v>
      </c>
      <c r="AT35" s="12" t="s">
        <v>88</v>
      </c>
      <c r="AU35" s="12">
        <v>4242000</v>
      </c>
      <c r="AV35" s="12" t="s">
        <v>88</v>
      </c>
      <c r="AW35" s="12" t="s">
        <v>88</v>
      </c>
      <c r="AX35" s="12" t="s">
        <v>88</v>
      </c>
      <c r="AY35" s="12" t="s">
        <v>88</v>
      </c>
      <c r="AZ35" s="12" t="s">
        <v>88</v>
      </c>
      <c r="BA35" s="12" t="s">
        <v>88</v>
      </c>
      <c r="BB35" s="12" t="s">
        <v>88</v>
      </c>
      <c r="BC35" s="12" t="s">
        <v>88</v>
      </c>
      <c r="BD35" s="12" t="s">
        <v>88</v>
      </c>
      <c r="BE35" s="12" t="s">
        <v>88</v>
      </c>
      <c r="BF35" s="12" t="s">
        <v>88</v>
      </c>
      <c r="BG35" s="12" t="s">
        <v>88</v>
      </c>
      <c r="BH35" s="12" t="s">
        <v>88</v>
      </c>
      <c r="BI35" s="12" t="s">
        <v>88</v>
      </c>
      <c r="BJ35" s="12" t="s">
        <v>88</v>
      </c>
      <c r="BK35" s="12" t="s">
        <v>88</v>
      </c>
      <c r="BL35" s="12" t="s">
        <v>88</v>
      </c>
      <c r="BM35" s="12" t="s">
        <v>88</v>
      </c>
      <c r="BN35" s="12" t="s">
        <v>88</v>
      </c>
      <c r="BO35" s="12" t="s">
        <v>88</v>
      </c>
      <c r="BP35" s="12" t="s">
        <v>88</v>
      </c>
      <c r="BQ35" s="12" t="s">
        <v>88</v>
      </c>
      <c r="BR35" s="12" t="s">
        <v>88</v>
      </c>
      <c r="BS35" s="12" t="s">
        <v>88</v>
      </c>
      <c r="BT35" s="12">
        <f t="shared" si="2"/>
        <v>51.595487999999996</v>
      </c>
      <c r="BU35" s="12">
        <f t="shared" si="3"/>
        <v>35.622720000000001</v>
      </c>
      <c r="BV35" s="6"/>
      <c r="BW35" s="13"/>
      <c r="BX35" s="13"/>
    </row>
    <row r="36" spans="1:76" ht="30" customHeight="1" x14ac:dyDescent="0.2">
      <c r="A36" s="6">
        <v>2019</v>
      </c>
      <c r="B36" s="7" t="s">
        <v>76</v>
      </c>
      <c r="C36" s="7" t="s">
        <v>77</v>
      </c>
      <c r="D36" s="9">
        <v>237</v>
      </c>
      <c r="E36" s="7" t="s">
        <v>301</v>
      </c>
      <c r="F36" s="7" t="s">
        <v>241</v>
      </c>
      <c r="G36" s="7">
        <v>2</v>
      </c>
      <c r="H36" s="7" t="s">
        <v>79</v>
      </c>
      <c r="I36" s="7">
        <v>27</v>
      </c>
      <c r="J36" s="8" t="s">
        <v>98</v>
      </c>
      <c r="K36" s="7">
        <v>2701</v>
      </c>
      <c r="L36" s="8" t="s">
        <v>99</v>
      </c>
      <c r="M36" s="7" t="s">
        <v>250</v>
      </c>
      <c r="N36" s="8" t="s">
        <v>251</v>
      </c>
      <c r="O36" s="7" t="s">
        <v>302</v>
      </c>
      <c r="P36" s="8" t="s">
        <v>303</v>
      </c>
      <c r="Q36" s="7" t="s">
        <v>304</v>
      </c>
      <c r="R36" s="8" t="s">
        <v>305</v>
      </c>
      <c r="S36" s="11">
        <v>43646</v>
      </c>
      <c r="T36" s="12">
        <v>24</v>
      </c>
      <c r="U36" s="12">
        <v>20.13</v>
      </c>
      <c r="V36" s="12">
        <v>7.44</v>
      </c>
      <c r="W36" s="12">
        <v>7.18</v>
      </c>
      <c r="X36" s="12">
        <v>7.42</v>
      </c>
      <c r="Y36" s="12">
        <v>516</v>
      </c>
      <c r="Z36" s="12">
        <v>733</v>
      </c>
      <c r="AA36" s="12">
        <v>17.600000000000001</v>
      </c>
      <c r="AB36" s="12">
        <v>21.2</v>
      </c>
      <c r="AC36" s="12">
        <v>333</v>
      </c>
      <c r="AD36" s="12">
        <v>186</v>
      </c>
      <c r="AE36" s="12" t="s">
        <v>88</v>
      </c>
      <c r="AF36" s="12" t="s">
        <v>88</v>
      </c>
      <c r="AG36" s="12">
        <v>40</v>
      </c>
      <c r="AH36" s="12">
        <v>6.4</v>
      </c>
      <c r="AI36" s="12">
        <v>8.6</v>
      </c>
      <c r="AJ36" s="12">
        <v>2.6419354838709674</v>
      </c>
      <c r="AK36" s="12">
        <v>0.02</v>
      </c>
      <c r="AL36" s="12">
        <v>98</v>
      </c>
      <c r="AM36" s="12">
        <v>0.5</v>
      </c>
      <c r="AN36" s="12">
        <v>43.8</v>
      </c>
      <c r="AO36" s="12">
        <v>28.576470588235299</v>
      </c>
      <c r="AP36" s="12">
        <v>4.2</v>
      </c>
      <c r="AQ36" s="12" t="s">
        <v>89</v>
      </c>
      <c r="AR36" s="12" t="s">
        <v>88</v>
      </c>
      <c r="AS36" s="12" t="s">
        <v>88</v>
      </c>
      <c r="AT36" s="12" t="s">
        <v>88</v>
      </c>
      <c r="AU36" s="12">
        <v>481000</v>
      </c>
      <c r="AV36" s="12" t="s">
        <v>88</v>
      </c>
      <c r="AW36" s="12" t="s">
        <v>88</v>
      </c>
      <c r="AX36" s="12" t="s">
        <v>88</v>
      </c>
      <c r="AY36" s="12" t="s">
        <v>88</v>
      </c>
      <c r="AZ36" s="12" t="s">
        <v>88</v>
      </c>
      <c r="BA36" s="12" t="s">
        <v>88</v>
      </c>
      <c r="BB36" s="12" t="s">
        <v>88</v>
      </c>
      <c r="BC36" s="12" t="s">
        <v>88</v>
      </c>
      <c r="BD36" s="12" t="s">
        <v>88</v>
      </c>
      <c r="BE36" s="12" t="s">
        <v>88</v>
      </c>
      <c r="BF36" s="12" t="s">
        <v>88</v>
      </c>
      <c r="BG36" s="12" t="s">
        <v>88</v>
      </c>
      <c r="BH36" s="12" t="s">
        <v>88</v>
      </c>
      <c r="BI36" s="12" t="s">
        <v>88</v>
      </c>
      <c r="BJ36" s="12" t="s">
        <v>88</v>
      </c>
      <c r="BK36" s="12" t="s">
        <v>88</v>
      </c>
      <c r="BL36" s="12" t="s">
        <v>88</v>
      </c>
      <c r="BM36" s="12" t="s">
        <v>88</v>
      </c>
      <c r="BN36" s="12" t="s">
        <v>88</v>
      </c>
      <c r="BO36" s="12" t="s">
        <v>88</v>
      </c>
      <c r="BP36" s="12" t="s">
        <v>88</v>
      </c>
      <c r="BQ36" s="12" t="s">
        <v>88</v>
      </c>
      <c r="BR36" s="12" t="s">
        <v>88</v>
      </c>
      <c r="BS36" s="12" t="s">
        <v>88</v>
      </c>
      <c r="BT36" s="12">
        <f t="shared" si="2"/>
        <v>323.49715200000003</v>
      </c>
      <c r="BU36" s="12">
        <f t="shared" si="3"/>
        <v>170.44473600000001</v>
      </c>
      <c r="BV36" s="6"/>
      <c r="BW36" s="13"/>
      <c r="BX36" s="13"/>
    </row>
    <row r="37" spans="1:76" ht="30" customHeight="1" x14ac:dyDescent="0.2">
      <c r="A37" s="6">
        <v>2019</v>
      </c>
      <c r="B37" s="7" t="s">
        <v>76</v>
      </c>
      <c r="C37" s="7" t="s">
        <v>77</v>
      </c>
      <c r="D37" s="9">
        <v>585</v>
      </c>
      <c r="E37" s="10" t="s">
        <v>306</v>
      </c>
      <c r="F37" s="7" t="s">
        <v>288</v>
      </c>
      <c r="G37" s="7">
        <v>2</v>
      </c>
      <c r="H37" s="7" t="s">
        <v>79</v>
      </c>
      <c r="I37" s="7">
        <v>23</v>
      </c>
      <c r="J37" s="8" t="s">
        <v>289</v>
      </c>
      <c r="K37" s="7">
        <v>2307</v>
      </c>
      <c r="L37" s="8" t="s">
        <v>307</v>
      </c>
      <c r="M37" s="7" t="s">
        <v>308</v>
      </c>
      <c r="N37" s="8" t="s">
        <v>309</v>
      </c>
      <c r="O37" s="7" t="s">
        <v>310</v>
      </c>
      <c r="P37" s="8" t="s">
        <v>311</v>
      </c>
      <c r="Q37" s="7" t="s">
        <v>312</v>
      </c>
      <c r="R37" s="8" t="s">
        <v>313</v>
      </c>
      <c r="S37" s="11">
        <v>43690</v>
      </c>
      <c r="T37" s="12">
        <v>24</v>
      </c>
      <c r="U37" s="12">
        <v>0.05</v>
      </c>
      <c r="V37" s="12">
        <v>6.73</v>
      </c>
      <c r="W37" s="12">
        <v>7.16</v>
      </c>
      <c r="X37" s="12">
        <v>9.6</v>
      </c>
      <c r="Y37" s="12">
        <v>190.8</v>
      </c>
      <c r="Z37" s="12">
        <v>1401</v>
      </c>
      <c r="AA37" s="12">
        <v>28.8</v>
      </c>
      <c r="AB37" s="12">
        <v>31.2</v>
      </c>
      <c r="AC37" s="12">
        <v>1744</v>
      </c>
      <c r="AD37" s="12">
        <v>608</v>
      </c>
      <c r="AE37" s="12" t="s">
        <v>88</v>
      </c>
      <c r="AF37" s="12" t="s">
        <v>88</v>
      </c>
      <c r="AG37" s="12">
        <v>250</v>
      </c>
      <c r="AH37" s="12">
        <v>9.85</v>
      </c>
      <c r="AI37" s="12">
        <v>7.11</v>
      </c>
      <c r="AJ37" s="12">
        <v>21.429032258064517</v>
      </c>
      <c r="AK37" s="12">
        <v>0.02</v>
      </c>
      <c r="AL37" s="12">
        <v>613</v>
      </c>
      <c r="AM37" s="12">
        <v>2.5</v>
      </c>
      <c r="AN37" s="12">
        <v>55.1</v>
      </c>
      <c r="AO37" s="12">
        <v>13.588235294117647</v>
      </c>
      <c r="AP37" s="12">
        <v>7.4</v>
      </c>
      <c r="AQ37" s="12" t="s">
        <v>89</v>
      </c>
      <c r="AR37" s="12" t="s">
        <v>88</v>
      </c>
      <c r="AS37" s="12" t="s">
        <v>88</v>
      </c>
      <c r="AT37" s="12" t="s">
        <v>88</v>
      </c>
      <c r="AU37" s="12">
        <v>39570000</v>
      </c>
      <c r="AV37" s="12" t="s">
        <v>88</v>
      </c>
      <c r="AW37" s="12" t="s">
        <v>88</v>
      </c>
      <c r="AX37" s="12" t="s">
        <v>88</v>
      </c>
      <c r="AY37" s="12" t="s">
        <v>88</v>
      </c>
      <c r="AZ37" s="12" t="s">
        <v>88</v>
      </c>
      <c r="BA37" s="12" t="s">
        <v>88</v>
      </c>
      <c r="BB37" s="12" t="s">
        <v>88</v>
      </c>
      <c r="BC37" s="12" t="s">
        <v>88</v>
      </c>
      <c r="BD37" s="12" t="s">
        <v>88</v>
      </c>
      <c r="BE37" s="12" t="s">
        <v>88</v>
      </c>
      <c r="BF37" s="12" t="s">
        <v>88</v>
      </c>
      <c r="BG37" s="12" t="s">
        <v>88</v>
      </c>
      <c r="BH37" s="12" t="s">
        <v>88</v>
      </c>
      <c r="BI37" s="12" t="s">
        <v>88</v>
      </c>
      <c r="BJ37" s="12" t="s">
        <v>88</v>
      </c>
      <c r="BK37" s="12" t="s">
        <v>88</v>
      </c>
      <c r="BL37" s="12" t="s">
        <v>88</v>
      </c>
      <c r="BM37" s="12" t="s">
        <v>88</v>
      </c>
      <c r="BN37" s="12" t="s">
        <v>88</v>
      </c>
      <c r="BO37" s="12" t="s">
        <v>88</v>
      </c>
      <c r="BP37" s="12" t="s">
        <v>88</v>
      </c>
      <c r="BQ37" s="12" t="s">
        <v>88</v>
      </c>
      <c r="BR37" s="12" t="s">
        <v>88</v>
      </c>
      <c r="BS37" s="12" t="s">
        <v>88</v>
      </c>
      <c r="BT37" s="12">
        <f t="shared" si="2"/>
        <v>2.6265600000000004</v>
      </c>
      <c r="BU37" s="12">
        <f t="shared" si="3"/>
        <v>2.6481600000000003</v>
      </c>
      <c r="BV37" s="6"/>
      <c r="BW37" s="13"/>
      <c r="BX37" s="13"/>
    </row>
    <row r="38" spans="1:76" ht="30" customHeight="1" x14ac:dyDescent="0.2">
      <c r="A38" s="6">
        <v>2019</v>
      </c>
      <c r="B38" s="7" t="s">
        <v>76</v>
      </c>
      <c r="C38" s="7" t="s">
        <v>77</v>
      </c>
      <c r="D38" s="9">
        <v>604</v>
      </c>
      <c r="E38" s="10" t="s">
        <v>314</v>
      </c>
      <c r="F38" s="7" t="s">
        <v>288</v>
      </c>
      <c r="G38" s="7">
        <v>2</v>
      </c>
      <c r="H38" s="7" t="s">
        <v>79</v>
      </c>
      <c r="I38" s="7">
        <v>23</v>
      </c>
      <c r="J38" s="8" t="s">
        <v>289</v>
      </c>
      <c r="K38" s="7">
        <v>2317</v>
      </c>
      <c r="L38" s="8" t="s">
        <v>315</v>
      </c>
      <c r="M38" s="7" t="s">
        <v>316</v>
      </c>
      <c r="N38" s="8" t="s">
        <v>317</v>
      </c>
      <c r="O38" s="7" t="s">
        <v>318</v>
      </c>
      <c r="P38" s="8" t="s">
        <v>319</v>
      </c>
      <c r="Q38" s="7" t="s">
        <v>320</v>
      </c>
      <c r="R38" s="8" t="s">
        <v>321</v>
      </c>
      <c r="S38" s="11">
        <v>43684</v>
      </c>
      <c r="T38" s="12">
        <v>24</v>
      </c>
      <c r="U38" s="12">
        <v>1.74</v>
      </c>
      <c r="V38" s="12">
        <v>7.23</v>
      </c>
      <c r="W38" s="12">
        <v>7.3</v>
      </c>
      <c r="X38" s="12">
        <v>8.6300000000000008</v>
      </c>
      <c r="Y38" s="12">
        <v>157</v>
      </c>
      <c r="Z38" s="12">
        <v>1153</v>
      </c>
      <c r="AA38" s="12">
        <v>25.5</v>
      </c>
      <c r="AB38" s="12">
        <v>28.2</v>
      </c>
      <c r="AC38" s="12">
        <v>1043</v>
      </c>
      <c r="AD38" s="12">
        <v>467</v>
      </c>
      <c r="AE38" s="12" t="s">
        <v>88</v>
      </c>
      <c r="AF38" s="12" t="s">
        <v>88</v>
      </c>
      <c r="AG38" s="12">
        <v>183</v>
      </c>
      <c r="AH38" s="12">
        <v>10.7</v>
      </c>
      <c r="AI38" s="12">
        <v>9.1</v>
      </c>
      <c r="AJ38" s="12">
        <v>98</v>
      </c>
      <c r="AK38" s="12">
        <v>0.02</v>
      </c>
      <c r="AL38" s="12">
        <v>632</v>
      </c>
      <c r="AM38" s="12">
        <v>10</v>
      </c>
      <c r="AN38" s="12">
        <v>70.8</v>
      </c>
      <c r="AO38" s="12">
        <v>32.941176470588232</v>
      </c>
      <c r="AP38" s="12">
        <v>2.5</v>
      </c>
      <c r="AQ38" s="12" t="s">
        <v>89</v>
      </c>
      <c r="AR38" s="12" t="s">
        <v>88</v>
      </c>
      <c r="AS38" s="12" t="s">
        <v>88</v>
      </c>
      <c r="AT38" s="12" t="s">
        <v>88</v>
      </c>
      <c r="AU38" s="12">
        <v>22813000</v>
      </c>
      <c r="AV38" s="12" t="s">
        <v>88</v>
      </c>
      <c r="AW38" s="12" t="s">
        <v>88</v>
      </c>
      <c r="AX38" s="12" t="s">
        <v>88</v>
      </c>
      <c r="AY38" s="12" t="s">
        <v>88</v>
      </c>
      <c r="AZ38" s="12" t="s">
        <v>88</v>
      </c>
      <c r="BA38" s="12" t="s">
        <v>88</v>
      </c>
      <c r="BB38" s="12" t="s">
        <v>88</v>
      </c>
      <c r="BC38" s="12" t="s">
        <v>88</v>
      </c>
      <c r="BD38" s="12" t="s">
        <v>88</v>
      </c>
      <c r="BE38" s="12" t="s">
        <v>88</v>
      </c>
      <c r="BF38" s="12" t="s">
        <v>88</v>
      </c>
      <c r="BG38" s="12" t="s">
        <v>88</v>
      </c>
      <c r="BH38" s="12" t="s">
        <v>88</v>
      </c>
      <c r="BI38" s="12" t="s">
        <v>88</v>
      </c>
      <c r="BJ38" s="12" t="s">
        <v>88</v>
      </c>
      <c r="BK38" s="12" t="s">
        <v>88</v>
      </c>
      <c r="BL38" s="12" t="s">
        <v>88</v>
      </c>
      <c r="BM38" s="12" t="s">
        <v>88</v>
      </c>
      <c r="BN38" s="12" t="s">
        <v>88</v>
      </c>
      <c r="BO38" s="12" t="s">
        <v>88</v>
      </c>
      <c r="BP38" s="12" t="s">
        <v>88</v>
      </c>
      <c r="BQ38" s="12" t="s">
        <v>88</v>
      </c>
      <c r="BR38" s="12" t="s">
        <v>88</v>
      </c>
      <c r="BS38" s="12" t="s">
        <v>88</v>
      </c>
      <c r="BT38" s="12">
        <f t="shared" si="2"/>
        <v>70.206912000000003</v>
      </c>
      <c r="BU38" s="12">
        <f t="shared" si="3"/>
        <v>95.012351999999993</v>
      </c>
      <c r="BV38" s="6"/>
      <c r="BW38" s="13"/>
      <c r="BX38" s="13"/>
    </row>
    <row r="39" spans="1:76" ht="30" customHeight="1" x14ac:dyDescent="0.2">
      <c r="A39" s="6">
        <v>2019</v>
      </c>
      <c r="B39" s="7" t="s">
        <v>76</v>
      </c>
      <c r="C39" s="7" t="s">
        <v>77</v>
      </c>
      <c r="D39" s="9">
        <v>858</v>
      </c>
      <c r="E39" s="10" t="s">
        <v>322</v>
      </c>
      <c r="F39" s="7" t="s">
        <v>288</v>
      </c>
      <c r="G39" s="7">
        <v>2</v>
      </c>
      <c r="H39" s="7" t="s">
        <v>79</v>
      </c>
      <c r="I39" s="7">
        <v>23</v>
      </c>
      <c r="J39" s="8" t="s">
        <v>289</v>
      </c>
      <c r="K39" s="7">
        <v>2310</v>
      </c>
      <c r="L39" s="8" t="s">
        <v>323</v>
      </c>
      <c r="M39" s="7" t="s">
        <v>324</v>
      </c>
      <c r="N39" s="8" t="s">
        <v>325</v>
      </c>
      <c r="O39" s="7" t="s">
        <v>326</v>
      </c>
      <c r="P39" s="8" t="s">
        <v>327</v>
      </c>
      <c r="Q39" s="7" t="s">
        <v>328</v>
      </c>
      <c r="R39" s="8" t="s">
        <v>327</v>
      </c>
      <c r="S39" s="11">
        <v>43680</v>
      </c>
      <c r="T39" s="12">
        <v>24</v>
      </c>
      <c r="U39" s="12">
        <v>0.8</v>
      </c>
      <c r="V39" s="12">
        <v>8.1300000000000008</v>
      </c>
      <c r="W39" s="12">
        <v>7.06</v>
      </c>
      <c r="X39" s="12">
        <v>8.4600000000000009</v>
      </c>
      <c r="Y39" s="12">
        <v>492</v>
      </c>
      <c r="Z39" s="12">
        <v>1243</v>
      </c>
      <c r="AA39" s="12">
        <v>24.2</v>
      </c>
      <c r="AB39" s="12">
        <v>27.94</v>
      </c>
      <c r="AC39" s="12">
        <v>574</v>
      </c>
      <c r="AD39" s="12">
        <v>257</v>
      </c>
      <c r="AE39" s="12" t="s">
        <v>88</v>
      </c>
      <c r="AF39" s="12" t="s">
        <v>88</v>
      </c>
      <c r="AG39" s="12">
        <v>287</v>
      </c>
      <c r="AH39" s="12">
        <v>8.35</v>
      </c>
      <c r="AI39" s="12">
        <v>6.7</v>
      </c>
      <c r="AJ39" s="12">
        <v>0.40193548387096778</v>
      </c>
      <c r="AK39" s="12">
        <v>0.02</v>
      </c>
      <c r="AL39" s="12">
        <v>62</v>
      </c>
      <c r="AM39" s="12" t="s">
        <v>329</v>
      </c>
      <c r="AN39" s="12">
        <v>95.6</v>
      </c>
      <c r="AO39" s="12">
        <v>30.058823529411764</v>
      </c>
      <c r="AP39" s="12">
        <v>6.13</v>
      </c>
      <c r="AQ39" s="12" t="s">
        <v>89</v>
      </c>
      <c r="AR39" s="12" t="s">
        <v>88</v>
      </c>
      <c r="AS39" s="12" t="s">
        <v>88</v>
      </c>
      <c r="AT39" s="12" t="s">
        <v>88</v>
      </c>
      <c r="AU39" s="12">
        <v>7440000</v>
      </c>
      <c r="AV39" s="12" t="s">
        <v>88</v>
      </c>
      <c r="AW39" s="12" t="s">
        <v>88</v>
      </c>
      <c r="AX39" s="12" t="s">
        <v>88</v>
      </c>
      <c r="AY39" s="12" t="s">
        <v>88</v>
      </c>
      <c r="AZ39" s="12" t="s">
        <v>88</v>
      </c>
      <c r="BA39" s="12" t="s">
        <v>88</v>
      </c>
      <c r="BB39" s="12" t="s">
        <v>88</v>
      </c>
      <c r="BC39" s="12" t="s">
        <v>88</v>
      </c>
      <c r="BD39" s="12" t="s">
        <v>88</v>
      </c>
      <c r="BE39" s="12" t="s">
        <v>88</v>
      </c>
      <c r="BF39" s="12" t="s">
        <v>88</v>
      </c>
      <c r="BG39" s="12" t="s">
        <v>88</v>
      </c>
      <c r="BH39" s="12" t="s">
        <v>88</v>
      </c>
      <c r="BI39" s="12" t="s">
        <v>88</v>
      </c>
      <c r="BJ39" s="12" t="s">
        <v>88</v>
      </c>
      <c r="BK39" s="12" t="s">
        <v>88</v>
      </c>
      <c r="BL39" s="12" t="s">
        <v>88</v>
      </c>
      <c r="BM39" s="12" t="s">
        <v>88</v>
      </c>
      <c r="BN39" s="12" t="s">
        <v>88</v>
      </c>
      <c r="BO39" s="12" t="s">
        <v>88</v>
      </c>
      <c r="BP39" s="12" t="s">
        <v>88</v>
      </c>
      <c r="BQ39" s="12" t="s">
        <v>88</v>
      </c>
      <c r="BR39" s="12" t="s">
        <v>88</v>
      </c>
      <c r="BS39" s="12" t="s">
        <v>88</v>
      </c>
      <c r="BT39" s="12">
        <f t="shared" si="2"/>
        <v>17.763840000000002</v>
      </c>
      <c r="BU39" s="12">
        <f t="shared" si="3"/>
        <v>4.2854400000000004</v>
      </c>
      <c r="BV39" s="6"/>
      <c r="BW39" s="13"/>
      <c r="BX39" s="13"/>
    </row>
    <row r="40" spans="1:76" ht="30" customHeight="1" x14ac:dyDescent="0.2">
      <c r="A40" s="6">
        <v>2019</v>
      </c>
      <c r="B40" s="7" t="s">
        <v>76</v>
      </c>
      <c r="C40" s="7" t="s">
        <v>77</v>
      </c>
      <c r="D40" s="9">
        <v>890</v>
      </c>
      <c r="E40" s="10" t="s">
        <v>330</v>
      </c>
      <c r="F40" s="7" t="s">
        <v>288</v>
      </c>
      <c r="G40" s="7">
        <v>2</v>
      </c>
      <c r="H40" s="7" t="s">
        <v>79</v>
      </c>
      <c r="I40" s="7">
        <v>23</v>
      </c>
      <c r="J40" s="8" t="s">
        <v>289</v>
      </c>
      <c r="K40" s="7">
        <v>2310</v>
      </c>
      <c r="L40" s="8" t="s">
        <v>323</v>
      </c>
      <c r="M40" s="7" t="s">
        <v>324</v>
      </c>
      <c r="N40" s="8" t="s">
        <v>325</v>
      </c>
      <c r="O40" s="7" t="s">
        <v>331</v>
      </c>
      <c r="P40" s="8" t="s">
        <v>332</v>
      </c>
      <c r="Q40" s="7" t="s">
        <v>333</v>
      </c>
      <c r="R40" s="8" t="s">
        <v>334</v>
      </c>
      <c r="S40" s="11">
        <v>43687</v>
      </c>
      <c r="T40" s="12">
        <v>24</v>
      </c>
      <c r="U40" s="12">
        <v>0.5</v>
      </c>
      <c r="V40" s="12">
        <v>9.1999999999999993</v>
      </c>
      <c r="W40" s="12">
        <v>7.67</v>
      </c>
      <c r="X40" s="12">
        <v>12.14</v>
      </c>
      <c r="Y40" s="12">
        <v>117</v>
      </c>
      <c r="Z40" s="12">
        <v>1638</v>
      </c>
      <c r="AA40" s="12">
        <v>22.6</v>
      </c>
      <c r="AB40" s="12">
        <v>26.3</v>
      </c>
      <c r="AC40" s="12">
        <v>623</v>
      </c>
      <c r="AD40" s="12">
        <v>302</v>
      </c>
      <c r="AE40" s="12" t="s">
        <v>88</v>
      </c>
      <c r="AF40" s="12" t="s">
        <v>88</v>
      </c>
      <c r="AG40" s="12">
        <v>31</v>
      </c>
      <c r="AH40" s="12">
        <v>3.7</v>
      </c>
      <c r="AI40" s="12">
        <v>6.82</v>
      </c>
      <c r="AJ40" s="12">
        <v>32.064516129032256</v>
      </c>
      <c r="AK40" s="12">
        <v>0.02</v>
      </c>
      <c r="AL40" s="12">
        <v>152</v>
      </c>
      <c r="AM40" s="12">
        <v>0.6</v>
      </c>
      <c r="AN40" s="12">
        <v>59.3</v>
      </c>
      <c r="AO40" s="12">
        <v>22.564705882352939</v>
      </c>
      <c r="AP40" s="12">
        <v>5.7</v>
      </c>
      <c r="AQ40" s="12" t="s">
        <v>89</v>
      </c>
      <c r="AR40" s="12" t="s">
        <v>88</v>
      </c>
      <c r="AS40" s="12" t="s">
        <v>88</v>
      </c>
      <c r="AT40" s="12" t="s">
        <v>88</v>
      </c>
      <c r="AU40" s="12">
        <v>8557500</v>
      </c>
      <c r="AV40" s="12" t="s">
        <v>88</v>
      </c>
      <c r="AW40" s="12" t="s">
        <v>88</v>
      </c>
      <c r="AX40" s="12" t="s">
        <v>88</v>
      </c>
      <c r="AY40" s="12" t="s">
        <v>88</v>
      </c>
      <c r="AZ40" s="12" t="s">
        <v>88</v>
      </c>
      <c r="BA40" s="12" t="s">
        <v>88</v>
      </c>
      <c r="BB40" s="12" t="s">
        <v>88</v>
      </c>
      <c r="BC40" s="12" t="s">
        <v>88</v>
      </c>
      <c r="BD40" s="12" t="s">
        <v>88</v>
      </c>
      <c r="BE40" s="12" t="s">
        <v>88</v>
      </c>
      <c r="BF40" s="12" t="s">
        <v>88</v>
      </c>
      <c r="BG40" s="12" t="s">
        <v>88</v>
      </c>
      <c r="BH40" s="12" t="s">
        <v>88</v>
      </c>
      <c r="BI40" s="12" t="s">
        <v>88</v>
      </c>
      <c r="BJ40" s="12" t="s">
        <v>88</v>
      </c>
      <c r="BK40" s="12" t="s">
        <v>88</v>
      </c>
      <c r="BL40" s="12" t="s">
        <v>88</v>
      </c>
      <c r="BM40" s="12" t="s">
        <v>88</v>
      </c>
      <c r="BN40" s="12" t="s">
        <v>88</v>
      </c>
      <c r="BO40" s="12" t="s">
        <v>88</v>
      </c>
      <c r="BP40" s="12" t="s">
        <v>88</v>
      </c>
      <c r="BQ40" s="12" t="s">
        <v>88</v>
      </c>
      <c r="BR40" s="12" t="s">
        <v>88</v>
      </c>
      <c r="BS40" s="12" t="s">
        <v>88</v>
      </c>
      <c r="BT40" s="12">
        <f t="shared" si="2"/>
        <v>13.0464</v>
      </c>
      <c r="BU40" s="12">
        <f t="shared" si="3"/>
        <v>6.5663999999999998</v>
      </c>
      <c r="BV40" s="6"/>
      <c r="BW40" s="13"/>
      <c r="BX40" s="13"/>
    </row>
    <row r="41" spans="1:76" ht="30" customHeight="1" x14ac:dyDescent="0.2">
      <c r="A41" s="6">
        <v>2019</v>
      </c>
      <c r="B41" s="7" t="s">
        <v>76</v>
      </c>
      <c r="C41" s="7" t="s">
        <v>77</v>
      </c>
      <c r="D41" s="9">
        <v>893</v>
      </c>
      <c r="E41" s="14" t="s">
        <v>335</v>
      </c>
      <c r="F41" s="7" t="s">
        <v>288</v>
      </c>
      <c r="G41" s="7">
        <v>2</v>
      </c>
      <c r="H41" s="7" t="s">
        <v>79</v>
      </c>
      <c r="I41" s="7">
        <v>23</v>
      </c>
      <c r="J41" s="8" t="s">
        <v>289</v>
      </c>
      <c r="K41" s="7">
        <v>2317</v>
      </c>
      <c r="L41" s="8" t="s">
        <v>315</v>
      </c>
      <c r="M41" s="7" t="s">
        <v>336</v>
      </c>
      <c r="N41" s="8" t="s">
        <v>337</v>
      </c>
      <c r="O41" s="7" t="s">
        <v>338</v>
      </c>
      <c r="P41" s="8" t="s">
        <v>339</v>
      </c>
      <c r="Q41" s="7" t="s">
        <v>340</v>
      </c>
      <c r="R41" s="8" t="s">
        <v>341</v>
      </c>
      <c r="S41" s="11">
        <v>43680</v>
      </c>
      <c r="T41" s="12">
        <v>7</v>
      </c>
      <c r="U41" s="12">
        <v>32.22</v>
      </c>
      <c r="V41" s="12">
        <v>6.95</v>
      </c>
      <c r="W41" s="12">
        <v>6.76</v>
      </c>
      <c r="X41" s="12">
        <v>7.24</v>
      </c>
      <c r="Y41" s="12">
        <v>607</v>
      </c>
      <c r="Z41" s="12">
        <v>968</v>
      </c>
      <c r="AA41" s="12">
        <v>29.1</v>
      </c>
      <c r="AB41" s="12">
        <v>31.2</v>
      </c>
      <c r="AC41" s="12">
        <v>414</v>
      </c>
      <c r="AD41" s="12">
        <v>150</v>
      </c>
      <c r="AE41" s="12" t="s">
        <v>88</v>
      </c>
      <c r="AF41" s="12" t="s">
        <v>88</v>
      </c>
      <c r="AG41" s="12">
        <v>12</v>
      </c>
      <c r="AH41" s="12">
        <v>5.8</v>
      </c>
      <c r="AI41" s="12">
        <v>5.0999999999999996</v>
      </c>
      <c r="AJ41" s="12">
        <v>46.516129032258064</v>
      </c>
      <c r="AK41" s="12">
        <v>0.02</v>
      </c>
      <c r="AL41" s="12">
        <v>188</v>
      </c>
      <c r="AM41" s="12">
        <v>0.8</v>
      </c>
      <c r="AN41" s="12">
        <v>44.1</v>
      </c>
      <c r="AO41" s="12">
        <v>23.882352941176471</v>
      </c>
      <c r="AP41" s="12">
        <v>1.7</v>
      </c>
      <c r="AQ41" s="12" t="s">
        <v>89</v>
      </c>
      <c r="AR41" s="12" t="s">
        <v>88</v>
      </c>
      <c r="AS41" s="12" t="s">
        <v>88</v>
      </c>
      <c r="AT41" s="12" t="s">
        <v>88</v>
      </c>
      <c r="AU41" s="12">
        <v>25873000</v>
      </c>
      <c r="AV41" s="12" t="s">
        <v>88</v>
      </c>
      <c r="AW41" s="12" t="s">
        <v>88</v>
      </c>
      <c r="AX41" s="12" t="s">
        <v>88</v>
      </c>
      <c r="AY41" s="12" t="s">
        <v>88</v>
      </c>
      <c r="AZ41" s="12" t="s">
        <v>88</v>
      </c>
      <c r="BA41" s="12" t="s">
        <v>88</v>
      </c>
      <c r="BB41" s="12" t="s">
        <v>88</v>
      </c>
      <c r="BC41" s="12" t="s">
        <v>88</v>
      </c>
      <c r="BD41" s="12" t="s">
        <v>88</v>
      </c>
      <c r="BE41" s="12" t="s">
        <v>88</v>
      </c>
      <c r="BF41" s="12" t="s">
        <v>88</v>
      </c>
      <c r="BG41" s="12" t="s">
        <v>88</v>
      </c>
      <c r="BH41" s="12" t="s">
        <v>88</v>
      </c>
      <c r="BI41" s="12" t="s">
        <v>88</v>
      </c>
      <c r="BJ41" s="12" t="s">
        <v>88</v>
      </c>
      <c r="BK41" s="12" t="s">
        <v>88</v>
      </c>
      <c r="BL41" s="12" t="s">
        <v>88</v>
      </c>
      <c r="BM41" s="12" t="s">
        <v>88</v>
      </c>
      <c r="BN41" s="12" t="s">
        <v>88</v>
      </c>
      <c r="BO41" s="12" t="s">
        <v>88</v>
      </c>
      <c r="BP41" s="12" t="s">
        <v>88</v>
      </c>
      <c r="BQ41" s="12" t="s">
        <v>88</v>
      </c>
      <c r="BR41" s="12" t="s">
        <v>88</v>
      </c>
      <c r="BS41" s="12" t="s">
        <v>88</v>
      </c>
      <c r="BT41" s="12">
        <f t="shared" si="2"/>
        <v>121.7916</v>
      </c>
      <c r="BU41" s="12">
        <f t="shared" si="3"/>
        <v>152.64547199999998</v>
      </c>
      <c r="BV41" s="6"/>
      <c r="BW41" s="13"/>
      <c r="BX41" s="13"/>
    </row>
    <row r="42" spans="1:76" ht="30" customHeight="1" x14ac:dyDescent="0.2">
      <c r="A42" s="6">
        <v>2019</v>
      </c>
      <c r="B42" s="9" t="s">
        <v>342</v>
      </c>
      <c r="C42" s="7" t="s">
        <v>77</v>
      </c>
      <c r="D42" s="9">
        <v>736</v>
      </c>
      <c r="E42" s="10" t="s">
        <v>343</v>
      </c>
      <c r="F42" s="7" t="s">
        <v>288</v>
      </c>
      <c r="G42" s="7">
        <v>2</v>
      </c>
      <c r="H42" s="7" t="s">
        <v>79</v>
      </c>
      <c r="I42" s="7">
        <v>27</v>
      </c>
      <c r="J42" s="8" t="s">
        <v>98</v>
      </c>
      <c r="K42" s="7">
        <v>2703</v>
      </c>
      <c r="L42" s="8" t="s">
        <v>225</v>
      </c>
      <c r="M42" s="7" t="s">
        <v>234</v>
      </c>
      <c r="N42" s="8" t="s">
        <v>235</v>
      </c>
      <c r="O42" s="7" t="s">
        <v>344</v>
      </c>
      <c r="P42" s="8" t="s">
        <v>345</v>
      </c>
      <c r="Q42" s="7" t="s">
        <v>346</v>
      </c>
      <c r="R42" s="8" t="s">
        <v>347</v>
      </c>
      <c r="S42" s="11">
        <v>43680</v>
      </c>
      <c r="T42" s="12">
        <v>24</v>
      </c>
      <c r="U42" s="12">
        <v>0.22</v>
      </c>
      <c r="V42" s="12">
        <v>7.46</v>
      </c>
      <c r="W42" s="12">
        <v>6.76</v>
      </c>
      <c r="X42" s="12">
        <v>9.83</v>
      </c>
      <c r="Y42" s="12">
        <v>335</v>
      </c>
      <c r="Z42" s="12">
        <v>2135</v>
      </c>
      <c r="AA42" s="12">
        <v>22.1</v>
      </c>
      <c r="AB42" s="12">
        <v>28.1</v>
      </c>
      <c r="AC42" s="12">
        <v>1844</v>
      </c>
      <c r="AD42" s="12">
        <v>641</v>
      </c>
      <c r="AE42" s="12" t="s">
        <v>88</v>
      </c>
      <c r="AF42" s="12" t="s">
        <v>88</v>
      </c>
      <c r="AG42" s="12">
        <v>76</v>
      </c>
      <c r="AH42" s="12">
        <v>19.2</v>
      </c>
      <c r="AI42" s="12">
        <v>5.9</v>
      </c>
      <c r="AJ42" s="12">
        <v>15.46774193548387</v>
      </c>
      <c r="AK42" s="12">
        <v>0.02</v>
      </c>
      <c r="AL42" s="12">
        <v>90</v>
      </c>
      <c r="AM42" s="12">
        <v>5</v>
      </c>
      <c r="AN42" s="12">
        <v>119</v>
      </c>
      <c r="AO42" s="12">
        <v>40.27058823529412</v>
      </c>
      <c r="AP42" s="12">
        <v>10</v>
      </c>
      <c r="AQ42" s="12" t="s">
        <v>89</v>
      </c>
      <c r="AR42" s="12" t="s">
        <v>88</v>
      </c>
      <c r="AS42" s="12" t="s">
        <v>88</v>
      </c>
      <c r="AT42" s="12" t="s">
        <v>88</v>
      </c>
      <c r="AU42" s="12">
        <v>14010000</v>
      </c>
      <c r="AV42" s="12" t="s">
        <v>348</v>
      </c>
      <c r="AW42" s="12">
        <v>144</v>
      </c>
      <c r="AX42" s="12">
        <v>2.1</v>
      </c>
      <c r="AY42" s="12">
        <v>75</v>
      </c>
      <c r="AZ42" s="12">
        <v>2.1</v>
      </c>
      <c r="BA42" s="12" t="s">
        <v>348</v>
      </c>
      <c r="BB42" s="12">
        <v>0.5</v>
      </c>
      <c r="BC42" s="12" t="s">
        <v>348</v>
      </c>
      <c r="BD42" s="12" t="s">
        <v>348</v>
      </c>
      <c r="BE42" s="12">
        <v>1.8</v>
      </c>
      <c r="BF42" s="12">
        <v>0</v>
      </c>
      <c r="BG42" s="12" t="s">
        <v>349</v>
      </c>
      <c r="BH42" s="12" t="s">
        <v>88</v>
      </c>
      <c r="BI42" s="12" t="s">
        <v>350</v>
      </c>
      <c r="BJ42" s="12">
        <v>29.8</v>
      </c>
      <c r="BK42" s="12">
        <v>162</v>
      </c>
      <c r="BL42" s="12">
        <v>59</v>
      </c>
      <c r="BM42" s="12">
        <v>71.5</v>
      </c>
      <c r="BN42" s="12">
        <v>11.3</v>
      </c>
      <c r="BO42" s="12">
        <v>6.4</v>
      </c>
      <c r="BP42" s="12">
        <v>4.2</v>
      </c>
      <c r="BQ42" s="12" t="s">
        <v>88</v>
      </c>
      <c r="BR42" s="12" t="s">
        <v>88</v>
      </c>
      <c r="BS42" s="12" t="s">
        <v>88</v>
      </c>
      <c r="BT42" s="12">
        <f t="shared" si="2"/>
        <v>12.184128000000001</v>
      </c>
      <c r="BU42" s="12">
        <f t="shared" si="3"/>
        <v>1.71072</v>
      </c>
      <c r="BV42" s="6"/>
      <c r="BW42" s="13"/>
      <c r="BX42" s="13"/>
    </row>
    <row r="43" spans="1:76" ht="30" customHeight="1" x14ac:dyDescent="0.2">
      <c r="A43" s="6">
        <v>2019</v>
      </c>
      <c r="B43" s="9" t="s">
        <v>342</v>
      </c>
      <c r="C43" s="7" t="s">
        <v>77</v>
      </c>
      <c r="D43" s="9">
        <v>736</v>
      </c>
      <c r="E43" s="10" t="s">
        <v>343</v>
      </c>
      <c r="F43" s="7" t="s">
        <v>288</v>
      </c>
      <c r="G43" s="7">
        <v>2</v>
      </c>
      <c r="H43" s="7" t="s">
        <v>79</v>
      </c>
      <c r="I43" s="7">
        <v>27</v>
      </c>
      <c r="J43" s="8" t="s">
        <v>98</v>
      </c>
      <c r="K43" s="7">
        <v>2703</v>
      </c>
      <c r="L43" s="8" t="s">
        <v>225</v>
      </c>
      <c r="M43" s="7" t="s">
        <v>234</v>
      </c>
      <c r="N43" s="8" t="s">
        <v>235</v>
      </c>
      <c r="O43" s="7" t="s">
        <v>344</v>
      </c>
      <c r="P43" s="8" t="s">
        <v>345</v>
      </c>
      <c r="Q43" s="7" t="s">
        <v>346</v>
      </c>
      <c r="R43" s="8" t="s">
        <v>347</v>
      </c>
      <c r="S43" s="11">
        <v>43678</v>
      </c>
      <c r="T43" s="12">
        <v>24</v>
      </c>
      <c r="U43" s="12">
        <v>1.1299999999999999</v>
      </c>
      <c r="V43" s="12">
        <v>6.86</v>
      </c>
      <c r="W43" s="12">
        <v>3.44</v>
      </c>
      <c r="X43" s="12">
        <v>11.81</v>
      </c>
      <c r="Y43" s="12">
        <v>219</v>
      </c>
      <c r="Z43" s="12">
        <v>1504</v>
      </c>
      <c r="AA43" s="12">
        <v>25.7</v>
      </c>
      <c r="AB43" s="12">
        <v>28.3</v>
      </c>
      <c r="AC43" s="12">
        <v>823</v>
      </c>
      <c r="AD43" s="12">
        <v>349</v>
      </c>
      <c r="AE43" s="12" t="s">
        <v>88</v>
      </c>
      <c r="AF43" s="12" t="s">
        <v>88</v>
      </c>
      <c r="AG43" s="12">
        <v>311</v>
      </c>
      <c r="AH43" s="12">
        <v>9.1</v>
      </c>
      <c r="AI43" s="12">
        <v>5.2</v>
      </c>
      <c r="AJ43" s="12">
        <v>8.8967741935483868</v>
      </c>
      <c r="AK43" s="12">
        <v>1.5</v>
      </c>
      <c r="AL43" s="12">
        <v>191</v>
      </c>
      <c r="AM43" s="12">
        <v>3</v>
      </c>
      <c r="AN43" s="12">
        <v>51</v>
      </c>
      <c r="AO43" s="12">
        <v>14.247058823529413</v>
      </c>
      <c r="AP43" s="12">
        <v>2</v>
      </c>
      <c r="AQ43" s="12" t="s">
        <v>89</v>
      </c>
      <c r="AR43" s="12" t="s">
        <v>88</v>
      </c>
      <c r="AS43" s="12" t="s">
        <v>88</v>
      </c>
      <c r="AT43" s="12" t="s">
        <v>88</v>
      </c>
      <c r="AU43" s="12">
        <v>992000</v>
      </c>
      <c r="AV43" s="12">
        <v>0.05</v>
      </c>
      <c r="AW43" s="12">
        <v>166</v>
      </c>
      <c r="AX43" s="12">
        <v>2</v>
      </c>
      <c r="AY43" s="12">
        <v>71.3</v>
      </c>
      <c r="AZ43" s="12">
        <v>2.8</v>
      </c>
      <c r="BA43" s="12">
        <v>0.05</v>
      </c>
      <c r="BB43" s="12">
        <v>0.4</v>
      </c>
      <c r="BC43" s="12">
        <v>0.4</v>
      </c>
      <c r="BD43" s="12">
        <v>0.05</v>
      </c>
      <c r="BE43" s="12">
        <v>2.2000000000000002</v>
      </c>
      <c r="BF43" s="12">
        <v>0.01</v>
      </c>
      <c r="BG43" s="12">
        <v>0.1</v>
      </c>
      <c r="BH43" s="12" t="s">
        <v>88</v>
      </c>
      <c r="BI43" s="12">
        <v>1.6</v>
      </c>
      <c r="BJ43" s="12">
        <v>30.6</v>
      </c>
      <c r="BK43" s="12">
        <v>204</v>
      </c>
      <c r="BL43" s="12">
        <v>64.900000000000006</v>
      </c>
      <c r="BM43" s="12">
        <v>87.1</v>
      </c>
      <c r="BN43" s="12">
        <v>3.3</v>
      </c>
      <c r="BO43" s="12">
        <v>1.5</v>
      </c>
      <c r="BP43" s="12">
        <v>0.8</v>
      </c>
      <c r="BQ43" s="12" t="s">
        <v>88</v>
      </c>
      <c r="BR43" s="12" t="s">
        <v>88</v>
      </c>
      <c r="BS43" s="12" t="s">
        <v>88</v>
      </c>
      <c r="BT43" s="12">
        <f t="shared" si="2"/>
        <v>34.073567999999995</v>
      </c>
      <c r="BU43" s="12">
        <f t="shared" si="3"/>
        <v>18.647711999999995</v>
      </c>
      <c r="BV43" s="6"/>
      <c r="BW43" s="13"/>
      <c r="BX43" s="13"/>
    </row>
    <row r="44" spans="1:76" ht="30" customHeight="1" x14ac:dyDescent="0.2">
      <c r="A44" s="6">
        <v>2019</v>
      </c>
      <c r="B44" s="9" t="s">
        <v>351</v>
      </c>
      <c r="C44" s="7" t="s">
        <v>77</v>
      </c>
      <c r="D44" s="9">
        <v>154</v>
      </c>
      <c r="E44" s="10" t="s">
        <v>352</v>
      </c>
      <c r="F44" s="7" t="s">
        <v>203</v>
      </c>
      <c r="G44" s="7">
        <v>2</v>
      </c>
      <c r="H44" s="7" t="s">
        <v>79</v>
      </c>
      <c r="I44" s="7">
        <v>25</v>
      </c>
      <c r="J44" s="8" t="s">
        <v>353</v>
      </c>
      <c r="K44" s="7">
        <v>2502</v>
      </c>
      <c r="L44" s="8" t="s">
        <v>354</v>
      </c>
      <c r="M44" s="7" t="s">
        <v>355</v>
      </c>
      <c r="N44" s="8" t="s">
        <v>356</v>
      </c>
      <c r="O44" s="7" t="s">
        <v>357</v>
      </c>
      <c r="P44" s="8" t="s">
        <v>358</v>
      </c>
      <c r="Q44" s="7" t="s">
        <v>359</v>
      </c>
      <c r="R44" s="8" t="s">
        <v>360</v>
      </c>
      <c r="S44" s="11">
        <v>43652</v>
      </c>
      <c r="T44" s="12">
        <v>24</v>
      </c>
      <c r="U44" s="12">
        <v>1.5920833333333324</v>
      </c>
      <c r="V44" s="12">
        <v>7.5</v>
      </c>
      <c r="W44" s="12">
        <v>7.2</v>
      </c>
      <c r="X44" s="12">
        <v>8.01</v>
      </c>
      <c r="Y44" s="12">
        <v>497</v>
      </c>
      <c r="Z44" s="12">
        <v>1058</v>
      </c>
      <c r="AA44" s="12">
        <v>30.1</v>
      </c>
      <c r="AB44" s="12">
        <v>31.4</v>
      </c>
      <c r="AC44" s="12">
        <v>558</v>
      </c>
      <c r="AD44" s="12">
        <v>289</v>
      </c>
      <c r="AE44" s="12">
        <v>0.107</v>
      </c>
      <c r="AF44" s="12">
        <v>0</v>
      </c>
      <c r="AG44" s="12">
        <v>15</v>
      </c>
      <c r="AH44" s="12">
        <v>11</v>
      </c>
      <c r="AI44" s="12">
        <v>5.6</v>
      </c>
      <c r="AJ44" s="12">
        <v>25.516129032258064</v>
      </c>
      <c r="AK44" s="12">
        <v>0.02</v>
      </c>
      <c r="AL44" s="12">
        <v>125</v>
      </c>
      <c r="AM44" s="12">
        <v>0.5</v>
      </c>
      <c r="AN44" s="12">
        <v>55.4</v>
      </c>
      <c r="AO44" s="12">
        <v>33.599999999999994</v>
      </c>
      <c r="AP44" s="12">
        <v>4.47</v>
      </c>
      <c r="AQ44" s="12" t="s">
        <v>89</v>
      </c>
      <c r="AR44" s="12" t="s">
        <v>361</v>
      </c>
      <c r="AS44" s="12" t="s">
        <v>362</v>
      </c>
      <c r="AT44" s="12">
        <v>0.38500000000000001</v>
      </c>
      <c r="AU44" s="12">
        <v>98040000</v>
      </c>
      <c r="AV44" s="12" t="s">
        <v>363</v>
      </c>
      <c r="AW44" s="12">
        <v>60.9</v>
      </c>
      <c r="AX44" s="12">
        <v>5.61</v>
      </c>
      <c r="AY44" s="12">
        <v>5.61</v>
      </c>
      <c r="AZ44" s="12" t="s">
        <v>364</v>
      </c>
      <c r="BA44" s="12" t="s">
        <v>365</v>
      </c>
      <c r="BB44" s="12">
        <v>0.09</v>
      </c>
      <c r="BC44" s="12" t="s">
        <v>365</v>
      </c>
      <c r="BD44" s="12">
        <v>0.05</v>
      </c>
      <c r="BE44" s="12">
        <v>0.21</v>
      </c>
      <c r="BF44" s="12" t="s">
        <v>366</v>
      </c>
      <c r="BG44" s="12" t="s">
        <v>367</v>
      </c>
      <c r="BH44" s="12" t="s">
        <v>367</v>
      </c>
      <c r="BI44" s="12" t="s">
        <v>368</v>
      </c>
      <c r="BJ44" s="12">
        <v>31.7</v>
      </c>
      <c r="BK44" s="12">
        <v>179</v>
      </c>
      <c r="BL44" s="12">
        <v>44.3</v>
      </c>
      <c r="BM44" s="12">
        <v>60.8</v>
      </c>
      <c r="BN44" s="12">
        <v>3.84</v>
      </c>
      <c r="BO44" s="12">
        <v>2.08</v>
      </c>
      <c r="BP44" s="12">
        <v>1.4</v>
      </c>
      <c r="BQ44" s="12" t="s">
        <v>88</v>
      </c>
      <c r="BR44" s="12" t="s">
        <v>88</v>
      </c>
      <c r="BS44" s="12" t="s">
        <v>88</v>
      </c>
      <c r="BT44" s="12">
        <f t="shared" si="2"/>
        <v>39.753683999999978</v>
      </c>
      <c r="BU44" s="12">
        <f t="shared" si="3"/>
        <v>17.194499999999991</v>
      </c>
      <c r="BV44" s="6"/>
      <c r="BW44" s="13"/>
      <c r="BX44" s="13"/>
    </row>
    <row r="45" spans="1:76" ht="30" customHeight="1" x14ac:dyDescent="0.2">
      <c r="A45" s="6">
        <v>2019</v>
      </c>
      <c r="B45" s="9" t="s">
        <v>351</v>
      </c>
      <c r="C45" s="7" t="s">
        <v>77</v>
      </c>
      <c r="D45" s="9">
        <v>154</v>
      </c>
      <c r="E45" s="10" t="s">
        <v>352</v>
      </c>
      <c r="F45" s="7" t="s">
        <v>203</v>
      </c>
      <c r="G45" s="7">
        <v>2</v>
      </c>
      <c r="H45" s="7" t="s">
        <v>79</v>
      </c>
      <c r="I45" s="7">
        <v>25</v>
      </c>
      <c r="J45" s="8" t="s">
        <v>353</v>
      </c>
      <c r="K45" s="7">
        <v>2502</v>
      </c>
      <c r="L45" s="8" t="s">
        <v>354</v>
      </c>
      <c r="M45" s="7" t="s">
        <v>355</v>
      </c>
      <c r="N45" s="8" t="s">
        <v>356</v>
      </c>
      <c r="O45" s="7" t="s">
        <v>357</v>
      </c>
      <c r="P45" s="8" t="s">
        <v>358</v>
      </c>
      <c r="Q45" s="7" t="s">
        <v>359</v>
      </c>
      <c r="R45" s="8" t="s">
        <v>360</v>
      </c>
      <c r="S45" s="11">
        <v>43652</v>
      </c>
      <c r="T45" s="12">
        <v>24</v>
      </c>
      <c r="U45" s="12">
        <v>4.57</v>
      </c>
      <c r="V45" s="12">
        <v>7.59</v>
      </c>
      <c r="W45" s="12">
        <v>7.19</v>
      </c>
      <c r="X45" s="12">
        <v>8.1300000000000008</v>
      </c>
      <c r="Y45" s="12">
        <v>510</v>
      </c>
      <c r="Z45" s="12">
        <v>1122</v>
      </c>
      <c r="AA45" s="12">
        <v>29.9</v>
      </c>
      <c r="AB45" s="12">
        <v>33.6</v>
      </c>
      <c r="AC45" s="12">
        <v>668</v>
      </c>
      <c r="AD45" s="12">
        <v>345</v>
      </c>
      <c r="AE45" s="12">
        <v>7.3999999999999996E-2</v>
      </c>
      <c r="AF45" s="12">
        <v>0</v>
      </c>
      <c r="AG45" s="12">
        <v>122</v>
      </c>
      <c r="AH45" s="12">
        <v>11</v>
      </c>
      <c r="AI45" s="12">
        <v>14.1</v>
      </c>
      <c r="AJ45" s="12">
        <v>3.2064516129032254</v>
      </c>
      <c r="AK45" s="12">
        <v>0.02</v>
      </c>
      <c r="AL45" s="12">
        <v>212</v>
      </c>
      <c r="AM45" s="12">
        <v>0.5</v>
      </c>
      <c r="AN45" s="12">
        <v>52.6</v>
      </c>
      <c r="AO45" s="12">
        <v>27.835294117647056</v>
      </c>
      <c r="AP45" s="12">
        <v>5.13</v>
      </c>
      <c r="AQ45" s="12" t="s">
        <v>89</v>
      </c>
      <c r="AR45" s="12" t="s">
        <v>369</v>
      </c>
      <c r="AS45" s="12" t="s">
        <v>369</v>
      </c>
      <c r="AT45" s="12">
        <v>0.5</v>
      </c>
      <c r="AU45" s="12" t="s">
        <v>370</v>
      </c>
      <c r="AV45" s="12">
        <v>0.05</v>
      </c>
      <c r="AW45" s="12">
        <v>69.7</v>
      </c>
      <c r="AX45" s="12">
        <v>1.3</v>
      </c>
      <c r="AY45" s="12">
        <v>38.1</v>
      </c>
      <c r="AZ45" s="12" t="s">
        <v>371</v>
      </c>
      <c r="BA45" s="12">
        <v>0.05</v>
      </c>
      <c r="BB45" s="12">
        <v>0.126</v>
      </c>
      <c r="BC45" s="12">
        <v>0.05</v>
      </c>
      <c r="BD45" s="12">
        <v>0.05</v>
      </c>
      <c r="BE45" s="12">
        <v>0.33500000000000002</v>
      </c>
      <c r="BF45" s="12">
        <v>1E-3</v>
      </c>
      <c r="BG45" s="12">
        <v>0.1</v>
      </c>
      <c r="BH45" s="12" t="s">
        <v>329</v>
      </c>
      <c r="BI45" s="12">
        <v>0.25</v>
      </c>
      <c r="BJ45" s="12">
        <v>57.3</v>
      </c>
      <c r="BK45" s="12">
        <v>161</v>
      </c>
      <c r="BL45" s="12">
        <v>38.200000000000003</v>
      </c>
      <c r="BM45" s="12">
        <v>60.8</v>
      </c>
      <c r="BN45" s="12">
        <v>3.77</v>
      </c>
      <c r="BO45" s="12">
        <v>2.1800000000000002</v>
      </c>
      <c r="BP45" s="12">
        <v>1.6</v>
      </c>
      <c r="BQ45" s="12" t="s">
        <v>88</v>
      </c>
      <c r="BR45" s="12" t="s">
        <v>88</v>
      </c>
      <c r="BS45" s="12" t="s">
        <v>88</v>
      </c>
      <c r="BT45" s="12">
        <f t="shared" si="2"/>
        <v>136.22256000000002</v>
      </c>
      <c r="BU45" s="12">
        <f t="shared" si="3"/>
        <v>83.707775999999996</v>
      </c>
      <c r="BV45" s="6"/>
      <c r="BW45" s="13"/>
      <c r="BX45" s="13"/>
    </row>
    <row r="46" spans="1:76" ht="30" customHeight="1" x14ac:dyDescent="0.2">
      <c r="A46" s="6">
        <v>2019</v>
      </c>
      <c r="B46" s="7" t="s">
        <v>76</v>
      </c>
      <c r="C46" s="8" t="s">
        <v>77</v>
      </c>
      <c r="D46" s="9" t="s">
        <v>372</v>
      </c>
      <c r="E46" s="10" t="s">
        <v>322</v>
      </c>
      <c r="F46" s="7" t="s">
        <v>288</v>
      </c>
      <c r="G46" s="7">
        <v>2</v>
      </c>
      <c r="H46" s="7" t="s">
        <v>79</v>
      </c>
      <c r="I46" s="7">
        <v>23</v>
      </c>
      <c r="J46" s="8" t="s">
        <v>289</v>
      </c>
      <c r="K46" s="7">
        <v>2310</v>
      </c>
      <c r="L46" s="8" t="s">
        <v>323</v>
      </c>
      <c r="M46" s="7" t="s">
        <v>324</v>
      </c>
      <c r="N46" s="8" t="s">
        <v>325</v>
      </c>
      <c r="O46" s="7" t="s">
        <v>326</v>
      </c>
      <c r="P46" s="8" t="s">
        <v>327</v>
      </c>
      <c r="Q46" s="7" t="s">
        <v>373</v>
      </c>
      <c r="R46" s="8" t="s">
        <v>327</v>
      </c>
      <c r="S46" s="11">
        <v>43862</v>
      </c>
      <c r="T46" s="12">
        <v>24</v>
      </c>
      <c r="U46" s="12">
        <v>1.49</v>
      </c>
      <c r="V46" s="12">
        <v>7.33</v>
      </c>
      <c r="W46" s="12">
        <v>7.06</v>
      </c>
      <c r="X46" s="12">
        <v>8.41</v>
      </c>
      <c r="Y46" s="12">
        <v>391</v>
      </c>
      <c r="Z46" s="12">
        <v>948</v>
      </c>
      <c r="AA46" s="12">
        <v>23.2</v>
      </c>
      <c r="AB46" s="12">
        <v>25.8</v>
      </c>
      <c r="AC46" s="12">
        <v>716</v>
      </c>
      <c r="AD46" s="12">
        <v>408</v>
      </c>
      <c r="AE46" s="12" t="s">
        <v>88</v>
      </c>
      <c r="AF46" s="12" t="s">
        <v>88</v>
      </c>
      <c r="AG46" s="12">
        <v>93</v>
      </c>
      <c r="AH46" s="12">
        <v>7.88</v>
      </c>
      <c r="AI46" s="12">
        <v>16.8</v>
      </c>
      <c r="AJ46" s="12">
        <v>44.258064516129032</v>
      </c>
      <c r="AK46" s="12" t="s">
        <v>374</v>
      </c>
      <c r="AL46" s="12">
        <v>183</v>
      </c>
      <c r="AM46" s="12">
        <v>2</v>
      </c>
      <c r="AN46" s="12">
        <v>57.4</v>
      </c>
      <c r="AO46" s="12">
        <v>34.341176470588238</v>
      </c>
      <c r="AP46" s="12">
        <v>5.58</v>
      </c>
      <c r="AQ46" s="12" t="s">
        <v>375</v>
      </c>
      <c r="AR46" s="12" t="s">
        <v>88</v>
      </c>
      <c r="AS46" s="12" t="s">
        <v>88</v>
      </c>
      <c r="AT46" s="12" t="s">
        <v>88</v>
      </c>
      <c r="AU46" s="12" t="s">
        <v>376</v>
      </c>
      <c r="AV46" s="12" t="s">
        <v>88</v>
      </c>
      <c r="AW46" s="12" t="s">
        <v>88</v>
      </c>
      <c r="AX46" s="12" t="s">
        <v>88</v>
      </c>
      <c r="AY46" s="12" t="s">
        <v>88</v>
      </c>
      <c r="AZ46" s="12" t="s">
        <v>88</v>
      </c>
      <c r="BA46" s="12" t="s">
        <v>88</v>
      </c>
      <c r="BB46" s="12" t="s">
        <v>88</v>
      </c>
      <c r="BC46" s="12" t="s">
        <v>88</v>
      </c>
      <c r="BD46" s="12" t="s">
        <v>88</v>
      </c>
      <c r="BE46" s="12" t="s">
        <v>88</v>
      </c>
      <c r="BF46" s="12" t="s">
        <v>88</v>
      </c>
      <c r="BG46" s="12" t="s">
        <v>88</v>
      </c>
      <c r="BH46" s="12" t="s">
        <v>88</v>
      </c>
      <c r="BI46" s="12" t="s">
        <v>88</v>
      </c>
      <c r="BJ46" s="12" t="s">
        <v>88</v>
      </c>
      <c r="BK46" s="12" t="s">
        <v>88</v>
      </c>
      <c r="BL46" s="12" t="s">
        <v>88</v>
      </c>
      <c r="BM46" s="12" t="s">
        <v>88</v>
      </c>
      <c r="BN46" s="12" t="s">
        <v>88</v>
      </c>
      <c r="BO46" s="12" t="s">
        <v>88</v>
      </c>
      <c r="BP46" s="12" t="s">
        <v>88</v>
      </c>
      <c r="BQ46" s="12" t="s">
        <v>88</v>
      </c>
      <c r="BR46" s="12" t="s">
        <v>88</v>
      </c>
      <c r="BS46" s="12" t="s">
        <v>88</v>
      </c>
      <c r="BT46" s="12">
        <f t="shared" si="2"/>
        <v>52.524287999999999</v>
      </c>
      <c r="BU46" s="12">
        <f t="shared" si="3"/>
        <v>23.558688</v>
      </c>
      <c r="BV46" s="6"/>
      <c r="BW46" s="13"/>
      <c r="BX46" s="13"/>
    </row>
    <row r="47" spans="1:76" ht="30" customHeight="1" x14ac:dyDescent="0.2">
      <c r="A47" s="6">
        <v>2019</v>
      </c>
      <c r="B47" s="7" t="s">
        <v>377</v>
      </c>
      <c r="C47" s="8" t="s">
        <v>378</v>
      </c>
      <c r="D47" s="9">
        <v>93</v>
      </c>
      <c r="E47" s="7" t="s">
        <v>379</v>
      </c>
      <c r="F47" s="7" t="s">
        <v>135</v>
      </c>
      <c r="G47" s="7">
        <v>2</v>
      </c>
      <c r="H47" s="7" t="s">
        <v>79</v>
      </c>
      <c r="I47" s="7">
        <v>26</v>
      </c>
      <c r="J47" s="8" t="s">
        <v>80</v>
      </c>
      <c r="K47" s="7">
        <v>2621</v>
      </c>
      <c r="L47" s="8" t="s">
        <v>152</v>
      </c>
      <c r="M47" s="7" t="s">
        <v>153</v>
      </c>
      <c r="N47" s="8" t="s">
        <v>154</v>
      </c>
      <c r="O47" s="7" t="s">
        <v>380</v>
      </c>
      <c r="P47" s="8" t="s">
        <v>381</v>
      </c>
      <c r="Q47" s="7" t="s">
        <v>382</v>
      </c>
      <c r="R47" s="8" t="s">
        <v>383</v>
      </c>
      <c r="S47" s="11">
        <v>43748</v>
      </c>
      <c r="T47" s="12">
        <v>1.1659999999999999</v>
      </c>
      <c r="U47" s="12">
        <v>1.41</v>
      </c>
      <c r="V47" s="12">
        <v>6.28</v>
      </c>
      <c r="W47" s="12">
        <v>6.25</v>
      </c>
      <c r="X47" s="12">
        <v>6.45</v>
      </c>
      <c r="Y47" s="12">
        <v>470</v>
      </c>
      <c r="Z47" s="12">
        <v>668</v>
      </c>
      <c r="AA47" s="12">
        <v>20.399999999999999</v>
      </c>
      <c r="AB47" s="12">
        <v>21</v>
      </c>
      <c r="AC47" s="12">
        <v>26219</v>
      </c>
      <c r="AD47" s="12">
        <v>9443</v>
      </c>
      <c r="AE47" s="12" t="s">
        <v>88</v>
      </c>
      <c r="AF47" s="12" t="s">
        <v>88</v>
      </c>
      <c r="AG47" s="12">
        <v>89</v>
      </c>
      <c r="AH47" s="12" t="s">
        <v>88</v>
      </c>
      <c r="AI47" s="12" t="s">
        <v>88</v>
      </c>
      <c r="AJ47" s="12" t="e">
        <v>#VALUE!</v>
      </c>
      <c r="AK47" s="12" t="s">
        <v>88</v>
      </c>
      <c r="AL47" s="12">
        <v>1768</v>
      </c>
      <c r="AM47" s="12" t="s">
        <v>259</v>
      </c>
      <c r="AN47" s="12">
        <v>142</v>
      </c>
      <c r="AO47" s="12" t="e">
        <v>#VALUE!</v>
      </c>
      <c r="AP47" s="12" t="s">
        <v>363</v>
      </c>
      <c r="AQ47" s="12" t="s">
        <v>88</v>
      </c>
      <c r="AR47" s="12" t="s">
        <v>88</v>
      </c>
      <c r="AS47" s="12" t="s">
        <v>88</v>
      </c>
      <c r="AT47" s="12" t="s">
        <v>88</v>
      </c>
      <c r="AU47" s="12" t="s">
        <v>88</v>
      </c>
      <c r="AV47" s="12" t="s">
        <v>88</v>
      </c>
      <c r="AW47" s="12" t="s">
        <v>88</v>
      </c>
      <c r="AX47" s="12" t="s">
        <v>88</v>
      </c>
      <c r="AY47" s="12" t="s">
        <v>88</v>
      </c>
      <c r="AZ47" s="12" t="s">
        <v>88</v>
      </c>
      <c r="BA47" s="12" t="s">
        <v>88</v>
      </c>
      <c r="BB47" s="12" t="s">
        <v>88</v>
      </c>
      <c r="BC47" s="12" t="s">
        <v>88</v>
      </c>
      <c r="BD47" s="12" t="s">
        <v>88</v>
      </c>
      <c r="BE47" s="12" t="s">
        <v>88</v>
      </c>
      <c r="BF47" s="12" t="s">
        <v>88</v>
      </c>
      <c r="BG47" s="12" t="s">
        <v>88</v>
      </c>
      <c r="BH47" s="12" t="s">
        <v>88</v>
      </c>
      <c r="BI47" s="12" t="s">
        <v>88</v>
      </c>
      <c r="BJ47" s="12" t="s">
        <v>88</v>
      </c>
      <c r="BK47" s="12" t="s">
        <v>88</v>
      </c>
      <c r="BL47" s="12" t="s">
        <v>88</v>
      </c>
      <c r="BM47" s="12" t="s">
        <v>88</v>
      </c>
      <c r="BN47" s="12">
        <v>4.66</v>
      </c>
      <c r="BO47" s="12">
        <v>1.96</v>
      </c>
      <c r="BP47" s="12">
        <v>0.998</v>
      </c>
      <c r="BQ47" s="12" t="s">
        <v>88</v>
      </c>
      <c r="BR47" s="12" t="s">
        <v>88</v>
      </c>
      <c r="BS47" s="12" t="s">
        <v>88</v>
      </c>
      <c r="BT47" s="12">
        <f t="shared" si="2"/>
        <v>55.889490887999983</v>
      </c>
      <c r="BU47" s="12">
        <f t="shared" si="3"/>
        <v>10.464113087999998</v>
      </c>
      <c r="BV47" s="6"/>
      <c r="BW47" s="13"/>
      <c r="BX47" s="13"/>
    </row>
    <row r="48" spans="1:76" ht="30" customHeight="1" x14ac:dyDescent="0.2">
      <c r="A48" s="6">
        <v>2019</v>
      </c>
      <c r="B48" s="7" t="s">
        <v>377</v>
      </c>
      <c r="C48" s="8" t="s">
        <v>378</v>
      </c>
      <c r="D48" s="9">
        <v>93</v>
      </c>
      <c r="E48" s="7" t="s">
        <v>379</v>
      </c>
      <c r="F48" s="7" t="s">
        <v>135</v>
      </c>
      <c r="G48" s="7">
        <v>2</v>
      </c>
      <c r="H48" s="7" t="s">
        <v>79</v>
      </c>
      <c r="I48" s="7">
        <v>26</v>
      </c>
      <c r="J48" s="8" t="s">
        <v>80</v>
      </c>
      <c r="K48" s="7">
        <v>2621</v>
      </c>
      <c r="L48" s="8" t="s">
        <v>152</v>
      </c>
      <c r="M48" s="7" t="s">
        <v>153</v>
      </c>
      <c r="N48" s="8" t="s">
        <v>154</v>
      </c>
      <c r="O48" s="7" t="s">
        <v>380</v>
      </c>
      <c r="P48" s="8" t="s">
        <v>381</v>
      </c>
      <c r="Q48" s="7" t="s">
        <v>382</v>
      </c>
      <c r="R48" s="8" t="s">
        <v>383</v>
      </c>
      <c r="S48" s="11">
        <v>43745</v>
      </c>
      <c r="T48" s="12" t="s">
        <v>88</v>
      </c>
      <c r="U48" s="12" t="s">
        <v>88</v>
      </c>
      <c r="V48" s="12" t="s">
        <v>88</v>
      </c>
      <c r="W48" s="12" t="s">
        <v>88</v>
      </c>
      <c r="X48" s="12" t="s">
        <v>88</v>
      </c>
      <c r="Y48" s="12" t="s">
        <v>88</v>
      </c>
      <c r="Z48" s="12" t="s">
        <v>88</v>
      </c>
      <c r="AA48" s="12" t="s">
        <v>88</v>
      </c>
      <c r="AB48" s="12" t="s">
        <v>88</v>
      </c>
      <c r="AC48" s="12" t="s">
        <v>88</v>
      </c>
      <c r="AD48" s="12" t="s">
        <v>88</v>
      </c>
      <c r="AE48" s="12" t="s">
        <v>88</v>
      </c>
      <c r="AF48" s="12" t="s">
        <v>88</v>
      </c>
      <c r="AG48" s="12" t="s">
        <v>88</v>
      </c>
      <c r="AH48" s="12" t="s">
        <v>88</v>
      </c>
      <c r="AI48" s="12" t="s">
        <v>88</v>
      </c>
      <c r="AJ48" s="12" t="e">
        <v>#VALUE!</v>
      </c>
      <c r="AK48" s="12" t="s">
        <v>88</v>
      </c>
      <c r="AL48" s="12" t="s">
        <v>88</v>
      </c>
      <c r="AM48" s="12" t="s">
        <v>88</v>
      </c>
      <c r="AN48" s="12" t="s">
        <v>88</v>
      </c>
      <c r="AO48" s="12" t="e">
        <v>#VALUE!</v>
      </c>
      <c r="AP48" s="12" t="s">
        <v>88</v>
      </c>
      <c r="AQ48" s="12" t="s">
        <v>88</v>
      </c>
      <c r="AR48" s="12" t="s">
        <v>88</v>
      </c>
      <c r="AS48" s="12" t="s">
        <v>88</v>
      </c>
      <c r="AT48" s="12" t="s">
        <v>88</v>
      </c>
      <c r="AU48" s="12" t="s">
        <v>88</v>
      </c>
      <c r="AV48" s="12" t="s">
        <v>88</v>
      </c>
      <c r="AW48" s="12" t="s">
        <v>88</v>
      </c>
      <c r="AX48" s="12" t="s">
        <v>88</v>
      </c>
      <c r="AY48" s="12" t="s">
        <v>88</v>
      </c>
      <c r="AZ48" s="12" t="s">
        <v>88</v>
      </c>
      <c r="BA48" s="12" t="s">
        <v>88</v>
      </c>
      <c r="BB48" s="12" t="s">
        <v>88</v>
      </c>
      <c r="BC48" s="12" t="s">
        <v>88</v>
      </c>
      <c r="BD48" s="12" t="s">
        <v>88</v>
      </c>
      <c r="BE48" s="12" t="s">
        <v>88</v>
      </c>
      <c r="BF48" s="12" t="s">
        <v>88</v>
      </c>
      <c r="BG48" s="12" t="s">
        <v>88</v>
      </c>
      <c r="BH48" s="12" t="s">
        <v>88</v>
      </c>
      <c r="BI48" s="12" t="s">
        <v>88</v>
      </c>
      <c r="BJ48" s="12" t="s">
        <v>88</v>
      </c>
      <c r="BK48" s="12" t="s">
        <v>88</v>
      </c>
      <c r="BL48" s="12" t="s">
        <v>88</v>
      </c>
      <c r="BM48" s="12" t="s">
        <v>88</v>
      </c>
      <c r="BN48" s="12" t="s">
        <v>88</v>
      </c>
      <c r="BO48" s="12" t="s">
        <v>88</v>
      </c>
      <c r="BP48" s="12" t="s">
        <v>88</v>
      </c>
      <c r="BQ48" s="12" t="s">
        <v>88</v>
      </c>
      <c r="BR48" s="12" t="s">
        <v>88</v>
      </c>
      <c r="BS48" s="12" t="s">
        <v>88</v>
      </c>
      <c r="BT48" s="12" t="s">
        <v>232</v>
      </c>
      <c r="BU48" s="12" t="s">
        <v>232</v>
      </c>
      <c r="BV48" s="6"/>
      <c r="BW48" s="13"/>
      <c r="BX48" s="13"/>
    </row>
    <row r="49" spans="1:76" ht="30" customHeight="1" x14ac:dyDescent="0.2">
      <c r="A49" s="6">
        <v>2019</v>
      </c>
      <c r="B49" s="7" t="s">
        <v>377</v>
      </c>
      <c r="C49" s="8" t="s">
        <v>378</v>
      </c>
      <c r="D49" s="9">
        <v>93</v>
      </c>
      <c r="E49" s="7" t="s">
        <v>379</v>
      </c>
      <c r="F49" s="7" t="s">
        <v>135</v>
      </c>
      <c r="G49" s="7">
        <v>2</v>
      </c>
      <c r="H49" s="7" t="s">
        <v>79</v>
      </c>
      <c r="I49" s="7">
        <v>26</v>
      </c>
      <c r="J49" s="8" t="s">
        <v>80</v>
      </c>
      <c r="K49" s="7">
        <v>2621</v>
      </c>
      <c r="L49" s="8" t="s">
        <v>152</v>
      </c>
      <c r="M49" s="7" t="s">
        <v>153</v>
      </c>
      <c r="N49" s="8" t="s">
        <v>154</v>
      </c>
      <c r="O49" s="7" t="s">
        <v>380</v>
      </c>
      <c r="P49" s="8" t="s">
        <v>381</v>
      </c>
      <c r="Q49" s="7" t="s">
        <v>382</v>
      </c>
      <c r="R49" s="8" t="s">
        <v>383</v>
      </c>
      <c r="S49" s="11">
        <v>43747</v>
      </c>
      <c r="T49" s="12">
        <v>2.33</v>
      </c>
      <c r="U49" s="12">
        <v>1.93</v>
      </c>
      <c r="V49" s="12">
        <v>6.35</v>
      </c>
      <c r="W49" s="12">
        <v>6.43</v>
      </c>
      <c r="X49" s="12">
        <v>6.61</v>
      </c>
      <c r="Y49" s="12">
        <v>333</v>
      </c>
      <c r="Z49" s="12">
        <v>523</v>
      </c>
      <c r="AA49" s="12">
        <v>23.7</v>
      </c>
      <c r="AB49" s="12">
        <v>28.4</v>
      </c>
      <c r="AC49" s="12">
        <v>7393</v>
      </c>
      <c r="AD49" s="12">
        <v>4188</v>
      </c>
      <c r="AE49" s="12" t="s">
        <v>88</v>
      </c>
      <c r="AF49" s="12" t="s">
        <v>88</v>
      </c>
      <c r="AG49" s="12">
        <v>56</v>
      </c>
      <c r="AH49" s="12" t="s">
        <v>88</v>
      </c>
      <c r="AI49" s="12" t="s">
        <v>88</v>
      </c>
      <c r="AJ49" s="12" t="e">
        <v>#VALUE!</v>
      </c>
      <c r="AK49" s="12" t="s">
        <v>88</v>
      </c>
      <c r="AL49" s="12">
        <v>964</v>
      </c>
      <c r="AM49" s="12">
        <v>230</v>
      </c>
      <c r="AN49" s="12">
        <v>48.8</v>
      </c>
      <c r="AO49" s="12" t="e">
        <v>#VALUE!</v>
      </c>
      <c r="AP49" s="12">
        <v>1</v>
      </c>
      <c r="AQ49" s="12" t="s">
        <v>88</v>
      </c>
      <c r="AR49" s="12" t="s">
        <v>88</v>
      </c>
      <c r="AS49" s="12" t="s">
        <v>88</v>
      </c>
      <c r="AT49" s="12" t="s">
        <v>88</v>
      </c>
      <c r="AU49" s="12" t="s">
        <v>88</v>
      </c>
      <c r="AV49" s="12" t="s">
        <v>88</v>
      </c>
      <c r="AW49" s="12" t="s">
        <v>88</v>
      </c>
      <c r="AX49" s="12" t="s">
        <v>88</v>
      </c>
      <c r="AY49" s="12" t="s">
        <v>88</v>
      </c>
      <c r="AZ49" s="12" t="s">
        <v>88</v>
      </c>
      <c r="BA49" s="12" t="s">
        <v>88</v>
      </c>
      <c r="BB49" s="12" t="s">
        <v>88</v>
      </c>
      <c r="BC49" s="12" t="s">
        <v>88</v>
      </c>
      <c r="BD49" s="12" t="s">
        <v>88</v>
      </c>
      <c r="BE49" s="12" t="s">
        <v>88</v>
      </c>
      <c r="BF49" s="12" t="s">
        <v>88</v>
      </c>
      <c r="BG49" s="12" t="s">
        <v>88</v>
      </c>
      <c r="BH49" s="12" t="s">
        <v>88</v>
      </c>
      <c r="BI49" s="12" t="s">
        <v>88</v>
      </c>
      <c r="BJ49" s="12" t="s">
        <v>88</v>
      </c>
      <c r="BK49" s="12" t="s">
        <v>88</v>
      </c>
      <c r="BL49" s="12" t="s">
        <v>88</v>
      </c>
      <c r="BM49" s="12" t="s">
        <v>88</v>
      </c>
      <c r="BN49" s="12">
        <v>3.01</v>
      </c>
      <c r="BO49" s="12">
        <v>1.05</v>
      </c>
      <c r="BP49" s="12">
        <v>0.46800000000000003</v>
      </c>
      <c r="BQ49" s="12" t="s">
        <v>88</v>
      </c>
      <c r="BR49" s="12" t="s">
        <v>88</v>
      </c>
      <c r="BS49" s="12" t="s">
        <v>88</v>
      </c>
      <c r="BT49" s="12">
        <f>+AD49*U49*(0.0036*T49)</f>
        <v>67.798861919999993</v>
      </c>
      <c r="BU49" s="12">
        <f>+T49*U49*AL49*0.0036</f>
        <v>15.606041759999998</v>
      </c>
      <c r="BV49" s="6"/>
      <c r="BW49" s="13"/>
      <c r="BX49" s="13"/>
    </row>
    <row r="50" spans="1:76" ht="30" customHeight="1" x14ac:dyDescent="0.2">
      <c r="A50" s="6">
        <v>2019</v>
      </c>
      <c r="B50" s="7" t="s">
        <v>377</v>
      </c>
      <c r="C50" s="8" t="s">
        <v>378</v>
      </c>
      <c r="D50" s="9">
        <v>93</v>
      </c>
      <c r="E50" s="7" t="s">
        <v>379</v>
      </c>
      <c r="F50" s="7" t="s">
        <v>135</v>
      </c>
      <c r="G50" s="7">
        <v>2</v>
      </c>
      <c r="H50" s="7" t="s">
        <v>79</v>
      </c>
      <c r="I50" s="7">
        <v>26</v>
      </c>
      <c r="J50" s="8" t="s">
        <v>80</v>
      </c>
      <c r="K50" s="7">
        <v>2621</v>
      </c>
      <c r="L50" s="8" t="s">
        <v>152</v>
      </c>
      <c r="M50" s="7" t="s">
        <v>153</v>
      </c>
      <c r="N50" s="8" t="s">
        <v>154</v>
      </c>
      <c r="O50" s="7" t="s">
        <v>380</v>
      </c>
      <c r="P50" s="8" t="s">
        <v>381</v>
      </c>
      <c r="Q50" s="7" t="s">
        <v>382</v>
      </c>
      <c r="R50" s="8" t="s">
        <v>383</v>
      </c>
      <c r="S50" s="11">
        <v>43746</v>
      </c>
      <c r="T50" s="12">
        <v>2</v>
      </c>
      <c r="U50" s="12">
        <v>3.37</v>
      </c>
      <c r="V50" s="12">
        <v>6.52</v>
      </c>
      <c r="W50" s="12">
        <v>6.32</v>
      </c>
      <c r="X50" s="12">
        <v>7.27</v>
      </c>
      <c r="Y50" s="12">
        <v>200</v>
      </c>
      <c r="Z50" s="12">
        <v>428</v>
      </c>
      <c r="AA50" s="12">
        <v>20.7</v>
      </c>
      <c r="AB50" s="12">
        <v>22.2</v>
      </c>
      <c r="AC50" s="12">
        <v>6393</v>
      </c>
      <c r="AD50" s="12">
        <v>3113</v>
      </c>
      <c r="AE50" s="12" t="s">
        <v>88</v>
      </c>
      <c r="AF50" s="12" t="s">
        <v>88</v>
      </c>
      <c r="AG50" s="12">
        <v>26</v>
      </c>
      <c r="AH50" s="12" t="s">
        <v>88</v>
      </c>
      <c r="AI50" s="12" t="s">
        <v>88</v>
      </c>
      <c r="AJ50" s="12" t="e">
        <v>#VALUE!</v>
      </c>
      <c r="AK50" s="12" t="s">
        <v>88</v>
      </c>
      <c r="AL50" s="12">
        <v>776</v>
      </c>
      <c r="AM50" s="12">
        <v>0.5</v>
      </c>
      <c r="AN50" s="12">
        <v>55.4</v>
      </c>
      <c r="AO50" s="12" t="e">
        <v>#VALUE!</v>
      </c>
      <c r="AP50" s="12">
        <v>1.71</v>
      </c>
      <c r="AQ50" s="12" t="s">
        <v>88</v>
      </c>
      <c r="AR50" s="12" t="s">
        <v>88</v>
      </c>
      <c r="AS50" s="12" t="s">
        <v>88</v>
      </c>
      <c r="AT50" s="12" t="s">
        <v>88</v>
      </c>
      <c r="AU50" s="12" t="s">
        <v>88</v>
      </c>
      <c r="AV50" s="12" t="s">
        <v>88</v>
      </c>
      <c r="AW50" s="12" t="s">
        <v>88</v>
      </c>
      <c r="AX50" s="12" t="s">
        <v>88</v>
      </c>
      <c r="AY50" s="12" t="s">
        <v>88</v>
      </c>
      <c r="AZ50" s="12" t="s">
        <v>88</v>
      </c>
      <c r="BA50" s="12" t="s">
        <v>88</v>
      </c>
      <c r="BB50" s="12" t="s">
        <v>88</v>
      </c>
      <c r="BC50" s="12" t="s">
        <v>88</v>
      </c>
      <c r="BD50" s="12" t="s">
        <v>88</v>
      </c>
      <c r="BE50" s="12" t="s">
        <v>88</v>
      </c>
      <c r="BF50" s="12" t="s">
        <v>88</v>
      </c>
      <c r="BG50" s="12" t="s">
        <v>88</v>
      </c>
      <c r="BH50" s="12" t="s">
        <v>88</v>
      </c>
      <c r="BI50" s="12" t="s">
        <v>88</v>
      </c>
      <c r="BJ50" s="12" t="s">
        <v>88</v>
      </c>
      <c r="BK50" s="12" t="s">
        <v>88</v>
      </c>
      <c r="BL50" s="12" t="s">
        <v>88</v>
      </c>
      <c r="BM50" s="12" t="s">
        <v>88</v>
      </c>
      <c r="BN50" s="12">
        <v>92</v>
      </c>
      <c r="BO50" s="12">
        <v>83.5</v>
      </c>
      <c r="BP50" s="12">
        <v>38.299999999999997</v>
      </c>
      <c r="BQ50" s="12" t="s">
        <v>88</v>
      </c>
      <c r="BR50" s="12" t="s">
        <v>88</v>
      </c>
      <c r="BS50" s="12" t="s">
        <v>88</v>
      </c>
      <c r="BT50" s="12">
        <f>+AD50*U50*(0.0036*T50)</f>
        <v>75.53383199999999</v>
      </c>
      <c r="BU50" s="12">
        <f>+T50*U50*AL50*0.0036</f>
        <v>18.828863999999999</v>
      </c>
      <c r="BV50" s="6"/>
      <c r="BW50" s="13"/>
      <c r="BX50" s="13"/>
    </row>
    <row r="51" spans="1:76" ht="30" customHeight="1" x14ac:dyDescent="0.2">
      <c r="A51" s="6">
        <v>2019</v>
      </c>
      <c r="B51" s="7" t="s">
        <v>377</v>
      </c>
      <c r="C51" s="8" t="s">
        <v>378</v>
      </c>
      <c r="D51" s="9">
        <v>209</v>
      </c>
      <c r="E51" s="7" t="s">
        <v>384</v>
      </c>
      <c r="F51" s="7" t="s">
        <v>135</v>
      </c>
      <c r="G51" s="7">
        <v>2</v>
      </c>
      <c r="H51" s="7" t="s">
        <v>79</v>
      </c>
      <c r="I51" s="7">
        <v>26</v>
      </c>
      <c r="J51" s="8" t="s">
        <v>80</v>
      </c>
      <c r="K51" s="7">
        <v>2621</v>
      </c>
      <c r="L51" s="8" t="s">
        <v>152</v>
      </c>
      <c r="M51" s="7" t="s">
        <v>153</v>
      </c>
      <c r="N51" s="8" t="s">
        <v>154</v>
      </c>
      <c r="O51" s="7" t="s">
        <v>385</v>
      </c>
      <c r="P51" s="8" t="s">
        <v>386</v>
      </c>
      <c r="Q51" s="7" t="s">
        <v>387</v>
      </c>
      <c r="R51" s="8" t="s">
        <v>388</v>
      </c>
      <c r="S51" s="11">
        <v>43745</v>
      </c>
      <c r="T51" s="12">
        <v>2</v>
      </c>
      <c r="U51" s="12">
        <v>2.19</v>
      </c>
      <c r="V51" s="12">
        <v>4.7300000000000004</v>
      </c>
      <c r="W51" s="12">
        <v>4.47</v>
      </c>
      <c r="X51" s="12">
        <v>4.7300000000000004</v>
      </c>
      <c r="Y51" s="12">
        <v>857</v>
      </c>
      <c r="Z51" s="12">
        <v>1272</v>
      </c>
      <c r="AA51" s="12">
        <v>21</v>
      </c>
      <c r="AB51" s="12">
        <v>25.2</v>
      </c>
      <c r="AC51" s="12">
        <v>8633</v>
      </c>
      <c r="AD51" s="12">
        <v>4661</v>
      </c>
      <c r="AE51" s="12" t="s">
        <v>88</v>
      </c>
      <c r="AF51" s="12" t="s">
        <v>88</v>
      </c>
      <c r="AG51" s="12">
        <v>38</v>
      </c>
      <c r="AH51" s="12" t="s">
        <v>88</v>
      </c>
      <c r="AI51" s="12" t="s">
        <v>88</v>
      </c>
      <c r="AJ51" s="12" t="e">
        <v>#VALUE!</v>
      </c>
      <c r="AK51" s="12" t="s">
        <v>88</v>
      </c>
      <c r="AL51" s="12">
        <v>821</v>
      </c>
      <c r="AM51" s="12">
        <v>63.9</v>
      </c>
      <c r="AN51" s="12">
        <v>79.2</v>
      </c>
      <c r="AO51" s="12" t="e">
        <v>#VALUE!</v>
      </c>
      <c r="AP51" s="12">
        <v>5</v>
      </c>
      <c r="AQ51" s="12" t="s">
        <v>88</v>
      </c>
      <c r="AR51" s="12" t="s">
        <v>88</v>
      </c>
      <c r="AS51" s="12" t="s">
        <v>88</v>
      </c>
      <c r="AT51" s="12" t="s">
        <v>88</v>
      </c>
      <c r="AU51" s="12" t="s">
        <v>88</v>
      </c>
      <c r="AV51" s="12" t="s">
        <v>88</v>
      </c>
      <c r="AW51" s="12" t="s">
        <v>88</v>
      </c>
      <c r="AX51" s="12" t="s">
        <v>88</v>
      </c>
      <c r="AY51" s="12" t="s">
        <v>88</v>
      </c>
      <c r="AZ51" s="12" t="s">
        <v>88</v>
      </c>
      <c r="BA51" s="12" t="s">
        <v>88</v>
      </c>
      <c r="BB51" s="12" t="s">
        <v>88</v>
      </c>
      <c r="BC51" s="12" t="s">
        <v>88</v>
      </c>
      <c r="BD51" s="12" t="s">
        <v>88</v>
      </c>
      <c r="BE51" s="12" t="s">
        <v>88</v>
      </c>
      <c r="BF51" s="12" t="s">
        <v>88</v>
      </c>
      <c r="BG51" s="12" t="s">
        <v>88</v>
      </c>
      <c r="BH51" s="12" t="s">
        <v>88</v>
      </c>
      <c r="BI51" s="12" t="s">
        <v>88</v>
      </c>
      <c r="BJ51" s="12" t="s">
        <v>88</v>
      </c>
      <c r="BK51" s="12" t="s">
        <v>88</v>
      </c>
      <c r="BL51" s="12" t="s">
        <v>88</v>
      </c>
      <c r="BM51" s="12" t="s">
        <v>88</v>
      </c>
      <c r="BN51" s="12">
        <v>32.9</v>
      </c>
      <c r="BO51" s="12">
        <v>17.100000000000001</v>
      </c>
      <c r="BP51" s="12">
        <v>10.6</v>
      </c>
      <c r="BQ51" s="12" t="s">
        <v>88</v>
      </c>
      <c r="BR51" s="12" t="s">
        <v>88</v>
      </c>
      <c r="BS51" s="12" t="s">
        <v>88</v>
      </c>
      <c r="BT51" s="12">
        <f>+AD51*U51*(0.0036*T51)</f>
        <v>73.494647999999998</v>
      </c>
      <c r="BU51" s="12">
        <f>+T51*U51*AL51*0.0036</f>
        <v>12.945527999999999</v>
      </c>
      <c r="BV51" s="6"/>
      <c r="BW51" s="13"/>
      <c r="BX51" s="13"/>
    </row>
    <row r="52" spans="1:76" ht="30" customHeight="1" x14ac:dyDescent="0.2">
      <c r="A52" s="6">
        <v>2019</v>
      </c>
      <c r="B52" s="7" t="s">
        <v>377</v>
      </c>
      <c r="C52" s="8" t="s">
        <v>378</v>
      </c>
      <c r="D52" s="9">
        <v>209</v>
      </c>
      <c r="E52" s="7" t="s">
        <v>384</v>
      </c>
      <c r="F52" s="7" t="s">
        <v>135</v>
      </c>
      <c r="G52" s="7">
        <v>2</v>
      </c>
      <c r="H52" s="7" t="s">
        <v>79</v>
      </c>
      <c r="I52" s="7">
        <v>26</v>
      </c>
      <c r="J52" s="8" t="s">
        <v>80</v>
      </c>
      <c r="K52" s="7">
        <v>2621</v>
      </c>
      <c r="L52" s="8" t="s">
        <v>152</v>
      </c>
      <c r="M52" s="7" t="s">
        <v>153</v>
      </c>
      <c r="N52" s="8" t="s">
        <v>154</v>
      </c>
      <c r="O52" s="7" t="s">
        <v>385</v>
      </c>
      <c r="P52" s="8" t="s">
        <v>386</v>
      </c>
      <c r="Q52" s="7" t="s">
        <v>387</v>
      </c>
      <c r="R52" s="8" t="s">
        <v>388</v>
      </c>
      <c r="S52" s="11">
        <v>43748</v>
      </c>
      <c r="T52" s="12" t="s">
        <v>88</v>
      </c>
      <c r="U52" s="12" t="s">
        <v>88</v>
      </c>
      <c r="V52" s="12" t="s">
        <v>88</v>
      </c>
      <c r="W52" s="12" t="s">
        <v>88</v>
      </c>
      <c r="X52" s="12" t="s">
        <v>88</v>
      </c>
      <c r="Y52" s="12" t="s">
        <v>88</v>
      </c>
      <c r="Z52" s="12" t="s">
        <v>88</v>
      </c>
      <c r="AA52" s="12" t="s">
        <v>88</v>
      </c>
      <c r="AB52" s="12" t="s">
        <v>88</v>
      </c>
      <c r="AC52" s="12" t="s">
        <v>88</v>
      </c>
      <c r="AD52" s="12" t="s">
        <v>88</v>
      </c>
      <c r="AE52" s="12" t="s">
        <v>88</v>
      </c>
      <c r="AF52" s="12" t="s">
        <v>88</v>
      </c>
      <c r="AG52" s="12" t="s">
        <v>88</v>
      </c>
      <c r="AH52" s="12" t="s">
        <v>88</v>
      </c>
      <c r="AI52" s="12" t="s">
        <v>88</v>
      </c>
      <c r="AJ52" s="12" t="e">
        <v>#VALUE!</v>
      </c>
      <c r="AK52" s="12" t="s">
        <v>88</v>
      </c>
      <c r="AL52" s="12" t="s">
        <v>88</v>
      </c>
      <c r="AM52" s="12" t="s">
        <v>88</v>
      </c>
      <c r="AN52" s="12" t="s">
        <v>88</v>
      </c>
      <c r="AO52" s="12" t="e">
        <v>#VALUE!</v>
      </c>
      <c r="AP52" s="12" t="s">
        <v>88</v>
      </c>
      <c r="AQ52" s="12" t="s">
        <v>88</v>
      </c>
      <c r="AR52" s="12" t="s">
        <v>88</v>
      </c>
      <c r="AS52" s="12" t="s">
        <v>88</v>
      </c>
      <c r="AT52" s="12" t="s">
        <v>88</v>
      </c>
      <c r="AU52" s="12" t="s">
        <v>88</v>
      </c>
      <c r="AV52" s="12" t="s">
        <v>88</v>
      </c>
      <c r="AW52" s="12" t="s">
        <v>88</v>
      </c>
      <c r="AX52" s="12" t="s">
        <v>88</v>
      </c>
      <c r="AY52" s="12" t="s">
        <v>88</v>
      </c>
      <c r="AZ52" s="12" t="s">
        <v>88</v>
      </c>
      <c r="BA52" s="12" t="s">
        <v>88</v>
      </c>
      <c r="BB52" s="12" t="s">
        <v>88</v>
      </c>
      <c r="BC52" s="12" t="s">
        <v>88</v>
      </c>
      <c r="BD52" s="12" t="s">
        <v>88</v>
      </c>
      <c r="BE52" s="12" t="s">
        <v>88</v>
      </c>
      <c r="BF52" s="12" t="s">
        <v>88</v>
      </c>
      <c r="BG52" s="12" t="s">
        <v>88</v>
      </c>
      <c r="BH52" s="12" t="s">
        <v>88</v>
      </c>
      <c r="BI52" s="12" t="s">
        <v>88</v>
      </c>
      <c r="BJ52" s="12" t="s">
        <v>88</v>
      </c>
      <c r="BK52" s="12" t="s">
        <v>88</v>
      </c>
      <c r="BL52" s="12" t="s">
        <v>88</v>
      </c>
      <c r="BM52" s="12" t="s">
        <v>88</v>
      </c>
      <c r="BN52" s="12" t="s">
        <v>88</v>
      </c>
      <c r="BO52" s="12" t="s">
        <v>88</v>
      </c>
      <c r="BP52" s="12" t="s">
        <v>88</v>
      </c>
      <c r="BQ52" s="12" t="s">
        <v>88</v>
      </c>
      <c r="BR52" s="12" t="s">
        <v>88</v>
      </c>
      <c r="BS52" s="12" t="s">
        <v>88</v>
      </c>
      <c r="BT52" s="12" t="s">
        <v>232</v>
      </c>
      <c r="BU52" s="12" t="s">
        <v>232</v>
      </c>
      <c r="BV52" s="6"/>
      <c r="BW52" s="13"/>
      <c r="BX52" s="13"/>
    </row>
    <row r="53" spans="1:76" ht="30" customHeight="1" x14ac:dyDescent="0.2">
      <c r="A53" s="6">
        <v>2019</v>
      </c>
      <c r="B53" s="7" t="s">
        <v>377</v>
      </c>
      <c r="C53" s="8" t="s">
        <v>389</v>
      </c>
      <c r="D53" s="9">
        <v>34</v>
      </c>
      <c r="E53" s="7" t="s">
        <v>134</v>
      </c>
      <c r="F53" s="7" t="s">
        <v>135</v>
      </c>
      <c r="G53" s="7">
        <v>2</v>
      </c>
      <c r="H53" s="7" t="s">
        <v>79</v>
      </c>
      <c r="I53" s="7">
        <v>26</v>
      </c>
      <c r="J53" s="8" t="s">
        <v>80</v>
      </c>
      <c r="K53" s="7">
        <v>2619</v>
      </c>
      <c r="L53" s="8" t="s">
        <v>136</v>
      </c>
      <c r="M53" s="7" t="s">
        <v>390</v>
      </c>
      <c r="N53" s="8" t="s">
        <v>391</v>
      </c>
      <c r="O53" s="7" t="s">
        <v>392</v>
      </c>
      <c r="P53" s="8" t="s">
        <v>393</v>
      </c>
      <c r="Q53" s="7" t="s">
        <v>394</v>
      </c>
      <c r="R53" s="8" t="s">
        <v>393</v>
      </c>
      <c r="S53" s="11">
        <v>43746</v>
      </c>
      <c r="T53" s="12">
        <v>10.5</v>
      </c>
      <c r="U53" s="12">
        <v>3.13</v>
      </c>
      <c r="V53" s="12">
        <v>6.65</v>
      </c>
      <c r="W53" s="12">
        <v>6.4</v>
      </c>
      <c r="X53" s="12">
        <v>12.21</v>
      </c>
      <c r="Y53" s="12">
        <v>8.86</v>
      </c>
      <c r="Z53" s="12">
        <v>1681</v>
      </c>
      <c r="AA53" s="12">
        <v>21.8</v>
      </c>
      <c r="AB53" s="12">
        <v>29.9</v>
      </c>
      <c r="AC53" s="12">
        <v>58050</v>
      </c>
      <c r="AD53" s="12">
        <v>35813</v>
      </c>
      <c r="AE53" s="12" t="s">
        <v>88</v>
      </c>
      <c r="AF53" s="12" t="s">
        <v>88</v>
      </c>
      <c r="AG53" s="12">
        <v>47</v>
      </c>
      <c r="AH53" s="12" t="s">
        <v>88</v>
      </c>
      <c r="AI53" s="12" t="s">
        <v>88</v>
      </c>
      <c r="AJ53" s="12" t="e">
        <v>#VALUE!</v>
      </c>
      <c r="AK53" s="12" t="s">
        <v>88</v>
      </c>
      <c r="AL53" s="12">
        <v>4377</v>
      </c>
      <c r="AM53" s="12">
        <v>125</v>
      </c>
      <c r="AN53" s="12">
        <v>204</v>
      </c>
      <c r="AO53" s="12" t="e">
        <v>#VALUE!</v>
      </c>
      <c r="AP53" s="12">
        <v>1.26</v>
      </c>
      <c r="AQ53" s="12" t="s">
        <v>88</v>
      </c>
      <c r="AR53" s="12" t="s">
        <v>88</v>
      </c>
      <c r="AS53" s="12" t="s">
        <v>88</v>
      </c>
      <c r="AT53" s="12" t="s">
        <v>88</v>
      </c>
      <c r="AU53" s="12" t="s">
        <v>88</v>
      </c>
      <c r="AV53" s="12" t="s">
        <v>88</v>
      </c>
      <c r="AW53" s="12" t="s">
        <v>88</v>
      </c>
      <c r="AX53" s="12" t="s">
        <v>88</v>
      </c>
      <c r="AY53" s="12" t="s">
        <v>88</v>
      </c>
      <c r="AZ53" s="12" t="s">
        <v>88</v>
      </c>
      <c r="BA53" s="12" t="s">
        <v>88</v>
      </c>
      <c r="BB53" s="12" t="s">
        <v>88</v>
      </c>
      <c r="BC53" s="12" t="s">
        <v>88</v>
      </c>
      <c r="BD53" s="12" t="s">
        <v>88</v>
      </c>
      <c r="BE53" s="12" t="s">
        <v>88</v>
      </c>
      <c r="BF53" s="12" t="s">
        <v>88</v>
      </c>
      <c r="BG53" s="12" t="s">
        <v>88</v>
      </c>
      <c r="BH53" s="12" t="s">
        <v>88</v>
      </c>
      <c r="BI53" s="12" t="s">
        <v>88</v>
      </c>
      <c r="BJ53" s="12" t="s">
        <v>88</v>
      </c>
      <c r="BK53" s="12" t="s">
        <v>88</v>
      </c>
      <c r="BL53" s="12" t="s">
        <v>88</v>
      </c>
      <c r="BM53" s="12" t="s">
        <v>88</v>
      </c>
      <c r="BN53" s="12">
        <v>15.1</v>
      </c>
      <c r="BO53" s="12">
        <v>7.12</v>
      </c>
      <c r="BP53" s="12">
        <v>4.49</v>
      </c>
      <c r="BQ53" s="12" t="s">
        <v>88</v>
      </c>
      <c r="BR53" s="12" t="s">
        <v>88</v>
      </c>
      <c r="BS53" s="12" t="s">
        <v>88</v>
      </c>
      <c r="BT53" s="12">
        <f>+AD53*U53*(0.0036*T53)</f>
        <v>4237.1792820000001</v>
      </c>
      <c r="BU53" s="12">
        <f>+T53*U53*AL53*0.0036</f>
        <v>517.86037799999997</v>
      </c>
      <c r="BV53" s="6"/>
      <c r="BW53" s="13"/>
      <c r="BX53" s="13"/>
    </row>
    <row r="54" spans="1:76" ht="30" customHeight="1" x14ac:dyDescent="0.2">
      <c r="A54" s="6">
        <v>2019</v>
      </c>
      <c r="B54" s="7" t="s">
        <v>377</v>
      </c>
      <c r="C54" s="8" t="s">
        <v>389</v>
      </c>
      <c r="D54" s="9">
        <v>101</v>
      </c>
      <c r="E54" s="7" t="s">
        <v>395</v>
      </c>
      <c r="F54" s="7" t="s">
        <v>135</v>
      </c>
      <c r="G54" s="7">
        <v>2</v>
      </c>
      <c r="H54" s="7" t="s">
        <v>79</v>
      </c>
      <c r="I54" s="7">
        <v>26</v>
      </c>
      <c r="J54" s="8" t="s">
        <v>80</v>
      </c>
      <c r="K54" s="7">
        <v>2619</v>
      </c>
      <c r="L54" s="8" t="s">
        <v>136</v>
      </c>
      <c r="M54" s="7" t="s">
        <v>390</v>
      </c>
      <c r="N54" s="8" t="s">
        <v>391</v>
      </c>
      <c r="O54" s="7" t="s">
        <v>396</v>
      </c>
      <c r="P54" s="8" t="s">
        <v>397</v>
      </c>
      <c r="Q54" s="7" t="s">
        <v>398</v>
      </c>
      <c r="R54" s="8" t="s">
        <v>399</v>
      </c>
      <c r="S54" s="11">
        <v>43746</v>
      </c>
      <c r="T54" s="12">
        <v>4.5</v>
      </c>
      <c r="U54" s="12">
        <v>1.37</v>
      </c>
      <c r="V54" s="12">
        <v>7.63</v>
      </c>
      <c r="W54" s="12">
        <v>5.77</v>
      </c>
      <c r="X54" s="12">
        <v>6.4</v>
      </c>
      <c r="Y54" s="12">
        <v>44</v>
      </c>
      <c r="Z54" s="12">
        <v>77.900000000000006</v>
      </c>
      <c r="AA54" s="12">
        <v>23.7</v>
      </c>
      <c r="AB54" s="12">
        <v>25.5</v>
      </c>
      <c r="AC54" s="12">
        <v>35.799999999999997</v>
      </c>
      <c r="AD54" s="12">
        <v>18.7</v>
      </c>
      <c r="AE54" s="12" t="s">
        <v>88</v>
      </c>
      <c r="AF54" s="12" t="s">
        <v>88</v>
      </c>
      <c r="AG54" s="12" t="s">
        <v>258</v>
      </c>
      <c r="AH54" s="12" t="s">
        <v>88</v>
      </c>
      <c r="AI54" s="12" t="s">
        <v>88</v>
      </c>
      <c r="AJ54" s="12" t="e">
        <v>#VALUE!</v>
      </c>
      <c r="AK54" s="12" t="s">
        <v>88</v>
      </c>
      <c r="AL54" s="12">
        <v>18</v>
      </c>
      <c r="AM54" s="12" t="s">
        <v>400</v>
      </c>
      <c r="AN54" s="12" t="s">
        <v>401</v>
      </c>
      <c r="AO54" s="12" t="e">
        <v>#VALUE!</v>
      </c>
      <c r="AP54" s="12">
        <v>7.0000000000000007E-2</v>
      </c>
      <c r="AQ54" s="12" t="s">
        <v>88</v>
      </c>
      <c r="AR54" s="12" t="s">
        <v>88</v>
      </c>
      <c r="AS54" s="12" t="s">
        <v>88</v>
      </c>
      <c r="AT54" s="12" t="s">
        <v>88</v>
      </c>
      <c r="AU54" s="12" t="s">
        <v>88</v>
      </c>
      <c r="AV54" s="12" t="s">
        <v>88</v>
      </c>
      <c r="AW54" s="12" t="s">
        <v>88</v>
      </c>
      <c r="AX54" s="12" t="s">
        <v>88</v>
      </c>
      <c r="AY54" s="12" t="s">
        <v>88</v>
      </c>
      <c r="AZ54" s="12" t="s">
        <v>88</v>
      </c>
      <c r="BA54" s="12" t="s">
        <v>88</v>
      </c>
      <c r="BB54" s="12" t="s">
        <v>88</v>
      </c>
      <c r="BC54" s="12" t="s">
        <v>88</v>
      </c>
      <c r="BD54" s="12" t="s">
        <v>88</v>
      </c>
      <c r="BE54" s="12" t="s">
        <v>88</v>
      </c>
      <c r="BF54" s="12" t="s">
        <v>88</v>
      </c>
      <c r="BG54" s="12" t="s">
        <v>88</v>
      </c>
      <c r="BH54" s="12" t="s">
        <v>88</v>
      </c>
      <c r="BI54" s="12" t="s">
        <v>88</v>
      </c>
      <c r="BJ54" s="12" t="s">
        <v>88</v>
      </c>
      <c r="BK54" s="12" t="s">
        <v>88</v>
      </c>
      <c r="BL54" s="12" t="s">
        <v>88</v>
      </c>
      <c r="BM54" s="12" t="s">
        <v>88</v>
      </c>
      <c r="BN54" s="12">
        <v>0.34399999999999997</v>
      </c>
      <c r="BO54" s="12">
        <v>0.182</v>
      </c>
      <c r="BP54" s="12">
        <v>0.15</v>
      </c>
      <c r="BQ54" s="12" t="s">
        <v>88</v>
      </c>
      <c r="BR54" s="12" t="s">
        <v>88</v>
      </c>
      <c r="BS54" s="12" t="s">
        <v>88</v>
      </c>
      <c r="BT54" s="12">
        <f>+AD54*U54*(0.0036*T54)</f>
        <v>0.41502779999999995</v>
      </c>
      <c r="BU54" s="12">
        <f>+T54*U54*AL54*0.0036</f>
        <v>0.39949200000000001</v>
      </c>
      <c r="BV54" s="6"/>
      <c r="BW54" s="13"/>
      <c r="BX54" s="13"/>
    </row>
    <row r="55" spans="1:76" ht="30" customHeight="1" x14ac:dyDescent="0.2">
      <c r="A55" s="6">
        <v>2019</v>
      </c>
      <c r="B55" s="7" t="s">
        <v>377</v>
      </c>
      <c r="C55" s="8" t="s">
        <v>389</v>
      </c>
      <c r="D55" s="9">
        <v>364</v>
      </c>
      <c r="E55" s="7" t="s">
        <v>402</v>
      </c>
      <c r="F55" s="7" t="s">
        <v>135</v>
      </c>
      <c r="G55" s="7">
        <v>2</v>
      </c>
      <c r="H55" s="7" t="s">
        <v>79</v>
      </c>
      <c r="I55" s="7">
        <v>26</v>
      </c>
      <c r="J55" s="8" t="s">
        <v>80</v>
      </c>
      <c r="K55" s="7">
        <v>2619</v>
      </c>
      <c r="L55" s="8" t="s">
        <v>136</v>
      </c>
      <c r="M55" s="7" t="s">
        <v>403</v>
      </c>
      <c r="N55" s="8" t="s">
        <v>404</v>
      </c>
      <c r="O55" s="7" t="s">
        <v>405</v>
      </c>
      <c r="P55" s="8" t="s">
        <v>406</v>
      </c>
      <c r="Q55" s="7" t="s">
        <v>407</v>
      </c>
      <c r="R55" s="8" t="s">
        <v>406</v>
      </c>
      <c r="S55" s="11">
        <v>43746</v>
      </c>
      <c r="T55" s="12" t="s">
        <v>88</v>
      </c>
      <c r="U55" s="12" t="s">
        <v>88</v>
      </c>
      <c r="V55" s="12" t="s">
        <v>88</v>
      </c>
      <c r="W55" s="12" t="s">
        <v>88</v>
      </c>
      <c r="X55" s="12" t="s">
        <v>88</v>
      </c>
      <c r="Y55" s="12" t="s">
        <v>88</v>
      </c>
      <c r="Z55" s="12" t="s">
        <v>88</v>
      </c>
      <c r="AA55" s="12" t="s">
        <v>88</v>
      </c>
      <c r="AB55" s="12" t="s">
        <v>88</v>
      </c>
      <c r="AC55" s="12" t="s">
        <v>88</v>
      </c>
      <c r="AD55" s="12" t="s">
        <v>88</v>
      </c>
      <c r="AE55" s="12" t="s">
        <v>88</v>
      </c>
      <c r="AF55" s="12" t="s">
        <v>88</v>
      </c>
      <c r="AG55" s="12" t="s">
        <v>88</v>
      </c>
      <c r="AH55" s="12" t="s">
        <v>88</v>
      </c>
      <c r="AI55" s="12" t="s">
        <v>88</v>
      </c>
      <c r="AJ55" s="12" t="e">
        <v>#VALUE!</v>
      </c>
      <c r="AK55" s="12" t="s">
        <v>88</v>
      </c>
      <c r="AL55" s="12" t="s">
        <v>88</v>
      </c>
      <c r="AM55" s="12" t="s">
        <v>88</v>
      </c>
      <c r="AN55" s="12" t="s">
        <v>88</v>
      </c>
      <c r="AO55" s="12" t="e">
        <v>#VALUE!</v>
      </c>
      <c r="AP55" s="12" t="s">
        <v>88</v>
      </c>
      <c r="AQ55" s="12" t="s">
        <v>88</v>
      </c>
      <c r="AR55" s="12" t="s">
        <v>88</v>
      </c>
      <c r="AS55" s="12" t="s">
        <v>88</v>
      </c>
      <c r="AT55" s="12" t="s">
        <v>88</v>
      </c>
      <c r="AU55" s="12" t="s">
        <v>88</v>
      </c>
      <c r="AV55" s="12" t="s">
        <v>88</v>
      </c>
      <c r="AW55" s="12" t="s">
        <v>88</v>
      </c>
      <c r="AX55" s="12" t="s">
        <v>88</v>
      </c>
      <c r="AY55" s="12" t="s">
        <v>88</v>
      </c>
      <c r="AZ55" s="12" t="s">
        <v>88</v>
      </c>
      <c r="BA55" s="12" t="s">
        <v>88</v>
      </c>
      <c r="BB55" s="12" t="s">
        <v>88</v>
      </c>
      <c r="BC55" s="12" t="s">
        <v>88</v>
      </c>
      <c r="BD55" s="12" t="s">
        <v>88</v>
      </c>
      <c r="BE55" s="12" t="s">
        <v>88</v>
      </c>
      <c r="BF55" s="12" t="s">
        <v>88</v>
      </c>
      <c r="BG55" s="12" t="s">
        <v>88</v>
      </c>
      <c r="BH55" s="12" t="s">
        <v>88</v>
      </c>
      <c r="BI55" s="12" t="s">
        <v>88</v>
      </c>
      <c r="BJ55" s="12" t="s">
        <v>88</v>
      </c>
      <c r="BK55" s="12" t="s">
        <v>88</v>
      </c>
      <c r="BL55" s="12" t="s">
        <v>88</v>
      </c>
      <c r="BM55" s="12" t="s">
        <v>88</v>
      </c>
      <c r="BN55" s="12" t="s">
        <v>88</v>
      </c>
      <c r="BO55" s="12" t="s">
        <v>88</v>
      </c>
      <c r="BP55" s="12" t="s">
        <v>88</v>
      </c>
      <c r="BQ55" s="12" t="s">
        <v>88</v>
      </c>
      <c r="BR55" s="12" t="s">
        <v>88</v>
      </c>
      <c r="BS55" s="12" t="s">
        <v>88</v>
      </c>
      <c r="BT55" s="12" t="s">
        <v>232</v>
      </c>
      <c r="BU55" s="12" t="s">
        <v>232</v>
      </c>
      <c r="BV55" s="6"/>
      <c r="BW55" s="13"/>
      <c r="BX55" s="13"/>
    </row>
    <row r="56" spans="1:76" ht="30" customHeight="1" x14ac:dyDescent="0.2">
      <c r="A56" s="6">
        <v>2019</v>
      </c>
      <c r="B56" s="7" t="s">
        <v>377</v>
      </c>
      <c r="C56" s="8" t="s">
        <v>389</v>
      </c>
      <c r="D56" s="9">
        <v>91</v>
      </c>
      <c r="E56" s="7" t="s">
        <v>408</v>
      </c>
      <c r="F56" s="7" t="s">
        <v>135</v>
      </c>
      <c r="G56" s="7">
        <v>2</v>
      </c>
      <c r="H56" s="7" t="s">
        <v>79</v>
      </c>
      <c r="I56" s="7">
        <v>26</v>
      </c>
      <c r="J56" s="8" t="s">
        <v>80</v>
      </c>
      <c r="K56" s="7">
        <v>2619</v>
      </c>
      <c r="L56" s="8" t="s">
        <v>136</v>
      </c>
      <c r="M56" s="7" t="s">
        <v>390</v>
      </c>
      <c r="N56" s="8" t="s">
        <v>391</v>
      </c>
      <c r="O56" s="7" t="s">
        <v>409</v>
      </c>
      <c r="P56" s="8" t="s">
        <v>410</v>
      </c>
      <c r="Q56" s="7" t="s">
        <v>411</v>
      </c>
      <c r="R56" s="8" t="s">
        <v>410</v>
      </c>
      <c r="S56" s="11">
        <v>43747</v>
      </c>
      <c r="T56" s="12" t="s">
        <v>88</v>
      </c>
      <c r="U56" s="12" t="s">
        <v>88</v>
      </c>
      <c r="V56" s="12" t="s">
        <v>88</v>
      </c>
      <c r="W56" s="12" t="s">
        <v>88</v>
      </c>
      <c r="X56" s="12" t="s">
        <v>88</v>
      </c>
      <c r="Y56" s="12" t="s">
        <v>88</v>
      </c>
      <c r="Z56" s="12" t="s">
        <v>88</v>
      </c>
      <c r="AA56" s="12" t="s">
        <v>88</v>
      </c>
      <c r="AB56" s="12" t="s">
        <v>88</v>
      </c>
      <c r="AC56" s="12" t="s">
        <v>88</v>
      </c>
      <c r="AD56" s="12" t="s">
        <v>88</v>
      </c>
      <c r="AE56" s="12" t="s">
        <v>88</v>
      </c>
      <c r="AF56" s="12" t="s">
        <v>88</v>
      </c>
      <c r="AG56" s="12" t="s">
        <v>88</v>
      </c>
      <c r="AH56" s="12" t="s">
        <v>88</v>
      </c>
      <c r="AI56" s="12" t="s">
        <v>88</v>
      </c>
      <c r="AJ56" s="12" t="e">
        <v>#VALUE!</v>
      </c>
      <c r="AK56" s="12" t="s">
        <v>88</v>
      </c>
      <c r="AL56" s="12" t="s">
        <v>88</v>
      </c>
      <c r="AM56" s="12" t="s">
        <v>88</v>
      </c>
      <c r="AN56" s="12" t="s">
        <v>88</v>
      </c>
      <c r="AO56" s="12" t="e">
        <v>#VALUE!</v>
      </c>
      <c r="AP56" s="12" t="s">
        <v>88</v>
      </c>
      <c r="AQ56" s="12" t="s">
        <v>88</v>
      </c>
      <c r="AR56" s="12" t="s">
        <v>88</v>
      </c>
      <c r="AS56" s="12" t="s">
        <v>88</v>
      </c>
      <c r="AT56" s="12" t="s">
        <v>88</v>
      </c>
      <c r="AU56" s="12" t="s">
        <v>88</v>
      </c>
      <c r="AV56" s="12" t="s">
        <v>88</v>
      </c>
      <c r="AW56" s="12" t="s">
        <v>88</v>
      </c>
      <c r="AX56" s="12" t="s">
        <v>88</v>
      </c>
      <c r="AY56" s="12" t="s">
        <v>88</v>
      </c>
      <c r="AZ56" s="12" t="s">
        <v>88</v>
      </c>
      <c r="BA56" s="12" t="s">
        <v>88</v>
      </c>
      <c r="BB56" s="12" t="s">
        <v>88</v>
      </c>
      <c r="BC56" s="12" t="s">
        <v>88</v>
      </c>
      <c r="BD56" s="12" t="s">
        <v>88</v>
      </c>
      <c r="BE56" s="12" t="s">
        <v>88</v>
      </c>
      <c r="BF56" s="12" t="s">
        <v>88</v>
      </c>
      <c r="BG56" s="12" t="s">
        <v>88</v>
      </c>
      <c r="BH56" s="12" t="s">
        <v>88</v>
      </c>
      <c r="BI56" s="12" t="s">
        <v>88</v>
      </c>
      <c r="BJ56" s="12" t="s">
        <v>88</v>
      </c>
      <c r="BK56" s="12" t="s">
        <v>88</v>
      </c>
      <c r="BL56" s="12" t="s">
        <v>88</v>
      </c>
      <c r="BM56" s="12" t="s">
        <v>88</v>
      </c>
      <c r="BN56" s="12" t="s">
        <v>88</v>
      </c>
      <c r="BO56" s="12" t="s">
        <v>88</v>
      </c>
      <c r="BP56" s="12" t="s">
        <v>88</v>
      </c>
      <c r="BQ56" s="12" t="s">
        <v>88</v>
      </c>
      <c r="BR56" s="12" t="s">
        <v>88</v>
      </c>
      <c r="BS56" s="12" t="s">
        <v>88</v>
      </c>
      <c r="BT56" s="12" t="s">
        <v>232</v>
      </c>
      <c r="BU56" s="12" t="s">
        <v>232</v>
      </c>
      <c r="BV56" s="6"/>
      <c r="BW56" s="13"/>
      <c r="BX56" s="13"/>
    </row>
    <row r="57" spans="1:76" ht="30" customHeight="1" x14ac:dyDescent="0.2">
      <c r="A57" s="6">
        <v>2019</v>
      </c>
      <c r="B57" s="7" t="s">
        <v>377</v>
      </c>
      <c r="C57" s="8" t="s">
        <v>389</v>
      </c>
      <c r="D57" s="9">
        <v>34</v>
      </c>
      <c r="E57" s="7" t="s">
        <v>134</v>
      </c>
      <c r="F57" s="7" t="s">
        <v>135</v>
      </c>
      <c r="G57" s="7">
        <v>2</v>
      </c>
      <c r="H57" s="7" t="s">
        <v>79</v>
      </c>
      <c r="I57" s="7">
        <v>26</v>
      </c>
      <c r="J57" s="8" t="s">
        <v>80</v>
      </c>
      <c r="K57" s="7">
        <v>2619</v>
      </c>
      <c r="L57" s="8" t="s">
        <v>136</v>
      </c>
      <c r="M57" s="7" t="s">
        <v>390</v>
      </c>
      <c r="N57" s="8" t="s">
        <v>391</v>
      </c>
      <c r="O57" s="7" t="s">
        <v>409</v>
      </c>
      <c r="P57" s="8" t="s">
        <v>410</v>
      </c>
      <c r="Q57" s="7" t="s">
        <v>411</v>
      </c>
      <c r="R57" s="8" t="s">
        <v>410</v>
      </c>
      <c r="S57" s="11">
        <v>43748</v>
      </c>
      <c r="T57" s="12">
        <v>2.5</v>
      </c>
      <c r="U57" s="12">
        <v>0.54</v>
      </c>
      <c r="V57" s="12">
        <v>1.49</v>
      </c>
      <c r="W57" s="12">
        <v>4.4000000000000004</v>
      </c>
      <c r="X57" s="12">
        <v>4.49</v>
      </c>
      <c r="Y57" s="12">
        <v>415</v>
      </c>
      <c r="Z57" s="12">
        <v>480</v>
      </c>
      <c r="AA57" s="12">
        <v>20.3</v>
      </c>
      <c r="AB57" s="12">
        <v>21</v>
      </c>
      <c r="AC57" s="12">
        <v>4695</v>
      </c>
      <c r="AD57" s="12">
        <v>3263</v>
      </c>
      <c r="AE57" s="12" t="s">
        <v>88</v>
      </c>
      <c r="AF57" s="12" t="s">
        <v>88</v>
      </c>
      <c r="AG57" s="12">
        <v>17</v>
      </c>
      <c r="AH57" s="12" t="s">
        <v>88</v>
      </c>
      <c r="AI57" s="12" t="s">
        <v>88</v>
      </c>
      <c r="AJ57" s="12" t="e">
        <v>#VALUE!</v>
      </c>
      <c r="AK57" s="12" t="s">
        <v>88</v>
      </c>
      <c r="AL57" s="12">
        <v>1369</v>
      </c>
      <c r="AM57" s="12" t="s">
        <v>400</v>
      </c>
      <c r="AN57" s="12">
        <v>73.099999999999994</v>
      </c>
      <c r="AO57" s="12" t="e">
        <v>#VALUE!</v>
      </c>
      <c r="AP57" s="12">
        <v>1.18</v>
      </c>
      <c r="AQ57" s="12" t="s">
        <v>88</v>
      </c>
      <c r="AR57" s="12" t="s">
        <v>88</v>
      </c>
      <c r="AS57" s="12" t="s">
        <v>88</v>
      </c>
      <c r="AT57" s="12" t="s">
        <v>88</v>
      </c>
      <c r="AU57" s="12" t="s">
        <v>88</v>
      </c>
      <c r="AV57" s="12" t="s">
        <v>88</v>
      </c>
      <c r="AW57" s="12" t="s">
        <v>88</v>
      </c>
      <c r="AX57" s="12" t="s">
        <v>88</v>
      </c>
      <c r="AY57" s="12" t="s">
        <v>88</v>
      </c>
      <c r="AZ57" s="12" t="s">
        <v>88</v>
      </c>
      <c r="BA57" s="12" t="s">
        <v>88</v>
      </c>
      <c r="BB57" s="12" t="s">
        <v>88</v>
      </c>
      <c r="BC57" s="12" t="s">
        <v>88</v>
      </c>
      <c r="BD57" s="12" t="s">
        <v>88</v>
      </c>
      <c r="BE57" s="12" t="s">
        <v>88</v>
      </c>
      <c r="BF57" s="12" t="s">
        <v>88</v>
      </c>
      <c r="BG57" s="12" t="s">
        <v>88</v>
      </c>
      <c r="BH57" s="12" t="s">
        <v>88</v>
      </c>
      <c r="BI57" s="12" t="s">
        <v>88</v>
      </c>
      <c r="BJ57" s="12" t="s">
        <v>88</v>
      </c>
      <c r="BK57" s="12" t="s">
        <v>88</v>
      </c>
      <c r="BL57" s="12" t="s">
        <v>88</v>
      </c>
      <c r="BM57" s="12" t="s">
        <v>88</v>
      </c>
      <c r="BN57" s="12">
        <v>7.63</v>
      </c>
      <c r="BO57" s="12">
        <v>3.93</v>
      </c>
      <c r="BP57" s="12">
        <v>2.15</v>
      </c>
      <c r="BQ57" s="12" t="s">
        <v>88</v>
      </c>
      <c r="BR57" s="12" t="s">
        <v>88</v>
      </c>
      <c r="BS57" s="12" t="s">
        <v>88</v>
      </c>
      <c r="BT57" s="12">
        <f>+AD57*U57*(0.0036*T57)</f>
        <v>15.858180000000001</v>
      </c>
      <c r="BU57" s="12">
        <f>+T57*U57*AL57*0.0036</f>
        <v>6.65334</v>
      </c>
      <c r="BV57" s="6"/>
      <c r="BW57" s="13"/>
      <c r="BX57" s="13"/>
    </row>
    <row r="58" spans="1:76" ht="30" customHeight="1" x14ac:dyDescent="0.2">
      <c r="A58" s="6">
        <v>2019</v>
      </c>
      <c r="B58" s="7" t="s">
        <v>377</v>
      </c>
      <c r="C58" s="8" t="s">
        <v>389</v>
      </c>
      <c r="D58" s="9">
        <v>91</v>
      </c>
      <c r="E58" s="7" t="s">
        <v>134</v>
      </c>
      <c r="F58" s="7" t="s">
        <v>135</v>
      </c>
      <c r="G58" s="7">
        <v>2</v>
      </c>
      <c r="H58" s="7" t="s">
        <v>79</v>
      </c>
      <c r="I58" s="7">
        <v>26</v>
      </c>
      <c r="J58" s="8" t="s">
        <v>80</v>
      </c>
      <c r="K58" s="7">
        <v>2619</v>
      </c>
      <c r="L58" s="8" t="s">
        <v>136</v>
      </c>
      <c r="M58" s="7" t="s">
        <v>390</v>
      </c>
      <c r="N58" s="8" t="s">
        <v>391</v>
      </c>
      <c r="O58" s="7" t="s">
        <v>409</v>
      </c>
      <c r="P58" s="8" t="s">
        <v>410</v>
      </c>
      <c r="Q58" s="7" t="s">
        <v>411</v>
      </c>
      <c r="R58" s="8" t="s">
        <v>410</v>
      </c>
      <c r="S58" s="11">
        <v>43747</v>
      </c>
      <c r="T58" s="12" t="s">
        <v>88</v>
      </c>
      <c r="U58" s="12" t="s">
        <v>88</v>
      </c>
      <c r="V58" s="12" t="s">
        <v>88</v>
      </c>
      <c r="W58" s="12" t="s">
        <v>88</v>
      </c>
      <c r="X58" s="12" t="s">
        <v>88</v>
      </c>
      <c r="Y58" s="12" t="s">
        <v>88</v>
      </c>
      <c r="Z58" s="12" t="s">
        <v>88</v>
      </c>
      <c r="AA58" s="12" t="s">
        <v>88</v>
      </c>
      <c r="AB58" s="12" t="s">
        <v>88</v>
      </c>
      <c r="AC58" s="12" t="s">
        <v>88</v>
      </c>
      <c r="AD58" s="12" t="s">
        <v>88</v>
      </c>
      <c r="AE58" s="12" t="s">
        <v>88</v>
      </c>
      <c r="AF58" s="12" t="s">
        <v>88</v>
      </c>
      <c r="AG58" s="12" t="s">
        <v>88</v>
      </c>
      <c r="AH58" s="12" t="s">
        <v>88</v>
      </c>
      <c r="AI58" s="12" t="s">
        <v>88</v>
      </c>
      <c r="AJ58" s="12" t="e">
        <v>#VALUE!</v>
      </c>
      <c r="AK58" s="12" t="s">
        <v>88</v>
      </c>
      <c r="AL58" s="12" t="s">
        <v>88</v>
      </c>
      <c r="AM58" s="12" t="s">
        <v>88</v>
      </c>
      <c r="AN58" s="12" t="s">
        <v>88</v>
      </c>
      <c r="AO58" s="12" t="e">
        <v>#VALUE!</v>
      </c>
      <c r="AP58" s="12" t="s">
        <v>88</v>
      </c>
      <c r="AQ58" s="12" t="s">
        <v>88</v>
      </c>
      <c r="AR58" s="12" t="s">
        <v>88</v>
      </c>
      <c r="AS58" s="12" t="s">
        <v>88</v>
      </c>
      <c r="AT58" s="12" t="s">
        <v>88</v>
      </c>
      <c r="AU58" s="12" t="s">
        <v>88</v>
      </c>
      <c r="AV58" s="12" t="s">
        <v>88</v>
      </c>
      <c r="AW58" s="12" t="s">
        <v>88</v>
      </c>
      <c r="AX58" s="12" t="s">
        <v>88</v>
      </c>
      <c r="AY58" s="12" t="s">
        <v>88</v>
      </c>
      <c r="AZ58" s="12" t="s">
        <v>88</v>
      </c>
      <c r="BA58" s="12" t="s">
        <v>88</v>
      </c>
      <c r="BB58" s="12" t="s">
        <v>88</v>
      </c>
      <c r="BC58" s="12" t="s">
        <v>88</v>
      </c>
      <c r="BD58" s="12" t="s">
        <v>88</v>
      </c>
      <c r="BE58" s="12" t="s">
        <v>88</v>
      </c>
      <c r="BF58" s="12" t="s">
        <v>88</v>
      </c>
      <c r="BG58" s="12" t="s">
        <v>88</v>
      </c>
      <c r="BH58" s="12" t="s">
        <v>88</v>
      </c>
      <c r="BI58" s="12" t="s">
        <v>88</v>
      </c>
      <c r="BJ58" s="12" t="s">
        <v>88</v>
      </c>
      <c r="BK58" s="12" t="s">
        <v>88</v>
      </c>
      <c r="BL58" s="12" t="s">
        <v>88</v>
      </c>
      <c r="BM58" s="12" t="s">
        <v>88</v>
      </c>
      <c r="BN58" s="12" t="s">
        <v>88</v>
      </c>
      <c r="BO58" s="12" t="s">
        <v>88</v>
      </c>
      <c r="BP58" s="12" t="s">
        <v>88</v>
      </c>
      <c r="BQ58" s="12" t="s">
        <v>88</v>
      </c>
      <c r="BR58" s="12" t="s">
        <v>88</v>
      </c>
      <c r="BS58" s="12" t="s">
        <v>88</v>
      </c>
      <c r="BT58" s="12" t="s">
        <v>232</v>
      </c>
      <c r="BU58" s="12" t="s">
        <v>232</v>
      </c>
      <c r="BV58" s="6"/>
      <c r="BW58" s="13"/>
      <c r="BX58" s="13"/>
    </row>
    <row r="59" spans="1:76" ht="30" customHeight="1" x14ac:dyDescent="0.2">
      <c r="A59" s="6">
        <v>2019</v>
      </c>
      <c r="B59" s="7" t="s">
        <v>377</v>
      </c>
      <c r="C59" s="8" t="s">
        <v>389</v>
      </c>
      <c r="D59" s="9">
        <v>34</v>
      </c>
      <c r="E59" s="7" t="s">
        <v>134</v>
      </c>
      <c r="F59" s="7" t="s">
        <v>135</v>
      </c>
      <c r="G59" s="7">
        <v>2</v>
      </c>
      <c r="H59" s="7" t="s">
        <v>79</v>
      </c>
      <c r="I59" s="7">
        <v>26</v>
      </c>
      <c r="J59" s="8" t="s">
        <v>80</v>
      </c>
      <c r="K59" s="7">
        <v>2619</v>
      </c>
      <c r="L59" s="8" t="s">
        <v>136</v>
      </c>
      <c r="M59" s="7" t="s">
        <v>390</v>
      </c>
      <c r="N59" s="8" t="s">
        <v>391</v>
      </c>
      <c r="O59" s="7" t="s">
        <v>412</v>
      </c>
      <c r="P59" s="8" t="s">
        <v>413</v>
      </c>
      <c r="Q59" s="7" t="s">
        <v>414</v>
      </c>
      <c r="R59" s="8" t="s">
        <v>415</v>
      </c>
      <c r="S59" s="11">
        <v>43747</v>
      </c>
      <c r="T59" s="12">
        <v>3</v>
      </c>
      <c r="U59" s="12">
        <v>1.93</v>
      </c>
      <c r="V59" s="12">
        <v>4.1500000000000004</v>
      </c>
      <c r="W59" s="12">
        <v>3.95</v>
      </c>
      <c r="X59" s="12">
        <v>4.9800000000000004</v>
      </c>
      <c r="Y59" s="12">
        <v>337</v>
      </c>
      <c r="Z59" s="12">
        <v>3340</v>
      </c>
      <c r="AA59" s="12">
        <v>20.5</v>
      </c>
      <c r="AB59" s="12">
        <v>21.1</v>
      </c>
      <c r="AC59" s="12">
        <v>4584</v>
      </c>
      <c r="AD59" s="12">
        <v>3716</v>
      </c>
      <c r="AE59" s="12" t="s">
        <v>88</v>
      </c>
      <c r="AF59" s="12" t="s">
        <v>88</v>
      </c>
      <c r="AG59" s="12">
        <v>23</v>
      </c>
      <c r="AH59" s="12" t="s">
        <v>88</v>
      </c>
      <c r="AI59" s="12" t="s">
        <v>88</v>
      </c>
      <c r="AJ59" s="12" t="e">
        <v>#VALUE!</v>
      </c>
      <c r="AK59" s="12" t="s">
        <v>88</v>
      </c>
      <c r="AL59" s="12">
        <v>756</v>
      </c>
      <c r="AM59" s="12">
        <v>0.3</v>
      </c>
      <c r="AN59" s="12">
        <v>56.7</v>
      </c>
      <c r="AO59" s="12" t="e">
        <v>#VALUE!</v>
      </c>
      <c r="AP59" s="12">
        <v>0.88400000000000001</v>
      </c>
      <c r="AQ59" s="12" t="s">
        <v>88</v>
      </c>
      <c r="AR59" s="12" t="s">
        <v>88</v>
      </c>
      <c r="AS59" s="12" t="s">
        <v>88</v>
      </c>
      <c r="AT59" s="12" t="s">
        <v>88</v>
      </c>
      <c r="AU59" s="12" t="s">
        <v>88</v>
      </c>
      <c r="AV59" s="12" t="s">
        <v>88</v>
      </c>
      <c r="AW59" s="12" t="s">
        <v>88</v>
      </c>
      <c r="AX59" s="12" t="s">
        <v>88</v>
      </c>
      <c r="AY59" s="12" t="s">
        <v>88</v>
      </c>
      <c r="AZ59" s="12" t="s">
        <v>88</v>
      </c>
      <c r="BA59" s="12" t="s">
        <v>88</v>
      </c>
      <c r="BB59" s="12" t="s">
        <v>88</v>
      </c>
      <c r="BC59" s="12" t="s">
        <v>88</v>
      </c>
      <c r="BD59" s="12" t="s">
        <v>88</v>
      </c>
      <c r="BE59" s="12" t="s">
        <v>88</v>
      </c>
      <c r="BF59" s="12" t="s">
        <v>88</v>
      </c>
      <c r="BG59" s="12" t="s">
        <v>88</v>
      </c>
      <c r="BH59" s="12" t="s">
        <v>88</v>
      </c>
      <c r="BI59" s="12" t="s">
        <v>88</v>
      </c>
      <c r="BJ59" s="12" t="s">
        <v>88</v>
      </c>
      <c r="BK59" s="12" t="s">
        <v>88</v>
      </c>
      <c r="BL59" s="12" t="s">
        <v>88</v>
      </c>
      <c r="BM59" s="12" t="s">
        <v>88</v>
      </c>
      <c r="BN59" s="12">
        <v>7.05</v>
      </c>
      <c r="BO59" s="12">
        <v>3.16</v>
      </c>
      <c r="BP59" s="12">
        <v>2</v>
      </c>
      <c r="BQ59" s="12" t="s">
        <v>88</v>
      </c>
      <c r="BR59" s="12" t="s">
        <v>88</v>
      </c>
      <c r="BS59" s="12" t="s">
        <v>88</v>
      </c>
      <c r="BT59" s="12">
        <f>+AD59*U59*(0.0036*T59)</f>
        <v>77.456304000000003</v>
      </c>
      <c r="BU59" s="12">
        <f>+T59*U59*AL59*0.0036</f>
        <v>15.758063999999999</v>
      </c>
      <c r="BV59" s="6"/>
      <c r="BW59" s="13"/>
      <c r="BX59" s="13"/>
    </row>
    <row r="60" spans="1:76" ht="30" customHeight="1" x14ac:dyDescent="0.2">
      <c r="A60" s="6">
        <v>2019</v>
      </c>
      <c r="B60" s="7" t="s">
        <v>377</v>
      </c>
      <c r="C60" s="8" t="s">
        <v>389</v>
      </c>
      <c r="D60" s="9">
        <v>91</v>
      </c>
      <c r="E60" s="7" t="s">
        <v>408</v>
      </c>
      <c r="F60" s="7" t="s">
        <v>135</v>
      </c>
      <c r="G60" s="7">
        <v>2</v>
      </c>
      <c r="H60" s="7" t="s">
        <v>79</v>
      </c>
      <c r="I60" s="7">
        <v>26</v>
      </c>
      <c r="J60" s="8" t="s">
        <v>80</v>
      </c>
      <c r="K60" s="7">
        <v>2619</v>
      </c>
      <c r="L60" s="8" t="s">
        <v>136</v>
      </c>
      <c r="M60" s="7" t="s">
        <v>390</v>
      </c>
      <c r="N60" s="8" t="s">
        <v>391</v>
      </c>
      <c r="O60" s="7" t="s">
        <v>416</v>
      </c>
      <c r="P60" s="8" t="s">
        <v>417</v>
      </c>
      <c r="Q60" s="7" t="s">
        <v>418</v>
      </c>
      <c r="R60" s="8" t="s">
        <v>417</v>
      </c>
      <c r="S60" s="11">
        <v>43745</v>
      </c>
      <c r="T60" s="12">
        <v>1.33</v>
      </c>
      <c r="U60" s="12">
        <v>1.86</v>
      </c>
      <c r="V60" s="12">
        <v>4.1100000000000003</v>
      </c>
      <c r="W60" s="12">
        <v>4.09</v>
      </c>
      <c r="X60" s="12">
        <v>4.16</v>
      </c>
      <c r="Y60" s="12">
        <v>653</v>
      </c>
      <c r="Z60" s="12">
        <v>744</v>
      </c>
      <c r="AA60" s="12">
        <v>21.8</v>
      </c>
      <c r="AB60" s="12">
        <v>23.1</v>
      </c>
      <c r="AC60" s="12">
        <v>9364</v>
      </c>
      <c r="AD60" s="12">
        <v>3083</v>
      </c>
      <c r="AE60" s="12" t="s">
        <v>88</v>
      </c>
      <c r="AF60" s="12" t="s">
        <v>88</v>
      </c>
      <c r="AG60" s="12">
        <v>14</v>
      </c>
      <c r="AH60" s="12" t="s">
        <v>88</v>
      </c>
      <c r="AI60" s="12" t="s">
        <v>88</v>
      </c>
      <c r="AJ60" s="12" t="e">
        <v>#VALUE!</v>
      </c>
      <c r="AK60" s="12" t="s">
        <v>88</v>
      </c>
      <c r="AL60" s="12">
        <v>2305</v>
      </c>
      <c r="AM60" s="12" t="s">
        <v>400</v>
      </c>
      <c r="AN60" s="12">
        <v>152</v>
      </c>
      <c r="AO60" s="12" t="e">
        <v>#VALUE!</v>
      </c>
      <c r="AP60" s="12">
        <v>1.33</v>
      </c>
      <c r="AQ60" s="12" t="s">
        <v>88</v>
      </c>
      <c r="AR60" s="12" t="s">
        <v>88</v>
      </c>
      <c r="AS60" s="12" t="s">
        <v>88</v>
      </c>
      <c r="AT60" s="12" t="s">
        <v>88</v>
      </c>
      <c r="AU60" s="12" t="s">
        <v>88</v>
      </c>
      <c r="AV60" s="12" t="s">
        <v>88</v>
      </c>
      <c r="AW60" s="12" t="s">
        <v>88</v>
      </c>
      <c r="AX60" s="12" t="s">
        <v>88</v>
      </c>
      <c r="AY60" s="12" t="s">
        <v>88</v>
      </c>
      <c r="AZ60" s="12" t="s">
        <v>88</v>
      </c>
      <c r="BA60" s="12" t="s">
        <v>88</v>
      </c>
      <c r="BB60" s="12" t="s">
        <v>88</v>
      </c>
      <c r="BC60" s="12" t="s">
        <v>88</v>
      </c>
      <c r="BD60" s="12" t="s">
        <v>88</v>
      </c>
      <c r="BE60" s="12" t="s">
        <v>88</v>
      </c>
      <c r="BF60" s="12" t="s">
        <v>88</v>
      </c>
      <c r="BG60" s="12" t="s">
        <v>88</v>
      </c>
      <c r="BH60" s="12" t="s">
        <v>88</v>
      </c>
      <c r="BI60" s="12" t="s">
        <v>88</v>
      </c>
      <c r="BJ60" s="12" t="s">
        <v>88</v>
      </c>
      <c r="BK60" s="12" t="s">
        <v>88</v>
      </c>
      <c r="BL60" s="12" t="s">
        <v>88</v>
      </c>
      <c r="BM60" s="12" t="s">
        <v>88</v>
      </c>
      <c r="BN60" s="12">
        <v>35.4</v>
      </c>
      <c r="BO60" s="12">
        <v>20.3</v>
      </c>
      <c r="BP60" s="12">
        <v>10</v>
      </c>
      <c r="BQ60" s="12" t="s">
        <v>88</v>
      </c>
      <c r="BR60" s="12" t="s">
        <v>88</v>
      </c>
      <c r="BS60" s="12" t="s">
        <v>88</v>
      </c>
      <c r="BT60" s="12">
        <f>+AD60*U60*(0.0036*T60)</f>
        <v>27.456211440000001</v>
      </c>
      <c r="BU60" s="12">
        <f>+T60*U60*AL60*0.0036</f>
        <v>20.5275924</v>
      </c>
      <c r="BV60" s="6"/>
      <c r="BW60" s="13"/>
      <c r="BX60" s="13"/>
    </row>
    <row r="61" spans="1:76" ht="30" customHeight="1" x14ac:dyDescent="0.2">
      <c r="A61" s="6">
        <v>2019</v>
      </c>
      <c r="B61" s="7" t="s">
        <v>377</v>
      </c>
      <c r="C61" s="8" t="s">
        <v>389</v>
      </c>
      <c r="D61" s="9">
        <v>91</v>
      </c>
      <c r="E61" s="7" t="s">
        <v>408</v>
      </c>
      <c r="F61" s="7" t="s">
        <v>135</v>
      </c>
      <c r="G61" s="7">
        <v>2</v>
      </c>
      <c r="H61" s="7" t="s">
        <v>79</v>
      </c>
      <c r="I61" s="7">
        <v>26</v>
      </c>
      <c r="J61" s="8" t="s">
        <v>80</v>
      </c>
      <c r="K61" s="7">
        <v>2619</v>
      </c>
      <c r="L61" s="8" t="s">
        <v>136</v>
      </c>
      <c r="M61" s="7" t="s">
        <v>390</v>
      </c>
      <c r="N61" s="8" t="s">
        <v>391</v>
      </c>
      <c r="O61" s="7" t="s">
        <v>409</v>
      </c>
      <c r="P61" s="8" t="s">
        <v>410</v>
      </c>
      <c r="Q61" s="7" t="s">
        <v>411</v>
      </c>
      <c r="R61" s="8" t="s">
        <v>410</v>
      </c>
      <c r="S61" s="11">
        <v>43747</v>
      </c>
      <c r="T61" s="12">
        <v>5</v>
      </c>
      <c r="U61" s="12">
        <v>1.01</v>
      </c>
      <c r="V61" s="12">
        <v>4.0599999999999996</v>
      </c>
      <c r="W61" s="12">
        <v>4</v>
      </c>
      <c r="X61" s="12">
        <v>4.12</v>
      </c>
      <c r="Y61" s="12">
        <v>607</v>
      </c>
      <c r="Z61" s="12">
        <v>782</v>
      </c>
      <c r="AA61" s="12">
        <v>20.7</v>
      </c>
      <c r="AB61" s="12">
        <v>24.6</v>
      </c>
      <c r="AC61" s="12">
        <v>5332</v>
      </c>
      <c r="AD61" s="12">
        <v>3904</v>
      </c>
      <c r="AE61" s="12" t="s">
        <v>88</v>
      </c>
      <c r="AF61" s="12" t="s">
        <v>88</v>
      </c>
      <c r="AG61" s="12" t="s">
        <v>258</v>
      </c>
      <c r="AH61" s="12" t="s">
        <v>88</v>
      </c>
      <c r="AI61" s="12" t="s">
        <v>88</v>
      </c>
      <c r="AJ61" s="12" t="e">
        <v>#VALUE!</v>
      </c>
      <c r="AK61" s="12" t="s">
        <v>88</v>
      </c>
      <c r="AL61" s="12">
        <v>281</v>
      </c>
      <c r="AM61" s="12">
        <v>80</v>
      </c>
      <c r="AN61" s="12">
        <v>44.3</v>
      </c>
      <c r="AO61" s="12" t="e">
        <v>#VALUE!</v>
      </c>
      <c r="AP61" s="12">
        <v>0.28799999999999998</v>
      </c>
      <c r="AQ61" s="12" t="s">
        <v>88</v>
      </c>
      <c r="AR61" s="12" t="s">
        <v>88</v>
      </c>
      <c r="AS61" s="12" t="s">
        <v>88</v>
      </c>
      <c r="AT61" s="12" t="s">
        <v>88</v>
      </c>
      <c r="AU61" s="12" t="s">
        <v>88</v>
      </c>
      <c r="AV61" s="12" t="s">
        <v>88</v>
      </c>
      <c r="AW61" s="12" t="s">
        <v>88</v>
      </c>
      <c r="AX61" s="12" t="s">
        <v>88</v>
      </c>
      <c r="AY61" s="12" t="s">
        <v>88</v>
      </c>
      <c r="AZ61" s="12" t="s">
        <v>88</v>
      </c>
      <c r="BA61" s="12" t="s">
        <v>88</v>
      </c>
      <c r="BB61" s="12" t="s">
        <v>88</v>
      </c>
      <c r="BC61" s="12" t="s">
        <v>88</v>
      </c>
      <c r="BD61" s="12" t="s">
        <v>88</v>
      </c>
      <c r="BE61" s="12" t="s">
        <v>88</v>
      </c>
      <c r="BF61" s="12" t="s">
        <v>88</v>
      </c>
      <c r="BG61" s="12" t="s">
        <v>88</v>
      </c>
      <c r="BH61" s="12" t="s">
        <v>88</v>
      </c>
      <c r="BI61" s="12" t="s">
        <v>88</v>
      </c>
      <c r="BJ61" s="12" t="s">
        <v>88</v>
      </c>
      <c r="BK61" s="12" t="s">
        <v>88</v>
      </c>
      <c r="BL61" s="12" t="s">
        <v>88</v>
      </c>
      <c r="BM61" s="12" t="s">
        <v>88</v>
      </c>
      <c r="BN61" s="12">
        <v>5.92</v>
      </c>
      <c r="BO61" s="12">
        <v>2.3199999999999998</v>
      </c>
      <c r="BP61" s="12">
        <v>1.1599999999999999</v>
      </c>
      <c r="BQ61" s="12" t="s">
        <v>88</v>
      </c>
      <c r="BR61" s="12" t="s">
        <v>88</v>
      </c>
      <c r="BS61" s="12" t="s">
        <v>88</v>
      </c>
      <c r="BT61" s="12">
        <f>+AD61*U61*(0.0036*T61)</f>
        <v>70.974719999999991</v>
      </c>
      <c r="BU61" s="12">
        <f>+T61*U61*AL61*0.0036</f>
        <v>5.1085799999999999</v>
      </c>
      <c r="BV61" s="6"/>
      <c r="BW61" s="13"/>
      <c r="BX61" s="13"/>
    </row>
    <row r="62" spans="1:76" ht="30" customHeight="1" x14ac:dyDescent="0.2">
      <c r="A62" s="6">
        <v>2019</v>
      </c>
      <c r="B62" s="7" t="s">
        <v>377</v>
      </c>
      <c r="C62" s="8" t="s">
        <v>389</v>
      </c>
      <c r="D62" s="9">
        <v>91</v>
      </c>
      <c r="E62" s="7" t="s">
        <v>408</v>
      </c>
      <c r="F62" s="7" t="s">
        <v>135</v>
      </c>
      <c r="G62" s="7">
        <v>2</v>
      </c>
      <c r="H62" s="7" t="s">
        <v>79</v>
      </c>
      <c r="I62" s="7">
        <v>26</v>
      </c>
      <c r="J62" s="8" t="s">
        <v>80</v>
      </c>
      <c r="K62" s="7">
        <v>2619</v>
      </c>
      <c r="L62" s="8" t="s">
        <v>136</v>
      </c>
      <c r="M62" s="7" t="s">
        <v>390</v>
      </c>
      <c r="N62" s="8" t="s">
        <v>391</v>
      </c>
      <c r="O62" s="7" t="s">
        <v>416</v>
      </c>
      <c r="P62" s="8" t="s">
        <v>417</v>
      </c>
      <c r="Q62" s="7" t="s">
        <v>419</v>
      </c>
      <c r="R62" s="8" t="s">
        <v>420</v>
      </c>
      <c r="S62" s="11">
        <v>43747</v>
      </c>
      <c r="T62" s="12" t="s">
        <v>88</v>
      </c>
      <c r="U62" s="12" t="s">
        <v>88</v>
      </c>
      <c r="V62" s="12" t="s">
        <v>88</v>
      </c>
      <c r="W62" s="12" t="s">
        <v>88</v>
      </c>
      <c r="X62" s="12" t="s">
        <v>88</v>
      </c>
      <c r="Y62" s="12" t="s">
        <v>88</v>
      </c>
      <c r="Z62" s="12" t="s">
        <v>88</v>
      </c>
      <c r="AA62" s="12" t="s">
        <v>88</v>
      </c>
      <c r="AB62" s="12" t="s">
        <v>88</v>
      </c>
      <c r="AC62" s="12" t="s">
        <v>88</v>
      </c>
      <c r="AD62" s="12" t="s">
        <v>88</v>
      </c>
      <c r="AE62" s="12" t="s">
        <v>88</v>
      </c>
      <c r="AF62" s="12" t="s">
        <v>88</v>
      </c>
      <c r="AG62" s="12" t="s">
        <v>88</v>
      </c>
      <c r="AH62" s="12" t="s">
        <v>88</v>
      </c>
      <c r="AI62" s="12" t="s">
        <v>88</v>
      </c>
      <c r="AJ62" s="12" t="e">
        <v>#VALUE!</v>
      </c>
      <c r="AK62" s="12" t="s">
        <v>88</v>
      </c>
      <c r="AL62" s="12" t="s">
        <v>88</v>
      </c>
      <c r="AM62" s="12" t="s">
        <v>88</v>
      </c>
      <c r="AN62" s="12" t="s">
        <v>88</v>
      </c>
      <c r="AO62" s="12" t="e">
        <v>#VALUE!</v>
      </c>
      <c r="AP62" s="12" t="s">
        <v>88</v>
      </c>
      <c r="AQ62" s="12" t="s">
        <v>88</v>
      </c>
      <c r="AR62" s="12" t="s">
        <v>88</v>
      </c>
      <c r="AS62" s="12" t="s">
        <v>88</v>
      </c>
      <c r="AT62" s="12" t="s">
        <v>88</v>
      </c>
      <c r="AU62" s="12" t="s">
        <v>88</v>
      </c>
      <c r="AV62" s="12" t="s">
        <v>88</v>
      </c>
      <c r="AW62" s="12" t="s">
        <v>88</v>
      </c>
      <c r="AX62" s="12" t="s">
        <v>88</v>
      </c>
      <c r="AY62" s="12" t="s">
        <v>88</v>
      </c>
      <c r="AZ62" s="12" t="s">
        <v>88</v>
      </c>
      <c r="BA62" s="12" t="s">
        <v>88</v>
      </c>
      <c r="BB62" s="12" t="s">
        <v>88</v>
      </c>
      <c r="BC62" s="12" t="s">
        <v>88</v>
      </c>
      <c r="BD62" s="12" t="s">
        <v>88</v>
      </c>
      <c r="BE62" s="12" t="s">
        <v>88</v>
      </c>
      <c r="BF62" s="12" t="s">
        <v>88</v>
      </c>
      <c r="BG62" s="12" t="s">
        <v>88</v>
      </c>
      <c r="BH62" s="12" t="s">
        <v>88</v>
      </c>
      <c r="BI62" s="12" t="s">
        <v>88</v>
      </c>
      <c r="BJ62" s="12" t="s">
        <v>88</v>
      </c>
      <c r="BK62" s="12" t="s">
        <v>88</v>
      </c>
      <c r="BL62" s="12" t="s">
        <v>88</v>
      </c>
      <c r="BM62" s="12" t="s">
        <v>88</v>
      </c>
      <c r="BN62" s="12" t="s">
        <v>88</v>
      </c>
      <c r="BO62" s="12" t="s">
        <v>88</v>
      </c>
      <c r="BP62" s="12" t="s">
        <v>88</v>
      </c>
      <c r="BQ62" s="12" t="s">
        <v>88</v>
      </c>
      <c r="BR62" s="12" t="s">
        <v>88</v>
      </c>
      <c r="BS62" s="12" t="s">
        <v>88</v>
      </c>
      <c r="BT62" s="12" t="s">
        <v>232</v>
      </c>
      <c r="BU62" s="12" t="s">
        <v>232</v>
      </c>
      <c r="BV62" s="6"/>
      <c r="BW62" s="13"/>
      <c r="BX62" s="13"/>
    </row>
    <row r="63" spans="1:76" ht="30" customHeight="1" x14ac:dyDescent="0.2">
      <c r="A63" s="6">
        <v>2019</v>
      </c>
      <c r="B63" s="7" t="s">
        <v>377</v>
      </c>
      <c r="C63" s="8" t="s">
        <v>389</v>
      </c>
      <c r="D63" s="9">
        <v>91</v>
      </c>
      <c r="E63" s="7" t="s">
        <v>408</v>
      </c>
      <c r="F63" s="7" t="s">
        <v>135</v>
      </c>
      <c r="G63" s="7">
        <v>2</v>
      </c>
      <c r="H63" s="7" t="s">
        <v>79</v>
      </c>
      <c r="I63" s="7">
        <v>26</v>
      </c>
      <c r="J63" s="8" t="s">
        <v>80</v>
      </c>
      <c r="K63" s="7">
        <v>2619</v>
      </c>
      <c r="L63" s="8" t="s">
        <v>136</v>
      </c>
      <c r="M63" s="7" t="s">
        <v>390</v>
      </c>
      <c r="N63" s="8" t="s">
        <v>391</v>
      </c>
      <c r="O63" s="7" t="s">
        <v>421</v>
      </c>
      <c r="P63" s="8" t="s">
        <v>422</v>
      </c>
      <c r="Q63" s="7" t="s">
        <v>423</v>
      </c>
      <c r="R63" s="8" t="s">
        <v>422</v>
      </c>
      <c r="S63" s="11">
        <v>43745</v>
      </c>
      <c r="T63" s="12">
        <v>12</v>
      </c>
      <c r="U63" s="12">
        <v>2.5299999999999998</v>
      </c>
      <c r="V63" s="12">
        <v>4.43</v>
      </c>
      <c r="W63" s="12">
        <v>4.04</v>
      </c>
      <c r="X63" s="12">
        <v>6.07</v>
      </c>
      <c r="Y63" s="12">
        <v>157</v>
      </c>
      <c r="Z63" s="12">
        <v>925</v>
      </c>
      <c r="AA63" s="12">
        <v>20.399999999999999</v>
      </c>
      <c r="AB63" s="12">
        <v>23.9</v>
      </c>
      <c r="AC63" s="12">
        <v>6456</v>
      </c>
      <c r="AD63" s="12">
        <v>4228</v>
      </c>
      <c r="AE63" s="12" t="s">
        <v>88</v>
      </c>
      <c r="AF63" s="12" t="s">
        <v>88</v>
      </c>
      <c r="AG63" s="12">
        <v>59</v>
      </c>
      <c r="AH63" s="12" t="s">
        <v>88</v>
      </c>
      <c r="AI63" s="12" t="s">
        <v>88</v>
      </c>
      <c r="AJ63" s="12" t="e">
        <v>#VALUE!</v>
      </c>
      <c r="AK63" s="12" t="s">
        <v>88</v>
      </c>
      <c r="AL63" s="12">
        <v>874</v>
      </c>
      <c r="AM63" s="12" t="s">
        <v>400</v>
      </c>
      <c r="AN63" s="12">
        <v>61.6</v>
      </c>
      <c r="AO63" s="12" t="e">
        <v>#VALUE!</v>
      </c>
      <c r="AP63" s="12">
        <v>0.73499999999999999</v>
      </c>
      <c r="AQ63" s="12" t="s">
        <v>88</v>
      </c>
      <c r="AR63" s="12" t="s">
        <v>88</v>
      </c>
      <c r="AS63" s="12" t="s">
        <v>88</v>
      </c>
      <c r="AT63" s="12" t="s">
        <v>88</v>
      </c>
      <c r="AU63" s="12" t="s">
        <v>88</v>
      </c>
      <c r="AV63" s="12" t="s">
        <v>88</v>
      </c>
      <c r="AW63" s="12" t="s">
        <v>88</v>
      </c>
      <c r="AX63" s="12" t="s">
        <v>88</v>
      </c>
      <c r="AY63" s="12" t="s">
        <v>88</v>
      </c>
      <c r="AZ63" s="12" t="s">
        <v>88</v>
      </c>
      <c r="BA63" s="12" t="s">
        <v>88</v>
      </c>
      <c r="BB63" s="12" t="s">
        <v>88</v>
      </c>
      <c r="BC63" s="12" t="s">
        <v>88</v>
      </c>
      <c r="BD63" s="12" t="s">
        <v>88</v>
      </c>
      <c r="BE63" s="12" t="s">
        <v>88</v>
      </c>
      <c r="BF63" s="12" t="s">
        <v>88</v>
      </c>
      <c r="BG63" s="12" t="s">
        <v>88</v>
      </c>
      <c r="BH63" s="12" t="s">
        <v>88</v>
      </c>
      <c r="BI63" s="12" t="s">
        <v>88</v>
      </c>
      <c r="BJ63" s="12" t="s">
        <v>88</v>
      </c>
      <c r="BK63" s="12" t="s">
        <v>88</v>
      </c>
      <c r="BL63" s="12" t="s">
        <v>88</v>
      </c>
      <c r="BM63" s="12" t="s">
        <v>88</v>
      </c>
      <c r="BN63" s="12">
        <v>4.8099999999999996</v>
      </c>
      <c r="BO63" s="12">
        <v>1.88</v>
      </c>
      <c r="BP63" s="12">
        <v>0.94799999999999995</v>
      </c>
      <c r="BQ63" s="12" t="s">
        <v>88</v>
      </c>
      <c r="BR63" s="12" t="s">
        <v>88</v>
      </c>
      <c r="BS63" s="12" t="s">
        <v>88</v>
      </c>
      <c r="BT63" s="12">
        <f>+AD63*U63*(0.0036*T63)</f>
        <v>462.10348799999997</v>
      </c>
      <c r="BU63" s="12">
        <f>+T63*U63*AL63*0.0036</f>
        <v>95.524704</v>
      </c>
      <c r="BV63" s="6"/>
      <c r="BW63" s="13"/>
      <c r="BX63" s="13"/>
    </row>
    <row r="64" spans="1:76" ht="30" customHeight="1" x14ac:dyDescent="0.2">
      <c r="A64" s="6">
        <v>2019</v>
      </c>
      <c r="B64" s="7" t="s">
        <v>377</v>
      </c>
      <c r="C64" s="8" t="s">
        <v>389</v>
      </c>
      <c r="D64" s="9">
        <v>91</v>
      </c>
      <c r="E64" s="7" t="s">
        <v>408</v>
      </c>
      <c r="F64" s="7" t="s">
        <v>135</v>
      </c>
      <c r="G64" s="7">
        <v>2</v>
      </c>
      <c r="H64" s="7" t="s">
        <v>79</v>
      </c>
      <c r="I64" s="7">
        <v>26</v>
      </c>
      <c r="J64" s="8" t="s">
        <v>80</v>
      </c>
      <c r="K64" s="7">
        <v>2619</v>
      </c>
      <c r="L64" s="8" t="s">
        <v>136</v>
      </c>
      <c r="M64" s="7" t="s">
        <v>390</v>
      </c>
      <c r="N64" s="8" t="s">
        <v>391</v>
      </c>
      <c r="O64" s="7" t="s">
        <v>416</v>
      </c>
      <c r="P64" s="8" t="s">
        <v>417</v>
      </c>
      <c r="Q64" s="7" t="s">
        <v>424</v>
      </c>
      <c r="R64" s="8"/>
      <c r="S64" s="11">
        <v>43746</v>
      </c>
      <c r="T64" s="12">
        <v>4.25</v>
      </c>
      <c r="U64" s="12">
        <v>1.8</v>
      </c>
      <c r="V64" s="12">
        <v>4.32</v>
      </c>
      <c r="W64" s="12">
        <v>4.33</v>
      </c>
      <c r="X64" s="12">
        <v>7.76</v>
      </c>
      <c r="Y64" s="12">
        <v>75.2</v>
      </c>
      <c r="Z64" s="12">
        <v>973</v>
      </c>
      <c r="AA64" s="12">
        <v>22.1</v>
      </c>
      <c r="AB64" s="12">
        <v>24.9</v>
      </c>
      <c r="AC64" s="12">
        <v>6967</v>
      </c>
      <c r="AD64" s="12">
        <v>4328</v>
      </c>
      <c r="AE64" s="12" t="s">
        <v>88</v>
      </c>
      <c r="AF64" s="12" t="s">
        <v>88</v>
      </c>
      <c r="AG64" s="12">
        <v>26</v>
      </c>
      <c r="AH64" s="12" t="s">
        <v>88</v>
      </c>
      <c r="AI64" s="12" t="s">
        <v>88</v>
      </c>
      <c r="AJ64" s="12" t="e">
        <v>#VALUE!</v>
      </c>
      <c r="AK64" s="12" t="s">
        <v>88</v>
      </c>
      <c r="AL64" s="12">
        <v>825</v>
      </c>
      <c r="AM64" s="12">
        <v>0.1</v>
      </c>
      <c r="AN64" s="12">
        <v>54.5</v>
      </c>
      <c r="AO64" s="12" t="e">
        <v>#VALUE!</v>
      </c>
      <c r="AP64" s="12">
        <v>0.92300000000000004</v>
      </c>
      <c r="AQ64" s="12" t="s">
        <v>88</v>
      </c>
      <c r="AR64" s="12" t="s">
        <v>88</v>
      </c>
      <c r="AS64" s="12" t="s">
        <v>88</v>
      </c>
      <c r="AT64" s="12" t="s">
        <v>88</v>
      </c>
      <c r="AU64" s="12" t="s">
        <v>88</v>
      </c>
      <c r="AV64" s="12" t="s">
        <v>88</v>
      </c>
      <c r="AW64" s="12" t="s">
        <v>88</v>
      </c>
      <c r="AX64" s="12" t="s">
        <v>88</v>
      </c>
      <c r="AY64" s="12" t="s">
        <v>88</v>
      </c>
      <c r="AZ64" s="12" t="s">
        <v>88</v>
      </c>
      <c r="BA64" s="12" t="s">
        <v>88</v>
      </c>
      <c r="BB64" s="12" t="s">
        <v>88</v>
      </c>
      <c r="BC64" s="12" t="s">
        <v>88</v>
      </c>
      <c r="BD64" s="12" t="s">
        <v>88</v>
      </c>
      <c r="BE64" s="12" t="s">
        <v>88</v>
      </c>
      <c r="BF64" s="12" t="s">
        <v>88</v>
      </c>
      <c r="BG64" s="12" t="s">
        <v>88</v>
      </c>
      <c r="BH64" s="12" t="s">
        <v>88</v>
      </c>
      <c r="BI64" s="12" t="s">
        <v>88</v>
      </c>
      <c r="BJ64" s="12" t="s">
        <v>88</v>
      </c>
      <c r="BK64" s="12" t="s">
        <v>88</v>
      </c>
      <c r="BL64" s="12" t="s">
        <v>88</v>
      </c>
      <c r="BM64" s="12" t="s">
        <v>88</v>
      </c>
      <c r="BN64" s="12">
        <v>8.61</v>
      </c>
      <c r="BO64" s="12">
        <v>4.22</v>
      </c>
      <c r="BP64" s="12">
        <v>2.46</v>
      </c>
      <c r="BQ64" s="12" t="s">
        <v>88</v>
      </c>
      <c r="BR64" s="12" t="s">
        <v>88</v>
      </c>
      <c r="BS64" s="12" t="s">
        <v>88</v>
      </c>
      <c r="BT64" s="12">
        <f>+AD64*U64*(0.0036*T64)</f>
        <v>119.19312000000001</v>
      </c>
      <c r="BU64" s="12">
        <f>+T64*U64*AL64*0.0036</f>
        <v>22.720499999999998</v>
      </c>
      <c r="BV64" s="6"/>
      <c r="BW64" s="13"/>
      <c r="BX64" s="13"/>
    </row>
    <row r="65" spans="1:76" ht="30" customHeight="1" x14ac:dyDescent="0.2">
      <c r="A65" s="6">
        <v>2019</v>
      </c>
      <c r="B65" s="7" t="s">
        <v>377</v>
      </c>
      <c r="C65" s="8" t="s">
        <v>389</v>
      </c>
      <c r="D65" s="9">
        <v>91</v>
      </c>
      <c r="E65" s="7" t="s">
        <v>408</v>
      </c>
      <c r="F65" s="7" t="s">
        <v>135</v>
      </c>
      <c r="G65" s="7">
        <v>2</v>
      </c>
      <c r="H65" s="7" t="s">
        <v>79</v>
      </c>
      <c r="I65" s="7">
        <v>26</v>
      </c>
      <c r="J65" s="8" t="s">
        <v>80</v>
      </c>
      <c r="K65" s="7">
        <v>2619</v>
      </c>
      <c r="L65" s="8" t="s">
        <v>136</v>
      </c>
      <c r="M65" s="7" t="s">
        <v>390</v>
      </c>
      <c r="N65" s="8" t="s">
        <v>391</v>
      </c>
      <c r="O65" s="7" t="s">
        <v>409</v>
      </c>
      <c r="P65" s="8" t="s">
        <v>410</v>
      </c>
      <c r="Q65" s="7" t="s">
        <v>411</v>
      </c>
      <c r="R65" s="8" t="s">
        <v>410</v>
      </c>
      <c r="S65" s="11">
        <v>43688</v>
      </c>
      <c r="T65" s="12" t="s">
        <v>88</v>
      </c>
      <c r="U65" s="12" t="s">
        <v>88</v>
      </c>
      <c r="V65" s="12" t="s">
        <v>88</v>
      </c>
      <c r="W65" s="12" t="s">
        <v>88</v>
      </c>
      <c r="X65" s="12" t="s">
        <v>88</v>
      </c>
      <c r="Y65" s="12" t="s">
        <v>88</v>
      </c>
      <c r="Z65" s="12" t="s">
        <v>88</v>
      </c>
      <c r="AA65" s="12" t="s">
        <v>88</v>
      </c>
      <c r="AB65" s="12" t="s">
        <v>88</v>
      </c>
      <c r="AC65" s="12" t="s">
        <v>88</v>
      </c>
      <c r="AD65" s="12" t="s">
        <v>88</v>
      </c>
      <c r="AE65" s="12" t="s">
        <v>88</v>
      </c>
      <c r="AF65" s="12" t="s">
        <v>88</v>
      </c>
      <c r="AG65" s="12" t="s">
        <v>88</v>
      </c>
      <c r="AH65" s="12" t="s">
        <v>88</v>
      </c>
      <c r="AI65" s="12" t="s">
        <v>88</v>
      </c>
      <c r="AJ65" s="12" t="e">
        <v>#VALUE!</v>
      </c>
      <c r="AK65" s="12" t="s">
        <v>88</v>
      </c>
      <c r="AL65" s="12" t="s">
        <v>88</v>
      </c>
      <c r="AM65" s="12" t="s">
        <v>88</v>
      </c>
      <c r="AN65" s="12" t="s">
        <v>88</v>
      </c>
      <c r="AO65" s="12" t="e">
        <v>#VALUE!</v>
      </c>
      <c r="AP65" s="12" t="s">
        <v>88</v>
      </c>
      <c r="AQ65" s="12" t="s">
        <v>88</v>
      </c>
      <c r="AR65" s="12" t="s">
        <v>88</v>
      </c>
      <c r="AS65" s="12" t="s">
        <v>88</v>
      </c>
      <c r="AT65" s="12" t="s">
        <v>88</v>
      </c>
      <c r="AU65" s="12" t="s">
        <v>88</v>
      </c>
      <c r="AV65" s="12" t="s">
        <v>88</v>
      </c>
      <c r="AW65" s="12" t="s">
        <v>88</v>
      </c>
      <c r="AX65" s="12" t="s">
        <v>88</v>
      </c>
      <c r="AY65" s="12" t="s">
        <v>88</v>
      </c>
      <c r="AZ65" s="12" t="s">
        <v>88</v>
      </c>
      <c r="BA65" s="12" t="s">
        <v>88</v>
      </c>
      <c r="BB65" s="12" t="s">
        <v>88</v>
      </c>
      <c r="BC65" s="12" t="s">
        <v>88</v>
      </c>
      <c r="BD65" s="12" t="s">
        <v>88</v>
      </c>
      <c r="BE65" s="12" t="s">
        <v>88</v>
      </c>
      <c r="BF65" s="12" t="s">
        <v>88</v>
      </c>
      <c r="BG65" s="12" t="s">
        <v>88</v>
      </c>
      <c r="BH65" s="12" t="s">
        <v>88</v>
      </c>
      <c r="BI65" s="12" t="s">
        <v>88</v>
      </c>
      <c r="BJ65" s="12" t="s">
        <v>88</v>
      </c>
      <c r="BK65" s="12" t="s">
        <v>88</v>
      </c>
      <c r="BL65" s="12" t="s">
        <v>88</v>
      </c>
      <c r="BM65" s="12" t="s">
        <v>88</v>
      </c>
      <c r="BN65" s="12" t="s">
        <v>88</v>
      </c>
      <c r="BO65" s="12" t="s">
        <v>88</v>
      </c>
      <c r="BP65" s="12" t="s">
        <v>88</v>
      </c>
      <c r="BQ65" s="12" t="s">
        <v>88</v>
      </c>
      <c r="BR65" s="12" t="s">
        <v>88</v>
      </c>
      <c r="BS65" s="12" t="s">
        <v>88</v>
      </c>
      <c r="BT65" s="12" t="s">
        <v>232</v>
      </c>
      <c r="BU65" s="12" t="s">
        <v>232</v>
      </c>
      <c r="BV65" s="6"/>
      <c r="BW65" s="13"/>
      <c r="BX65" s="13"/>
    </row>
    <row r="66" spans="1:76" ht="30" customHeight="1" x14ac:dyDescent="0.2">
      <c r="A66" s="6">
        <v>2019</v>
      </c>
      <c r="B66" s="7" t="s">
        <v>377</v>
      </c>
      <c r="C66" s="8" t="s">
        <v>389</v>
      </c>
      <c r="D66" s="9">
        <v>93</v>
      </c>
      <c r="E66" s="7" t="s">
        <v>379</v>
      </c>
      <c r="F66" s="7" t="s">
        <v>135</v>
      </c>
      <c r="G66" s="7">
        <v>2</v>
      </c>
      <c r="H66" s="7" t="s">
        <v>79</v>
      </c>
      <c r="I66" s="7">
        <v>26</v>
      </c>
      <c r="J66" s="8" t="s">
        <v>80</v>
      </c>
      <c r="K66" s="7">
        <v>2621</v>
      </c>
      <c r="L66" s="8" t="s">
        <v>152</v>
      </c>
      <c r="M66" s="7" t="s">
        <v>153</v>
      </c>
      <c r="N66" s="8" t="s">
        <v>154</v>
      </c>
      <c r="O66" s="7" t="s">
        <v>380</v>
      </c>
      <c r="P66" s="8" t="s">
        <v>381</v>
      </c>
      <c r="Q66" s="7" t="s">
        <v>382</v>
      </c>
      <c r="R66" s="8" t="s">
        <v>383</v>
      </c>
      <c r="S66" s="11">
        <v>43746</v>
      </c>
      <c r="T66" s="12">
        <v>2</v>
      </c>
      <c r="U66" s="12">
        <v>2.46</v>
      </c>
      <c r="V66" s="12">
        <v>5.44</v>
      </c>
      <c r="W66" s="12">
        <v>5.39</v>
      </c>
      <c r="X66" s="12">
        <v>5.71</v>
      </c>
      <c r="Y66" s="12">
        <v>705</v>
      </c>
      <c r="Z66" s="12">
        <v>1996</v>
      </c>
      <c r="AA66" s="12">
        <v>21.9</v>
      </c>
      <c r="AB66" s="12">
        <v>22.3</v>
      </c>
      <c r="AC66" s="12">
        <v>106741</v>
      </c>
      <c r="AD66" s="12">
        <v>59475</v>
      </c>
      <c r="AE66" s="12" t="s">
        <v>88</v>
      </c>
      <c r="AF66" s="12" t="s">
        <v>88</v>
      </c>
      <c r="AG66" s="12">
        <v>27</v>
      </c>
      <c r="AH66" s="12" t="s">
        <v>88</v>
      </c>
      <c r="AI66" s="12" t="s">
        <v>88</v>
      </c>
      <c r="AJ66" s="12" t="e">
        <v>#VALUE!</v>
      </c>
      <c r="AK66" s="12" t="s">
        <v>88</v>
      </c>
      <c r="AL66" s="12">
        <v>8450</v>
      </c>
      <c r="AM66" s="12" t="s">
        <v>400</v>
      </c>
      <c r="AN66" s="12">
        <v>352</v>
      </c>
      <c r="AO66" s="12" t="e">
        <v>#VALUE!</v>
      </c>
      <c r="AP66" s="12">
        <v>0.436</v>
      </c>
      <c r="AQ66" s="12" t="s">
        <v>88</v>
      </c>
      <c r="AR66" s="12" t="s">
        <v>88</v>
      </c>
      <c r="AS66" s="12" t="s">
        <v>88</v>
      </c>
      <c r="AT66" s="12" t="s">
        <v>88</v>
      </c>
      <c r="AU66" s="12" t="s">
        <v>88</v>
      </c>
      <c r="AV66" s="12" t="s">
        <v>88</v>
      </c>
      <c r="AW66" s="12" t="s">
        <v>88</v>
      </c>
      <c r="AX66" s="12" t="s">
        <v>88</v>
      </c>
      <c r="AY66" s="12" t="s">
        <v>88</v>
      </c>
      <c r="AZ66" s="12" t="s">
        <v>88</v>
      </c>
      <c r="BA66" s="12" t="s">
        <v>88</v>
      </c>
      <c r="BB66" s="12" t="s">
        <v>88</v>
      </c>
      <c r="BC66" s="12" t="s">
        <v>88</v>
      </c>
      <c r="BD66" s="12" t="s">
        <v>88</v>
      </c>
      <c r="BE66" s="12" t="s">
        <v>88</v>
      </c>
      <c r="BF66" s="12" t="s">
        <v>88</v>
      </c>
      <c r="BG66" s="12" t="s">
        <v>88</v>
      </c>
      <c r="BH66" s="12" t="s">
        <v>88</v>
      </c>
      <c r="BI66" s="12" t="s">
        <v>88</v>
      </c>
      <c r="BJ66" s="12" t="s">
        <v>88</v>
      </c>
      <c r="BK66" s="12" t="s">
        <v>88</v>
      </c>
      <c r="BL66" s="12" t="s">
        <v>88</v>
      </c>
      <c r="BM66" s="12" t="s">
        <v>88</v>
      </c>
      <c r="BN66" s="12">
        <v>15.6</v>
      </c>
      <c r="BO66" s="12">
        <v>7.52</v>
      </c>
      <c r="BP66" s="12">
        <v>3.43</v>
      </c>
      <c r="BQ66" s="12" t="s">
        <v>88</v>
      </c>
      <c r="BR66" s="12" t="s">
        <v>88</v>
      </c>
      <c r="BS66" s="12" t="s">
        <v>88</v>
      </c>
      <c r="BT66" s="12">
        <f>+AD66*U66*(0.0036*T66)</f>
        <v>1053.4212</v>
      </c>
      <c r="BU66" s="12">
        <f>+T66*U66*AL66*0.0036</f>
        <v>149.66640000000001</v>
      </c>
      <c r="BV66" s="6"/>
      <c r="BW66" s="13"/>
      <c r="BX66" s="13"/>
    </row>
    <row r="67" spans="1:76" ht="30" customHeight="1" x14ac:dyDescent="0.2">
      <c r="A67" s="6">
        <v>2019</v>
      </c>
      <c r="B67" s="7" t="s">
        <v>377</v>
      </c>
      <c r="C67" s="8" t="s">
        <v>389</v>
      </c>
      <c r="D67" s="9">
        <v>93</v>
      </c>
      <c r="E67" s="7" t="s">
        <v>379</v>
      </c>
      <c r="F67" s="7" t="s">
        <v>135</v>
      </c>
      <c r="G67" s="7">
        <v>2</v>
      </c>
      <c r="H67" s="7" t="s">
        <v>79</v>
      </c>
      <c r="I67" s="7">
        <v>26</v>
      </c>
      <c r="J67" s="8" t="s">
        <v>80</v>
      </c>
      <c r="K67" s="7">
        <v>2621</v>
      </c>
      <c r="L67" s="8" t="s">
        <v>152</v>
      </c>
      <c r="M67" s="7" t="s">
        <v>153</v>
      </c>
      <c r="N67" s="8" t="s">
        <v>154</v>
      </c>
      <c r="O67" s="7" t="s">
        <v>380</v>
      </c>
      <c r="P67" s="8" t="s">
        <v>381</v>
      </c>
      <c r="Q67" s="7" t="s">
        <v>425</v>
      </c>
      <c r="R67" s="8" t="s">
        <v>426</v>
      </c>
      <c r="S67" s="11">
        <v>43747</v>
      </c>
      <c r="T67" s="12" t="s">
        <v>88</v>
      </c>
      <c r="U67" s="12" t="s">
        <v>88</v>
      </c>
      <c r="V67" s="12" t="s">
        <v>88</v>
      </c>
      <c r="W67" s="12" t="s">
        <v>88</v>
      </c>
      <c r="X67" s="12" t="s">
        <v>88</v>
      </c>
      <c r="Y67" s="12" t="s">
        <v>88</v>
      </c>
      <c r="Z67" s="12" t="s">
        <v>88</v>
      </c>
      <c r="AA67" s="12" t="s">
        <v>88</v>
      </c>
      <c r="AB67" s="12" t="s">
        <v>88</v>
      </c>
      <c r="AC67" s="12" t="s">
        <v>88</v>
      </c>
      <c r="AD67" s="12" t="s">
        <v>88</v>
      </c>
      <c r="AE67" s="12" t="s">
        <v>88</v>
      </c>
      <c r="AF67" s="12" t="s">
        <v>88</v>
      </c>
      <c r="AG67" s="12" t="s">
        <v>88</v>
      </c>
      <c r="AH67" s="12" t="s">
        <v>88</v>
      </c>
      <c r="AI67" s="12" t="s">
        <v>88</v>
      </c>
      <c r="AJ67" s="12" t="e">
        <v>#VALUE!</v>
      </c>
      <c r="AK67" s="12" t="s">
        <v>88</v>
      </c>
      <c r="AL67" s="12" t="s">
        <v>88</v>
      </c>
      <c r="AM67" s="12" t="s">
        <v>88</v>
      </c>
      <c r="AN67" s="12" t="s">
        <v>88</v>
      </c>
      <c r="AO67" s="12" t="e">
        <v>#VALUE!</v>
      </c>
      <c r="AP67" s="12" t="s">
        <v>88</v>
      </c>
      <c r="AQ67" s="12" t="s">
        <v>88</v>
      </c>
      <c r="AR67" s="12" t="s">
        <v>88</v>
      </c>
      <c r="AS67" s="12" t="s">
        <v>88</v>
      </c>
      <c r="AT67" s="12" t="s">
        <v>88</v>
      </c>
      <c r="AU67" s="12" t="s">
        <v>88</v>
      </c>
      <c r="AV67" s="12" t="s">
        <v>88</v>
      </c>
      <c r="AW67" s="12" t="s">
        <v>88</v>
      </c>
      <c r="AX67" s="12" t="s">
        <v>88</v>
      </c>
      <c r="AY67" s="12" t="s">
        <v>88</v>
      </c>
      <c r="AZ67" s="12" t="s">
        <v>88</v>
      </c>
      <c r="BA67" s="12" t="s">
        <v>88</v>
      </c>
      <c r="BB67" s="12" t="s">
        <v>88</v>
      </c>
      <c r="BC67" s="12" t="s">
        <v>88</v>
      </c>
      <c r="BD67" s="12" t="s">
        <v>88</v>
      </c>
      <c r="BE67" s="12" t="s">
        <v>88</v>
      </c>
      <c r="BF67" s="12" t="s">
        <v>88</v>
      </c>
      <c r="BG67" s="12" t="s">
        <v>88</v>
      </c>
      <c r="BH67" s="12" t="s">
        <v>88</v>
      </c>
      <c r="BI67" s="12" t="s">
        <v>88</v>
      </c>
      <c r="BJ67" s="12" t="s">
        <v>88</v>
      </c>
      <c r="BK67" s="12" t="s">
        <v>88</v>
      </c>
      <c r="BL67" s="12" t="s">
        <v>88</v>
      </c>
      <c r="BM67" s="12" t="s">
        <v>88</v>
      </c>
      <c r="BN67" s="12" t="s">
        <v>88</v>
      </c>
      <c r="BO67" s="12" t="s">
        <v>88</v>
      </c>
      <c r="BP67" s="12" t="s">
        <v>88</v>
      </c>
      <c r="BQ67" s="12" t="s">
        <v>88</v>
      </c>
      <c r="BR67" s="12" t="s">
        <v>88</v>
      </c>
      <c r="BS67" s="12" t="s">
        <v>88</v>
      </c>
      <c r="BT67" s="12" t="s">
        <v>232</v>
      </c>
      <c r="BU67" s="12" t="s">
        <v>232</v>
      </c>
      <c r="BV67" s="6"/>
      <c r="BW67" s="13"/>
      <c r="BX67" s="13"/>
    </row>
    <row r="68" spans="1:76" ht="30" customHeight="1" x14ac:dyDescent="0.2">
      <c r="A68" s="6">
        <v>2019</v>
      </c>
      <c r="B68" s="7" t="s">
        <v>377</v>
      </c>
      <c r="C68" s="8" t="s">
        <v>389</v>
      </c>
      <c r="D68" s="9">
        <v>93</v>
      </c>
      <c r="E68" s="7" t="s">
        <v>379</v>
      </c>
      <c r="F68" s="7" t="s">
        <v>135</v>
      </c>
      <c r="G68" s="7">
        <v>2</v>
      </c>
      <c r="H68" s="7" t="s">
        <v>79</v>
      </c>
      <c r="I68" s="7">
        <v>26</v>
      </c>
      <c r="J68" s="8" t="s">
        <v>80</v>
      </c>
      <c r="K68" s="7">
        <v>2621</v>
      </c>
      <c r="L68" s="8" t="s">
        <v>152</v>
      </c>
      <c r="M68" s="7" t="s">
        <v>153</v>
      </c>
      <c r="N68" s="8" t="s">
        <v>154</v>
      </c>
      <c r="O68" s="7" t="s">
        <v>380</v>
      </c>
      <c r="P68" s="8" t="s">
        <v>381</v>
      </c>
      <c r="Q68" s="7" t="s">
        <v>382</v>
      </c>
      <c r="R68" s="8" t="s">
        <v>383</v>
      </c>
      <c r="S68" s="11">
        <v>43747</v>
      </c>
      <c r="T68" s="12">
        <v>3</v>
      </c>
      <c r="U68" s="12">
        <v>0.64</v>
      </c>
      <c r="V68" s="12">
        <v>7.9</v>
      </c>
      <c r="W68" s="12">
        <v>4.96</v>
      </c>
      <c r="X68" s="12">
        <v>7.96</v>
      </c>
      <c r="Y68" s="12">
        <v>374</v>
      </c>
      <c r="Z68" s="12">
        <v>559</v>
      </c>
      <c r="AA68" s="12">
        <v>21.2</v>
      </c>
      <c r="AB68" s="12">
        <v>22.3</v>
      </c>
      <c r="AC68" s="12">
        <v>9028</v>
      </c>
      <c r="AD68" s="12">
        <v>7035</v>
      </c>
      <c r="AE68" s="12" t="s">
        <v>88</v>
      </c>
      <c r="AF68" s="12" t="s">
        <v>88</v>
      </c>
      <c r="AG68" s="12">
        <v>46</v>
      </c>
      <c r="AH68" s="12" t="s">
        <v>88</v>
      </c>
      <c r="AI68" s="12" t="s">
        <v>88</v>
      </c>
      <c r="AJ68" s="12" t="e">
        <v>#VALUE!</v>
      </c>
      <c r="AK68" s="12" t="s">
        <v>88</v>
      </c>
      <c r="AL68" s="12">
        <v>762</v>
      </c>
      <c r="AM68" s="12">
        <v>250</v>
      </c>
      <c r="AN68" s="12">
        <v>53.5</v>
      </c>
      <c r="AO68" s="12" t="e">
        <v>#VALUE!</v>
      </c>
      <c r="AP68" s="12">
        <v>1.26</v>
      </c>
      <c r="AQ68" s="12" t="s">
        <v>88</v>
      </c>
      <c r="AR68" s="12" t="s">
        <v>88</v>
      </c>
      <c r="AS68" s="12" t="s">
        <v>88</v>
      </c>
      <c r="AT68" s="12" t="s">
        <v>88</v>
      </c>
      <c r="AU68" s="12" t="s">
        <v>88</v>
      </c>
      <c r="AV68" s="12" t="s">
        <v>88</v>
      </c>
      <c r="AW68" s="12" t="s">
        <v>88</v>
      </c>
      <c r="AX68" s="12" t="s">
        <v>88</v>
      </c>
      <c r="AY68" s="12" t="s">
        <v>88</v>
      </c>
      <c r="AZ68" s="12" t="s">
        <v>88</v>
      </c>
      <c r="BA68" s="12" t="s">
        <v>88</v>
      </c>
      <c r="BB68" s="12" t="s">
        <v>88</v>
      </c>
      <c r="BC68" s="12" t="s">
        <v>88</v>
      </c>
      <c r="BD68" s="12" t="s">
        <v>88</v>
      </c>
      <c r="BE68" s="12" t="s">
        <v>88</v>
      </c>
      <c r="BF68" s="12" t="s">
        <v>88</v>
      </c>
      <c r="BG68" s="12" t="s">
        <v>88</v>
      </c>
      <c r="BH68" s="12" t="s">
        <v>88</v>
      </c>
      <c r="BI68" s="12" t="s">
        <v>88</v>
      </c>
      <c r="BJ68" s="12" t="s">
        <v>88</v>
      </c>
      <c r="BK68" s="12" t="s">
        <v>88</v>
      </c>
      <c r="BL68" s="12" t="s">
        <v>88</v>
      </c>
      <c r="BM68" s="12" t="s">
        <v>88</v>
      </c>
      <c r="BN68" s="12">
        <v>4.1100000000000003</v>
      </c>
      <c r="BO68" s="12">
        <v>1.59</v>
      </c>
      <c r="BP68" s="12">
        <v>0.53800000000000003</v>
      </c>
      <c r="BQ68" s="12" t="s">
        <v>88</v>
      </c>
      <c r="BR68" s="12" t="s">
        <v>88</v>
      </c>
      <c r="BS68" s="12" t="s">
        <v>88</v>
      </c>
      <c r="BT68" s="12">
        <f>+AD68*U68*(0.0036*T68)</f>
        <v>48.625920000000008</v>
      </c>
      <c r="BU68" s="12">
        <f>+T68*U68*AL68*0.0036</f>
        <v>5.2669439999999996</v>
      </c>
      <c r="BV68" s="6"/>
      <c r="BW68" s="13"/>
      <c r="BX68" s="13"/>
    </row>
    <row r="69" spans="1:76" ht="30" customHeight="1" x14ac:dyDescent="0.2">
      <c r="A69" s="6">
        <v>2019</v>
      </c>
      <c r="B69" s="7" t="s">
        <v>377</v>
      </c>
      <c r="C69" s="8" t="s">
        <v>389</v>
      </c>
      <c r="D69" s="9">
        <v>93</v>
      </c>
      <c r="E69" s="7" t="s">
        <v>379</v>
      </c>
      <c r="F69" s="7" t="s">
        <v>135</v>
      </c>
      <c r="G69" s="7">
        <v>2</v>
      </c>
      <c r="H69" s="7" t="s">
        <v>79</v>
      </c>
      <c r="I69" s="7">
        <v>26</v>
      </c>
      <c r="J69" s="8" t="s">
        <v>80</v>
      </c>
      <c r="K69" s="7">
        <v>2621</v>
      </c>
      <c r="L69" s="8" t="s">
        <v>152</v>
      </c>
      <c r="M69" s="7" t="s">
        <v>153</v>
      </c>
      <c r="N69" s="8" t="s">
        <v>154</v>
      </c>
      <c r="O69" s="7" t="s">
        <v>380</v>
      </c>
      <c r="P69" s="8" t="s">
        <v>381</v>
      </c>
      <c r="Q69" s="7" t="s">
        <v>427</v>
      </c>
      <c r="R69" s="8" t="s">
        <v>381</v>
      </c>
      <c r="S69" s="11">
        <v>43747</v>
      </c>
      <c r="T69" s="12" t="s">
        <v>88</v>
      </c>
      <c r="U69" s="12" t="s">
        <v>88</v>
      </c>
      <c r="V69" s="12" t="s">
        <v>88</v>
      </c>
      <c r="W69" s="12" t="s">
        <v>88</v>
      </c>
      <c r="X69" s="12" t="s">
        <v>88</v>
      </c>
      <c r="Y69" s="12" t="s">
        <v>88</v>
      </c>
      <c r="Z69" s="12" t="s">
        <v>88</v>
      </c>
      <c r="AA69" s="12" t="s">
        <v>88</v>
      </c>
      <c r="AB69" s="12" t="s">
        <v>88</v>
      </c>
      <c r="AC69" s="12" t="s">
        <v>88</v>
      </c>
      <c r="AD69" s="12" t="s">
        <v>88</v>
      </c>
      <c r="AE69" s="12" t="s">
        <v>88</v>
      </c>
      <c r="AF69" s="12" t="s">
        <v>88</v>
      </c>
      <c r="AG69" s="12" t="s">
        <v>88</v>
      </c>
      <c r="AH69" s="12" t="s">
        <v>88</v>
      </c>
      <c r="AI69" s="12" t="s">
        <v>88</v>
      </c>
      <c r="AJ69" s="12" t="e">
        <v>#VALUE!</v>
      </c>
      <c r="AK69" s="12" t="s">
        <v>88</v>
      </c>
      <c r="AL69" s="12" t="s">
        <v>88</v>
      </c>
      <c r="AM69" s="12" t="s">
        <v>88</v>
      </c>
      <c r="AN69" s="12" t="s">
        <v>88</v>
      </c>
      <c r="AO69" s="12" t="e">
        <v>#VALUE!</v>
      </c>
      <c r="AP69" s="12" t="s">
        <v>88</v>
      </c>
      <c r="AQ69" s="12" t="s">
        <v>88</v>
      </c>
      <c r="AR69" s="12" t="s">
        <v>88</v>
      </c>
      <c r="AS69" s="12" t="s">
        <v>88</v>
      </c>
      <c r="AT69" s="12" t="s">
        <v>88</v>
      </c>
      <c r="AU69" s="12" t="s">
        <v>88</v>
      </c>
      <c r="AV69" s="12" t="s">
        <v>88</v>
      </c>
      <c r="AW69" s="12" t="s">
        <v>88</v>
      </c>
      <c r="AX69" s="12" t="s">
        <v>88</v>
      </c>
      <c r="AY69" s="12" t="s">
        <v>88</v>
      </c>
      <c r="AZ69" s="12" t="s">
        <v>88</v>
      </c>
      <c r="BA69" s="12" t="s">
        <v>88</v>
      </c>
      <c r="BB69" s="12" t="s">
        <v>88</v>
      </c>
      <c r="BC69" s="12" t="s">
        <v>88</v>
      </c>
      <c r="BD69" s="12" t="s">
        <v>88</v>
      </c>
      <c r="BE69" s="12" t="s">
        <v>88</v>
      </c>
      <c r="BF69" s="12" t="s">
        <v>88</v>
      </c>
      <c r="BG69" s="12" t="s">
        <v>88</v>
      </c>
      <c r="BH69" s="12" t="s">
        <v>88</v>
      </c>
      <c r="BI69" s="12" t="s">
        <v>88</v>
      </c>
      <c r="BJ69" s="12" t="s">
        <v>88</v>
      </c>
      <c r="BK69" s="12" t="s">
        <v>88</v>
      </c>
      <c r="BL69" s="12" t="s">
        <v>88</v>
      </c>
      <c r="BM69" s="12" t="s">
        <v>88</v>
      </c>
      <c r="BN69" s="12" t="s">
        <v>88</v>
      </c>
      <c r="BO69" s="12" t="s">
        <v>88</v>
      </c>
      <c r="BP69" s="12" t="s">
        <v>88</v>
      </c>
      <c r="BQ69" s="12" t="s">
        <v>88</v>
      </c>
      <c r="BR69" s="12" t="s">
        <v>88</v>
      </c>
      <c r="BS69" s="12" t="s">
        <v>88</v>
      </c>
      <c r="BT69" s="12" t="s">
        <v>232</v>
      </c>
      <c r="BU69" s="12" t="s">
        <v>232</v>
      </c>
      <c r="BV69" s="6"/>
      <c r="BW69" s="13"/>
      <c r="BX69" s="13"/>
    </row>
    <row r="70" spans="1:76" ht="30" customHeight="1" x14ac:dyDescent="0.2">
      <c r="A70" s="6">
        <v>2019</v>
      </c>
      <c r="B70" s="7" t="s">
        <v>377</v>
      </c>
      <c r="C70" s="8" t="s">
        <v>389</v>
      </c>
      <c r="D70" s="9">
        <v>101</v>
      </c>
      <c r="E70" s="7" t="s">
        <v>395</v>
      </c>
      <c r="F70" s="7" t="s">
        <v>135</v>
      </c>
      <c r="G70" s="7">
        <v>2</v>
      </c>
      <c r="H70" s="7" t="s">
        <v>79</v>
      </c>
      <c r="I70" s="7">
        <v>26</v>
      </c>
      <c r="J70" s="8" t="s">
        <v>80</v>
      </c>
      <c r="K70" s="7">
        <v>2619</v>
      </c>
      <c r="L70" s="8" t="s">
        <v>136</v>
      </c>
      <c r="M70" s="7" t="s">
        <v>390</v>
      </c>
      <c r="N70" s="8" t="s">
        <v>391</v>
      </c>
      <c r="O70" s="7" t="s">
        <v>396</v>
      </c>
      <c r="P70" s="8" t="s">
        <v>397</v>
      </c>
      <c r="Q70" s="7" t="s">
        <v>428</v>
      </c>
      <c r="R70" s="8" t="s">
        <v>397</v>
      </c>
      <c r="S70" s="11">
        <v>43745</v>
      </c>
      <c r="T70" s="12" t="s">
        <v>88</v>
      </c>
      <c r="U70" s="12" t="s">
        <v>88</v>
      </c>
      <c r="V70" s="12" t="s">
        <v>88</v>
      </c>
      <c r="W70" s="12" t="s">
        <v>88</v>
      </c>
      <c r="X70" s="12" t="s">
        <v>88</v>
      </c>
      <c r="Y70" s="12" t="s">
        <v>88</v>
      </c>
      <c r="Z70" s="12" t="s">
        <v>88</v>
      </c>
      <c r="AA70" s="12" t="s">
        <v>88</v>
      </c>
      <c r="AB70" s="12" t="s">
        <v>88</v>
      </c>
      <c r="AC70" s="12" t="s">
        <v>88</v>
      </c>
      <c r="AD70" s="12" t="s">
        <v>88</v>
      </c>
      <c r="AE70" s="12" t="s">
        <v>88</v>
      </c>
      <c r="AF70" s="12" t="s">
        <v>88</v>
      </c>
      <c r="AG70" s="12" t="s">
        <v>88</v>
      </c>
      <c r="AH70" s="12" t="s">
        <v>88</v>
      </c>
      <c r="AI70" s="12" t="s">
        <v>88</v>
      </c>
      <c r="AJ70" s="12" t="e">
        <v>#VALUE!</v>
      </c>
      <c r="AK70" s="12" t="s">
        <v>88</v>
      </c>
      <c r="AL70" s="12" t="s">
        <v>88</v>
      </c>
      <c r="AM70" s="12" t="s">
        <v>88</v>
      </c>
      <c r="AN70" s="12" t="s">
        <v>88</v>
      </c>
      <c r="AO70" s="12" t="e">
        <v>#VALUE!</v>
      </c>
      <c r="AP70" s="12" t="s">
        <v>88</v>
      </c>
      <c r="AQ70" s="12" t="s">
        <v>88</v>
      </c>
      <c r="AR70" s="12" t="s">
        <v>88</v>
      </c>
      <c r="AS70" s="12" t="s">
        <v>88</v>
      </c>
      <c r="AT70" s="12" t="s">
        <v>88</v>
      </c>
      <c r="AU70" s="12" t="s">
        <v>88</v>
      </c>
      <c r="AV70" s="12" t="s">
        <v>88</v>
      </c>
      <c r="AW70" s="12" t="s">
        <v>88</v>
      </c>
      <c r="AX70" s="12" t="s">
        <v>88</v>
      </c>
      <c r="AY70" s="12" t="s">
        <v>88</v>
      </c>
      <c r="AZ70" s="12" t="s">
        <v>88</v>
      </c>
      <c r="BA70" s="12" t="s">
        <v>88</v>
      </c>
      <c r="BB70" s="12" t="s">
        <v>88</v>
      </c>
      <c r="BC70" s="12" t="s">
        <v>88</v>
      </c>
      <c r="BD70" s="12" t="s">
        <v>88</v>
      </c>
      <c r="BE70" s="12" t="s">
        <v>88</v>
      </c>
      <c r="BF70" s="12" t="s">
        <v>88</v>
      </c>
      <c r="BG70" s="12" t="s">
        <v>88</v>
      </c>
      <c r="BH70" s="12" t="s">
        <v>88</v>
      </c>
      <c r="BI70" s="12" t="s">
        <v>88</v>
      </c>
      <c r="BJ70" s="12" t="s">
        <v>88</v>
      </c>
      <c r="BK70" s="12" t="s">
        <v>88</v>
      </c>
      <c r="BL70" s="12" t="s">
        <v>88</v>
      </c>
      <c r="BM70" s="12" t="s">
        <v>88</v>
      </c>
      <c r="BN70" s="12" t="s">
        <v>88</v>
      </c>
      <c r="BO70" s="12" t="s">
        <v>88</v>
      </c>
      <c r="BP70" s="12" t="s">
        <v>88</v>
      </c>
      <c r="BQ70" s="12" t="s">
        <v>88</v>
      </c>
      <c r="BR70" s="12" t="s">
        <v>88</v>
      </c>
      <c r="BS70" s="12" t="s">
        <v>88</v>
      </c>
      <c r="BT70" s="12" t="s">
        <v>232</v>
      </c>
      <c r="BU70" s="12" t="s">
        <v>232</v>
      </c>
      <c r="BV70" s="6"/>
      <c r="BW70" s="13"/>
      <c r="BX70" s="13"/>
    </row>
    <row r="71" spans="1:76" ht="30" customHeight="1" x14ac:dyDescent="0.2">
      <c r="A71" s="6">
        <v>2019</v>
      </c>
      <c r="B71" s="7" t="s">
        <v>377</v>
      </c>
      <c r="C71" s="8" t="s">
        <v>389</v>
      </c>
      <c r="D71" s="9">
        <v>101</v>
      </c>
      <c r="E71" s="7" t="s">
        <v>395</v>
      </c>
      <c r="F71" s="7" t="s">
        <v>135</v>
      </c>
      <c r="G71" s="7">
        <v>2</v>
      </c>
      <c r="H71" s="7" t="s">
        <v>79</v>
      </c>
      <c r="I71" s="7">
        <v>26</v>
      </c>
      <c r="J71" s="8" t="s">
        <v>80</v>
      </c>
      <c r="K71" s="7">
        <v>2619</v>
      </c>
      <c r="L71" s="8" t="s">
        <v>136</v>
      </c>
      <c r="M71" s="7" t="s">
        <v>390</v>
      </c>
      <c r="N71" s="8" t="s">
        <v>391</v>
      </c>
      <c r="O71" s="7" t="s">
        <v>396</v>
      </c>
      <c r="P71" s="8" t="s">
        <v>397</v>
      </c>
      <c r="Q71" s="7" t="s">
        <v>429</v>
      </c>
      <c r="R71" s="8" t="s">
        <v>430</v>
      </c>
      <c r="S71" s="11">
        <v>43745</v>
      </c>
      <c r="T71" s="12" t="s">
        <v>88</v>
      </c>
      <c r="U71" s="12" t="s">
        <v>88</v>
      </c>
      <c r="V71" s="12" t="s">
        <v>88</v>
      </c>
      <c r="W71" s="12" t="s">
        <v>88</v>
      </c>
      <c r="X71" s="12" t="s">
        <v>88</v>
      </c>
      <c r="Y71" s="12" t="s">
        <v>88</v>
      </c>
      <c r="Z71" s="12" t="s">
        <v>88</v>
      </c>
      <c r="AA71" s="12" t="s">
        <v>88</v>
      </c>
      <c r="AB71" s="12" t="s">
        <v>88</v>
      </c>
      <c r="AC71" s="12" t="s">
        <v>88</v>
      </c>
      <c r="AD71" s="12" t="s">
        <v>88</v>
      </c>
      <c r="AE71" s="12" t="s">
        <v>88</v>
      </c>
      <c r="AF71" s="12" t="s">
        <v>88</v>
      </c>
      <c r="AG71" s="12" t="s">
        <v>88</v>
      </c>
      <c r="AH71" s="12" t="s">
        <v>88</v>
      </c>
      <c r="AI71" s="12" t="s">
        <v>88</v>
      </c>
      <c r="AJ71" s="12" t="e">
        <v>#VALUE!</v>
      </c>
      <c r="AK71" s="12" t="s">
        <v>88</v>
      </c>
      <c r="AL71" s="12" t="s">
        <v>88</v>
      </c>
      <c r="AM71" s="12" t="s">
        <v>88</v>
      </c>
      <c r="AN71" s="12" t="s">
        <v>88</v>
      </c>
      <c r="AO71" s="12" t="e">
        <v>#VALUE!</v>
      </c>
      <c r="AP71" s="12" t="s">
        <v>88</v>
      </c>
      <c r="AQ71" s="12" t="s">
        <v>88</v>
      </c>
      <c r="AR71" s="12" t="s">
        <v>88</v>
      </c>
      <c r="AS71" s="12" t="s">
        <v>88</v>
      </c>
      <c r="AT71" s="12" t="s">
        <v>88</v>
      </c>
      <c r="AU71" s="12" t="s">
        <v>88</v>
      </c>
      <c r="AV71" s="12" t="s">
        <v>88</v>
      </c>
      <c r="AW71" s="12" t="s">
        <v>88</v>
      </c>
      <c r="AX71" s="12" t="s">
        <v>88</v>
      </c>
      <c r="AY71" s="12" t="s">
        <v>88</v>
      </c>
      <c r="AZ71" s="12" t="s">
        <v>88</v>
      </c>
      <c r="BA71" s="12" t="s">
        <v>88</v>
      </c>
      <c r="BB71" s="12" t="s">
        <v>88</v>
      </c>
      <c r="BC71" s="12" t="s">
        <v>88</v>
      </c>
      <c r="BD71" s="12" t="s">
        <v>88</v>
      </c>
      <c r="BE71" s="12" t="s">
        <v>88</v>
      </c>
      <c r="BF71" s="12" t="s">
        <v>88</v>
      </c>
      <c r="BG71" s="12" t="s">
        <v>88</v>
      </c>
      <c r="BH71" s="12" t="s">
        <v>88</v>
      </c>
      <c r="BI71" s="12" t="s">
        <v>88</v>
      </c>
      <c r="BJ71" s="12" t="s">
        <v>88</v>
      </c>
      <c r="BK71" s="12" t="s">
        <v>88</v>
      </c>
      <c r="BL71" s="12" t="s">
        <v>88</v>
      </c>
      <c r="BM71" s="12" t="s">
        <v>88</v>
      </c>
      <c r="BN71" s="12" t="s">
        <v>88</v>
      </c>
      <c r="BO71" s="12" t="s">
        <v>88</v>
      </c>
      <c r="BP71" s="12" t="s">
        <v>88</v>
      </c>
      <c r="BQ71" s="12" t="s">
        <v>88</v>
      </c>
      <c r="BR71" s="12" t="s">
        <v>88</v>
      </c>
      <c r="BS71" s="12" t="s">
        <v>88</v>
      </c>
      <c r="BT71" s="12" t="s">
        <v>232</v>
      </c>
      <c r="BU71" s="12" t="s">
        <v>232</v>
      </c>
      <c r="BV71" s="6"/>
      <c r="BW71" s="13"/>
      <c r="BX71" s="13"/>
    </row>
    <row r="72" spans="1:76" ht="30" customHeight="1" x14ac:dyDescent="0.2">
      <c r="A72" s="6">
        <v>2019</v>
      </c>
      <c r="B72" s="7" t="s">
        <v>377</v>
      </c>
      <c r="C72" s="8" t="s">
        <v>389</v>
      </c>
      <c r="D72" s="9">
        <v>101</v>
      </c>
      <c r="E72" s="7" t="s">
        <v>395</v>
      </c>
      <c r="F72" s="7" t="s">
        <v>135</v>
      </c>
      <c r="G72" s="7">
        <v>2</v>
      </c>
      <c r="H72" s="7" t="s">
        <v>79</v>
      </c>
      <c r="I72" s="7">
        <v>26</v>
      </c>
      <c r="J72" s="8" t="s">
        <v>80</v>
      </c>
      <c r="K72" s="7">
        <v>2619</v>
      </c>
      <c r="L72" s="8" t="s">
        <v>136</v>
      </c>
      <c r="M72" s="7" t="s">
        <v>390</v>
      </c>
      <c r="N72" s="8" t="s">
        <v>391</v>
      </c>
      <c r="O72" s="7" t="s">
        <v>396</v>
      </c>
      <c r="P72" s="8" t="s">
        <v>397</v>
      </c>
      <c r="Q72" s="7" t="s">
        <v>429</v>
      </c>
      <c r="R72" s="8" t="s">
        <v>430</v>
      </c>
      <c r="S72" s="11">
        <v>43747</v>
      </c>
      <c r="T72" s="12" t="s">
        <v>88</v>
      </c>
      <c r="U72" s="12" t="s">
        <v>88</v>
      </c>
      <c r="V72" s="12" t="s">
        <v>88</v>
      </c>
      <c r="W72" s="12" t="s">
        <v>88</v>
      </c>
      <c r="X72" s="12" t="s">
        <v>88</v>
      </c>
      <c r="Y72" s="12" t="s">
        <v>88</v>
      </c>
      <c r="Z72" s="12" t="s">
        <v>88</v>
      </c>
      <c r="AA72" s="12" t="s">
        <v>88</v>
      </c>
      <c r="AB72" s="12" t="s">
        <v>88</v>
      </c>
      <c r="AC72" s="12" t="s">
        <v>88</v>
      </c>
      <c r="AD72" s="12" t="s">
        <v>88</v>
      </c>
      <c r="AE72" s="12" t="s">
        <v>88</v>
      </c>
      <c r="AF72" s="12" t="s">
        <v>88</v>
      </c>
      <c r="AG72" s="12" t="s">
        <v>88</v>
      </c>
      <c r="AH72" s="12" t="s">
        <v>88</v>
      </c>
      <c r="AI72" s="12" t="s">
        <v>88</v>
      </c>
      <c r="AJ72" s="12" t="e">
        <v>#VALUE!</v>
      </c>
      <c r="AK72" s="12" t="s">
        <v>88</v>
      </c>
      <c r="AL72" s="12" t="s">
        <v>88</v>
      </c>
      <c r="AM72" s="12" t="s">
        <v>88</v>
      </c>
      <c r="AN72" s="12" t="s">
        <v>88</v>
      </c>
      <c r="AO72" s="12" t="e">
        <v>#VALUE!</v>
      </c>
      <c r="AP72" s="12" t="s">
        <v>88</v>
      </c>
      <c r="AQ72" s="12" t="s">
        <v>88</v>
      </c>
      <c r="AR72" s="12" t="s">
        <v>88</v>
      </c>
      <c r="AS72" s="12" t="s">
        <v>88</v>
      </c>
      <c r="AT72" s="12" t="s">
        <v>88</v>
      </c>
      <c r="AU72" s="12" t="s">
        <v>88</v>
      </c>
      <c r="AV72" s="12" t="s">
        <v>88</v>
      </c>
      <c r="AW72" s="12" t="s">
        <v>88</v>
      </c>
      <c r="AX72" s="12" t="s">
        <v>88</v>
      </c>
      <c r="AY72" s="12" t="s">
        <v>88</v>
      </c>
      <c r="AZ72" s="12" t="s">
        <v>88</v>
      </c>
      <c r="BA72" s="12" t="s">
        <v>88</v>
      </c>
      <c r="BB72" s="12" t="s">
        <v>88</v>
      </c>
      <c r="BC72" s="12" t="s">
        <v>88</v>
      </c>
      <c r="BD72" s="12" t="s">
        <v>88</v>
      </c>
      <c r="BE72" s="12" t="s">
        <v>88</v>
      </c>
      <c r="BF72" s="12" t="s">
        <v>88</v>
      </c>
      <c r="BG72" s="12" t="s">
        <v>88</v>
      </c>
      <c r="BH72" s="12" t="s">
        <v>88</v>
      </c>
      <c r="BI72" s="12" t="s">
        <v>88</v>
      </c>
      <c r="BJ72" s="12" t="s">
        <v>88</v>
      </c>
      <c r="BK72" s="12" t="s">
        <v>88</v>
      </c>
      <c r="BL72" s="12" t="s">
        <v>88</v>
      </c>
      <c r="BM72" s="12" t="s">
        <v>88</v>
      </c>
      <c r="BN72" s="12" t="s">
        <v>88</v>
      </c>
      <c r="BO72" s="12" t="s">
        <v>88</v>
      </c>
      <c r="BP72" s="12" t="s">
        <v>88</v>
      </c>
      <c r="BQ72" s="12" t="s">
        <v>88</v>
      </c>
      <c r="BR72" s="12" t="s">
        <v>88</v>
      </c>
      <c r="BS72" s="12" t="s">
        <v>88</v>
      </c>
      <c r="BT72" s="12" t="s">
        <v>232</v>
      </c>
      <c r="BU72" s="12" t="s">
        <v>232</v>
      </c>
      <c r="BV72" s="6"/>
      <c r="BW72" s="13"/>
      <c r="BX72" s="13"/>
    </row>
    <row r="73" spans="1:76" ht="30" customHeight="1" x14ac:dyDescent="0.2">
      <c r="A73" s="6">
        <v>2019</v>
      </c>
      <c r="B73" s="7" t="s">
        <v>377</v>
      </c>
      <c r="C73" s="8" t="s">
        <v>389</v>
      </c>
      <c r="D73" s="9">
        <v>101</v>
      </c>
      <c r="E73" s="7" t="s">
        <v>395</v>
      </c>
      <c r="F73" s="7" t="s">
        <v>135</v>
      </c>
      <c r="G73" s="7">
        <v>2</v>
      </c>
      <c r="H73" s="7" t="s">
        <v>79</v>
      </c>
      <c r="I73" s="7">
        <v>26</v>
      </c>
      <c r="J73" s="8" t="s">
        <v>80</v>
      </c>
      <c r="K73" s="7">
        <v>2619</v>
      </c>
      <c r="L73" s="8" t="s">
        <v>136</v>
      </c>
      <c r="M73" s="7" t="s">
        <v>390</v>
      </c>
      <c r="N73" s="8" t="s">
        <v>391</v>
      </c>
      <c r="O73" s="7" t="s">
        <v>396</v>
      </c>
      <c r="P73" s="8" t="s">
        <v>397</v>
      </c>
      <c r="Q73" s="7" t="s">
        <v>429</v>
      </c>
      <c r="R73" s="8" t="s">
        <v>430</v>
      </c>
      <c r="S73" s="11">
        <v>43753</v>
      </c>
      <c r="T73" s="12">
        <v>3</v>
      </c>
      <c r="U73" s="12">
        <v>1.45</v>
      </c>
      <c r="V73" s="12">
        <v>6.49</v>
      </c>
      <c r="W73" s="12">
        <v>6.23</v>
      </c>
      <c r="X73" s="12">
        <v>6.49</v>
      </c>
      <c r="Y73" s="12">
        <v>701</v>
      </c>
      <c r="Z73" s="12">
        <v>731</v>
      </c>
      <c r="AA73" s="12">
        <v>20.3</v>
      </c>
      <c r="AB73" s="12">
        <v>21.4</v>
      </c>
      <c r="AC73" s="12">
        <v>2660</v>
      </c>
      <c r="AD73" s="12">
        <v>1650</v>
      </c>
      <c r="AE73" s="12" t="s">
        <v>88</v>
      </c>
      <c r="AF73" s="12" t="s">
        <v>88</v>
      </c>
      <c r="AG73" s="12">
        <v>15</v>
      </c>
      <c r="AH73" s="12" t="s">
        <v>88</v>
      </c>
      <c r="AI73" s="12" t="s">
        <v>88</v>
      </c>
      <c r="AJ73" s="12" t="e">
        <v>#VALUE!</v>
      </c>
      <c r="AK73" s="12" t="s">
        <v>88</v>
      </c>
      <c r="AL73" s="12">
        <v>166</v>
      </c>
      <c r="AM73" s="12">
        <v>16</v>
      </c>
      <c r="AN73" s="12">
        <v>16.600000000000001</v>
      </c>
      <c r="AO73" s="12" t="e">
        <v>#VALUE!</v>
      </c>
      <c r="AP73" s="12" t="s">
        <v>363</v>
      </c>
      <c r="AQ73" s="12" t="s">
        <v>88</v>
      </c>
      <c r="AR73" s="12" t="s">
        <v>88</v>
      </c>
      <c r="AS73" s="12" t="s">
        <v>88</v>
      </c>
      <c r="AT73" s="12" t="s">
        <v>88</v>
      </c>
      <c r="AU73" s="12" t="s">
        <v>88</v>
      </c>
      <c r="AV73" s="12" t="s">
        <v>88</v>
      </c>
      <c r="AW73" s="12" t="s">
        <v>88</v>
      </c>
      <c r="AX73" s="12" t="s">
        <v>88</v>
      </c>
      <c r="AY73" s="12" t="s">
        <v>88</v>
      </c>
      <c r="AZ73" s="12" t="s">
        <v>88</v>
      </c>
      <c r="BA73" s="12" t="s">
        <v>88</v>
      </c>
      <c r="BB73" s="12" t="s">
        <v>88</v>
      </c>
      <c r="BC73" s="12" t="s">
        <v>88</v>
      </c>
      <c r="BD73" s="12" t="s">
        <v>88</v>
      </c>
      <c r="BE73" s="12" t="s">
        <v>88</v>
      </c>
      <c r="BF73" s="12" t="s">
        <v>88</v>
      </c>
      <c r="BG73" s="12" t="s">
        <v>88</v>
      </c>
      <c r="BH73" s="12" t="s">
        <v>88</v>
      </c>
      <c r="BI73" s="12" t="s">
        <v>88</v>
      </c>
      <c r="BJ73" s="12" t="s">
        <v>88</v>
      </c>
      <c r="BK73" s="12" t="s">
        <v>88</v>
      </c>
      <c r="BL73" s="12" t="s">
        <v>88</v>
      </c>
      <c r="BM73" s="12" t="s">
        <v>88</v>
      </c>
      <c r="BN73" s="12">
        <v>3.26</v>
      </c>
      <c r="BO73" s="12">
        <v>1.51</v>
      </c>
      <c r="BP73" s="12">
        <v>0.97799999999999998</v>
      </c>
      <c r="BQ73" s="12" t="s">
        <v>88</v>
      </c>
      <c r="BR73" s="12" t="s">
        <v>88</v>
      </c>
      <c r="BS73" s="12" t="s">
        <v>88</v>
      </c>
      <c r="BT73" s="12">
        <f>+AD73*U73*(0.0036*T73)</f>
        <v>25.839000000000002</v>
      </c>
      <c r="BU73" s="12">
        <f>+T73*U73*AL73*0.0036</f>
        <v>2.5995599999999994</v>
      </c>
      <c r="BV73" s="6"/>
      <c r="BW73" s="13"/>
      <c r="BX73" s="13"/>
    </row>
    <row r="74" spans="1:76" ht="30" customHeight="1" x14ac:dyDescent="0.2">
      <c r="A74" s="6">
        <v>2019</v>
      </c>
      <c r="B74" s="7" t="s">
        <v>377</v>
      </c>
      <c r="C74" s="8" t="s">
        <v>389</v>
      </c>
      <c r="D74" s="9">
        <v>101</v>
      </c>
      <c r="E74" s="7" t="s">
        <v>395</v>
      </c>
      <c r="F74" s="7" t="s">
        <v>135</v>
      </c>
      <c r="G74" s="7">
        <v>2</v>
      </c>
      <c r="H74" s="7" t="s">
        <v>79</v>
      </c>
      <c r="I74" s="7">
        <v>26</v>
      </c>
      <c r="J74" s="8" t="s">
        <v>80</v>
      </c>
      <c r="K74" s="7">
        <v>2619</v>
      </c>
      <c r="L74" s="8" t="s">
        <v>136</v>
      </c>
      <c r="M74" s="7" t="s">
        <v>390</v>
      </c>
      <c r="N74" s="8" t="s">
        <v>391</v>
      </c>
      <c r="O74" s="7" t="s">
        <v>396</v>
      </c>
      <c r="P74" s="8" t="s">
        <v>397</v>
      </c>
      <c r="Q74" s="7" t="s">
        <v>429</v>
      </c>
      <c r="R74" s="8" t="s">
        <v>430</v>
      </c>
      <c r="S74" s="11">
        <v>43753</v>
      </c>
      <c r="T74" s="12" t="s">
        <v>88</v>
      </c>
      <c r="U74" s="12" t="s">
        <v>88</v>
      </c>
      <c r="V74" s="12" t="s">
        <v>88</v>
      </c>
      <c r="W74" s="12" t="s">
        <v>88</v>
      </c>
      <c r="X74" s="12" t="s">
        <v>88</v>
      </c>
      <c r="Y74" s="12" t="s">
        <v>88</v>
      </c>
      <c r="Z74" s="12" t="s">
        <v>88</v>
      </c>
      <c r="AA74" s="12" t="s">
        <v>88</v>
      </c>
      <c r="AB74" s="12" t="s">
        <v>88</v>
      </c>
      <c r="AC74" s="12" t="s">
        <v>88</v>
      </c>
      <c r="AD74" s="12" t="s">
        <v>88</v>
      </c>
      <c r="AE74" s="12" t="s">
        <v>88</v>
      </c>
      <c r="AF74" s="12" t="s">
        <v>88</v>
      </c>
      <c r="AG74" s="12" t="s">
        <v>88</v>
      </c>
      <c r="AH74" s="12" t="s">
        <v>88</v>
      </c>
      <c r="AI74" s="12" t="s">
        <v>88</v>
      </c>
      <c r="AJ74" s="12" t="e">
        <v>#VALUE!</v>
      </c>
      <c r="AK74" s="12" t="s">
        <v>88</v>
      </c>
      <c r="AL74" s="12" t="s">
        <v>88</v>
      </c>
      <c r="AM74" s="12" t="s">
        <v>88</v>
      </c>
      <c r="AN74" s="12" t="s">
        <v>88</v>
      </c>
      <c r="AO74" s="12" t="e">
        <v>#VALUE!</v>
      </c>
      <c r="AP74" s="12" t="s">
        <v>88</v>
      </c>
      <c r="AQ74" s="12" t="s">
        <v>88</v>
      </c>
      <c r="AR74" s="12" t="s">
        <v>88</v>
      </c>
      <c r="AS74" s="12" t="s">
        <v>88</v>
      </c>
      <c r="AT74" s="12" t="s">
        <v>88</v>
      </c>
      <c r="AU74" s="12" t="s">
        <v>88</v>
      </c>
      <c r="AV74" s="12" t="s">
        <v>88</v>
      </c>
      <c r="AW74" s="12" t="s">
        <v>88</v>
      </c>
      <c r="AX74" s="12" t="s">
        <v>88</v>
      </c>
      <c r="AY74" s="12" t="s">
        <v>88</v>
      </c>
      <c r="AZ74" s="12" t="s">
        <v>88</v>
      </c>
      <c r="BA74" s="12" t="s">
        <v>88</v>
      </c>
      <c r="BB74" s="12" t="s">
        <v>88</v>
      </c>
      <c r="BC74" s="12" t="s">
        <v>88</v>
      </c>
      <c r="BD74" s="12" t="s">
        <v>88</v>
      </c>
      <c r="BE74" s="12" t="s">
        <v>88</v>
      </c>
      <c r="BF74" s="12" t="s">
        <v>88</v>
      </c>
      <c r="BG74" s="12" t="s">
        <v>88</v>
      </c>
      <c r="BH74" s="12" t="s">
        <v>88</v>
      </c>
      <c r="BI74" s="12" t="s">
        <v>88</v>
      </c>
      <c r="BJ74" s="12" t="s">
        <v>88</v>
      </c>
      <c r="BK74" s="12" t="s">
        <v>88</v>
      </c>
      <c r="BL74" s="12" t="s">
        <v>88</v>
      </c>
      <c r="BM74" s="12" t="s">
        <v>88</v>
      </c>
      <c r="BN74" s="12" t="s">
        <v>88</v>
      </c>
      <c r="BO74" s="12" t="s">
        <v>88</v>
      </c>
      <c r="BP74" s="12" t="s">
        <v>88</v>
      </c>
      <c r="BQ74" s="12" t="s">
        <v>88</v>
      </c>
      <c r="BR74" s="12" t="s">
        <v>88</v>
      </c>
      <c r="BS74" s="12" t="s">
        <v>88</v>
      </c>
      <c r="BT74" s="12" t="s">
        <v>232</v>
      </c>
      <c r="BU74" s="12" t="s">
        <v>232</v>
      </c>
      <c r="BV74" s="6"/>
      <c r="BW74" s="13"/>
      <c r="BX74" s="13"/>
    </row>
    <row r="75" spans="1:76" ht="30" customHeight="1" x14ac:dyDescent="0.2">
      <c r="A75" s="6">
        <v>2019</v>
      </c>
      <c r="B75" s="7" t="s">
        <v>377</v>
      </c>
      <c r="C75" s="8" t="s">
        <v>389</v>
      </c>
      <c r="D75" s="9">
        <v>91</v>
      </c>
      <c r="E75" s="7" t="s">
        <v>395</v>
      </c>
      <c r="F75" s="7" t="s">
        <v>135</v>
      </c>
      <c r="G75" s="7">
        <v>2</v>
      </c>
      <c r="H75" s="7" t="s">
        <v>79</v>
      </c>
      <c r="I75" s="7">
        <v>26</v>
      </c>
      <c r="J75" s="8" t="s">
        <v>80</v>
      </c>
      <c r="K75" s="7">
        <v>2619</v>
      </c>
      <c r="L75" s="8" t="s">
        <v>136</v>
      </c>
      <c r="M75" s="7" t="s">
        <v>390</v>
      </c>
      <c r="N75" s="8" t="s">
        <v>391</v>
      </c>
      <c r="O75" s="7" t="s">
        <v>396</v>
      </c>
      <c r="P75" s="8" t="s">
        <v>431</v>
      </c>
      <c r="Q75" s="7" t="s">
        <v>432</v>
      </c>
      <c r="R75" s="8" t="s">
        <v>433</v>
      </c>
      <c r="S75" s="11">
        <v>43747</v>
      </c>
      <c r="T75" s="12">
        <v>3.5</v>
      </c>
      <c r="U75" s="12">
        <v>1.02</v>
      </c>
      <c r="V75" s="12">
        <v>4.3899999999999997</v>
      </c>
      <c r="W75" s="12">
        <v>4.0999999999999996</v>
      </c>
      <c r="X75" s="12">
        <v>4.3899999999999997</v>
      </c>
      <c r="Y75" s="12">
        <v>1275</v>
      </c>
      <c r="Z75" s="12">
        <v>1761</v>
      </c>
      <c r="AA75" s="12">
        <v>22.3</v>
      </c>
      <c r="AB75" s="12">
        <v>23.5</v>
      </c>
      <c r="AC75" s="12">
        <v>9923</v>
      </c>
      <c r="AD75" s="12">
        <v>6720</v>
      </c>
      <c r="AE75" s="12" t="s">
        <v>88</v>
      </c>
      <c r="AF75" s="12" t="s">
        <v>88</v>
      </c>
      <c r="AG75" s="12">
        <v>47</v>
      </c>
      <c r="AH75" s="12" t="s">
        <v>88</v>
      </c>
      <c r="AI75" s="12" t="s">
        <v>88</v>
      </c>
      <c r="AJ75" s="12" t="e">
        <v>#VALUE!</v>
      </c>
      <c r="AK75" s="12" t="s">
        <v>88</v>
      </c>
      <c r="AL75" s="12">
        <v>721</v>
      </c>
      <c r="AM75" s="12">
        <v>80</v>
      </c>
      <c r="AN75" s="12">
        <v>48.6</v>
      </c>
      <c r="AO75" s="12" t="e">
        <v>#VALUE!</v>
      </c>
      <c r="AP75" s="12">
        <v>8.06</v>
      </c>
      <c r="AQ75" s="12" t="s">
        <v>88</v>
      </c>
      <c r="AR75" s="12" t="s">
        <v>88</v>
      </c>
      <c r="AS75" s="12" t="s">
        <v>88</v>
      </c>
      <c r="AT75" s="12" t="s">
        <v>88</v>
      </c>
      <c r="AU75" s="12" t="s">
        <v>88</v>
      </c>
      <c r="AV75" s="12" t="s">
        <v>88</v>
      </c>
      <c r="AW75" s="12" t="s">
        <v>88</v>
      </c>
      <c r="AX75" s="12" t="s">
        <v>88</v>
      </c>
      <c r="AY75" s="12" t="s">
        <v>88</v>
      </c>
      <c r="AZ75" s="12" t="s">
        <v>88</v>
      </c>
      <c r="BA75" s="12" t="s">
        <v>88</v>
      </c>
      <c r="BB75" s="12" t="s">
        <v>88</v>
      </c>
      <c r="BC75" s="12" t="s">
        <v>88</v>
      </c>
      <c r="BD75" s="12" t="s">
        <v>88</v>
      </c>
      <c r="BE75" s="12" t="s">
        <v>88</v>
      </c>
      <c r="BF75" s="12" t="s">
        <v>88</v>
      </c>
      <c r="BG75" s="12" t="s">
        <v>88</v>
      </c>
      <c r="BH75" s="12" t="s">
        <v>88</v>
      </c>
      <c r="BI75" s="12" t="s">
        <v>88</v>
      </c>
      <c r="BJ75" s="12" t="s">
        <v>88</v>
      </c>
      <c r="BK75" s="12" t="s">
        <v>88</v>
      </c>
      <c r="BL75" s="12" t="s">
        <v>88</v>
      </c>
      <c r="BM75" s="12" t="s">
        <v>88</v>
      </c>
      <c r="BN75" s="12">
        <v>18.2</v>
      </c>
      <c r="BO75" s="12">
        <v>6.14</v>
      </c>
      <c r="BP75" s="12">
        <v>2.02</v>
      </c>
      <c r="BQ75" s="12" t="s">
        <v>88</v>
      </c>
      <c r="BR75" s="12" t="s">
        <v>88</v>
      </c>
      <c r="BS75" s="12" t="s">
        <v>88</v>
      </c>
      <c r="BT75" s="12">
        <f>+AD75*U75*(0.0036*T75)</f>
        <v>86.365440000000007</v>
      </c>
      <c r="BU75" s="12">
        <f>+T75*U75*AL75*0.0036</f>
        <v>9.266292</v>
      </c>
      <c r="BV75" s="6"/>
      <c r="BW75" s="13"/>
      <c r="BX75" s="13"/>
    </row>
    <row r="76" spans="1:76" ht="30" customHeight="1" x14ac:dyDescent="0.2">
      <c r="A76" s="6">
        <v>2019</v>
      </c>
      <c r="B76" s="7" t="s">
        <v>377</v>
      </c>
      <c r="C76" s="8" t="s">
        <v>389</v>
      </c>
      <c r="D76" s="9">
        <v>209</v>
      </c>
      <c r="E76" s="7" t="s">
        <v>384</v>
      </c>
      <c r="F76" s="7" t="s">
        <v>135</v>
      </c>
      <c r="G76" s="7">
        <v>2</v>
      </c>
      <c r="H76" s="7" t="s">
        <v>79</v>
      </c>
      <c r="I76" s="7">
        <v>26</v>
      </c>
      <c r="J76" s="8" t="s">
        <v>80</v>
      </c>
      <c r="K76" s="7">
        <v>2621</v>
      </c>
      <c r="L76" s="8" t="s">
        <v>152</v>
      </c>
      <c r="M76" s="7" t="s">
        <v>153</v>
      </c>
      <c r="N76" s="8" t="s">
        <v>154</v>
      </c>
      <c r="O76" s="7" t="s">
        <v>385</v>
      </c>
      <c r="P76" s="8" t="s">
        <v>386</v>
      </c>
      <c r="Q76" s="7" t="s">
        <v>434</v>
      </c>
      <c r="R76" s="8" t="s">
        <v>386</v>
      </c>
      <c r="S76" s="11">
        <v>43745</v>
      </c>
      <c r="T76" s="12">
        <v>1</v>
      </c>
      <c r="U76" s="12">
        <v>0.94</v>
      </c>
      <c r="V76" s="12">
        <v>6.03</v>
      </c>
      <c r="W76" s="12">
        <v>5.43</v>
      </c>
      <c r="X76" s="12">
        <v>5.76</v>
      </c>
      <c r="Y76" s="12">
        <v>1127</v>
      </c>
      <c r="Z76" s="12">
        <v>1377</v>
      </c>
      <c r="AA76" s="12">
        <v>2.5</v>
      </c>
      <c r="AB76" s="12">
        <v>24</v>
      </c>
      <c r="AC76" s="12">
        <v>4319</v>
      </c>
      <c r="AD76" s="12">
        <v>2289</v>
      </c>
      <c r="AE76" s="12" t="s">
        <v>88</v>
      </c>
      <c r="AF76" s="12" t="s">
        <v>88</v>
      </c>
      <c r="AG76" s="12">
        <v>14</v>
      </c>
      <c r="AH76" s="12" t="s">
        <v>88</v>
      </c>
      <c r="AI76" s="12" t="s">
        <v>88</v>
      </c>
      <c r="AJ76" s="12" t="e">
        <v>#VALUE!</v>
      </c>
      <c r="AK76" s="12" t="s">
        <v>88</v>
      </c>
      <c r="AL76" s="12">
        <v>453</v>
      </c>
      <c r="AM76" s="12">
        <v>66</v>
      </c>
      <c r="AN76" s="12">
        <v>27.4</v>
      </c>
      <c r="AO76" s="12" t="e">
        <v>#VALUE!</v>
      </c>
      <c r="AP76" s="12">
        <v>5.16</v>
      </c>
      <c r="AQ76" s="12" t="s">
        <v>88</v>
      </c>
      <c r="AR76" s="12" t="s">
        <v>88</v>
      </c>
      <c r="AS76" s="12" t="s">
        <v>88</v>
      </c>
      <c r="AT76" s="12" t="s">
        <v>88</v>
      </c>
      <c r="AU76" s="12" t="s">
        <v>88</v>
      </c>
      <c r="AV76" s="12" t="s">
        <v>88</v>
      </c>
      <c r="AW76" s="12" t="s">
        <v>88</v>
      </c>
      <c r="AX76" s="12" t="s">
        <v>88</v>
      </c>
      <c r="AY76" s="12" t="s">
        <v>88</v>
      </c>
      <c r="AZ76" s="12" t="s">
        <v>88</v>
      </c>
      <c r="BA76" s="12" t="s">
        <v>88</v>
      </c>
      <c r="BB76" s="12" t="s">
        <v>88</v>
      </c>
      <c r="BC76" s="12" t="s">
        <v>88</v>
      </c>
      <c r="BD76" s="12" t="s">
        <v>88</v>
      </c>
      <c r="BE76" s="12" t="s">
        <v>88</v>
      </c>
      <c r="BF76" s="12" t="s">
        <v>88</v>
      </c>
      <c r="BG76" s="12" t="s">
        <v>88</v>
      </c>
      <c r="BH76" s="12" t="s">
        <v>88</v>
      </c>
      <c r="BI76" s="12" t="s">
        <v>88</v>
      </c>
      <c r="BJ76" s="12" t="s">
        <v>88</v>
      </c>
      <c r="BK76" s="12" t="s">
        <v>88</v>
      </c>
      <c r="BL76" s="12" t="s">
        <v>88</v>
      </c>
      <c r="BM76" s="12" t="s">
        <v>88</v>
      </c>
      <c r="BN76" s="12">
        <v>26.7</v>
      </c>
      <c r="BO76" s="12">
        <v>13.7</v>
      </c>
      <c r="BP76" s="12">
        <v>9.36</v>
      </c>
      <c r="BQ76" s="12" t="s">
        <v>88</v>
      </c>
      <c r="BR76" s="12" t="s">
        <v>88</v>
      </c>
      <c r="BS76" s="12" t="s">
        <v>88</v>
      </c>
      <c r="BT76" s="12">
        <f>+AD76*U76*(0.0036*T76)</f>
        <v>7.7459759999999989</v>
      </c>
      <c r="BU76" s="12">
        <f>+T76*U76*AL76*0.0036</f>
        <v>1.5329519999999999</v>
      </c>
      <c r="BV76" s="6"/>
      <c r="BW76" s="13"/>
      <c r="BX76" s="13"/>
    </row>
    <row r="77" spans="1:76" ht="30" customHeight="1" x14ac:dyDescent="0.2">
      <c r="A77" s="6">
        <v>2019</v>
      </c>
      <c r="B77" s="7" t="s">
        <v>377</v>
      </c>
      <c r="C77" s="8" t="s">
        <v>389</v>
      </c>
      <c r="D77" s="9">
        <v>209</v>
      </c>
      <c r="E77" s="7" t="s">
        <v>384</v>
      </c>
      <c r="F77" s="7" t="s">
        <v>135</v>
      </c>
      <c r="G77" s="7">
        <v>2</v>
      </c>
      <c r="H77" s="7" t="s">
        <v>79</v>
      </c>
      <c r="I77" s="7">
        <v>26</v>
      </c>
      <c r="J77" s="8" t="s">
        <v>80</v>
      </c>
      <c r="K77" s="7">
        <v>2621</v>
      </c>
      <c r="L77" s="8" t="s">
        <v>152</v>
      </c>
      <c r="M77" s="7" t="s">
        <v>153</v>
      </c>
      <c r="N77" s="8" t="s">
        <v>154</v>
      </c>
      <c r="O77" s="7" t="s">
        <v>385</v>
      </c>
      <c r="P77" s="8" t="s">
        <v>386</v>
      </c>
      <c r="Q77" s="7" t="s">
        <v>387</v>
      </c>
      <c r="R77" s="8" t="s">
        <v>388</v>
      </c>
      <c r="S77" s="11">
        <v>43753</v>
      </c>
      <c r="T77" s="12" t="s">
        <v>88</v>
      </c>
      <c r="U77" s="12" t="s">
        <v>88</v>
      </c>
      <c r="V77" s="12" t="s">
        <v>88</v>
      </c>
      <c r="W77" s="12" t="s">
        <v>88</v>
      </c>
      <c r="X77" s="12" t="s">
        <v>88</v>
      </c>
      <c r="Y77" s="12" t="s">
        <v>88</v>
      </c>
      <c r="Z77" s="12" t="s">
        <v>88</v>
      </c>
      <c r="AA77" s="12" t="s">
        <v>88</v>
      </c>
      <c r="AB77" s="12" t="s">
        <v>88</v>
      </c>
      <c r="AC77" s="12" t="s">
        <v>88</v>
      </c>
      <c r="AD77" s="12" t="s">
        <v>88</v>
      </c>
      <c r="AE77" s="12" t="s">
        <v>88</v>
      </c>
      <c r="AF77" s="12" t="s">
        <v>88</v>
      </c>
      <c r="AG77" s="12" t="s">
        <v>88</v>
      </c>
      <c r="AH77" s="12" t="s">
        <v>88</v>
      </c>
      <c r="AI77" s="12" t="s">
        <v>88</v>
      </c>
      <c r="AJ77" s="12" t="e">
        <v>#VALUE!</v>
      </c>
      <c r="AK77" s="12" t="s">
        <v>88</v>
      </c>
      <c r="AL77" s="12" t="s">
        <v>88</v>
      </c>
      <c r="AM77" s="12" t="s">
        <v>88</v>
      </c>
      <c r="AN77" s="12" t="s">
        <v>88</v>
      </c>
      <c r="AO77" s="12" t="e">
        <v>#VALUE!</v>
      </c>
      <c r="AP77" s="12" t="s">
        <v>88</v>
      </c>
      <c r="AQ77" s="12" t="s">
        <v>88</v>
      </c>
      <c r="AR77" s="12" t="s">
        <v>88</v>
      </c>
      <c r="AS77" s="12" t="s">
        <v>88</v>
      </c>
      <c r="AT77" s="12" t="s">
        <v>88</v>
      </c>
      <c r="AU77" s="12" t="s">
        <v>88</v>
      </c>
      <c r="AV77" s="12" t="s">
        <v>88</v>
      </c>
      <c r="AW77" s="12" t="s">
        <v>88</v>
      </c>
      <c r="AX77" s="12" t="s">
        <v>88</v>
      </c>
      <c r="AY77" s="12" t="s">
        <v>88</v>
      </c>
      <c r="AZ77" s="12" t="s">
        <v>88</v>
      </c>
      <c r="BA77" s="12" t="s">
        <v>88</v>
      </c>
      <c r="BB77" s="12" t="s">
        <v>88</v>
      </c>
      <c r="BC77" s="12" t="s">
        <v>88</v>
      </c>
      <c r="BD77" s="12" t="s">
        <v>88</v>
      </c>
      <c r="BE77" s="12" t="s">
        <v>88</v>
      </c>
      <c r="BF77" s="12" t="s">
        <v>88</v>
      </c>
      <c r="BG77" s="12" t="s">
        <v>88</v>
      </c>
      <c r="BH77" s="12" t="s">
        <v>88</v>
      </c>
      <c r="BI77" s="12" t="s">
        <v>88</v>
      </c>
      <c r="BJ77" s="12" t="s">
        <v>88</v>
      </c>
      <c r="BK77" s="12" t="s">
        <v>88</v>
      </c>
      <c r="BL77" s="12" t="s">
        <v>88</v>
      </c>
      <c r="BM77" s="12" t="s">
        <v>88</v>
      </c>
      <c r="BN77" s="12" t="s">
        <v>88</v>
      </c>
      <c r="BO77" s="12" t="s">
        <v>88</v>
      </c>
      <c r="BP77" s="12" t="s">
        <v>88</v>
      </c>
      <c r="BQ77" s="12" t="s">
        <v>88</v>
      </c>
      <c r="BR77" s="12" t="s">
        <v>88</v>
      </c>
      <c r="BS77" s="12" t="s">
        <v>88</v>
      </c>
      <c r="BT77" s="12" t="s">
        <v>232</v>
      </c>
      <c r="BU77" s="12" t="s">
        <v>232</v>
      </c>
      <c r="BV77" s="6"/>
      <c r="BW77" s="13"/>
      <c r="BX77" s="13"/>
    </row>
    <row r="78" spans="1:76" ht="30" customHeight="1" x14ac:dyDescent="0.2">
      <c r="A78" s="6">
        <v>2019</v>
      </c>
      <c r="B78" s="7" t="s">
        <v>377</v>
      </c>
      <c r="C78" s="8" t="s">
        <v>389</v>
      </c>
      <c r="D78" s="9">
        <v>209</v>
      </c>
      <c r="E78" s="7" t="s">
        <v>384</v>
      </c>
      <c r="F78" s="7" t="s">
        <v>135</v>
      </c>
      <c r="G78" s="7">
        <v>2</v>
      </c>
      <c r="H78" s="7" t="s">
        <v>79</v>
      </c>
      <c r="I78" s="7">
        <v>26</v>
      </c>
      <c r="J78" s="8" t="s">
        <v>80</v>
      </c>
      <c r="K78" s="7">
        <v>2621</v>
      </c>
      <c r="L78" s="8" t="s">
        <v>152</v>
      </c>
      <c r="M78" s="7" t="s">
        <v>153</v>
      </c>
      <c r="N78" s="8" t="s">
        <v>154</v>
      </c>
      <c r="O78" s="7" t="s">
        <v>435</v>
      </c>
      <c r="P78" s="8" t="s">
        <v>436</v>
      </c>
      <c r="Q78" s="7" t="s">
        <v>437</v>
      </c>
      <c r="R78" s="8" t="s">
        <v>438</v>
      </c>
      <c r="S78" s="11">
        <v>43754</v>
      </c>
      <c r="T78" s="12" t="s">
        <v>88</v>
      </c>
      <c r="U78" s="12" t="s">
        <v>88</v>
      </c>
      <c r="V78" s="12" t="s">
        <v>88</v>
      </c>
      <c r="W78" s="12" t="s">
        <v>88</v>
      </c>
      <c r="X78" s="12" t="s">
        <v>88</v>
      </c>
      <c r="Y78" s="12" t="s">
        <v>88</v>
      </c>
      <c r="Z78" s="12" t="s">
        <v>88</v>
      </c>
      <c r="AA78" s="12" t="s">
        <v>88</v>
      </c>
      <c r="AB78" s="12" t="s">
        <v>88</v>
      </c>
      <c r="AC78" s="12" t="s">
        <v>88</v>
      </c>
      <c r="AD78" s="12" t="s">
        <v>88</v>
      </c>
      <c r="AE78" s="12" t="s">
        <v>88</v>
      </c>
      <c r="AF78" s="12" t="s">
        <v>88</v>
      </c>
      <c r="AG78" s="12" t="s">
        <v>88</v>
      </c>
      <c r="AH78" s="12" t="s">
        <v>88</v>
      </c>
      <c r="AI78" s="12" t="s">
        <v>88</v>
      </c>
      <c r="AJ78" s="12" t="e">
        <v>#VALUE!</v>
      </c>
      <c r="AK78" s="12" t="s">
        <v>88</v>
      </c>
      <c r="AL78" s="12" t="s">
        <v>88</v>
      </c>
      <c r="AM78" s="12" t="s">
        <v>88</v>
      </c>
      <c r="AN78" s="12" t="s">
        <v>88</v>
      </c>
      <c r="AO78" s="12" t="e">
        <v>#VALUE!</v>
      </c>
      <c r="AP78" s="12" t="s">
        <v>88</v>
      </c>
      <c r="AQ78" s="12" t="s">
        <v>88</v>
      </c>
      <c r="AR78" s="12" t="s">
        <v>88</v>
      </c>
      <c r="AS78" s="12" t="s">
        <v>88</v>
      </c>
      <c r="AT78" s="12" t="s">
        <v>88</v>
      </c>
      <c r="AU78" s="12" t="s">
        <v>88</v>
      </c>
      <c r="AV78" s="12" t="s">
        <v>88</v>
      </c>
      <c r="AW78" s="12" t="s">
        <v>88</v>
      </c>
      <c r="AX78" s="12" t="s">
        <v>88</v>
      </c>
      <c r="AY78" s="12" t="s">
        <v>88</v>
      </c>
      <c r="AZ78" s="12" t="s">
        <v>88</v>
      </c>
      <c r="BA78" s="12" t="s">
        <v>88</v>
      </c>
      <c r="BB78" s="12" t="s">
        <v>88</v>
      </c>
      <c r="BC78" s="12" t="s">
        <v>88</v>
      </c>
      <c r="BD78" s="12" t="s">
        <v>88</v>
      </c>
      <c r="BE78" s="12" t="s">
        <v>88</v>
      </c>
      <c r="BF78" s="12" t="s">
        <v>88</v>
      </c>
      <c r="BG78" s="12" t="s">
        <v>88</v>
      </c>
      <c r="BH78" s="12" t="s">
        <v>88</v>
      </c>
      <c r="BI78" s="12" t="s">
        <v>88</v>
      </c>
      <c r="BJ78" s="12" t="s">
        <v>88</v>
      </c>
      <c r="BK78" s="12" t="s">
        <v>88</v>
      </c>
      <c r="BL78" s="12" t="s">
        <v>88</v>
      </c>
      <c r="BM78" s="12" t="s">
        <v>88</v>
      </c>
      <c r="BN78" s="12" t="s">
        <v>88</v>
      </c>
      <c r="BO78" s="12" t="s">
        <v>88</v>
      </c>
      <c r="BP78" s="12" t="s">
        <v>88</v>
      </c>
      <c r="BQ78" s="12" t="s">
        <v>88</v>
      </c>
      <c r="BR78" s="12" t="s">
        <v>88</v>
      </c>
      <c r="BS78" s="12" t="s">
        <v>88</v>
      </c>
      <c r="BT78" s="12" t="s">
        <v>232</v>
      </c>
      <c r="BU78" s="12" t="s">
        <v>232</v>
      </c>
      <c r="BV78" s="6"/>
      <c r="BW78" s="13"/>
      <c r="BX78" s="13"/>
    </row>
    <row r="79" spans="1:76" ht="30" customHeight="1" x14ac:dyDescent="0.2">
      <c r="A79" s="6">
        <v>2019</v>
      </c>
      <c r="B79" s="7" t="s">
        <v>377</v>
      </c>
      <c r="C79" s="8" t="s">
        <v>389</v>
      </c>
      <c r="D79" s="9">
        <v>209</v>
      </c>
      <c r="E79" s="7" t="s">
        <v>384</v>
      </c>
      <c r="F79" s="7" t="s">
        <v>135</v>
      </c>
      <c r="G79" s="7">
        <v>2</v>
      </c>
      <c r="H79" s="7" t="s">
        <v>79</v>
      </c>
      <c r="I79" s="7">
        <v>26</v>
      </c>
      <c r="J79" s="8" t="s">
        <v>80</v>
      </c>
      <c r="K79" s="7">
        <v>2621</v>
      </c>
      <c r="L79" s="8" t="s">
        <v>152</v>
      </c>
      <c r="M79" s="7" t="s">
        <v>153</v>
      </c>
      <c r="N79" s="8" t="s">
        <v>154</v>
      </c>
      <c r="O79" s="7" t="s">
        <v>385</v>
      </c>
      <c r="P79" s="8" t="s">
        <v>386</v>
      </c>
      <c r="Q79" s="7" t="s">
        <v>439</v>
      </c>
      <c r="R79" s="8" t="s">
        <v>440</v>
      </c>
      <c r="S79" s="11">
        <v>43753</v>
      </c>
      <c r="T79" s="12">
        <v>9.5</v>
      </c>
      <c r="U79" s="12">
        <v>2.68</v>
      </c>
      <c r="V79" s="12">
        <v>4.66</v>
      </c>
      <c r="W79" s="12">
        <v>5.55</v>
      </c>
      <c r="X79" s="12">
        <v>6.05</v>
      </c>
      <c r="Y79" s="12">
        <v>152.9</v>
      </c>
      <c r="Z79" s="12">
        <v>390</v>
      </c>
      <c r="AA79" s="12">
        <v>19.600000000000001</v>
      </c>
      <c r="AB79" s="12">
        <v>22</v>
      </c>
      <c r="AC79" s="12">
        <v>4488</v>
      </c>
      <c r="AD79" s="12">
        <v>2451</v>
      </c>
      <c r="AE79" s="12" t="s">
        <v>88</v>
      </c>
      <c r="AF79" s="12" t="s">
        <v>88</v>
      </c>
      <c r="AG79" s="12">
        <v>19</v>
      </c>
      <c r="AH79" s="12" t="s">
        <v>88</v>
      </c>
      <c r="AI79" s="12" t="s">
        <v>88</v>
      </c>
      <c r="AJ79" s="12" t="e">
        <v>#VALUE!</v>
      </c>
      <c r="AK79" s="12" t="s">
        <v>88</v>
      </c>
      <c r="AL79" s="12">
        <v>374</v>
      </c>
      <c r="AM79" s="12">
        <v>0.1</v>
      </c>
      <c r="AN79" s="12">
        <v>29.7</v>
      </c>
      <c r="AO79" s="12" t="e">
        <v>#VALUE!</v>
      </c>
      <c r="AP79" s="12">
        <v>2.11</v>
      </c>
      <c r="AQ79" s="12" t="s">
        <v>88</v>
      </c>
      <c r="AR79" s="12" t="s">
        <v>88</v>
      </c>
      <c r="AS79" s="12" t="s">
        <v>88</v>
      </c>
      <c r="AT79" s="12" t="s">
        <v>88</v>
      </c>
      <c r="AU79" s="12" t="s">
        <v>88</v>
      </c>
      <c r="AV79" s="12" t="s">
        <v>88</v>
      </c>
      <c r="AW79" s="12" t="s">
        <v>88</v>
      </c>
      <c r="AX79" s="12" t="s">
        <v>88</v>
      </c>
      <c r="AY79" s="12" t="s">
        <v>88</v>
      </c>
      <c r="AZ79" s="12" t="s">
        <v>88</v>
      </c>
      <c r="BA79" s="12" t="s">
        <v>88</v>
      </c>
      <c r="BB79" s="12" t="s">
        <v>88</v>
      </c>
      <c r="BC79" s="12" t="s">
        <v>88</v>
      </c>
      <c r="BD79" s="12" t="s">
        <v>88</v>
      </c>
      <c r="BE79" s="12" t="s">
        <v>88</v>
      </c>
      <c r="BF79" s="12" t="s">
        <v>88</v>
      </c>
      <c r="BG79" s="12" t="s">
        <v>88</v>
      </c>
      <c r="BH79" s="12" t="s">
        <v>88</v>
      </c>
      <c r="BI79" s="12" t="s">
        <v>88</v>
      </c>
      <c r="BJ79" s="12" t="s">
        <v>88</v>
      </c>
      <c r="BK79" s="12" t="s">
        <v>88</v>
      </c>
      <c r="BL79" s="12" t="s">
        <v>88</v>
      </c>
      <c r="BM79" s="12" t="s">
        <v>88</v>
      </c>
      <c r="BN79" s="12">
        <v>3.24</v>
      </c>
      <c r="BO79" s="12">
        <v>1.08</v>
      </c>
      <c r="BP79" s="12">
        <v>0.40500000000000003</v>
      </c>
      <c r="BQ79" s="12" t="s">
        <v>88</v>
      </c>
      <c r="BR79" s="12" t="s">
        <v>88</v>
      </c>
      <c r="BS79" s="12" t="s">
        <v>88</v>
      </c>
      <c r="BT79" s="12">
        <f>+AD79*U79*(0.0036*T79)</f>
        <v>224.64885600000002</v>
      </c>
      <c r="BU79" s="12">
        <f>+T79*U79*AL79*0.0036</f>
        <v>34.279344000000002</v>
      </c>
      <c r="BV79" s="6"/>
      <c r="BW79" s="13"/>
      <c r="BX79" s="13"/>
    </row>
    <row r="80" spans="1:76" ht="30" customHeight="1" x14ac:dyDescent="0.2">
      <c r="A80" s="6">
        <v>2019</v>
      </c>
      <c r="B80" s="7" t="s">
        <v>377</v>
      </c>
      <c r="C80" s="8" t="s">
        <v>389</v>
      </c>
      <c r="D80" s="9">
        <v>209</v>
      </c>
      <c r="E80" s="7" t="s">
        <v>384</v>
      </c>
      <c r="F80" s="7" t="s">
        <v>135</v>
      </c>
      <c r="G80" s="7">
        <v>2</v>
      </c>
      <c r="H80" s="7" t="s">
        <v>79</v>
      </c>
      <c r="I80" s="7">
        <v>26</v>
      </c>
      <c r="J80" s="8" t="s">
        <v>80</v>
      </c>
      <c r="K80" s="7">
        <v>2621</v>
      </c>
      <c r="L80" s="8" t="s">
        <v>152</v>
      </c>
      <c r="M80" s="7" t="s">
        <v>153</v>
      </c>
      <c r="N80" s="8" t="s">
        <v>154</v>
      </c>
      <c r="O80" s="7" t="s">
        <v>441</v>
      </c>
      <c r="P80" s="8" t="s">
        <v>442</v>
      </c>
      <c r="Q80" s="7" t="s">
        <v>443</v>
      </c>
      <c r="R80" s="8" t="s">
        <v>444</v>
      </c>
      <c r="S80" s="11">
        <v>43754</v>
      </c>
      <c r="T80" s="12" t="s">
        <v>88</v>
      </c>
      <c r="U80" s="12" t="s">
        <v>88</v>
      </c>
      <c r="V80" s="12" t="s">
        <v>88</v>
      </c>
      <c r="W80" s="12" t="s">
        <v>88</v>
      </c>
      <c r="X80" s="12" t="s">
        <v>88</v>
      </c>
      <c r="Y80" s="12" t="s">
        <v>88</v>
      </c>
      <c r="Z80" s="12" t="s">
        <v>88</v>
      </c>
      <c r="AA80" s="12" t="s">
        <v>88</v>
      </c>
      <c r="AB80" s="12" t="s">
        <v>88</v>
      </c>
      <c r="AC80" s="12" t="s">
        <v>88</v>
      </c>
      <c r="AD80" s="12" t="s">
        <v>88</v>
      </c>
      <c r="AE80" s="12" t="s">
        <v>88</v>
      </c>
      <c r="AF80" s="12" t="s">
        <v>88</v>
      </c>
      <c r="AG80" s="12" t="s">
        <v>88</v>
      </c>
      <c r="AH80" s="12" t="s">
        <v>88</v>
      </c>
      <c r="AI80" s="12" t="s">
        <v>88</v>
      </c>
      <c r="AJ80" s="12" t="e">
        <v>#VALUE!</v>
      </c>
      <c r="AK80" s="12" t="s">
        <v>88</v>
      </c>
      <c r="AL80" s="12" t="s">
        <v>88</v>
      </c>
      <c r="AM80" s="12" t="s">
        <v>88</v>
      </c>
      <c r="AN80" s="12" t="s">
        <v>88</v>
      </c>
      <c r="AO80" s="12" t="e">
        <v>#VALUE!</v>
      </c>
      <c r="AP80" s="12" t="s">
        <v>88</v>
      </c>
      <c r="AQ80" s="12" t="s">
        <v>88</v>
      </c>
      <c r="AR80" s="12" t="s">
        <v>88</v>
      </c>
      <c r="AS80" s="12" t="s">
        <v>88</v>
      </c>
      <c r="AT80" s="12" t="s">
        <v>88</v>
      </c>
      <c r="AU80" s="12" t="s">
        <v>88</v>
      </c>
      <c r="AV80" s="12" t="s">
        <v>88</v>
      </c>
      <c r="AW80" s="12" t="s">
        <v>88</v>
      </c>
      <c r="AX80" s="12" t="s">
        <v>88</v>
      </c>
      <c r="AY80" s="12" t="s">
        <v>88</v>
      </c>
      <c r="AZ80" s="12" t="s">
        <v>88</v>
      </c>
      <c r="BA80" s="12" t="s">
        <v>88</v>
      </c>
      <c r="BB80" s="12" t="s">
        <v>88</v>
      </c>
      <c r="BC80" s="12" t="s">
        <v>88</v>
      </c>
      <c r="BD80" s="12" t="s">
        <v>88</v>
      </c>
      <c r="BE80" s="12" t="s">
        <v>88</v>
      </c>
      <c r="BF80" s="12" t="s">
        <v>88</v>
      </c>
      <c r="BG80" s="12" t="s">
        <v>88</v>
      </c>
      <c r="BH80" s="12" t="s">
        <v>88</v>
      </c>
      <c r="BI80" s="12" t="s">
        <v>88</v>
      </c>
      <c r="BJ80" s="12" t="s">
        <v>88</v>
      </c>
      <c r="BK80" s="12" t="s">
        <v>88</v>
      </c>
      <c r="BL80" s="12" t="s">
        <v>88</v>
      </c>
      <c r="BM80" s="12" t="s">
        <v>88</v>
      </c>
      <c r="BN80" s="12" t="s">
        <v>88</v>
      </c>
      <c r="BO80" s="12" t="s">
        <v>88</v>
      </c>
      <c r="BP80" s="12" t="s">
        <v>88</v>
      </c>
      <c r="BQ80" s="12" t="s">
        <v>88</v>
      </c>
      <c r="BR80" s="12" t="s">
        <v>88</v>
      </c>
      <c r="BS80" s="12" t="s">
        <v>88</v>
      </c>
      <c r="BT80" s="12" t="s">
        <v>232</v>
      </c>
      <c r="BU80" s="12" t="s">
        <v>232</v>
      </c>
      <c r="BV80" s="6"/>
      <c r="BW80" s="13"/>
      <c r="BX80" s="13"/>
    </row>
    <row r="81" spans="1:76" ht="30" customHeight="1" x14ac:dyDescent="0.2">
      <c r="A81" s="6">
        <v>2019</v>
      </c>
      <c r="B81" s="7" t="s">
        <v>377</v>
      </c>
      <c r="C81" s="8" t="s">
        <v>389</v>
      </c>
      <c r="D81" s="9">
        <v>209</v>
      </c>
      <c r="E81" s="7" t="s">
        <v>384</v>
      </c>
      <c r="F81" s="7" t="s">
        <v>135</v>
      </c>
      <c r="G81" s="7">
        <v>2</v>
      </c>
      <c r="H81" s="7" t="s">
        <v>79</v>
      </c>
      <c r="I81" s="7">
        <v>26</v>
      </c>
      <c r="J81" s="8" t="s">
        <v>80</v>
      </c>
      <c r="K81" s="7">
        <v>2621</v>
      </c>
      <c r="L81" s="8" t="s">
        <v>152</v>
      </c>
      <c r="M81" s="7" t="s">
        <v>153</v>
      </c>
      <c r="N81" s="8" t="s">
        <v>154</v>
      </c>
      <c r="O81" s="7" t="s">
        <v>435</v>
      </c>
      <c r="P81" s="8" t="s">
        <v>436</v>
      </c>
      <c r="Q81" s="7" t="s">
        <v>445</v>
      </c>
      <c r="R81" s="8" t="s">
        <v>446</v>
      </c>
      <c r="S81" s="11">
        <v>43762</v>
      </c>
      <c r="T81" s="12">
        <v>8.5</v>
      </c>
      <c r="U81" s="12">
        <v>3.39</v>
      </c>
      <c r="V81" s="12">
        <v>4.4000000000000004</v>
      </c>
      <c r="W81" s="12">
        <v>4.3899999999999997</v>
      </c>
      <c r="X81" s="12">
        <v>4.57</v>
      </c>
      <c r="Y81" s="12">
        <v>562</v>
      </c>
      <c r="Z81" s="12">
        <v>892</v>
      </c>
      <c r="AA81" s="12">
        <v>21.3</v>
      </c>
      <c r="AB81" s="12">
        <v>23.8</v>
      </c>
      <c r="AC81" s="12">
        <v>4276</v>
      </c>
      <c r="AD81" s="12">
        <v>3161</v>
      </c>
      <c r="AE81" s="12" t="s">
        <v>88</v>
      </c>
      <c r="AF81" s="12" t="s">
        <v>88</v>
      </c>
      <c r="AG81" s="12">
        <v>20</v>
      </c>
      <c r="AH81" s="12" t="s">
        <v>88</v>
      </c>
      <c r="AI81" s="12" t="s">
        <v>88</v>
      </c>
      <c r="AJ81" s="12" t="e">
        <v>#VALUE!</v>
      </c>
      <c r="AK81" s="12" t="s">
        <v>88</v>
      </c>
      <c r="AL81" s="12">
        <v>314</v>
      </c>
      <c r="AM81" s="12">
        <v>18</v>
      </c>
      <c r="AN81" s="12">
        <v>39</v>
      </c>
      <c r="AO81" s="12" t="e">
        <v>#VALUE!</v>
      </c>
      <c r="AP81" s="12">
        <v>5.3</v>
      </c>
      <c r="AQ81" s="12" t="s">
        <v>88</v>
      </c>
      <c r="AR81" s="12" t="s">
        <v>88</v>
      </c>
      <c r="AS81" s="12" t="s">
        <v>88</v>
      </c>
      <c r="AT81" s="12" t="s">
        <v>88</v>
      </c>
      <c r="AU81" s="12" t="s">
        <v>88</v>
      </c>
      <c r="AV81" s="12" t="s">
        <v>88</v>
      </c>
      <c r="AW81" s="12" t="s">
        <v>88</v>
      </c>
      <c r="AX81" s="12" t="s">
        <v>88</v>
      </c>
      <c r="AY81" s="12" t="s">
        <v>88</v>
      </c>
      <c r="AZ81" s="12" t="s">
        <v>88</v>
      </c>
      <c r="BA81" s="12" t="s">
        <v>88</v>
      </c>
      <c r="BB81" s="12" t="s">
        <v>88</v>
      </c>
      <c r="BC81" s="12" t="s">
        <v>88</v>
      </c>
      <c r="BD81" s="12" t="s">
        <v>88</v>
      </c>
      <c r="BE81" s="12" t="s">
        <v>88</v>
      </c>
      <c r="BF81" s="12" t="s">
        <v>88</v>
      </c>
      <c r="BG81" s="12" t="s">
        <v>88</v>
      </c>
      <c r="BH81" s="12" t="s">
        <v>88</v>
      </c>
      <c r="BI81" s="12" t="s">
        <v>88</v>
      </c>
      <c r="BJ81" s="12" t="s">
        <v>88</v>
      </c>
      <c r="BK81" s="12" t="s">
        <v>88</v>
      </c>
      <c r="BL81" s="12" t="s">
        <v>88</v>
      </c>
      <c r="BM81" s="12" t="s">
        <v>88</v>
      </c>
      <c r="BN81" s="12">
        <v>7.35</v>
      </c>
      <c r="BO81" s="12">
        <v>3.03</v>
      </c>
      <c r="BP81" s="12">
        <v>1.61</v>
      </c>
      <c r="BQ81" s="12" t="s">
        <v>88</v>
      </c>
      <c r="BR81" s="12" t="s">
        <v>88</v>
      </c>
      <c r="BS81" s="12" t="s">
        <v>88</v>
      </c>
      <c r="BT81" s="12">
        <f>+AD81*U81*(0.0036*T81)</f>
        <v>327.90317400000004</v>
      </c>
      <c r="BU81" s="12">
        <f>+T81*U81*AL81*0.0036</f>
        <v>32.572476000000002</v>
      </c>
      <c r="BV81" s="6"/>
      <c r="BW81" s="13"/>
      <c r="BX81" s="13"/>
    </row>
    <row r="82" spans="1:76" ht="30" customHeight="1" x14ac:dyDescent="0.2">
      <c r="A82" s="6">
        <v>2019</v>
      </c>
      <c r="B82" s="7" t="s">
        <v>377</v>
      </c>
      <c r="C82" s="8" t="s">
        <v>389</v>
      </c>
      <c r="D82" s="9">
        <v>282</v>
      </c>
      <c r="E82" s="7" t="s">
        <v>106</v>
      </c>
      <c r="F82" s="7" t="s">
        <v>107</v>
      </c>
      <c r="G82" s="7">
        <v>2</v>
      </c>
      <c r="H82" s="7" t="s">
        <v>79</v>
      </c>
      <c r="I82" s="7">
        <v>26</v>
      </c>
      <c r="J82" s="8" t="s">
        <v>80</v>
      </c>
      <c r="K82" s="7">
        <v>2620</v>
      </c>
      <c r="L82" s="8" t="s">
        <v>81</v>
      </c>
      <c r="M82" s="7" t="s">
        <v>82</v>
      </c>
      <c r="N82" s="8" t="s">
        <v>83</v>
      </c>
      <c r="O82" s="7" t="s">
        <v>447</v>
      </c>
      <c r="P82" s="8" t="s">
        <v>448</v>
      </c>
      <c r="Q82" s="7" t="s">
        <v>449</v>
      </c>
      <c r="R82" s="8" t="s">
        <v>450</v>
      </c>
      <c r="S82" s="11">
        <v>43755</v>
      </c>
      <c r="T82" s="12" t="s">
        <v>88</v>
      </c>
      <c r="U82" s="12" t="s">
        <v>88</v>
      </c>
      <c r="V82" s="12" t="s">
        <v>88</v>
      </c>
      <c r="W82" s="12" t="s">
        <v>88</v>
      </c>
      <c r="X82" s="12" t="s">
        <v>88</v>
      </c>
      <c r="Y82" s="12" t="s">
        <v>88</v>
      </c>
      <c r="Z82" s="12" t="s">
        <v>88</v>
      </c>
      <c r="AA82" s="12" t="s">
        <v>88</v>
      </c>
      <c r="AB82" s="12" t="s">
        <v>88</v>
      </c>
      <c r="AC82" s="12" t="s">
        <v>88</v>
      </c>
      <c r="AD82" s="12" t="s">
        <v>88</v>
      </c>
      <c r="AE82" s="12" t="s">
        <v>88</v>
      </c>
      <c r="AF82" s="12" t="s">
        <v>88</v>
      </c>
      <c r="AG82" s="12" t="s">
        <v>88</v>
      </c>
      <c r="AH82" s="12" t="s">
        <v>88</v>
      </c>
      <c r="AI82" s="12" t="s">
        <v>88</v>
      </c>
      <c r="AJ82" s="12" t="e">
        <v>#VALUE!</v>
      </c>
      <c r="AK82" s="12" t="s">
        <v>88</v>
      </c>
      <c r="AL82" s="12" t="s">
        <v>88</v>
      </c>
      <c r="AM82" s="12" t="s">
        <v>88</v>
      </c>
      <c r="AN82" s="12" t="s">
        <v>88</v>
      </c>
      <c r="AO82" s="12" t="e">
        <v>#VALUE!</v>
      </c>
      <c r="AP82" s="12" t="s">
        <v>88</v>
      </c>
      <c r="AQ82" s="12" t="s">
        <v>88</v>
      </c>
      <c r="AR82" s="12" t="s">
        <v>88</v>
      </c>
      <c r="AS82" s="12" t="s">
        <v>88</v>
      </c>
      <c r="AT82" s="12" t="s">
        <v>88</v>
      </c>
      <c r="AU82" s="12" t="s">
        <v>88</v>
      </c>
      <c r="AV82" s="12" t="s">
        <v>88</v>
      </c>
      <c r="AW82" s="12" t="s">
        <v>88</v>
      </c>
      <c r="AX82" s="12" t="s">
        <v>88</v>
      </c>
      <c r="AY82" s="12" t="s">
        <v>88</v>
      </c>
      <c r="AZ82" s="12" t="s">
        <v>88</v>
      </c>
      <c r="BA82" s="12" t="s">
        <v>88</v>
      </c>
      <c r="BB82" s="12" t="s">
        <v>88</v>
      </c>
      <c r="BC82" s="12" t="s">
        <v>88</v>
      </c>
      <c r="BD82" s="12" t="s">
        <v>88</v>
      </c>
      <c r="BE82" s="12" t="s">
        <v>88</v>
      </c>
      <c r="BF82" s="12" t="s">
        <v>88</v>
      </c>
      <c r="BG82" s="12" t="s">
        <v>88</v>
      </c>
      <c r="BH82" s="12" t="s">
        <v>88</v>
      </c>
      <c r="BI82" s="12" t="s">
        <v>88</v>
      </c>
      <c r="BJ82" s="12" t="s">
        <v>88</v>
      </c>
      <c r="BK82" s="12" t="s">
        <v>88</v>
      </c>
      <c r="BL82" s="12" t="s">
        <v>88</v>
      </c>
      <c r="BM82" s="12" t="s">
        <v>88</v>
      </c>
      <c r="BN82" s="12" t="s">
        <v>88</v>
      </c>
      <c r="BO82" s="12" t="s">
        <v>88</v>
      </c>
      <c r="BP82" s="12" t="s">
        <v>88</v>
      </c>
      <c r="BQ82" s="12" t="s">
        <v>88</v>
      </c>
      <c r="BR82" s="12" t="s">
        <v>88</v>
      </c>
      <c r="BS82" s="12" t="s">
        <v>88</v>
      </c>
      <c r="BT82" s="12" t="s">
        <v>232</v>
      </c>
      <c r="BU82" s="12" t="s">
        <v>232</v>
      </c>
      <c r="BV82" s="6"/>
      <c r="BW82" s="13"/>
      <c r="BX82" s="13"/>
    </row>
    <row r="83" spans="1:76" ht="30" customHeight="1" x14ac:dyDescent="0.2">
      <c r="A83" s="6">
        <v>2019</v>
      </c>
      <c r="B83" s="7" t="s">
        <v>377</v>
      </c>
      <c r="C83" s="8" t="s">
        <v>389</v>
      </c>
      <c r="D83" s="9">
        <v>368</v>
      </c>
      <c r="E83" s="7" t="s">
        <v>451</v>
      </c>
      <c r="F83" s="7" t="s">
        <v>107</v>
      </c>
      <c r="G83" s="7">
        <v>2</v>
      </c>
      <c r="H83" s="7" t="s">
        <v>79</v>
      </c>
      <c r="I83" s="7">
        <v>26</v>
      </c>
      <c r="J83" s="8" t="s">
        <v>80</v>
      </c>
      <c r="K83" s="7">
        <v>2617</v>
      </c>
      <c r="L83" s="8" t="s">
        <v>114</v>
      </c>
      <c r="M83" s="7" t="s">
        <v>115</v>
      </c>
      <c r="N83" s="8" t="s">
        <v>116</v>
      </c>
      <c r="O83" s="7" t="s">
        <v>452</v>
      </c>
      <c r="P83" s="8" t="s">
        <v>453</v>
      </c>
      <c r="Q83" s="7" t="s">
        <v>454</v>
      </c>
      <c r="R83" s="8" t="s">
        <v>453</v>
      </c>
      <c r="S83" s="11">
        <v>43754</v>
      </c>
      <c r="T83" s="12" t="s">
        <v>88</v>
      </c>
      <c r="U83" s="12" t="s">
        <v>88</v>
      </c>
      <c r="V83" s="12" t="s">
        <v>88</v>
      </c>
      <c r="W83" s="12" t="s">
        <v>88</v>
      </c>
      <c r="X83" s="12" t="s">
        <v>88</v>
      </c>
      <c r="Y83" s="12" t="s">
        <v>88</v>
      </c>
      <c r="Z83" s="12" t="s">
        <v>88</v>
      </c>
      <c r="AA83" s="12" t="s">
        <v>88</v>
      </c>
      <c r="AB83" s="12" t="s">
        <v>88</v>
      </c>
      <c r="AC83" s="12" t="s">
        <v>88</v>
      </c>
      <c r="AD83" s="12" t="s">
        <v>88</v>
      </c>
      <c r="AE83" s="12" t="s">
        <v>88</v>
      </c>
      <c r="AF83" s="12" t="s">
        <v>88</v>
      </c>
      <c r="AG83" s="12" t="s">
        <v>88</v>
      </c>
      <c r="AH83" s="12" t="s">
        <v>88</v>
      </c>
      <c r="AI83" s="12" t="s">
        <v>88</v>
      </c>
      <c r="AJ83" s="12" t="e">
        <v>#VALUE!</v>
      </c>
      <c r="AK83" s="12" t="s">
        <v>88</v>
      </c>
      <c r="AL83" s="12" t="s">
        <v>88</v>
      </c>
      <c r="AM83" s="12" t="s">
        <v>88</v>
      </c>
      <c r="AN83" s="12" t="s">
        <v>88</v>
      </c>
      <c r="AO83" s="12" t="e">
        <v>#VALUE!</v>
      </c>
      <c r="AP83" s="12" t="s">
        <v>88</v>
      </c>
      <c r="AQ83" s="12" t="s">
        <v>88</v>
      </c>
      <c r="AR83" s="12" t="s">
        <v>88</v>
      </c>
      <c r="AS83" s="12" t="s">
        <v>88</v>
      </c>
      <c r="AT83" s="12" t="s">
        <v>88</v>
      </c>
      <c r="AU83" s="12" t="s">
        <v>88</v>
      </c>
      <c r="AV83" s="12" t="s">
        <v>88</v>
      </c>
      <c r="AW83" s="12" t="s">
        <v>88</v>
      </c>
      <c r="AX83" s="12" t="s">
        <v>88</v>
      </c>
      <c r="AY83" s="12" t="s">
        <v>88</v>
      </c>
      <c r="AZ83" s="12" t="s">
        <v>88</v>
      </c>
      <c r="BA83" s="12" t="s">
        <v>88</v>
      </c>
      <c r="BB83" s="12" t="s">
        <v>88</v>
      </c>
      <c r="BC83" s="12" t="s">
        <v>88</v>
      </c>
      <c r="BD83" s="12" t="s">
        <v>88</v>
      </c>
      <c r="BE83" s="12" t="s">
        <v>88</v>
      </c>
      <c r="BF83" s="12" t="s">
        <v>88</v>
      </c>
      <c r="BG83" s="12" t="s">
        <v>88</v>
      </c>
      <c r="BH83" s="12" t="s">
        <v>88</v>
      </c>
      <c r="BI83" s="12" t="s">
        <v>88</v>
      </c>
      <c r="BJ83" s="12" t="s">
        <v>88</v>
      </c>
      <c r="BK83" s="12" t="s">
        <v>88</v>
      </c>
      <c r="BL83" s="12" t="s">
        <v>88</v>
      </c>
      <c r="BM83" s="12" t="s">
        <v>88</v>
      </c>
      <c r="BN83" s="12" t="s">
        <v>88</v>
      </c>
      <c r="BO83" s="12" t="s">
        <v>88</v>
      </c>
      <c r="BP83" s="12" t="s">
        <v>88</v>
      </c>
      <c r="BQ83" s="12" t="s">
        <v>88</v>
      </c>
      <c r="BR83" s="12" t="s">
        <v>88</v>
      </c>
      <c r="BS83" s="12" t="s">
        <v>88</v>
      </c>
      <c r="BT83" s="12" t="s">
        <v>232</v>
      </c>
      <c r="BU83" s="12" t="s">
        <v>232</v>
      </c>
      <c r="BV83" s="6"/>
      <c r="BW83" s="13"/>
      <c r="BX83" s="13"/>
    </row>
    <row r="84" spans="1:76" ht="30" customHeight="1" x14ac:dyDescent="0.2">
      <c r="A84" s="6">
        <v>2019</v>
      </c>
      <c r="B84" s="7" t="s">
        <v>377</v>
      </c>
      <c r="C84" s="8" t="s">
        <v>389</v>
      </c>
      <c r="D84" s="9">
        <v>282</v>
      </c>
      <c r="E84" s="7" t="s">
        <v>106</v>
      </c>
      <c r="F84" s="7" t="s">
        <v>107</v>
      </c>
      <c r="G84" s="7">
        <v>2</v>
      </c>
      <c r="H84" s="7" t="s">
        <v>79</v>
      </c>
      <c r="I84" s="7">
        <v>26</v>
      </c>
      <c r="J84" s="8" t="s">
        <v>80</v>
      </c>
      <c r="K84" s="7">
        <v>2620</v>
      </c>
      <c r="L84" s="8" t="s">
        <v>81</v>
      </c>
      <c r="M84" s="7" t="s">
        <v>82</v>
      </c>
      <c r="N84" s="8" t="s">
        <v>83</v>
      </c>
      <c r="O84" s="7" t="s">
        <v>455</v>
      </c>
      <c r="P84" s="8" t="s">
        <v>456</v>
      </c>
      <c r="Q84" s="7" t="s">
        <v>457</v>
      </c>
      <c r="R84" s="8" t="s">
        <v>458</v>
      </c>
      <c r="S84" s="11">
        <v>43755</v>
      </c>
      <c r="T84" s="12" t="s">
        <v>88</v>
      </c>
      <c r="U84" s="12" t="s">
        <v>88</v>
      </c>
      <c r="V84" s="12" t="s">
        <v>88</v>
      </c>
      <c r="W84" s="12" t="s">
        <v>88</v>
      </c>
      <c r="X84" s="12" t="s">
        <v>88</v>
      </c>
      <c r="Y84" s="12" t="s">
        <v>88</v>
      </c>
      <c r="Z84" s="12" t="s">
        <v>88</v>
      </c>
      <c r="AA84" s="12" t="s">
        <v>88</v>
      </c>
      <c r="AB84" s="12" t="s">
        <v>88</v>
      </c>
      <c r="AC84" s="12" t="s">
        <v>88</v>
      </c>
      <c r="AD84" s="12" t="s">
        <v>88</v>
      </c>
      <c r="AE84" s="12" t="s">
        <v>88</v>
      </c>
      <c r="AF84" s="12" t="s">
        <v>88</v>
      </c>
      <c r="AG84" s="12" t="s">
        <v>88</v>
      </c>
      <c r="AH84" s="12" t="s">
        <v>88</v>
      </c>
      <c r="AI84" s="12" t="s">
        <v>88</v>
      </c>
      <c r="AJ84" s="12" t="e">
        <v>#VALUE!</v>
      </c>
      <c r="AK84" s="12" t="s">
        <v>88</v>
      </c>
      <c r="AL84" s="12" t="s">
        <v>88</v>
      </c>
      <c r="AM84" s="12" t="s">
        <v>88</v>
      </c>
      <c r="AN84" s="12" t="s">
        <v>88</v>
      </c>
      <c r="AO84" s="12" t="e">
        <v>#VALUE!</v>
      </c>
      <c r="AP84" s="12" t="s">
        <v>88</v>
      </c>
      <c r="AQ84" s="12" t="s">
        <v>88</v>
      </c>
      <c r="AR84" s="12" t="s">
        <v>88</v>
      </c>
      <c r="AS84" s="12" t="s">
        <v>88</v>
      </c>
      <c r="AT84" s="12" t="s">
        <v>88</v>
      </c>
      <c r="AU84" s="12" t="s">
        <v>88</v>
      </c>
      <c r="AV84" s="12" t="s">
        <v>88</v>
      </c>
      <c r="AW84" s="12" t="s">
        <v>88</v>
      </c>
      <c r="AX84" s="12" t="s">
        <v>88</v>
      </c>
      <c r="AY84" s="12" t="s">
        <v>88</v>
      </c>
      <c r="AZ84" s="12" t="s">
        <v>88</v>
      </c>
      <c r="BA84" s="12" t="s">
        <v>88</v>
      </c>
      <c r="BB84" s="12" t="s">
        <v>88</v>
      </c>
      <c r="BC84" s="12" t="s">
        <v>88</v>
      </c>
      <c r="BD84" s="12" t="s">
        <v>88</v>
      </c>
      <c r="BE84" s="12" t="s">
        <v>88</v>
      </c>
      <c r="BF84" s="12" t="s">
        <v>88</v>
      </c>
      <c r="BG84" s="12" t="s">
        <v>88</v>
      </c>
      <c r="BH84" s="12" t="s">
        <v>88</v>
      </c>
      <c r="BI84" s="12" t="s">
        <v>88</v>
      </c>
      <c r="BJ84" s="12" t="s">
        <v>88</v>
      </c>
      <c r="BK84" s="12" t="s">
        <v>88</v>
      </c>
      <c r="BL84" s="12" t="s">
        <v>88</v>
      </c>
      <c r="BM84" s="12" t="s">
        <v>88</v>
      </c>
      <c r="BN84" s="12" t="s">
        <v>88</v>
      </c>
      <c r="BO84" s="12" t="s">
        <v>88</v>
      </c>
      <c r="BP84" s="12" t="s">
        <v>88</v>
      </c>
      <c r="BQ84" s="12" t="s">
        <v>88</v>
      </c>
      <c r="BR84" s="12" t="s">
        <v>88</v>
      </c>
      <c r="BS84" s="12" t="s">
        <v>88</v>
      </c>
      <c r="BT84" s="12" t="s">
        <v>232</v>
      </c>
      <c r="BU84" s="12" t="s">
        <v>232</v>
      </c>
      <c r="BV84" s="6"/>
      <c r="BW84" s="13"/>
      <c r="BX84" s="13"/>
    </row>
    <row r="85" spans="1:76" ht="30" customHeight="1" x14ac:dyDescent="0.2">
      <c r="A85" s="6">
        <v>2019</v>
      </c>
      <c r="B85" s="7" t="s">
        <v>377</v>
      </c>
      <c r="C85" s="8" t="s">
        <v>389</v>
      </c>
      <c r="D85" s="9">
        <v>282</v>
      </c>
      <c r="E85" s="7" t="s">
        <v>106</v>
      </c>
      <c r="F85" s="7" t="s">
        <v>107</v>
      </c>
      <c r="G85" s="7">
        <v>2</v>
      </c>
      <c r="H85" s="7" t="s">
        <v>79</v>
      </c>
      <c r="I85" s="7">
        <v>26</v>
      </c>
      <c r="J85" s="8" t="s">
        <v>80</v>
      </c>
      <c r="K85" s="7">
        <v>2620</v>
      </c>
      <c r="L85" s="8" t="s">
        <v>81</v>
      </c>
      <c r="M85" s="7" t="s">
        <v>82</v>
      </c>
      <c r="N85" s="8" t="s">
        <v>83</v>
      </c>
      <c r="O85" s="7" t="s">
        <v>455</v>
      </c>
      <c r="P85" s="8" t="s">
        <v>456</v>
      </c>
      <c r="Q85" s="7" t="s">
        <v>457</v>
      </c>
      <c r="R85" s="8" t="s">
        <v>458</v>
      </c>
      <c r="S85" s="11">
        <v>43754</v>
      </c>
      <c r="T85" s="12" t="s">
        <v>88</v>
      </c>
      <c r="U85" s="12" t="s">
        <v>88</v>
      </c>
      <c r="V85" s="12" t="s">
        <v>88</v>
      </c>
      <c r="W85" s="12" t="s">
        <v>88</v>
      </c>
      <c r="X85" s="12" t="s">
        <v>88</v>
      </c>
      <c r="Y85" s="12" t="s">
        <v>88</v>
      </c>
      <c r="Z85" s="12" t="s">
        <v>88</v>
      </c>
      <c r="AA85" s="12" t="s">
        <v>88</v>
      </c>
      <c r="AB85" s="12" t="s">
        <v>88</v>
      </c>
      <c r="AC85" s="12" t="s">
        <v>88</v>
      </c>
      <c r="AD85" s="12" t="s">
        <v>88</v>
      </c>
      <c r="AE85" s="12" t="s">
        <v>88</v>
      </c>
      <c r="AF85" s="12" t="s">
        <v>88</v>
      </c>
      <c r="AG85" s="12" t="s">
        <v>88</v>
      </c>
      <c r="AH85" s="12" t="s">
        <v>88</v>
      </c>
      <c r="AI85" s="12" t="s">
        <v>88</v>
      </c>
      <c r="AJ85" s="12" t="e">
        <v>#VALUE!</v>
      </c>
      <c r="AK85" s="12" t="s">
        <v>88</v>
      </c>
      <c r="AL85" s="12" t="s">
        <v>88</v>
      </c>
      <c r="AM85" s="12" t="s">
        <v>88</v>
      </c>
      <c r="AN85" s="12" t="s">
        <v>88</v>
      </c>
      <c r="AO85" s="12" t="e">
        <v>#VALUE!</v>
      </c>
      <c r="AP85" s="12" t="s">
        <v>88</v>
      </c>
      <c r="AQ85" s="12" t="s">
        <v>88</v>
      </c>
      <c r="AR85" s="12" t="s">
        <v>88</v>
      </c>
      <c r="AS85" s="12" t="s">
        <v>88</v>
      </c>
      <c r="AT85" s="12" t="s">
        <v>88</v>
      </c>
      <c r="AU85" s="12" t="s">
        <v>88</v>
      </c>
      <c r="AV85" s="12" t="s">
        <v>88</v>
      </c>
      <c r="AW85" s="12" t="s">
        <v>88</v>
      </c>
      <c r="AX85" s="12" t="s">
        <v>88</v>
      </c>
      <c r="AY85" s="12" t="s">
        <v>88</v>
      </c>
      <c r="AZ85" s="12" t="s">
        <v>88</v>
      </c>
      <c r="BA85" s="12" t="s">
        <v>88</v>
      </c>
      <c r="BB85" s="12" t="s">
        <v>88</v>
      </c>
      <c r="BC85" s="12" t="s">
        <v>88</v>
      </c>
      <c r="BD85" s="12" t="s">
        <v>88</v>
      </c>
      <c r="BE85" s="12" t="s">
        <v>88</v>
      </c>
      <c r="BF85" s="12" t="s">
        <v>88</v>
      </c>
      <c r="BG85" s="12" t="s">
        <v>88</v>
      </c>
      <c r="BH85" s="12" t="s">
        <v>88</v>
      </c>
      <c r="BI85" s="12" t="s">
        <v>88</v>
      </c>
      <c r="BJ85" s="12" t="s">
        <v>88</v>
      </c>
      <c r="BK85" s="12" t="s">
        <v>88</v>
      </c>
      <c r="BL85" s="12" t="s">
        <v>88</v>
      </c>
      <c r="BM85" s="12" t="s">
        <v>88</v>
      </c>
      <c r="BN85" s="12" t="s">
        <v>88</v>
      </c>
      <c r="BO85" s="12" t="s">
        <v>88</v>
      </c>
      <c r="BP85" s="12" t="s">
        <v>88</v>
      </c>
      <c r="BQ85" s="12" t="s">
        <v>88</v>
      </c>
      <c r="BR85" s="12" t="s">
        <v>88</v>
      </c>
      <c r="BS85" s="12" t="s">
        <v>88</v>
      </c>
      <c r="BT85" s="12" t="s">
        <v>232</v>
      </c>
      <c r="BU85" s="12" t="s">
        <v>232</v>
      </c>
      <c r="BV85" s="6"/>
      <c r="BW85" s="13"/>
      <c r="BX85" s="13"/>
    </row>
    <row r="86" spans="1:76" ht="30" customHeight="1" x14ac:dyDescent="0.2">
      <c r="A86" s="6">
        <v>2019</v>
      </c>
      <c r="B86" s="7" t="s">
        <v>377</v>
      </c>
      <c r="C86" s="8" t="s">
        <v>389</v>
      </c>
      <c r="D86" s="9">
        <v>467</v>
      </c>
      <c r="E86" s="7" t="s">
        <v>459</v>
      </c>
      <c r="F86" s="7" t="s">
        <v>107</v>
      </c>
      <c r="G86" s="7">
        <v>2</v>
      </c>
      <c r="H86" s="7" t="s">
        <v>79</v>
      </c>
      <c r="I86" s="7">
        <v>26</v>
      </c>
      <c r="J86" s="8" t="s">
        <v>80</v>
      </c>
      <c r="K86" s="7">
        <v>2618</v>
      </c>
      <c r="L86" s="8" t="s">
        <v>123</v>
      </c>
      <c r="M86" s="7" t="s">
        <v>124</v>
      </c>
      <c r="N86" s="8" t="s">
        <v>125</v>
      </c>
      <c r="O86" s="7" t="s">
        <v>460</v>
      </c>
      <c r="P86" s="8" t="s">
        <v>461</v>
      </c>
      <c r="Q86" s="7" t="s">
        <v>460</v>
      </c>
      <c r="R86" s="8" t="s">
        <v>462</v>
      </c>
      <c r="S86" s="11">
        <v>43762</v>
      </c>
      <c r="T86" s="12" t="s">
        <v>88</v>
      </c>
      <c r="U86" s="12" t="s">
        <v>88</v>
      </c>
      <c r="V86" s="12" t="s">
        <v>88</v>
      </c>
      <c r="W86" s="12" t="s">
        <v>88</v>
      </c>
      <c r="X86" s="12" t="s">
        <v>88</v>
      </c>
      <c r="Y86" s="12" t="s">
        <v>88</v>
      </c>
      <c r="Z86" s="12" t="s">
        <v>88</v>
      </c>
      <c r="AA86" s="12" t="s">
        <v>88</v>
      </c>
      <c r="AB86" s="12" t="s">
        <v>88</v>
      </c>
      <c r="AC86" s="12" t="s">
        <v>88</v>
      </c>
      <c r="AD86" s="12" t="s">
        <v>88</v>
      </c>
      <c r="AE86" s="12" t="s">
        <v>88</v>
      </c>
      <c r="AF86" s="12" t="s">
        <v>88</v>
      </c>
      <c r="AG86" s="12" t="s">
        <v>88</v>
      </c>
      <c r="AH86" s="12" t="s">
        <v>88</v>
      </c>
      <c r="AI86" s="12" t="s">
        <v>88</v>
      </c>
      <c r="AJ86" s="12" t="e">
        <v>#VALUE!</v>
      </c>
      <c r="AK86" s="12" t="s">
        <v>88</v>
      </c>
      <c r="AL86" s="12" t="s">
        <v>88</v>
      </c>
      <c r="AM86" s="12" t="s">
        <v>88</v>
      </c>
      <c r="AN86" s="12" t="s">
        <v>88</v>
      </c>
      <c r="AO86" s="12" t="e">
        <v>#VALUE!</v>
      </c>
      <c r="AP86" s="12" t="s">
        <v>88</v>
      </c>
      <c r="AQ86" s="12" t="s">
        <v>88</v>
      </c>
      <c r="AR86" s="12" t="s">
        <v>88</v>
      </c>
      <c r="AS86" s="12" t="s">
        <v>88</v>
      </c>
      <c r="AT86" s="12" t="s">
        <v>88</v>
      </c>
      <c r="AU86" s="12" t="s">
        <v>88</v>
      </c>
      <c r="AV86" s="12" t="s">
        <v>88</v>
      </c>
      <c r="AW86" s="12" t="s">
        <v>88</v>
      </c>
      <c r="AX86" s="12" t="s">
        <v>88</v>
      </c>
      <c r="AY86" s="12" t="s">
        <v>88</v>
      </c>
      <c r="AZ86" s="12" t="s">
        <v>88</v>
      </c>
      <c r="BA86" s="12" t="s">
        <v>88</v>
      </c>
      <c r="BB86" s="12" t="s">
        <v>88</v>
      </c>
      <c r="BC86" s="12" t="s">
        <v>88</v>
      </c>
      <c r="BD86" s="12" t="s">
        <v>88</v>
      </c>
      <c r="BE86" s="12" t="s">
        <v>88</v>
      </c>
      <c r="BF86" s="12" t="s">
        <v>88</v>
      </c>
      <c r="BG86" s="12" t="s">
        <v>88</v>
      </c>
      <c r="BH86" s="12" t="s">
        <v>88</v>
      </c>
      <c r="BI86" s="12" t="s">
        <v>88</v>
      </c>
      <c r="BJ86" s="12" t="s">
        <v>88</v>
      </c>
      <c r="BK86" s="12" t="s">
        <v>88</v>
      </c>
      <c r="BL86" s="12" t="s">
        <v>88</v>
      </c>
      <c r="BM86" s="12" t="s">
        <v>88</v>
      </c>
      <c r="BN86" s="12" t="s">
        <v>88</v>
      </c>
      <c r="BO86" s="12" t="s">
        <v>88</v>
      </c>
      <c r="BP86" s="12" t="s">
        <v>88</v>
      </c>
      <c r="BQ86" s="12" t="s">
        <v>88</v>
      </c>
      <c r="BR86" s="12" t="s">
        <v>88</v>
      </c>
      <c r="BS86" s="12" t="s">
        <v>88</v>
      </c>
      <c r="BT86" s="12" t="s">
        <v>232</v>
      </c>
      <c r="BU86" s="12" t="s">
        <v>232</v>
      </c>
      <c r="BV86" s="6"/>
      <c r="BW86" s="13"/>
      <c r="BX86" s="13"/>
    </row>
    <row r="87" spans="1:76" ht="30" customHeight="1" x14ac:dyDescent="0.2">
      <c r="A87" s="6">
        <v>2019</v>
      </c>
      <c r="B87" s="7" t="s">
        <v>377</v>
      </c>
      <c r="C87" s="8" t="s">
        <v>389</v>
      </c>
      <c r="D87" s="9">
        <v>282</v>
      </c>
      <c r="E87" s="7" t="s">
        <v>106</v>
      </c>
      <c r="F87" s="7" t="s">
        <v>107</v>
      </c>
      <c r="G87" s="7">
        <v>2</v>
      </c>
      <c r="H87" s="7" t="s">
        <v>79</v>
      </c>
      <c r="I87" s="7">
        <v>26</v>
      </c>
      <c r="J87" s="8" t="s">
        <v>80</v>
      </c>
      <c r="K87" s="7">
        <v>2620</v>
      </c>
      <c r="L87" s="8" t="s">
        <v>81</v>
      </c>
      <c r="M87" s="7" t="s">
        <v>82</v>
      </c>
      <c r="N87" s="8" t="s">
        <v>83</v>
      </c>
      <c r="O87" s="7" t="s">
        <v>463</v>
      </c>
      <c r="P87" s="8" t="s">
        <v>464</v>
      </c>
      <c r="Q87" s="7" t="s">
        <v>465</v>
      </c>
      <c r="R87" s="8" t="s">
        <v>466</v>
      </c>
      <c r="S87" s="11">
        <v>43755</v>
      </c>
      <c r="T87" s="12">
        <v>2</v>
      </c>
      <c r="U87" s="12">
        <v>0.65</v>
      </c>
      <c r="V87" s="12">
        <v>4.74</v>
      </c>
      <c r="W87" s="12">
        <v>4.2300000000000004</v>
      </c>
      <c r="X87" s="12">
        <v>4.74</v>
      </c>
      <c r="Y87" s="12">
        <v>775</v>
      </c>
      <c r="Z87" s="12">
        <v>959</v>
      </c>
      <c r="AA87" s="12">
        <v>21.8</v>
      </c>
      <c r="AB87" s="12">
        <v>24.1</v>
      </c>
      <c r="AC87" s="12">
        <v>66179</v>
      </c>
      <c r="AD87" s="12">
        <v>33325</v>
      </c>
      <c r="AE87" s="12" t="s">
        <v>88</v>
      </c>
      <c r="AF87" s="12" t="s">
        <v>88</v>
      </c>
      <c r="AG87" s="12">
        <v>14</v>
      </c>
      <c r="AH87" s="12" t="s">
        <v>88</v>
      </c>
      <c r="AI87" s="12" t="s">
        <v>88</v>
      </c>
      <c r="AJ87" s="12" t="e">
        <v>#VALUE!</v>
      </c>
      <c r="AK87" s="12" t="s">
        <v>88</v>
      </c>
      <c r="AL87" s="12">
        <v>10810</v>
      </c>
      <c r="AM87" s="12" t="s">
        <v>400</v>
      </c>
      <c r="AN87" s="12">
        <v>236</v>
      </c>
      <c r="AO87" s="12" t="e">
        <v>#VALUE!</v>
      </c>
      <c r="AP87" s="12">
        <v>17.100000000000001</v>
      </c>
      <c r="AQ87" s="12" t="s">
        <v>88</v>
      </c>
      <c r="AR87" s="12" t="s">
        <v>88</v>
      </c>
      <c r="AS87" s="12" t="s">
        <v>88</v>
      </c>
      <c r="AT87" s="12" t="s">
        <v>88</v>
      </c>
      <c r="AU87" s="12" t="s">
        <v>88</v>
      </c>
      <c r="AV87" s="12" t="s">
        <v>88</v>
      </c>
      <c r="AW87" s="12" t="s">
        <v>88</v>
      </c>
      <c r="AX87" s="12" t="s">
        <v>88</v>
      </c>
      <c r="AY87" s="12" t="s">
        <v>88</v>
      </c>
      <c r="AZ87" s="12" t="s">
        <v>88</v>
      </c>
      <c r="BA87" s="12" t="s">
        <v>88</v>
      </c>
      <c r="BB87" s="12" t="s">
        <v>88</v>
      </c>
      <c r="BC87" s="12" t="s">
        <v>88</v>
      </c>
      <c r="BD87" s="12" t="s">
        <v>88</v>
      </c>
      <c r="BE87" s="12" t="s">
        <v>88</v>
      </c>
      <c r="BF87" s="12" t="s">
        <v>88</v>
      </c>
      <c r="BG87" s="12" t="s">
        <v>88</v>
      </c>
      <c r="BH87" s="12" t="s">
        <v>88</v>
      </c>
      <c r="BI87" s="12" t="s">
        <v>88</v>
      </c>
      <c r="BJ87" s="12" t="s">
        <v>88</v>
      </c>
      <c r="BK87" s="12" t="s">
        <v>88</v>
      </c>
      <c r="BL87" s="12" t="s">
        <v>88</v>
      </c>
      <c r="BM87" s="12" t="s">
        <v>88</v>
      </c>
      <c r="BN87" s="12">
        <v>16.7</v>
      </c>
      <c r="BO87" s="12">
        <v>0.78900000000000003</v>
      </c>
      <c r="BP87" s="12">
        <v>4.47</v>
      </c>
      <c r="BQ87" s="12" t="s">
        <v>88</v>
      </c>
      <c r="BR87" s="12" t="s">
        <v>88</v>
      </c>
      <c r="BS87" s="12" t="s">
        <v>88</v>
      </c>
      <c r="BT87" s="12">
        <f>+AD87*U87*(0.0036*T87)</f>
        <v>155.96099999999998</v>
      </c>
      <c r="BU87" s="12">
        <f>+T87*U87*AL87*0.0036</f>
        <v>50.590800000000002</v>
      </c>
      <c r="BV87" s="6"/>
      <c r="BW87" s="13"/>
      <c r="BX87" s="13"/>
    </row>
    <row r="88" spans="1:76" ht="30" customHeight="1" x14ac:dyDescent="0.2">
      <c r="A88" s="6">
        <v>2019</v>
      </c>
      <c r="B88" s="7" t="s">
        <v>377</v>
      </c>
      <c r="C88" s="8" t="s">
        <v>389</v>
      </c>
      <c r="D88" s="9">
        <v>789</v>
      </c>
      <c r="E88" s="7" t="s">
        <v>467</v>
      </c>
      <c r="F88" s="7" t="s">
        <v>107</v>
      </c>
      <c r="G88" s="7">
        <v>2</v>
      </c>
      <c r="H88" s="7" t="s">
        <v>79</v>
      </c>
      <c r="I88" s="7">
        <v>26</v>
      </c>
      <c r="J88" s="8" t="s">
        <v>80</v>
      </c>
      <c r="K88" s="7">
        <v>2617</v>
      </c>
      <c r="L88" s="8" t="s">
        <v>114</v>
      </c>
      <c r="M88" s="7" t="s">
        <v>115</v>
      </c>
      <c r="N88" s="8" t="s">
        <v>116</v>
      </c>
      <c r="O88" s="7" t="s">
        <v>468</v>
      </c>
      <c r="P88" s="8" t="s">
        <v>469</v>
      </c>
      <c r="Q88" s="7" t="s">
        <v>470</v>
      </c>
      <c r="R88" s="8" t="s">
        <v>471</v>
      </c>
      <c r="S88" s="11">
        <v>43753</v>
      </c>
      <c r="T88" s="12" t="s">
        <v>88</v>
      </c>
      <c r="U88" s="12" t="s">
        <v>88</v>
      </c>
      <c r="V88" s="12" t="s">
        <v>88</v>
      </c>
      <c r="W88" s="12" t="s">
        <v>88</v>
      </c>
      <c r="X88" s="12" t="s">
        <v>88</v>
      </c>
      <c r="Y88" s="12" t="s">
        <v>88</v>
      </c>
      <c r="Z88" s="12" t="s">
        <v>88</v>
      </c>
      <c r="AA88" s="12" t="s">
        <v>88</v>
      </c>
      <c r="AB88" s="12" t="s">
        <v>88</v>
      </c>
      <c r="AC88" s="12" t="s">
        <v>88</v>
      </c>
      <c r="AD88" s="12" t="s">
        <v>88</v>
      </c>
      <c r="AE88" s="12" t="s">
        <v>88</v>
      </c>
      <c r="AF88" s="12" t="s">
        <v>88</v>
      </c>
      <c r="AG88" s="12" t="s">
        <v>88</v>
      </c>
      <c r="AH88" s="12" t="s">
        <v>88</v>
      </c>
      <c r="AI88" s="12" t="s">
        <v>88</v>
      </c>
      <c r="AJ88" s="12" t="e">
        <v>#VALUE!</v>
      </c>
      <c r="AK88" s="12" t="s">
        <v>88</v>
      </c>
      <c r="AL88" s="12" t="s">
        <v>88</v>
      </c>
      <c r="AM88" s="12" t="s">
        <v>88</v>
      </c>
      <c r="AN88" s="12" t="s">
        <v>88</v>
      </c>
      <c r="AO88" s="12" t="e">
        <v>#VALUE!</v>
      </c>
      <c r="AP88" s="12" t="s">
        <v>88</v>
      </c>
      <c r="AQ88" s="12" t="s">
        <v>88</v>
      </c>
      <c r="AR88" s="12" t="s">
        <v>88</v>
      </c>
      <c r="AS88" s="12" t="s">
        <v>88</v>
      </c>
      <c r="AT88" s="12" t="s">
        <v>88</v>
      </c>
      <c r="AU88" s="12" t="s">
        <v>88</v>
      </c>
      <c r="AV88" s="12" t="s">
        <v>88</v>
      </c>
      <c r="AW88" s="12" t="s">
        <v>88</v>
      </c>
      <c r="AX88" s="12" t="s">
        <v>88</v>
      </c>
      <c r="AY88" s="12" t="s">
        <v>88</v>
      </c>
      <c r="AZ88" s="12" t="s">
        <v>88</v>
      </c>
      <c r="BA88" s="12" t="s">
        <v>88</v>
      </c>
      <c r="BB88" s="12" t="s">
        <v>88</v>
      </c>
      <c r="BC88" s="12" t="s">
        <v>88</v>
      </c>
      <c r="BD88" s="12" t="s">
        <v>88</v>
      </c>
      <c r="BE88" s="12" t="s">
        <v>88</v>
      </c>
      <c r="BF88" s="12" t="s">
        <v>88</v>
      </c>
      <c r="BG88" s="12" t="s">
        <v>88</v>
      </c>
      <c r="BH88" s="12" t="s">
        <v>88</v>
      </c>
      <c r="BI88" s="12" t="s">
        <v>88</v>
      </c>
      <c r="BJ88" s="12" t="s">
        <v>88</v>
      </c>
      <c r="BK88" s="12" t="s">
        <v>88</v>
      </c>
      <c r="BL88" s="12" t="s">
        <v>88</v>
      </c>
      <c r="BM88" s="12" t="s">
        <v>88</v>
      </c>
      <c r="BN88" s="12" t="s">
        <v>88</v>
      </c>
      <c r="BO88" s="12" t="s">
        <v>88</v>
      </c>
      <c r="BP88" s="12" t="s">
        <v>88</v>
      </c>
      <c r="BQ88" s="12" t="s">
        <v>88</v>
      </c>
      <c r="BR88" s="12" t="s">
        <v>88</v>
      </c>
      <c r="BS88" s="12" t="s">
        <v>88</v>
      </c>
      <c r="BT88" s="12" t="s">
        <v>232</v>
      </c>
      <c r="BU88" s="12" t="s">
        <v>232</v>
      </c>
      <c r="BV88" s="6"/>
      <c r="BW88" s="13"/>
      <c r="BX88" s="13"/>
    </row>
    <row r="89" spans="1:76" ht="30" customHeight="1" x14ac:dyDescent="0.2">
      <c r="A89" s="6">
        <v>2019</v>
      </c>
      <c r="B89" s="7" t="s">
        <v>377</v>
      </c>
      <c r="C89" s="8" t="s">
        <v>389</v>
      </c>
      <c r="D89" s="9">
        <v>368</v>
      </c>
      <c r="E89" s="7" t="s">
        <v>451</v>
      </c>
      <c r="F89" s="7" t="s">
        <v>107</v>
      </c>
      <c r="G89" s="7">
        <v>2</v>
      </c>
      <c r="H89" s="7" t="s">
        <v>79</v>
      </c>
      <c r="I89" s="7">
        <v>26</v>
      </c>
      <c r="J89" s="8" t="s">
        <v>80</v>
      </c>
      <c r="K89" s="7">
        <v>2617</v>
      </c>
      <c r="L89" s="8" t="s">
        <v>114</v>
      </c>
      <c r="M89" s="7" t="s">
        <v>115</v>
      </c>
      <c r="N89" s="8" t="s">
        <v>116</v>
      </c>
      <c r="O89" s="7" t="s">
        <v>452</v>
      </c>
      <c r="P89" s="8" t="s">
        <v>453</v>
      </c>
      <c r="Q89" s="7" t="s">
        <v>454</v>
      </c>
      <c r="R89" s="8" t="s">
        <v>453</v>
      </c>
      <c r="S89" s="11">
        <v>43754</v>
      </c>
      <c r="T89" s="12" t="s">
        <v>88</v>
      </c>
      <c r="U89" s="12" t="s">
        <v>88</v>
      </c>
      <c r="V89" s="12" t="s">
        <v>88</v>
      </c>
      <c r="W89" s="12" t="s">
        <v>88</v>
      </c>
      <c r="X89" s="12" t="s">
        <v>88</v>
      </c>
      <c r="Y89" s="12" t="s">
        <v>88</v>
      </c>
      <c r="Z89" s="12" t="s">
        <v>88</v>
      </c>
      <c r="AA89" s="12" t="s">
        <v>88</v>
      </c>
      <c r="AB89" s="12" t="s">
        <v>88</v>
      </c>
      <c r="AC89" s="12" t="s">
        <v>88</v>
      </c>
      <c r="AD89" s="12" t="s">
        <v>88</v>
      </c>
      <c r="AE89" s="12" t="s">
        <v>88</v>
      </c>
      <c r="AF89" s="12" t="s">
        <v>88</v>
      </c>
      <c r="AG89" s="12" t="s">
        <v>88</v>
      </c>
      <c r="AH89" s="12" t="s">
        <v>88</v>
      </c>
      <c r="AI89" s="12" t="s">
        <v>88</v>
      </c>
      <c r="AJ89" s="12" t="e">
        <v>#VALUE!</v>
      </c>
      <c r="AK89" s="12" t="s">
        <v>88</v>
      </c>
      <c r="AL89" s="12" t="s">
        <v>88</v>
      </c>
      <c r="AM89" s="12" t="s">
        <v>88</v>
      </c>
      <c r="AN89" s="12" t="s">
        <v>88</v>
      </c>
      <c r="AO89" s="12" t="e">
        <v>#VALUE!</v>
      </c>
      <c r="AP89" s="12" t="s">
        <v>88</v>
      </c>
      <c r="AQ89" s="12" t="s">
        <v>88</v>
      </c>
      <c r="AR89" s="12" t="s">
        <v>88</v>
      </c>
      <c r="AS89" s="12" t="s">
        <v>88</v>
      </c>
      <c r="AT89" s="12" t="s">
        <v>88</v>
      </c>
      <c r="AU89" s="12" t="s">
        <v>88</v>
      </c>
      <c r="AV89" s="12" t="s">
        <v>88</v>
      </c>
      <c r="AW89" s="12" t="s">
        <v>88</v>
      </c>
      <c r="AX89" s="12" t="s">
        <v>88</v>
      </c>
      <c r="AY89" s="12" t="s">
        <v>88</v>
      </c>
      <c r="AZ89" s="12" t="s">
        <v>88</v>
      </c>
      <c r="BA89" s="12" t="s">
        <v>88</v>
      </c>
      <c r="BB89" s="12" t="s">
        <v>88</v>
      </c>
      <c r="BC89" s="12" t="s">
        <v>88</v>
      </c>
      <c r="BD89" s="12" t="s">
        <v>88</v>
      </c>
      <c r="BE89" s="12" t="s">
        <v>88</v>
      </c>
      <c r="BF89" s="12" t="s">
        <v>88</v>
      </c>
      <c r="BG89" s="12" t="s">
        <v>88</v>
      </c>
      <c r="BH89" s="12" t="s">
        <v>88</v>
      </c>
      <c r="BI89" s="12" t="s">
        <v>88</v>
      </c>
      <c r="BJ89" s="12" t="s">
        <v>88</v>
      </c>
      <c r="BK89" s="12" t="s">
        <v>88</v>
      </c>
      <c r="BL89" s="12" t="s">
        <v>88</v>
      </c>
      <c r="BM89" s="12" t="s">
        <v>88</v>
      </c>
      <c r="BN89" s="12" t="s">
        <v>88</v>
      </c>
      <c r="BO89" s="12" t="s">
        <v>88</v>
      </c>
      <c r="BP89" s="12" t="s">
        <v>88</v>
      </c>
      <c r="BQ89" s="12" t="s">
        <v>88</v>
      </c>
      <c r="BR89" s="12" t="s">
        <v>88</v>
      </c>
      <c r="BS89" s="12" t="s">
        <v>88</v>
      </c>
      <c r="BT89" s="12" t="s">
        <v>232</v>
      </c>
      <c r="BU89" s="12" t="s">
        <v>232</v>
      </c>
      <c r="BV89" s="6"/>
      <c r="BW89" s="13"/>
      <c r="BX89" s="13"/>
    </row>
    <row r="90" spans="1:76" ht="30" customHeight="1" x14ac:dyDescent="0.2">
      <c r="A90" s="6">
        <v>2019</v>
      </c>
      <c r="B90" s="7" t="s">
        <v>377</v>
      </c>
      <c r="C90" s="8" t="s">
        <v>389</v>
      </c>
      <c r="D90" s="9">
        <v>282</v>
      </c>
      <c r="E90" s="7" t="s">
        <v>106</v>
      </c>
      <c r="F90" s="7" t="s">
        <v>107</v>
      </c>
      <c r="G90" s="7">
        <v>2</v>
      </c>
      <c r="H90" s="7" t="s">
        <v>79</v>
      </c>
      <c r="I90" s="7">
        <v>26</v>
      </c>
      <c r="J90" s="8" t="s">
        <v>80</v>
      </c>
      <c r="K90" s="7">
        <v>2620</v>
      </c>
      <c r="L90" s="8" t="s">
        <v>81</v>
      </c>
      <c r="M90" s="7" t="s">
        <v>82</v>
      </c>
      <c r="N90" s="8" t="s">
        <v>83</v>
      </c>
      <c r="O90" s="7" t="s">
        <v>455</v>
      </c>
      <c r="P90" s="8" t="s">
        <v>456</v>
      </c>
      <c r="Q90" s="7" t="s">
        <v>457</v>
      </c>
      <c r="R90" s="8" t="s">
        <v>458</v>
      </c>
      <c r="S90" s="11">
        <v>43760</v>
      </c>
      <c r="T90" s="12">
        <v>4</v>
      </c>
      <c r="U90" s="12">
        <v>1.05</v>
      </c>
      <c r="V90" s="12">
        <v>5.0999999999999996</v>
      </c>
      <c r="W90" s="12">
        <v>4.79</v>
      </c>
      <c r="X90" s="12">
        <v>5.19</v>
      </c>
      <c r="Y90" s="12">
        <v>154.80000000000001</v>
      </c>
      <c r="Z90" s="12">
        <v>178.4</v>
      </c>
      <c r="AA90" s="12">
        <v>19.399999999999999</v>
      </c>
      <c r="AB90" s="12">
        <v>20</v>
      </c>
      <c r="AC90" s="12">
        <v>1911</v>
      </c>
      <c r="AD90" s="12">
        <v>815</v>
      </c>
      <c r="AE90" s="12" t="s">
        <v>88</v>
      </c>
      <c r="AF90" s="12" t="s">
        <v>88</v>
      </c>
      <c r="AG90" s="12">
        <v>19</v>
      </c>
      <c r="AH90" s="12" t="s">
        <v>88</v>
      </c>
      <c r="AI90" s="12" t="s">
        <v>88</v>
      </c>
      <c r="AJ90" s="12" t="e">
        <v>#VALUE!</v>
      </c>
      <c r="AK90" s="12" t="s">
        <v>88</v>
      </c>
      <c r="AL90" s="12">
        <v>550</v>
      </c>
      <c r="AM90" s="12">
        <v>290</v>
      </c>
      <c r="AN90" s="12">
        <v>30.9</v>
      </c>
      <c r="AO90" s="12" t="e">
        <v>#VALUE!</v>
      </c>
      <c r="AP90" s="12">
        <v>2.94</v>
      </c>
      <c r="AQ90" s="12" t="s">
        <v>88</v>
      </c>
      <c r="AR90" s="12" t="s">
        <v>88</v>
      </c>
      <c r="AS90" s="12" t="s">
        <v>88</v>
      </c>
      <c r="AT90" s="12" t="s">
        <v>88</v>
      </c>
      <c r="AU90" s="12" t="s">
        <v>88</v>
      </c>
      <c r="AV90" s="12" t="s">
        <v>88</v>
      </c>
      <c r="AW90" s="12" t="s">
        <v>88</v>
      </c>
      <c r="AX90" s="12" t="s">
        <v>88</v>
      </c>
      <c r="AY90" s="12" t="s">
        <v>88</v>
      </c>
      <c r="AZ90" s="12" t="s">
        <v>88</v>
      </c>
      <c r="BA90" s="12" t="s">
        <v>88</v>
      </c>
      <c r="BB90" s="12" t="s">
        <v>88</v>
      </c>
      <c r="BC90" s="12" t="s">
        <v>88</v>
      </c>
      <c r="BD90" s="12" t="s">
        <v>88</v>
      </c>
      <c r="BE90" s="12" t="s">
        <v>88</v>
      </c>
      <c r="BF90" s="12" t="s">
        <v>88</v>
      </c>
      <c r="BG90" s="12" t="s">
        <v>88</v>
      </c>
      <c r="BH90" s="12" t="s">
        <v>88</v>
      </c>
      <c r="BI90" s="12" t="s">
        <v>88</v>
      </c>
      <c r="BJ90" s="12" t="s">
        <v>88</v>
      </c>
      <c r="BK90" s="12" t="s">
        <v>88</v>
      </c>
      <c r="BL90" s="12" t="s">
        <v>88</v>
      </c>
      <c r="BM90" s="12" t="s">
        <v>88</v>
      </c>
      <c r="BN90" s="12">
        <v>2.87</v>
      </c>
      <c r="BO90" s="12">
        <v>1.73</v>
      </c>
      <c r="BP90" s="12">
        <v>1.32</v>
      </c>
      <c r="BQ90" s="12" t="s">
        <v>88</v>
      </c>
      <c r="BR90" s="12" t="s">
        <v>88</v>
      </c>
      <c r="BS90" s="12" t="s">
        <v>88</v>
      </c>
      <c r="BT90" s="12">
        <f>+AD90*U90*(0.0036*T90)</f>
        <v>12.322799999999999</v>
      </c>
      <c r="BU90" s="12">
        <f>+T90*U90*AL90*0.0036</f>
        <v>8.3159999999999989</v>
      </c>
      <c r="BV90" s="6"/>
      <c r="BW90" s="13"/>
      <c r="BX90" s="13"/>
    </row>
    <row r="91" spans="1:76" ht="30" customHeight="1" x14ac:dyDescent="0.2">
      <c r="A91" s="6">
        <v>2019</v>
      </c>
      <c r="B91" s="7" t="s">
        <v>377</v>
      </c>
      <c r="C91" s="8" t="s">
        <v>389</v>
      </c>
      <c r="D91" s="9">
        <v>792</v>
      </c>
      <c r="E91" s="7" t="s">
        <v>472</v>
      </c>
      <c r="F91" s="7" t="s">
        <v>107</v>
      </c>
      <c r="G91" s="7">
        <v>2</v>
      </c>
      <c r="H91" s="7" t="s">
        <v>79</v>
      </c>
      <c r="I91" s="7">
        <v>26</v>
      </c>
      <c r="J91" s="8" t="s">
        <v>80</v>
      </c>
      <c r="K91" s="7">
        <v>2617</v>
      </c>
      <c r="L91" s="8" t="s">
        <v>114</v>
      </c>
      <c r="M91" s="7" t="s">
        <v>115</v>
      </c>
      <c r="N91" s="8" t="s">
        <v>116</v>
      </c>
      <c r="O91" s="7" t="s">
        <v>473</v>
      </c>
      <c r="P91" s="8" t="s">
        <v>474</v>
      </c>
      <c r="Q91" s="7" t="s">
        <v>475</v>
      </c>
      <c r="R91" s="8" t="s">
        <v>476</v>
      </c>
      <c r="S91" s="11">
        <v>43753</v>
      </c>
      <c r="T91" s="12" t="s">
        <v>88</v>
      </c>
      <c r="U91" s="12" t="s">
        <v>88</v>
      </c>
      <c r="V91" s="12" t="s">
        <v>88</v>
      </c>
      <c r="W91" s="12" t="s">
        <v>88</v>
      </c>
      <c r="X91" s="12" t="s">
        <v>88</v>
      </c>
      <c r="Y91" s="12" t="s">
        <v>88</v>
      </c>
      <c r="Z91" s="12" t="s">
        <v>88</v>
      </c>
      <c r="AA91" s="12" t="s">
        <v>88</v>
      </c>
      <c r="AB91" s="12" t="s">
        <v>88</v>
      </c>
      <c r="AC91" s="12" t="s">
        <v>88</v>
      </c>
      <c r="AD91" s="12" t="s">
        <v>88</v>
      </c>
      <c r="AE91" s="12" t="s">
        <v>88</v>
      </c>
      <c r="AF91" s="12" t="s">
        <v>88</v>
      </c>
      <c r="AG91" s="12" t="s">
        <v>88</v>
      </c>
      <c r="AH91" s="12" t="s">
        <v>88</v>
      </c>
      <c r="AI91" s="12" t="s">
        <v>88</v>
      </c>
      <c r="AJ91" s="12" t="e">
        <v>#VALUE!</v>
      </c>
      <c r="AK91" s="12" t="s">
        <v>88</v>
      </c>
      <c r="AL91" s="12" t="s">
        <v>88</v>
      </c>
      <c r="AM91" s="12" t="s">
        <v>88</v>
      </c>
      <c r="AN91" s="12" t="s">
        <v>88</v>
      </c>
      <c r="AO91" s="12" t="e">
        <v>#VALUE!</v>
      </c>
      <c r="AP91" s="12" t="s">
        <v>88</v>
      </c>
      <c r="AQ91" s="12" t="s">
        <v>88</v>
      </c>
      <c r="AR91" s="12" t="s">
        <v>88</v>
      </c>
      <c r="AS91" s="12" t="s">
        <v>88</v>
      </c>
      <c r="AT91" s="12" t="s">
        <v>88</v>
      </c>
      <c r="AU91" s="12" t="s">
        <v>88</v>
      </c>
      <c r="AV91" s="12" t="s">
        <v>88</v>
      </c>
      <c r="AW91" s="12" t="s">
        <v>88</v>
      </c>
      <c r="AX91" s="12" t="s">
        <v>88</v>
      </c>
      <c r="AY91" s="12" t="s">
        <v>88</v>
      </c>
      <c r="AZ91" s="12" t="s">
        <v>88</v>
      </c>
      <c r="BA91" s="12" t="s">
        <v>88</v>
      </c>
      <c r="BB91" s="12" t="s">
        <v>88</v>
      </c>
      <c r="BC91" s="12" t="s">
        <v>88</v>
      </c>
      <c r="BD91" s="12" t="s">
        <v>88</v>
      </c>
      <c r="BE91" s="12" t="s">
        <v>88</v>
      </c>
      <c r="BF91" s="12" t="s">
        <v>88</v>
      </c>
      <c r="BG91" s="12" t="s">
        <v>88</v>
      </c>
      <c r="BH91" s="12" t="s">
        <v>88</v>
      </c>
      <c r="BI91" s="12" t="s">
        <v>88</v>
      </c>
      <c r="BJ91" s="12" t="s">
        <v>88</v>
      </c>
      <c r="BK91" s="12" t="s">
        <v>88</v>
      </c>
      <c r="BL91" s="12" t="s">
        <v>88</v>
      </c>
      <c r="BM91" s="12" t="s">
        <v>88</v>
      </c>
      <c r="BN91" s="12" t="s">
        <v>88</v>
      </c>
      <c r="BO91" s="12" t="s">
        <v>88</v>
      </c>
      <c r="BP91" s="12" t="s">
        <v>88</v>
      </c>
      <c r="BQ91" s="12" t="s">
        <v>88</v>
      </c>
      <c r="BR91" s="12" t="s">
        <v>88</v>
      </c>
      <c r="BS91" s="12" t="s">
        <v>88</v>
      </c>
      <c r="BT91" s="12" t="s">
        <v>232</v>
      </c>
      <c r="BU91" s="12" t="s">
        <v>232</v>
      </c>
      <c r="BV91" s="6"/>
      <c r="BW91" s="13"/>
      <c r="BX91" s="13"/>
    </row>
    <row r="92" spans="1:76" ht="30" customHeight="1" x14ac:dyDescent="0.2">
      <c r="A92" s="6">
        <v>2019</v>
      </c>
      <c r="B92" s="7" t="s">
        <v>377</v>
      </c>
      <c r="C92" s="8" t="s">
        <v>477</v>
      </c>
      <c r="D92" s="9">
        <v>212</v>
      </c>
      <c r="E92" s="7" t="s">
        <v>478</v>
      </c>
      <c r="F92" s="7" t="s">
        <v>479</v>
      </c>
      <c r="G92" s="7">
        <v>2</v>
      </c>
      <c r="H92" s="7" t="s">
        <v>79</v>
      </c>
      <c r="I92" s="7">
        <v>27</v>
      </c>
      <c r="J92" s="8" t="s">
        <v>98</v>
      </c>
      <c r="K92" s="7">
        <v>2701</v>
      </c>
      <c r="L92" s="8" t="s">
        <v>99</v>
      </c>
      <c r="M92" s="7" t="s">
        <v>100</v>
      </c>
      <c r="N92" s="8" t="s">
        <v>101</v>
      </c>
      <c r="O92" s="7" t="s">
        <v>102</v>
      </c>
      <c r="P92" s="8" t="s">
        <v>103</v>
      </c>
      <c r="Q92" s="7" t="s">
        <v>102</v>
      </c>
      <c r="R92" s="8" t="s">
        <v>103</v>
      </c>
      <c r="S92" s="11">
        <v>43685</v>
      </c>
      <c r="T92" s="12">
        <v>4</v>
      </c>
      <c r="U92" s="12">
        <v>2.98</v>
      </c>
      <c r="V92" s="12">
        <v>7.35</v>
      </c>
      <c r="W92" s="12">
        <v>7.31</v>
      </c>
      <c r="X92" s="12">
        <v>7.44</v>
      </c>
      <c r="Y92" s="12">
        <v>680</v>
      </c>
      <c r="Z92" s="12">
        <v>1783</v>
      </c>
      <c r="AA92" s="12">
        <v>20.8</v>
      </c>
      <c r="AB92" s="12">
        <v>21.8</v>
      </c>
      <c r="AC92" s="12">
        <v>364</v>
      </c>
      <c r="AD92" s="12">
        <v>118</v>
      </c>
      <c r="AE92" s="12" t="s">
        <v>88</v>
      </c>
      <c r="AF92" s="12" t="s">
        <v>88</v>
      </c>
      <c r="AG92" s="12">
        <v>11</v>
      </c>
      <c r="AH92" s="12">
        <v>0.39</v>
      </c>
      <c r="AI92" s="12">
        <v>65.7</v>
      </c>
      <c r="AJ92" s="12">
        <v>9.5516129032258057</v>
      </c>
      <c r="AK92" s="12" t="s">
        <v>374</v>
      </c>
      <c r="AL92" s="12">
        <v>58</v>
      </c>
      <c r="AM92" s="12" t="s">
        <v>480</v>
      </c>
      <c r="AN92" s="12">
        <v>77.7</v>
      </c>
      <c r="AO92" s="12">
        <v>51.470588235294116</v>
      </c>
      <c r="AP92" s="12">
        <v>2.62</v>
      </c>
      <c r="AQ92" s="12" t="s">
        <v>88</v>
      </c>
      <c r="AR92" s="12" t="s">
        <v>88</v>
      </c>
      <c r="AS92" s="12" t="s">
        <v>88</v>
      </c>
      <c r="AT92" s="12" t="s">
        <v>88</v>
      </c>
      <c r="AU92" s="12" t="s">
        <v>88</v>
      </c>
      <c r="AV92" s="12" t="s">
        <v>88</v>
      </c>
      <c r="AW92" s="12">
        <v>93.6</v>
      </c>
      <c r="AX92" s="12" t="s">
        <v>88</v>
      </c>
      <c r="AY92" s="12">
        <v>12.5</v>
      </c>
      <c r="AZ92" s="12" t="s">
        <v>88</v>
      </c>
      <c r="BA92" s="12" t="s">
        <v>88</v>
      </c>
      <c r="BB92" s="12" t="s">
        <v>88</v>
      </c>
      <c r="BC92" s="12" t="s">
        <v>88</v>
      </c>
      <c r="BD92" s="12" t="s">
        <v>88</v>
      </c>
      <c r="BE92" s="12" t="s">
        <v>88</v>
      </c>
      <c r="BF92" s="12" t="s">
        <v>88</v>
      </c>
      <c r="BG92" s="12" t="s">
        <v>88</v>
      </c>
      <c r="BH92" s="12" t="s">
        <v>88</v>
      </c>
      <c r="BI92" s="12" t="s">
        <v>88</v>
      </c>
      <c r="BJ92" s="12">
        <v>25.8</v>
      </c>
      <c r="BK92" s="12">
        <v>533</v>
      </c>
      <c r="BL92" s="12">
        <v>95.3</v>
      </c>
      <c r="BM92" s="12">
        <v>112</v>
      </c>
      <c r="BN92" s="12">
        <v>11</v>
      </c>
      <c r="BO92" s="12">
        <v>5.17</v>
      </c>
      <c r="BP92" s="12">
        <v>3.34</v>
      </c>
      <c r="BQ92" s="12" t="s">
        <v>88</v>
      </c>
      <c r="BR92" s="12" t="s">
        <v>88</v>
      </c>
      <c r="BS92" s="12" t="s">
        <v>88</v>
      </c>
      <c r="BT92" s="12">
        <f t="shared" ref="BT92:BT99" si="4">+AD92*U92*(0.0036*T92)</f>
        <v>5.0636159999999997</v>
      </c>
      <c r="BU92" s="12">
        <f t="shared" ref="BU92:BU99" si="5">+T92*U92*AL92*0.0036</f>
        <v>2.488896</v>
      </c>
      <c r="BV92" s="6"/>
      <c r="BW92" s="13"/>
      <c r="BX92" s="13"/>
    </row>
    <row r="93" spans="1:76" ht="30" customHeight="1" x14ac:dyDescent="0.2">
      <c r="A93" s="6">
        <v>2019</v>
      </c>
      <c r="B93" s="7" t="s">
        <v>377</v>
      </c>
      <c r="C93" s="8" t="s">
        <v>477</v>
      </c>
      <c r="D93" s="9">
        <v>1</v>
      </c>
      <c r="E93" s="7" t="s">
        <v>481</v>
      </c>
      <c r="F93" s="7" t="s">
        <v>479</v>
      </c>
      <c r="G93" s="7">
        <v>2</v>
      </c>
      <c r="H93" s="7" t="s">
        <v>79</v>
      </c>
      <c r="I93" s="7">
        <v>27</v>
      </c>
      <c r="J93" s="8" t="s">
        <v>98</v>
      </c>
      <c r="K93" s="7">
        <v>2701</v>
      </c>
      <c r="L93" s="8" t="s">
        <v>99</v>
      </c>
      <c r="M93" s="7" t="s">
        <v>100</v>
      </c>
      <c r="N93" s="8" t="s">
        <v>101</v>
      </c>
      <c r="O93" s="7" t="s">
        <v>482</v>
      </c>
      <c r="P93" s="8" t="s">
        <v>483</v>
      </c>
      <c r="Q93" s="7" t="s">
        <v>482</v>
      </c>
      <c r="R93" s="8" t="s">
        <v>483</v>
      </c>
      <c r="S93" s="11">
        <v>43727</v>
      </c>
      <c r="T93" s="12">
        <v>8.5</v>
      </c>
      <c r="U93" s="12">
        <v>3.56</v>
      </c>
      <c r="V93" s="12">
        <v>7.26</v>
      </c>
      <c r="W93" s="12">
        <v>7.06</v>
      </c>
      <c r="X93" s="12">
        <v>7.24</v>
      </c>
      <c r="Y93" s="12">
        <v>1318</v>
      </c>
      <c r="Z93" s="12">
        <v>1359</v>
      </c>
      <c r="AA93" s="12">
        <v>18.7</v>
      </c>
      <c r="AB93" s="12">
        <v>19.8</v>
      </c>
      <c r="AC93" s="12">
        <v>24.8</v>
      </c>
      <c r="AD93" s="12">
        <v>2</v>
      </c>
      <c r="AE93" s="12" t="s">
        <v>88</v>
      </c>
      <c r="AF93" s="12" t="s">
        <v>88</v>
      </c>
      <c r="AG93" s="12" t="s">
        <v>375</v>
      </c>
      <c r="AH93" s="12">
        <v>1.23</v>
      </c>
      <c r="AI93" s="12">
        <v>36.9</v>
      </c>
      <c r="AJ93" s="12">
        <v>13.661290322580646</v>
      </c>
      <c r="AK93" s="12">
        <v>2.7E-2</v>
      </c>
      <c r="AL93" s="12">
        <v>8</v>
      </c>
      <c r="AM93" s="12" t="s">
        <v>480</v>
      </c>
      <c r="AN93" s="12">
        <v>40.799999999999997</v>
      </c>
      <c r="AO93" s="12">
        <v>23.964705882352945</v>
      </c>
      <c r="AP93" s="12">
        <v>2.56</v>
      </c>
      <c r="AQ93" s="12" t="s">
        <v>88</v>
      </c>
      <c r="AR93" s="12" t="s">
        <v>88</v>
      </c>
      <c r="AS93" s="12" t="s">
        <v>88</v>
      </c>
      <c r="AT93" s="12" t="s">
        <v>88</v>
      </c>
      <c r="AU93" s="12" t="s">
        <v>88</v>
      </c>
      <c r="AV93" s="12" t="s">
        <v>88</v>
      </c>
      <c r="AW93" s="12">
        <v>244</v>
      </c>
      <c r="AX93" s="12" t="s">
        <v>88</v>
      </c>
      <c r="AY93" s="12" t="s">
        <v>375</v>
      </c>
      <c r="AZ93" s="12" t="s">
        <v>88</v>
      </c>
      <c r="BA93" s="12" t="s">
        <v>88</v>
      </c>
      <c r="BB93" s="12" t="s">
        <v>88</v>
      </c>
      <c r="BC93" s="12" t="s">
        <v>88</v>
      </c>
      <c r="BD93" s="12" t="s">
        <v>88</v>
      </c>
      <c r="BE93" s="12" t="s">
        <v>88</v>
      </c>
      <c r="BF93" s="12" t="s">
        <v>88</v>
      </c>
      <c r="BG93" s="12" t="s">
        <v>88</v>
      </c>
      <c r="BH93" s="12" t="s">
        <v>88</v>
      </c>
      <c r="BI93" s="12" t="s">
        <v>88</v>
      </c>
      <c r="BJ93" s="12">
        <v>19</v>
      </c>
      <c r="BK93" s="12">
        <v>69.400000000000006</v>
      </c>
      <c r="BL93" s="12">
        <v>18</v>
      </c>
      <c r="BM93" s="12">
        <v>44</v>
      </c>
      <c r="BN93" s="12">
        <v>0.55000000000000004</v>
      </c>
      <c r="BO93" s="12">
        <v>0.11899999999999999</v>
      </c>
      <c r="BP93" s="12">
        <v>5.8999999999999997E-2</v>
      </c>
      <c r="BQ93" s="12" t="s">
        <v>88</v>
      </c>
      <c r="BR93" s="12" t="s">
        <v>88</v>
      </c>
      <c r="BS93" s="12" t="s">
        <v>88</v>
      </c>
      <c r="BT93" s="12">
        <f t="shared" si="4"/>
        <v>0.21787199999999998</v>
      </c>
      <c r="BU93" s="12">
        <f t="shared" si="5"/>
        <v>0.87148800000000004</v>
      </c>
      <c r="BV93" s="6"/>
      <c r="BW93" s="13"/>
      <c r="BX93" s="13"/>
    </row>
    <row r="94" spans="1:76" ht="30" customHeight="1" x14ac:dyDescent="0.2">
      <c r="A94" s="6">
        <v>2019</v>
      </c>
      <c r="B94" s="7" t="s">
        <v>377</v>
      </c>
      <c r="C94" s="8" t="s">
        <v>477</v>
      </c>
      <c r="D94" s="9">
        <v>79</v>
      </c>
      <c r="E94" s="7" t="s">
        <v>484</v>
      </c>
      <c r="F94" s="7" t="s">
        <v>479</v>
      </c>
      <c r="G94" s="7">
        <v>2</v>
      </c>
      <c r="H94" s="7" t="s">
        <v>79</v>
      </c>
      <c r="I94" s="7">
        <v>27</v>
      </c>
      <c r="J94" s="8" t="s">
        <v>98</v>
      </c>
      <c r="K94" s="7">
        <v>2701</v>
      </c>
      <c r="L94" s="8" t="s">
        <v>99</v>
      </c>
      <c r="M94" s="7" t="s">
        <v>100</v>
      </c>
      <c r="N94" s="8" t="s">
        <v>101</v>
      </c>
      <c r="O94" s="7" t="s">
        <v>102</v>
      </c>
      <c r="P94" s="8" t="s">
        <v>103</v>
      </c>
      <c r="Q94" s="7" t="s">
        <v>102</v>
      </c>
      <c r="R94" s="8" t="s">
        <v>103</v>
      </c>
      <c r="S94" s="11">
        <v>43668</v>
      </c>
      <c r="T94" s="12">
        <v>9</v>
      </c>
      <c r="U94" s="12">
        <v>5.5794889026536598</v>
      </c>
      <c r="V94" s="12">
        <v>6.4</v>
      </c>
      <c r="W94" s="12">
        <v>6.23</v>
      </c>
      <c r="X94" s="12">
        <v>6.48</v>
      </c>
      <c r="Y94" s="12">
        <v>1055</v>
      </c>
      <c r="Z94" s="12">
        <v>1764</v>
      </c>
      <c r="AA94" s="12">
        <v>21.7</v>
      </c>
      <c r="AB94" s="12">
        <v>23.2</v>
      </c>
      <c r="AC94" s="12">
        <v>608</v>
      </c>
      <c r="AD94" s="12">
        <v>490</v>
      </c>
      <c r="AE94" s="12" t="s">
        <v>88</v>
      </c>
      <c r="AF94" s="12" t="s">
        <v>88</v>
      </c>
      <c r="AG94" s="12">
        <v>40</v>
      </c>
      <c r="AH94" s="12">
        <v>0.58799999999999997</v>
      </c>
      <c r="AI94" s="12">
        <v>12.8</v>
      </c>
      <c r="AJ94" s="12">
        <v>4.290322580645161</v>
      </c>
      <c r="AK94" s="12" t="s">
        <v>374</v>
      </c>
      <c r="AL94" s="12">
        <v>7</v>
      </c>
      <c r="AM94" s="12">
        <v>0.5</v>
      </c>
      <c r="AN94" s="12">
        <v>94.6</v>
      </c>
      <c r="AO94" s="12">
        <v>57.729411764705873</v>
      </c>
      <c r="AP94" s="12">
        <v>643</v>
      </c>
      <c r="AQ94" s="12" t="s">
        <v>88</v>
      </c>
      <c r="AR94" s="12" t="s">
        <v>88</v>
      </c>
      <c r="AS94" s="12" t="s">
        <v>88</v>
      </c>
      <c r="AT94" s="12" t="s">
        <v>88</v>
      </c>
      <c r="AU94" s="12" t="s">
        <v>88</v>
      </c>
      <c r="AV94" s="12" t="s">
        <v>88</v>
      </c>
      <c r="AW94" s="12">
        <v>291</v>
      </c>
      <c r="AX94" s="12" t="s">
        <v>88</v>
      </c>
      <c r="AY94" s="12">
        <v>10</v>
      </c>
      <c r="AZ94" s="12" t="s">
        <v>88</v>
      </c>
      <c r="BA94" s="12" t="s">
        <v>88</v>
      </c>
      <c r="BB94" s="12" t="s">
        <v>88</v>
      </c>
      <c r="BC94" s="12" t="s">
        <v>88</v>
      </c>
      <c r="BD94" s="12" t="s">
        <v>88</v>
      </c>
      <c r="BE94" s="12" t="s">
        <v>88</v>
      </c>
      <c r="BF94" s="12" t="s">
        <v>88</v>
      </c>
      <c r="BG94" s="12" t="s">
        <v>88</v>
      </c>
      <c r="BH94" s="12" t="s">
        <v>88</v>
      </c>
      <c r="BI94" s="12" t="s">
        <v>88</v>
      </c>
      <c r="BJ94" s="12">
        <v>84.7</v>
      </c>
      <c r="BK94" s="12">
        <v>165</v>
      </c>
      <c r="BL94" s="12">
        <v>19.899999999999999</v>
      </c>
      <c r="BM94" s="12">
        <v>42.2</v>
      </c>
      <c r="BN94" s="12">
        <v>6.38</v>
      </c>
      <c r="BO94" s="12">
        <v>3.06</v>
      </c>
      <c r="BP94" s="12">
        <v>1.85</v>
      </c>
      <c r="BQ94" s="12" t="s">
        <v>88</v>
      </c>
      <c r="BR94" s="12" t="s">
        <v>88</v>
      </c>
      <c r="BS94" s="12" t="s">
        <v>88</v>
      </c>
      <c r="BT94" s="12">
        <f t="shared" si="4"/>
        <v>88.579965818529487</v>
      </c>
      <c r="BU94" s="12">
        <f t="shared" si="5"/>
        <v>1.2654280831218498</v>
      </c>
      <c r="BV94" s="6"/>
      <c r="BW94" s="13"/>
      <c r="BX94" s="13"/>
    </row>
    <row r="95" spans="1:76" ht="30" customHeight="1" x14ac:dyDescent="0.2">
      <c r="A95" s="6">
        <v>2019</v>
      </c>
      <c r="B95" s="7" t="s">
        <v>377</v>
      </c>
      <c r="C95" s="8" t="s">
        <v>477</v>
      </c>
      <c r="D95" s="9">
        <v>88</v>
      </c>
      <c r="E95" s="7" t="s">
        <v>485</v>
      </c>
      <c r="F95" s="7" t="s">
        <v>479</v>
      </c>
      <c r="G95" s="7">
        <v>2</v>
      </c>
      <c r="H95" s="7" t="s">
        <v>79</v>
      </c>
      <c r="I95" s="7">
        <v>27</v>
      </c>
      <c r="J95" s="8" t="s">
        <v>98</v>
      </c>
      <c r="K95" s="7">
        <v>2701</v>
      </c>
      <c r="L95" s="8" t="s">
        <v>99</v>
      </c>
      <c r="M95" s="7" t="s">
        <v>100</v>
      </c>
      <c r="N95" s="8" t="s">
        <v>101</v>
      </c>
      <c r="O95" s="7" t="s">
        <v>486</v>
      </c>
      <c r="P95" s="8" t="s">
        <v>487</v>
      </c>
      <c r="Q95" s="7" t="s">
        <v>486</v>
      </c>
      <c r="R95" s="8" t="s">
        <v>487</v>
      </c>
      <c r="S95" s="11">
        <v>43668</v>
      </c>
      <c r="T95" s="12">
        <v>8</v>
      </c>
      <c r="U95" s="12">
        <v>8.3361779391105735</v>
      </c>
      <c r="V95" s="12">
        <v>7.37</v>
      </c>
      <c r="W95" s="12">
        <v>7.29</v>
      </c>
      <c r="X95" s="12">
        <v>7.5</v>
      </c>
      <c r="Y95" s="12">
        <v>2059</v>
      </c>
      <c r="Z95" s="12">
        <v>2491</v>
      </c>
      <c r="AA95" s="12">
        <v>25.1</v>
      </c>
      <c r="AB95" s="12">
        <v>26</v>
      </c>
      <c r="AC95" s="12">
        <v>226</v>
      </c>
      <c r="AD95" s="12">
        <v>61.9</v>
      </c>
      <c r="AE95" s="12" t="s">
        <v>88</v>
      </c>
      <c r="AF95" s="12" t="s">
        <v>88</v>
      </c>
      <c r="AG95" s="12" t="s">
        <v>375</v>
      </c>
      <c r="AH95" s="12">
        <v>0.21199999999999999</v>
      </c>
      <c r="AI95" s="12">
        <v>0.97799999999999998</v>
      </c>
      <c r="AJ95" s="12">
        <v>0.64580645161290318</v>
      </c>
      <c r="AK95" s="12" t="s">
        <v>374</v>
      </c>
      <c r="AL95" s="12">
        <v>22</v>
      </c>
      <c r="AM95" s="12" t="s">
        <v>480</v>
      </c>
      <c r="AN95" s="12">
        <v>177</v>
      </c>
      <c r="AO95" s="12">
        <v>128.47058823529412</v>
      </c>
      <c r="AP95" s="12">
        <v>0.745</v>
      </c>
      <c r="AQ95" s="12" t="s">
        <v>88</v>
      </c>
      <c r="AR95" s="12" t="s">
        <v>88</v>
      </c>
      <c r="AS95" s="12" t="s">
        <v>88</v>
      </c>
      <c r="AT95" s="12" t="s">
        <v>88</v>
      </c>
      <c r="AU95" s="12" t="s">
        <v>88</v>
      </c>
      <c r="AV95" s="12" t="s">
        <v>88</v>
      </c>
      <c r="AW95" s="12">
        <v>256</v>
      </c>
      <c r="AX95" s="12" t="s">
        <v>88</v>
      </c>
      <c r="AY95" s="12">
        <v>18.7</v>
      </c>
      <c r="AZ95" s="12" t="s">
        <v>88</v>
      </c>
      <c r="BA95" s="12" t="s">
        <v>88</v>
      </c>
      <c r="BB95" s="12" t="s">
        <v>88</v>
      </c>
      <c r="BC95" s="12" t="s">
        <v>88</v>
      </c>
      <c r="BD95" s="12" t="s">
        <v>88</v>
      </c>
      <c r="BE95" s="12" t="s">
        <v>88</v>
      </c>
      <c r="BF95" s="12" t="s">
        <v>88</v>
      </c>
      <c r="BG95" s="12" t="s">
        <v>88</v>
      </c>
      <c r="BH95" s="12" t="s">
        <v>88</v>
      </c>
      <c r="BI95" s="12" t="s">
        <v>88</v>
      </c>
      <c r="BJ95" s="12">
        <v>43.5</v>
      </c>
      <c r="BK95" s="12">
        <v>578</v>
      </c>
      <c r="BL95" s="12">
        <v>49.5</v>
      </c>
      <c r="BM95" s="12">
        <v>81.900000000000006</v>
      </c>
      <c r="BN95" s="12">
        <v>3.29</v>
      </c>
      <c r="BO95" s="12">
        <v>1.06</v>
      </c>
      <c r="BP95" s="12">
        <v>0.496</v>
      </c>
      <c r="BQ95" s="12" t="s">
        <v>88</v>
      </c>
      <c r="BR95" s="12" t="s">
        <v>88</v>
      </c>
      <c r="BS95" s="12" t="s">
        <v>88</v>
      </c>
      <c r="BT95" s="12">
        <f t="shared" si="4"/>
        <v>14.861071135611201</v>
      </c>
      <c r="BU95" s="12">
        <f t="shared" si="5"/>
        <v>5.2818023422204599</v>
      </c>
      <c r="BV95" s="6"/>
      <c r="BW95" s="13"/>
      <c r="BX95" s="13"/>
    </row>
    <row r="96" spans="1:76" ht="30" customHeight="1" x14ac:dyDescent="0.2">
      <c r="A96" s="6">
        <v>2019</v>
      </c>
      <c r="B96" s="7" t="s">
        <v>377</v>
      </c>
      <c r="C96" s="8" t="s">
        <v>477</v>
      </c>
      <c r="D96" s="9">
        <v>79</v>
      </c>
      <c r="E96" s="7" t="s">
        <v>484</v>
      </c>
      <c r="F96" s="7" t="s">
        <v>479</v>
      </c>
      <c r="G96" s="7">
        <v>2</v>
      </c>
      <c r="H96" s="7" t="s">
        <v>79</v>
      </c>
      <c r="I96" s="7">
        <v>27</v>
      </c>
      <c r="J96" s="8" t="s">
        <v>98</v>
      </c>
      <c r="K96" s="7">
        <v>2701</v>
      </c>
      <c r="L96" s="8" t="s">
        <v>99</v>
      </c>
      <c r="M96" s="7" t="s">
        <v>100</v>
      </c>
      <c r="N96" s="8" t="s">
        <v>101</v>
      </c>
      <c r="O96" s="7" t="s">
        <v>488</v>
      </c>
      <c r="P96" s="8" t="s">
        <v>489</v>
      </c>
      <c r="Q96" s="7" t="s">
        <v>488</v>
      </c>
      <c r="R96" s="8" t="s">
        <v>489</v>
      </c>
      <c r="S96" s="11">
        <v>43669</v>
      </c>
      <c r="T96" s="12">
        <v>12</v>
      </c>
      <c r="U96" s="12">
        <v>2.0656386110768583</v>
      </c>
      <c r="V96" s="12">
        <v>7.05</v>
      </c>
      <c r="W96" s="12">
        <v>6.86</v>
      </c>
      <c r="X96" s="12">
        <v>7.15</v>
      </c>
      <c r="Y96" s="12">
        <v>1443</v>
      </c>
      <c r="Z96" s="12">
        <v>1622</v>
      </c>
      <c r="AA96" s="12">
        <v>24</v>
      </c>
      <c r="AB96" s="12">
        <v>27.8</v>
      </c>
      <c r="AC96" s="12">
        <v>309</v>
      </c>
      <c r="AD96" s="12">
        <v>244</v>
      </c>
      <c r="AE96" s="12" t="s">
        <v>88</v>
      </c>
      <c r="AF96" s="12" t="s">
        <v>88</v>
      </c>
      <c r="AG96" s="12" t="s">
        <v>375</v>
      </c>
      <c r="AH96" s="12">
        <v>0.33400000000000002</v>
      </c>
      <c r="AI96" s="12" t="s">
        <v>490</v>
      </c>
      <c r="AJ96" s="12">
        <v>1.5625806451612902</v>
      </c>
      <c r="AK96" s="12">
        <v>139</v>
      </c>
      <c r="AL96" s="12">
        <v>7</v>
      </c>
      <c r="AM96" s="12" t="s">
        <v>480</v>
      </c>
      <c r="AN96" s="12">
        <v>157</v>
      </c>
      <c r="AO96" s="12" t="e">
        <v>#VALUE!</v>
      </c>
      <c r="AP96" s="12">
        <v>0.17799999999999999</v>
      </c>
      <c r="AQ96" s="12" t="s">
        <v>88</v>
      </c>
      <c r="AR96" s="12" t="s">
        <v>88</v>
      </c>
      <c r="AS96" s="12" t="s">
        <v>88</v>
      </c>
      <c r="AT96" s="12" t="s">
        <v>88</v>
      </c>
      <c r="AU96" s="12" t="s">
        <v>88</v>
      </c>
      <c r="AV96" s="12" t="s">
        <v>88</v>
      </c>
      <c r="AW96" s="12">
        <v>150</v>
      </c>
      <c r="AX96" s="12" t="s">
        <v>88</v>
      </c>
      <c r="AY96" s="12" t="s">
        <v>375</v>
      </c>
      <c r="AZ96" s="12" t="s">
        <v>88</v>
      </c>
      <c r="BA96" s="12" t="s">
        <v>88</v>
      </c>
      <c r="BB96" s="12" t="s">
        <v>88</v>
      </c>
      <c r="BC96" s="12" t="s">
        <v>88</v>
      </c>
      <c r="BD96" s="12" t="s">
        <v>88</v>
      </c>
      <c r="BE96" s="12" t="s">
        <v>88</v>
      </c>
      <c r="BF96" s="12" t="s">
        <v>88</v>
      </c>
      <c r="BG96" s="12" t="s">
        <v>88</v>
      </c>
      <c r="BH96" s="12" t="s">
        <v>88</v>
      </c>
      <c r="BI96" s="12" t="s">
        <v>88</v>
      </c>
      <c r="BJ96" s="12">
        <v>41.5</v>
      </c>
      <c r="BK96" s="12">
        <v>420</v>
      </c>
      <c r="BL96" s="12">
        <v>14.5</v>
      </c>
      <c r="BM96" s="12">
        <v>27.1</v>
      </c>
      <c r="BN96" s="12">
        <v>0.69199999999999995</v>
      </c>
      <c r="BO96" s="12">
        <v>0.248</v>
      </c>
      <c r="BP96" s="12">
        <v>0.10199999999999999</v>
      </c>
      <c r="BQ96" s="12" t="s">
        <v>88</v>
      </c>
      <c r="BR96" s="12" t="s">
        <v>88</v>
      </c>
      <c r="BS96" s="12" t="s">
        <v>88</v>
      </c>
      <c r="BT96" s="12">
        <f t="shared" si="4"/>
        <v>21.773483471638951</v>
      </c>
      <c r="BU96" s="12">
        <f t="shared" si="5"/>
        <v>0.6246491159896419</v>
      </c>
      <c r="BV96" s="6"/>
      <c r="BW96" s="13"/>
      <c r="BX96" s="13"/>
    </row>
    <row r="97" spans="1:76" ht="30" customHeight="1" x14ac:dyDescent="0.2">
      <c r="A97" s="6">
        <v>2019</v>
      </c>
      <c r="B97" s="7" t="s">
        <v>377</v>
      </c>
      <c r="C97" s="8" t="s">
        <v>491</v>
      </c>
      <c r="D97" s="9">
        <v>30</v>
      </c>
      <c r="E97" s="7" t="s">
        <v>492</v>
      </c>
      <c r="F97" s="7" t="s">
        <v>78</v>
      </c>
      <c r="G97" s="7">
        <v>2</v>
      </c>
      <c r="H97" s="7" t="s">
        <v>79</v>
      </c>
      <c r="I97" s="7">
        <v>26</v>
      </c>
      <c r="J97" s="8" t="s">
        <v>80</v>
      </c>
      <c r="K97" s="7">
        <v>2620</v>
      </c>
      <c r="L97" s="8" t="s">
        <v>81</v>
      </c>
      <c r="M97" s="7" t="s">
        <v>82</v>
      </c>
      <c r="N97" s="8" t="s">
        <v>83</v>
      </c>
      <c r="O97" s="7" t="s">
        <v>493</v>
      </c>
      <c r="P97" s="8" t="s">
        <v>494</v>
      </c>
      <c r="Q97" s="7" t="s">
        <v>495</v>
      </c>
      <c r="R97" s="8" t="s">
        <v>494</v>
      </c>
      <c r="S97" s="11">
        <v>43783</v>
      </c>
      <c r="T97" s="12">
        <v>12</v>
      </c>
      <c r="U97" s="12">
        <v>4.6399999999999997</v>
      </c>
      <c r="V97" s="12">
        <v>6.77</v>
      </c>
      <c r="W97" s="12">
        <v>6.39</v>
      </c>
      <c r="X97" s="12">
        <v>6.99</v>
      </c>
      <c r="Y97" s="12">
        <v>0.01</v>
      </c>
      <c r="Z97" s="12">
        <v>2193</v>
      </c>
      <c r="AA97" s="12">
        <v>28.3</v>
      </c>
      <c r="AB97" s="12">
        <v>34.1</v>
      </c>
      <c r="AC97" s="12">
        <v>107</v>
      </c>
      <c r="AD97" s="12">
        <v>12.1</v>
      </c>
      <c r="AE97" s="12" t="s">
        <v>88</v>
      </c>
      <c r="AF97" s="12" t="s">
        <v>88</v>
      </c>
      <c r="AG97" s="12" t="s">
        <v>375</v>
      </c>
      <c r="AH97" s="12">
        <v>0.161</v>
      </c>
      <c r="AI97" s="12">
        <v>45.8</v>
      </c>
      <c r="AJ97" s="12">
        <v>1.2261290322580645</v>
      </c>
      <c r="AK97" s="12">
        <v>8.83</v>
      </c>
      <c r="AL97" s="12">
        <v>21</v>
      </c>
      <c r="AM97" s="12" t="s">
        <v>480</v>
      </c>
      <c r="AN97" s="12">
        <v>79.5</v>
      </c>
      <c r="AO97" s="12">
        <v>63.658823529411769</v>
      </c>
      <c r="AP97" s="12">
        <v>15.4</v>
      </c>
      <c r="AQ97" s="12" t="s">
        <v>88</v>
      </c>
      <c r="AR97" s="12" t="s">
        <v>88</v>
      </c>
      <c r="AS97" s="12" t="s">
        <v>88</v>
      </c>
      <c r="AT97" s="12" t="s">
        <v>88</v>
      </c>
      <c r="AU97" s="12" t="s">
        <v>88</v>
      </c>
      <c r="AV97" s="12" t="s">
        <v>88</v>
      </c>
      <c r="AW97" s="12">
        <v>214</v>
      </c>
      <c r="AX97" s="12" t="s">
        <v>88</v>
      </c>
      <c r="AY97" s="12">
        <v>463</v>
      </c>
      <c r="AZ97" s="12" t="s">
        <v>88</v>
      </c>
      <c r="BA97" s="12" t="s">
        <v>88</v>
      </c>
      <c r="BB97" s="12" t="s">
        <v>88</v>
      </c>
      <c r="BC97" s="12" t="s">
        <v>88</v>
      </c>
      <c r="BD97" s="12" t="s">
        <v>88</v>
      </c>
      <c r="BE97" s="12" t="s">
        <v>88</v>
      </c>
      <c r="BF97" s="12" t="s">
        <v>88</v>
      </c>
      <c r="BG97" s="12" t="s">
        <v>88</v>
      </c>
      <c r="BH97" s="12" t="s">
        <v>88</v>
      </c>
      <c r="BI97" s="12" t="s">
        <v>88</v>
      </c>
      <c r="BJ97" s="12">
        <v>24.6</v>
      </c>
      <c r="BK97" s="12">
        <v>24.8</v>
      </c>
      <c r="BL97" s="12">
        <v>54.4</v>
      </c>
      <c r="BM97" s="12">
        <v>96.8</v>
      </c>
      <c r="BN97" s="12">
        <v>2E-3</v>
      </c>
      <c r="BO97" s="12">
        <v>1.67</v>
      </c>
      <c r="BP97" s="12">
        <v>2.04</v>
      </c>
      <c r="BQ97" s="12" t="s">
        <v>88</v>
      </c>
      <c r="BR97" s="12" t="s">
        <v>88</v>
      </c>
      <c r="BS97" s="12" t="s">
        <v>88</v>
      </c>
      <c r="BT97" s="12">
        <f t="shared" si="4"/>
        <v>2.4254207999999999</v>
      </c>
      <c r="BU97" s="12">
        <f t="shared" si="5"/>
        <v>4.2094079999999989</v>
      </c>
      <c r="BV97" s="6"/>
      <c r="BW97" s="13"/>
      <c r="BX97" s="13"/>
    </row>
    <row r="98" spans="1:76" ht="30" customHeight="1" x14ac:dyDescent="0.2">
      <c r="A98" s="6">
        <v>2019</v>
      </c>
      <c r="B98" s="7" t="s">
        <v>377</v>
      </c>
      <c r="C98" s="8" t="s">
        <v>477</v>
      </c>
      <c r="D98" s="9">
        <v>129</v>
      </c>
      <c r="E98" s="7" t="s">
        <v>496</v>
      </c>
      <c r="F98" s="7" t="s">
        <v>78</v>
      </c>
      <c r="G98" s="7">
        <v>2</v>
      </c>
      <c r="H98" s="7" t="s">
        <v>79</v>
      </c>
      <c r="I98" s="7">
        <v>27</v>
      </c>
      <c r="J98" s="8" t="s">
        <v>98</v>
      </c>
      <c r="K98" s="7">
        <v>2701</v>
      </c>
      <c r="L98" s="8" t="s">
        <v>99</v>
      </c>
      <c r="M98" s="7" t="s">
        <v>100</v>
      </c>
      <c r="N98" s="8" t="s">
        <v>101</v>
      </c>
      <c r="O98" s="7" t="s">
        <v>497</v>
      </c>
      <c r="P98" s="8" t="s">
        <v>498</v>
      </c>
      <c r="Q98" s="7" t="s">
        <v>497</v>
      </c>
      <c r="R98" s="8" t="s">
        <v>498</v>
      </c>
      <c r="S98" s="11">
        <v>43781</v>
      </c>
      <c r="T98" s="12">
        <v>9</v>
      </c>
      <c r="U98" s="12">
        <v>15</v>
      </c>
      <c r="V98" s="12">
        <v>7.25</v>
      </c>
      <c r="W98" s="12">
        <v>6.91</v>
      </c>
      <c r="X98" s="12">
        <v>7.47</v>
      </c>
      <c r="Y98" s="12">
        <v>2.25</v>
      </c>
      <c r="Z98" s="12">
        <v>2149</v>
      </c>
      <c r="AA98" s="12">
        <v>20</v>
      </c>
      <c r="AB98" s="12">
        <v>21.1</v>
      </c>
      <c r="AC98" s="12">
        <v>678</v>
      </c>
      <c r="AD98" s="12">
        <v>366</v>
      </c>
      <c r="AE98" s="12" t="s">
        <v>88</v>
      </c>
      <c r="AF98" s="12" t="s">
        <v>88</v>
      </c>
      <c r="AG98" s="12" t="s">
        <v>375</v>
      </c>
      <c r="AH98" s="12">
        <v>0.60699999999999998</v>
      </c>
      <c r="AI98" s="12">
        <v>80.2</v>
      </c>
      <c r="AJ98" s="12">
        <v>4.2451612903225806</v>
      </c>
      <c r="AK98" s="12" t="s">
        <v>374</v>
      </c>
      <c r="AL98" s="12">
        <v>46</v>
      </c>
      <c r="AM98" s="12">
        <v>0.2</v>
      </c>
      <c r="AN98" s="12">
        <v>72.8</v>
      </c>
      <c r="AO98" s="12">
        <v>51.141176470588235</v>
      </c>
      <c r="AP98" s="12">
        <v>19.8</v>
      </c>
      <c r="AQ98" s="12" t="s">
        <v>88</v>
      </c>
      <c r="AR98" s="12" t="s">
        <v>88</v>
      </c>
      <c r="AS98" s="12" t="s">
        <v>88</v>
      </c>
      <c r="AT98" s="12" t="s">
        <v>88</v>
      </c>
      <c r="AU98" s="12" t="s">
        <v>88</v>
      </c>
      <c r="AV98" s="12" t="s">
        <v>88</v>
      </c>
      <c r="AW98" s="12">
        <v>233</v>
      </c>
      <c r="AX98" s="12" t="s">
        <v>88</v>
      </c>
      <c r="AY98" s="12">
        <v>187</v>
      </c>
      <c r="AZ98" s="12" t="s">
        <v>88</v>
      </c>
      <c r="BA98" s="12" t="s">
        <v>88</v>
      </c>
      <c r="BB98" s="12" t="s">
        <v>88</v>
      </c>
      <c r="BC98" s="12" t="s">
        <v>88</v>
      </c>
      <c r="BD98" s="12" t="s">
        <v>88</v>
      </c>
      <c r="BE98" s="12" t="s">
        <v>88</v>
      </c>
      <c r="BF98" s="12" t="s">
        <v>88</v>
      </c>
      <c r="BG98" s="12" t="s">
        <v>88</v>
      </c>
      <c r="BH98" s="12" t="s">
        <v>88</v>
      </c>
      <c r="BI98" s="12" t="s">
        <v>88</v>
      </c>
      <c r="BJ98" s="12">
        <v>15.2</v>
      </c>
      <c r="BK98" s="12">
        <v>269</v>
      </c>
      <c r="BL98" s="12">
        <v>17</v>
      </c>
      <c r="BM98" s="12">
        <v>43.4</v>
      </c>
      <c r="BN98" s="12">
        <v>0.98399999999999999</v>
      </c>
      <c r="BO98" s="12">
        <v>0.308</v>
      </c>
      <c r="BP98" s="12">
        <v>0.17399999999999999</v>
      </c>
      <c r="BQ98" s="12" t="s">
        <v>88</v>
      </c>
      <c r="BR98" s="12" t="s">
        <v>88</v>
      </c>
      <c r="BS98" s="12" t="s">
        <v>88</v>
      </c>
      <c r="BT98" s="12">
        <f t="shared" si="4"/>
        <v>177.87599999999998</v>
      </c>
      <c r="BU98" s="12">
        <f t="shared" si="5"/>
        <v>22.355999999999998</v>
      </c>
      <c r="BV98" s="6"/>
      <c r="BW98" s="13"/>
      <c r="BX98" s="13"/>
    </row>
    <row r="99" spans="1:76" ht="30" customHeight="1" x14ac:dyDescent="0.2">
      <c r="A99" s="6">
        <v>2019</v>
      </c>
      <c r="B99" s="7" t="s">
        <v>377</v>
      </c>
      <c r="C99" s="8" t="s">
        <v>477</v>
      </c>
      <c r="D99" s="9">
        <v>30</v>
      </c>
      <c r="E99" s="7" t="s">
        <v>492</v>
      </c>
      <c r="F99" s="7" t="s">
        <v>78</v>
      </c>
      <c r="G99" s="7">
        <v>2</v>
      </c>
      <c r="H99" s="7" t="s">
        <v>79</v>
      </c>
      <c r="I99" s="7">
        <v>26</v>
      </c>
      <c r="J99" s="8" t="s">
        <v>80</v>
      </c>
      <c r="K99" s="7">
        <v>2620</v>
      </c>
      <c r="L99" s="8" t="s">
        <v>81</v>
      </c>
      <c r="M99" s="7" t="s">
        <v>82</v>
      </c>
      <c r="N99" s="8" t="s">
        <v>83</v>
      </c>
      <c r="O99" s="7" t="s">
        <v>493</v>
      </c>
      <c r="P99" s="8" t="s">
        <v>494</v>
      </c>
      <c r="Q99" s="7" t="s">
        <v>495</v>
      </c>
      <c r="R99" s="8" t="s">
        <v>494</v>
      </c>
      <c r="S99" s="11">
        <v>43784</v>
      </c>
      <c r="T99" s="12">
        <v>10.5</v>
      </c>
      <c r="U99" s="12">
        <v>3.07</v>
      </c>
      <c r="V99" s="12">
        <v>7.6</v>
      </c>
      <c r="W99" s="12">
        <v>7.22</v>
      </c>
      <c r="X99" s="12">
        <v>7.79</v>
      </c>
      <c r="Y99" s="12">
        <v>1305</v>
      </c>
      <c r="Z99" s="12">
        <v>1434</v>
      </c>
      <c r="AA99" s="12">
        <v>21</v>
      </c>
      <c r="AB99" s="12">
        <v>22</v>
      </c>
      <c r="AC99" s="12">
        <v>2293</v>
      </c>
      <c r="AD99" s="12">
        <v>995</v>
      </c>
      <c r="AE99" s="12" t="s">
        <v>88</v>
      </c>
      <c r="AF99" s="12" t="s">
        <v>88</v>
      </c>
      <c r="AG99" s="12">
        <v>109</v>
      </c>
      <c r="AH99" s="12">
        <v>1.0900000000000001</v>
      </c>
      <c r="AI99" s="12">
        <v>91.1</v>
      </c>
      <c r="AJ99" s="12">
        <v>48.096774193548384</v>
      </c>
      <c r="AK99" s="12" t="s">
        <v>374</v>
      </c>
      <c r="AL99" s="12">
        <v>571</v>
      </c>
      <c r="AM99" s="12">
        <v>0.6</v>
      </c>
      <c r="AN99" s="12">
        <v>220</v>
      </c>
      <c r="AO99" s="12">
        <v>80.623529411764707</v>
      </c>
      <c r="AP99" s="12">
        <v>13.6</v>
      </c>
      <c r="AQ99" s="12" t="s">
        <v>88</v>
      </c>
      <c r="AR99" s="12" t="s">
        <v>88</v>
      </c>
      <c r="AS99" s="12" t="s">
        <v>88</v>
      </c>
      <c r="AT99" s="12" t="s">
        <v>88</v>
      </c>
      <c r="AU99" s="12" t="s">
        <v>88</v>
      </c>
      <c r="AV99" s="12" t="s">
        <v>88</v>
      </c>
      <c r="AW99" s="12">
        <v>91.5</v>
      </c>
      <c r="AX99" s="12" t="s">
        <v>88</v>
      </c>
      <c r="AY99" s="12" t="s">
        <v>375</v>
      </c>
      <c r="AZ99" s="12" t="s">
        <v>88</v>
      </c>
      <c r="BA99" s="12" t="s">
        <v>88</v>
      </c>
      <c r="BB99" s="12" t="s">
        <v>88</v>
      </c>
      <c r="BC99" s="12" t="s">
        <v>88</v>
      </c>
      <c r="BD99" s="12" t="s">
        <v>88</v>
      </c>
      <c r="BE99" s="12" t="s">
        <v>88</v>
      </c>
      <c r="BF99" s="12" t="s">
        <v>88</v>
      </c>
      <c r="BG99" s="12" t="s">
        <v>88</v>
      </c>
      <c r="BH99" s="12" t="s">
        <v>88</v>
      </c>
      <c r="BI99" s="12" t="s">
        <v>88</v>
      </c>
      <c r="BJ99" s="12">
        <v>10.5</v>
      </c>
      <c r="BK99" s="12">
        <v>450</v>
      </c>
      <c r="BL99" s="12">
        <v>93.2</v>
      </c>
      <c r="BM99" s="12">
        <v>127</v>
      </c>
      <c r="BN99" s="12">
        <v>39.4</v>
      </c>
      <c r="BO99" s="12">
        <v>16.5</v>
      </c>
      <c r="BP99" s="12">
        <v>9.74</v>
      </c>
      <c r="BQ99" s="12" t="s">
        <v>88</v>
      </c>
      <c r="BR99" s="12" t="s">
        <v>88</v>
      </c>
      <c r="BS99" s="12" t="s">
        <v>88</v>
      </c>
      <c r="BT99" s="12">
        <f t="shared" si="4"/>
        <v>115.46576999999999</v>
      </c>
      <c r="BU99" s="12">
        <f t="shared" si="5"/>
        <v>66.262265999999997</v>
      </c>
      <c r="BV99" s="6"/>
      <c r="BW99" s="13"/>
      <c r="BX99" s="13"/>
    </row>
    <row r="100" spans="1:76" ht="30" customHeight="1" x14ac:dyDescent="0.2">
      <c r="A100" s="6">
        <v>2019</v>
      </c>
      <c r="B100" s="7" t="s">
        <v>377</v>
      </c>
      <c r="C100" s="8" t="s">
        <v>477</v>
      </c>
      <c r="D100" s="9">
        <v>282</v>
      </c>
      <c r="E100" s="7" t="s">
        <v>106</v>
      </c>
      <c r="F100" s="7" t="s">
        <v>107</v>
      </c>
      <c r="G100" s="7">
        <v>2</v>
      </c>
      <c r="H100" s="7" t="s">
        <v>79</v>
      </c>
      <c r="I100" s="7">
        <v>26</v>
      </c>
      <c r="J100" s="8" t="s">
        <v>80</v>
      </c>
      <c r="K100" s="7">
        <v>2620</v>
      </c>
      <c r="L100" s="8" t="s">
        <v>81</v>
      </c>
      <c r="M100" s="7" t="s">
        <v>82</v>
      </c>
      <c r="N100" s="8" t="s">
        <v>83</v>
      </c>
      <c r="O100" s="7" t="s">
        <v>463</v>
      </c>
      <c r="P100" s="8" t="s">
        <v>464</v>
      </c>
      <c r="Q100" s="7" t="s">
        <v>465</v>
      </c>
      <c r="R100" s="8" t="s">
        <v>466</v>
      </c>
      <c r="S100" s="11">
        <v>43760</v>
      </c>
      <c r="T100" s="12" t="s">
        <v>88</v>
      </c>
      <c r="U100" s="12" t="s">
        <v>88</v>
      </c>
      <c r="V100" s="12" t="s">
        <v>88</v>
      </c>
      <c r="W100" s="12" t="s">
        <v>88</v>
      </c>
      <c r="X100" s="12" t="s">
        <v>88</v>
      </c>
      <c r="Y100" s="12" t="s">
        <v>88</v>
      </c>
      <c r="Z100" s="12" t="s">
        <v>88</v>
      </c>
      <c r="AA100" s="12" t="s">
        <v>88</v>
      </c>
      <c r="AB100" s="12" t="s">
        <v>88</v>
      </c>
      <c r="AC100" s="12" t="s">
        <v>88</v>
      </c>
      <c r="AD100" s="12" t="s">
        <v>88</v>
      </c>
      <c r="AE100" s="12" t="s">
        <v>88</v>
      </c>
      <c r="AF100" s="12" t="s">
        <v>88</v>
      </c>
      <c r="AG100" s="12" t="s">
        <v>88</v>
      </c>
      <c r="AH100" s="12" t="s">
        <v>88</v>
      </c>
      <c r="AI100" s="12" t="s">
        <v>88</v>
      </c>
      <c r="AJ100" s="12" t="e">
        <v>#VALUE!</v>
      </c>
      <c r="AK100" s="12" t="s">
        <v>88</v>
      </c>
      <c r="AL100" s="12" t="s">
        <v>88</v>
      </c>
      <c r="AM100" s="12" t="s">
        <v>88</v>
      </c>
      <c r="AN100" s="12" t="s">
        <v>88</v>
      </c>
      <c r="AO100" s="12" t="e">
        <v>#VALUE!</v>
      </c>
      <c r="AP100" s="12" t="s">
        <v>88</v>
      </c>
      <c r="AQ100" s="12" t="s">
        <v>88</v>
      </c>
      <c r="AR100" s="12" t="s">
        <v>88</v>
      </c>
      <c r="AS100" s="12" t="s">
        <v>88</v>
      </c>
      <c r="AT100" s="12" t="s">
        <v>88</v>
      </c>
      <c r="AU100" s="12" t="s">
        <v>88</v>
      </c>
      <c r="AV100" s="12" t="s">
        <v>88</v>
      </c>
      <c r="AW100" s="12" t="s">
        <v>88</v>
      </c>
      <c r="AX100" s="12" t="s">
        <v>88</v>
      </c>
      <c r="AY100" s="12" t="s">
        <v>88</v>
      </c>
      <c r="AZ100" s="12" t="s">
        <v>88</v>
      </c>
      <c r="BA100" s="12" t="s">
        <v>88</v>
      </c>
      <c r="BB100" s="12" t="s">
        <v>88</v>
      </c>
      <c r="BC100" s="12" t="s">
        <v>88</v>
      </c>
      <c r="BD100" s="12" t="s">
        <v>88</v>
      </c>
      <c r="BE100" s="12" t="s">
        <v>88</v>
      </c>
      <c r="BF100" s="12" t="s">
        <v>88</v>
      </c>
      <c r="BG100" s="12" t="s">
        <v>88</v>
      </c>
      <c r="BH100" s="12" t="s">
        <v>88</v>
      </c>
      <c r="BI100" s="12" t="s">
        <v>88</v>
      </c>
      <c r="BJ100" s="12" t="s">
        <v>88</v>
      </c>
      <c r="BK100" s="12" t="s">
        <v>88</v>
      </c>
      <c r="BL100" s="12" t="s">
        <v>88</v>
      </c>
      <c r="BM100" s="12" t="s">
        <v>88</v>
      </c>
      <c r="BN100" s="12" t="s">
        <v>88</v>
      </c>
      <c r="BO100" s="12" t="s">
        <v>88</v>
      </c>
      <c r="BP100" s="12" t="s">
        <v>88</v>
      </c>
      <c r="BQ100" s="12" t="s">
        <v>88</v>
      </c>
      <c r="BR100" s="12" t="s">
        <v>88</v>
      </c>
      <c r="BS100" s="12" t="s">
        <v>88</v>
      </c>
      <c r="BT100" s="12" t="s">
        <v>232</v>
      </c>
      <c r="BU100" s="12" t="s">
        <v>232</v>
      </c>
      <c r="BV100" s="6"/>
      <c r="BW100" s="13"/>
      <c r="BX100" s="13"/>
    </row>
    <row r="101" spans="1:76" ht="30" customHeight="1" x14ac:dyDescent="0.2">
      <c r="A101" s="6">
        <v>2019</v>
      </c>
      <c r="B101" s="7" t="s">
        <v>377</v>
      </c>
      <c r="C101" s="8" t="s">
        <v>477</v>
      </c>
      <c r="D101" s="9">
        <v>145</v>
      </c>
      <c r="E101" s="7" t="s">
        <v>499</v>
      </c>
      <c r="F101" s="7" t="s">
        <v>107</v>
      </c>
      <c r="G101" s="7">
        <v>2</v>
      </c>
      <c r="H101" s="7" t="s">
        <v>79</v>
      </c>
      <c r="I101" s="7">
        <v>26</v>
      </c>
      <c r="J101" s="8" t="s">
        <v>80</v>
      </c>
      <c r="K101" s="7">
        <v>2617</v>
      </c>
      <c r="L101" s="8" t="s">
        <v>114</v>
      </c>
      <c r="M101" s="7" t="s">
        <v>115</v>
      </c>
      <c r="N101" s="8" t="s">
        <v>116</v>
      </c>
      <c r="O101" s="7" t="s">
        <v>500</v>
      </c>
      <c r="P101" s="8" t="s">
        <v>501</v>
      </c>
      <c r="Q101" s="7" t="s">
        <v>502</v>
      </c>
      <c r="R101" s="8" t="s">
        <v>503</v>
      </c>
      <c r="S101" s="11">
        <v>43761</v>
      </c>
      <c r="T101" s="12">
        <v>4</v>
      </c>
      <c r="U101" s="12">
        <v>0.74</v>
      </c>
      <c r="V101" s="12">
        <v>7.76</v>
      </c>
      <c r="W101" s="12">
        <v>7.69</v>
      </c>
      <c r="X101" s="12">
        <v>7.87</v>
      </c>
      <c r="Y101" s="12">
        <v>1543</v>
      </c>
      <c r="Z101" s="12">
        <v>2040</v>
      </c>
      <c r="AA101" s="12">
        <v>17.899999999999999</v>
      </c>
      <c r="AB101" s="12">
        <v>19.600000000000001</v>
      </c>
      <c r="AC101" s="12">
        <v>635</v>
      </c>
      <c r="AD101" s="12">
        <v>250</v>
      </c>
      <c r="AE101" s="12" t="s">
        <v>88</v>
      </c>
      <c r="AF101" s="12" t="s">
        <v>88</v>
      </c>
      <c r="AG101" s="12">
        <v>18</v>
      </c>
      <c r="AH101" s="12">
        <v>1.8</v>
      </c>
      <c r="AI101" s="12">
        <v>84.2</v>
      </c>
      <c r="AJ101" s="12">
        <v>4.5161290322580649</v>
      </c>
      <c r="AK101" s="12" t="s">
        <v>374</v>
      </c>
      <c r="AL101" s="12">
        <v>171</v>
      </c>
      <c r="AM101" s="12">
        <v>0.6</v>
      </c>
      <c r="AN101" s="12">
        <v>99.8</v>
      </c>
      <c r="AO101" s="12">
        <v>67.529411764705884</v>
      </c>
      <c r="AP101" s="12">
        <v>15.9</v>
      </c>
      <c r="AQ101" s="12" t="s">
        <v>88</v>
      </c>
      <c r="AR101" s="12" t="s">
        <v>88</v>
      </c>
      <c r="AS101" s="12" t="s">
        <v>88</v>
      </c>
      <c r="AT101" s="12" t="s">
        <v>88</v>
      </c>
      <c r="AU101" s="12" t="s">
        <v>88</v>
      </c>
      <c r="AV101" s="12" t="s">
        <v>88</v>
      </c>
      <c r="AW101" s="12">
        <v>66.3</v>
      </c>
      <c r="AX101" s="12" t="s">
        <v>88</v>
      </c>
      <c r="AY101" s="12" t="s">
        <v>375</v>
      </c>
      <c r="AZ101" s="12" t="s">
        <v>88</v>
      </c>
      <c r="BA101" s="12" t="s">
        <v>88</v>
      </c>
      <c r="BB101" s="12" t="s">
        <v>88</v>
      </c>
      <c r="BC101" s="12" t="s">
        <v>88</v>
      </c>
      <c r="BD101" s="12" t="s">
        <v>88</v>
      </c>
      <c r="BE101" s="12" t="s">
        <v>88</v>
      </c>
      <c r="BF101" s="12" t="s">
        <v>88</v>
      </c>
      <c r="BG101" s="12" t="s">
        <v>88</v>
      </c>
      <c r="BH101" s="12" t="s">
        <v>88</v>
      </c>
      <c r="BI101" s="12" t="s">
        <v>88</v>
      </c>
      <c r="BJ101" s="12" t="s">
        <v>504</v>
      </c>
      <c r="BK101" s="12">
        <v>799</v>
      </c>
      <c r="BL101" s="12">
        <v>42.5</v>
      </c>
      <c r="BM101" s="12">
        <v>58.1</v>
      </c>
      <c r="BN101" s="12">
        <v>18.100000000000001</v>
      </c>
      <c r="BO101" s="12">
        <v>8.0500000000000007</v>
      </c>
      <c r="BP101" s="12">
        <v>5.03</v>
      </c>
      <c r="BQ101" s="12" t="s">
        <v>88</v>
      </c>
      <c r="BR101" s="12" t="s">
        <v>88</v>
      </c>
      <c r="BS101" s="12" t="s">
        <v>88</v>
      </c>
      <c r="BT101" s="12">
        <f t="shared" ref="BT101:BT107" si="6">+AD101*U101*(0.0036*T101)</f>
        <v>2.6640000000000001</v>
      </c>
      <c r="BU101" s="12">
        <f t="shared" ref="BU101:BU107" si="7">+T101*U101*AL101*0.0036</f>
        <v>1.8221759999999998</v>
      </c>
      <c r="BV101" s="6"/>
      <c r="BW101" s="13"/>
      <c r="BX101" s="13"/>
    </row>
    <row r="102" spans="1:76" ht="30" customHeight="1" x14ac:dyDescent="0.2">
      <c r="A102" s="6">
        <v>2019</v>
      </c>
      <c r="B102" s="7" t="s">
        <v>377</v>
      </c>
      <c r="C102" s="8" t="s">
        <v>477</v>
      </c>
      <c r="D102" s="9">
        <v>154</v>
      </c>
      <c r="E102" s="7" t="s">
        <v>352</v>
      </c>
      <c r="F102" s="7" t="s">
        <v>203</v>
      </c>
      <c r="G102" s="7">
        <v>2</v>
      </c>
      <c r="H102" s="7" t="s">
        <v>79</v>
      </c>
      <c r="I102" s="7">
        <v>25</v>
      </c>
      <c r="J102" s="8" t="s">
        <v>353</v>
      </c>
      <c r="K102" s="7">
        <v>2502</v>
      </c>
      <c r="L102" s="8" t="s">
        <v>354</v>
      </c>
      <c r="M102" s="7" t="s">
        <v>355</v>
      </c>
      <c r="N102" s="8" t="s">
        <v>356</v>
      </c>
      <c r="O102" s="7" t="s">
        <v>357</v>
      </c>
      <c r="P102" s="8" t="s">
        <v>358</v>
      </c>
      <c r="Q102" s="7" t="s">
        <v>505</v>
      </c>
      <c r="R102" s="8" t="s">
        <v>506</v>
      </c>
      <c r="S102" s="11">
        <v>43657</v>
      </c>
      <c r="T102" s="12">
        <v>11</v>
      </c>
      <c r="U102" s="12">
        <v>1.9</v>
      </c>
      <c r="V102" s="12">
        <v>7.97</v>
      </c>
      <c r="W102" s="12">
        <v>7.89</v>
      </c>
      <c r="X102" s="12">
        <v>8.01</v>
      </c>
      <c r="Y102" s="12">
        <v>482</v>
      </c>
      <c r="Z102" s="12">
        <v>829</v>
      </c>
      <c r="AA102" s="12">
        <v>26.6</v>
      </c>
      <c r="AB102" s="12">
        <v>27.9</v>
      </c>
      <c r="AC102" s="12">
        <v>218</v>
      </c>
      <c r="AD102" s="12">
        <v>124</v>
      </c>
      <c r="AE102" s="12" t="s">
        <v>88</v>
      </c>
      <c r="AF102" s="12" t="s">
        <v>88</v>
      </c>
      <c r="AG102" s="12" t="s">
        <v>375</v>
      </c>
      <c r="AH102" s="12">
        <v>0.55400000000000005</v>
      </c>
      <c r="AI102" s="12">
        <v>11.6</v>
      </c>
      <c r="AJ102" s="12">
        <v>10.996774193548388</v>
      </c>
      <c r="AK102" s="12">
        <v>0.20899999999999999</v>
      </c>
      <c r="AL102" s="12">
        <v>43</v>
      </c>
      <c r="AM102" s="12" t="s">
        <v>480</v>
      </c>
      <c r="AN102" s="12">
        <v>41.2</v>
      </c>
      <c r="AO102" s="12">
        <v>27.752941176470593</v>
      </c>
      <c r="AP102" s="12">
        <v>43.2</v>
      </c>
      <c r="AQ102" s="12" t="s">
        <v>88</v>
      </c>
      <c r="AR102" s="12" t="s">
        <v>88</v>
      </c>
      <c r="AS102" s="12" t="s">
        <v>88</v>
      </c>
      <c r="AT102" s="12" t="s">
        <v>88</v>
      </c>
      <c r="AU102" s="12" t="s">
        <v>88</v>
      </c>
      <c r="AV102" s="12" t="s">
        <v>88</v>
      </c>
      <c r="AW102" s="12">
        <v>33.5</v>
      </c>
      <c r="AX102" s="12" t="s">
        <v>88</v>
      </c>
      <c r="AY102" s="12" t="s">
        <v>375</v>
      </c>
      <c r="AZ102" s="12" t="s">
        <v>88</v>
      </c>
      <c r="BA102" s="12" t="s">
        <v>88</v>
      </c>
      <c r="BB102" s="12" t="s">
        <v>88</v>
      </c>
      <c r="BC102" s="12" t="s">
        <v>88</v>
      </c>
      <c r="BD102" s="12" t="s">
        <v>88</v>
      </c>
      <c r="BE102" s="12" t="s">
        <v>88</v>
      </c>
      <c r="BF102" s="12" t="s">
        <v>88</v>
      </c>
      <c r="BG102" s="12" t="s">
        <v>88</v>
      </c>
      <c r="BH102" s="12" t="s">
        <v>88</v>
      </c>
      <c r="BI102" s="12" t="s">
        <v>88</v>
      </c>
      <c r="BJ102" s="12">
        <v>23.6</v>
      </c>
      <c r="BK102" s="12">
        <v>281</v>
      </c>
      <c r="BL102" s="12">
        <v>36.799999999999997</v>
      </c>
      <c r="BM102" s="12">
        <v>43.2</v>
      </c>
      <c r="BN102" s="12">
        <v>4.79</v>
      </c>
      <c r="BO102" s="12">
        <v>2.23</v>
      </c>
      <c r="BP102" s="12">
        <v>1.48</v>
      </c>
      <c r="BQ102" s="12" t="s">
        <v>88</v>
      </c>
      <c r="BR102" s="12" t="s">
        <v>88</v>
      </c>
      <c r="BS102" s="12" t="s">
        <v>88</v>
      </c>
      <c r="BT102" s="12">
        <f t="shared" si="6"/>
        <v>9.3297599999999985</v>
      </c>
      <c r="BU102" s="12">
        <f t="shared" si="7"/>
        <v>3.2353199999999998</v>
      </c>
      <c r="BV102" s="6"/>
      <c r="BW102" s="13"/>
      <c r="BX102" s="13"/>
    </row>
    <row r="103" spans="1:76" ht="30" customHeight="1" x14ac:dyDescent="0.2">
      <c r="A103" s="6">
        <v>2019</v>
      </c>
      <c r="B103" s="7" t="s">
        <v>377</v>
      </c>
      <c r="C103" s="8" t="s">
        <v>477</v>
      </c>
      <c r="D103" s="9">
        <v>40</v>
      </c>
      <c r="E103" s="7" t="s">
        <v>240</v>
      </c>
      <c r="F103" s="7" t="s">
        <v>241</v>
      </c>
      <c r="G103" s="7">
        <v>2</v>
      </c>
      <c r="H103" s="7" t="s">
        <v>79</v>
      </c>
      <c r="I103" s="7">
        <v>27</v>
      </c>
      <c r="J103" s="8" t="s">
        <v>98</v>
      </c>
      <c r="K103" s="7">
        <v>2702</v>
      </c>
      <c r="L103" s="8" t="s">
        <v>242</v>
      </c>
      <c r="M103" s="7" t="s">
        <v>507</v>
      </c>
      <c r="N103" s="8" t="s">
        <v>244</v>
      </c>
      <c r="O103" s="7" t="s">
        <v>245</v>
      </c>
      <c r="P103" s="8" t="s">
        <v>246</v>
      </c>
      <c r="Q103" s="7" t="s">
        <v>247</v>
      </c>
      <c r="R103" s="8" t="s">
        <v>248</v>
      </c>
      <c r="S103" s="11">
        <v>43783</v>
      </c>
      <c r="T103" s="12">
        <v>4.5</v>
      </c>
      <c r="U103" s="12">
        <v>7.0000000000000007E-2</v>
      </c>
      <c r="V103" s="12">
        <v>7.45</v>
      </c>
      <c r="W103" s="12">
        <v>7.16</v>
      </c>
      <c r="X103" s="12">
        <v>7.64</v>
      </c>
      <c r="Y103" s="12">
        <v>1706</v>
      </c>
      <c r="Z103" s="12">
        <v>1863</v>
      </c>
      <c r="AA103" s="12">
        <v>19.8</v>
      </c>
      <c r="AB103" s="12">
        <v>22.4</v>
      </c>
      <c r="AC103" s="12">
        <v>405</v>
      </c>
      <c r="AD103" s="12">
        <v>99.3</v>
      </c>
      <c r="AE103" s="12" t="s">
        <v>88</v>
      </c>
      <c r="AF103" s="12" t="s">
        <v>88</v>
      </c>
      <c r="AG103" s="12">
        <v>31</v>
      </c>
      <c r="AH103" s="12">
        <v>8.31</v>
      </c>
      <c r="AI103" s="12">
        <v>12.2</v>
      </c>
      <c r="AJ103" s="12">
        <v>67.516129032258064</v>
      </c>
      <c r="AK103" s="12" t="s">
        <v>374</v>
      </c>
      <c r="AL103" s="12">
        <v>93</v>
      </c>
      <c r="AM103" s="12">
        <v>1.1000000000000001</v>
      </c>
      <c r="AN103" s="12">
        <v>122</v>
      </c>
      <c r="AO103" s="12">
        <v>92.235294117647058</v>
      </c>
      <c r="AP103" s="12">
        <v>7.77</v>
      </c>
      <c r="AQ103" s="12" t="s">
        <v>88</v>
      </c>
      <c r="AR103" s="12" t="s">
        <v>88</v>
      </c>
      <c r="AS103" s="12" t="s">
        <v>88</v>
      </c>
      <c r="AT103" s="12" t="s">
        <v>88</v>
      </c>
      <c r="AU103" s="12" t="s">
        <v>88</v>
      </c>
      <c r="AV103" s="12" t="s">
        <v>88</v>
      </c>
      <c r="AW103" s="12">
        <v>200</v>
      </c>
      <c r="AX103" s="12" t="s">
        <v>88</v>
      </c>
      <c r="AY103" s="12">
        <v>27</v>
      </c>
      <c r="AZ103" s="12" t="s">
        <v>88</v>
      </c>
      <c r="BA103" s="12" t="s">
        <v>88</v>
      </c>
      <c r="BB103" s="12" t="s">
        <v>88</v>
      </c>
      <c r="BC103" s="12" t="s">
        <v>88</v>
      </c>
      <c r="BD103" s="12" t="s">
        <v>88</v>
      </c>
      <c r="BE103" s="12" t="s">
        <v>88</v>
      </c>
      <c r="BF103" s="12" t="s">
        <v>88</v>
      </c>
      <c r="BG103" s="12" t="s">
        <v>88</v>
      </c>
      <c r="BH103" s="12" t="s">
        <v>88</v>
      </c>
      <c r="BI103" s="12" t="s">
        <v>88</v>
      </c>
      <c r="BJ103" s="12">
        <v>7.87</v>
      </c>
      <c r="BK103" s="12">
        <v>464</v>
      </c>
      <c r="BL103" s="12">
        <v>33.4</v>
      </c>
      <c r="BM103" s="12">
        <v>47</v>
      </c>
      <c r="BN103" s="12">
        <v>7.95</v>
      </c>
      <c r="BO103" s="12">
        <v>3.41</v>
      </c>
      <c r="BP103" s="12">
        <v>1.95</v>
      </c>
      <c r="BQ103" s="12" t="s">
        <v>88</v>
      </c>
      <c r="BR103" s="12" t="s">
        <v>88</v>
      </c>
      <c r="BS103" s="12" t="s">
        <v>88</v>
      </c>
      <c r="BT103" s="12">
        <f t="shared" si="6"/>
        <v>0.1126062</v>
      </c>
      <c r="BU103" s="12">
        <f t="shared" si="7"/>
        <v>0.10546200000000001</v>
      </c>
      <c r="BV103" s="6"/>
      <c r="BW103" s="13"/>
      <c r="BX103" s="13"/>
    </row>
    <row r="104" spans="1:76" ht="30" customHeight="1" x14ac:dyDescent="0.2">
      <c r="A104" s="6">
        <v>2019</v>
      </c>
      <c r="B104" s="7" t="s">
        <v>377</v>
      </c>
      <c r="C104" s="8" t="s">
        <v>477</v>
      </c>
      <c r="D104" s="9">
        <v>686</v>
      </c>
      <c r="E104" s="7" t="s">
        <v>508</v>
      </c>
      <c r="F104" s="7" t="s">
        <v>241</v>
      </c>
      <c r="G104" s="7">
        <v>2</v>
      </c>
      <c r="H104" s="7" t="s">
        <v>79</v>
      </c>
      <c r="I104" s="7">
        <v>27</v>
      </c>
      <c r="J104" s="8" t="s">
        <v>98</v>
      </c>
      <c r="K104" s="7">
        <v>2701</v>
      </c>
      <c r="L104" s="8" t="s">
        <v>99</v>
      </c>
      <c r="M104" s="7" t="s">
        <v>262</v>
      </c>
      <c r="N104" s="8" t="s">
        <v>263</v>
      </c>
      <c r="O104" s="7" t="s">
        <v>264</v>
      </c>
      <c r="P104" s="8" t="s">
        <v>265</v>
      </c>
      <c r="Q104" s="7" t="s">
        <v>509</v>
      </c>
      <c r="R104" s="8" t="s">
        <v>265</v>
      </c>
      <c r="S104" s="11">
        <v>43649</v>
      </c>
      <c r="T104" s="12">
        <v>12</v>
      </c>
      <c r="U104" s="12">
        <v>3.91</v>
      </c>
      <c r="V104" s="12">
        <v>7.71</v>
      </c>
      <c r="W104" s="12">
        <v>7.44</v>
      </c>
      <c r="X104" s="12">
        <v>7.65</v>
      </c>
      <c r="Y104" s="12">
        <v>2074</v>
      </c>
      <c r="Z104" s="12">
        <v>2820</v>
      </c>
      <c r="AA104" s="12">
        <v>28.3</v>
      </c>
      <c r="AB104" s="12">
        <v>26.3</v>
      </c>
      <c r="AC104" s="12">
        <v>66.8</v>
      </c>
      <c r="AD104" s="12">
        <v>15.6</v>
      </c>
      <c r="AE104" s="12" t="s">
        <v>88</v>
      </c>
      <c r="AF104" s="12" t="s">
        <v>88</v>
      </c>
      <c r="AG104" s="12" t="s">
        <v>375</v>
      </c>
      <c r="AH104" s="12">
        <v>1.19</v>
      </c>
      <c r="AI104" s="12" t="s">
        <v>490</v>
      </c>
      <c r="AJ104" s="12">
        <v>21.72258064516129</v>
      </c>
      <c r="AK104" s="12" t="s">
        <v>374</v>
      </c>
      <c r="AL104" s="12">
        <v>64</v>
      </c>
      <c r="AM104" s="12" t="s">
        <v>480</v>
      </c>
      <c r="AN104" s="12">
        <v>179</v>
      </c>
      <c r="AO104" s="12">
        <v>144.94117647058823</v>
      </c>
      <c r="AP104" s="12">
        <v>0.878</v>
      </c>
      <c r="AQ104" s="12" t="s">
        <v>88</v>
      </c>
      <c r="AR104" s="12" t="s">
        <v>88</v>
      </c>
      <c r="AS104" s="12" t="s">
        <v>88</v>
      </c>
      <c r="AT104" s="12" t="s">
        <v>88</v>
      </c>
      <c r="AU104" s="12" t="s">
        <v>88</v>
      </c>
      <c r="AV104" s="12" t="s">
        <v>88</v>
      </c>
      <c r="AW104" s="12">
        <v>322</v>
      </c>
      <c r="AX104" s="12" t="s">
        <v>88</v>
      </c>
      <c r="AY104" s="12" t="s">
        <v>375</v>
      </c>
      <c r="AZ104" s="12" t="s">
        <v>88</v>
      </c>
      <c r="BA104" s="12" t="s">
        <v>88</v>
      </c>
      <c r="BB104" s="12" t="s">
        <v>88</v>
      </c>
      <c r="BC104" s="12" t="s">
        <v>88</v>
      </c>
      <c r="BD104" s="12" t="s">
        <v>88</v>
      </c>
      <c r="BE104" s="12" t="s">
        <v>88</v>
      </c>
      <c r="BF104" s="12" t="s">
        <v>88</v>
      </c>
      <c r="BG104" s="12" t="s">
        <v>88</v>
      </c>
      <c r="BH104" s="12" t="s">
        <v>88</v>
      </c>
      <c r="BI104" s="12" t="s">
        <v>88</v>
      </c>
      <c r="BJ104" s="12">
        <v>37.6</v>
      </c>
      <c r="BK104" s="12">
        <v>772</v>
      </c>
      <c r="BL104" s="12">
        <v>17.7</v>
      </c>
      <c r="BM104" s="12">
        <v>41.2</v>
      </c>
      <c r="BN104" s="12">
        <v>2.3199999999999998</v>
      </c>
      <c r="BO104" s="12">
        <v>1.1200000000000001</v>
      </c>
      <c r="BP104" s="12">
        <v>0.64</v>
      </c>
      <c r="BQ104" s="12" t="s">
        <v>88</v>
      </c>
      <c r="BR104" s="12" t="s">
        <v>88</v>
      </c>
      <c r="BS104" s="12" t="s">
        <v>88</v>
      </c>
      <c r="BT104" s="12">
        <f t="shared" si="6"/>
        <v>2.6350272000000001</v>
      </c>
      <c r="BU104" s="12">
        <f t="shared" si="7"/>
        <v>10.810368</v>
      </c>
      <c r="BV104" s="6"/>
      <c r="BW104" s="13"/>
      <c r="BX104" s="13"/>
    </row>
    <row r="105" spans="1:76" ht="30" customHeight="1" x14ac:dyDescent="0.2">
      <c r="A105" s="6">
        <v>2019</v>
      </c>
      <c r="B105" s="7" t="s">
        <v>377</v>
      </c>
      <c r="C105" s="8" t="s">
        <v>477</v>
      </c>
      <c r="D105" s="9">
        <v>34</v>
      </c>
      <c r="E105" s="7" t="s">
        <v>134</v>
      </c>
      <c r="F105" s="7" t="s">
        <v>135</v>
      </c>
      <c r="G105" s="7">
        <v>2</v>
      </c>
      <c r="H105" s="7" t="s">
        <v>79</v>
      </c>
      <c r="I105" s="7">
        <v>26</v>
      </c>
      <c r="J105" s="8" t="s">
        <v>80</v>
      </c>
      <c r="K105" s="7">
        <v>2619</v>
      </c>
      <c r="L105" s="8" t="s">
        <v>136</v>
      </c>
      <c r="M105" s="7" t="s">
        <v>403</v>
      </c>
      <c r="N105" s="8" t="s">
        <v>404</v>
      </c>
      <c r="O105" s="7" t="s">
        <v>510</v>
      </c>
      <c r="P105" s="8" t="s">
        <v>511</v>
      </c>
      <c r="Q105" s="7" t="s">
        <v>512</v>
      </c>
      <c r="R105" s="8" t="s">
        <v>513</v>
      </c>
      <c r="S105" s="11">
        <v>43742</v>
      </c>
      <c r="T105" s="12">
        <v>12</v>
      </c>
      <c r="U105" s="12">
        <v>1.3</v>
      </c>
      <c r="V105" s="12">
        <v>7.43</v>
      </c>
      <c r="W105" s="12">
        <v>7.1</v>
      </c>
      <c r="X105" s="12">
        <v>8.98</v>
      </c>
      <c r="Y105" s="12">
        <v>440</v>
      </c>
      <c r="Z105" s="12">
        <v>1179</v>
      </c>
      <c r="AA105" s="12">
        <v>20.8</v>
      </c>
      <c r="AB105" s="12">
        <v>26.5</v>
      </c>
      <c r="AC105" s="12">
        <v>420</v>
      </c>
      <c r="AD105" s="12">
        <v>162</v>
      </c>
      <c r="AE105" s="12" t="s">
        <v>88</v>
      </c>
      <c r="AF105" s="12" t="s">
        <v>88</v>
      </c>
      <c r="AG105" s="12">
        <v>14</v>
      </c>
      <c r="AH105" s="12">
        <v>1</v>
      </c>
      <c r="AI105" s="12">
        <v>53</v>
      </c>
      <c r="AJ105" s="12">
        <v>20.751612903225809</v>
      </c>
      <c r="AK105" s="12" t="s">
        <v>374</v>
      </c>
      <c r="AL105" s="12">
        <v>93</v>
      </c>
      <c r="AM105" s="12">
        <v>0.2</v>
      </c>
      <c r="AN105" s="12">
        <v>105</v>
      </c>
      <c r="AO105" s="12">
        <v>70.494117647058815</v>
      </c>
      <c r="AP105" s="12">
        <v>2.83</v>
      </c>
      <c r="AQ105" s="12" t="s">
        <v>88</v>
      </c>
      <c r="AR105" s="12" t="s">
        <v>88</v>
      </c>
      <c r="AS105" s="12" t="s">
        <v>88</v>
      </c>
      <c r="AT105" s="12" t="s">
        <v>88</v>
      </c>
      <c r="AU105" s="12" t="s">
        <v>88</v>
      </c>
      <c r="AV105" s="12" t="s">
        <v>88</v>
      </c>
      <c r="AW105" s="12">
        <v>33.799999999999997</v>
      </c>
      <c r="AX105" s="12" t="s">
        <v>88</v>
      </c>
      <c r="AY105" s="12" t="s">
        <v>375</v>
      </c>
      <c r="AZ105" s="12" t="s">
        <v>88</v>
      </c>
      <c r="BA105" s="12" t="s">
        <v>88</v>
      </c>
      <c r="BB105" s="12" t="s">
        <v>88</v>
      </c>
      <c r="BC105" s="12" t="s">
        <v>88</v>
      </c>
      <c r="BD105" s="12" t="s">
        <v>88</v>
      </c>
      <c r="BE105" s="12" t="s">
        <v>88</v>
      </c>
      <c r="BF105" s="12" t="s">
        <v>88</v>
      </c>
      <c r="BG105" s="12" t="s">
        <v>88</v>
      </c>
      <c r="BH105" s="12" t="s">
        <v>88</v>
      </c>
      <c r="BI105" s="12" t="s">
        <v>88</v>
      </c>
      <c r="BJ105" s="12">
        <v>86.3</v>
      </c>
      <c r="BK105" s="12">
        <v>526</v>
      </c>
      <c r="BL105" s="12">
        <v>54</v>
      </c>
      <c r="BM105" s="12">
        <v>70.2</v>
      </c>
      <c r="BN105" s="12">
        <v>18.399999999999999</v>
      </c>
      <c r="BO105" s="12">
        <v>10.1</v>
      </c>
      <c r="BP105" s="12">
        <v>6.13</v>
      </c>
      <c r="BQ105" s="12" t="s">
        <v>88</v>
      </c>
      <c r="BR105" s="12" t="s">
        <v>88</v>
      </c>
      <c r="BS105" s="12" t="s">
        <v>88</v>
      </c>
      <c r="BT105" s="12">
        <f t="shared" si="6"/>
        <v>9.0979200000000002</v>
      </c>
      <c r="BU105" s="12">
        <f t="shared" si="7"/>
        <v>5.2228800000000009</v>
      </c>
      <c r="BV105" s="6"/>
      <c r="BW105" s="13"/>
      <c r="BX105" s="13"/>
    </row>
    <row r="106" spans="1:76" ht="30" customHeight="1" x14ac:dyDescent="0.2">
      <c r="A106" s="6">
        <v>2019</v>
      </c>
      <c r="B106" s="7" t="s">
        <v>377</v>
      </c>
      <c r="C106" s="8" t="s">
        <v>477</v>
      </c>
      <c r="D106" s="9">
        <v>101</v>
      </c>
      <c r="E106" s="7" t="s">
        <v>395</v>
      </c>
      <c r="F106" s="7" t="s">
        <v>135</v>
      </c>
      <c r="G106" s="7">
        <v>2</v>
      </c>
      <c r="H106" s="7" t="s">
        <v>79</v>
      </c>
      <c r="I106" s="7">
        <v>26</v>
      </c>
      <c r="J106" s="8" t="s">
        <v>80</v>
      </c>
      <c r="K106" s="7">
        <v>2619</v>
      </c>
      <c r="L106" s="8" t="s">
        <v>136</v>
      </c>
      <c r="M106" s="7" t="s">
        <v>390</v>
      </c>
      <c r="N106" s="8" t="s">
        <v>391</v>
      </c>
      <c r="O106" s="7" t="s">
        <v>396</v>
      </c>
      <c r="P106" s="8" t="s">
        <v>397</v>
      </c>
      <c r="Q106" s="7" t="s">
        <v>429</v>
      </c>
      <c r="R106" s="8" t="s">
        <v>430</v>
      </c>
      <c r="S106" s="11">
        <v>43740</v>
      </c>
      <c r="T106" s="12">
        <v>5</v>
      </c>
      <c r="U106" s="12">
        <v>11.5</v>
      </c>
      <c r="V106" s="12">
        <v>7.31</v>
      </c>
      <c r="W106" s="12">
        <v>7.19</v>
      </c>
      <c r="X106" s="12">
        <v>7.37</v>
      </c>
      <c r="Y106" s="12">
        <v>994</v>
      </c>
      <c r="Z106" s="12">
        <v>1288</v>
      </c>
      <c r="AA106" s="12">
        <v>23.5</v>
      </c>
      <c r="AB106" s="12">
        <v>24</v>
      </c>
      <c r="AC106" s="12">
        <v>3239</v>
      </c>
      <c r="AD106" s="12">
        <v>791</v>
      </c>
      <c r="AE106" s="12" t="s">
        <v>88</v>
      </c>
      <c r="AF106" s="12" t="s">
        <v>88</v>
      </c>
      <c r="AG106" s="12">
        <v>116</v>
      </c>
      <c r="AH106" s="12">
        <v>7.67</v>
      </c>
      <c r="AI106" s="12">
        <v>28.6</v>
      </c>
      <c r="AJ106" s="12">
        <v>28.903225806451612</v>
      </c>
      <c r="AK106" s="12" t="s">
        <v>374</v>
      </c>
      <c r="AL106" s="12">
        <v>588</v>
      </c>
      <c r="AM106" s="12">
        <v>8</v>
      </c>
      <c r="AN106" s="12">
        <v>234</v>
      </c>
      <c r="AO106" s="12">
        <v>83.17647058823529</v>
      </c>
      <c r="AP106" s="12">
        <v>10.9</v>
      </c>
      <c r="AQ106" s="12" t="s">
        <v>88</v>
      </c>
      <c r="AR106" s="12" t="s">
        <v>88</v>
      </c>
      <c r="AS106" s="12" t="s">
        <v>88</v>
      </c>
      <c r="AT106" s="12" t="s">
        <v>88</v>
      </c>
      <c r="AU106" s="12" t="s">
        <v>88</v>
      </c>
      <c r="AV106" s="12" t="s">
        <v>88</v>
      </c>
      <c r="AW106" s="12">
        <v>137</v>
      </c>
      <c r="AX106" s="12" t="s">
        <v>88</v>
      </c>
      <c r="AY106" s="12" t="s">
        <v>375</v>
      </c>
      <c r="AZ106" s="12" t="s">
        <v>88</v>
      </c>
      <c r="BA106" s="12" t="s">
        <v>88</v>
      </c>
      <c r="BB106" s="12" t="s">
        <v>88</v>
      </c>
      <c r="BC106" s="12" t="s">
        <v>88</v>
      </c>
      <c r="BD106" s="12" t="s">
        <v>88</v>
      </c>
      <c r="BE106" s="12" t="s">
        <v>88</v>
      </c>
      <c r="BF106" s="12" t="s">
        <v>88</v>
      </c>
      <c r="BG106" s="12" t="s">
        <v>88</v>
      </c>
      <c r="BH106" s="12" t="s">
        <v>88</v>
      </c>
      <c r="BI106" s="12" t="s">
        <v>88</v>
      </c>
      <c r="BJ106" s="12">
        <v>103</v>
      </c>
      <c r="BK106" s="12">
        <v>207</v>
      </c>
      <c r="BL106" s="12">
        <v>85</v>
      </c>
      <c r="BM106" s="12">
        <v>108</v>
      </c>
      <c r="BN106" s="12">
        <v>5.41</v>
      </c>
      <c r="BO106" s="12">
        <v>28.6</v>
      </c>
      <c r="BP106" s="12">
        <v>8.08</v>
      </c>
      <c r="BQ106" s="12" t="s">
        <v>88</v>
      </c>
      <c r="BR106" s="12" t="s">
        <v>88</v>
      </c>
      <c r="BS106" s="12" t="s">
        <v>88</v>
      </c>
      <c r="BT106" s="12">
        <f t="shared" si="6"/>
        <v>163.73699999999999</v>
      </c>
      <c r="BU106" s="12">
        <f t="shared" si="7"/>
        <v>121.71599999999999</v>
      </c>
      <c r="BV106" s="6"/>
      <c r="BW106" s="13"/>
      <c r="BX106" s="13"/>
    </row>
    <row r="107" spans="1:76" ht="30" customHeight="1" x14ac:dyDescent="0.2">
      <c r="A107" s="6">
        <v>2019</v>
      </c>
      <c r="B107" s="7" t="s">
        <v>377</v>
      </c>
      <c r="C107" s="8" t="s">
        <v>477</v>
      </c>
      <c r="D107" s="9">
        <v>31</v>
      </c>
      <c r="E107" s="7" t="s">
        <v>514</v>
      </c>
      <c r="F107" s="7" t="s">
        <v>288</v>
      </c>
      <c r="G107" s="7">
        <v>2</v>
      </c>
      <c r="H107" s="7" t="s">
        <v>79</v>
      </c>
      <c r="I107" s="7">
        <v>27</v>
      </c>
      <c r="J107" s="8" t="s">
        <v>98</v>
      </c>
      <c r="K107" s="7">
        <v>2701</v>
      </c>
      <c r="L107" s="8" t="s">
        <v>99</v>
      </c>
      <c r="M107" s="7" t="s">
        <v>515</v>
      </c>
      <c r="N107" s="8" t="s">
        <v>516</v>
      </c>
      <c r="O107" s="7" t="s">
        <v>517</v>
      </c>
      <c r="P107" s="8" t="s">
        <v>518</v>
      </c>
      <c r="Q107" s="7" t="s">
        <v>519</v>
      </c>
      <c r="R107" s="8" t="s">
        <v>520</v>
      </c>
      <c r="S107" s="11">
        <v>43700</v>
      </c>
      <c r="T107" s="12">
        <v>7.5</v>
      </c>
      <c r="U107" s="12">
        <v>0.73499999999999999</v>
      </c>
      <c r="V107" s="12">
        <v>7.83</v>
      </c>
      <c r="W107" s="12">
        <v>6.83</v>
      </c>
      <c r="X107" s="12">
        <v>7.83</v>
      </c>
      <c r="Y107" s="12">
        <v>155.5</v>
      </c>
      <c r="Z107" s="12">
        <v>1852</v>
      </c>
      <c r="AA107" s="12">
        <v>22.3</v>
      </c>
      <c r="AB107" s="12">
        <v>24.5</v>
      </c>
      <c r="AC107" s="12">
        <v>3545</v>
      </c>
      <c r="AD107" s="12">
        <v>1769</v>
      </c>
      <c r="AE107" s="12" t="s">
        <v>88</v>
      </c>
      <c r="AF107" s="12" t="s">
        <v>88</v>
      </c>
      <c r="AG107" s="12">
        <v>60.3</v>
      </c>
      <c r="AH107" s="12">
        <v>41.13</v>
      </c>
      <c r="AI107" s="12">
        <v>14.483000000000001</v>
      </c>
      <c r="AJ107" s="12" t="e">
        <v>#VALUE!</v>
      </c>
      <c r="AK107" s="12">
        <v>0.624</v>
      </c>
      <c r="AL107" s="12">
        <v>635</v>
      </c>
      <c r="AM107" s="12">
        <v>15</v>
      </c>
      <c r="AN107" s="12">
        <v>350.29</v>
      </c>
      <c r="AO107" s="12">
        <v>135.05882352941177</v>
      </c>
      <c r="AP107" s="12">
        <v>20</v>
      </c>
      <c r="AQ107" s="12" t="s">
        <v>88</v>
      </c>
      <c r="AR107" s="12" t="s">
        <v>88</v>
      </c>
      <c r="AS107" s="12" t="s">
        <v>88</v>
      </c>
      <c r="AT107" s="12" t="s">
        <v>88</v>
      </c>
      <c r="AU107" s="12" t="s">
        <v>88</v>
      </c>
      <c r="AV107" s="12" t="s">
        <v>88</v>
      </c>
      <c r="AW107" s="12">
        <v>54.6</v>
      </c>
      <c r="AX107" s="12" t="s">
        <v>88</v>
      </c>
      <c r="AY107" s="12" t="s">
        <v>375</v>
      </c>
      <c r="AZ107" s="12" t="s">
        <v>88</v>
      </c>
      <c r="BA107" s="12" t="s">
        <v>88</v>
      </c>
      <c r="BB107" s="12" t="s">
        <v>88</v>
      </c>
      <c r="BC107" s="12" t="s">
        <v>88</v>
      </c>
      <c r="BD107" s="12" t="s">
        <v>88</v>
      </c>
      <c r="BE107" s="12" t="s">
        <v>88</v>
      </c>
      <c r="BF107" s="12" t="s">
        <v>88</v>
      </c>
      <c r="BG107" s="12" t="s">
        <v>88</v>
      </c>
      <c r="BH107" s="12" t="s">
        <v>88</v>
      </c>
      <c r="BI107" s="12" t="s">
        <v>88</v>
      </c>
      <c r="BJ107" s="12" t="s">
        <v>521</v>
      </c>
      <c r="BK107" s="12">
        <v>605</v>
      </c>
      <c r="BL107" s="12">
        <v>145</v>
      </c>
      <c r="BM107" s="12">
        <v>164</v>
      </c>
      <c r="BN107" s="12">
        <v>8.56</v>
      </c>
      <c r="BO107" s="12">
        <v>4.57</v>
      </c>
      <c r="BP107" s="12">
        <v>2.38</v>
      </c>
      <c r="BQ107" s="12" t="s">
        <v>88</v>
      </c>
      <c r="BR107" s="12" t="s">
        <v>88</v>
      </c>
      <c r="BS107" s="12" t="s">
        <v>88</v>
      </c>
      <c r="BT107" s="12">
        <f t="shared" si="6"/>
        <v>35.105804999999997</v>
      </c>
      <c r="BU107" s="12">
        <f t="shared" si="7"/>
        <v>12.601575</v>
      </c>
      <c r="BV107" s="6"/>
      <c r="BW107" s="13"/>
      <c r="BX107" s="13"/>
    </row>
    <row r="108" spans="1:76" ht="30" customHeight="1" x14ac:dyDescent="0.2">
      <c r="A108" s="6">
        <v>2019</v>
      </c>
      <c r="B108" s="7" t="s">
        <v>377</v>
      </c>
      <c r="C108" s="8" t="s">
        <v>477</v>
      </c>
      <c r="D108" s="9">
        <v>761</v>
      </c>
      <c r="E108" s="7" t="s">
        <v>198</v>
      </c>
      <c r="F108" s="7" t="s">
        <v>151</v>
      </c>
      <c r="G108" s="7">
        <v>2</v>
      </c>
      <c r="H108" s="7" t="s">
        <v>79</v>
      </c>
      <c r="I108" s="7">
        <v>26</v>
      </c>
      <c r="J108" s="8" t="s">
        <v>80</v>
      </c>
      <c r="K108" s="7">
        <v>2620</v>
      </c>
      <c r="L108" s="8" t="s">
        <v>81</v>
      </c>
      <c r="M108" s="7" t="s">
        <v>173</v>
      </c>
      <c r="N108" s="8" t="s">
        <v>174</v>
      </c>
      <c r="O108" s="7" t="s">
        <v>175</v>
      </c>
      <c r="P108" s="8" t="s">
        <v>176</v>
      </c>
      <c r="Q108" s="7" t="s">
        <v>522</v>
      </c>
      <c r="R108" s="8" t="s">
        <v>176</v>
      </c>
      <c r="S108" s="11">
        <v>43724</v>
      </c>
      <c r="T108" s="12" t="s">
        <v>88</v>
      </c>
      <c r="U108" s="12" t="s">
        <v>88</v>
      </c>
      <c r="V108" s="12" t="s">
        <v>88</v>
      </c>
      <c r="W108" s="12" t="s">
        <v>88</v>
      </c>
      <c r="X108" s="12" t="s">
        <v>88</v>
      </c>
      <c r="Y108" s="12" t="s">
        <v>88</v>
      </c>
      <c r="Z108" s="12" t="s">
        <v>88</v>
      </c>
      <c r="AA108" s="12" t="s">
        <v>88</v>
      </c>
      <c r="AB108" s="12" t="s">
        <v>88</v>
      </c>
      <c r="AC108" s="12" t="s">
        <v>88</v>
      </c>
      <c r="AD108" s="12" t="s">
        <v>88</v>
      </c>
      <c r="AE108" s="12" t="s">
        <v>88</v>
      </c>
      <c r="AF108" s="12" t="s">
        <v>88</v>
      </c>
      <c r="AG108" s="12" t="s">
        <v>88</v>
      </c>
      <c r="AH108" s="12" t="s">
        <v>88</v>
      </c>
      <c r="AI108" s="12" t="s">
        <v>88</v>
      </c>
      <c r="AJ108" s="12" t="e">
        <v>#VALUE!</v>
      </c>
      <c r="AK108" s="12" t="s">
        <v>88</v>
      </c>
      <c r="AL108" s="12" t="s">
        <v>88</v>
      </c>
      <c r="AM108" s="12" t="s">
        <v>88</v>
      </c>
      <c r="AN108" s="12" t="s">
        <v>88</v>
      </c>
      <c r="AO108" s="12" t="e">
        <v>#VALUE!</v>
      </c>
      <c r="AP108" s="12" t="s">
        <v>88</v>
      </c>
      <c r="AQ108" s="12" t="s">
        <v>88</v>
      </c>
      <c r="AR108" s="12" t="s">
        <v>88</v>
      </c>
      <c r="AS108" s="12" t="s">
        <v>88</v>
      </c>
      <c r="AT108" s="12" t="s">
        <v>88</v>
      </c>
      <c r="AU108" s="12" t="s">
        <v>88</v>
      </c>
      <c r="AV108" s="12" t="s">
        <v>88</v>
      </c>
      <c r="AW108" s="12" t="s">
        <v>88</v>
      </c>
      <c r="AX108" s="12" t="s">
        <v>88</v>
      </c>
      <c r="AY108" s="12" t="s">
        <v>88</v>
      </c>
      <c r="AZ108" s="12" t="s">
        <v>88</v>
      </c>
      <c r="BA108" s="12" t="s">
        <v>88</v>
      </c>
      <c r="BB108" s="12" t="s">
        <v>88</v>
      </c>
      <c r="BC108" s="12" t="s">
        <v>88</v>
      </c>
      <c r="BD108" s="12" t="s">
        <v>88</v>
      </c>
      <c r="BE108" s="12" t="s">
        <v>88</v>
      </c>
      <c r="BF108" s="12" t="s">
        <v>88</v>
      </c>
      <c r="BG108" s="12" t="s">
        <v>88</v>
      </c>
      <c r="BH108" s="12" t="s">
        <v>88</v>
      </c>
      <c r="BI108" s="12" t="s">
        <v>88</v>
      </c>
      <c r="BJ108" s="12" t="s">
        <v>88</v>
      </c>
      <c r="BK108" s="12" t="s">
        <v>88</v>
      </c>
      <c r="BL108" s="12" t="s">
        <v>88</v>
      </c>
      <c r="BM108" s="12" t="s">
        <v>88</v>
      </c>
      <c r="BN108" s="12" t="s">
        <v>88</v>
      </c>
      <c r="BO108" s="12" t="s">
        <v>88</v>
      </c>
      <c r="BP108" s="12" t="s">
        <v>88</v>
      </c>
      <c r="BQ108" s="12" t="s">
        <v>88</v>
      </c>
      <c r="BR108" s="12" t="s">
        <v>88</v>
      </c>
      <c r="BS108" s="12" t="s">
        <v>88</v>
      </c>
      <c r="BT108" s="12" t="s">
        <v>232</v>
      </c>
      <c r="BU108" s="12" t="s">
        <v>232</v>
      </c>
      <c r="BV108" s="6"/>
      <c r="BW108" s="13"/>
      <c r="BX108" s="13"/>
    </row>
    <row r="109" spans="1:76" ht="30" customHeight="1" x14ac:dyDescent="0.2">
      <c r="A109" s="6">
        <v>2019</v>
      </c>
      <c r="B109" s="7" t="s">
        <v>377</v>
      </c>
      <c r="C109" s="8" t="s">
        <v>477</v>
      </c>
      <c r="D109" s="9">
        <v>240</v>
      </c>
      <c r="E109" s="7" t="s">
        <v>172</v>
      </c>
      <c r="F109" s="7" t="s">
        <v>151</v>
      </c>
      <c r="G109" s="7">
        <v>2</v>
      </c>
      <c r="H109" s="7" t="s">
        <v>79</v>
      </c>
      <c r="I109" s="7">
        <v>26</v>
      </c>
      <c r="J109" s="8" t="s">
        <v>80</v>
      </c>
      <c r="K109" s="7">
        <v>2620</v>
      </c>
      <c r="L109" s="8" t="s">
        <v>81</v>
      </c>
      <c r="M109" s="7" t="s">
        <v>173</v>
      </c>
      <c r="N109" s="8" t="s">
        <v>174</v>
      </c>
      <c r="O109" s="7" t="s">
        <v>175</v>
      </c>
      <c r="P109" s="8" t="s">
        <v>176</v>
      </c>
      <c r="Q109" s="7" t="s">
        <v>177</v>
      </c>
      <c r="R109" s="8" t="s">
        <v>178</v>
      </c>
      <c r="S109" s="11">
        <v>43662</v>
      </c>
      <c r="T109" s="12">
        <v>12</v>
      </c>
      <c r="U109" s="12">
        <v>0.45429424264517465</v>
      </c>
      <c r="V109" s="12" t="s">
        <v>88</v>
      </c>
      <c r="W109" s="12">
        <v>7</v>
      </c>
      <c r="X109" s="12">
        <v>7.49</v>
      </c>
      <c r="Y109" s="12">
        <v>340</v>
      </c>
      <c r="Z109" s="12">
        <v>971</v>
      </c>
      <c r="AA109" s="12">
        <v>21.5</v>
      </c>
      <c r="AB109" s="12">
        <v>22.7</v>
      </c>
      <c r="AC109" s="12">
        <v>511</v>
      </c>
      <c r="AD109" s="12">
        <v>269</v>
      </c>
      <c r="AE109" s="12" t="s">
        <v>88</v>
      </c>
      <c r="AF109" s="12" t="s">
        <v>88</v>
      </c>
      <c r="AG109" s="12" t="s">
        <v>258</v>
      </c>
      <c r="AH109" s="12" t="s">
        <v>88</v>
      </c>
      <c r="AI109" s="12">
        <v>10.8</v>
      </c>
      <c r="AJ109" s="12">
        <v>2.935483870967742</v>
      </c>
      <c r="AK109" s="12" t="s">
        <v>374</v>
      </c>
      <c r="AL109" s="12">
        <v>89</v>
      </c>
      <c r="AM109" s="12">
        <v>0.2</v>
      </c>
      <c r="AN109" s="12">
        <v>68.599999999999994</v>
      </c>
      <c r="AO109" s="12">
        <v>26.188235294117646</v>
      </c>
      <c r="AP109" s="12">
        <v>5.56</v>
      </c>
      <c r="AQ109" s="12" t="s">
        <v>88</v>
      </c>
      <c r="AR109" s="12" t="s">
        <v>88</v>
      </c>
      <c r="AS109" s="12" t="s">
        <v>88</v>
      </c>
      <c r="AT109" s="12" t="s">
        <v>88</v>
      </c>
      <c r="AU109" s="12" t="s">
        <v>88</v>
      </c>
      <c r="AV109" s="12" t="s">
        <v>88</v>
      </c>
      <c r="AW109" s="12">
        <v>18.600000000000001</v>
      </c>
      <c r="AX109" s="12" t="s">
        <v>88</v>
      </c>
      <c r="AY109" s="12" t="s">
        <v>523</v>
      </c>
      <c r="AZ109" s="12" t="s">
        <v>88</v>
      </c>
      <c r="BA109" s="12" t="s">
        <v>88</v>
      </c>
      <c r="BB109" s="12" t="s">
        <v>88</v>
      </c>
      <c r="BC109" s="12" t="s">
        <v>88</v>
      </c>
      <c r="BD109" s="12" t="s">
        <v>88</v>
      </c>
      <c r="BE109" s="12" t="s">
        <v>88</v>
      </c>
      <c r="BF109" s="12" t="s">
        <v>88</v>
      </c>
      <c r="BG109" s="12" t="s">
        <v>88</v>
      </c>
      <c r="BH109" s="12" t="s">
        <v>88</v>
      </c>
      <c r="BI109" s="12" t="s">
        <v>88</v>
      </c>
      <c r="BJ109" s="12">
        <v>47.4</v>
      </c>
      <c r="BK109" s="12">
        <v>211</v>
      </c>
      <c r="BL109" s="12">
        <v>59.1</v>
      </c>
      <c r="BM109" s="12">
        <v>96.6</v>
      </c>
      <c r="BN109" s="12">
        <v>8.44</v>
      </c>
      <c r="BO109" s="12">
        <v>3.35</v>
      </c>
      <c r="BP109" s="12">
        <v>2.19</v>
      </c>
      <c r="BQ109" s="12" t="s">
        <v>88</v>
      </c>
      <c r="BR109" s="12" t="s">
        <v>88</v>
      </c>
      <c r="BS109" s="12" t="s">
        <v>88</v>
      </c>
      <c r="BT109" s="12">
        <f>+AD109*U109*(0.0036*T109)</f>
        <v>5.2792625349310462</v>
      </c>
      <c r="BU109" s="12">
        <f>+T109*U109*AL109*0.0036</f>
        <v>1.7466705041221675</v>
      </c>
      <c r="BV109" s="6"/>
      <c r="BW109" s="13"/>
      <c r="BX109" s="13"/>
    </row>
    <row r="110" spans="1:76" ht="30" customHeight="1" x14ac:dyDescent="0.2">
      <c r="A110" s="6">
        <v>2019</v>
      </c>
      <c r="B110" s="7" t="s">
        <v>377</v>
      </c>
      <c r="C110" s="8" t="s">
        <v>524</v>
      </c>
      <c r="D110" s="9">
        <v>79</v>
      </c>
      <c r="E110" s="7" t="s">
        <v>484</v>
      </c>
      <c r="F110" s="7" t="s">
        <v>479</v>
      </c>
      <c r="G110" s="7">
        <v>2</v>
      </c>
      <c r="H110" s="7" t="s">
        <v>79</v>
      </c>
      <c r="I110" s="7">
        <v>27</v>
      </c>
      <c r="J110" s="8" t="s">
        <v>98</v>
      </c>
      <c r="K110" s="7">
        <v>2701</v>
      </c>
      <c r="L110" s="8" t="s">
        <v>99</v>
      </c>
      <c r="M110" s="7" t="s">
        <v>100</v>
      </c>
      <c r="N110" s="8" t="s">
        <v>101</v>
      </c>
      <c r="O110" s="7" t="s">
        <v>525</v>
      </c>
      <c r="P110" s="8" t="s">
        <v>526</v>
      </c>
      <c r="Q110" s="7" t="s">
        <v>525</v>
      </c>
      <c r="R110" s="8" t="s">
        <v>526</v>
      </c>
      <c r="S110" s="11">
        <v>43795</v>
      </c>
      <c r="T110" s="12">
        <v>1</v>
      </c>
      <c r="U110" s="12">
        <v>4.71</v>
      </c>
      <c r="V110" s="12">
        <v>8.2100000000000009</v>
      </c>
      <c r="W110" s="12">
        <v>8.2100000000000009</v>
      </c>
      <c r="X110" s="12">
        <v>8.57</v>
      </c>
      <c r="Y110" s="12">
        <v>102.1</v>
      </c>
      <c r="Z110" s="12">
        <v>104.3</v>
      </c>
      <c r="AA110" s="12">
        <v>21.5</v>
      </c>
      <c r="AB110" s="12">
        <v>22.3</v>
      </c>
      <c r="AC110" s="12">
        <v>109</v>
      </c>
      <c r="AD110" s="12">
        <v>17.8</v>
      </c>
      <c r="AE110" s="12" t="s">
        <v>527</v>
      </c>
      <c r="AF110" s="12" t="s">
        <v>88</v>
      </c>
      <c r="AG110" s="12" t="s">
        <v>375</v>
      </c>
      <c r="AH110" s="12" t="s">
        <v>480</v>
      </c>
      <c r="AI110" s="12" t="s">
        <v>528</v>
      </c>
      <c r="AJ110" s="12">
        <v>5.3741935483870966</v>
      </c>
      <c r="AK110" s="12" t="s">
        <v>374</v>
      </c>
      <c r="AL110" s="12">
        <v>190</v>
      </c>
      <c r="AM110" s="12">
        <v>0.1</v>
      </c>
      <c r="AN110" s="12" t="s">
        <v>504</v>
      </c>
      <c r="AO110" s="12" t="e">
        <v>#VALUE!</v>
      </c>
      <c r="AP110" s="12">
        <v>0.36699999999999999</v>
      </c>
      <c r="AQ110" s="12" t="s">
        <v>375</v>
      </c>
      <c r="AR110" s="12" t="s">
        <v>88</v>
      </c>
      <c r="AS110" s="12" t="s">
        <v>88</v>
      </c>
      <c r="AT110" s="12" t="s">
        <v>88</v>
      </c>
      <c r="AU110" s="12" t="s">
        <v>88</v>
      </c>
      <c r="AV110" s="12" t="s">
        <v>529</v>
      </c>
      <c r="AW110" s="12" t="s">
        <v>530</v>
      </c>
      <c r="AX110" s="12" t="s">
        <v>531</v>
      </c>
      <c r="AY110" s="12" t="s">
        <v>375</v>
      </c>
      <c r="AZ110" s="12" t="s">
        <v>532</v>
      </c>
      <c r="BA110" s="12" t="s">
        <v>529</v>
      </c>
      <c r="BB110" s="12">
        <v>0.34499999999999997</v>
      </c>
      <c r="BC110" s="12">
        <v>0.80700000000000005</v>
      </c>
      <c r="BD110" s="12" t="s">
        <v>529</v>
      </c>
      <c r="BE110" s="12">
        <v>2.98</v>
      </c>
      <c r="BF110" s="12" t="s">
        <v>533</v>
      </c>
      <c r="BG110" s="12" t="s">
        <v>480</v>
      </c>
      <c r="BH110" s="12" t="s">
        <v>480</v>
      </c>
      <c r="BI110" s="12">
        <v>0.29199999999999998</v>
      </c>
      <c r="BJ110" s="12" t="s">
        <v>504</v>
      </c>
      <c r="BK110" s="12">
        <v>33.9</v>
      </c>
      <c r="BL110" s="12">
        <v>28.2</v>
      </c>
      <c r="BM110" s="12">
        <v>35.5</v>
      </c>
      <c r="BN110" s="12">
        <v>1.59</v>
      </c>
      <c r="BO110" s="12">
        <v>1.1000000000000001</v>
      </c>
      <c r="BP110" s="12">
        <v>0.82399999999999995</v>
      </c>
      <c r="BQ110" s="12" t="s">
        <v>88</v>
      </c>
      <c r="BR110" s="12" t="s">
        <v>88</v>
      </c>
      <c r="BS110" s="12">
        <v>3.0000000000000001E-3</v>
      </c>
      <c r="BT110" s="12">
        <f>+AD110*U110*(0.0036*T110)</f>
        <v>0.3018168</v>
      </c>
      <c r="BU110" s="12">
        <f>+T110*U110*AL110*0.0036</f>
        <v>3.2216399999999998</v>
      </c>
      <c r="BV110" s="6"/>
      <c r="BW110" s="13"/>
      <c r="BX110" s="13"/>
    </row>
    <row r="111" spans="1:76" ht="30" customHeight="1" x14ac:dyDescent="0.2">
      <c r="A111" s="6">
        <v>2019</v>
      </c>
      <c r="B111" s="7" t="s">
        <v>377</v>
      </c>
      <c r="C111" s="8" t="s">
        <v>524</v>
      </c>
      <c r="D111" s="9">
        <v>895</v>
      </c>
      <c r="E111" s="7" t="s">
        <v>233</v>
      </c>
      <c r="F111" s="7" t="s">
        <v>203</v>
      </c>
      <c r="G111" s="7">
        <v>2</v>
      </c>
      <c r="H111" s="7" t="s">
        <v>79</v>
      </c>
      <c r="I111" s="7">
        <v>27</v>
      </c>
      <c r="J111" s="8" t="s">
        <v>98</v>
      </c>
      <c r="K111" s="7">
        <v>2704</v>
      </c>
      <c r="L111" s="8" t="s">
        <v>534</v>
      </c>
      <c r="M111" s="7" t="s">
        <v>535</v>
      </c>
      <c r="N111" s="8" t="s">
        <v>536</v>
      </c>
      <c r="O111" s="7" t="s">
        <v>537</v>
      </c>
      <c r="P111" s="8" t="s">
        <v>538</v>
      </c>
      <c r="Q111" s="7" t="s">
        <v>539</v>
      </c>
      <c r="R111" s="8" t="s">
        <v>540</v>
      </c>
      <c r="S111" s="11">
        <v>43784</v>
      </c>
      <c r="T111" s="12">
        <v>16</v>
      </c>
      <c r="U111" s="12">
        <v>111.28</v>
      </c>
      <c r="V111" s="12">
        <v>5.9</v>
      </c>
      <c r="W111" s="12">
        <v>5.6</v>
      </c>
      <c r="X111" s="12">
        <v>5.9</v>
      </c>
      <c r="Y111" s="12">
        <v>13.02</v>
      </c>
      <c r="Z111" s="12">
        <v>29.6</v>
      </c>
      <c r="AA111" s="12">
        <v>30.8</v>
      </c>
      <c r="AB111" s="12">
        <v>31.7</v>
      </c>
      <c r="AC111" s="12">
        <v>2312</v>
      </c>
      <c r="AD111" s="12">
        <v>18.3</v>
      </c>
      <c r="AE111" s="12" t="s">
        <v>527</v>
      </c>
      <c r="AF111" s="12" t="s">
        <v>88</v>
      </c>
      <c r="AG111" s="12" t="s">
        <v>375</v>
      </c>
      <c r="AH111" s="12" t="s">
        <v>480</v>
      </c>
      <c r="AI111" s="12" t="s">
        <v>528</v>
      </c>
      <c r="AJ111" s="12" t="e">
        <v>#VALUE!</v>
      </c>
      <c r="AK111" s="12" t="s">
        <v>374</v>
      </c>
      <c r="AL111" s="12">
        <v>74202</v>
      </c>
      <c r="AM111" s="12">
        <v>400</v>
      </c>
      <c r="AN111" s="12">
        <v>42.6</v>
      </c>
      <c r="AO111" s="12" t="e">
        <v>#VALUE!</v>
      </c>
      <c r="AP111" s="12">
        <v>0.40799999999999997</v>
      </c>
      <c r="AQ111" s="12" t="s">
        <v>375</v>
      </c>
      <c r="AR111" s="12" t="s">
        <v>88</v>
      </c>
      <c r="AS111" s="12" t="s">
        <v>88</v>
      </c>
      <c r="AT111" s="12" t="s">
        <v>88</v>
      </c>
      <c r="AU111" s="12" t="s">
        <v>88</v>
      </c>
      <c r="AV111" s="12" t="s">
        <v>529</v>
      </c>
      <c r="AW111" s="12" t="s">
        <v>530</v>
      </c>
      <c r="AX111" s="12">
        <v>1.22</v>
      </c>
      <c r="AY111" s="12" t="s">
        <v>375</v>
      </c>
      <c r="AZ111" s="12" t="s">
        <v>532</v>
      </c>
      <c r="BA111" s="12" t="s">
        <v>529</v>
      </c>
      <c r="BB111" s="12">
        <v>3.23</v>
      </c>
      <c r="BC111" s="12">
        <v>2.91</v>
      </c>
      <c r="BD111" s="12">
        <v>4.34</v>
      </c>
      <c r="BE111" s="12" t="s">
        <v>541</v>
      </c>
      <c r="BF111" s="12">
        <v>3.0000000000000001E-3</v>
      </c>
      <c r="BG111" s="12">
        <v>0.92300000000000004</v>
      </c>
      <c r="BH111" s="12" t="s">
        <v>480</v>
      </c>
      <c r="BI111" s="12">
        <v>0.58599999999999997</v>
      </c>
      <c r="BJ111" s="12">
        <v>273</v>
      </c>
      <c r="BK111" s="12" t="s">
        <v>260</v>
      </c>
      <c r="BL111" s="12">
        <v>54</v>
      </c>
      <c r="BM111" s="12">
        <v>108</v>
      </c>
      <c r="BN111" s="12">
        <v>2.19</v>
      </c>
      <c r="BO111" s="12">
        <v>2.0699999999999998</v>
      </c>
      <c r="BP111" s="12">
        <v>2.06</v>
      </c>
      <c r="BQ111" s="12" t="s">
        <v>88</v>
      </c>
      <c r="BR111" s="12" t="s">
        <v>88</v>
      </c>
      <c r="BS111" s="12">
        <v>0.24399999999999999</v>
      </c>
      <c r="BT111" s="12">
        <f>+AD111*U111*(0.0036*T111)</f>
        <v>117.29802240000001</v>
      </c>
      <c r="BU111" s="12">
        <f>+T111*U111*AL111*0.0036</f>
        <v>475614.63705600001</v>
      </c>
      <c r="BV111" s="6"/>
      <c r="BW111" s="13"/>
      <c r="BX111" s="13"/>
    </row>
    <row r="112" spans="1:76" ht="30" customHeight="1" x14ac:dyDescent="0.2">
      <c r="A112" s="6">
        <v>2019</v>
      </c>
      <c r="B112" s="7" t="s">
        <v>377</v>
      </c>
      <c r="C112" s="8" t="s">
        <v>524</v>
      </c>
      <c r="D112" s="9">
        <v>895</v>
      </c>
      <c r="E112" s="7" t="s">
        <v>233</v>
      </c>
      <c r="F112" s="7" t="s">
        <v>203</v>
      </c>
      <c r="G112" s="7">
        <v>2</v>
      </c>
      <c r="H112" s="7" t="s">
        <v>79</v>
      </c>
      <c r="I112" s="7">
        <v>27</v>
      </c>
      <c r="J112" s="8" t="s">
        <v>98</v>
      </c>
      <c r="K112" s="7">
        <v>2703</v>
      </c>
      <c r="L112" s="8" t="s">
        <v>225</v>
      </c>
      <c r="M112" s="7" t="s">
        <v>234</v>
      </c>
      <c r="N112" s="8" t="s">
        <v>235</v>
      </c>
      <c r="O112" s="7" t="s">
        <v>542</v>
      </c>
      <c r="P112" s="8" t="s">
        <v>543</v>
      </c>
      <c r="Q112" s="7" t="s">
        <v>544</v>
      </c>
      <c r="R112" s="8" t="s">
        <v>543</v>
      </c>
      <c r="S112" s="11">
        <v>43783</v>
      </c>
      <c r="T112" s="12" t="s">
        <v>88</v>
      </c>
      <c r="U112" s="12" t="s">
        <v>88</v>
      </c>
      <c r="V112" s="12" t="s">
        <v>88</v>
      </c>
      <c r="W112" s="12" t="s">
        <v>88</v>
      </c>
      <c r="X112" s="12" t="s">
        <v>88</v>
      </c>
      <c r="Y112" s="12" t="s">
        <v>88</v>
      </c>
      <c r="Z112" s="12" t="s">
        <v>88</v>
      </c>
      <c r="AA112" s="12" t="s">
        <v>88</v>
      </c>
      <c r="AB112" s="12" t="s">
        <v>88</v>
      </c>
      <c r="AC112" s="12" t="s">
        <v>88</v>
      </c>
      <c r="AD112" s="12" t="s">
        <v>88</v>
      </c>
      <c r="AE112" s="12" t="s">
        <v>88</v>
      </c>
      <c r="AF112" s="12" t="s">
        <v>88</v>
      </c>
      <c r="AG112" s="12" t="s">
        <v>88</v>
      </c>
      <c r="AH112" s="12" t="s">
        <v>88</v>
      </c>
      <c r="AI112" s="12" t="s">
        <v>88</v>
      </c>
      <c r="AJ112" s="12" t="e">
        <v>#VALUE!</v>
      </c>
      <c r="AK112" s="12" t="s">
        <v>88</v>
      </c>
      <c r="AL112" s="12" t="s">
        <v>88</v>
      </c>
      <c r="AM112" s="12" t="s">
        <v>88</v>
      </c>
      <c r="AN112" s="12" t="s">
        <v>88</v>
      </c>
      <c r="AO112" s="12" t="e">
        <v>#VALUE!</v>
      </c>
      <c r="AP112" s="12" t="s">
        <v>88</v>
      </c>
      <c r="AQ112" s="12" t="s">
        <v>88</v>
      </c>
      <c r="AR112" s="12" t="s">
        <v>88</v>
      </c>
      <c r="AS112" s="12" t="s">
        <v>88</v>
      </c>
      <c r="AT112" s="12" t="s">
        <v>88</v>
      </c>
      <c r="AU112" s="12" t="s">
        <v>88</v>
      </c>
      <c r="AV112" s="12" t="s">
        <v>88</v>
      </c>
      <c r="AW112" s="12" t="s">
        <v>88</v>
      </c>
      <c r="AX112" s="12" t="s">
        <v>88</v>
      </c>
      <c r="AY112" s="12" t="s">
        <v>88</v>
      </c>
      <c r="AZ112" s="12" t="s">
        <v>88</v>
      </c>
      <c r="BA112" s="12" t="s">
        <v>88</v>
      </c>
      <c r="BB112" s="12" t="s">
        <v>88</v>
      </c>
      <c r="BC112" s="12" t="s">
        <v>88</v>
      </c>
      <c r="BD112" s="12" t="s">
        <v>88</v>
      </c>
      <c r="BE112" s="12" t="s">
        <v>88</v>
      </c>
      <c r="BF112" s="12" t="s">
        <v>88</v>
      </c>
      <c r="BG112" s="12" t="s">
        <v>88</v>
      </c>
      <c r="BH112" s="12" t="s">
        <v>88</v>
      </c>
      <c r="BI112" s="12" t="s">
        <v>88</v>
      </c>
      <c r="BJ112" s="12" t="s">
        <v>88</v>
      </c>
      <c r="BK112" s="12" t="s">
        <v>88</v>
      </c>
      <c r="BL112" s="12" t="s">
        <v>88</v>
      </c>
      <c r="BM112" s="12" t="s">
        <v>88</v>
      </c>
      <c r="BN112" s="12" t="s">
        <v>88</v>
      </c>
      <c r="BO112" s="12" t="s">
        <v>88</v>
      </c>
      <c r="BP112" s="12" t="s">
        <v>88</v>
      </c>
      <c r="BQ112" s="12" t="s">
        <v>88</v>
      </c>
      <c r="BR112" s="12" t="s">
        <v>88</v>
      </c>
      <c r="BS112" s="12" t="s">
        <v>88</v>
      </c>
      <c r="BT112" s="12" t="s">
        <v>232</v>
      </c>
      <c r="BU112" s="12" t="s">
        <v>232</v>
      </c>
      <c r="BV112" s="6"/>
      <c r="BW112" s="13"/>
      <c r="BX112" s="13"/>
    </row>
    <row r="113" spans="1:76" ht="30" customHeight="1" x14ac:dyDescent="0.2">
      <c r="A113" s="6">
        <v>2019</v>
      </c>
      <c r="B113" s="7" t="s">
        <v>377</v>
      </c>
      <c r="C113" s="8" t="s">
        <v>524</v>
      </c>
      <c r="D113" s="9">
        <v>579</v>
      </c>
      <c r="E113" s="7" t="s">
        <v>545</v>
      </c>
      <c r="F113" s="7" t="s">
        <v>288</v>
      </c>
      <c r="G113" s="7">
        <v>2</v>
      </c>
      <c r="H113" s="7" t="s">
        <v>79</v>
      </c>
      <c r="I113" s="7">
        <v>23</v>
      </c>
      <c r="J113" s="8" t="s">
        <v>289</v>
      </c>
      <c r="K113" s="7">
        <v>2310</v>
      </c>
      <c r="L113" s="8" t="s">
        <v>323</v>
      </c>
      <c r="M113" s="7" t="s">
        <v>324</v>
      </c>
      <c r="N113" s="8" t="s">
        <v>325</v>
      </c>
      <c r="O113" s="7" t="s">
        <v>546</v>
      </c>
      <c r="P113" s="8" t="s">
        <v>547</v>
      </c>
      <c r="Q113" s="7" t="s">
        <v>548</v>
      </c>
      <c r="R113" s="8" t="s">
        <v>549</v>
      </c>
      <c r="S113" s="11">
        <v>43690</v>
      </c>
      <c r="T113" s="6">
        <v>5</v>
      </c>
      <c r="U113" s="6">
        <v>2.177</v>
      </c>
      <c r="V113" s="6">
        <v>7.37</v>
      </c>
      <c r="W113" s="6">
        <v>6.14</v>
      </c>
      <c r="X113" s="6">
        <v>7.59</v>
      </c>
      <c r="Y113" s="6">
        <v>93</v>
      </c>
      <c r="Z113" s="6">
        <v>145</v>
      </c>
      <c r="AA113" s="6">
        <v>26.8</v>
      </c>
      <c r="AB113" s="6">
        <v>29.7</v>
      </c>
      <c r="AC113" s="6">
        <v>114</v>
      </c>
      <c r="AD113" s="6">
        <v>11</v>
      </c>
      <c r="AE113" s="6">
        <v>0.05</v>
      </c>
      <c r="AF113" s="6" t="s">
        <v>88</v>
      </c>
      <c r="AG113" s="12" t="s">
        <v>375</v>
      </c>
      <c r="AH113" s="6">
        <v>0.1</v>
      </c>
      <c r="AI113" s="6">
        <v>0.20200000000000001</v>
      </c>
      <c r="AJ113" s="6">
        <v>1.0183870967741935</v>
      </c>
      <c r="AK113" s="6">
        <v>4.5999999999999999E-2</v>
      </c>
      <c r="AL113" s="6">
        <v>11202</v>
      </c>
      <c r="AM113" s="6">
        <v>40</v>
      </c>
      <c r="AN113" s="6">
        <v>12.3</v>
      </c>
      <c r="AO113" s="6">
        <v>4.117647058823529</v>
      </c>
      <c r="AP113" s="6">
        <v>3.95</v>
      </c>
      <c r="AQ113" s="6">
        <v>10</v>
      </c>
      <c r="AR113" s="6" t="s">
        <v>88</v>
      </c>
      <c r="AS113" s="6" t="s">
        <v>88</v>
      </c>
      <c r="AT113" s="6" t="s">
        <v>88</v>
      </c>
      <c r="AU113" s="6" t="s">
        <v>88</v>
      </c>
      <c r="AV113" s="6">
        <v>0.05</v>
      </c>
      <c r="AW113" s="6">
        <v>4.01</v>
      </c>
      <c r="AX113" s="6">
        <v>1</v>
      </c>
      <c r="AY113" s="6">
        <v>12.3</v>
      </c>
      <c r="AZ113" s="6" t="s">
        <v>88</v>
      </c>
      <c r="BA113" s="6">
        <v>5.8999999999999997E-2</v>
      </c>
      <c r="BB113" s="6">
        <v>2.06</v>
      </c>
      <c r="BC113" s="6">
        <v>6.6400000000000001E-2</v>
      </c>
      <c r="BD113" s="6">
        <v>0.54700000000000004</v>
      </c>
      <c r="BE113" s="6">
        <v>135</v>
      </c>
      <c r="BF113" s="6">
        <v>1E-3</v>
      </c>
      <c r="BG113" s="6">
        <v>0.1</v>
      </c>
      <c r="BH113" s="6">
        <v>0.1</v>
      </c>
      <c r="BI113" s="6">
        <v>4.16</v>
      </c>
      <c r="BJ113" s="6">
        <v>5</v>
      </c>
      <c r="BK113" s="6">
        <v>33</v>
      </c>
      <c r="BL113" s="6">
        <v>22.7</v>
      </c>
      <c r="BM113" s="6">
        <v>72.5</v>
      </c>
      <c r="BN113" s="6">
        <v>0.90800000000000003</v>
      </c>
      <c r="BO113" s="6">
        <v>0.53600000000000003</v>
      </c>
      <c r="BP113" s="6">
        <v>0.35599999999999998</v>
      </c>
      <c r="BQ113" s="6" t="s">
        <v>88</v>
      </c>
      <c r="BR113" s="6" t="s">
        <v>88</v>
      </c>
      <c r="BS113" s="6">
        <v>1.1299999999999999</v>
      </c>
      <c r="BT113" s="12">
        <f>+AD113*U113*(0.0036*T113)</f>
        <v>0.43104599999999993</v>
      </c>
      <c r="BU113" s="12">
        <f>+T113*U113*AL113*0.0036</f>
        <v>438.96157199999999</v>
      </c>
      <c r="BV113" s="6"/>
      <c r="BW113" s="13"/>
      <c r="BX113" s="13"/>
    </row>
    <row r="114" spans="1:76" ht="30" customHeight="1" x14ac:dyDescent="0.2">
      <c r="A114" s="6">
        <v>2019</v>
      </c>
      <c r="B114" s="7" t="s">
        <v>377</v>
      </c>
      <c r="C114" s="8" t="s">
        <v>524</v>
      </c>
      <c r="D114" s="9">
        <v>579</v>
      </c>
      <c r="E114" s="7" t="s">
        <v>545</v>
      </c>
      <c r="F114" s="7" t="s">
        <v>288</v>
      </c>
      <c r="G114" s="7">
        <v>2</v>
      </c>
      <c r="H114" s="7" t="s">
        <v>79</v>
      </c>
      <c r="I114" s="7">
        <v>23</v>
      </c>
      <c r="J114" s="8" t="s">
        <v>289</v>
      </c>
      <c r="K114" s="7">
        <v>2310</v>
      </c>
      <c r="L114" s="8" t="s">
        <v>323</v>
      </c>
      <c r="M114" s="7" t="s">
        <v>324</v>
      </c>
      <c r="N114" s="8" t="s">
        <v>325</v>
      </c>
      <c r="O114" s="7" t="s">
        <v>546</v>
      </c>
      <c r="P114" s="8" t="s">
        <v>547</v>
      </c>
      <c r="Q114" s="7" t="s">
        <v>548</v>
      </c>
      <c r="R114" s="8" t="s">
        <v>549</v>
      </c>
      <c r="S114" s="11">
        <v>43689</v>
      </c>
      <c r="T114" s="12" t="s">
        <v>88</v>
      </c>
      <c r="U114" s="12" t="s">
        <v>88</v>
      </c>
      <c r="V114" s="12" t="s">
        <v>88</v>
      </c>
      <c r="W114" s="12" t="s">
        <v>88</v>
      </c>
      <c r="X114" s="12" t="s">
        <v>88</v>
      </c>
      <c r="Y114" s="12" t="s">
        <v>88</v>
      </c>
      <c r="Z114" s="12" t="s">
        <v>88</v>
      </c>
      <c r="AA114" s="12" t="s">
        <v>88</v>
      </c>
      <c r="AB114" s="12" t="s">
        <v>88</v>
      </c>
      <c r="AC114" s="12" t="s">
        <v>88</v>
      </c>
      <c r="AD114" s="12" t="s">
        <v>88</v>
      </c>
      <c r="AE114" s="12" t="s">
        <v>88</v>
      </c>
      <c r="AF114" s="12" t="s">
        <v>88</v>
      </c>
      <c r="AG114" s="12" t="s">
        <v>88</v>
      </c>
      <c r="AH114" s="12" t="s">
        <v>88</v>
      </c>
      <c r="AI114" s="12" t="s">
        <v>88</v>
      </c>
      <c r="AJ114" s="12" t="e">
        <v>#VALUE!</v>
      </c>
      <c r="AK114" s="12" t="s">
        <v>88</v>
      </c>
      <c r="AL114" s="12" t="s">
        <v>88</v>
      </c>
      <c r="AM114" s="12" t="s">
        <v>88</v>
      </c>
      <c r="AN114" s="12" t="s">
        <v>88</v>
      </c>
      <c r="AO114" s="12" t="e">
        <v>#VALUE!</v>
      </c>
      <c r="AP114" s="12" t="s">
        <v>88</v>
      </c>
      <c r="AQ114" s="12" t="s">
        <v>88</v>
      </c>
      <c r="AR114" s="12" t="s">
        <v>88</v>
      </c>
      <c r="AS114" s="12" t="s">
        <v>88</v>
      </c>
      <c r="AT114" s="12" t="s">
        <v>88</v>
      </c>
      <c r="AU114" s="12" t="s">
        <v>88</v>
      </c>
      <c r="AV114" s="12" t="s">
        <v>88</v>
      </c>
      <c r="AW114" s="12" t="s">
        <v>88</v>
      </c>
      <c r="AX114" s="12" t="s">
        <v>88</v>
      </c>
      <c r="AY114" s="12" t="s">
        <v>88</v>
      </c>
      <c r="AZ114" s="12" t="s">
        <v>88</v>
      </c>
      <c r="BA114" s="12" t="s">
        <v>88</v>
      </c>
      <c r="BB114" s="12" t="s">
        <v>88</v>
      </c>
      <c r="BC114" s="12" t="s">
        <v>88</v>
      </c>
      <c r="BD114" s="12" t="s">
        <v>88</v>
      </c>
      <c r="BE114" s="12" t="s">
        <v>88</v>
      </c>
      <c r="BF114" s="12" t="s">
        <v>88</v>
      </c>
      <c r="BG114" s="12" t="s">
        <v>88</v>
      </c>
      <c r="BH114" s="12" t="s">
        <v>88</v>
      </c>
      <c r="BI114" s="12" t="s">
        <v>88</v>
      </c>
      <c r="BJ114" s="12" t="s">
        <v>88</v>
      </c>
      <c r="BK114" s="12" t="s">
        <v>88</v>
      </c>
      <c r="BL114" s="12" t="s">
        <v>88</v>
      </c>
      <c r="BM114" s="12" t="s">
        <v>88</v>
      </c>
      <c r="BN114" s="12" t="s">
        <v>88</v>
      </c>
      <c r="BO114" s="12" t="s">
        <v>88</v>
      </c>
      <c r="BP114" s="12" t="s">
        <v>88</v>
      </c>
      <c r="BQ114" s="12" t="s">
        <v>88</v>
      </c>
      <c r="BR114" s="12" t="s">
        <v>88</v>
      </c>
      <c r="BS114" s="12" t="s">
        <v>88</v>
      </c>
      <c r="BT114" s="12" t="s">
        <v>232</v>
      </c>
      <c r="BU114" s="12" t="s">
        <v>232</v>
      </c>
      <c r="BV114" s="6"/>
      <c r="BW114" s="13"/>
      <c r="BX114" s="13"/>
    </row>
    <row r="115" spans="1:76" ht="30" customHeight="1" x14ac:dyDescent="0.2">
      <c r="A115" s="6">
        <v>2019</v>
      </c>
      <c r="B115" s="7" t="s">
        <v>377</v>
      </c>
      <c r="C115" s="8" t="s">
        <v>524</v>
      </c>
      <c r="D115" s="9">
        <v>579</v>
      </c>
      <c r="E115" s="7" t="s">
        <v>545</v>
      </c>
      <c r="F115" s="7" t="s">
        <v>288</v>
      </c>
      <c r="G115" s="7">
        <v>2</v>
      </c>
      <c r="H115" s="7" t="s">
        <v>79</v>
      </c>
      <c r="I115" s="7">
        <v>23</v>
      </c>
      <c r="J115" s="8" t="s">
        <v>289</v>
      </c>
      <c r="K115" s="7">
        <v>2310</v>
      </c>
      <c r="L115" s="8" t="s">
        <v>323</v>
      </c>
      <c r="M115" s="7" t="s">
        <v>324</v>
      </c>
      <c r="N115" s="8" t="s">
        <v>325</v>
      </c>
      <c r="O115" s="7" t="s">
        <v>546</v>
      </c>
      <c r="P115" s="8" t="s">
        <v>547</v>
      </c>
      <c r="Q115" s="7" t="s">
        <v>550</v>
      </c>
      <c r="R115" s="8" t="s">
        <v>551</v>
      </c>
      <c r="S115" s="11">
        <v>43689</v>
      </c>
      <c r="T115" s="12" t="s">
        <v>88</v>
      </c>
      <c r="U115" s="12" t="s">
        <v>88</v>
      </c>
      <c r="V115" s="12" t="s">
        <v>88</v>
      </c>
      <c r="W115" s="12" t="s">
        <v>88</v>
      </c>
      <c r="X115" s="12" t="s">
        <v>88</v>
      </c>
      <c r="Y115" s="12" t="s">
        <v>88</v>
      </c>
      <c r="Z115" s="12" t="s">
        <v>88</v>
      </c>
      <c r="AA115" s="12" t="s">
        <v>88</v>
      </c>
      <c r="AB115" s="12" t="s">
        <v>88</v>
      </c>
      <c r="AC115" s="12" t="s">
        <v>88</v>
      </c>
      <c r="AD115" s="12" t="s">
        <v>88</v>
      </c>
      <c r="AE115" s="12" t="s">
        <v>88</v>
      </c>
      <c r="AF115" s="12" t="s">
        <v>88</v>
      </c>
      <c r="AG115" s="12" t="s">
        <v>88</v>
      </c>
      <c r="AH115" s="12" t="s">
        <v>88</v>
      </c>
      <c r="AI115" s="12" t="s">
        <v>88</v>
      </c>
      <c r="AJ115" s="12" t="e">
        <v>#VALUE!</v>
      </c>
      <c r="AK115" s="12" t="s">
        <v>88</v>
      </c>
      <c r="AL115" s="12" t="s">
        <v>88</v>
      </c>
      <c r="AM115" s="12" t="s">
        <v>88</v>
      </c>
      <c r="AN115" s="12" t="s">
        <v>88</v>
      </c>
      <c r="AO115" s="12" t="e">
        <v>#VALUE!</v>
      </c>
      <c r="AP115" s="12" t="s">
        <v>88</v>
      </c>
      <c r="AQ115" s="12" t="s">
        <v>88</v>
      </c>
      <c r="AR115" s="12" t="s">
        <v>88</v>
      </c>
      <c r="AS115" s="12" t="s">
        <v>88</v>
      </c>
      <c r="AT115" s="12" t="s">
        <v>88</v>
      </c>
      <c r="AU115" s="12" t="s">
        <v>88</v>
      </c>
      <c r="AV115" s="12" t="s">
        <v>88</v>
      </c>
      <c r="AW115" s="12" t="s">
        <v>88</v>
      </c>
      <c r="AX115" s="12" t="s">
        <v>88</v>
      </c>
      <c r="AY115" s="12" t="s">
        <v>88</v>
      </c>
      <c r="AZ115" s="12" t="s">
        <v>88</v>
      </c>
      <c r="BA115" s="12" t="s">
        <v>88</v>
      </c>
      <c r="BB115" s="12" t="s">
        <v>88</v>
      </c>
      <c r="BC115" s="12" t="s">
        <v>88</v>
      </c>
      <c r="BD115" s="12" t="s">
        <v>88</v>
      </c>
      <c r="BE115" s="12" t="s">
        <v>88</v>
      </c>
      <c r="BF115" s="12" t="s">
        <v>88</v>
      </c>
      <c r="BG115" s="12" t="s">
        <v>88</v>
      </c>
      <c r="BH115" s="12" t="s">
        <v>88</v>
      </c>
      <c r="BI115" s="12" t="s">
        <v>88</v>
      </c>
      <c r="BJ115" s="12" t="s">
        <v>88</v>
      </c>
      <c r="BK115" s="12" t="s">
        <v>88</v>
      </c>
      <c r="BL115" s="12" t="s">
        <v>88</v>
      </c>
      <c r="BM115" s="12" t="s">
        <v>88</v>
      </c>
      <c r="BN115" s="12" t="s">
        <v>88</v>
      </c>
      <c r="BO115" s="12" t="s">
        <v>88</v>
      </c>
      <c r="BP115" s="12" t="s">
        <v>88</v>
      </c>
      <c r="BQ115" s="12" t="s">
        <v>88</v>
      </c>
      <c r="BR115" s="12" t="s">
        <v>88</v>
      </c>
      <c r="BS115" s="12" t="s">
        <v>88</v>
      </c>
      <c r="BT115" s="12" t="s">
        <v>232</v>
      </c>
      <c r="BU115" s="12" t="s">
        <v>232</v>
      </c>
      <c r="BV115" s="6"/>
      <c r="BW115" s="13"/>
      <c r="BX115" s="13"/>
    </row>
    <row r="116" spans="1:76" ht="30" customHeight="1" x14ac:dyDescent="0.2">
      <c r="A116" s="6">
        <v>2019</v>
      </c>
      <c r="B116" s="7" t="s">
        <v>377</v>
      </c>
      <c r="C116" s="8" t="s">
        <v>524</v>
      </c>
      <c r="D116" s="9">
        <v>736</v>
      </c>
      <c r="E116" s="7" t="s">
        <v>343</v>
      </c>
      <c r="F116" s="7" t="s">
        <v>288</v>
      </c>
      <c r="G116" s="7">
        <v>2</v>
      </c>
      <c r="H116" s="7" t="s">
        <v>79</v>
      </c>
      <c r="I116" s="7">
        <v>27</v>
      </c>
      <c r="J116" s="8" t="s">
        <v>98</v>
      </c>
      <c r="K116" s="7">
        <v>2703</v>
      </c>
      <c r="L116" s="8" t="s">
        <v>225</v>
      </c>
      <c r="M116" s="7" t="s">
        <v>234</v>
      </c>
      <c r="N116" s="8" t="s">
        <v>235</v>
      </c>
      <c r="O116" s="7" t="s">
        <v>344</v>
      </c>
      <c r="P116" s="8" t="s">
        <v>345</v>
      </c>
      <c r="Q116" s="7" t="s">
        <v>346</v>
      </c>
      <c r="R116" s="8" t="s">
        <v>347</v>
      </c>
      <c r="S116" s="11">
        <v>43685</v>
      </c>
      <c r="T116" s="12">
        <v>6.5</v>
      </c>
      <c r="U116" s="12">
        <v>0.34</v>
      </c>
      <c r="V116" s="12">
        <v>7.94</v>
      </c>
      <c r="W116" s="12">
        <v>7.43</v>
      </c>
      <c r="X116" s="12">
        <v>8.5299999999999994</v>
      </c>
      <c r="Y116" s="12">
        <v>715</v>
      </c>
      <c r="Z116" s="12">
        <v>744</v>
      </c>
      <c r="AA116" s="12">
        <v>25</v>
      </c>
      <c r="AB116" s="12">
        <v>28.5</v>
      </c>
      <c r="AC116" s="12">
        <v>125</v>
      </c>
      <c r="AD116" s="12">
        <v>76.7</v>
      </c>
      <c r="AE116" s="12" t="s">
        <v>527</v>
      </c>
      <c r="AF116" s="12" t="s">
        <v>88</v>
      </c>
      <c r="AG116" s="12" t="s">
        <v>375</v>
      </c>
      <c r="AH116" s="12">
        <v>0.39200000000000002</v>
      </c>
      <c r="AI116" s="12" t="s">
        <v>552</v>
      </c>
      <c r="AJ116" s="12">
        <v>23.032258064516128</v>
      </c>
      <c r="AK116" s="12">
        <v>0.05</v>
      </c>
      <c r="AL116" s="12">
        <v>55</v>
      </c>
      <c r="AM116" s="12" t="s">
        <v>553</v>
      </c>
      <c r="AN116" s="12" t="s">
        <v>504</v>
      </c>
      <c r="AO116" s="12" t="e">
        <v>#VALUE!</v>
      </c>
      <c r="AP116" s="12">
        <v>0.152</v>
      </c>
      <c r="AQ116" s="12" t="s">
        <v>375</v>
      </c>
      <c r="AR116" s="12" t="s">
        <v>88</v>
      </c>
      <c r="AS116" s="12" t="s">
        <v>88</v>
      </c>
      <c r="AT116" s="12" t="s">
        <v>88</v>
      </c>
      <c r="AU116" s="12" t="s">
        <v>88</v>
      </c>
      <c r="AV116" s="12">
        <v>0.67200000000000004</v>
      </c>
      <c r="AW116" s="12">
        <v>24.2</v>
      </c>
      <c r="AX116" s="12">
        <v>7.72</v>
      </c>
      <c r="AY116" s="12">
        <v>130</v>
      </c>
      <c r="AZ116" s="12" t="s">
        <v>532</v>
      </c>
      <c r="BA116" s="12" t="s">
        <v>529</v>
      </c>
      <c r="BB116" s="12">
        <v>5.5E-2</v>
      </c>
      <c r="BC116" s="12">
        <v>0.125</v>
      </c>
      <c r="BD116" s="12" t="s">
        <v>529</v>
      </c>
      <c r="BE116" s="12">
        <v>0.624</v>
      </c>
      <c r="BF116" s="12">
        <v>7.0000000000000001E-3</v>
      </c>
      <c r="BG116" s="12" t="s">
        <v>480</v>
      </c>
      <c r="BH116" s="12" t="s">
        <v>480</v>
      </c>
      <c r="BI116" s="12">
        <v>0.40400000000000003</v>
      </c>
      <c r="BJ116" s="12" t="s">
        <v>504</v>
      </c>
      <c r="BK116" s="12">
        <v>613</v>
      </c>
      <c r="BL116" s="12">
        <v>454</v>
      </c>
      <c r="BM116" s="12">
        <v>467</v>
      </c>
      <c r="BN116" s="12">
        <v>3.66</v>
      </c>
      <c r="BO116" s="12">
        <v>2.64</v>
      </c>
      <c r="BP116" s="12">
        <v>2.2200000000000002</v>
      </c>
      <c r="BQ116" s="12" t="s">
        <v>88</v>
      </c>
      <c r="BR116" s="12" t="s">
        <v>88</v>
      </c>
      <c r="BS116" s="12">
        <v>2.4E-2</v>
      </c>
      <c r="BT116" s="12">
        <f>+AD116*U116*(0.0036*T116)</f>
        <v>0.61022520000000013</v>
      </c>
      <c r="BU116" s="12">
        <f>+T116*U116*AL116*0.0036</f>
        <v>0.43757999999999997</v>
      </c>
      <c r="BV116" s="6"/>
      <c r="BW116" s="13"/>
      <c r="BX116" s="13"/>
    </row>
    <row r="117" spans="1:76" ht="30" customHeight="1" x14ac:dyDescent="0.2">
      <c r="A117" s="6">
        <v>2019</v>
      </c>
      <c r="B117" s="7" t="s">
        <v>377</v>
      </c>
      <c r="C117" s="8" t="s">
        <v>524</v>
      </c>
      <c r="D117" s="9">
        <v>736</v>
      </c>
      <c r="E117" s="7" t="s">
        <v>343</v>
      </c>
      <c r="F117" s="7" t="s">
        <v>288</v>
      </c>
      <c r="G117" s="7">
        <v>2</v>
      </c>
      <c r="H117" s="7" t="s">
        <v>79</v>
      </c>
      <c r="I117" s="7">
        <v>27</v>
      </c>
      <c r="J117" s="8" t="s">
        <v>98</v>
      </c>
      <c r="K117" s="7">
        <v>2703</v>
      </c>
      <c r="L117" s="8" t="s">
        <v>225</v>
      </c>
      <c r="M117" s="7" t="s">
        <v>234</v>
      </c>
      <c r="N117" s="8" t="s">
        <v>235</v>
      </c>
      <c r="O117" s="7" t="s">
        <v>344</v>
      </c>
      <c r="P117" s="8" t="s">
        <v>345</v>
      </c>
      <c r="Q117" s="7" t="s">
        <v>346</v>
      </c>
      <c r="R117" s="8" t="s">
        <v>347</v>
      </c>
      <c r="S117" s="11">
        <v>43678</v>
      </c>
      <c r="T117" s="12" t="s">
        <v>88</v>
      </c>
      <c r="U117" s="12" t="s">
        <v>88</v>
      </c>
      <c r="V117" s="12" t="s">
        <v>88</v>
      </c>
      <c r="W117" s="12" t="s">
        <v>88</v>
      </c>
      <c r="X117" s="12" t="s">
        <v>88</v>
      </c>
      <c r="Y117" s="12" t="s">
        <v>88</v>
      </c>
      <c r="Z117" s="12" t="s">
        <v>88</v>
      </c>
      <c r="AA117" s="12" t="s">
        <v>88</v>
      </c>
      <c r="AB117" s="12" t="s">
        <v>88</v>
      </c>
      <c r="AC117" s="12" t="s">
        <v>88</v>
      </c>
      <c r="AD117" s="12" t="s">
        <v>88</v>
      </c>
      <c r="AE117" s="12" t="s">
        <v>88</v>
      </c>
      <c r="AF117" s="12" t="s">
        <v>88</v>
      </c>
      <c r="AG117" s="12" t="s">
        <v>88</v>
      </c>
      <c r="AH117" s="12" t="s">
        <v>88</v>
      </c>
      <c r="AI117" s="12" t="s">
        <v>88</v>
      </c>
      <c r="AJ117" s="12" t="e">
        <v>#VALUE!</v>
      </c>
      <c r="AK117" s="12" t="s">
        <v>88</v>
      </c>
      <c r="AL117" s="12" t="s">
        <v>88</v>
      </c>
      <c r="AM117" s="12" t="s">
        <v>88</v>
      </c>
      <c r="AN117" s="12" t="s">
        <v>88</v>
      </c>
      <c r="AO117" s="12" t="e">
        <v>#VALUE!</v>
      </c>
      <c r="AP117" s="12" t="s">
        <v>88</v>
      </c>
      <c r="AQ117" s="12" t="s">
        <v>88</v>
      </c>
      <c r="AR117" s="12" t="s">
        <v>88</v>
      </c>
      <c r="AS117" s="12" t="s">
        <v>88</v>
      </c>
      <c r="AT117" s="12" t="s">
        <v>88</v>
      </c>
      <c r="AU117" s="12" t="s">
        <v>88</v>
      </c>
      <c r="AV117" s="12" t="s">
        <v>88</v>
      </c>
      <c r="AW117" s="12" t="s">
        <v>88</v>
      </c>
      <c r="AX117" s="12" t="s">
        <v>88</v>
      </c>
      <c r="AY117" s="12" t="s">
        <v>88</v>
      </c>
      <c r="AZ117" s="12" t="s">
        <v>532</v>
      </c>
      <c r="BA117" s="12" t="s">
        <v>88</v>
      </c>
      <c r="BB117" s="12" t="s">
        <v>88</v>
      </c>
      <c r="BC117" s="12" t="s">
        <v>88</v>
      </c>
      <c r="BD117" s="12" t="s">
        <v>88</v>
      </c>
      <c r="BE117" s="12" t="s">
        <v>88</v>
      </c>
      <c r="BF117" s="12" t="s">
        <v>88</v>
      </c>
      <c r="BG117" s="12" t="s">
        <v>88</v>
      </c>
      <c r="BH117" s="12" t="s">
        <v>88</v>
      </c>
      <c r="BI117" s="12" t="s">
        <v>88</v>
      </c>
      <c r="BJ117" s="12" t="s">
        <v>88</v>
      </c>
      <c r="BK117" s="12" t="s">
        <v>88</v>
      </c>
      <c r="BL117" s="12" t="s">
        <v>88</v>
      </c>
      <c r="BM117" s="12" t="s">
        <v>88</v>
      </c>
      <c r="BN117" s="12" t="s">
        <v>88</v>
      </c>
      <c r="BO117" s="12" t="s">
        <v>88</v>
      </c>
      <c r="BP117" s="12" t="s">
        <v>88</v>
      </c>
      <c r="BQ117" s="12" t="s">
        <v>88</v>
      </c>
      <c r="BR117" s="12" t="s">
        <v>88</v>
      </c>
      <c r="BS117" s="12" t="s">
        <v>88</v>
      </c>
      <c r="BT117" s="12" t="s">
        <v>232</v>
      </c>
      <c r="BU117" s="12" t="s">
        <v>232</v>
      </c>
      <c r="BV117" s="6"/>
      <c r="BW117" s="13"/>
      <c r="BX117" s="13"/>
    </row>
    <row r="118" spans="1:76" ht="30" customHeight="1" x14ac:dyDescent="0.2">
      <c r="A118" s="6">
        <v>2019</v>
      </c>
      <c r="B118" s="7" t="s">
        <v>377</v>
      </c>
      <c r="C118" s="8" t="s">
        <v>524</v>
      </c>
      <c r="D118" s="9">
        <v>736</v>
      </c>
      <c r="E118" s="7" t="s">
        <v>343</v>
      </c>
      <c r="F118" s="7" t="s">
        <v>288</v>
      </c>
      <c r="G118" s="7">
        <v>2</v>
      </c>
      <c r="H118" s="7" t="s">
        <v>79</v>
      </c>
      <c r="I118" s="7">
        <v>27</v>
      </c>
      <c r="J118" s="8" t="s">
        <v>98</v>
      </c>
      <c r="K118" s="7">
        <v>2703</v>
      </c>
      <c r="L118" s="8" t="s">
        <v>225</v>
      </c>
      <c r="M118" s="7" t="s">
        <v>234</v>
      </c>
      <c r="N118" s="8" t="s">
        <v>235</v>
      </c>
      <c r="O118" s="7" t="s">
        <v>344</v>
      </c>
      <c r="P118" s="8" t="s">
        <v>345</v>
      </c>
      <c r="Q118" s="7" t="s">
        <v>346</v>
      </c>
      <c r="R118" s="8" t="s">
        <v>347</v>
      </c>
      <c r="S118" s="11">
        <v>43679</v>
      </c>
      <c r="T118" s="12">
        <v>12</v>
      </c>
      <c r="U118" s="12">
        <v>0.26</v>
      </c>
      <c r="V118" s="12">
        <v>6.93</v>
      </c>
      <c r="W118" s="12">
        <v>6.68</v>
      </c>
      <c r="X118" s="12">
        <v>6.97</v>
      </c>
      <c r="Y118" s="12">
        <v>338</v>
      </c>
      <c r="Z118" s="12">
        <v>501</v>
      </c>
      <c r="AA118" s="12">
        <v>25.2</v>
      </c>
      <c r="AB118" s="12">
        <v>28.8</v>
      </c>
      <c r="AC118" s="12">
        <v>603</v>
      </c>
      <c r="AD118" s="12">
        <v>123</v>
      </c>
      <c r="AE118" s="12">
        <v>0.1</v>
      </c>
      <c r="AF118" s="12" t="s">
        <v>88</v>
      </c>
      <c r="AG118" s="12">
        <v>10</v>
      </c>
      <c r="AH118" s="12">
        <v>0.108</v>
      </c>
      <c r="AI118" s="12">
        <v>0.2</v>
      </c>
      <c r="AJ118" s="12">
        <v>0.2709677419354839</v>
      </c>
      <c r="AK118" s="12" t="s">
        <v>374</v>
      </c>
      <c r="AL118" s="12">
        <v>440</v>
      </c>
      <c r="AM118" s="12" t="s">
        <v>480</v>
      </c>
      <c r="AN118" s="12" t="s">
        <v>504</v>
      </c>
      <c r="AO118" s="12" t="e">
        <v>#VALUE!</v>
      </c>
      <c r="AP118" s="12">
        <v>0.21</v>
      </c>
      <c r="AQ118" s="12" t="s">
        <v>375</v>
      </c>
      <c r="AR118" s="12" t="s">
        <v>88</v>
      </c>
      <c r="AS118" s="12" t="s">
        <v>88</v>
      </c>
      <c r="AT118" s="12" t="s">
        <v>88</v>
      </c>
      <c r="AU118" s="12" t="s">
        <v>88</v>
      </c>
      <c r="AV118" s="12">
        <v>0.1</v>
      </c>
      <c r="AW118" s="12">
        <v>25</v>
      </c>
      <c r="AX118" s="12">
        <v>1.3</v>
      </c>
      <c r="AY118" s="12">
        <v>38.1</v>
      </c>
      <c r="AZ118" s="12" t="s">
        <v>532</v>
      </c>
      <c r="BA118" s="12">
        <v>0.158</v>
      </c>
      <c r="BB118" s="12">
        <v>0.1</v>
      </c>
      <c r="BC118" s="12">
        <v>0.1</v>
      </c>
      <c r="BD118" s="12">
        <v>0.1</v>
      </c>
      <c r="BE118" s="12">
        <v>48.6</v>
      </c>
      <c r="BF118" s="12">
        <v>0.04</v>
      </c>
      <c r="BG118" s="12" t="s">
        <v>480</v>
      </c>
      <c r="BH118" s="12" t="s">
        <v>480</v>
      </c>
      <c r="BI118" s="12">
        <v>3.27</v>
      </c>
      <c r="BJ118" s="12">
        <v>83.9</v>
      </c>
      <c r="BK118" s="12">
        <v>112</v>
      </c>
      <c r="BL118" s="12">
        <v>120</v>
      </c>
      <c r="BM118" s="12">
        <v>168</v>
      </c>
      <c r="BN118" s="12">
        <v>0.92</v>
      </c>
      <c r="BO118" s="12">
        <v>0.28999999999999998</v>
      </c>
      <c r="BP118" s="12">
        <v>0.16</v>
      </c>
      <c r="BQ118" s="12" t="s">
        <v>88</v>
      </c>
      <c r="BR118" s="12" t="s">
        <v>88</v>
      </c>
      <c r="BS118" s="12">
        <v>0.247</v>
      </c>
      <c r="BT118" s="12">
        <f>+AD118*U118*(0.0036*T118)</f>
        <v>1.3815360000000001</v>
      </c>
      <c r="BU118" s="12">
        <f>+T118*U118*AL118*0.0036</f>
        <v>4.9420799999999998</v>
      </c>
      <c r="BV118" s="6"/>
      <c r="BW118" s="13"/>
      <c r="BX118" s="13"/>
    </row>
    <row r="119" spans="1:76" ht="30" customHeight="1" x14ac:dyDescent="0.2">
      <c r="A119" s="6">
        <v>2019</v>
      </c>
      <c r="B119" s="7" t="s">
        <v>377</v>
      </c>
      <c r="C119" s="8" t="s">
        <v>524</v>
      </c>
      <c r="D119" s="9">
        <v>736</v>
      </c>
      <c r="E119" s="7" t="s">
        <v>343</v>
      </c>
      <c r="F119" s="7" t="s">
        <v>288</v>
      </c>
      <c r="G119" s="7">
        <v>2</v>
      </c>
      <c r="H119" s="7" t="s">
        <v>79</v>
      </c>
      <c r="I119" s="7">
        <v>27</v>
      </c>
      <c r="J119" s="8" t="s">
        <v>98</v>
      </c>
      <c r="K119" s="7">
        <v>2703</v>
      </c>
      <c r="L119" s="8" t="s">
        <v>225</v>
      </c>
      <c r="M119" s="7" t="s">
        <v>234</v>
      </c>
      <c r="N119" s="8" t="s">
        <v>235</v>
      </c>
      <c r="O119" s="7" t="s">
        <v>344</v>
      </c>
      <c r="P119" s="8" t="s">
        <v>345</v>
      </c>
      <c r="Q119" s="7" t="s">
        <v>346</v>
      </c>
      <c r="R119" s="8" t="s">
        <v>347</v>
      </c>
      <c r="S119" s="11">
        <v>43678</v>
      </c>
      <c r="T119" s="12" t="s">
        <v>88</v>
      </c>
      <c r="U119" s="12" t="s">
        <v>88</v>
      </c>
      <c r="V119" s="12" t="s">
        <v>88</v>
      </c>
      <c r="W119" s="12" t="s">
        <v>88</v>
      </c>
      <c r="X119" s="12" t="s">
        <v>88</v>
      </c>
      <c r="Y119" s="12" t="s">
        <v>88</v>
      </c>
      <c r="Z119" s="12" t="s">
        <v>88</v>
      </c>
      <c r="AA119" s="12" t="s">
        <v>88</v>
      </c>
      <c r="AB119" s="12" t="s">
        <v>88</v>
      </c>
      <c r="AC119" s="12" t="s">
        <v>88</v>
      </c>
      <c r="AD119" s="12" t="s">
        <v>88</v>
      </c>
      <c r="AE119" s="12" t="s">
        <v>88</v>
      </c>
      <c r="AF119" s="12" t="s">
        <v>88</v>
      </c>
      <c r="AG119" s="12" t="s">
        <v>88</v>
      </c>
      <c r="AH119" s="12" t="s">
        <v>88</v>
      </c>
      <c r="AI119" s="12" t="s">
        <v>88</v>
      </c>
      <c r="AJ119" s="12" t="e">
        <v>#VALUE!</v>
      </c>
      <c r="AK119" s="12" t="s">
        <v>88</v>
      </c>
      <c r="AL119" s="12" t="s">
        <v>88</v>
      </c>
      <c r="AM119" s="12" t="s">
        <v>88</v>
      </c>
      <c r="AN119" s="12" t="s">
        <v>88</v>
      </c>
      <c r="AO119" s="12" t="e">
        <v>#VALUE!</v>
      </c>
      <c r="AP119" s="12" t="s">
        <v>88</v>
      </c>
      <c r="AQ119" s="12" t="s">
        <v>88</v>
      </c>
      <c r="AR119" s="12" t="s">
        <v>88</v>
      </c>
      <c r="AS119" s="12" t="s">
        <v>88</v>
      </c>
      <c r="AT119" s="12" t="s">
        <v>88</v>
      </c>
      <c r="AU119" s="12" t="s">
        <v>88</v>
      </c>
      <c r="AV119" s="12" t="s">
        <v>88</v>
      </c>
      <c r="AW119" s="12" t="s">
        <v>88</v>
      </c>
      <c r="AX119" s="12" t="s">
        <v>88</v>
      </c>
      <c r="AY119" s="12" t="s">
        <v>88</v>
      </c>
      <c r="AZ119" s="12" t="s">
        <v>88</v>
      </c>
      <c r="BA119" s="12" t="s">
        <v>88</v>
      </c>
      <c r="BB119" s="12" t="s">
        <v>88</v>
      </c>
      <c r="BC119" s="12" t="s">
        <v>88</v>
      </c>
      <c r="BD119" s="12" t="s">
        <v>88</v>
      </c>
      <c r="BE119" s="12" t="s">
        <v>88</v>
      </c>
      <c r="BF119" s="12" t="s">
        <v>88</v>
      </c>
      <c r="BG119" s="12" t="s">
        <v>88</v>
      </c>
      <c r="BH119" s="12" t="s">
        <v>88</v>
      </c>
      <c r="BI119" s="12" t="s">
        <v>88</v>
      </c>
      <c r="BJ119" s="12" t="s">
        <v>88</v>
      </c>
      <c r="BK119" s="12" t="s">
        <v>88</v>
      </c>
      <c r="BL119" s="12" t="s">
        <v>88</v>
      </c>
      <c r="BM119" s="12" t="s">
        <v>88</v>
      </c>
      <c r="BN119" s="12" t="s">
        <v>88</v>
      </c>
      <c r="BO119" s="12" t="s">
        <v>88</v>
      </c>
      <c r="BP119" s="12" t="s">
        <v>88</v>
      </c>
      <c r="BQ119" s="12" t="s">
        <v>88</v>
      </c>
      <c r="BR119" s="12" t="s">
        <v>88</v>
      </c>
      <c r="BS119" s="12" t="s">
        <v>88</v>
      </c>
      <c r="BT119" s="12" t="s">
        <v>232</v>
      </c>
      <c r="BU119" s="12" t="s">
        <v>232</v>
      </c>
      <c r="BV119" s="6"/>
      <c r="BW119" s="13"/>
      <c r="BX119" s="13"/>
    </row>
    <row r="120" spans="1:76" ht="30" customHeight="1" x14ac:dyDescent="0.2">
      <c r="A120" s="6">
        <v>2019</v>
      </c>
      <c r="B120" s="7" t="s">
        <v>377</v>
      </c>
      <c r="C120" s="8" t="s">
        <v>524</v>
      </c>
      <c r="D120" s="9">
        <v>736</v>
      </c>
      <c r="E120" s="7" t="s">
        <v>343</v>
      </c>
      <c r="F120" s="7" t="s">
        <v>288</v>
      </c>
      <c r="G120" s="7">
        <v>2</v>
      </c>
      <c r="H120" s="7" t="s">
        <v>79</v>
      </c>
      <c r="I120" s="7">
        <v>27</v>
      </c>
      <c r="J120" s="8" t="s">
        <v>98</v>
      </c>
      <c r="K120" s="7">
        <v>2703</v>
      </c>
      <c r="L120" s="8" t="s">
        <v>225</v>
      </c>
      <c r="M120" s="7" t="s">
        <v>234</v>
      </c>
      <c r="N120" s="8" t="s">
        <v>235</v>
      </c>
      <c r="O120" s="7" t="s">
        <v>344</v>
      </c>
      <c r="P120" s="8" t="s">
        <v>345</v>
      </c>
      <c r="Q120" s="7" t="s">
        <v>346</v>
      </c>
      <c r="R120" s="8" t="s">
        <v>347</v>
      </c>
      <c r="S120" s="11">
        <v>43685</v>
      </c>
      <c r="T120" s="12">
        <v>4</v>
      </c>
      <c r="U120" s="12">
        <v>0.1205</v>
      </c>
      <c r="V120" s="12">
        <v>11.8</v>
      </c>
      <c r="W120" s="12">
        <v>11.81</v>
      </c>
      <c r="X120" s="12">
        <v>11.98</v>
      </c>
      <c r="Y120" s="12">
        <v>2.56</v>
      </c>
      <c r="Z120" s="12">
        <v>3.11</v>
      </c>
      <c r="AA120" s="12">
        <v>26</v>
      </c>
      <c r="AB120" s="12">
        <v>26.9</v>
      </c>
      <c r="AC120" s="12">
        <v>608</v>
      </c>
      <c r="AD120" s="12">
        <v>16.8</v>
      </c>
      <c r="AE120" s="12" t="s">
        <v>529</v>
      </c>
      <c r="AF120" s="12" t="s">
        <v>88</v>
      </c>
      <c r="AG120" s="12" t="s">
        <v>375</v>
      </c>
      <c r="AH120" s="12" t="s">
        <v>480</v>
      </c>
      <c r="AI120" s="12" t="s">
        <v>528</v>
      </c>
      <c r="AJ120" s="12">
        <v>0.91677419354838707</v>
      </c>
      <c r="AK120" s="12">
        <v>0.22600000000000001</v>
      </c>
      <c r="AL120" s="12">
        <v>16</v>
      </c>
      <c r="AM120" s="12" t="s">
        <v>480</v>
      </c>
      <c r="AN120" s="12" t="s">
        <v>504</v>
      </c>
      <c r="AO120" s="12" t="e">
        <v>#VALUE!</v>
      </c>
      <c r="AP120" s="12">
        <v>0.13200000000000001</v>
      </c>
      <c r="AQ120" s="12" t="s">
        <v>375</v>
      </c>
      <c r="AR120" s="12" t="s">
        <v>88</v>
      </c>
      <c r="AS120" s="12" t="s">
        <v>88</v>
      </c>
      <c r="AT120" s="12" t="s">
        <v>88</v>
      </c>
      <c r="AU120" s="12" t="s">
        <v>88</v>
      </c>
      <c r="AV120" s="12" t="s">
        <v>529</v>
      </c>
      <c r="AW120" s="12">
        <v>14.1</v>
      </c>
      <c r="AX120" s="12" t="s">
        <v>531</v>
      </c>
      <c r="AY120" s="12">
        <v>272</v>
      </c>
      <c r="AZ120" s="12" t="s">
        <v>532</v>
      </c>
      <c r="BA120" s="12" t="s">
        <v>529</v>
      </c>
      <c r="BB120" s="12">
        <v>1.07</v>
      </c>
      <c r="BC120" s="12" t="s">
        <v>529</v>
      </c>
      <c r="BD120" s="12" t="s">
        <v>529</v>
      </c>
      <c r="BE120" s="12">
        <v>1.01</v>
      </c>
      <c r="BF120" s="12" t="s">
        <v>533</v>
      </c>
      <c r="BG120" s="12" t="s">
        <v>480</v>
      </c>
      <c r="BH120" s="12" t="s">
        <v>480</v>
      </c>
      <c r="BI120" s="12" t="s">
        <v>554</v>
      </c>
      <c r="BJ120" s="12" t="s">
        <v>504</v>
      </c>
      <c r="BK120" s="12">
        <v>109</v>
      </c>
      <c r="BL120" s="12">
        <v>248</v>
      </c>
      <c r="BM120" s="12">
        <v>298</v>
      </c>
      <c r="BN120" s="12">
        <v>0.42799999999999999</v>
      </c>
      <c r="BO120" s="12">
        <v>0.17</v>
      </c>
      <c r="BP120" s="12">
        <v>7.8E-2</v>
      </c>
      <c r="BQ120" s="12" t="s">
        <v>88</v>
      </c>
      <c r="BR120" s="12" t="s">
        <v>88</v>
      </c>
      <c r="BS120" s="12">
        <v>1.0999999999999999E-2</v>
      </c>
      <c r="BT120" s="12">
        <f>+AD120*U120*(0.0036*T120)</f>
        <v>2.9151359999999998E-2</v>
      </c>
      <c r="BU120" s="12">
        <f>+T120*U120*AL120*0.0036</f>
        <v>2.7763199999999998E-2</v>
      </c>
      <c r="BV120" s="6"/>
      <c r="BW120" s="13"/>
      <c r="BX120" s="13"/>
    </row>
    <row r="121" spans="1:76" ht="30" customHeight="1" x14ac:dyDescent="0.2">
      <c r="A121" s="6">
        <v>2019</v>
      </c>
      <c r="B121" s="7" t="s">
        <v>377</v>
      </c>
      <c r="C121" s="8" t="s">
        <v>524</v>
      </c>
      <c r="D121" s="9">
        <v>736</v>
      </c>
      <c r="E121" s="7" t="s">
        <v>343</v>
      </c>
      <c r="F121" s="7" t="s">
        <v>288</v>
      </c>
      <c r="G121" s="7">
        <v>2</v>
      </c>
      <c r="H121" s="7" t="s">
        <v>79</v>
      </c>
      <c r="I121" s="7">
        <v>27</v>
      </c>
      <c r="J121" s="8" t="s">
        <v>98</v>
      </c>
      <c r="K121" s="7">
        <v>2703</v>
      </c>
      <c r="L121" s="8" t="s">
        <v>225</v>
      </c>
      <c r="M121" s="7" t="s">
        <v>234</v>
      </c>
      <c r="N121" s="8" t="s">
        <v>235</v>
      </c>
      <c r="O121" s="7" t="s">
        <v>344</v>
      </c>
      <c r="P121" s="8" t="s">
        <v>345</v>
      </c>
      <c r="Q121" s="7" t="s">
        <v>346</v>
      </c>
      <c r="R121" s="8" t="s">
        <v>347</v>
      </c>
      <c r="S121" s="11">
        <v>43734</v>
      </c>
      <c r="T121" s="12">
        <v>2</v>
      </c>
      <c r="U121" s="12">
        <v>0.23</v>
      </c>
      <c r="V121" s="12">
        <v>7.37</v>
      </c>
      <c r="W121" s="12">
        <v>7.2</v>
      </c>
      <c r="X121" s="12">
        <v>7.39</v>
      </c>
      <c r="Y121" s="12">
        <v>366</v>
      </c>
      <c r="Z121" s="12">
        <v>439</v>
      </c>
      <c r="AA121" s="12">
        <v>25.5</v>
      </c>
      <c r="AB121" s="12">
        <v>26.2</v>
      </c>
      <c r="AC121" s="12">
        <v>1769</v>
      </c>
      <c r="AD121" s="12">
        <v>79</v>
      </c>
      <c r="AE121" s="12" t="s">
        <v>529</v>
      </c>
      <c r="AF121" s="12" t="s">
        <v>88</v>
      </c>
      <c r="AG121" s="12" t="s">
        <v>375</v>
      </c>
      <c r="AH121" s="12">
        <v>0.112</v>
      </c>
      <c r="AI121" s="12">
        <v>16</v>
      </c>
      <c r="AJ121" s="12">
        <v>4.4258064516129041</v>
      </c>
      <c r="AK121" s="12">
        <v>1.25</v>
      </c>
      <c r="AL121" s="12">
        <v>753</v>
      </c>
      <c r="AM121" s="12" t="s">
        <v>480</v>
      </c>
      <c r="AN121" s="12" t="s">
        <v>504</v>
      </c>
      <c r="AO121" s="12" t="e">
        <v>#VALUE!</v>
      </c>
      <c r="AP121" s="12" t="s">
        <v>529</v>
      </c>
      <c r="AQ121" s="12" t="s">
        <v>375</v>
      </c>
      <c r="AR121" s="12" t="s">
        <v>88</v>
      </c>
      <c r="AS121" s="12" t="s">
        <v>88</v>
      </c>
      <c r="AT121" s="12" t="s">
        <v>88</v>
      </c>
      <c r="AU121" s="12" t="s">
        <v>88</v>
      </c>
      <c r="AV121" s="12" t="s">
        <v>529</v>
      </c>
      <c r="AW121" s="12">
        <v>12</v>
      </c>
      <c r="AX121" s="12" t="s">
        <v>531</v>
      </c>
      <c r="AY121" s="12">
        <v>11.9</v>
      </c>
      <c r="AZ121" s="12" t="s">
        <v>532</v>
      </c>
      <c r="BA121" s="12">
        <v>0.2</v>
      </c>
      <c r="BB121" s="12">
        <v>6.22</v>
      </c>
      <c r="BC121" s="12">
        <v>6.8000000000000005E-2</v>
      </c>
      <c r="BD121" s="12">
        <v>0.14899999999999999</v>
      </c>
      <c r="BE121" s="12">
        <v>36.200000000000003</v>
      </c>
      <c r="BF121" s="12">
        <v>0.01</v>
      </c>
      <c r="BG121" s="12" t="s">
        <v>480</v>
      </c>
      <c r="BH121" s="12" t="s">
        <v>480</v>
      </c>
      <c r="BI121" s="12">
        <v>7.47</v>
      </c>
      <c r="BJ121" s="12">
        <v>13.9</v>
      </c>
      <c r="BK121" s="12">
        <v>119</v>
      </c>
      <c r="BL121" s="12">
        <v>106</v>
      </c>
      <c r="BM121" s="12">
        <v>141</v>
      </c>
      <c r="BN121" s="12">
        <v>0.84199999999999997</v>
      </c>
      <c r="BO121" s="12">
        <v>0.28599999999999998</v>
      </c>
      <c r="BP121" s="12">
        <v>0.152</v>
      </c>
      <c r="BQ121" s="12" t="s">
        <v>88</v>
      </c>
      <c r="BR121" s="12" t="s">
        <v>88</v>
      </c>
      <c r="BS121" s="12">
        <v>0.32100000000000001</v>
      </c>
      <c r="BT121" s="12">
        <f>+AD121*U121*(0.0036*T121)</f>
        <v>0.130824</v>
      </c>
      <c r="BU121" s="12">
        <f>+T121*U121*AL121*0.0036</f>
        <v>1.2469679999999999</v>
      </c>
      <c r="BV121" s="6"/>
      <c r="BW121" s="13"/>
      <c r="BX121" s="13"/>
    </row>
    <row r="122" spans="1:76" ht="30" customHeight="1" x14ac:dyDescent="0.2">
      <c r="A122" s="6">
        <v>2019</v>
      </c>
      <c r="B122" s="7" t="s">
        <v>377</v>
      </c>
      <c r="C122" s="8" t="s">
        <v>524</v>
      </c>
      <c r="D122" s="9">
        <v>736</v>
      </c>
      <c r="E122" s="7" t="s">
        <v>343</v>
      </c>
      <c r="F122" s="7" t="s">
        <v>288</v>
      </c>
      <c r="G122" s="7">
        <v>2</v>
      </c>
      <c r="H122" s="7" t="s">
        <v>79</v>
      </c>
      <c r="I122" s="7">
        <v>27</v>
      </c>
      <c r="J122" s="8" t="s">
        <v>98</v>
      </c>
      <c r="K122" s="7">
        <v>2703</v>
      </c>
      <c r="L122" s="8" t="s">
        <v>225</v>
      </c>
      <c r="M122" s="7" t="s">
        <v>234</v>
      </c>
      <c r="N122" s="8" t="s">
        <v>235</v>
      </c>
      <c r="O122" s="7" t="s">
        <v>344</v>
      </c>
      <c r="P122" s="8" t="s">
        <v>345</v>
      </c>
      <c r="Q122" s="7" t="s">
        <v>346</v>
      </c>
      <c r="R122" s="8" t="s">
        <v>347</v>
      </c>
      <c r="S122" s="11">
        <v>43684</v>
      </c>
      <c r="T122" s="12" t="s">
        <v>88</v>
      </c>
      <c r="U122" s="12" t="s">
        <v>88</v>
      </c>
      <c r="V122" s="12" t="s">
        <v>88</v>
      </c>
      <c r="W122" s="12" t="s">
        <v>88</v>
      </c>
      <c r="X122" s="12" t="s">
        <v>88</v>
      </c>
      <c r="Y122" s="12" t="s">
        <v>88</v>
      </c>
      <c r="Z122" s="12" t="s">
        <v>88</v>
      </c>
      <c r="AA122" s="12" t="s">
        <v>88</v>
      </c>
      <c r="AB122" s="12" t="s">
        <v>88</v>
      </c>
      <c r="AC122" s="12" t="s">
        <v>88</v>
      </c>
      <c r="AD122" s="12" t="s">
        <v>88</v>
      </c>
      <c r="AE122" s="12" t="s">
        <v>88</v>
      </c>
      <c r="AF122" s="12" t="s">
        <v>88</v>
      </c>
      <c r="AG122" s="12" t="s">
        <v>88</v>
      </c>
      <c r="AH122" s="12" t="s">
        <v>88</v>
      </c>
      <c r="AI122" s="12" t="s">
        <v>88</v>
      </c>
      <c r="AJ122" s="12" t="e">
        <v>#VALUE!</v>
      </c>
      <c r="AK122" s="12" t="s">
        <v>88</v>
      </c>
      <c r="AL122" s="12" t="s">
        <v>88</v>
      </c>
      <c r="AM122" s="12" t="s">
        <v>88</v>
      </c>
      <c r="AN122" s="12" t="s">
        <v>88</v>
      </c>
      <c r="AO122" s="12" t="e">
        <v>#VALUE!</v>
      </c>
      <c r="AP122" s="12" t="s">
        <v>88</v>
      </c>
      <c r="AQ122" s="12" t="s">
        <v>88</v>
      </c>
      <c r="AR122" s="12" t="s">
        <v>88</v>
      </c>
      <c r="AS122" s="12" t="s">
        <v>88</v>
      </c>
      <c r="AT122" s="12" t="s">
        <v>88</v>
      </c>
      <c r="AU122" s="12" t="s">
        <v>88</v>
      </c>
      <c r="AV122" s="12" t="s">
        <v>88</v>
      </c>
      <c r="AW122" s="12" t="s">
        <v>88</v>
      </c>
      <c r="AX122" s="12" t="s">
        <v>88</v>
      </c>
      <c r="AY122" s="12" t="s">
        <v>88</v>
      </c>
      <c r="AZ122" s="12" t="s">
        <v>532</v>
      </c>
      <c r="BA122" s="12" t="s">
        <v>88</v>
      </c>
      <c r="BB122" s="12" t="s">
        <v>88</v>
      </c>
      <c r="BC122" s="12" t="s">
        <v>88</v>
      </c>
      <c r="BD122" s="12" t="s">
        <v>88</v>
      </c>
      <c r="BE122" s="12" t="s">
        <v>88</v>
      </c>
      <c r="BF122" s="12" t="s">
        <v>88</v>
      </c>
      <c r="BG122" s="12" t="s">
        <v>88</v>
      </c>
      <c r="BH122" s="12" t="s">
        <v>88</v>
      </c>
      <c r="BI122" s="12" t="s">
        <v>88</v>
      </c>
      <c r="BJ122" s="12" t="s">
        <v>88</v>
      </c>
      <c r="BK122" s="12" t="s">
        <v>88</v>
      </c>
      <c r="BL122" s="12" t="s">
        <v>88</v>
      </c>
      <c r="BM122" s="12" t="s">
        <v>88</v>
      </c>
      <c r="BN122" s="12" t="s">
        <v>88</v>
      </c>
      <c r="BO122" s="12" t="s">
        <v>88</v>
      </c>
      <c r="BP122" s="12" t="s">
        <v>88</v>
      </c>
      <c r="BQ122" s="12" t="s">
        <v>88</v>
      </c>
      <c r="BR122" s="12" t="s">
        <v>88</v>
      </c>
      <c r="BS122" s="12" t="s">
        <v>88</v>
      </c>
      <c r="BT122" s="12" t="s">
        <v>232</v>
      </c>
      <c r="BU122" s="12" t="s">
        <v>232</v>
      </c>
      <c r="BV122" s="6"/>
      <c r="BW122" s="13"/>
      <c r="BX122" s="13"/>
    </row>
    <row r="123" spans="1:76" ht="30" customHeight="1" x14ac:dyDescent="0.2">
      <c r="A123" s="6">
        <v>2019</v>
      </c>
      <c r="B123" s="7" t="s">
        <v>377</v>
      </c>
      <c r="C123" s="8" t="s">
        <v>524</v>
      </c>
      <c r="D123" s="9">
        <v>736</v>
      </c>
      <c r="E123" s="7" t="s">
        <v>343</v>
      </c>
      <c r="F123" s="7" t="s">
        <v>288</v>
      </c>
      <c r="G123" s="7">
        <v>2</v>
      </c>
      <c r="H123" s="7" t="s">
        <v>79</v>
      </c>
      <c r="I123" s="7">
        <v>27</v>
      </c>
      <c r="J123" s="8" t="s">
        <v>98</v>
      </c>
      <c r="K123" s="7">
        <v>2703</v>
      </c>
      <c r="L123" s="8" t="s">
        <v>225</v>
      </c>
      <c r="M123" s="7" t="s">
        <v>234</v>
      </c>
      <c r="N123" s="8" t="s">
        <v>235</v>
      </c>
      <c r="O123" s="7" t="s">
        <v>344</v>
      </c>
      <c r="P123" s="8" t="s">
        <v>345</v>
      </c>
      <c r="Q123" s="7" t="s">
        <v>346</v>
      </c>
      <c r="R123" s="8" t="s">
        <v>347</v>
      </c>
      <c r="S123" s="11">
        <v>43734</v>
      </c>
      <c r="T123" s="12" t="s">
        <v>88</v>
      </c>
      <c r="U123" s="12" t="s">
        <v>88</v>
      </c>
      <c r="V123" s="12" t="s">
        <v>88</v>
      </c>
      <c r="W123" s="12" t="s">
        <v>88</v>
      </c>
      <c r="X123" s="12" t="s">
        <v>88</v>
      </c>
      <c r="Y123" s="12" t="s">
        <v>88</v>
      </c>
      <c r="Z123" s="12" t="s">
        <v>88</v>
      </c>
      <c r="AA123" s="12" t="s">
        <v>88</v>
      </c>
      <c r="AB123" s="12" t="s">
        <v>88</v>
      </c>
      <c r="AC123" s="12" t="s">
        <v>88</v>
      </c>
      <c r="AD123" s="12" t="s">
        <v>88</v>
      </c>
      <c r="AE123" s="12" t="s">
        <v>88</v>
      </c>
      <c r="AF123" s="12" t="s">
        <v>88</v>
      </c>
      <c r="AG123" s="12" t="s">
        <v>88</v>
      </c>
      <c r="AH123" s="12" t="s">
        <v>88</v>
      </c>
      <c r="AI123" s="12" t="s">
        <v>88</v>
      </c>
      <c r="AJ123" s="12" t="e">
        <v>#VALUE!</v>
      </c>
      <c r="AK123" s="12" t="s">
        <v>88</v>
      </c>
      <c r="AL123" s="12" t="s">
        <v>88</v>
      </c>
      <c r="AM123" s="12" t="s">
        <v>88</v>
      </c>
      <c r="AN123" s="12" t="s">
        <v>88</v>
      </c>
      <c r="AO123" s="12" t="e">
        <v>#VALUE!</v>
      </c>
      <c r="AP123" s="12" t="s">
        <v>88</v>
      </c>
      <c r="AQ123" s="12" t="s">
        <v>88</v>
      </c>
      <c r="AR123" s="12" t="s">
        <v>88</v>
      </c>
      <c r="AS123" s="12" t="s">
        <v>88</v>
      </c>
      <c r="AT123" s="12" t="s">
        <v>88</v>
      </c>
      <c r="AU123" s="12" t="s">
        <v>88</v>
      </c>
      <c r="AV123" s="12" t="s">
        <v>88</v>
      </c>
      <c r="AW123" s="12" t="s">
        <v>88</v>
      </c>
      <c r="AX123" s="12" t="s">
        <v>88</v>
      </c>
      <c r="AY123" s="12" t="s">
        <v>88</v>
      </c>
      <c r="AZ123" s="12" t="s">
        <v>532</v>
      </c>
      <c r="BA123" s="12" t="s">
        <v>88</v>
      </c>
      <c r="BB123" s="12" t="s">
        <v>88</v>
      </c>
      <c r="BC123" s="12" t="s">
        <v>88</v>
      </c>
      <c r="BD123" s="12" t="s">
        <v>88</v>
      </c>
      <c r="BE123" s="12" t="s">
        <v>88</v>
      </c>
      <c r="BF123" s="12" t="s">
        <v>88</v>
      </c>
      <c r="BG123" s="12" t="s">
        <v>88</v>
      </c>
      <c r="BH123" s="12" t="s">
        <v>88</v>
      </c>
      <c r="BI123" s="12" t="s">
        <v>88</v>
      </c>
      <c r="BJ123" s="12" t="s">
        <v>88</v>
      </c>
      <c r="BK123" s="12" t="s">
        <v>88</v>
      </c>
      <c r="BL123" s="12" t="s">
        <v>88</v>
      </c>
      <c r="BM123" s="12" t="s">
        <v>88</v>
      </c>
      <c r="BN123" s="12" t="s">
        <v>88</v>
      </c>
      <c r="BO123" s="12" t="s">
        <v>88</v>
      </c>
      <c r="BP123" s="12" t="s">
        <v>88</v>
      </c>
      <c r="BQ123" s="12" t="s">
        <v>88</v>
      </c>
      <c r="BR123" s="12" t="s">
        <v>88</v>
      </c>
      <c r="BS123" s="12" t="s">
        <v>88</v>
      </c>
      <c r="BT123" s="12" t="s">
        <v>232</v>
      </c>
      <c r="BU123" s="12" t="s">
        <v>232</v>
      </c>
      <c r="BV123" s="6"/>
      <c r="BW123" s="13"/>
      <c r="BX123" s="13"/>
    </row>
    <row r="124" spans="1:76" ht="30" customHeight="1" x14ac:dyDescent="0.2">
      <c r="A124" s="6">
        <v>2019</v>
      </c>
      <c r="B124" s="7" t="s">
        <v>377</v>
      </c>
      <c r="C124" s="8" t="s">
        <v>524</v>
      </c>
      <c r="D124" s="9">
        <v>736</v>
      </c>
      <c r="E124" s="7" t="s">
        <v>343</v>
      </c>
      <c r="F124" s="7" t="s">
        <v>288</v>
      </c>
      <c r="G124" s="7">
        <v>2</v>
      </c>
      <c r="H124" s="7" t="s">
        <v>79</v>
      </c>
      <c r="I124" s="7">
        <v>27</v>
      </c>
      <c r="J124" s="8" t="s">
        <v>98</v>
      </c>
      <c r="K124" s="7">
        <v>2703</v>
      </c>
      <c r="L124" s="8" t="s">
        <v>225</v>
      </c>
      <c r="M124" s="7" t="s">
        <v>234</v>
      </c>
      <c r="N124" s="8" t="s">
        <v>235</v>
      </c>
      <c r="O124" s="7" t="s">
        <v>344</v>
      </c>
      <c r="P124" s="8" t="s">
        <v>345</v>
      </c>
      <c r="Q124" s="7" t="s">
        <v>346</v>
      </c>
      <c r="R124" s="8" t="s">
        <v>347</v>
      </c>
      <c r="S124" s="11">
        <v>43734</v>
      </c>
      <c r="T124" s="12">
        <v>0.5</v>
      </c>
      <c r="U124" s="12">
        <v>4.74</v>
      </c>
      <c r="V124" s="12">
        <v>9.52</v>
      </c>
      <c r="W124" s="12">
        <v>9.3000000000000007</v>
      </c>
      <c r="X124" s="12">
        <v>9.52</v>
      </c>
      <c r="Y124" s="12">
        <v>335</v>
      </c>
      <c r="Z124" s="12">
        <v>339</v>
      </c>
      <c r="AA124" s="12">
        <v>24</v>
      </c>
      <c r="AB124" s="12">
        <v>24</v>
      </c>
      <c r="AC124" s="12">
        <v>24.8</v>
      </c>
      <c r="AD124" s="12">
        <v>7.83</v>
      </c>
      <c r="AE124" s="12" t="s">
        <v>529</v>
      </c>
      <c r="AF124" s="12" t="s">
        <v>88</v>
      </c>
      <c r="AG124" s="12" t="s">
        <v>375</v>
      </c>
      <c r="AH124" s="12" t="s">
        <v>480</v>
      </c>
      <c r="AI124" s="12" t="s">
        <v>528</v>
      </c>
      <c r="AJ124" s="12">
        <v>3.1161290322580646</v>
      </c>
      <c r="AK124" s="12">
        <v>0.28799999999999998</v>
      </c>
      <c r="AL124" s="12">
        <v>226</v>
      </c>
      <c r="AM124" s="12">
        <v>1.5</v>
      </c>
      <c r="AN124" s="12" t="s">
        <v>504</v>
      </c>
      <c r="AO124" s="12" t="e">
        <v>#VALUE!</v>
      </c>
      <c r="AP124" s="12" t="s">
        <v>529</v>
      </c>
      <c r="AQ124" s="12" t="s">
        <v>375</v>
      </c>
      <c r="AR124" s="12" t="s">
        <v>88</v>
      </c>
      <c r="AS124" s="12" t="s">
        <v>88</v>
      </c>
      <c r="AT124" s="12" t="s">
        <v>88</v>
      </c>
      <c r="AU124" s="12" t="s">
        <v>88</v>
      </c>
      <c r="AV124" s="12" t="s">
        <v>529</v>
      </c>
      <c r="AW124" s="12">
        <v>1.89</v>
      </c>
      <c r="AX124" s="12" t="s">
        <v>531</v>
      </c>
      <c r="AY124" s="12">
        <v>76.599999999999994</v>
      </c>
      <c r="AZ124" s="12" t="s">
        <v>532</v>
      </c>
      <c r="BA124" s="12">
        <v>8.8999999999999996E-2</v>
      </c>
      <c r="BB124" s="12">
        <v>2.84</v>
      </c>
      <c r="BC124" s="12" t="s">
        <v>529</v>
      </c>
      <c r="BD124" s="12" t="s">
        <v>529</v>
      </c>
      <c r="BE124" s="12">
        <v>16.600000000000001</v>
      </c>
      <c r="BF124" s="12">
        <v>5.0000000000000001E-3</v>
      </c>
      <c r="BG124" s="12" t="s">
        <v>480</v>
      </c>
      <c r="BH124" s="12" t="s">
        <v>480</v>
      </c>
      <c r="BI124" s="12">
        <v>2.52</v>
      </c>
      <c r="BJ124" s="12" t="s">
        <v>504</v>
      </c>
      <c r="BK124" s="12">
        <v>168</v>
      </c>
      <c r="BL124" s="12">
        <v>120</v>
      </c>
      <c r="BM124" s="12">
        <v>133</v>
      </c>
      <c r="BN124" s="12">
        <v>0.214</v>
      </c>
      <c r="BO124" s="12">
        <v>0.106</v>
      </c>
      <c r="BP124" s="12">
        <v>7.8E-2</v>
      </c>
      <c r="BQ124" s="12" t="s">
        <v>88</v>
      </c>
      <c r="BR124" s="12" t="s">
        <v>88</v>
      </c>
      <c r="BS124" s="12">
        <v>7.2999999999999995E-2</v>
      </c>
      <c r="BT124" s="12">
        <f>+AD124*U124*(0.0036*T124)</f>
        <v>6.680556E-2</v>
      </c>
      <c r="BU124" s="12">
        <f>+T124*U124*AL124*0.0036</f>
        <v>1.9282319999999999</v>
      </c>
      <c r="BV124" s="6"/>
      <c r="BW124" s="13"/>
      <c r="BX124" s="13"/>
    </row>
    <row r="125" spans="1:76" ht="30" customHeight="1" x14ac:dyDescent="0.2">
      <c r="A125" s="6">
        <v>2019</v>
      </c>
      <c r="B125" s="7" t="s">
        <v>377</v>
      </c>
      <c r="C125" s="8" t="s">
        <v>524</v>
      </c>
      <c r="D125" s="9">
        <v>736</v>
      </c>
      <c r="E125" s="7" t="s">
        <v>343</v>
      </c>
      <c r="F125" s="7" t="s">
        <v>288</v>
      </c>
      <c r="G125" s="7">
        <v>2</v>
      </c>
      <c r="H125" s="7" t="s">
        <v>79</v>
      </c>
      <c r="I125" s="7">
        <v>27</v>
      </c>
      <c r="J125" s="8" t="s">
        <v>98</v>
      </c>
      <c r="K125" s="7">
        <v>2703</v>
      </c>
      <c r="L125" s="8" t="s">
        <v>225</v>
      </c>
      <c r="M125" s="7" t="s">
        <v>234</v>
      </c>
      <c r="N125" s="8" t="s">
        <v>235</v>
      </c>
      <c r="O125" s="7" t="s">
        <v>344</v>
      </c>
      <c r="P125" s="8" t="s">
        <v>345</v>
      </c>
      <c r="Q125" s="7" t="s">
        <v>346</v>
      </c>
      <c r="R125" s="8" t="s">
        <v>347</v>
      </c>
      <c r="S125" s="11">
        <v>43734</v>
      </c>
      <c r="T125" s="12" t="s">
        <v>88</v>
      </c>
      <c r="U125" s="12" t="s">
        <v>88</v>
      </c>
      <c r="V125" s="12" t="s">
        <v>88</v>
      </c>
      <c r="W125" s="12" t="s">
        <v>88</v>
      </c>
      <c r="X125" s="12" t="s">
        <v>88</v>
      </c>
      <c r="Y125" s="12" t="s">
        <v>88</v>
      </c>
      <c r="Z125" s="12" t="s">
        <v>88</v>
      </c>
      <c r="AA125" s="12" t="s">
        <v>88</v>
      </c>
      <c r="AB125" s="12" t="s">
        <v>88</v>
      </c>
      <c r="AC125" s="12" t="s">
        <v>88</v>
      </c>
      <c r="AD125" s="12" t="s">
        <v>88</v>
      </c>
      <c r="AE125" s="12" t="s">
        <v>88</v>
      </c>
      <c r="AF125" s="12" t="s">
        <v>88</v>
      </c>
      <c r="AG125" s="12" t="s">
        <v>88</v>
      </c>
      <c r="AH125" s="12" t="s">
        <v>88</v>
      </c>
      <c r="AI125" s="12" t="s">
        <v>88</v>
      </c>
      <c r="AJ125" s="12" t="e">
        <v>#VALUE!</v>
      </c>
      <c r="AK125" s="12" t="s">
        <v>88</v>
      </c>
      <c r="AL125" s="12" t="s">
        <v>88</v>
      </c>
      <c r="AM125" s="12" t="s">
        <v>88</v>
      </c>
      <c r="AN125" s="12" t="s">
        <v>88</v>
      </c>
      <c r="AO125" s="12" t="e">
        <v>#VALUE!</v>
      </c>
      <c r="AP125" s="12" t="s">
        <v>88</v>
      </c>
      <c r="AQ125" s="12" t="s">
        <v>88</v>
      </c>
      <c r="AR125" s="12" t="s">
        <v>88</v>
      </c>
      <c r="AS125" s="12" t="s">
        <v>88</v>
      </c>
      <c r="AT125" s="12" t="s">
        <v>88</v>
      </c>
      <c r="AU125" s="12" t="s">
        <v>88</v>
      </c>
      <c r="AV125" s="12" t="s">
        <v>88</v>
      </c>
      <c r="AW125" s="12" t="s">
        <v>88</v>
      </c>
      <c r="AX125" s="12" t="s">
        <v>88</v>
      </c>
      <c r="AY125" s="12" t="s">
        <v>88</v>
      </c>
      <c r="AZ125" s="12" t="s">
        <v>532</v>
      </c>
      <c r="BA125" s="12" t="s">
        <v>88</v>
      </c>
      <c r="BB125" s="12" t="s">
        <v>88</v>
      </c>
      <c r="BC125" s="12" t="s">
        <v>88</v>
      </c>
      <c r="BD125" s="12" t="s">
        <v>88</v>
      </c>
      <c r="BE125" s="12" t="s">
        <v>88</v>
      </c>
      <c r="BF125" s="12" t="s">
        <v>88</v>
      </c>
      <c r="BG125" s="12" t="s">
        <v>88</v>
      </c>
      <c r="BH125" s="12" t="s">
        <v>88</v>
      </c>
      <c r="BI125" s="12" t="s">
        <v>88</v>
      </c>
      <c r="BJ125" s="12" t="s">
        <v>88</v>
      </c>
      <c r="BK125" s="12" t="s">
        <v>88</v>
      </c>
      <c r="BL125" s="12" t="s">
        <v>88</v>
      </c>
      <c r="BM125" s="12" t="s">
        <v>88</v>
      </c>
      <c r="BN125" s="12" t="s">
        <v>88</v>
      </c>
      <c r="BO125" s="12" t="s">
        <v>88</v>
      </c>
      <c r="BP125" s="12" t="s">
        <v>88</v>
      </c>
      <c r="BQ125" s="12" t="s">
        <v>88</v>
      </c>
      <c r="BR125" s="12" t="s">
        <v>88</v>
      </c>
      <c r="BS125" s="12" t="s">
        <v>88</v>
      </c>
      <c r="BT125" s="12" t="s">
        <v>232</v>
      </c>
      <c r="BU125" s="12" t="s">
        <v>232</v>
      </c>
      <c r="BV125" s="6"/>
      <c r="BW125" s="13"/>
      <c r="BX125" s="13"/>
    </row>
    <row r="126" spans="1:76" ht="30" customHeight="1" x14ac:dyDescent="0.2">
      <c r="A126" s="6">
        <v>2019</v>
      </c>
      <c r="B126" s="7" t="s">
        <v>377</v>
      </c>
      <c r="C126" s="8" t="s">
        <v>524</v>
      </c>
      <c r="D126" s="9">
        <v>736</v>
      </c>
      <c r="E126" s="7" t="s">
        <v>343</v>
      </c>
      <c r="F126" s="7" t="s">
        <v>288</v>
      </c>
      <c r="G126" s="7">
        <v>2</v>
      </c>
      <c r="H126" s="7" t="s">
        <v>79</v>
      </c>
      <c r="I126" s="7">
        <v>27</v>
      </c>
      <c r="J126" s="8" t="s">
        <v>98</v>
      </c>
      <c r="K126" s="7">
        <v>2703</v>
      </c>
      <c r="L126" s="8" t="s">
        <v>225</v>
      </c>
      <c r="M126" s="7" t="s">
        <v>234</v>
      </c>
      <c r="N126" s="8" t="s">
        <v>235</v>
      </c>
      <c r="O126" s="7" t="s">
        <v>344</v>
      </c>
      <c r="P126" s="8" t="s">
        <v>345</v>
      </c>
      <c r="Q126" s="7" t="s">
        <v>346</v>
      </c>
      <c r="R126" s="8" t="s">
        <v>347</v>
      </c>
      <c r="S126" s="11">
        <v>43679</v>
      </c>
      <c r="T126" s="12">
        <v>12</v>
      </c>
      <c r="U126" s="12">
        <v>0.4</v>
      </c>
      <c r="V126" s="12">
        <v>7.34</v>
      </c>
      <c r="W126" s="12">
        <v>7</v>
      </c>
      <c r="X126" s="12">
        <v>7.69</v>
      </c>
      <c r="Y126" s="12">
        <v>517</v>
      </c>
      <c r="Z126" s="12">
        <v>717</v>
      </c>
      <c r="AA126" s="12">
        <v>24.8</v>
      </c>
      <c r="AB126" s="12">
        <v>29</v>
      </c>
      <c r="AC126" s="12">
        <v>396</v>
      </c>
      <c r="AD126" s="12">
        <v>96.2</v>
      </c>
      <c r="AE126" s="12" t="s">
        <v>529</v>
      </c>
      <c r="AF126" s="12" t="s">
        <v>88</v>
      </c>
      <c r="AG126" s="12" t="s">
        <v>375</v>
      </c>
      <c r="AH126" s="12">
        <v>0.35</v>
      </c>
      <c r="AI126" s="12" t="s">
        <v>528</v>
      </c>
      <c r="AJ126" s="12">
        <v>46.967741935483872</v>
      </c>
      <c r="AK126" s="12">
        <v>0.42099999999999999</v>
      </c>
      <c r="AL126" s="12">
        <v>451</v>
      </c>
      <c r="AM126" s="12">
        <v>0.7</v>
      </c>
      <c r="AN126" s="12">
        <v>6.49</v>
      </c>
      <c r="AO126" s="12" t="e">
        <v>#VALUE!</v>
      </c>
      <c r="AP126" s="12">
        <v>0.219</v>
      </c>
      <c r="AQ126" s="12" t="s">
        <v>375</v>
      </c>
      <c r="AR126" s="12" t="s">
        <v>88</v>
      </c>
      <c r="AS126" s="12" t="s">
        <v>88</v>
      </c>
      <c r="AT126" s="12" t="s">
        <v>88</v>
      </c>
      <c r="AU126" s="12" t="s">
        <v>88</v>
      </c>
      <c r="AV126" s="12">
        <v>3.72</v>
      </c>
      <c r="AW126" s="12">
        <v>29</v>
      </c>
      <c r="AX126" s="12">
        <v>1.31</v>
      </c>
      <c r="AY126" s="12">
        <v>38.1</v>
      </c>
      <c r="AZ126" s="12" t="s">
        <v>532</v>
      </c>
      <c r="BA126" s="12">
        <v>0.115</v>
      </c>
      <c r="BB126" s="12">
        <v>6.98</v>
      </c>
      <c r="BC126" s="12">
        <v>0.29099999999999998</v>
      </c>
      <c r="BD126" s="12">
        <v>6.3E-2</v>
      </c>
      <c r="BE126" s="12">
        <v>18.2</v>
      </c>
      <c r="BF126" s="12">
        <v>0.60099999999999998</v>
      </c>
      <c r="BG126" s="12" t="s">
        <v>480</v>
      </c>
      <c r="BH126" s="12" t="s">
        <v>480</v>
      </c>
      <c r="BI126" s="12">
        <v>7.49</v>
      </c>
      <c r="BJ126" s="12">
        <v>41.7</v>
      </c>
      <c r="BK126" s="12">
        <v>176</v>
      </c>
      <c r="BL126" s="12">
        <v>201</v>
      </c>
      <c r="BM126" s="12">
        <v>264</v>
      </c>
      <c r="BN126" s="12">
        <v>0.36</v>
      </c>
      <c r="BO126" s="12">
        <v>0.14399999999999999</v>
      </c>
      <c r="BP126" s="12">
        <v>9.4E-2</v>
      </c>
      <c r="BQ126" s="12" t="s">
        <v>88</v>
      </c>
      <c r="BR126" s="12" t="s">
        <v>88</v>
      </c>
      <c r="BS126" s="12">
        <v>0.16400000000000001</v>
      </c>
      <c r="BT126" s="12">
        <f>+AD126*U126*(0.0036*T126)</f>
        <v>1.6623360000000003</v>
      </c>
      <c r="BU126" s="12">
        <f>+T126*U126*AL126*0.0036</f>
        <v>7.7932800000000002</v>
      </c>
      <c r="BV126" s="6"/>
      <c r="BW126" s="13"/>
      <c r="BX126" s="13"/>
    </row>
    <row r="127" spans="1:76" ht="30" customHeight="1" x14ac:dyDescent="0.2">
      <c r="A127" s="6">
        <v>2019</v>
      </c>
      <c r="B127" s="7" t="s">
        <v>377</v>
      </c>
      <c r="C127" s="8" t="s">
        <v>524</v>
      </c>
      <c r="D127" s="9">
        <v>736</v>
      </c>
      <c r="E127" s="7" t="s">
        <v>343</v>
      </c>
      <c r="F127" s="7" t="s">
        <v>288</v>
      </c>
      <c r="G127" s="7">
        <v>2</v>
      </c>
      <c r="H127" s="7" t="s">
        <v>79</v>
      </c>
      <c r="I127" s="7">
        <v>27</v>
      </c>
      <c r="J127" s="8" t="s">
        <v>98</v>
      </c>
      <c r="K127" s="7">
        <v>2703</v>
      </c>
      <c r="L127" s="8" t="s">
        <v>225</v>
      </c>
      <c r="M127" s="7" t="s">
        <v>234</v>
      </c>
      <c r="N127" s="8" t="s">
        <v>235</v>
      </c>
      <c r="O127" s="7" t="s">
        <v>344</v>
      </c>
      <c r="P127" s="8" t="s">
        <v>345</v>
      </c>
      <c r="Q127" s="7" t="s">
        <v>346</v>
      </c>
      <c r="R127" s="8" t="s">
        <v>347</v>
      </c>
      <c r="S127" s="11">
        <v>43786</v>
      </c>
      <c r="T127" s="12">
        <v>0.33</v>
      </c>
      <c r="U127" s="12">
        <v>0.52</v>
      </c>
      <c r="V127" s="12">
        <v>6.81</v>
      </c>
      <c r="W127" s="12">
        <v>6.7</v>
      </c>
      <c r="X127" s="12">
        <v>6.75</v>
      </c>
      <c r="Y127" s="12">
        <v>1721</v>
      </c>
      <c r="Z127" s="12">
        <v>1732</v>
      </c>
      <c r="AA127" s="12">
        <v>24.9</v>
      </c>
      <c r="AB127" s="12">
        <v>25.1</v>
      </c>
      <c r="AC127" s="12">
        <v>556</v>
      </c>
      <c r="AD127" s="12">
        <v>443</v>
      </c>
      <c r="AE127" s="12" t="s">
        <v>529</v>
      </c>
      <c r="AF127" s="12" t="s">
        <v>88</v>
      </c>
      <c r="AG127" s="12" t="s">
        <v>375</v>
      </c>
      <c r="AH127" s="12">
        <v>0.54900000000000004</v>
      </c>
      <c r="AI127" s="12" t="s">
        <v>528</v>
      </c>
      <c r="AJ127" s="12">
        <v>71.806451612903231</v>
      </c>
      <c r="AK127" s="12">
        <v>5.4</v>
      </c>
      <c r="AL127" s="12">
        <v>112</v>
      </c>
      <c r="AM127" s="12">
        <v>0.5</v>
      </c>
      <c r="AN127" s="12">
        <v>48.8</v>
      </c>
      <c r="AO127" s="12">
        <v>36.07058823529411</v>
      </c>
      <c r="AP127" s="12">
        <v>0.126</v>
      </c>
      <c r="AQ127" s="12" t="s">
        <v>375</v>
      </c>
      <c r="AR127" s="12" t="s">
        <v>88</v>
      </c>
      <c r="AS127" s="12" t="s">
        <v>88</v>
      </c>
      <c r="AT127" s="12" t="s">
        <v>88</v>
      </c>
      <c r="AU127" s="12" t="s">
        <v>88</v>
      </c>
      <c r="AV127" s="12">
        <v>0.12</v>
      </c>
      <c r="AW127" s="12">
        <v>29</v>
      </c>
      <c r="AX127" s="12" t="s">
        <v>531</v>
      </c>
      <c r="AY127" s="12">
        <v>601</v>
      </c>
      <c r="AZ127" s="12" t="s">
        <v>532</v>
      </c>
      <c r="BA127" s="12" t="s">
        <v>529</v>
      </c>
      <c r="BB127" s="12">
        <v>0.54900000000000004</v>
      </c>
      <c r="BC127" s="12" t="s">
        <v>529</v>
      </c>
      <c r="BD127" s="12" t="s">
        <v>529</v>
      </c>
      <c r="BE127" s="12">
        <v>37.799999999999997</v>
      </c>
      <c r="BF127" s="12">
        <v>7.0000000000000001E-3</v>
      </c>
      <c r="BG127" s="12" t="s">
        <v>480</v>
      </c>
      <c r="BH127" s="12" t="s">
        <v>480</v>
      </c>
      <c r="BI127" s="12">
        <v>1.71</v>
      </c>
      <c r="BJ127" s="12">
        <v>13.9</v>
      </c>
      <c r="BK127" s="12">
        <v>361</v>
      </c>
      <c r="BL127" s="12">
        <v>805</v>
      </c>
      <c r="BM127" s="12">
        <v>882</v>
      </c>
      <c r="BN127" s="12">
        <v>0.73</v>
      </c>
      <c r="BO127" s="12">
        <v>0.23200000000000001</v>
      </c>
      <c r="BP127" s="12">
        <v>0.13</v>
      </c>
      <c r="BQ127" s="12" t="s">
        <v>88</v>
      </c>
      <c r="BR127" s="12" t="s">
        <v>88</v>
      </c>
      <c r="BS127" s="12">
        <v>3.5000000000000003E-2</v>
      </c>
      <c r="BT127" s="12">
        <f>+AD127*U127*(0.0036*T127)</f>
        <v>0.27366768000000002</v>
      </c>
      <c r="BU127" s="12">
        <f>+T127*U127*AL127*0.0036</f>
        <v>6.9189120000000007E-2</v>
      </c>
      <c r="BV127" s="6"/>
      <c r="BW127" s="13"/>
      <c r="BX127" s="13"/>
    </row>
    <row r="128" spans="1:76" ht="30" customHeight="1" x14ac:dyDescent="0.2">
      <c r="A128" s="6">
        <v>2019</v>
      </c>
      <c r="B128" s="7" t="s">
        <v>377</v>
      </c>
      <c r="C128" s="8" t="s">
        <v>524</v>
      </c>
      <c r="D128" s="9">
        <v>885</v>
      </c>
      <c r="E128" s="7" t="s">
        <v>555</v>
      </c>
      <c r="F128" s="7" t="s">
        <v>288</v>
      </c>
      <c r="G128" s="7">
        <v>2</v>
      </c>
      <c r="H128" s="7" t="s">
        <v>79</v>
      </c>
      <c r="I128" s="7">
        <v>23</v>
      </c>
      <c r="J128" s="8" t="s">
        <v>289</v>
      </c>
      <c r="K128" s="7">
        <v>2310</v>
      </c>
      <c r="L128" s="8" t="s">
        <v>323</v>
      </c>
      <c r="M128" s="7" t="s">
        <v>324</v>
      </c>
      <c r="N128" s="8" t="s">
        <v>325</v>
      </c>
      <c r="O128" s="7" t="s">
        <v>331</v>
      </c>
      <c r="P128" s="8" t="s">
        <v>332</v>
      </c>
      <c r="Q128" s="7" t="s">
        <v>556</v>
      </c>
      <c r="R128" s="8" t="s">
        <v>557</v>
      </c>
      <c r="S128" s="11">
        <v>43786</v>
      </c>
      <c r="T128" s="12">
        <v>3</v>
      </c>
      <c r="U128" s="12">
        <v>0.42</v>
      </c>
      <c r="V128" s="12">
        <v>7.99</v>
      </c>
      <c r="W128" s="12">
        <v>7.35</v>
      </c>
      <c r="X128" s="12">
        <v>8.16</v>
      </c>
      <c r="Y128" s="12">
        <v>124.2</v>
      </c>
      <c r="Z128" s="12">
        <v>173.3</v>
      </c>
      <c r="AA128" s="12">
        <v>21.8</v>
      </c>
      <c r="AB128" s="12">
        <v>23.6</v>
      </c>
      <c r="AC128" s="12">
        <v>261</v>
      </c>
      <c r="AD128" s="12">
        <v>72.8</v>
      </c>
      <c r="AE128" s="12" t="s">
        <v>529</v>
      </c>
      <c r="AF128" s="12" t="s">
        <v>88</v>
      </c>
      <c r="AG128" s="12" t="s">
        <v>375</v>
      </c>
      <c r="AH128" s="12" t="s">
        <v>480</v>
      </c>
      <c r="AI128" s="12">
        <v>0.69599999999999995</v>
      </c>
      <c r="AJ128" s="12">
        <v>1.9193548387096775</v>
      </c>
      <c r="AK128" s="12" t="s">
        <v>361</v>
      </c>
      <c r="AL128" s="12">
        <v>543</v>
      </c>
      <c r="AM128" s="12">
        <v>0.1</v>
      </c>
      <c r="AN128" s="12" t="s">
        <v>504</v>
      </c>
      <c r="AO128" s="12" t="e">
        <v>#VALUE!</v>
      </c>
      <c r="AP128" s="12">
        <v>0.124</v>
      </c>
      <c r="AQ128" s="12" t="s">
        <v>375</v>
      </c>
      <c r="AR128" s="12" t="s">
        <v>88</v>
      </c>
      <c r="AS128" s="12" t="s">
        <v>88</v>
      </c>
      <c r="AT128" s="12" t="s">
        <v>88</v>
      </c>
      <c r="AU128" s="12" t="s">
        <v>88</v>
      </c>
      <c r="AV128" s="12" t="s">
        <v>529</v>
      </c>
      <c r="AW128" s="12" t="s">
        <v>530</v>
      </c>
      <c r="AX128" s="12" t="s">
        <v>531</v>
      </c>
      <c r="AY128" s="12" t="s">
        <v>375</v>
      </c>
      <c r="AZ128" s="12" t="s">
        <v>532</v>
      </c>
      <c r="BA128" s="12" t="s">
        <v>529</v>
      </c>
      <c r="BB128" s="12">
        <v>0.17899999999999999</v>
      </c>
      <c r="BC128" s="12">
        <v>0.38</v>
      </c>
      <c r="BD128" s="12" t="s">
        <v>529</v>
      </c>
      <c r="BE128" s="12">
        <v>23.6</v>
      </c>
      <c r="BF128" s="12">
        <v>4.4999999999999998E-2</v>
      </c>
      <c r="BG128" s="12" t="s">
        <v>480</v>
      </c>
      <c r="BH128" s="12" t="s">
        <v>480</v>
      </c>
      <c r="BI128" s="12" t="s">
        <v>558</v>
      </c>
      <c r="BJ128" s="12" t="s">
        <v>504</v>
      </c>
      <c r="BK128" s="12">
        <v>62.6</v>
      </c>
      <c r="BL128" s="12">
        <v>24.6</v>
      </c>
      <c r="BM128" s="12">
        <v>50.8</v>
      </c>
      <c r="BN128" s="12">
        <v>0.626</v>
      </c>
      <c r="BO128" s="12">
        <v>0.38200000000000001</v>
      </c>
      <c r="BP128" s="12">
        <v>0.24199999999999999</v>
      </c>
      <c r="BQ128" s="12" t="s">
        <v>88</v>
      </c>
      <c r="BR128" s="12" t="s">
        <v>88</v>
      </c>
      <c r="BS128" s="12">
        <v>2.7E-2</v>
      </c>
      <c r="BT128" s="12">
        <f>+AD128*U128*(0.0036*T128)</f>
        <v>0.33022079999999998</v>
      </c>
      <c r="BU128" s="12">
        <f>+T128*U128*AL128*0.0036</f>
        <v>2.4630479999999997</v>
      </c>
      <c r="BV128" s="6"/>
      <c r="BW128" s="13"/>
      <c r="BX128" s="13"/>
    </row>
    <row r="129" spans="1:76" ht="30" customHeight="1" x14ac:dyDescent="0.2">
      <c r="A129" s="6">
        <v>2019</v>
      </c>
      <c r="B129" s="7" t="s">
        <v>377</v>
      </c>
      <c r="C129" s="8" t="s">
        <v>559</v>
      </c>
      <c r="D129" s="9">
        <v>686</v>
      </c>
      <c r="E129" s="7" t="s">
        <v>301</v>
      </c>
      <c r="F129" s="7" t="s">
        <v>241</v>
      </c>
      <c r="G129" s="7">
        <v>2</v>
      </c>
      <c r="H129" s="7" t="s">
        <v>79</v>
      </c>
      <c r="I129" s="7">
        <v>27</v>
      </c>
      <c r="J129" s="8" t="s">
        <v>98</v>
      </c>
      <c r="K129" s="7">
        <v>2701</v>
      </c>
      <c r="L129" s="8" t="s">
        <v>99</v>
      </c>
      <c r="M129" s="7" t="s">
        <v>250</v>
      </c>
      <c r="N129" s="8" t="s">
        <v>251</v>
      </c>
      <c r="O129" s="7" t="s">
        <v>302</v>
      </c>
      <c r="P129" s="8" t="s">
        <v>303</v>
      </c>
      <c r="Q129" s="7" t="s">
        <v>560</v>
      </c>
      <c r="R129" s="8" t="s">
        <v>561</v>
      </c>
      <c r="S129" s="11">
        <v>43714</v>
      </c>
      <c r="T129" s="12">
        <v>6.5</v>
      </c>
      <c r="U129" s="12">
        <v>11.8</v>
      </c>
      <c r="V129" s="12">
        <v>7.49</v>
      </c>
      <c r="W129" s="12">
        <v>7.42</v>
      </c>
      <c r="X129" s="12">
        <v>7.67</v>
      </c>
      <c r="Y129" s="12">
        <v>52.9</v>
      </c>
      <c r="Z129" s="12">
        <v>63</v>
      </c>
      <c r="AA129" s="12">
        <v>18.2</v>
      </c>
      <c r="AB129" s="12">
        <v>20.7</v>
      </c>
      <c r="AC129" s="12">
        <v>12</v>
      </c>
      <c r="AD129" s="12">
        <v>2</v>
      </c>
      <c r="AE129" s="12" t="s">
        <v>529</v>
      </c>
      <c r="AF129" s="12" t="s">
        <v>88</v>
      </c>
      <c r="AG129" s="12" t="s">
        <v>375</v>
      </c>
      <c r="AH129" s="12">
        <v>0.123</v>
      </c>
      <c r="AI129" s="12">
        <v>0.33700000000000002</v>
      </c>
      <c r="AJ129" s="12" t="e">
        <v>#VALUE!</v>
      </c>
      <c r="AK129" s="12" t="s">
        <v>361</v>
      </c>
      <c r="AL129" s="12">
        <v>416</v>
      </c>
      <c r="AM129" s="12" t="s">
        <v>480</v>
      </c>
      <c r="AN129" s="12" t="s">
        <v>504</v>
      </c>
      <c r="AO129" s="12" t="e">
        <v>#VALUE!</v>
      </c>
      <c r="AP129" s="12">
        <v>0.79</v>
      </c>
      <c r="AQ129" s="12" t="s">
        <v>375</v>
      </c>
      <c r="AR129" s="12" t="s">
        <v>88</v>
      </c>
      <c r="AS129" s="12" t="s">
        <v>88</v>
      </c>
      <c r="AT129" s="12" t="s">
        <v>88</v>
      </c>
      <c r="AU129" s="12" t="s">
        <v>88</v>
      </c>
      <c r="AV129" s="12" t="s">
        <v>529</v>
      </c>
      <c r="AW129" s="12">
        <v>1.61</v>
      </c>
      <c r="AX129" s="12" t="s">
        <v>531</v>
      </c>
      <c r="AY129" s="12" t="s">
        <v>375</v>
      </c>
      <c r="AZ129" s="12">
        <v>35.4</v>
      </c>
      <c r="BA129" s="12" t="s">
        <v>529</v>
      </c>
      <c r="BB129" s="12" t="s">
        <v>529</v>
      </c>
      <c r="BC129" s="12">
        <v>0.105</v>
      </c>
      <c r="BD129" s="12" t="s">
        <v>529</v>
      </c>
      <c r="BE129" s="12">
        <v>14.4</v>
      </c>
      <c r="BF129" s="12" t="s">
        <v>533</v>
      </c>
      <c r="BG129" s="12" t="s">
        <v>480</v>
      </c>
      <c r="BH129" s="12" t="s">
        <v>480</v>
      </c>
      <c r="BI129" s="12" t="s">
        <v>558</v>
      </c>
      <c r="BJ129" s="12" t="s">
        <v>504</v>
      </c>
      <c r="BK129" s="12">
        <v>31.8</v>
      </c>
      <c r="BL129" s="12">
        <v>15.7</v>
      </c>
      <c r="BM129" s="12">
        <v>27.2</v>
      </c>
      <c r="BN129" s="12">
        <v>0.63700000000000001</v>
      </c>
      <c r="BO129" s="12">
        <v>0.35</v>
      </c>
      <c r="BP129" s="12">
        <v>0.22800000000000001</v>
      </c>
      <c r="BQ129" s="12" t="s">
        <v>88</v>
      </c>
      <c r="BR129" s="12" t="s">
        <v>88</v>
      </c>
      <c r="BS129" s="12">
        <v>5.0000000000000001E-3</v>
      </c>
      <c r="BT129" s="12">
        <f>+AD129*U129*(0.0036*T129)</f>
        <v>0.55224000000000006</v>
      </c>
      <c r="BU129" s="12">
        <f>+T129*U129*AL129*0.0036</f>
        <v>114.86592</v>
      </c>
      <c r="BV129" s="6"/>
      <c r="BW129" s="13"/>
      <c r="BX129" s="13"/>
    </row>
    <row r="130" spans="1:76" ht="30" customHeight="1" x14ac:dyDescent="0.2">
      <c r="A130" s="6">
        <v>2019</v>
      </c>
      <c r="B130" s="7" t="s">
        <v>377</v>
      </c>
      <c r="C130" s="8" t="s">
        <v>559</v>
      </c>
      <c r="D130" s="9">
        <v>129</v>
      </c>
      <c r="E130" s="7" t="s">
        <v>492</v>
      </c>
      <c r="F130" s="7" t="s">
        <v>78</v>
      </c>
      <c r="G130" s="7">
        <v>2</v>
      </c>
      <c r="H130" s="7" t="s">
        <v>79</v>
      </c>
      <c r="I130" s="7">
        <v>26</v>
      </c>
      <c r="J130" s="8" t="s">
        <v>80</v>
      </c>
      <c r="K130" s="7">
        <v>2620</v>
      </c>
      <c r="L130" s="8" t="s">
        <v>81</v>
      </c>
      <c r="M130" s="7" t="s">
        <v>82</v>
      </c>
      <c r="N130" s="8" t="s">
        <v>83</v>
      </c>
      <c r="O130" s="7" t="s">
        <v>493</v>
      </c>
      <c r="P130" s="8" t="s">
        <v>494</v>
      </c>
      <c r="Q130" s="7" t="s">
        <v>495</v>
      </c>
      <c r="R130" s="8" t="s">
        <v>494</v>
      </c>
      <c r="S130" s="11">
        <v>43802</v>
      </c>
      <c r="T130" s="12" t="s">
        <v>88</v>
      </c>
      <c r="U130" s="12" t="s">
        <v>88</v>
      </c>
      <c r="V130" s="12" t="s">
        <v>88</v>
      </c>
      <c r="W130" s="12" t="s">
        <v>88</v>
      </c>
      <c r="X130" s="12" t="s">
        <v>88</v>
      </c>
      <c r="Y130" s="12" t="s">
        <v>88</v>
      </c>
      <c r="Z130" s="12" t="s">
        <v>88</v>
      </c>
      <c r="AA130" s="12" t="s">
        <v>88</v>
      </c>
      <c r="AB130" s="12" t="s">
        <v>88</v>
      </c>
      <c r="AC130" s="12" t="s">
        <v>88</v>
      </c>
      <c r="AD130" s="12" t="s">
        <v>88</v>
      </c>
      <c r="AE130" s="12" t="s">
        <v>88</v>
      </c>
      <c r="AF130" s="12" t="s">
        <v>88</v>
      </c>
      <c r="AG130" s="12" t="s">
        <v>88</v>
      </c>
      <c r="AH130" s="12" t="s">
        <v>88</v>
      </c>
      <c r="AI130" s="12" t="s">
        <v>88</v>
      </c>
      <c r="AJ130" s="12" t="e">
        <v>#VALUE!</v>
      </c>
      <c r="AK130" s="12" t="s">
        <v>88</v>
      </c>
      <c r="AL130" s="12" t="s">
        <v>88</v>
      </c>
      <c r="AM130" s="12" t="s">
        <v>88</v>
      </c>
      <c r="AN130" s="12" t="s">
        <v>88</v>
      </c>
      <c r="AO130" s="12" t="e">
        <v>#VALUE!</v>
      </c>
      <c r="AP130" s="12" t="s">
        <v>88</v>
      </c>
      <c r="AQ130" s="12" t="s">
        <v>88</v>
      </c>
      <c r="AR130" s="12" t="s">
        <v>88</v>
      </c>
      <c r="AS130" s="12" t="s">
        <v>88</v>
      </c>
      <c r="AT130" s="12" t="s">
        <v>88</v>
      </c>
      <c r="AU130" s="12" t="s">
        <v>88</v>
      </c>
      <c r="AV130" s="12" t="s">
        <v>88</v>
      </c>
      <c r="AW130" s="12" t="s">
        <v>88</v>
      </c>
      <c r="AX130" s="12" t="s">
        <v>88</v>
      </c>
      <c r="AY130" s="12" t="s">
        <v>88</v>
      </c>
      <c r="AZ130" s="12" t="s">
        <v>88</v>
      </c>
      <c r="BA130" s="12" t="s">
        <v>88</v>
      </c>
      <c r="BB130" s="12" t="s">
        <v>88</v>
      </c>
      <c r="BC130" s="12" t="s">
        <v>88</v>
      </c>
      <c r="BD130" s="12" t="s">
        <v>88</v>
      </c>
      <c r="BE130" s="12" t="s">
        <v>88</v>
      </c>
      <c r="BF130" s="12" t="s">
        <v>88</v>
      </c>
      <c r="BG130" s="12" t="s">
        <v>88</v>
      </c>
      <c r="BH130" s="12" t="s">
        <v>88</v>
      </c>
      <c r="BI130" s="12" t="s">
        <v>88</v>
      </c>
      <c r="BJ130" s="12" t="s">
        <v>88</v>
      </c>
      <c r="BK130" s="12" t="s">
        <v>88</v>
      </c>
      <c r="BL130" s="12" t="s">
        <v>88</v>
      </c>
      <c r="BM130" s="12" t="s">
        <v>88</v>
      </c>
      <c r="BN130" s="12" t="s">
        <v>88</v>
      </c>
      <c r="BO130" s="12" t="s">
        <v>88</v>
      </c>
      <c r="BP130" s="12" t="s">
        <v>88</v>
      </c>
      <c r="BQ130" s="12" t="s">
        <v>88</v>
      </c>
      <c r="BR130" s="12" t="s">
        <v>88</v>
      </c>
      <c r="BS130" s="12" t="s">
        <v>88</v>
      </c>
      <c r="BT130" s="12" t="s">
        <v>232</v>
      </c>
      <c r="BU130" s="12" t="s">
        <v>232</v>
      </c>
      <c r="BV130" s="6"/>
      <c r="BW130" s="13"/>
      <c r="BX130" s="13"/>
    </row>
    <row r="131" spans="1:76" ht="30" customHeight="1" x14ac:dyDescent="0.2">
      <c r="A131" s="6">
        <v>2019</v>
      </c>
      <c r="B131" s="7" t="s">
        <v>377</v>
      </c>
      <c r="C131" s="8" t="s">
        <v>559</v>
      </c>
      <c r="D131" s="9">
        <v>809</v>
      </c>
      <c r="E131" s="7" t="s">
        <v>562</v>
      </c>
      <c r="F131" s="7" t="s">
        <v>78</v>
      </c>
      <c r="G131" s="7">
        <v>2</v>
      </c>
      <c r="H131" s="7" t="s">
        <v>79</v>
      </c>
      <c r="I131" s="7">
        <v>26</v>
      </c>
      <c r="J131" s="8" t="s">
        <v>80</v>
      </c>
      <c r="K131" s="7">
        <v>2620</v>
      </c>
      <c r="L131" s="8" t="s">
        <v>81</v>
      </c>
      <c r="M131" s="7" t="s">
        <v>82</v>
      </c>
      <c r="N131" s="8" t="s">
        <v>83</v>
      </c>
      <c r="O131" s="7" t="s">
        <v>493</v>
      </c>
      <c r="P131" s="8" t="s">
        <v>494</v>
      </c>
      <c r="Q131" s="7" t="s">
        <v>563</v>
      </c>
      <c r="R131" s="8"/>
      <c r="S131" s="11">
        <v>43782</v>
      </c>
      <c r="T131" s="12">
        <v>7.5</v>
      </c>
      <c r="U131" s="12">
        <v>1.44</v>
      </c>
      <c r="V131" s="12">
        <v>8.3800000000000008</v>
      </c>
      <c r="W131" s="12">
        <v>8.1300000000000008</v>
      </c>
      <c r="X131" s="12">
        <v>8.34</v>
      </c>
      <c r="Y131" s="12">
        <v>984</v>
      </c>
      <c r="Z131" s="12">
        <v>1186</v>
      </c>
      <c r="AA131" s="12">
        <v>24.4</v>
      </c>
      <c r="AB131" s="12">
        <v>26.4</v>
      </c>
      <c r="AC131" s="12">
        <v>15.8</v>
      </c>
      <c r="AD131" s="12">
        <v>2</v>
      </c>
      <c r="AE131" s="12" t="s">
        <v>529</v>
      </c>
      <c r="AF131" s="12" t="s">
        <v>88</v>
      </c>
      <c r="AG131" s="12" t="s">
        <v>375</v>
      </c>
      <c r="AH131" s="12" t="s">
        <v>564</v>
      </c>
      <c r="AI131" s="12" t="s">
        <v>528</v>
      </c>
      <c r="AJ131" s="12">
        <v>1.747741935483871</v>
      </c>
      <c r="AK131" s="12" t="s">
        <v>565</v>
      </c>
      <c r="AL131" s="12">
        <v>120</v>
      </c>
      <c r="AM131" s="12" t="s">
        <v>480</v>
      </c>
      <c r="AN131" s="12" t="s">
        <v>504</v>
      </c>
      <c r="AO131" s="12" t="e">
        <v>#VALUE!</v>
      </c>
      <c r="AP131" s="12" t="s">
        <v>529</v>
      </c>
      <c r="AQ131" s="12" t="s">
        <v>375</v>
      </c>
      <c r="AR131" s="12" t="s">
        <v>88</v>
      </c>
      <c r="AS131" s="12" t="s">
        <v>88</v>
      </c>
      <c r="AT131" s="12" t="s">
        <v>88</v>
      </c>
      <c r="AU131" s="12" t="s">
        <v>88</v>
      </c>
      <c r="AV131" s="12" t="s">
        <v>529</v>
      </c>
      <c r="AW131" s="12" t="s">
        <v>530</v>
      </c>
      <c r="AX131" s="12" t="s">
        <v>531</v>
      </c>
      <c r="AY131" s="12">
        <v>365</v>
      </c>
      <c r="AZ131" s="12">
        <v>2.15</v>
      </c>
      <c r="BA131" s="12" t="s">
        <v>529</v>
      </c>
      <c r="BB131" s="12" t="s">
        <v>529</v>
      </c>
      <c r="BC131" s="12" t="s">
        <v>566</v>
      </c>
      <c r="BD131" s="12" t="s">
        <v>529</v>
      </c>
      <c r="BE131" s="12">
        <v>0.371</v>
      </c>
      <c r="BF131" s="12" t="s">
        <v>533</v>
      </c>
      <c r="BG131" s="12" t="s">
        <v>480</v>
      </c>
      <c r="BH131" s="12" t="s">
        <v>480</v>
      </c>
      <c r="BI131" s="12" t="s">
        <v>558</v>
      </c>
      <c r="BJ131" s="12" t="s">
        <v>504</v>
      </c>
      <c r="BK131" s="12">
        <v>310</v>
      </c>
      <c r="BL131" s="12">
        <v>294</v>
      </c>
      <c r="BM131" s="12">
        <v>686</v>
      </c>
      <c r="BN131" s="12">
        <v>0.41199999999999998</v>
      </c>
      <c r="BO131" s="12">
        <v>0.17599999999999999</v>
      </c>
      <c r="BP131" s="12">
        <v>0.10199999999999999</v>
      </c>
      <c r="BQ131" s="12" t="s">
        <v>88</v>
      </c>
      <c r="BR131" s="12">
        <v>6.2E-2</v>
      </c>
      <c r="BS131" s="12" t="s">
        <v>567</v>
      </c>
      <c r="BT131" s="12">
        <f t="shared" ref="BT131:BT149" si="8">+AD131*U131*(0.0036*T131)</f>
        <v>7.7759999999999996E-2</v>
      </c>
      <c r="BU131" s="12">
        <f t="shared" ref="BU131:BU149" si="9">+T131*U131*AL131*0.0036</f>
        <v>4.6655999999999986</v>
      </c>
      <c r="BV131" s="6"/>
      <c r="BW131" s="13"/>
      <c r="BX131" s="13"/>
    </row>
    <row r="132" spans="1:76" ht="30" customHeight="1" x14ac:dyDescent="0.2">
      <c r="A132" s="6">
        <v>2019</v>
      </c>
      <c r="B132" s="7" t="s">
        <v>377</v>
      </c>
      <c r="C132" s="8" t="s">
        <v>559</v>
      </c>
      <c r="D132" s="9">
        <v>129</v>
      </c>
      <c r="E132" s="7" t="s">
        <v>496</v>
      </c>
      <c r="F132" s="7" t="s">
        <v>78</v>
      </c>
      <c r="G132" s="7">
        <v>2</v>
      </c>
      <c r="H132" s="7" t="s">
        <v>79</v>
      </c>
      <c r="I132" s="7">
        <v>26</v>
      </c>
      <c r="J132" s="8" t="s">
        <v>80</v>
      </c>
      <c r="K132" s="7">
        <v>2620</v>
      </c>
      <c r="L132" s="8" t="s">
        <v>81</v>
      </c>
      <c r="M132" s="7" t="s">
        <v>82</v>
      </c>
      <c r="N132" s="8" t="s">
        <v>83</v>
      </c>
      <c r="O132" s="7" t="s">
        <v>463</v>
      </c>
      <c r="P132" s="8" t="s">
        <v>464</v>
      </c>
      <c r="Q132" s="7" t="s">
        <v>568</v>
      </c>
      <c r="R132" s="8" t="s">
        <v>569</v>
      </c>
      <c r="S132" s="11">
        <v>43796</v>
      </c>
      <c r="T132" s="12">
        <v>9</v>
      </c>
      <c r="U132" s="12">
        <v>3.62</v>
      </c>
      <c r="V132" s="12">
        <v>7.33</v>
      </c>
      <c r="W132" s="12">
        <v>6.84</v>
      </c>
      <c r="X132" s="12">
        <v>8.67</v>
      </c>
      <c r="Y132" s="12">
        <v>158</v>
      </c>
      <c r="Z132" s="12">
        <v>167.5</v>
      </c>
      <c r="AA132" s="12">
        <v>19.100000000000001</v>
      </c>
      <c r="AB132" s="12">
        <v>24.9</v>
      </c>
      <c r="AC132" s="12">
        <v>321</v>
      </c>
      <c r="AD132" s="12">
        <v>29.7</v>
      </c>
      <c r="AE132" s="12" t="s">
        <v>529</v>
      </c>
      <c r="AF132" s="12" t="s">
        <v>88</v>
      </c>
      <c r="AG132" s="12" t="s">
        <v>375</v>
      </c>
      <c r="AH132" s="12">
        <v>0.311</v>
      </c>
      <c r="AI132" s="12">
        <v>0.18</v>
      </c>
      <c r="AJ132" s="12">
        <v>49</v>
      </c>
      <c r="AK132" s="12" t="s">
        <v>565</v>
      </c>
      <c r="AL132" s="12">
        <v>696</v>
      </c>
      <c r="AM132" s="12">
        <v>0.3</v>
      </c>
      <c r="AN132" s="12">
        <v>7.44</v>
      </c>
      <c r="AO132" s="12" t="e">
        <v>#VALUE!</v>
      </c>
      <c r="AP132" s="12">
        <v>0.247</v>
      </c>
      <c r="AQ132" s="12" t="s">
        <v>375</v>
      </c>
      <c r="AR132" s="12" t="s">
        <v>88</v>
      </c>
      <c r="AS132" s="12" t="s">
        <v>88</v>
      </c>
      <c r="AT132" s="12" t="s">
        <v>88</v>
      </c>
      <c r="AU132" s="12" t="s">
        <v>88</v>
      </c>
      <c r="AV132" s="12" t="s">
        <v>529</v>
      </c>
      <c r="AW132" s="12" t="s">
        <v>530</v>
      </c>
      <c r="AX132" s="12" t="s">
        <v>531</v>
      </c>
      <c r="AY132" s="12">
        <v>22.7</v>
      </c>
      <c r="AZ132" s="12">
        <v>33.6</v>
      </c>
      <c r="BA132" s="12" t="s">
        <v>529</v>
      </c>
      <c r="BB132" s="12">
        <v>0.154</v>
      </c>
      <c r="BC132" s="12">
        <v>9.2999999999999999E-2</v>
      </c>
      <c r="BD132" s="12" t="s">
        <v>529</v>
      </c>
      <c r="BE132" s="12">
        <v>74</v>
      </c>
      <c r="BF132" s="12" t="s">
        <v>533</v>
      </c>
      <c r="BG132" s="12" t="s">
        <v>480</v>
      </c>
      <c r="BH132" s="12" t="s">
        <v>480</v>
      </c>
      <c r="BI132" s="12" t="s">
        <v>558</v>
      </c>
      <c r="BJ132" s="12" t="s">
        <v>504</v>
      </c>
      <c r="BK132" s="12">
        <v>59.2</v>
      </c>
      <c r="BL132" s="12">
        <v>34.799999999999997</v>
      </c>
      <c r="BM132" s="12">
        <v>76.5</v>
      </c>
      <c r="BN132" s="12">
        <v>0.69399999999999995</v>
      </c>
      <c r="BO132" s="12">
        <v>0.41199999999999998</v>
      </c>
      <c r="BP132" s="12">
        <v>0.28399999999999997</v>
      </c>
      <c r="BQ132" s="12" t="s">
        <v>88</v>
      </c>
      <c r="BR132" s="12">
        <v>1.08</v>
      </c>
      <c r="BS132" s="12">
        <v>1.0999999999999999E-2</v>
      </c>
      <c r="BT132" s="12">
        <f t="shared" si="8"/>
        <v>3.4834535999999998</v>
      </c>
      <c r="BU132" s="12">
        <f t="shared" si="9"/>
        <v>81.632447999999997</v>
      </c>
      <c r="BV132" s="6"/>
      <c r="BW132" s="13"/>
      <c r="BX132" s="13"/>
    </row>
    <row r="133" spans="1:76" ht="30" customHeight="1" x14ac:dyDescent="0.2">
      <c r="A133" s="6">
        <v>2019</v>
      </c>
      <c r="B133" s="7" t="s">
        <v>377</v>
      </c>
      <c r="C133" s="8" t="s">
        <v>559</v>
      </c>
      <c r="D133" s="9">
        <v>761</v>
      </c>
      <c r="E133" s="7" t="s">
        <v>198</v>
      </c>
      <c r="F133" s="7" t="s">
        <v>151</v>
      </c>
      <c r="G133" s="7">
        <v>2</v>
      </c>
      <c r="H133" s="7" t="s">
        <v>79</v>
      </c>
      <c r="I133" s="7">
        <v>26</v>
      </c>
      <c r="J133" s="8" t="s">
        <v>80</v>
      </c>
      <c r="K133" s="7">
        <v>2620</v>
      </c>
      <c r="L133" s="8" t="s">
        <v>81</v>
      </c>
      <c r="M133" s="7" t="s">
        <v>173</v>
      </c>
      <c r="N133" s="8" t="s">
        <v>174</v>
      </c>
      <c r="O133" s="7" t="s">
        <v>194</v>
      </c>
      <c r="P133" s="8" t="s">
        <v>197</v>
      </c>
      <c r="Q133" s="7" t="s">
        <v>196</v>
      </c>
      <c r="R133" s="8" t="s">
        <v>197</v>
      </c>
      <c r="S133" s="11">
        <v>43795</v>
      </c>
      <c r="T133" s="12">
        <v>1.3</v>
      </c>
      <c r="U133" s="12">
        <v>1.2</v>
      </c>
      <c r="V133" s="12">
        <v>6.88</v>
      </c>
      <c r="W133" s="12">
        <v>6.02</v>
      </c>
      <c r="X133" s="12">
        <v>7.81</v>
      </c>
      <c r="Y133" s="12">
        <v>3043</v>
      </c>
      <c r="Z133" s="12">
        <v>3243</v>
      </c>
      <c r="AA133" s="12">
        <v>26.1</v>
      </c>
      <c r="AB133" s="12">
        <v>27.4</v>
      </c>
      <c r="AC133" s="12">
        <v>74.3</v>
      </c>
      <c r="AD133" s="12">
        <v>2.33</v>
      </c>
      <c r="AE133" s="12" t="s">
        <v>529</v>
      </c>
      <c r="AF133" s="12" t="s">
        <v>88</v>
      </c>
      <c r="AG133" s="12" t="s">
        <v>375</v>
      </c>
      <c r="AH133" s="12" t="s">
        <v>564</v>
      </c>
      <c r="AI133" s="12" t="s">
        <v>528</v>
      </c>
      <c r="AJ133" s="12">
        <v>23.93548387096774</v>
      </c>
      <c r="AK133" s="12" t="s">
        <v>565</v>
      </c>
      <c r="AL133" s="12">
        <v>84</v>
      </c>
      <c r="AM133" s="12" t="s">
        <v>480</v>
      </c>
      <c r="AN133" s="12" t="s">
        <v>504</v>
      </c>
      <c r="AO133" s="12" t="e">
        <v>#VALUE!</v>
      </c>
      <c r="AP133" s="12" t="s">
        <v>529</v>
      </c>
      <c r="AQ133" s="12" t="s">
        <v>375</v>
      </c>
      <c r="AR133" s="12" t="s">
        <v>88</v>
      </c>
      <c r="AS133" s="12" t="s">
        <v>88</v>
      </c>
      <c r="AT133" s="12" t="s">
        <v>88</v>
      </c>
      <c r="AU133" s="12" t="s">
        <v>88</v>
      </c>
      <c r="AV133" s="12" t="s">
        <v>529</v>
      </c>
      <c r="AW133" s="12">
        <v>5.76</v>
      </c>
      <c r="AX133" s="12" t="s">
        <v>531</v>
      </c>
      <c r="AY133" s="12">
        <v>1592</v>
      </c>
      <c r="AZ133" s="12" t="s">
        <v>570</v>
      </c>
      <c r="BA133" s="12" t="s">
        <v>529</v>
      </c>
      <c r="BB133" s="12" t="s">
        <v>529</v>
      </c>
      <c r="BC133" s="12" t="s">
        <v>566</v>
      </c>
      <c r="BD133" s="12" t="s">
        <v>529</v>
      </c>
      <c r="BE133" s="12" t="s">
        <v>571</v>
      </c>
      <c r="BF133" s="12" t="s">
        <v>533</v>
      </c>
      <c r="BG133" s="12" t="s">
        <v>480</v>
      </c>
      <c r="BH133" s="12" t="s">
        <v>480</v>
      </c>
      <c r="BI133" s="12" t="s">
        <v>558</v>
      </c>
      <c r="BJ133" s="12">
        <v>13.6</v>
      </c>
      <c r="BK133" s="12">
        <v>270</v>
      </c>
      <c r="BL133" s="12">
        <v>347</v>
      </c>
      <c r="BM133" s="12">
        <v>804</v>
      </c>
      <c r="BN133" s="12">
        <v>0.68200000000000005</v>
      </c>
      <c r="BO133" s="12">
        <v>0.34</v>
      </c>
      <c r="BP133" s="12">
        <v>0.25600000000000001</v>
      </c>
      <c r="BQ133" s="12" t="s">
        <v>88</v>
      </c>
      <c r="BR133" s="12">
        <v>8.6999999999999994E-2</v>
      </c>
      <c r="BS133" s="12">
        <v>2E-3</v>
      </c>
      <c r="BT133" s="12">
        <f t="shared" si="8"/>
        <v>1.3085279999999999E-2</v>
      </c>
      <c r="BU133" s="12">
        <f t="shared" si="9"/>
        <v>0.47174399999999994</v>
      </c>
      <c r="BV133" s="6"/>
      <c r="BW133" s="13"/>
      <c r="BX133" s="13"/>
    </row>
    <row r="134" spans="1:76" ht="30" customHeight="1" x14ac:dyDescent="0.2">
      <c r="A134" s="6">
        <v>2019</v>
      </c>
      <c r="B134" s="7" t="s">
        <v>377</v>
      </c>
      <c r="C134" s="8" t="s">
        <v>559</v>
      </c>
      <c r="D134" s="9">
        <v>88</v>
      </c>
      <c r="E134" s="7" t="s">
        <v>485</v>
      </c>
      <c r="F134" s="7" t="s">
        <v>479</v>
      </c>
      <c r="G134" s="7">
        <v>2</v>
      </c>
      <c r="H134" s="7" t="s">
        <v>79</v>
      </c>
      <c r="I134" s="7">
        <v>27</v>
      </c>
      <c r="J134" s="8" t="s">
        <v>98</v>
      </c>
      <c r="K134" s="7">
        <v>2701</v>
      </c>
      <c r="L134" s="8" t="s">
        <v>99</v>
      </c>
      <c r="M134" s="7" t="s">
        <v>100</v>
      </c>
      <c r="N134" s="8" t="s">
        <v>101</v>
      </c>
      <c r="O134" s="7" t="s">
        <v>486</v>
      </c>
      <c r="P134" s="8" t="s">
        <v>487</v>
      </c>
      <c r="Q134" s="7" t="s">
        <v>486</v>
      </c>
      <c r="R134" s="8" t="s">
        <v>487</v>
      </c>
      <c r="S134" s="11">
        <v>43787</v>
      </c>
      <c r="T134" s="12">
        <v>8</v>
      </c>
      <c r="U134" s="12">
        <v>25.78</v>
      </c>
      <c r="V134" s="12">
        <v>7.75</v>
      </c>
      <c r="W134" s="12">
        <v>7.23</v>
      </c>
      <c r="X134" s="12">
        <v>7.95</v>
      </c>
      <c r="Y134" s="12">
        <v>59.1</v>
      </c>
      <c r="Z134" s="12">
        <v>116.5</v>
      </c>
      <c r="AA134" s="12">
        <v>20.9</v>
      </c>
      <c r="AB134" s="12">
        <v>24</v>
      </c>
      <c r="AC134" s="12">
        <v>132</v>
      </c>
      <c r="AD134" s="12">
        <v>34.700000000000003</v>
      </c>
      <c r="AE134" s="12" t="s">
        <v>529</v>
      </c>
      <c r="AF134" s="12" t="s">
        <v>88</v>
      </c>
      <c r="AG134" s="12" t="s">
        <v>375</v>
      </c>
      <c r="AH134" s="12" t="s">
        <v>564</v>
      </c>
      <c r="AI134" s="12" t="s">
        <v>528</v>
      </c>
      <c r="AJ134" s="12">
        <v>1.1312903225806452</v>
      </c>
      <c r="AK134" s="12" t="s">
        <v>565</v>
      </c>
      <c r="AL134" s="12">
        <v>889</v>
      </c>
      <c r="AM134" s="12">
        <v>1.3</v>
      </c>
      <c r="AN134" s="12" t="s">
        <v>504</v>
      </c>
      <c r="AO134" s="12" t="e">
        <v>#VALUE!</v>
      </c>
      <c r="AP134" s="12">
        <v>1.01</v>
      </c>
      <c r="AQ134" s="12" t="s">
        <v>375</v>
      </c>
      <c r="AR134" s="12" t="s">
        <v>88</v>
      </c>
      <c r="AS134" s="12" t="s">
        <v>88</v>
      </c>
      <c r="AT134" s="12" t="s">
        <v>88</v>
      </c>
      <c r="AU134" s="12" t="s">
        <v>88</v>
      </c>
      <c r="AV134" s="12" t="s">
        <v>529</v>
      </c>
      <c r="AW134" s="12">
        <v>3.04</v>
      </c>
      <c r="AX134" s="12" t="s">
        <v>531</v>
      </c>
      <c r="AY134" s="12" t="s">
        <v>375</v>
      </c>
      <c r="AZ134" s="12">
        <v>25.4</v>
      </c>
      <c r="BA134" s="12" t="s">
        <v>529</v>
      </c>
      <c r="BB134" s="12">
        <v>0.13300000000000001</v>
      </c>
      <c r="BC134" s="12" t="s">
        <v>566</v>
      </c>
      <c r="BD134" s="12">
        <v>9.7000000000000003E-2</v>
      </c>
      <c r="BE134" s="12">
        <v>49.1</v>
      </c>
      <c r="BF134" s="12" t="s">
        <v>533</v>
      </c>
      <c r="BG134" s="12" t="s">
        <v>480</v>
      </c>
      <c r="BH134" s="12" t="s">
        <v>480</v>
      </c>
      <c r="BI134" s="12" t="s">
        <v>558</v>
      </c>
      <c r="BJ134" s="12" t="s">
        <v>504</v>
      </c>
      <c r="BK134" s="12">
        <v>20.5</v>
      </c>
      <c r="BL134" s="12">
        <v>34</v>
      </c>
      <c r="BM134" s="12">
        <v>43</v>
      </c>
      <c r="BN134" s="12">
        <v>1.9</v>
      </c>
      <c r="BO134" s="12">
        <v>0.78800000000000003</v>
      </c>
      <c r="BP134" s="12">
        <v>0.36599999999999999</v>
      </c>
      <c r="BQ134" s="12" t="s">
        <v>88</v>
      </c>
      <c r="BR134" s="12">
        <v>0.78800000000000003</v>
      </c>
      <c r="BS134" s="12">
        <v>4.2999999999999997E-2</v>
      </c>
      <c r="BT134" s="12">
        <f t="shared" si="8"/>
        <v>25.763500800000003</v>
      </c>
      <c r="BU134" s="12">
        <f t="shared" si="9"/>
        <v>660.05049600000007</v>
      </c>
      <c r="BV134" s="6"/>
      <c r="BW134" s="13"/>
      <c r="BX134" s="13"/>
    </row>
    <row r="135" spans="1:76" ht="30" customHeight="1" x14ac:dyDescent="0.2">
      <c r="A135" s="6">
        <v>2019</v>
      </c>
      <c r="B135" s="7" t="s">
        <v>377</v>
      </c>
      <c r="C135" s="8" t="s">
        <v>559</v>
      </c>
      <c r="D135" s="9">
        <v>88</v>
      </c>
      <c r="E135" s="7" t="s">
        <v>485</v>
      </c>
      <c r="F135" s="7" t="s">
        <v>479</v>
      </c>
      <c r="G135" s="7">
        <v>2</v>
      </c>
      <c r="H135" s="7" t="s">
        <v>79</v>
      </c>
      <c r="I135" s="7">
        <v>27</v>
      </c>
      <c r="J135" s="8" t="s">
        <v>98</v>
      </c>
      <c r="K135" s="7">
        <v>2701</v>
      </c>
      <c r="L135" s="8" t="s">
        <v>99</v>
      </c>
      <c r="M135" s="7" t="s">
        <v>100</v>
      </c>
      <c r="N135" s="8" t="s">
        <v>101</v>
      </c>
      <c r="O135" s="7" t="s">
        <v>486</v>
      </c>
      <c r="P135" s="8" t="s">
        <v>487</v>
      </c>
      <c r="Q135" s="7" t="s">
        <v>486</v>
      </c>
      <c r="R135" s="8" t="s">
        <v>487</v>
      </c>
      <c r="S135" s="11">
        <v>43789</v>
      </c>
      <c r="T135" s="12">
        <v>8</v>
      </c>
      <c r="U135" s="12">
        <v>20.83</v>
      </c>
      <c r="V135" s="12">
        <v>7.5</v>
      </c>
      <c r="W135" s="12">
        <v>6.75</v>
      </c>
      <c r="X135" s="12">
        <v>7.73</v>
      </c>
      <c r="Y135" s="12">
        <v>105.2</v>
      </c>
      <c r="Z135" s="12">
        <v>178</v>
      </c>
      <c r="AA135" s="12">
        <v>19.600000000000001</v>
      </c>
      <c r="AB135" s="12">
        <v>22.7</v>
      </c>
      <c r="AC135" s="12">
        <v>66.8</v>
      </c>
      <c r="AD135" s="12">
        <v>2</v>
      </c>
      <c r="AE135" s="12" t="s">
        <v>529</v>
      </c>
      <c r="AF135" s="12" t="s">
        <v>88</v>
      </c>
      <c r="AG135" s="12" t="s">
        <v>375</v>
      </c>
      <c r="AH135" s="12" t="s">
        <v>564</v>
      </c>
      <c r="AI135" s="12" t="s">
        <v>528</v>
      </c>
      <c r="AJ135" s="12">
        <v>0.43580645161290321</v>
      </c>
      <c r="AK135" s="12" t="s">
        <v>565</v>
      </c>
      <c r="AL135" s="12">
        <v>68</v>
      </c>
      <c r="AM135" s="12">
        <v>0.9</v>
      </c>
      <c r="AN135" s="12" t="s">
        <v>504</v>
      </c>
      <c r="AO135" s="12" t="e">
        <v>#VALUE!</v>
      </c>
      <c r="AP135" s="12">
        <v>0.13</v>
      </c>
      <c r="AQ135" s="12" t="s">
        <v>375</v>
      </c>
      <c r="AR135" s="12" t="s">
        <v>88</v>
      </c>
      <c r="AS135" s="12" t="s">
        <v>88</v>
      </c>
      <c r="AT135" s="12" t="s">
        <v>88</v>
      </c>
      <c r="AU135" s="12" t="s">
        <v>88</v>
      </c>
      <c r="AV135" s="12" t="s">
        <v>529</v>
      </c>
      <c r="AW135" s="12">
        <v>22.4</v>
      </c>
      <c r="AX135" s="12" t="s">
        <v>531</v>
      </c>
      <c r="AY135" s="12" t="s">
        <v>375</v>
      </c>
      <c r="AZ135" s="12">
        <v>1.33</v>
      </c>
      <c r="BA135" s="12" t="s">
        <v>529</v>
      </c>
      <c r="BB135" s="12" t="s">
        <v>529</v>
      </c>
      <c r="BC135" s="12" t="s">
        <v>566</v>
      </c>
      <c r="BD135" s="12" t="s">
        <v>529</v>
      </c>
      <c r="BE135" s="12">
        <v>1.92</v>
      </c>
      <c r="BF135" s="12" t="s">
        <v>533</v>
      </c>
      <c r="BG135" s="12" t="s">
        <v>480</v>
      </c>
      <c r="BH135" s="12" t="s">
        <v>480</v>
      </c>
      <c r="BI135" s="12" t="s">
        <v>558</v>
      </c>
      <c r="BJ135" s="12" t="s">
        <v>504</v>
      </c>
      <c r="BK135" s="12">
        <v>12.8</v>
      </c>
      <c r="BL135" s="12">
        <v>18.8</v>
      </c>
      <c r="BM135" s="12">
        <v>24.8</v>
      </c>
      <c r="BN135" s="12">
        <v>7.8E-2</v>
      </c>
      <c r="BO135" s="12">
        <v>2.4E-2</v>
      </c>
      <c r="BP135" s="12">
        <v>3.5999999999999997E-2</v>
      </c>
      <c r="BQ135" s="12" t="s">
        <v>88</v>
      </c>
      <c r="BR135" s="12">
        <v>7.5999999999999998E-2</v>
      </c>
      <c r="BS135" s="12" t="s">
        <v>567</v>
      </c>
      <c r="BT135" s="12">
        <f t="shared" si="8"/>
        <v>1.1998079999999998</v>
      </c>
      <c r="BU135" s="12">
        <f t="shared" si="9"/>
        <v>40.793471999999994</v>
      </c>
      <c r="BV135" s="6"/>
      <c r="BW135" s="13"/>
      <c r="BX135" s="13"/>
    </row>
    <row r="136" spans="1:76" ht="30" customHeight="1" x14ac:dyDescent="0.2">
      <c r="A136" s="6">
        <v>2019</v>
      </c>
      <c r="B136" s="7" t="s">
        <v>377</v>
      </c>
      <c r="C136" s="8" t="s">
        <v>559</v>
      </c>
      <c r="D136" s="9">
        <v>88</v>
      </c>
      <c r="E136" s="7" t="s">
        <v>485</v>
      </c>
      <c r="F136" s="7" t="s">
        <v>479</v>
      </c>
      <c r="G136" s="7">
        <v>2</v>
      </c>
      <c r="H136" s="7" t="s">
        <v>79</v>
      </c>
      <c r="I136" s="7">
        <v>27</v>
      </c>
      <c r="J136" s="8" t="s">
        <v>98</v>
      </c>
      <c r="K136" s="7">
        <v>2701</v>
      </c>
      <c r="L136" s="8" t="s">
        <v>99</v>
      </c>
      <c r="M136" s="7" t="s">
        <v>100</v>
      </c>
      <c r="N136" s="8" t="s">
        <v>101</v>
      </c>
      <c r="O136" s="7" t="s">
        <v>486</v>
      </c>
      <c r="P136" s="8" t="s">
        <v>487</v>
      </c>
      <c r="Q136" s="7" t="s">
        <v>486</v>
      </c>
      <c r="R136" s="8" t="s">
        <v>487</v>
      </c>
      <c r="S136" s="11">
        <v>43787</v>
      </c>
      <c r="T136" s="12">
        <v>7</v>
      </c>
      <c r="U136" s="12">
        <v>50.08</v>
      </c>
      <c r="V136" s="12">
        <v>6.21</v>
      </c>
      <c r="W136" s="12">
        <v>6.11</v>
      </c>
      <c r="X136" s="12">
        <v>7.24</v>
      </c>
      <c r="Y136" s="12">
        <v>47.1</v>
      </c>
      <c r="Z136" s="12">
        <v>86.1</v>
      </c>
      <c r="AA136" s="12">
        <v>18.5</v>
      </c>
      <c r="AB136" s="12">
        <v>24.8</v>
      </c>
      <c r="AC136" s="12">
        <v>239</v>
      </c>
      <c r="AD136" s="12">
        <v>36.9</v>
      </c>
      <c r="AE136" s="12" t="s">
        <v>529</v>
      </c>
      <c r="AF136" s="12" t="s">
        <v>88</v>
      </c>
      <c r="AG136" s="12" t="s">
        <v>375</v>
      </c>
      <c r="AH136" s="12" t="s">
        <v>564</v>
      </c>
      <c r="AI136" s="12" t="s">
        <v>528</v>
      </c>
      <c r="AJ136" s="12">
        <v>1.2012903225806453</v>
      </c>
      <c r="AK136" s="12" t="s">
        <v>565</v>
      </c>
      <c r="AL136" s="12">
        <v>1689</v>
      </c>
      <c r="AM136" s="12">
        <v>1.7</v>
      </c>
      <c r="AN136" s="12" t="s">
        <v>504</v>
      </c>
      <c r="AO136" s="12" t="e">
        <v>#VALUE!</v>
      </c>
      <c r="AP136" s="12">
        <v>0.73899999999999999</v>
      </c>
      <c r="AQ136" s="12" t="s">
        <v>375</v>
      </c>
      <c r="AR136" s="12" t="s">
        <v>88</v>
      </c>
      <c r="AS136" s="12" t="s">
        <v>88</v>
      </c>
      <c r="AT136" s="12" t="s">
        <v>88</v>
      </c>
      <c r="AU136" s="12" t="s">
        <v>88</v>
      </c>
      <c r="AV136" s="12" t="s">
        <v>529</v>
      </c>
      <c r="AW136" s="12">
        <v>2.65</v>
      </c>
      <c r="AX136" s="12" t="s">
        <v>531</v>
      </c>
      <c r="AY136" s="12" t="s">
        <v>572</v>
      </c>
      <c r="AZ136" s="12">
        <v>70.5</v>
      </c>
      <c r="BA136" s="12" t="s">
        <v>566</v>
      </c>
      <c r="BB136" s="12">
        <v>0.16900000000000001</v>
      </c>
      <c r="BC136" s="12" t="s">
        <v>566</v>
      </c>
      <c r="BD136" s="12" t="s">
        <v>566</v>
      </c>
      <c r="BE136" s="12">
        <v>58</v>
      </c>
      <c r="BF136" s="12" t="s">
        <v>573</v>
      </c>
      <c r="BG136" s="12" t="s">
        <v>400</v>
      </c>
      <c r="BH136" s="12" t="s">
        <v>564</v>
      </c>
      <c r="BI136" s="12" t="s">
        <v>574</v>
      </c>
      <c r="BJ136" s="12" t="s">
        <v>401</v>
      </c>
      <c r="BK136" s="12">
        <v>16.5</v>
      </c>
      <c r="BL136" s="12">
        <v>26</v>
      </c>
      <c r="BM136" s="12">
        <v>239</v>
      </c>
      <c r="BN136" s="12">
        <v>3.03</v>
      </c>
      <c r="BO136" s="12">
        <v>1.26</v>
      </c>
      <c r="BP136" s="12">
        <v>0.65400000000000003</v>
      </c>
      <c r="BQ136" s="12" t="s">
        <v>88</v>
      </c>
      <c r="BR136" s="12">
        <v>1.24</v>
      </c>
      <c r="BS136" s="12">
        <v>3.0000000000000001E-3</v>
      </c>
      <c r="BT136" s="12">
        <f t="shared" si="8"/>
        <v>46.568390399999991</v>
      </c>
      <c r="BU136" s="12">
        <f t="shared" si="9"/>
        <v>2131.545024</v>
      </c>
      <c r="BV136" s="6"/>
      <c r="BW136" s="13"/>
      <c r="BX136" s="13"/>
    </row>
    <row r="137" spans="1:76" ht="30" customHeight="1" x14ac:dyDescent="0.2">
      <c r="A137" s="6">
        <v>2019</v>
      </c>
      <c r="B137" s="7" t="s">
        <v>377</v>
      </c>
      <c r="C137" s="8" t="s">
        <v>559</v>
      </c>
      <c r="D137" s="9">
        <v>88</v>
      </c>
      <c r="E137" s="7" t="s">
        <v>485</v>
      </c>
      <c r="F137" s="7" t="s">
        <v>479</v>
      </c>
      <c r="G137" s="7">
        <v>2</v>
      </c>
      <c r="H137" s="7" t="s">
        <v>79</v>
      </c>
      <c r="I137" s="7">
        <v>27</v>
      </c>
      <c r="J137" s="8" t="s">
        <v>98</v>
      </c>
      <c r="K137" s="7">
        <v>2701</v>
      </c>
      <c r="L137" s="8" t="s">
        <v>99</v>
      </c>
      <c r="M137" s="7" t="s">
        <v>100</v>
      </c>
      <c r="N137" s="8" t="s">
        <v>101</v>
      </c>
      <c r="O137" s="7" t="s">
        <v>486</v>
      </c>
      <c r="P137" s="8" t="s">
        <v>487</v>
      </c>
      <c r="Q137" s="7" t="s">
        <v>486</v>
      </c>
      <c r="R137" s="8" t="s">
        <v>487</v>
      </c>
      <c r="S137" s="11">
        <v>43789</v>
      </c>
      <c r="T137" s="12">
        <v>7</v>
      </c>
      <c r="U137" s="12">
        <v>61.57</v>
      </c>
      <c r="V137" s="12">
        <v>7.75</v>
      </c>
      <c r="W137" s="12">
        <v>6.93</v>
      </c>
      <c r="X137" s="12">
        <v>8.58</v>
      </c>
      <c r="Y137" s="12">
        <v>45.7</v>
      </c>
      <c r="Z137" s="12">
        <v>59.4</v>
      </c>
      <c r="AA137" s="12">
        <v>19.3</v>
      </c>
      <c r="AB137" s="12">
        <v>23.5</v>
      </c>
      <c r="AC137" s="12">
        <v>332</v>
      </c>
      <c r="AD137" s="12">
        <v>2</v>
      </c>
      <c r="AE137" s="12" t="s">
        <v>529</v>
      </c>
      <c r="AF137" s="12" t="s">
        <v>88</v>
      </c>
      <c r="AG137" s="12" t="s">
        <v>375</v>
      </c>
      <c r="AH137" s="12" t="s">
        <v>564</v>
      </c>
      <c r="AI137" s="12">
        <v>0.20200000000000001</v>
      </c>
      <c r="AJ137" s="12">
        <v>0.30258064516129035</v>
      </c>
      <c r="AK137" s="12" t="s">
        <v>565</v>
      </c>
      <c r="AL137" s="12">
        <v>883</v>
      </c>
      <c r="AM137" s="12">
        <v>2.5</v>
      </c>
      <c r="AN137" s="12" t="s">
        <v>504</v>
      </c>
      <c r="AO137" s="12" t="e">
        <v>#VALUE!</v>
      </c>
      <c r="AP137" s="12">
        <v>1.39</v>
      </c>
      <c r="AQ137" s="12" t="s">
        <v>375</v>
      </c>
      <c r="AR137" s="12" t="s">
        <v>88</v>
      </c>
      <c r="AS137" s="12" t="s">
        <v>88</v>
      </c>
      <c r="AT137" s="12" t="s">
        <v>88</v>
      </c>
      <c r="AU137" s="12" t="s">
        <v>88</v>
      </c>
      <c r="AV137" s="12" t="s">
        <v>529</v>
      </c>
      <c r="AW137" s="12">
        <v>3.78</v>
      </c>
      <c r="AX137" s="12" t="s">
        <v>531</v>
      </c>
      <c r="AY137" s="12" t="s">
        <v>572</v>
      </c>
      <c r="AZ137" s="12">
        <v>130</v>
      </c>
      <c r="BA137" s="12" t="s">
        <v>529</v>
      </c>
      <c r="BB137" s="12">
        <v>0.61799999999999999</v>
      </c>
      <c r="BC137" s="12" t="s">
        <v>566</v>
      </c>
      <c r="BD137" s="12">
        <v>0.152</v>
      </c>
      <c r="BE137" s="12">
        <v>154</v>
      </c>
      <c r="BF137" s="12" t="s">
        <v>573</v>
      </c>
      <c r="BG137" s="12" t="s">
        <v>400</v>
      </c>
      <c r="BH137" s="12" t="s">
        <v>564</v>
      </c>
      <c r="BI137" s="12" t="s">
        <v>574</v>
      </c>
      <c r="BJ137" s="12" t="s">
        <v>401</v>
      </c>
      <c r="BK137" s="12">
        <v>20.3</v>
      </c>
      <c r="BL137" s="12">
        <v>127</v>
      </c>
      <c r="BM137" s="12">
        <v>154</v>
      </c>
      <c r="BN137" s="12">
        <v>5.04</v>
      </c>
      <c r="BO137" s="12">
        <v>2.09</v>
      </c>
      <c r="BP137" s="12">
        <v>1.06</v>
      </c>
      <c r="BQ137" s="12" t="s">
        <v>88</v>
      </c>
      <c r="BR137" s="12">
        <v>0.98899999999999999</v>
      </c>
      <c r="BS137" s="12">
        <v>8.7999999999999995E-2</v>
      </c>
      <c r="BT137" s="12">
        <f t="shared" si="8"/>
        <v>3.1031279999999999</v>
      </c>
      <c r="BU137" s="12">
        <f t="shared" si="9"/>
        <v>1370.0310119999999</v>
      </c>
      <c r="BV137" s="6"/>
      <c r="BW137" s="13"/>
      <c r="BX137" s="13"/>
    </row>
    <row r="138" spans="1:76" ht="30" customHeight="1" x14ac:dyDescent="0.2">
      <c r="A138" s="6">
        <v>2019</v>
      </c>
      <c r="B138" s="7" t="s">
        <v>377</v>
      </c>
      <c r="C138" s="8" t="s">
        <v>559</v>
      </c>
      <c r="D138" s="9">
        <v>761</v>
      </c>
      <c r="E138" s="15" t="s">
        <v>575</v>
      </c>
      <c r="F138" s="7" t="s">
        <v>479</v>
      </c>
      <c r="G138" s="7">
        <v>2</v>
      </c>
      <c r="H138" s="7" t="s">
        <v>79</v>
      </c>
      <c r="I138" s="7">
        <v>26</v>
      </c>
      <c r="J138" s="8" t="s">
        <v>80</v>
      </c>
      <c r="K138" s="7">
        <v>2621</v>
      </c>
      <c r="L138" s="8" t="s">
        <v>152</v>
      </c>
      <c r="M138" s="7" t="s">
        <v>153</v>
      </c>
      <c r="N138" s="8" t="s">
        <v>154</v>
      </c>
      <c r="O138" s="7" t="s">
        <v>576</v>
      </c>
      <c r="P138" s="8" t="s">
        <v>577</v>
      </c>
      <c r="Q138" s="7" t="s">
        <v>578</v>
      </c>
      <c r="R138" s="8" t="s">
        <v>579</v>
      </c>
      <c r="S138" s="11">
        <v>43804</v>
      </c>
      <c r="T138" s="12">
        <v>2</v>
      </c>
      <c r="U138" s="12">
        <v>8.81</v>
      </c>
      <c r="V138" s="12">
        <v>8.02</v>
      </c>
      <c r="W138" s="12">
        <v>7.41</v>
      </c>
      <c r="X138" s="12">
        <v>8.02</v>
      </c>
      <c r="Y138" s="12">
        <v>281</v>
      </c>
      <c r="Z138" s="12">
        <v>299</v>
      </c>
      <c r="AA138" s="12">
        <v>26.8</v>
      </c>
      <c r="AB138" s="12">
        <v>30.5</v>
      </c>
      <c r="AC138" s="12" t="s">
        <v>580</v>
      </c>
      <c r="AD138" s="12">
        <v>2</v>
      </c>
      <c r="AE138" s="12" t="s">
        <v>529</v>
      </c>
      <c r="AF138" s="12" t="s">
        <v>88</v>
      </c>
      <c r="AG138" s="12" t="s">
        <v>375</v>
      </c>
      <c r="AH138" s="12">
        <v>3.69</v>
      </c>
      <c r="AI138" s="12" t="s">
        <v>528</v>
      </c>
      <c r="AJ138" s="12">
        <v>2.5516129032258066</v>
      </c>
      <c r="AK138" s="12" t="s">
        <v>565</v>
      </c>
      <c r="AL138" s="12">
        <v>220</v>
      </c>
      <c r="AM138" s="12">
        <v>0.5</v>
      </c>
      <c r="AN138" s="12" t="s">
        <v>504</v>
      </c>
      <c r="AO138" s="12" t="e">
        <v>#VALUE!</v>
      </c>
      <c r="AP138" s="12">
        <v>0.315</v>
      </c>
      <c r="AQ138" s="12" t="s">
        <v>375</v>
      </c>
      <c r="AR138" s="12" t="s">
        <v>88</v>
      </c>
      <c r="AS138" s="12" t="s">
        <v>88</v>
      </c>
      <c r="AT138" s="12" t="s">
        <v>88</v>
      </c>
      <c r="AU138" s="12" t="s">
        <v>88</v>
      </c>
      <c r="AV138" s="12" t="s">
        <v>529</v>
      </c>
      <c r="AW138" s="12">
        <v>6.05</v>
      </c>
      <c r="AX138" s="12" t="s">
        <v>531</v>
      </c>
      <c r="AY138" s="12">
        <v>56.5</v>
      </c>
      <c r="AZ138" s="12">
        <v>21.9</v>
      </c>
      <c r="BA138" s="12" t="s">
        <v>529</v>
      </c>
      <c r="BB138" s="12" t="s">
        <v>529</v>
      </c>
      <c r="BC138" s="12" t="s">
        <v>566</v>
      </c>
      <c r="BD138" s="12" t="s">
        <v>529</v>
      </c>
      <c r="BE138" s="12">
        <v>22.6</v>
      </c>
      <c r="BF138" s="12" t="s">
        <v>573</v>
      </c>
      <c r="BG138" s="12" t="s">
        <v>400</v>
      </c>
      <c r="BH138" s="12" t="s">
        <v>564</v>
      </c>
      <c r="BI138" s="12" t="s">
        <v>574</v>
      </c>
      <c r="BJ138" s="12" t="s">
        <v>401</v>
      </c>
      <c r="BK138" s="12">
        <v>72.5</v>
      </c>
      <c r="BL138" s="12">
        <v>99.5</v>
      </c>
      <c r="BM138" s="12">
        <v>137</v>
      </c>
      <c r="BN138" s="12">
        <v>0.41199999999999998</v>
      </c>
      <c r="BO138" s="12">
        <v>0.224</v>
      </c>
      <c r="BP138" s="12">
        <v>0.16200000000000001</v>
      </c>
      <c r="BQ138" s="12" t="s">
        <v>88</v>
      </c>
      <c r="BR138" s="12">
        <v>0.38300000000000001</v>
      </c>
      <c r="BS138" s="12">
        <v>0.01</v>
      </c>
      <c r="BT138" s="12">
        <f t="shared" si="8"/>
        <v>0.126864</v>
      </c>
      <c r="BU138" s="12">
        <f t="shared" si="9"/>
        <v>13.95504</v>
      </c>
      <c r="BV138" s="6"/>
      <c r="BW138" s="13"/>
      <c r="BX138" s="13"/>
    </row>
    <row r="139" spans="1:76" ht="30" customHeight="1" x14ac:dyDescent="0.2">
      <c r="A139" s="6">
        <v>2019</v>
      </c>
      <c r="B139" s="7" t="s">
        <v>377</v>
      </c>
      <c r="C139" s="8" t="s">
        <v>581</v>
      </c>
      <c r="D139" s="9">
        <v>237</v>
      </c>
      <c r="E139" s="7" t="s">
        <v>301</v>
      </c>
      <c r="F139" s="7" t="s">
        <v>241</v>
      </c>
      <c r="G139" s="7">
        <v>2</v>
      </c>
      <c r="H139" s="7" t="s">
        <v>79</v>
      </c>
      <c r="I139" s="7">
        <v>27</v>
      </c>
      <c r="J139" s="8" t="s">
        <v>98</v>
      </c>
      <c r="K139" s="7">
        <v>2701</v>
      </c>
      <c r="L139" s="8" t="s">
        <v>99</v>
      </c>
      <c r="M139" s="7" t="s">
        <v>250</v>
      </c>
      <c r="N139" s="8" t="s">
        <v>251</v>
      </c>
      <c r="O139" s="7" t="s">
        <v>302</v>
      </c>
      <c r="P139" s="8" t="s">
        <v>303</v>
      </c>
      <c r="Q139" s="7" t="s">
        <v>304</v>
      </c>
      <c r="R139" s="8" t="s">
        <v>305</v>
      </c>
      <c r="S139" s="11">
        <v>43726</v>
      </c>
      <c r="T139" s="12">
        <v>8</v>
      </c>
      <c r="U139" s="12">
        <v>3.44</v>
      </c>
      <c r="V139" s="12">
        <v>9</v>
      </c>
      <c r="W139" s="12">
        <v>4.33</v>
      </c>
      <c r="X139" s="12">
        <v>10.58</v>
      </c>
      <c r="Y139" s="12">
        <v>2.25</v>
      </c>
      <c r="Z139" s="12">
        <v>3.95</v>
      </c>
      <c r="AA139" s="12">
        <v>26.6</v>
      </c>
      <c r="AB139" s="12">
        <v>29.4</v>
      </c>
      <c r="AC139" s="12">
        <v>309</v>
      </c>
      <c r="AD139" s="12">
        <v>57.4</v>
      </c>
      <c r="AE139" s="12" t="s">
        <v>582</v>
      </c>
      <c r="AF139" s="12" t="s">
        <v>88</v>
      </c>
      <c r="AG139" s="12">
        <v>11</v>
      </c>
      <c r="AH139" s="12">
        <v>0.26200000000000001</v>
      </c>
      <c r="AI139" s="12" t="s">
        <v>528</v>
      </c>
      <c r="AJ139" s="12">
        <v>31.161290322580644</v>
      </c>
      <c r="AK139" s="12" t="s">
        <v>88</v>
      </c>
      <c r="AL139" s="12">
        <v>138</v>
      </c>
      <c r="AM139" s="12">
        <v>35</v>
      </c>
      <c r="AN139" s="12">
        <v>156</v>
      </c>
      <c r="AO139" s="12">
        <v>5.7647058823529411</v>
      </c>
      <c r="AP139" s="12">
        <v>0.41299999999999998</v>
      </c>
      <c r="AQ139" s="12" t="s">
        <v>583</v>
      </c>
      <c r="AR139" s="12" t="s">
        <v>88</v>
      </c>
      <c r="AS139" s="12" t="s">
        <v>88</v>
      </c>
      <c r="AT139" s="12">
        <v>2.89</v>
      </c>
      <c r="AU139" s="12" t="s">
        <v>88</v>
      </c>
      <c r="AV139" s="12" t="s">
        <v>88</v>
      </c>
      <c r="AW139" s="12">
        <v>535</v>
      </c>
      <c r="AX139" s="12" t="s">
        <v>88</v>
      </c>
      <c r="AY139" s="12">
        <v>446</v>
      </c>
      <c r="AZ139" s="12" t="s">
        <v>88</v>
      </c>
      <c r="BA139" s="12" t="s">
        <v>529</v>
      </c>
      <c r="BB139" s="12" t="s">
        <v>529</v>
      </c>
      <c r="BC139" s="12" t="s">
        <v>529</v>
      </c>
      <c r="BD139" s="12" t="s">
        <v>529</v>
      </c>
      <c r="BE139" s="12" t="s">
        <v>88</v>
      </c>
      <c r="BF139" s="12" t="s">
        <v>88</v>
      </c>
      <c r="BG139" s="12" t="s">
        <v>584</v>
      </c>
      <c r="BH139" s="12" t="s">
        <v>88</v>
      </c>
      <c r="BI139" s="12" t="s">
        <v>88</v>
      </c>
      <c r="BJ139" s="12" t="s">
        <v>504</v>
      </c>
      <c r="BK139" s="12">
        <v>88</v>
      </c>
      <c r="BL139" s="12">
        <v>26</v>
      </c>
      <c r="BM139" s="12">
        <v>43.2</v>
      </c>
      <c r="BN139" s="12">
        <v>0.7</v>
      </c>
      <c r="BO139" s="12">
        <v>0.24399999999999999</v>
      </c>
      <c r="BP139" s="12">
        <v>0.16600000000000001</v>
      </c>
      <c r="BQ139" s="12" t="s">
        <v>88</v>
      </c>
      <c r="BR139" s="12" t="s">
        <v>88</v>
      </c>
      <c r="BS139" s="12" t="s">
        <v>88</v>
      </c>
      <c r="BT139" s="12">
        <f t="shared" si="8"/>
        <v>5.6867327999999997</v>
      </c>
      <c r="BU139" s="12">
        <f t="shared" si="9"/>
        <v>13.671935999999999</v>
      </c>
      <c r="BV139" s="6"/>
      <c r="BW139" s="13"/>
      <c r="BX139" s="13"/>
    </row>
    <row r="140" spans="1:76" ht="30" customHeight="1" x14ac:dyDescent="0.2">
      <c r="A140" s="6">
        <v>2019</v>
      </c>
      <c r="B140" s="7" t="s">
        <v>377</v>
      </c>
      <c r="C140" s="8" t="s">
        <v>581</v>
      </c>
      <c r="D140" s="9">
        <v>237</v>
      </c>
      <c r="E140" s="7" t="s">
        <v>301</v>
      </c>
      <c r="F140" s="7" t="s">
        <v>241</v>
      </c>
      <c r="G140" s="7">
        <v>2</v>
      </c>
      <c r="H140" s="7" t="s">
        <v>79</v>
      </c>
      <c r="I140" s="7">
        <v>27</v>
      </c>
      <c r="J140" s="8" t="s">
        <v>98</v>
      </c>
      <c r="K140" s="7">
        <v>2701</v>
      </c>
      <c r="L140" s="8" t="s">
        <v>99</v>
      </c>
      <c r="M140" s="7" t="s">
        <v>250</v>
      </c>
      <c r="N140" s="8" t="s">
        <v>251</v>
      </c>
      <c r="O140" s="7" t="s">
        <v>302</v>
      </c>
      <c r="P140" s="8" t="s">
        <v>303</v>
      </c>
      <c r="Q140" s="7" t="s">
        <v>304</v>
      </c>
      <c r="R140" s="8" t="s">
        <v>305</v>
      </c>
      <c r="S140" s="11">
        <v>43712</v>
      </c>
      <c r="T140" s="12">
        <v>10</v>
      </c>
      <c r="U140" s="12">
        <v>4</v>
      </c>
      <c r="V140" s="12">
        <v>6.44</v>
      </c>
      <c r="W140" s="12">
        <v>6.35</v>
      </c>
      <c r="X140" s="12">
        <v>6.93</v>
      </c>
      <c r="Y140" s="12">
        <v>2.2000000000000002</v>
      </c>
      <c r="Z140" s="12">
        <v>2168</v>
      </c>
      <c r="AA140" s="12">
        <v>28.9</v>
      </c>
      <c r="AB140" s="12">
        <v>32.700000000000003</v>
      </c>
      <c r="AC140" s="12">
        <v>326</v>
      </c>
      <c r="AD140" s="12">
        <v>138</v>
      </c>
      <c r="AE140" s="12" t="s">
        <v>582</v>
      </c>
      <c r="AF140" s="12" t="s">
        <v>88</v>
      </c>
      <c r="AG140" s="12" t="s">
        <v>375</v>
      </c>
      <c r="AH140" s="12" t="s">
        <v>564</v>
      </c>
      <c r="AI140" s="12">
        <v>1.54</v>
      </c>
      <c r="AJ140" s="12">
        <v>26.419354838709676</v>
      </c>
      <c r="AK140" s="12" t="s">
        <v>88</v>
      </c>
      <c r="AL140" s="12">
        <v>39</v>
      </c>
      <c r="AM140" s="12" t="s">
        <v>585</v>
      </c>
      <c r="AN140" s="12">
        <v>28.5</v>
      </c>
      <c r="AO140" s="12" t="e">
        <v>#VALUE!</v>
      </c>
      <c r="AP140" s="12">
        <v>3</v>
      </c>
      <c r="AQ140" s="12" t="s">
        <v>583</v>
      </c>
      <c r="AR140" s="12" t="s">
        <v>88</v>
      </c>
      <c r="AS140" s="12" t="s">
        <v>88</v>
      </c>
      <c r="AT140" s="12">
        <v>4.74</v>
      </c>
      <c r="AU140" s="12" t="s">
        <v>88</v>
      </c>
      <c r="AV140" s="12" t="s">
        <v>88</v>
      </c>
      <c r="AW140" s="12">
        <v>543</v>
      </c>
      <c r="AX140" s="12" t="s">
        <v>88</v>
      </c>
      <c r="AY140" s="12">
        <v>45.2</v>
      </c>
      <c r="AZ140" s="12" t="s">
        <v>88</v>
      </c>
      <c r="BA140" s="12" t="s">
        <v>529</v>
      </c>
      <c r="BB140" s="12" t="s">
        <v>529</v>
      </c>
      <c r="BC140" s="12" t="s">
        <v>529</v>
      </c>
      <c r="BD140" s="12" t="s">
        <v>529</v>
      </c>
      <c r="BE140" s="12" t="s">
        <v>88</v>
      </c>
      <c r="BF140" s="12" t="s">
        <v>88</v>
      </c>
      <c r="BG140" s="12" t="s">
        <v>584</v>
      </c>
      <c r="BH140" s="12" t="s">
        <v>88</v>
      </c>
      <c r="BI140" s="12" t="s">
        <v>88</v>
      </c>
      <c r="BJ140" s="12">
        <v>50</v>
      </c>
      <c r="BK140" s="12">
        <v>106</v>
      </c>
      <c r="BL140" s="12">
        <v>151</v>
      </c>
      <c r="BM140" s="12">
        <v>172</v>
      </c>
      <c r="BN140" s="12">
        <v>3.63</v>
      </c>
      <c r="BO140" s="12">
        <v>1.35</v>
      </c>
      <c r="BP140" s="12">
        <v>0.65600000000000003</v>
      </c>
      <c r="BQ140" s="12" t="s">
        <v>88</v>
      </c>
      <c r="BR140" s="12" t="s">
        <v>88</v>
      </c>
      <c r="BS140" s="12" t="s">
        <v>88</v>
      </c>
      <c r="BT140" s="12">
        <f t="shared" si="8"/>
        <v>19.872</v>
      </c>
      <c r="BU140" s="12">
        <f t="shared" si="9"/>
        <v>5.6159999999999997</v>
      </c>
      <c r="BV140" s="6"/>
      <c r="BW140" s="13"/>
      <c r="BX140" s="13"/>
    </row>
    <row r="141" spans="1:76" ht="30" customHeight="1" x14ac:dyDescent="0.2">
      <c r="A141" s="6">
        <v>2019</v>
      </c>
      <c r="B141" s="7" t="s">
        <v>377</v>
      </c>
      <c r="C141" s="8" t="s">
        <v>581</v>
      </c>
      <c r="D141" s="9">
        <v>308</v>
      </c>
      <c r="E141" s="7" t="s">
        <v>478</v>
      </c>
      <c r="F141" s="7" t="s">
        <v>479</v>
      </c>
      <c r="G141" s="7">
        <v>2</v>
      </c>
      <c r="H141" s="7" t="s">
        <v>79</v>
      </c>
      <c r="I141" s="7">
        <v>27</v>
      </c>
      <c r="J141" s="8" t="s">
        <v>98</v>
      </c>
      <c r="K141" s="7">
        <v>2701</v>
      </c>
      <c r="L141" s="8" t="s">
        <v>99</v>
      </c>
      <c r="M141" s="7" t="s">
        <v>100</v>
      </c>
      <c r="N141" s="8" t="s">
        <v>101</v>
      </c>
      <c r="O141" s="7" t="s">
        <v>587</v>
      </c>
      <c r="P141" s="8" t="s">
        <v>588</v>
      </c>
      <c r="Q141" s="7" t="s">
        <v>587</v>
      </c>
      <c r="R141" s="8" t="s">
        <v>588</v>
      </c>
      <c r="S141" s="11">
        <v>43669</v>
      </c>
      <c r="T141" s="12">
        <v>24</v>
      </c>
      <c r="U141" s="12">
        <v>4.9238487423977571</v>
      </c>
      <c r="V141" s="12" t="s">
        <v>88</v>
      </c>
      <c r="W141" s="12">
        <v>6.67</v>
      </c>
      <c r="X141" s="12">
        <v>7.3</v>
      </c>
      <c r="Y141" s="12">
        <v>231</v>
      </c>
      <c r="Z141" s="12">
        <v>2620</v>
      </c>
      <c r="AA141" s="12">
        <v>18.8</v>
      </c>
      <c r="AB141" s="12">
        <v>30.2</v>
      </c>
      <c r="AC141" s="12">
        <v>162</v>
      </c>
      <c r="AD141" s="12">
        <v>34.700000000000003</v>
      </c>
      <c r="AE141" s="12" t="s">
        <v>582</v>
      </c>
      <c r="AF141" s="12" t="s">
        <v>88</v>
      </c>
      <c r="AG141" s="12" t="s">
        <v>375</v>
      </c>
      <c r="AH141" s="12">
        <v>1.6</v>
      </c>
      <c r="AI141" s="12" t="s">
        <v>528</v>
      </c>
      <c r="AJ141" s="12">
        <v>14.970967741935484</v>
      </c>
      <c r="AK141" s="12" t="s">
        <v>88</v>
      </c>
      <c r="AL141" s="12">
        <v>7</v>
      </c>
      <c r="AM141" s="12" t="s">
        <v>585</v>
      </c>
      <c r="AN141" s="12">
        <v>23.9</v>
      </c>
      <c r="AO141" s="12" t="e">
        <v>#VALUE!</v>
      </c>
      <c r="AP141" s="12">
        <v>0.23599999999999999</v>
      </c>
      <c r="AQ141" s="12" t="s">
        <v>583</v>
      </c>
      <c r="AR141" s="12" t="s">
        <v>589</v>
      </c>
      <c r="AS141" s="12" t="s">
        <v>589</v>
      </c>
      <c r="AT141" s="12" t="s">
        <v>590</v>
      </c>
      <c r="AU141" s="12" t="s">
        <v>88</v>
      </c>
      <c r="AV141" s="12" t="s">
        <v>88</v>
      </c>
      <c r="AW141" s="12">
        <v>199</v>
      </c>
      <c r="AX141" s="12" t="s">
        <v>88</v>
      </c>
      <c r="AY141" s="12">
        <v>74.7</v>
      </c>
      <c r="AZ141" s="12" t="s">
        <v>88</v>
      </c>
      <c r="BA141" s="12" t="s">
        <v>529</v>
      </c>
      <c r="BB141" s="12" t="s">
        <v>529</v>
      </c>
      <c r="BC141" s="12" t="s">
        <v>529</v>
      </c>
      <c r="BD141" s="12" t="s">
        <v>529</v>
      </c>
      <c r="BE141" s="12" t="s">
        <v>88</v>
      </c>
      <c r="BF141" s="12" t="s">
        <v>88</v>
      </c>
      <c r="BG141" s="12" t="s">
        <v>584</v>
      </c>
      <c r="BH141" s="12" t="s">
        <v>88</v>
      </c>
      <c r="BI141" s="12" t="s">
        <v>88</v>
      </c>
      <c r="BJ141" s="12">
        <v>11</v>
      </c>
      <c r="BK141" s="12">
        <v>83.4</v>
      </c>
      <c r="BL141" s="12">
        <v>3.6</v>
      </c>
      <c r="BM141" s="12">
        <v>9.64</v>
      </c>
      <c r="BN141" s="12">
        <v>1.7</v>
      </c>
      <c r="BO141" s="12">
        <v>1.38</v>
      </c>
      <c r="BP141" s="12">
        <v>0.81799999999999995</v>
      </c>
      <c r="BQ141" s="12" t="s">
        <v>88</v>
      </c>
      <c r="BR141" s="12" t="s">
        <v>88</v>
      </c>
      <c r="BS141" s="12" t="s">
        <v>88</v>
      </c>
      <c r="BT141" s="12">
        <f t="shared" si="8"/>
        <v>14.762092437607869</v>
      </c>
      <c r="BU141" s="12">
        <f t="shared" si="9"/>
        <v>2.9779437194021634</v>
      </c>
      <c r="BV141" s="6"/>
      <c r="BW141" s="13"/>
      <c r="BX141" s="13"/>
    </row>
    <row r="142" spans="1:76" ht="30" customHeight="1" x14ac:dyDescent="0.2">
      <c r="A142" s="6">
        <v>2019</v>
      </c>
      <c r="B142" s="7" t="s">
        <v>377</v>
      </c>
      <c r="C142" s="8" t="s">
        <v>581</v>
      </c>
      <c r="D142" s="9">
        <v>30</v>
      </c>
      <c r="E142" s="7" t="s">
        <v>492</v>
      </c>
      <c r="F142" s="7" t="s">
        <v>78</v>
      </c>
      <c r="G142" s="7">
        <v>2</v>
      </c>
      <c r="H142" s="7" t="s">
        <v>79</v>
      </c>
      <c r="I142" s="7">
        <v>26</v>
      </c>
      <c r="J142" s="8" t="s">
        <v>80</v>
      </c>
      <c r="K142" s="7">
        <v>2620</v>
      </c>
      <c r="L142" s="8" t="s">
        <v>81</v>
      </c>
      <c r="M142" s="7" t="s">
        <v>82</v>
      </c>
      <c r="N142" s="8" t="s">
        <v>83</v>
      </c>
      <c r="O142" s="7" t="s">
        <v>493</v>
      </c>
      <c r="P142" s="8" t="s">
        <v>494</v>
      </c>
      <c r="Q142" s="7" t="s">
        <v>495</v>
      </c>
      <c r="R142" s="8" t="s">
        <v>494</v>
      </c>
      <c r="S142" s="11">
        <v>43783</v>
      </c>
      <c r="T142" s="12">
        <v>12</v>
      </c>
      <c r="U142" s="12">
        <v>0.56999999999999995</v>
      </c>
      <c r="V142" s="12">
        <v>7.61</v>
      </c>
      <c r="W142" s="12">
        <v>7.4</v>
      </c>
      <c r="X142" s="12">
        <v>7.49</v>
      </c>
      <c r="Y142" s="12">
        <v>20.02</v>
      </c>
      <c r="Z142" s="12">
        <v>22.9</v>
      </c>
      <c r="AA142" s="12">
        <v>26.5</v>
      </c>
      <c r="AB142" s="12">
        <v>30.1</v>
      </c>
      <c r="AC142" s="12">
        <v>1255</v>
      </c>
      <c r="AD142" s="12">
        <v>72.599999999999994</v>
      </c>
      <c r="AE142" s="12">
        <v>2.57</v>
      </c>
      <c r="AF142" s="12" t="s">
        <v>88</v>
      </c>
      <c r="AG142" s="12" t="s">
        <v>375</v>
      </c>
      <c r="AH142" s="12">
        <v>0.38800000000000001</v>
      </c>
      <c r="AI142" s="12" t="s">
        <v>528</v>
      </c>
      <c r="AJ142" s="12">
        <v>44.483870967741936</v>
      </c>
      <c r="AK142" s="12" t="s">
        <v>88</v>
      </c>
      <c r="AL142" s="12">
        <v>129</v>
      </c>
      <c r="AM142" s="12" t="s">
        <v>585</v>
      </c>
      <c r="AN142" s="12">
        <v>160</v>
      </c>
      <c r="AO142" s="12">
        <v>121.05882352941177</v>
      </c>
      <c r="AP142" s="12">
        <v>0.247</v>
      </c>
      <c r="AQ142" s="12" t="s">
        <v>583</v>
      </c>
      <c r="AR142" s="12" t="s">
        <v>88</v>
      </c>
      <c r="AS142" s="12" t="s">
        <v>88</v>
      </c>
      <c r="AT142" s="12" t="s">
        <v>88</v>
      </c>
      <c r="AU142" s="12" t="s">
        <v>88</v>
      </c>
      <c r="AV142" s="12" t="s">
        <v>88</v>
      </c>
      <c r="AW142" s="12" t="s">
        <v>591</v>
      </c>
      <c r="AX142" s="12">
        <v>4.9800000000000004</v>
      </c>
      <c r="AY142" s="12">
        <v>2790</v>
      </c>
      <c r="AZ142" s="12" t="s">
        <v>88</v>
      </c>
      <c r="BA142" s="12" t="s">
        <v>88</v>
      </c>
      <c r="BB142" s="12" t="s">
        <v>88</v>
      </c>
      <c r="BC142" s="12" t="s">
        <v>88</v>
      </c>
      <c r="BD142" s="12">
        <v>2.82</v>
      </c>
      <c r="BE142" s="12" t="s">
        <v>88</v>
      </c>
      <c r="BF142" s="12" t="s">
        <v>88</v>
      </c>
      <c r="BG142" s="12" t="s">
        <v>88</v>
      </c>
      <c r="BH142" s="12" t="s">
        <v>88</v>
      </c>
      <c r="BI142" s="12" t="s">
        <v>88</v>
      </c>
      <c r="BJ142" s="12">
        <v>21.1</v>
      </c>
      <c r="BK142" s="12">
        <v>234</v>
      </c>
      <c r="BL142" s="12">
        <v>1175</v>
      </c>
      <c r="BM142" s="12">
        <v>1220</v>
      </c>
      <c r="BN142" s="12">
        <v>9.94</v>
      </c>
      <c r="BO142" s="12">
        <v>4</v>
      </c>
      <c r="BP142" s="12">
        <v>0.19400000000000001</v>
      </c>
      <c r="BQ142" s="12" t="s">
        <v>88</v>
      </c>
      <c r="BR142" s="12" t="s">
        <v>88</v>
      </c>
      <c r="BS142" s="12" t="s">
        <v>88</v>
      </c>
      <c r="BT142" s="12">
        <f t="shared" si="8"/>
        <v>1.7877023999999997</v>
      </c>
      <c r="BU142" s="12">
        <f t="shared" si="9"/>
        <v>3.1764959999999998</v>
      </c>
      <c r="BV142" s="6"/>
      <c r="BW142" s="13"/>
      <c r="BX142" s="13"/>
    </row>
    <row r="143" spans="1:76" ht="30" customHeight="1" x14ac:dyDescent="0.2">
      <c r="A143" s="6">
        <v>2019</v>
      </c>
      <c r="B143" s="7" t="s">
        <v>377</v>
      </c>
      <c r="C143" s="8" t="s">
        <v>581</v>
      </c>
      <c r="D143" s="9">
        <v>380</v>
      </c>
      <c r="E143" s="7" t="s">
        <v>97</v>
      </c>
      <c r="F143" s="7" t="s">
        <v>78</v>
      </c>
      <c r="G143" s="7">
        <v>2</v>
      </c>
      <c r="H143" s="7" t="s">
        <v>79</v>
      </c>
      <c r="I143" s="7">
        <v>27</v>
      </c>
      <c r="J143" s="8" t="s">
        <v>98</v>
      </c>
      <c r="K143" s="7">
        <v>2701</v>
      </c>
      <c r="L143" s="8" t="s">
        <v>99</v>
      </c>
      <c r="M143" s="7" t="s">
        <v>100</v>
      </c>
      <c r="N143" s="8" t="s">
        <v>101</v>
      </c>
      <c r="O143" s="7" t="s">
        <v>102</v>
      </c>
      <c r="P143" s="8" t="s">
        <v>103</v>
      </c>
      <c r="Q143" s="7" t="s">
        <v>102</v>
      </c>
      <c r="R143" s="8" t="s">
        <v>103</v>
      </c>
      <c r="S143" s="11">
        <v>43781</v>
      </c>
      <c r="T143" s="12">
        <v>12</v>
      </c>
      <c r="U143" s="12">
        <v>6.59</v>
      </c>
      <c r="V143" s="12">
        <v>6.77</v>
      </c>
      <c r="W143" s="12">
        <v>6.65</v>
      </c>
      <c r="X143" s="12">
        <v>6.92</v>
      </c>
      <c r="Y143" s="12">
        <v>490</v>
      </c>
      <c r="Z143" s="12">
        <v>6500</v>
      </c>
      <c r="AA143" s="12">
        <v>21.8</v>
      </c>
      <c r="AB143" s="12">
        <v>30.5</v>
      </c>
      <c r="AC143" s="12">
        <v>239</v>
      </c>
      <c r="AD143" s="12">
        <v>103</v>
      </c>
      <c r="AE143" s="12" t="s">
        <v>582</v>
      </c>
      <c r="AF143" s="12" t="s">
        <v>88</v>
      </c>
      <c r="AG143" s="12" t="s">
        <v>375</v>
      </c>
      <c r="AH143" s="12">
        <v>0.65500000000000003</v>
      </c>
      <c r="AI143" s="12" t="s">
        <v>528</v>
      </c>
      <c r="AJ143" s="12">
        <v>8.2193548387096769</v>
      </c>
      <c r="AK143" s="12" t="s">
        <v>88</v>
      </c>
      <c r="AL143" s="12">
        <v>14</v>
      </c>
      <c r="AM143" s="12" t="s">
        <v>585</v>
      </c>
      <c r="AN143" s="12">
        <v>25.8</v>
      </c>
      <c r="AO143" s="12">
        <v>5.2952941176470585</v>
      </c>
      <c r="AP143" s="12">
        <v>0.23100000000000001</v>
      </c>
      <c r="AQ143" s="12" t="s">
        <v>583</v>
      </c>
      <c r="AR143" s="12" t="s">
        <v>589</v>
      </c>
      <c r="AS143" s="12" t="s">
        <v>88</v>
      </c>
      <c r="AT143" s="12" t="s">
        <v>592</v>
      </c>
      <c r="AU143" s="12" t="s">
        <v>88</v>
      </c>
      <c r="AV143" s="12" t="s">
        <v>88</v>
      </c>
      <c r="AW143" s="12">
        <v>358</v>
      </c>
      <c r="AX143" s="12">
        <v>14.7</v>
      </c>
      <c r="AY143" s="12">
        <v>1131</v>
      </c>
      <c r="AZ143" s="12" t="s">
        <v>88</v>
      </c>
      <c r="BA143" s="12" t="s">
        <v>529</v>
      </c>
      <c r="BB143" s="12">
        <v>0.10100000000000001</v>
      </c>
      <c r="BC143" s="12" t="s">
        <v>529</v>
      </c>
      <c r="BD143" s="12" t="s">
        <v>529</v>
      </c>
      <c r="BE143" s="12" t="s">
        <v>88</v>
      </c>
      <c r="BF143" s="12" t="s">
        <v>88</v>
      </c>
      <c r="BG143" s="12" t="s">
        <v>584</v>
      </c>
      <c r="BH143" s="12" t="s">
        <v>88</v>
      </c>
      <c r="BI143" s="12" t="s">
        <v>88</v>
      </c>
      <c r="BJ143" s="12" t="s">
        <v>504</v>
      </c>
      <c r="BK143" s="12">
        <v>74.900000000000006</v>
      </c>
      <c r="BL143" s="12">
        <v>39.299999999999997</v>
      </c>
      <c r="BM143" s="12">
        <v>52.9</v>
      </c>
      <c r="BN143" s="12">
        <v>3.22</v>
      </c>
      <c r="BO143" s="12">
        <v>2.31</v>
      </c>
      <c r="BP143" s="12">
        <v>2.54</v>
      </c>
      <c r="BQ143" s="12" t="s">
        <v>88</v>
      </c>
      <c r="BR143" s="12" t="s">
        <v>88</v>
      </c>
      <c r="BS143" s="12" t="s">
        <v>88</v>
      </c>
      <c r="BT143" s="12">
        <f t="shared" si="8"/>
        <v>29.322863999999999</v>
      </c>
      <c r="BU143" s="12">
        <f t="shared" si="9"/>
        <v>3.9856319999999994</v>
      </c>
      <c r="BV143" s="6"/>
      <c r="BW143" s="13"/>
      <c r="BX143" s="13"/>
    </row>
    <row r="144" spans="1:76" ht="30" customHeight="1" x14ac:dyDescent="0.2">
      <c r="A144" s="6">
        <v>2019</v>
      </c>
      <c r="B144" s="7" t="s">
        <v>377</v>
      </c>
      <c r="C144" s="8" t="s">
        <v>593</v>
      </c>
      <c r="D144" s="9">
        <v>237</v>
      </c>
      <c r="E144" s="7" t="s">
        <v>301</v>
      </c>
      <c r="F144" s="7" t="s">
        <v>241</v>
      </c>
      <c r="G144" s="7">
        <v>2</v>
      </c>
      <c r="H144" s="7" t="s">
        <v>79</v>
      </c>
      <c r="I144" s="7">
        <v>27</v>
      </c>
      <c r="J144" s="8" t="s">
        <v>98</v>
      </c>
      <c r="K144" s="7">
        <v>2701</v>
      </c>
      <c r="L144" s="8" t="s">
        <v>99</v>
      </c>
      <c r="M144" s="7" t="s">
        <v>250</v>
      </c>
      <c r="N144" s="8" t="s">
        <v>251</v>
      </c>
      <c r="O144" s="7" t="s">
        <v>302</v>
      </c>
      <c r="P144" s="8" t="s">
        <v>303</v>
      </c>
      <c r="Q144" s="7" t="s">
        <v>304</v>
      </c>
      <c r="R144" s="8" t="s">
        <v>305</v>
      </c>
      <c r="S144" s="11">
        <v>43648</v>
      </c>
      <c r="T144" s="12">
        <v>16</v>
      </c>
      <c r="U144" s="12">
        <v>0.31801428164394829</v>
      </c>
      <c r="V144" s="12" t="s">
        <v>88</v>
      </c>
      <c r="W144" s="12">
        <v>6.1</v>
      </c>
      <c r="X144" s="12">
        <v>7.74</v>
      </c>
      <c r="Y144" s="12">
        <v>1173</v>
      </c>
      <c r="Z144" s="12">
        <v>2030</v>
      </c>
      <c r="AA144" s="12">
        <v>17.399999999999999</v>
      </c>
      <c r="AB144" s="12">
        <v>19.5</v>
      </c>
      <c r="AC144" s="12">
        <v>331</v>
      </c>
      <c r="AD144" s="12">
        <v>210</v>
      </c>
      <c r="AE144" s="12" t="s">
        <v>88</v>
      </c>
      <c r="AF144" s="12" t="s">
        <v>88</v>
      </c>
      <c r="AG144" s="12">
        <v>10</v>
      </c>
      <c r="AH144" s="12" t="s">
        <v>564</v>
      </c>
      <c r="AI144" s="12">
        <v>0.192</v>
      </c>
      <c r="AJ144" s="12">
        <v>3.319354838709677</v>
      </c>
      <c r="AK144" s="12" t="s">
        <v>565</v>
      </c>
      <c r="AL144" s="12">
        <v>43</v>
      </c>
      <c r="AM144" s="12">
        <v>0.1</v>
      </c>
      <c r="AN144" s="12">
        <v>19</v>
      </c>
      <c r="AO144" s="12">
        <v>9.1411764705882348</v>
      </c>
      <c r="AP144" s="12">
        <v>1.66</v>
      </c>
      <c r="AQ144" s="12" t="s">
        <v>88</v>
      </c>
      <c r="AR144" s="12" t="s">
        <v>88</v>
      </c>
      <c r="AS144" s="12" t="s">
        <v>88</v>
      </c>
      <c r="AT144" s="12" t="s">
        <v>88</v>
      </c>
      <c r="AU144" s="12" t="s">
        <v>88</v>
      </c>
      <c r="AV144" s="12" t="s">
        <v>88</v>
      </c>
      <c r="AW144" s="12">
        <v>301</v>
      </c>
      <c r="AX144" s="12" t="s">
        <v>88</v>
      </c>
      <c r="AY144" s="12" t="s">
        <v>523</v>
      </c>
      <c r="AZ144" s="12" t="s">
        <v>88</v>
      </c>
      <c r="BA144" s="12" t="s">
        <v>88</v>
      </c>
      <c r="BB144" s="12" t="s">
        <v>88</v>
      </c>
      <c r="BC144" s="12" t="s">
        <v>88</v>
      </c>
      <c r="BD144" s="12" t="s">
        <v>88</v>
      </c>
      <c r="BE144" s="12" t="s">
        <v>88</v>
      </c>
      <c r="BF144" s="12" t="s">
        <v>88</v>
      </c>
      <c r="BG144" s="12" t="s">
        <v>88</v>
      </c>
      <c r="BH144" s="12" t="s">
        <v>88</v>
      </c>
      <c r="BI144" s="12" t="s">
        <v>88</v>
      </c>
      <c r="BJ144" s="12">
        <v>78.2</v>
      </c>
      <c r="BK144" s="12">
        <v>341</v>
      </c>
      <c r="BL144" s="12">
        <v>19.899999999999999</v>
      </c>
      <c r="BM144" s="12">
        <v>28.3</v>
      </c>
      <c r="BN144" s="12">
        <v>19</v>
      </c>
      <c r="BO144" s="12">
        <v>13.8</v>
      </c>
      <c r="BP144" s="12">
        <v>10.199999999999999</v>
      </c>
      <c r="BQ144" s="12" t="s">
        <v>88</v>
      </c>
      <c r="BR144" s="12" t="s">
        <v>88</v>
      </c>
      <c r="BS144" s="12" t="s">
        <v>88</v>
      </c>
      <c r="BT144" s="12">
        <f t="shared" si="8"/>
        <v>3.8467007507651982</v>
      </c>
      <c r="BU144" s="12">
        <f t="shared" si="9"/>
        <v>0.78765777277573112</v>
      </c>
      <c r="BV144" s="6"/>
      <c r="BW144" s="13"/>
      <c r="BX144" s="13"/>
    </row>
    <row r="145" spans="1:76" ht="30" customHeight="1" x14ac:dyDescent="0.2">
      <c r="A145" s="6">
        <v>2019</v>
      </c>
      <c r="B145" s="7" t="s">
        <v>377</v>
      </c>
      <c r="C145" s="8" t="s">
        <v>593</v>
      </c>
      <c r="D145" s="9">
        <v>237</v>
      </c>
      <c r="E145" s="7" t="s">
        <v>301</v>
      </c>
      <c r="F145" s="7" t="s">
        <v>241</v>
      </c>
      <c r="G145" s="7">
        <v>2</v>
      </c>
      <c r="H145" s="7" t="s">
        <v>79</v>
      </c>
      <c r="I145" s="7">
        <v>27</v>
      </c>
      <c r="J145" s="8" t="s">
        <v>98</v>
      </c>
      <c r="K145" s="7">
        <v>2701</v>
      </c>
      <c r="L145" s="8" t="s">
        <v>99</v>
      </c>
      <c r="M145" s="7" t="s">
        <v>250</v>
      </c>
      <c r="N145" s="8" t="s">
        <v>251</v>
      </c>
      <c r="O145" s="7" t="s">
        <v>302</v>
      </c>
      <c r="P145" s="8" t="s">
        <v>303</v>
      </c>
      <c r="Q145" s="7" t="s">
        <v>304</v>
      </c>
      <c r="R145" s="8" t="s">
        <v>305</v>
      </c>
      <c r="S145" s="11">
        <v>43794</v>
      </c>
      <c r="T145" s="12">
        <v>8</v>
      </c>
      <c r="U145" s="12">
        <v>0.41</v>
      </c>
      <c r="V145" s="12">
        <v>4.9400000000000004</v>
      </c>
      <c r="W145" s="12">
        <v>4.0999999999999996</v>
      </c>
      <c r="X145" s="12">
        <v>5.23</v>
      </c>
      <c r="Y145" s="12">
        <v>1243</v>
      </c>
      <c r="Z145" s="12">
        <v>1791</v>
      </c>
      <c r="AA145" s="12">
        <v>20.6</v>
      </c>
      <c r="AB145" s="12">
        <v>16.5</v>
      </c>
      <c r="AC145" s="12">
        <v>1830</v>
      </c>
      <c r="AD145" s="12">
        <v>936</v>
      </c>
      <c r="AE145" s="12" t="s">
        <v>88</v>
      </c>
      <c r="AF145" s="12" t="s">
        <v>88</v>
      </c>
      <c r="AG145" s="12" t="s">
        <v>375</v>
      </c>
      <c r="AH145" s="12" t="s">
        <v>564</v>
      </c>
      <c r="AI145" s="12">
        <v>21.6</v>
      </c>
      <c r="AJ145" s="12">
        <v>78.58064516129032</v>
      </c>
      <c r="AK145" s="12">
        <v>3.1</v>
      </c>
      <c r="AL145" s="12">
        <v>38</v>
      </c>
      <c r="AM145" s="12">
        <v>0.1</v>
      </c>
      <c r="AN145" s="12">
        <v>32.9</v>
      </c>
      <c r="AO145" s="12">
        <v>6.1023529411764708</v>
      </c>
      <c r="AP145" s="12">
        <v>6.76</v>
      </c>
      <c r="AQ145" s="12" t="s">
        <v>88</v>
      </c>
      <c r="AR145" s="12" t="s">
        <v>88</v>
      </c>
      <c r="AS145" s="12" t="s">
        <v>88</v>
      </c>
      <c r="AT145" s="12" t="s">
        <v>88</v>
      </c>
      <c r="AU145" s="12" t="s">
        <v>88</v>
      </c>
      <c r="AV145" s="12" t="s">
        <v>88</v>
      </c>
      <c r="AW145" s="12">
        <v>346</v>
      </c>
      <c r="AX145" s="12" t="s">
        <v>88</v>
      </c>
      <c r="AY145" s="12" t="s">
        <v>523</v>
      </c>
      <c r="AZ145" s="12" t="s">
        <v>88</v>
      </c>
      <c r="BA145" s="12" t="s">
        <v>88</v>
      </c>
      <c r="BB145" s="12" t="s">
        <v>88</v>
      </c>
      <c r="BC145" s="12" t="s">
        <v>88</v>
      </c>
      <c r="BD145" s="12" t="s">
        <v>88</v>
      </c>
      <c r="BE145" s="12" t="s">
        <v>88</v>
      </c>
      <c r="BF145" s="12" t="s">
        <v>88</v>
      </c>
      <c r="BG145" s="12" t="s">
        <v>88</v>
      </c>
      <c r="BH145" s="12" t="s">
        <v>88</v>
      </c>
      <c r="BI145" s="12" t="s">
        <v>88</v>
      </c>
      <c r="BJ145" s="12">
        <v>412</v>
      </c>
      <c r="BK145" s="12" t="s">
        <v>260</v>
      </c>
      <c r="BL145" s="12">
        <v>108</v>
      </c>
      <c r="BM145" s="12">
        <v>116</v>
      </c>
      <c r="BN145" s="12">
        <v>0.53600000000000003</v>
      </c>
      <c r="BO145" s="12">
        <v>0.188</v>
      </c>
      <c r="BP145" s="12">
        <v>0.14199999999999999</v>
      </c>
      <c r="BQ145" s="12" t="s">
        <v>88</v>
      </c>
      <c r="BR145" s="12" t="s">
        <v>88</v>
      </c>
      <c r="BS145" s="12" t="s">
        <v>88</v>
      </c>
      <c r="BT145" s="12">
        <f t="shared" si="8"/>
        <v>11.052287999999999</v>
      </c>
      <c r="BU145" s="12">
        <f t="shared" si="9"/>
        <v>0.44870399999999994</v>
      </c>
      <c r="BV145" s="6"/>
      <c r="BW145" s="13"/>
      <c r="BX145" s="13"/>
    </row>
    <row r="146" spans="1:76" ht="30" customHeight="1" x14ac:dyDescent="0.2">
      <c r="A146" s="6">
        <v>2019</v>
      </c>
      <c r="B146" s="7" t="s">
        <v>377</v>
      </c>
      <c r="C146" s="8" t="s">
        <v>593</v>
      </c>
      <c r="D146" s="9">
        <v>264</v>
      </c>
      <c r="E146" s="7" t="s">
        <v>594</v>
      </c>
      <c r="F146" s="7" t="s">
        <v>241</v>
      </c>
      <c r="G146" s="7">
        <v>2</v>
      </c>
      <c r="H146" s="7" t="s">
        <v>79</v>
      </c>
      <c r="I146" s="7">
        <v>27</v>
      </c>
      <c r="J146" s="8" t="s">
        <v>98</v>
      </c>
      <c r="K146" s="7">
        <v>2701</v>
      </c>
      <c r="L146" s="8" t="s">
        <v>99</v>
      </c>
      <c r="M146" s="7" t="s">
        <v>250</v>
      </c>
      <c r="N146" s="8" t="s">
        <v>251</v>
      </c>
      <c r="O146" s="7" t="s">
        <v>595</v>
      </c>
      <c r="P146" s="8" t="s">
        <v>596</v>
      </c>
      <c r="Q146" s="7" t="s">
        <v>597</v>
      </c>
      <c r="R146" s="8" t="s">
        <v>598</v>
      </c>
      <c r="S146" s="11">
        <v>43649</v>
      </c>
      <c r="T146" s="12">
        <v>11</v>
      </c>
      <c r="U146" s="12">
        <v>0.6072727272727273</v>
      </c>
      <c r="V146" s="12" t="s">
        <v>88</v>
      </c>
      <c r="W146" s="12">
        <v>1.41</v>
      </c>
      <c r="X146" s="12">
        <v>10.87</v>
      </c>
      <c r="Y146" s="12">
        <v>824</v>
      </c>
      <c r="Z146" s="12">
        <v>5220</v>
      </c>
      <c r="AA146" s="12">
        <v>18.100000000000001</v>
      </c>
      <c r="AB146" s="12">
        <v>24.1</v>
      </c>
      <c r="AC146" s="12">
        <v>3814</v>
      </c>
      <c r="AD146" s="12">
        <v>2439</v>
      </c>
      <c r="AE146" s="12" t="s">
        <v>88</v>
      </c>
      <c r="AF146" s="12" t="s">
        <v>88</v>
      </c>
      <c r="AG146" s="12">
        <v>275</v>
      </c>
      <c r="AH146" s="12">
        <v>1</v>
      </c>
      <c r="AI146" s="12">
        <v>6.91</v>
      </c>
      <c r="AJ146" s="12">
        <v>1.2554838709677418</v>
      </c>
      <c r="AK146" s="12">
        <v>4.1000000000000002E-2</v>
      </c>
      <c r="AL146" s="12">
        <v>565</v>
      </c>
      <c r="AM146" s="12">
        <v>15</v>
      </c>
      <c r="AN146" s="12">
        <v>73.900000000000006</v>
      </c>
      <c r="AO146" s="12" t="e">
        <v>#VALUE!</v>
      </c>
      <c r="AP146" s="12">
        <v>11.8</v>
      </c>
      <c r="AQ146" s="12" t="s">
        <v>88</v>
      </c>
      <c r="AR146" s="12" t="s">
        <v>88</v>
      </c>
      <c r="AS146" s="12" t="s">
        <v>88</v>
      </c>
      <c r="AT146" s="12" t="s">
        <v>88</v>
      </c>
      <c r="AU146" s="12" t="s">
        <v>88</v>
      </c>
      <c r="AV146" s="12" t="s">
        <v>88</v>
      </c>
      <c r="AW146" s="12">
        <v>544</v>
      </c>
      <c r="AX146" s="12" t="s">
        <v>88</v>
      </c>
      <c r="AY146" s="12" t="s">
        <v>523</v>
      </c>
      <c r="AZ146" s="12" t="s">
        <v>88</v>
      </c>
      <c r="BA146" s="12" t="s">
        <v>88</v>
      </c>
      <c r="BB146" s="12" t="s">
        <v>88</v>
      </c>
      <c r="BC146" s="12" t="s">
        <v>88</v>
      </c>
      <c r="BD146" s="12" t="s">
        <v>88</v>
      </c>
      <c r="BE146" s="12" t="s">
        <v>88</v>
      </c>
      <c r="BF146" s="12" t="s">
        <v>88</v>
      </c>
      <c r="BG146" s="12" t="s">
        <v>88</v>
      </c>
      <c r="BH146" s="12" t="s">
        <v>88</v>
      </c>
      <c r="BI146" s="12" t="s">
        <v>88</v>
      </c>
      <c r="BJ146" s="12">
        <v>227</v>
      </c>
      <c r="BK146" s="12">
        <v>132</v>
      </c>
      <c r="BL146" s="12">
        <v>49.8</v>
      </c>
      <c r="BM146" s="12">
        <v>120</v>
      </c>
      <c r="BN146" s="12">
        <v>44.8</v>
      </c>
      <c r="BO146" s="12">
        <v>38.799999999999997</v>
      </c>
      <c r="BP146" s="12">
        <v>32.9</v>
      </c>
      <c r="BQ146" s="12" t="s">
        <v>88</v>
      </c>
      <c r="BR146" s="12" t="s">
        <v>88</v>
      </c>
      <c r="BS146" s="12" t="s">
        <v>88</v>
      </c>
      <c r="BT146" s="12">
        <f t="shared" si="8"/>
        <v>58.653072000000002</v>
      </c>
      <c r="BU146" s="12">
        <f t="shared" si="9"/>
        <v>13.587120000000001</v>
      </c>
      <c r="BV146" s="6"/>
      <c r="BW146" s="13"/>
      <c r="BX146" s="13"/>
    </row>
    <row r="147" spans="1:76" ht="30" customHeight="1" x14ac:dyDescent="0.2">
      <c r="A147" s="6">
        <v>2019</v>
      </c>
      <c r="B147" s="7" t="s">
        <v>377</v>
      </c>
      <c r="C147" s="8" t="s">
        <v>593</v>
      </c>
      <c r="D147" s="9">
        <v>264</v>
      </c>
      <c r="E147" s="7" t="s">
        <v>594</v>
      </c>
      <c r="F147" s="7" t="s">
        <v>241</v>
      </c>
      <c r="G147" s="7">
        <v>2</v>
      </c>
      <c r="H147" s="7" t="s">
        <v>79</v>
      </c>
      <c r="I147" s="7">
        <v>27</v>
      </c>
      <c r="J147" s="8" t="s">
        <v>98</v>
      </c>
      <c r="K147" s="7">
        <v>2701</v>
      </c>
      <c r="L147" s="8" t="s">
        <v>99</v>
      </c>
      <c r="M147" s="7" t="s">
        <v>250</v>
      </c>
      <c r="N147" s="8" t="s">
        <v>251</v>
      </c>
      <c r="O147" s="7" t="s">
        <v>595</v>
      </c>
      <c r="P147" s="8" t="s">
        <v>596</v>
      </c>
      <c r="Q147" s="7" t="s">
        <v>599</v>
      </c>
      <c r="R147" s="8" t="s">
        <v>561</v>
      </c>
      <c r="S147" s="11">
        <v>43650</v>
      </c>
      <c r="T147" s="12">
        <v>24</v>
      </c>
      <c r="U147" s="12">
        <v>12.78875</v>
      </c>
      <c r="V147" s="12" t="s">
        <v>88</v>
      </c>
      <c r="W147" s="12">
        <v>8.3000000000000007</v>
      </c>
      <c r="X147" s="12">
        <v>8.57</v>
      </c>
      <c r="Y147" s="12">
        <v>3200</v>
      </c>
      <c r="Z147" s="12">
        <v>3608</v>
      </c>
      <c r="AA147" s="12">
        <v>25.4</v>
      </c>
      <c r="AB147" s="12">
        <v>28.1</v>
      </c>
      <c r="AC147" s="12">
        <v>783</v>
      </c>
      <c r="AD147" s="12">
        <v>331</v>
      </c>
      <c r="AE147" s="12" t="s">
        <v>88</v>
      </c>
      <c r="AF147" s="12" t="s">
        <v>88</v>
      </c>
      <c r="AG147" s="12">
        <v>79</v>
      </c>
      <c r="AH147" s="12">
        <v>1.03</v>
      </c>
      <c r="AI147" s="12">
        <v>31.9</v>
      </c>
      <c r="AJ147" s="12" t="e">
        <v>#VALUE!</v>
      </c>
      <c r="AK147" s="12">
        <v>4.33</v>
      </c>
      <c r="AL147" s="12">
        <v>115</v>
      </c>
      <c r="AM147" s="12">
        <v>0.1</v>
      </c>
      <c r="AN147" s="12">
        <v>121</v>
      </c>
      <c r="AO147" s="12">
        <v>47.764705882352942</v>
      </c>
      <c r="AP147" s="12">
        <v>11.8</v>
      </c>
      <c r="AQ147" s="12" t="s">
        <v>88</v>
      </c>
      <c r="AR147" s="12" t="s">
        <v>88</v>
      </c>
      <c r="AS147" s="12" t="s">
        <v>88</v>
      </c>
      <c r="AT147" s="12" t="s">
        <v>88</v>
      </c>
      <c r="AU147" s="12" t="s">
        <v>88</v>
      </c>
      <c r="AV147" s="12" t="s">
        <v>88</v>
      </c>
      <c r="AW147" s="12">
        <v>47.7</v>
      </c>
      <c r="AX147" s="12" t="s">
        <v>88</v>
      </c>
      <c r="AY147" s="12" t="s">
        <v>523</v>
      </c>
      <c r="AZ147" s="12" t="s">
        <v>88</v>
      </c>
      <c r="BA147" s="12" t="s">
        <v>88</v>
      </c>
      <c r="BB147" s="12" t="s">
        <v>88</v>
      </c>
      <c r="BC147" s="12" t="s">
        <v>88</v>
      </c>
      <c r="BD147" s="12" t="s">
        <v>88</v>
      </c>
      <c r="BE147" s="12" t="s">
        <v>88</v>
      </c>
      <c r="BF147" s="12" t="s">
        <v>88</v>
      </c>
      <c r="BG147" s="12" t="s">
        <v>88</v>
      </c>
      <c r="BH147" s="12" t="s">
        <v>88</v>
      </c>
      <c r="BI147" s="12" t="s">
        <v>88</v>
      </c>
      <c r="BJ147" s="12" t="s">
        <v>586</v>
      </c>
      <c r="BK147" s="12">
        <v>1368</v>
      </c>
      <c r="BL147" s="12">
        <v>11</v>
      </c>
      <c r="BM147" s="12">
        <v>32.799999999999997</v>
      </c>
      <c r="BN147" s="12">
        <v>36.299999999999997</v>
      </c>
      <c r="BO147" s="12">
        <v>26</v>
      </c>
      <c r="BP147" s="12">
        <v>19.600000000000001</v>
      </c>
      <c r="BQ147" s="12" t="s">
        <v>88</v>
      </c>
      <c r="BR147" s="12" t="s">
        <v>88</v>
      </c>
      <c r="BS147" s="12" t="s">
        <v>88</v>
      </c>
      <c r="BT147" s="12">
        <f t="shared" si="8"/>
        <v>365.73778800000002</v>
      </c>
      <c r="BU147" s="12">
        <f t="shared" si="9"/>
        <v>127.06902000000001</v>
      </c>
      <c r="BV147" s="6"/>
      <c r="BW147" s="13"/>
      <c r="BX147" s="13"/>
    </row>
    <row r="148" spans="1:76" ht="30" customHeight="1" x14ac:dyDescent="0.2">
      <c r="A148" s="6">
        <v>2019</v>
      </c>
      <c r="B148" s="7" t="s">
        <v>377</v>
      </c>
      <c r="C148" s="8" t="s">
        <v>593</v>
      </c>
      <c r="D148" s="9">
        <v>664</v>
      </c>
      <c r="E148" s="7" t="s">
        <v>600</v>
      </c>
      <c r="F148" s="7" t="s">
        <v>241</v>
      </c>
      <c r="G148" s="7">
        <v>2</v>
      </c>
      <c r="H148" s="7" t="s">
        <v>79</v>
      </c>
      <c r="I148" s="7">
        <v>27</v>
      </c>
      <c r="J148" s="8" t="s">
        <v>98</v>
      </c>
      <c r="K148" s="7">
        <v>2701</v>
      </c>
      <c r="L148" s="8" t="s">
        <v>99</v>
      </c>
      <c r="M148" s="7" t="s">
        <v>250</v>
      </c>
      <c r="N148" s="8" t="s">
        <v>251</v>
      </c>
      <c r="O148" s="7" t="s">
        <v>252</v>
      </c>
      <c r="P148" s="8" t="s">
        <v>253</v>
      </c>
      <c r="Q148" s="7" t="s">
        <v>601</v>
      </c>
      <c r="R148" s="8" t="s">
        <v>602</v>
      </c>
      <c r="S148" s="11">
        <v>43649</v>
      </c>
      <c r="T148" s="12">
        <v>12</v>
      </c>
      <c r="U148" s="12">
        <v>17.62</v>
      </c>
      <c r="V148" s="12">
        <v>7.35</v>
      </c>
      <c r="W148" s="12">
        <v>7.01</v>
      </c>
      <c r="X148" s="12">
        <v>7.29</v>
      </c>
      <c r="Y148" s="12">
        <v>3653</v>
      </c>
      <c r="Z148" s="12">
        <v>4324</v>
      </c>
      <c r="AA148" s="12">
        <v>29.9</v>
      </c>
      <c r="AB148" s="12">
        <v>35.6</v>
      </c>
      <c r="AC148" s="12">
        <v>641</v>
      </c>
      <c r="AD148" s="12">
        <v>355</v>
      </c>
      <c r="AE148" s="12" t="s">
        <v>88</v>
      </c>
      <c r="AF148" s="12" t="s">
        <v>88</v>
      </c>
      <c r="AG148" s="12">
        <v>17</v>
      </c>
      <c r="AH148" s="12" t="s">
        <v>564</v>
      </c>
      <c r="AI148" s="12">
        <v>10</v>
      </c>
      <c r="AJ148" s="12">
        <v>9.3483870967741947</v>
      </c>
      <c r="AK148" s="12" t="s">
        <v>565</v>
      </c>
      <c r="AL148" s="12">
        <v>133</v>
      </c>
      <c r="AM148" s="12">
        <v>0.7</v>
      </c>
      <c r="AN148" s="12">
        <v>74.099999999999994</v>
      </c>
      <c r="AO148" s="12">
        <v>41.505882352941178</v>
      </c>
      <c r="AP148" s="12">
        <v>27.5</v>
      </c>
      <c r="AQ148" s="12" t="s">
        <v>88</v>
      </c>
      <c r="AR148" s="12" t="s">
        <v>88</v>
      </c>
      <c r="AS148" s="12" t="s">
        <v>88</v>
      </c>
      <c r="AT148" s="12" t="s">
        <v>88</v>
      </c>
      <c r="AU148" s="12" t="s">
        <v>88</v>
      </c>
      <c r="AV148" s="12" t="s">
        <v>88</v>
      </c>
      <c r="AW148" s="12">
        <v>417</v>
      </c>
      <c r="AX148" s="12" t="s">
        <v>88</v>
      </c>
      <c r="AY148" s="12" t="s">
        <v>523</v>
      </c>
      <c r="AZ148" s="12" t="s">
        <v>88</v>
      </c>
      <c r="BA148" s="12" t="s">
        <v>88</v>
      </c>
      <c r="BB148" s="12" t="s">
        <v>88</v>
      </c>
      <c r="BC148" s="12" t="s">
        <v>88</v>
      </c>
      <c r="BD148" s="12" t="s">
        <v>88</v>
      </c>
      <c r="BE148" s="12" t="s">
        <v>88</v>
      </c>
      <c r="BF148" s="12" t="s">
        <v>88</v>
      </c>
      <c r="BG148" s="12" t="s">
        <v>88</v>
      </c>
      <c r="BH148" s="12" t="s">
        <v>88</v>
      </c>
      <c r="BI148" s="12" t="s">
        <v>88</v>
      </c>
      <c r="BJ148" s="12">
        <v>79.400000000000006</v>
      </c>
      <c r="BK148" s="12">
        <v>1026</v>
      </c>
      <c r="BL148" s="12">
        <v>95.4</v>
      </c>
      <c r="BM148" s="12">
        <v>153</v>
      </c>
      <c r="BN148" s="12">
        <v>26.7</v>
      </c>
      <c r="BO148" s="12">
        <v>20.100000000000001</v>
      </c>
      <c r="BP148" s="12">
        <v>15.1</v>
      </c>
      <c r="BQ148" s="12" t="s">
        <v>88</v>
      </c>
      <c r="BR148" s="12" t="s">
        <v>88</v>
      </c>
      <c r="BS148" s="12" t="s">
        <v>88</v>
      </c>
      <c r="BT148" s="12">
        <f t="shared" si="8"/>
        <v>270.22032000000002</v>
      </c>
      <c r="BU148" s="12">
        <f t="shared" si="9"/>
        <v>101.237472</v>
      </c>
      <c r="BV148" s="6"/>
      <c r="BW148" s="13"/>
      <c r="BX148" s="13"/>
    </row>
    <row r="149" spans="1:76" ht="30" customHeight="1" x14ac:dyDescent="0.2">
      <c r="A149" s="6">
        <v>2019</v>
      </c>
      <c r="B149" s="7" t="s">
        <v>377</v>
      </c>
      <c r="C149" s="8" t="s">
        <v>593</v>
      </c>
      <c r="D149" s="9">
        <v>664</v>
      </c>
      <c r="E149" s="7" t="s">
        <v>600</v>
      </c>
      <c r="F149" s="7" t="s">
        <v>241</v>
      </c>
      <c r="G149" s="7">
        <v>2</v>
      </c>
      <c r="H149" s="7" t="s">
        <v>79</v>
      </c>
      <c r="I149" s="7">
        <v>27</v>
      </c>
      <c r="J149" s="8" t="s">
        <v>98</v>
      </c>
      <c r="K149" s="7">
        <v>2701</v>
      </c>
      <c r="L149" s="8" t="s">
        <v>99</v>
      </c>
      <c r="M149" s="7" t="s">
        <v>250</v>
      </c>
      <c r="N149" s="8" t="s">
        <v>251</v>
      </c>
      <c r="O149" s="7" t="s">
        <v>252</v>
      </c>
      <c r="P149" s="8" t="s">
        <v>253</v>
      </c>
      <c r="Q149" s="7" t="s">
        <v>601</v>
      </c>
      <c r="R149" s="8" t="s">
        <v>602</v>
      </c>
      <c r="S149" s="11">
        <v>43650</v>
      </c>
      <c r="T149" s="12">
        <v>10</v>
      </c>
      <c r="U149" s="12">
        <v>3.3164629979491177E-2</v>
      </c>
      <c r="V149" s="12" t="s">
        <v>88</v>
      </c>
      <c r="W149" s="12">
        <v>3.98</v>
      </c>
      <c r="X149" s="12">
        <v>4.08</v>
      </c>
      <c r="Y149" s="12">
        <v>323</v>
      </c>
      <c r="Z149" s="12">
        <v>806</v>
      </c>
      <c r="AA149" s="12">
        <v>17.8</v>
      </c>
      <c r="AB149" s="12">
        <v>24.2</v>
      </c>
      <c r="AC149" s="12">
        <v>1251</v>
      </c>
      <c r="AD149" s="12">
        <v>658</v>
      </c>
      <c r="AE149" s="12" t="s">
        <v>88</v>
      </c>
      <c r="AF149" s="12" t="s">
        <v>88</v>
      </c>
      <c r="AG149" s="12">
        <v>11</v>
      </c>
      <c r="AH149" s="12">
        <v>1.26</v>
      </c>
      <c r="AI149" s="12">
        <v>90</v>
      </c>
      <c r="AJ149" s="12" t="e">
        <v>#VALUE!</v>
      </c>
      <c r="AK149" s="12" t="s">
        <v>374</v>
      </c>
      <c r="AL149" s="12">
        <v>99</v>
      </c>
      <c r="AM149" s="12">
        <v>0.1</v>
      </c>
      <c r="AN149" s="12">
        <v>34.1</v>
      </c>
      <c r="AO149" s="12">
        <v>7.1894117647058824</v>
      </c>
      <c r="AP149" s="12">
        <v>25.4</v>
      </c>
      <c r="AQ149" s="12" t="s">
        <v>88</v>
      </c>
      <c r="AR149" s="12" t="s">
        <v>88</v>
      </c>
      <c r="AS149" s="12" t="s">
        <v>88</v>
      </c>
      <c r="AT149" s="12" t="s">
        <v>88</v>
      </c>
      <c r="AU149" s="12" t="s">
        <v>88</v>
      </c>
      <c r="AV149" s="12" t="s">
        <v>88</v>
      </c>
      <c r="AW149" s="12">
        <v>154</v>
      </c>
      <c r="AX149" s="12" t="s">
        <v>88</v>
      </c>
      <c r="AY149" s="12" t="s">
        <v>523</v>
      </c>
      <c r="AZ149" s="12" t="s">
        <v>88</v>
      </c>
      <c r="BA149" s="12" t="s">
        <v>88</v>
      </c>
      <c r="BB149" s="12" t="s">
        <v>88</v>
      </c>
      <c r="BC149" s="12" t="s">
        <v>88</v>
      </c>
      <c r="BD149" s="12" t="s">
        <v>88</v>
      </c>
      <c r="BE149" s="12" t="s">
        <v>88</v>
      </c>
      <c r="BF149" s="12" t="s">
        <v>88</v>
      </c>
      <c r="BG149" s="12" t="s">
        <v>88</v>
      </c>
      <c r="BH149" s="12" t="s">
        <v>88</v>
      </c>
      <c r="BI149" s="12" t="s">
        <v>88</v>
      </c>
      <c r="BJ149" s="12">
        <v>590</v>
      </c>
      <c r="BK149" s="12" t="s">
        <v>260</v>
      </c>
      <c r="BL149" s="12">
        <v>37.6</v>
      </c>
      <c r="BM149" s="12">
        <v>55.4</v>
      </c>
      <c r="BN149" s="12">
        <v>5.94</v>
      </c>
      <c r="BO149" s="12">
        <v>4.12</v>
      </c>
      <c r="BP149" s="12">
        <v>3</v>
      </c>
      <c r="BQ149" s="12" t="s">
        <v>88</v>
      </c>
      <c r="BR149" s="12" t="s">
        <v>88</v>
      </c>
      <c r="BS149" s="12" t="s">
        <v>88</v>
      </c>
      <c r="BT149" s="12">
        <f t="shared" si="8"/>
        <v>0.78560375495418688</v>
      </c>
      <c r="BU149" s="12">
        <f t="shared" si="9"/>
        <v>0.11819874124690656</v>
      </c>
      <c r="BV149" s="6"/>
      <c r="BW149" s="13"/>
      <c r="BX149" s="13"/>
    </row>
    <row r="150" spans="1:76" ht="30" customHeight="1" x14ac:dyDescent="0.2">
      <c r="A150" s="6">
        <v>2019</v>
      </c>
      <c r="B150" s="7" t="s">
        <v>377</v>
      </c>
      <c r="C150" s="8" t="s">
        <v>593</v>
      </c>
      <c r="D150" s="9">
        <v>686</v>
      </c>
      <c r="E150" s="7" t="s">
        <v>508</v>
      </c>
      <c r="F150" s="7" t="s">
        <v>241</v>
      </c>
      <c r="G150" s="7">
        <v>2</v>
      </c>
      <c r="H150" s="7" t="s">
        <v>79</v>
      </c>
      <c r="I150" s="7">
        <v>27</v>
      </c>
      <c r="J150" s="8" t="s">
        <v>98</v>
      </c>
      <c r="K150" s="7">
        <v>2701</v>
      </c>
      <c r="L150" s="8" t="s">
        <v>99</v>
      </c>
      <c r="M150" s="7" t="s">
        <v>262</v>
      </c>
      <c r="N150" s="8" t="s">
        <v>263</v>
      </c>
      <c r="O150" s="7" t="s">
        <v>264</v>
      </c>
      <c r="P150" s="8" t="s">
        <v>265</v>
      </c>
      <c r="Q150" s="7" t="s">
        <v>509</v>
      </c>
      <c r="R150" s="8" t="s">
        <v>265</v>
      </c>
      <c r="S150" s="11">
        <v>43700</v>
      </c>
      <c r="T150" s="12" t="s">
        <v>88</v>
      </c>
      <c r="U150" s="12" t="s">
        <v>88</v>
      </c>
      <c r="V150" s="12" t="s">
        <v>88</v>
      </c>
      <c r="W150" s="12" t="s">
        <v>88</v>
      </c>
      <c r="X150" s="12" t="s">
        <v>88</v>
      </c>
      <c r="Y150" s="12" t="s">
        <v>88</v>
      </c>
      <c r="Z150" s="12" t="s">
        <v>88</v>
      </c>
      <c r="AA150" s="12" t="s">
        <v>88</v>
      </c>
      <c r="AB150" s="12" t="s">
        <v>88</v>
      </c>
      <c r="AC150" s="12" t="s">
        <v>88</v>
      </c>
      <c r="AD150" s="12" t="s">
        <v>88</v>
      </c>
      <c r="AE150" s="12" t="s">
        <v>88</v>
      </c>
      <c r="AF150" s="12" t="s">
        <v>88</v>
      </c>
      <c r="AG150" s="12" t="s">
        <v>88</v>
      </c>
      <c r="AH150" s="12" t="s">
        <v>88</v>
      </c>
      <c r="AI150" s="12" t="s">
        <v>88</v>
      </c>
      <c r="AJ150" s="12" t="e">
        <v>#VALUE!</v>
      </c>
      <c r="AK150" s="12" t="s">
        <v>88</v>
      </c>
      <c r="AL150" s="12" t="s">
        <v>88</v>
      </c>
      <c r="AM150" s="12" t="s">
        <v>88</v>
      </c>
      <c r="AN150" s="12" t="s">
        <v>88</v>
      </c>
      <c r="AO150" s="12" t="e">
        <v>#VALUE!</v>
      </c>
      <c r="AP150" s="12" t="s">
        <v>88</v>
      </c>
      <c r="AQ150" s="12" t="s">
        <v>88</v>
      </c>
      <c r="AR150" s="12" t="s">
        <v>88</v>
      </c>
      <c r="AS150" s="12" t="s">
        <v>88</v>
      </c>
      <c r="AT150" s="12" t="s">
        <v>88</v>
      </c>
      <c r="AU150" s="12" t="s">
        <v>88</v>
      </c>
      <c r="AV150" s="12" t="s">
        <v>88</v>
      </c>
      <c r="AW150" s="12" t="s">
        <v>88</v>
      </c>
      <c r="AX150" s="12" t="s">
        <v>88</v>
      </c>
      <c r="AY150" s="12" t="s">
        <v>88</v>
      </c>
      <c r="AZ150" s="12" t="s">
        <v>88</v>
      </c>
      <c r="BA150" s="12" t="s">
        <v>88</v>
      </c>
      <c r="BB150" s="12" t="s">
        <v>88</v>
      </c>
      <c r="BC150" s="12" t="s">
        <v>88</v>
      </c>
      <c r="BD150" s="12" t="s">
        <v>88</v>
      </c>
      <c r="BE150" s="12" t="s">
        <v>88</v>
      </c>
      <c r="BF150" s="12" t="s">
        <v>88</v>
      </c>
      <c r="BG150" s="12" t="s">
        <v>88</v>
      </c>
      <c r="BH150" s="12" t="s">
        <v>88</v>
      </c>
      <c r="BI150" s="12" t="s">
        <v>88</v>
      </c>
      <c r="BJ150" s="12" t="s">
        <v>88</v>
      </c>
      <c r="BK150" s="12" t="s">
        <v>88</v>
      </c>
      <c r="BL150" s="12" t="s">
        <v>88</v>
      </c>
      <c r="BM150" s="12" t="s">
        <v>88</v>
      </c>
      <c r="BN150" s="12" t="s">
        <v>88</v>
      </c>
      <c r="BO150" s="12" t="s">
        <v>88</v>
      </c>
      <c r="BP150" s="12" t="s">
        <v>88</v>
      </c>
      <c r="BQ150" s="12" t="s">
        <v>88</v>
      </c>
      <c r="BR150" s="12" t="s">
        <v>88</v>
      </c>
      <c r="BS150" s="12" t="s">
        <v>88</v>
      </c>
      <c r="BT150" s="12" t="s">
        <v>232</v>
      </c>
      <c r="BU150" s="12" t="s">
        <v>232</v>
      </c>
      <c r="BV150" s="6"/>
      <c r="BW150" s="13"/>
      <c r="BX150" s="13"/>
    </row>
    <row r="151" spans="1:76" ht="30" customHeight="1" x14ac:dyDescent="0.2">
      <c r="A151" s="6">
        <v>2019</v>
      </c>
      <c r="B151" s="7" t="s">
        <v>377</v>
      </c>
      <c r="C151" s="8" t="s">
        <v>491</v>
      </c>
      <c r="D151" s="9">
        <v>88</v>
      </c>
      <c r="E151" s="7" t="s">
        <v>485</v>
      </c>
      <c r="F151" s="7" t="s">
        <v>479</v>
      </c>
      <c r="G151" s="7">
        <v>2</v>
      </c>
      <c r="H151" s="7" t="s">
        <v>79</v>
      </c>
      <c r="I151" s="7">
        <v>27</v>
      </c>
      <c r="J151" s="8" t="s">
        <v>98</v>
      </c>
      <c r="K151" s="7">
        <v>2701</v>
      </c>
      <c r="L151" s="8" t="s">
        <v>99</v>
      </c>
      <c r="M151" s="7" t="s">
        <v>100</v>
      </c>
      <c r="N151" s="8" t="s">
        <v>101</v>
      </c>
      <c r="O151" s="7" t="s">
        <v>603</v>
      </c>
      <c r="P151" s="8" t="s">
        <v>604</v>
      </c>
      <c r="Q151" s="7" t="s">
        <v>603</v>
      </c>
      <c r="R151" s="8" t="s">
        <v>604</v>
      </c>
      <c r="S151" s="11">
        <v>43795</v>
      </c>
      <c r="T151" s="12">
        <v>8.5</v>
      </c>
      <c r="U151" s="12">
        <v>1.0900000000000001</v>
      </c>
      <c r="V151" s="12">
        <v>7.81</v>
      </c>
      <c r="W151" s="12">
        <v>7.65</v>
      </c>
      <c r="X151" s="12">
        <v>8.16</v>
      </c>
      <c r="Y151" s="12">
        <v>576</v>
      </c>
      <c r="Z151" s="12">
        <v>4210</v>
      </c>
      <c r="AA151" s="12">
        <v>21.1</v>
      </c>
      <c r="AB151" s="12">
        <v>24.7</v>
      </c>
      <c r="AC151" s="12">
        <v>8665</v>
      </c>
      <c r="AD151" s="12">
        <v>1761</v>
      </c>
      <c r="AE151" s="12" t="s">
        <v>88</v>
      </c>
      <c r="AF151" s="12" t="s">
        <v>88</v>
      </c>
      <c r="AG151" s="12">
        <v>882</v>
      </c>
      <c r="AH151" s="12">
        <v>1.0900000000000001</v>
      </c>
      <c r="AI151" s="12" t="s">
        <v>528</v>
      </c>
      <c r="AJ151" s="12">
        <v>103.64516129032258</v>
      </c>
      <c r="AK151" s="12" t="s">
        <v>374</v>
      </c>
      <c r="AL151" s="12">
        <v>901</v>
      </c>
      <c r="AM151" s="12">
        <v>10</v>
      </c>
      <c r="AN151" s="12" t="s">
        <v>591</v>
      </c>
      <c r="AO151" s="12">
        <v>117.76470588235294</v>
      </c>
      <c r="AP151" s="12">
        <v>6.32</v>
      </c>
      <c r="AQ151" s="12" t="s">
        <v>88</v>
      </c>
      <c r="AR151" s="12" t="s">
        <v>88</v>
      </c>
      <c r="AS151" s="12" t="s">
        <v>88</v>
      </c>
      <c r="AT151" s="12" t="s">
        <v>88</v>
      </c>
      <c r="AU151" s="12" t="s">
        <v>88</v>
      </c>
      <c r="AV151" s="12" t="s">
        <v>529</v>
      </c>
      <c r="AW151" s="12">
        <v>94.7</v>
      </c>
      <c r="AX151" s="12" t="s">
        <v>88</v>
      </c>
      <c r="AY151" s="12">
        <v>29</v>
      </c>
      <c r="AZ151" s="12" t="s">
        <v>88</v>
      </c>
      <c r="BA151" s="12" t="s">
        <v>529</v>
      </c>
      <c r="BB151" s="12">
        <v>0.114</v>
      </c>
      <c r="BC151" s="12" t="s">
        <v>529</v>
      </c>
      <c r="BD151" s="12" t="s">
        <v>529</v>
      </c>
      <c r="BE151" s="12" t="s">
        <v>88</v>
      </c>
      <c r="BF151" s="12" t="s">
        <v>533</v>
      </c>
      <c r="BG151" s="12" t="s">
        <v>480</v>
      </c>
      <c r="BH151" s="12" t="s">
        <v>88</v>
      </c>
      <c r="BI151" s="12" t="s">
        <v>558</v>
      </c>
      <c r="BJ151" s="12" t="s">
        <v>591</v>
      </c>
      <c r="BK151" s="12">
        <v>1905</v>
      </c>
      <c r="BL151" s="12">
        <v>220</v>
      </c>
      <c r="BM151" s="12">
        <v>316</v>
      </c>
      <c r="BN151" s="12">
        <v>37.6</v>
      </c>
      <c r="BO151" s="12">
        <v>26.5</v>
      </c>
      <c r="BP151" s="12">
        <v>19.5</v>
      </c>
      <c r="BQ151" s="12" t="s">
        <v>88</v>
      </c>
      <c r="BR151" s="12" t="s">
        <v>88</v>
      </c>
      <c r="BS151" s="12" t="s">
        <v>88</v>
      </c>
      <c r="BT151" s="12">
        <f t="shared" ref="BT151:BT218" si="10">+AD151*U151*(0.0036*T151)</f>
        <v>58.736394000000004</v>
      </c>
      <c r="BU151" s="12">
        <f t="shared" ref="BU151:BU218" si="11">+T151*U151*AL151*0.0036</f>
        <v>30.051954000000002</v>
      </c>
      <c r="BV151" s="6"/>
      <c r="BW151" s="13"/>
      <c r="BX151" s="13"/>
    </row>
    <row r="152" spans="1:76" ht="30" customHeight="1" x14ac:dyDescent="0.2">
      <c r="A152" s="6">
        <v>2019</v>
      </c>
      <c r="B152" s="7" t="s">
        <v>377</v>
      </c>
      <c r="C152" s="8" t="s">
        <v>491</v>
      </c>
      <c r="D152" s="9">
        <v>380</v>
      </c>
      <c r="E152" s="7" t="s">
        <v>97</v>
      </c>
      <c r="F152" s="7" t="s">
        <v>78</v>
      </c>
      <c r="G152" s="7">
        <v>2</v>
      </c>
      <c r="H152" s="7" t="s">
        <v>79</v>
      </c>
      <c r="I152" s="7">
        <v>27</v>
      </c>
      <c r="J152" s="8" t="s">
        <v>98</v>
      </c>
      <c r="K152" s="7">
        <v>2701</v>
      </c>
      <c r="L152" s="8" t="s">
        <v>99</v>
      </c>
      <c r="M152" s="7" t="s">
        <v>100</v>
      </c>
      <c r="N152" s="8" t="s">
        <v>101</v>
      </c>
      <c r="O152" s="7" t="s">
        <v>102</v>
      </c>
      <c r="P152" s="8" t="s">
        <v>103</v>
      </c>
      <c r="Q152" s="7" t="s">
        <v>102</v>
      </c>
      <c r="R152" s="8" t="s">
        <v>103</v>
      </c>
      <c r="S152" s="11">
        <v>43784</v>
      </c>
      <c r="T152" s="12">
        <v>8</v>
      </c>
      <c r="U152" s="12">
        <v>0.22</v>
      </c>
      <c r="V152" s="12">
        <v>7.57</v>
      </c>
      <c r="W152" s="12">
        <v>6.61</v>
      </c>
      <c r="X152" s="12">
        <v>8.92</v>
      </c>
      <c r="Y152" s="12">
        <v>468</v>
      </c>
      <c r="Z152" s="12">
        <v>2340</v>
      </c>
      <c r="AA152" s="12">
        <v>21.1</v>
      </c>
      <c r="AB152" s="12">
        <v>25.6</v>
      </c>
      <c r="AC152" s="12">
        <v>4187</v>
      </c>
      <c r="AD152" s="12">
        <v>2160</v>
      </c>
      <c r="AE152" s="12" t="s">
        <v>88</v>
      </c>
      <c r="AF152" s="12" t="s">
        <v>88</v>
      </c>
      <c r="AG152" s="12">
        <v>14</v>
      </c>
      <c r="AH152" s="12">
        <v>0.33300000000000002</v>
      </c>
      <c r="AI152" s="12" t="s">
        <v>528</v>
      </c>
      <c r="AJ152" s="12">
        <v>1.4790322580645161</v>
      </c>
      <c r="AK152" s="12" t="s">
        <v>374</v>
      </c>
      <c r="AL152" s="12">
        <v>73</v>
      </c>
      <c r="AM152" s="12" t="s">
        <v>585</v>
      </c>
      <c r="AN152" s="12" t="s">
        <v>504</v>
      </c>
      <c r="AO152" s="12" t="e">
        <v>#VALUE!</v>
      </c>
      <c r="AP152" s="12">
        <v>8.35</v>
      </c>
      <c r="AQ152" s="12" t="s">
        <v>88</v>
      </c>
      <c r="AR152" s="12" t="s">
        <v>88</v>
      </c>
      <c r="AS152" s="12" t="s">
        <v>88</v>
      </c>
      <c r="AT152" s="12" t="s">
        <v>88</v>
      </c>
      <c r="AU152" s="12" t="s">
        <v>88</v>
      </c>
      <c r="AV152" s="12" t="s">
        <v>529</v>
      </c>
      <c r="AW152" s="12">
        <v>201</v>
      </c>
      <c r="AX152" s="12" t="s">
        <v>88</v>
      </c>
      <c r="AY152" s="12" t="s">
        <v>89</v>
      </c>
      <c r="AZ152" s="12" t="s">
        <v>88</v>
      </c>
      <c r="BA152" s="12" t="s">
        <v>529</v>
      </c>
      <c r="BB152" s="12">
        <v>0.32300000000000001</v>
      </c>
      <c r="BC152" s="12" t="s">
        <v>529</v>
      </c>
      <c r="BD152" s="12" t="s">
        <v>529</v>
      </c>
      <c r="BE152" s="12" t="s">
        <v>88</v>
      </c>
      <c r="BF152" s="12" t="s">
        <v>533</v>
      </c>
      <c r="BG152" s="12" t="s">
        <v>480</v>
      </c>
      <c r="BH152" s="12" t="s">
        <v>88</v>
      </c>
      <c r="BI152" s="12" t="s">
        <v>558</v>
      </c>
      <c r="BJ152" s="12">
        <v>13.2</v>
      </c>
      <c r="BK152" s="12">
        <v>380</v>
      </c>
      <c r="BL152" s="12">
        <v>39.6</v>
      </c>
      <c r="BM152" s="12">
        <v>50.8</v>
      </c>
      <c r="BN152" s="12">
        <v>1.05</v>
      </c>
      <c r="BO152" s="12">
        <v>0.56399999999999995</v>
      </c>
      <c r="BP152" s="12">
        <v>0.11600000000000001</v>
      </c>
      <c r="BQ152" s="12" t="s">
        <v>88</v>
      </c>
      <c r="BR152" s="12" t="s">
        <v>88</v>
      </c>
      <c r="BS152" s="12" t="s">
        <v>88</v>
      </c>
      <c r="BT152" s="12">
        <f t="shared" si="10"/>
        <v>13.68576</v>
      </c>
      <c r="BU152" s="12">
        <f t="shared" si="11"/>
        <v>0.46252799999999994</v>
      </c>
      <c r="BV152" s="6"/>
      <c r="BW152" s="13"/>
      <c r="BX152" s="13"/>
    </row>
    <row r="153" spans="1:76" ht="30" customHeight="1" x14ac:dyDescent="0.2">
      <c r="A153" s="6">
        <v>2019</v>
      </c>
      <c r="B153" s="7" t="s">
        <v>377</v>
      </c>
      <c r="C153" s="8" t="s">
        <v>491</v>
      </c>
      <c r="D153" s="9">
        <v>686</v>
      </c>
      <c r="E153" s="7" t="s">
        <v>508</v>
      </c>
      <c r="F153" s="7" t="s">
        <v>241</v>
      </c>
      <c r="G153" s="7">
        <v>2</v>
      </c>
      <c r="H153" s="7" t="s">
        <v>79</v>
      </c>
      <c r="I153" s="7">
        <v>27</v>
      </c>
      <c r="J153" s="8" t="s">
        <v>98</v>
      </c>
      <c r="K153" s="7">
        <v>2701</v>
      </c>
      <c r="L153" s="8" t="s">
        <v>99</v>
      </c>
      <c r="M153" s="7" t="s">
        <v>262</v>
      </c>
      <c r="N153" s="8" t="s">
        <v>263</v>
      </c>
      <c r="O153" s="7" t="s">
        <v>264</v>
      </c>
      <c r="P153" s="8" t="s">
        <v>265</v>
      </c>
      <c r="Q153" s="7" t="s">
        <v>509</v>
      </c>
      <c r="R153" s="8" t="s">
        <v>265</v>
      </c>
      <c r="S153" s="11">
        <v>43725</v>
      </c>
      <c r="T153" s="12">
        <v>8</v>
      </c>
      <c r="U153" s="12">
        <v>0.496</v>
      </c>
      <c r="V153" s="12">
        <v>6.98</v>
      </c>
      <c r="W153" s="12">
        <v>6.41</v>
      </c>
      <c r="X153" s="12">
        <v>7.24</v>
      </c>
      <c r="Y153" s="12">
        <v>113</v>
      </c>
      <c r="Z153" s="12">
        <v>213</v>
      </c>
      <c r="AA153" s="12">
        <v>16</v>
      </c>
      <c r="AB153" s="12">
        <v>17.600000000000001</v>
      </c>
      <c r="AC153" s="12">
        <v>107</v>
      </c>
      <c r="AD153" s="12">
        <v>35.799999999999997</v>
      </c>
      <c r="AE153" s="12" t="s">
        <v>88</v>
      </c>
      <c r="AF153" s="12" t="s">
        <v>88</v>
      </c>
      <c r="AG153" s="12">
        <v>10</v>
      </c>
      <c r="AH153" s="12" t="s">
        <v>88</v>
      </c>
      <c r="AI153" s="12" t="s">
        <v>88</v>
      </c>
      <c r="AJ153" s="12" t="e">
        <v>#VALUE!</v>
      </c>
      <c r="AK153" s="12" t="s">
        <v>88</v>
      </c>
      <c r="AL153" s="12">
        <v>44</v>
      </c>
      <c r="AM153" s="12">
        <v>0.3</v>
      </c>
      <c r="AN153" s="12">
        <v>8.1</v>
      </c>
      <c r="AO153" s="12" t="e">
        <v>#VALUE!</v>
      </c>
      <c r="AP153" s="12" t="s">
        <v>529</v>
      </c>
      <c r="AQ153" s="12" t="s">
        <v>88</v>
      </c>
      <c r="AR153" s="12" t="s">
        <v>88</v>
      </c>
      <c r="AS153" s="12" t="s">
        <v>88</v>
      </c>
      <c r="AT153" s="12" t="s">
        <v>88</v>
      </c>
      <c r="AU153" s="12" t="s">
        <v>88</v>
      </c>
      <c r="AV153" s="12" t="s">
        <v>88</v>
      </c>
      <c r="AW153" s="12" t="s">
        <v>88</v>
      </c>
      <c r="AX153" s="12" t="s">
        <v>88</v>
      </c>
      <c r="AY153" s="12" t="s">
        <v>88</v>
      </c>
      <c r="AZ153" s="12" t="s">
        <v>88</v>
      </c>
      <c r="BA153" s="12" t="s">
        <v>88</v>
      </c>
      <c r="BB153" s="12" t="s">
        <v>88</v>
      </c>
      <c r="BC153" s="12" t="s">
        <v>88</v>
      </c>
      <c r="BD153" s="12" t="s">
        <v>88</v>
      </c>
      <c r="BE153" s="12" t="s">
        <v>88</v>
      </c>
      <c r="BF153" s="12" t="s">
        <v>88</v>
      </c>
      <c r="BG153" s="12" t="s">
        <v>88</v>
      </c>
      <c r="BH153" s="12" t="s">
        <v>88</v>
      </c>
      <c r="BI153" s="12" t="s">
        <v>88</v>
      </c>
      <c r="BJ153" s="12" t="s">
        <v>88</v>
      </c>
      <c r="BK153" s="12" t="s">
        <v>88</v>
      </c>
      <c r="BL153" s="12" t="s">
        <v>88</v>
      </c>
      <c r="BM153" s="12" t="s">
        <v>88</v>
      </c>
      <c r="BN153" s="12">
        <v>1.1000000000000001</v>
      </c>
      <c r="BO153" s="12">
        <v>0.8</v>
      </c>
      <c r="BP153" s="12">
        <v>0.7</v>
      </c>
      <c r="BQ153" s="12" t="s">
        <v>88</v>
      </c>
      <c r="BR153" s="12" t="s">
        <v>88</v>
      </c>
      <c r="BS153" s="12" t="s">
        <v>88</v>
      </c>
      <c r="BT153" s="12">
        <f t="shared" si="10"/>
        <v>0.51139583999999993</v>
      </c>
      <c r="BU153" s="12">
        <f t="shared" si="11"/>
        <v>0.62853119999999996</v>
      </c>
      <c r="BV153" s="6"/>
      <c r="BW153" s="13"/>
      <c r="BX153" s="13"/>
    </row>
    <row r="154" spans="1:76" ht="30" customHeight="1" x14ac:dyDescent="0.2">
      <c r="A154" s="6">
        <v>2019</v>
      </c>
      <c r="B154" s="7" t="s">
        <v>377</v>
      </c>
      <c r="C154" s="8" t="s">
        <v>491</v>
      </c>
      <c r="D154" s="9">
        <v>887</v>
      </c>
      <c r="E154" s="7" t="s">
        <v>282</v>
      </c>
      <c r="F154" s="7" t="s">
        <v>241</v>
      </c>
      <c r="G154" s="7">
        <v>2</v>
      </c>
      <c r="H154" s="7" t="s">
        <v>79</v>
      </c>
      <c r="I154" s="7">
        <v>27</v>
      </c>
      <c r="J154" s="8" t="s">
        <v>98</v>
      </c>
      <c r="K154" s="7">
        <v>2701</v>
      </c>
      <c r="L154" s="8" t="s">
        <v>99</v>
      </c>
      <c r="M154" s="7" t="s">
        <v>250</v>
      </c>
      <c r="N154" s="8" t="s">
        <v>251</v>
      </c>
      <c r="O154" s="7" t="s">
        <v>605</v>
      </c>
      <c r="P154" s="8" t="s">
        <v>606</v>
      </c>
      <c r="Q154" s="7" t="s">
        <v>607</v>
      </c>
      <c r="R154" s="8" t="s">
        <v>608</v>
      </c>
      <c r="S154" s="11">
        <v>43713</v>
      </c>
      <c r="T154" s="12">
        <v>12</v>
      </c>
      <c r="U154" s="12">
        <v>2.04</v>
      </c>
      <c r="V154" s="12">
        <v>7.31</v>
      </c>
      <c r="W154" s="12">
        <v>7.01</v>
      </c>
      <c r="X154" s="12">
        <v>7.31</v>
      </c>
      <c r="Y154" s="12">
        <v>1101</v>
      </c>
      <c r="Z154" s="12">
        <v>1164</v>
      </c>
      <c r="AA154" s="12">
        <v>17.399999999999999</v>
      </c>
      <c r="AB154" s="12">
        <v>20</v>
      </c>
      <c r="AC154" s="12">
        <v>541</v>
      </c>
      <c r="AD154" s="12">
        <v>242</v>
      </c>
      <c r="AE154" s="12" t="s">
        <v>88</v>
      </c>
      <c r="AF154" s="12" t="s">
        <v>88</v>
      </c>
      <c r="AG154" s="12">
        <v>15</v>
      </c>
      <c r="AH154" s="12">
        <v>1.1200000000000001</v>
      </c>
      <c r="AI154" s="12">
        <v>11.5</v>
      </c>
      <c r="AJ154" s="12">
        <v>27.322580645161292</v>
      </c>
      <c r="AK154" s="12" t="s">
        <v>374</v>
      </c>
      <c r="AL154" s="12">
        <v>112</v>
      </c>
      <c r="AM154" s="12" t="s">
        <v>585</v>
      </c>
      <c r="AN154" s="12">
        <v>38</v>
      </c>
      <c r="AO154" s="12">
        <v>16.058823529411764</v>
      </c>
      <c r="AP154" s="12">
        <v>9.02</v>
      </c>
      <c r="AQ154" s="12" t="s">
        <v>88</v>
      </c>
      <c r="AR154" s="12" t="s">
        <v>88</v>
      </c>
      <c r="AS154" s="12" t="s">
        <v>88</v>
      </c>
      <c r="AT154" s="12" t="s">
        <v>88</v>
      </c>
      <c r="AU154" s="12" t="s">
        <v>88</v>
      </c>
      <c r="AV154" s="12" t="s">
        <v>529</v>
      </c>
      <c r="AW154" s="12">
        <v>118</v>
      </c>
      <c r="AX154" s="12">
        <v>79</v>
      </c>
      <c r="AY154" s="12">
        <v>79</v>
      </c>
      <c r="AZ154" s="12" t="s">
        <v>88</v>
      </c>
      <c r="BA154" s="12" t="s">
        <v>529</v>
      </c>
      <c r="BB154" s="12">
        <v>8.7999999999999995E-2</v>
      </c>
      <c r="BC154" s="12" t="s">
        <v>529</v>
      </c>
      <c r="BD154" s="12" t="s">
        <v>529</v>
      </c>
      <c r="BE154" s="12" t="s">
        <v>88</v>
      </c>
      <c r="BF154" s="12" t="s">
        <v>533</v>
      </c>
      <c r="BG154" s="12" t="s">
        <v>480</v>
      </c>
      <c r="BH154" s="12" t="s">
        <v>88</v>
      </c>
      <c r="BI154" s="12" t="s">
        <v>558</v>
      </c>
      <c r="BJ154" s="12">
        <v>46.7</v>
      </c>
      <c r="BK154" s="12">
        <v>365</v>
      </c>
      <c r="BL154" s="12">
        <v>167</v>
      </c>
      <c r="BM154" s="12">
        <v>202</v>
      </c>
      <c r="BN154" s="12">
        <v>13.6</v>
      </c>
      <c r="BO154" s="12">
        <v>4.93</v>
      </c>
      <c r="BP154" s="12">
        <v>2.56</v>
      </c>
      <c r="BQ154" s="12" t="s">
        <v>88</v>
      </c>
      <c r="BR154" s="12" t="s">
        <v>88</v>
      </c>
      <c r="BS154" s="12" t="s">
        <v>88</v>
      </c>
      <c r="BT154" s="12">
        <f t="shared" si="10"/>
        <v>21.326976000000002</v>
      </c>
      <c r="BU154" s="12">
        <f t="shared" si="11"/>
        <v>9.870336</v>
      </c>
      <c r="BV154" s="6"/>
      <c r="BW154" s="13"/>
      <c r="BX154" s="13"/>
    </row>
    <row r="155" spans="1:76" ht="30" customHeight="1" x14ac:dyDescent="0.2">
      <c r="A155" s="6">
        <v>2019</v>
      </c>
      <c r="B155" s="7" t="s">
        <v>377</v>
      </c>
      <c r="C155" s="8" t="s">
        <v>609</v>
      </c>
      <c r="D155" s="9">
        <v>642</v>
      </c>
      <c r="E155" s="7" t="s">
        <v>144</v>
      </c>
      <c r="F155" s="7" t="s">
        <v>135</v>
      </c>
      <c r="G155" s="7">
        <v>2</v>
      </c>
      <c r="H155" s="7" t="s">
        <v>79</v>
      </c>
      <c r="I155" s="7">
        <v>26</v>
      </c>
      <c r="J155" s="8" t="s">
        <v>80</v>
      </c>
      <c r="K155" s="7">
        <v>2619</v>
      </c>
      <c r="L155" s="8" t="s">
        <v>136</v>
      </c>
      <c r="M155" s="7" t="s">
        <v>390</v>
      </c>
      <c r="N155" s="8" t="s">
        <v>391</v>
      </c>
      <c r="O155" s="7" t="s">
        <v>145</v>
      </c>
      <c r="P155" s="8" t="s">
        <v>146</v>
      </c>
      <c r="Q155" s="7" t="s">
        <v>147</v>
      </c>
      <c r="R155" s="8" t="s">
        <v>148</v>
      </c>
      <c r="S155" s="11">
        <v>43738</v>
      </c>
      <c r="T155" s="12">
        <v>12</v>
      </c>
      <c r="U155" s="12">
        <v>0.28999999999999998</v>
      </c>
      <c r="V155" s="12" t="s">
        <v>88</v>
      </c>
      <c r="W155" s="12">
        <v>6.75</v>
      </c>
      <c r="X155" s="12">
        <v>9.98</v>
      </c>
      <c r="Y155" s="12">
        <v>617</v>
      </c>
      <c r="Z155" s="12">
        <v>179.5</v>
      </c>
      <c r="AA155" s="12">
        <v>22.1</v>
      </c>
      <c r="AB155" s="12">
        <v>26.8</v>
      </c>
      <c r="AC155" s="12">
        <v>167</v>
      </c>
      <c r="AD155" s="12">
        <v>73.8</v>
      </c>
      <c r="AE155" s="12" t="s">
        <v>529</v>
      </c>
      <c r="AF155" s="12" t="s">
        <v>88</v>
      </c>
      <c r="AG155" s="12" t="s">
        <v>375</v>
      </c>
      <c r="AH155" s="12">
        <v>0.13500000000000001</v>
      </c>
      <c r="AI155" s="12" t="s">
        <v>528</v>
      </c>
      <c r="AJ155" s="12">
        <v>4.6064516129032249</v>
      </c>
      <c r="AK155" s="12" t="s">
        <v>374</v>
      </c>
      <c r="AL155" s="12">
        <v>75</v>
      </c>
      <c r="AM155" s="12">
        <v>2</v>
      </c>
      <c r="AN155" s="12" t="s">
        <v>504</v>
      </c>
      <c r="AO155" s="12" t="e">
        <v>#VALUE!</v>
      </c>
      <c r="AP155" s="12">
        <v>0.8</v>
      </c>
      <c r="AQ155" s="12" t="s">
        <v>88</v>
      </c>
      <c r="AR155" s="12" t="s">
        <v>88</v>
      </c>
      <c r="AS155" s="12" t="s">
        <v>88</v>
      </c>
      <c r="AT155" s="12" t="s">
        <v>88</v>
      </c>
      <c r="AU155" s="12" t="s">
        <v>88</v>
      </c>
      <c r="AV155" s="12" t="s">
        <v>529</v>
      </c>
      <c r="AW155" s="12" t="s">
        <v>88</v>
      </c>
      <c r="AX155" s="12" t="s">
        <v>88</v>
      </c>
      <c r="AY155" s="12" t="s">
        <v>88</v>
      </c>
      <c r="AZ155" s="12" t="s">
        <v>88</v>
      </c>
      <c r="BA155" s="12" t="s">
        <v>529</v>
      </c>
      <c r="BB155" s="12" t="s">
        <v>88</v>
      </c>
      <c r="BC155" s="12" t="s">
        <v>88</v>
      </c>
      <c r="BD155" s="12" t="s">
        <v>529</v>
      </c>
      <c r="BE155" s="12" t="s">
        <v>88</v>
      </c>
      <c r="BF155" s="12" t="s">
        <v>533</v>
      </c>
      <c r="BG155" s="12" t="s">
        <v>88</v>
      </c>
      <c r="BH155" s="12" t="s">
        <v>480</v>
      </c>
      <c r="BI155" s="12" t="s">
        <v>558</v>
      </c>
      <c r="BJ155" s="12" t="s">
        <v>586</v>
      </c>
      <c r="BK155" s="12">
        <v>104</v>
      </c>
      <c r="BL155" s="12">
        <v>62</v>
      </c>
      <c r="BM155" s="12">
        <v>82.2</v>
      </c>
      <c r="BN155" s="12">
        <v>0.621</v>
      </c>
      <c r="BO155" s="12">
        <v>0.251</v>
      </c>
      <c r="BP155" s="12">
        <v>0.13500000000000001</v>
      </c>
      <c r="BQ155" s="12" t="s">
        <v>88</v>
      </c>
      <c r="BR155" s="12" t="s">
        <v>88</v>
      </c>
      <c r="BS155" s="12" t="s">
        <v>88</v>
      </c>
      <c r="BT155" s="12">
        <f t="shared" si="10"/>
        <v>0.9245663999999999</v>
      </c>
      <c r="BU155" s="12">
        <f t="shared" si="11"/>
        <v>0.93959999999999977</v>
      </c>
      <c r="BV155" s="6"/>
      <c r="BW155" s="13"/>
      <c r="BX155" s="13"/>
    </row>
    <row r="156" spans="1:76" ht="30" customHeight="1" x14ac:dyDescent="0.2">
      <c r="A156" s="6">
        <v>2019</v>
      </c>
      <c r="B156" s="7" t="s">
        <v>377</v>
      </c>
      <c r="C156" s="8" t="s">
        <v>610</v>
      </c>
      <c r="D156" s="9">
        <v>893</v>
      </c>
      <c r="E156" s="7" t="s">
        <v>335</v>
      </c>
      <c r="F156" s="7" t="s">
        <v>288</v>
      </c>
      <c r="G156" s="7">
        <v>2</v>
      </c>
      <c r="H156" s="7" t="s">
        <v>79</v>
      </c>
      <c r="I156" s="7">
        <v>23</v>
      </c>
      <c r="J156" s="8" t="s">
        <v>289</v>
      </c>
      <c r="K156" s="7">
        <v>2317</v>
      </c>
      <c r="L156" s="8" t="s">
        <v>315</v>
      </c>
      <c r="M156" s="7" t="s">
        <v>336</v>
      </c>
      <c r="N156" s="8" t="s">
        <v>337</v>
      </c>
      <c r="O156" s="7" t="s">
        <v>338</v>
      </c>
      <c r="P156" s="8" t="s">
        <v>339</v>
      </c>
      <c r="Q156" s="7" t="s">
        <v>340</v>
      </c>
      <c r="R156" s="8" t="s">
        <v>341</v>
      </c>
      <c r="S156" s="11">
        <v>43788</v>
      </c>
      <c r="T156" s="12">
        <v>24</v>
      </c>
      <c r="U156" s="12">
        <v>47.79</v>
      </c>
      <c r="V156" s="12">
        <v>7.35</v>
      </c>
      <c r="W156" s="12">
        <v>7.06</v>
      </c>
      <c r="X156" s="12">
        <v>7.23</v>
      </c>
      <c r="Y156" s="12">
        <v>14230</v>
      </c>
      <c r="Z156" s="12">
        <v>15870</v>
      </c>
      <c r="AA156" s="12">
        <v>34.799999999999997</v>
      </c>
      <c r="AB156" s="12">
        <v>38.700000000000003</v>
      </c>
      <c r="AC156" s="12">
        <v>96.6</v>
      </c>
      <c r="AD156" s="12">
        <v>9.09</v>
      </c>
      <c r="AE156" s="12" t="s">
        <v>529</v>
      </c>
      <c r="AF156" s="12" t="s">
        <v>88</v>
      </c>
      <c r="AG156" s="12">
        <v>10</v>
      </c>
      <c r="AH156" s="12" t="s">
        <v>564</v>
      </c>
      <c r="AI156" s="12" t="s">
        <v>528</v>
      </c>
      <c r="AJ156" s="12">
        <v>13.774193548387096</v>
      </c>
      <c r="AK156" s="12" t="s">
        <v>88</v>
      </c>
      <c r="AL156" s="12">
        <v>85</v>
      </c>
      <c r="AM156" s="12" t="s">
        <v>585</v>
      </c>
      <c r="AN156" s="12" t="s">
        <v>504</v>
      </c>
      <c r="AO156" s="12" t="e">
        <v>#VALUE!</v>
      </c>
      <c r="AP156" s="12">
        <v>0.13500000000000001</v>
      </c>
      <c r="AQ156" s="12" t="s">
        <v>583</v>
      </c>
      <c r="AR156" s="12" t="s">
        <v>88</v>
      </c>
      <c r="AS156" s="12" t="s">
        <v>88</v>
      </c>
      <c r="AT156" s="12">
        <v>2.34</v>
      </c>
      <c r="AU156" s="12" t="s">
        <v>88</v>
      </c>
      <c r="AV156" s="12" t="s">
        <v>529</v>
      </c>
      <c r="AW156" s="12" t="s">
        <v>611</v>
      </c>
      <c r="AX156" s="12" t="s">
        <v>531</v>
      </c>
      <c r="AY156" s="12">
        <v>18.399999999999999</v>
      </c>
      <c r="AZ156" s="12" t="s">
        <v>88</v>
      </c>
      <c r="BA156" s="12" t="s">
        <v>529</v>
      </c>
      <c r="BB156" s="12" t="s">
        <v>529</v>
      </c>
      <c r="BC156" s="12" t="s">
        <v>529</v>
      </c>
      <c r="BD156" s="12" t="s">
        <v>529</v>
      </c>
      <c r="BE156" s="12">
        <v>4.5</v>
      </c>
      <c r="BF156" s="12" t="s">
        <v>533</v>
      </c>
      <c r="BG156" s="12" t="s">
        <v>480</v>
      </c>
      <c r="BH156" s="12" t="s">
        <v>480</v>
      </c>
      <c r="BI156" s="12" t="s">
        <v>558</v>
      </c>
      <c r="BJ156" s="12">
        <v>9.24</v>
      </c>
      <c r="BK156" s="12">
        <v>274</v>
      </c>
      <c r="BL156" s="12" t="s">
        <v>612</v>
      </c>
      <c r="BM156" s="12">
        <v>1837</v>
      </c>
      <c r="BN156" s="12">
        <v>0.25</v>
      </c>
      <c r="BO156" s="12">
        <v>0.14399999999999999</v>
      </c>
      <c r="BP156" s="12">
        <v>0.11799999999999999</v>
      </c>
      <c r="BQ156" s="12">
        <v>14.2</v>
      </c>
      <c r="BR156" s="12" t="s">
        <v>88</v>
      </c>
      <c r="BS156" s="12" t="s">
        <v>567</v>
      </c>
      <c r="BT156" s="12">
        <f t="shared" si="10"/>
        <v>37.533119040000003</v>
      </c>
      <c r="BU156" s="12">
        <f t="shared" si="11"/>
        <v>350.96976000000001</v>
      </c>
      <c r="BV156" s="6"/>
      <c r="BW156" s="13"/>
      <c r="BX156" s="13"/>
    </row>
    <row r="157" spans="1:76" ht="30" customHeight="1" x14ac:dyDescent="0.2">
      <c r="A157" s="6">
        <v>2019</v>
      </c>
      <c r="B157" s="7" t="s">
        <v>377</v>
      </c>
      <c r="C157" s="8" t="s">
        <v>610</v>
      </c>
      <c r="D157" s="9">
        <v>893</v>
      </c>
      <c r="E157" s="7" t="s">
        <v>335</v>
      </c>
      <c r="F157" s="7" t="s">
        <v>288</v>
      </c>
      <c r="G157" s="7">
        <v>2</v>
      </c>
      <c r="H157" s="7" t="s">
        <v>79</v>
      </c>
      <c r="I157" s="7">
        <v>23</v>
      </c>
      <c r="J157" s="8" t="s">
        <v>289</v>
      </c>
      <c r="K157" s="7">
        <v>2317</v>
      </c>
      <c r="L157" s="8" t="s">
        <v>315</v>
      </c>
      <c r="M157" s="7" t="s">
        <v>336</v>
      </c>
      <c r="N157" s="8" t="s">
        <v>337</v>
      </c>
      <c r="O157" s="7" t="s">
        <v>338</v>
      </c>
      <c r="P157" s="8" t="s">
        <v>339</v>
      </c>
      <c r="Q157" s="7" t="s">
        <v>340</v>
      </c>
      <c r="R157" s="8" t="s">
        <v>341</v>
      </c>
      <c r="S157" s="11">
        <v>43788</v>
      </c>
      <c r="T157" s="12">
        <v>24</v>
      </c>
      <c r="U157" s="12">
        <v>91.19</v>
      </c>
      <c r="V157" s="12">
        <v>7.44</v>
      </c>
      <c r="W157" s="12">
        <v>7.1</v>
      </c>
      <c r="X157" s="12">
        <v>7.35</v>
      </c>
      <c r="Y157" s="12">
        <v>15300</v>
      </c>
      <c r="Z157" s="12">
        <v>16210</v>
      </c>
      <c r="AA157" s="12">
        <v>32.9</v>
      </c>
      <c r="AB157" s="12">
        <v>33.799999999999997</v>
      </c>
      <c r="AC157" s="12">
        <v>117</v>
      </c>
      <c r="AD157" s="12">
        <v>14</v>
      </c>
      <c r="AE157" s="12" t="s">
        <v>529</v>
      </c>
      <c r="AF157" s="12" t="s">
        <v>88</v>
      </c>
      <c r="AG157" s="12" t="s">
        <v>375</v>
      </c>
      <c r="AH157" s="12" t="s">
        <v>564</v>
      </c>
      <c r="AI157" s="12" t="s">
        <v>528</v>
      </c>
      <c r="AJ157" s="12">
        <v>8.8516129032258082</v>
      </c>
      <c r="AK157" s="12" t="s">
        <v>88</v>
      </c>
      <c r="AL157" s="12">
        <v>65</v>
      </c>
      <c r="AM157" s="12" t="s">
        <v>585</v>
      </c>
      <c r="AN157" s="12" t="s">
        <v>504</v>
      </c>
      <c r="AO157" s="12" t="e">
        <v>#VALUE!</v>
      </c>
      <c r="AP157" s="12" t="s">
        <v>529</v>
      </c>
      <c r="AQ157" s="12" t="s">
        <v>583</v>
      </c>
      <c r="AR157" s="12" t="s">
        <v>88</v>
      </c>
      <c r="AS157" s="12" t="s">
        <v>88</v>
      </c>
      <c r="AT157" s="12">
        <v>3.27</v>
      </c>
      <c r="AU157" s="12" t="s">
        <v>88</v>
      </c>
      <c r="AV157" s="12" t="s">
        <v>529</v>
      </c>
      <c r="AW157" s="12" t="s">
        <v>611</v>
      </c>
      <c r="AX157" s="12" t="s">
        <v>531</v>
      </c>
      <c r="AY157" s="12">
        <v>11.7</v>
      </c>
      <c r="AZ157" s="12" t="s">
        <v>88</v>
      </c>
      <c r="BA157" s="12" t="s">
        <v>529</v>
      </c>
      <c r="BB157" s="12" t="s">
        <v>529</v>
      </c>
      <c r="BC157" s="12" t="s">
        <v>529</v>
      </c>
      <c r="BD157" s="12" t="s">
        <v>529</v>
      </c>
      <c r="BE157" s="12">
        <v>5.65</v>
      </c>
      <c r="BF157" s="12" t="s">
        <v>533</v>
      </c>
      <c r="BG157" s="12" t="s">
        <v>480</v>
      </c>
      <c r="BH157" s="12" t="s">
        <v>480</v>
      </c>
      <c r="BI157" s="12" t="s">
        <v>558</v>
      </c>
      <c r="BJ157" s="12">
        <v>12.2</v>
      </c>
      <c r="BK157" s="12">
        <v>355</v>
      </c>
      <c r="BL157" s="12" t="s">
        <v>612</v>
      </c>
      <c r="BM157" s="12">
        <v>1778</v>
      </c>
      <c r="BN157" s="12">
        <v>0.35599999999999998</v>
      </c>
      <c r="BO157" s="12">
        <v>0.20200000000000001</v>
      </c>
      <c r="BP157" s="12">
        <v>0.154</v>
      </c>
      <c r="BQ157" s="12">
        <v>18.2</v>
      </c>
      <c r="BR157" s="12" t="s">
        <v>88</v>
      </c>
      <c r="BS157" s="12">
        <v>2E-3</v>
      </c>
      <c r="BT157" s="12">
        <f t="shared" si="10"/>
        <v>110.30342399999999</v>
      </c>
      <c r="BU157" s="12">
        <f t="shared" si="11"/>
        <v>512.12303999999995</v>
      </c>
      <c r="BV157" s="6"/>
      <c r="BW157" s="13"/>
      <c r="BX157" s="13"/>
    </row>
    <row r="158" spans="1:76" ht="30" customHeight="1" x14ac:dyDescent="0.2">
      <c r="A158" s="6">
        <v>2019</v>
      </c>
      <c r="B158" s="7" t="s">
        <v>377</v>
      </c>
      <c r="C158" s="8" t="s">
        <v>581</v>
      </c>
      <c r="D158" s="9">
        <v>895</v>
      </c>
      <c r="E158" s="7" t="s">
        <v>233</v>
      </c>
      <c r="F158" s="7" t="s">
        <v>203</v>
      </c>
      <c r="G158" s="7">
        <v>2</v>
      </c>
      <c r="H158" s="7" t="s">
        <v>79</v>
      </c>
      <c r="I158" s="7">
        <v>27</v>
      </c>
      <c r="J158" s="8" t="s">
        <v>98</v>
      </c>
      <c r="K158" s="7">
        <v>2703</v>
      </c>
      <c r="L158" s="8" t="s">
        <v>225</v>
      </c>
      <c r="M158" s="7" t="s">
        <v>234</v>
      </c>
      <c r="N158" s="8" t="s">
        <v>235</v>
      </c>
      <c r="O158" s="7" t="s">
        <v>236</v>
      </c>
      <c r="P158" s="8" t="s">
        <v>237</v>
      </c>
      <c r="Q158" s="7" t="s">
        <v>613</v>
      </c>
      <c r="R158" s="8" t="s">
        <v>614</v>
      </c>
      <c r="S158" s="11">
        <v>43860</v>
      </c>
      <c r="T158" s="12">
        <v>12</v>
      </c>
      <c r="U158" s="12">
        <v>3.73</v>
      </c>
      <c r="V158" s="12" t="s">
        <v>88</v>
      </c>
      <c r="W158" s="12">
        <v>7.24</v>
      </c>
      <c r="X158" s="12">
        <v>7.88</v>
      </c>
      <c r="Y158" s="12">
        <v>576</v>
      </c>
      <c r="Z158" s="12">
        <v>1474</v>
      </c>
      <c r="AA158" s="12">
        <v>25</v>
      </c>
      <c r="AB158" s="12">
        <v>34.9</v>
      </c>
      <c r="AC158" s="12">
        <v>224</v>
      </c>
      <c r="AD158" s="12">
        <v>219</v>
      </c>
      <c r="AE158" s="12" t="s">
        <v>582</v>
      </c>
      <c r="AF158" s="12" t="s">
        <v>88</v>
      </c>
      <c r="AG158" s="12" t="s">
        <v>258</v>
      </c>
      <c r="AH158" s="12">
        <v>0.85299999999999998</v>
      </c>
      <c r="AI158" s="12" t="s">
        <v>528</v>
      </c>
      <c r="AJ158" s="12">
        <v>4.0870967741935491</v>
      </c>
      <c r="AK158" s="12">
        <v>6.39</v>
      </c>
      <c r="AL158" s="12">
        <v>18</v>
      </c>
      <c r="AM158" s="12" t="s">
        <v>259</v>
      </c>
      <c r="AN158" s="12">
        <v>13.5</v>
      </c>
      <c r="AO158" s="12">
        <v>5.26235294117647</v>
      </c>
      <c r="AP158" s="12">
        <v>0.30399999999999999</v>
      </c>
      <c r="AQ158" s="12" t="s">
        <v>258</v>
      </c>
      <c r="AR158" s="12" t="s">
        <v>615</v>
      </c>
      <c r="AS158" s="12" t="s">
        <v>616</v>
      </c>
      <c r="AT158" s="12" t="s">
        <v>617</v>
      </c>
      <c r="AU158" s="12" t="s">
        <v>88</v>
      </c>
      <c r="AV158" s="12" t="s">
        <v>88</v>
      </c>
      <c r="AW158" s="12">
        <v>158</v>
      </c>
      <c r="AX158" s="12">
        <v>24.6</v>
      </c>
      <c r="AY158" s="12">
        <v>159</v>
      </c>
      <c r="AZ158" s="12" t="s">
        <v>88</v>
      </c>
      <c r="BA158" s="12">
        <v>10</v>
      </c>
      <c r="BB158" s="12" t="s">
        <v>363</v>
      </c>
      <c r="BC158" s="12" t="s">
        <v>582</v>
      </c>
      <c r="BD158" s="12" t="s">
        <v>363</v>
      </c>
      <c r="BE158" s="12" t="s">
        <v>88</v>
      </c>
      <c r="BF158" s="12" t="s">
        <v>88</v>
      </c>
      <c r="BG158" s="12" t="s">
        <v>259</v>
      </c>
      <c r="BH158" s="12" t="s">
        <v>88</v>
      </c>
      <c r="BI158" s="12" t="s">
        <v>88</v>
      </c>
      <c r="BJ158" s="12">
        <v>45.6</v>
      </c>
      <c r="BK158" s="12">
        <v>116</v>
      </c>
      <c r="BL158" s="12">
        <v>6.04</v>
      </c>
      <c r="BM158" s="12">
        <v>22.7</v>
      </c>
      <c r="BN158" s="12">
        <v>1.1499999999999999</v>
      </c>
      <c r="BO158" s="12">
        <v>0.46800000000000003</v>
      </c>
      <c r="BP158" s="12">
        <v>0.26800000000000002</v>
      </c>
      <c r="BQ158" s="12" t="s">
        <v>88</v>
      </c>
      <c r="BR158" s="12" t="s">
        <v>88</v>
      </c>
      <c r="BS158" s="12" t="s">
        <v>88</v>
      </c>
      <c r="BT158" s="12">
        <f t="shared" si="10"/>
        <v>35.288784</v>
      </c>
      <c r="BU158" s="12">
        <f t="shared" si="11"/>
        <v>2.9004479999999999</v>
      </c>
      <c r="BV158" s="6"/>
      <c r="BW158" s="13"/>
      <c r="BX158" s="13"/>
    </row>
    <row r="159" spans="1:76" ht="30" customHeight="1" x14ac:dyDescent="0.2">
      <c r="A159" s="6">
        <v>2019</v>
      </c>
      <c r="B159" s="9" t="s">
        <v>351</v>
      </c>
      <c r="C159" s="7" t="s">
        <v>77</v>
      </c>
      <c r="D159" s="9">
        <v>154</v>
      </c>
      <c r="E159" s="10" t="s">
        <v>352</v>
      </c>
      <c r="F159" s="7" t="s">
        <v>203</v>
      </c>
      <c r="G159" s="7">
        <v>2</v>
      </c>
      <c r="H159" s="7" t="s">
        <v>79</v>
      </c>
      <c r="I159" s="7">
        <v>25</v>
      </c>
      <c r="J159" s="8" t="s">
        <v>353</v>
      </c>
      <c r="K159" s="7">
        <v>2502</v>
      </c>
      <c r="L159" s="8" t="s">
        <v>354</v>
      </c>
      <c r="M159" s="7" t="s">
        <v>355</v>
      </c>
      <c r="N159" s="8" t="s">
        <v>356</v>
      </c>
      <c r="O159" s="7" t="s">
        <v>357</v>
      </c>
      <c r="P159" s="8" t="s">
        <v>358</v>
      </c>
      <c r="Q159" s="7" t="s">
        <v>359</v>
      </c>
      <c r="R159" s="8" t="s">
        <v>360</v>
      </c>
      <c r="S159" s="11">
        <v>43843</v>
      </c>
      <c r="T159" s="12">
        <v>24</v>
      </c>
      <c r="U159" s="12">
        <v>2.64</v>
      </c>
      <c r="V159" s="12">
        <v>7.82</v>
      </c>
      <c r="W159" s="12">
        <v>7.41</v>
      </c>
      <c r="X159" s="12">
        <v>8.6199999999999992</v>
      </c>
      <c r="Y159" s="12">
        <v>606</v>
      </c>
      <c r="Z159" s="12">
        <v>1426</v>
      </c>
      <c r="AA159" s="12">
        <v>29.2</v>
      </c>
      <c r="AB159" s="12">
        <v>32.1</v>
      </c>
      <c r="AC159" s="12">
        <v>736</v>
      </c>
      <c r="AD159" s="12">
        <v>335</v>
      </c>
      <c r="AE159" s="12">
        <v>0.14499999999999999</v>
      </c>
      <c r="AF159" s="12" t="s">
        <v>618</v>
      </c>
      <c r="AG159" s="12">
        <v>118</v>
      </c>
      <c r="AH159" s="12">
        <v>4.95</v>
      </c>
      <c r="AI159" s="12">
        <v>26</v>
      </c>
      <c r="AJ159" s="12">
        <v>65.032258064516128</v>
      </c>
      <c r="AK159" s="12" t="s">
        <v>374</v>
      </c>
      <c r="AL159" s="12">
        <v>287</v>
      </c>
      <c r="AM159" s="12">
        <v>0.5</v>
      </c>
      <c r="AN159" s="12">
        <v>75.099999999999994</v>
      </c>
      <c r="AO159" s="12">
        <v>43.647058823529413</v>
      </c>
      <c r="AP159" s="12">
        <v>6.92</v>
      </c>
      <c r="AQ159" s="12" t="s">
        <v>258</v>
      </c>
      <c r="AR159" s="12" t="s">
        <v>615</v>
      </c>
      <c r="AS159" s="12" t="s">
        <v>616</v>
      </c>
      <c r="AT159" s="12">
        <v>243</v>
      </c>
      <c r="AU159" s="12">
        <v>21398000</v>
      </c>
      <c r="AV159" s="12" t="s">
        <v>363</v>
      </c>
      <c r="AW159" s="12">
        <v>62.6</v>
      </c>
      <c r="AX159" s="12">
        <v>6.71</v>
      </c>
      <c r="AY159" s="12">
        <v>29.7</v>
      </c>
      <c r="AZ159" s="12" t="s">
        <v>619</v>
      </c>
      <c r="BA159" s="12" t="s">
        <v>582</v>
      </c>
      <c r="BB159" s="12">
        <v>0.25600000000000001</v>
      </c>
      <c r="BC159" s="12" t="s">
        <v>363</v>
      </c>
      <c r="BD159" s="12" t="s">
        <v>363</v>
      </c>
      <c r="BE159" s="12">
        <v>0.80400000000000005</v>
      </c>
      <c r="BF159" s="12" t="s">
        <v>366</v>
      </c>
      <c r="BG159" s="12" t="s">
        <v>259</v>
      </c>
      <c r="BH159" s="12" t="s">
        <v>259</v>
      </c>
      <c r="BI159" s="12" t="s">
        <v>620</v>
      </c>
      <c r="BJ159" s="12">
        <v>52.8</v>
      </c>
      <c r="BK159" s="12">
        <v>298</v>
      </c>
      <c r="BL159" s="12">
        <v>42</v>
      </c>
      <c r="BM159" s="12">
        <v>56.8</v>
      </c>
      <c r="BN159" s="12">
        <v>4.95</v>
      </c>
      <c r="BO159" s="12">
        <v>1.6</v>
      </c>
      <c r="BP159" s="12">
        <v>0.99</v>
      </c>
      <c r="BQ159" s="12" t="s">
        <v>88</v>
      </c>
      <c r="BR159" s="12" t="s">
        <v>88</v>
      </c>
      <c r="BS159" s="12" t="s">
        <v>88</v>
      </c>
      <c r="BT159" s="12">
        <f t="shared" si="10"/>
        <v>76.412160000000014</v>
      </c>
      <c r="BU159" s="12">
        <f t="shared" si="11"/>
        <v>65.463551999999993</v>
      </c>
      <c r="BV159" s="6"/>
      <c r="BW159" s="13"/>
      <c r="BX159" s="13"/>
    </row>
    <row r="160" spans="1:76" ht="30" customHeight="1" x14ac:dyDescent="0.2">
      <c r="A160" s="6">
        <v>2019</v>
      </c>
      <c r="B160" s="9" t="s">
        <v>351</v>
      </c>
      <c r="C160" s="7" t="s">
        <v>77</v>
      </c>
      <c r="D160" s="9">
        <v>154</v>
      </c>
      <c r="E160" s="10" t="s">
        <v>352</v>
      </c>
      <c r="F160" s="7" t="s">
        <v>203</v>
      </c>
      <c r="G160" s="7">
        <v>2</v>
      </c>
      <c r="H160" s="7" t="s">
        <v>79</v>
      </c>
      <c r="I160" s="7">
        <v>25</v>
      </c>
      <c r="J160" s="8" t="s">
        <v>353</v>
      </c>
      <c r="K160" s="7">
        <v>2502</v>
      </c>
      <c r="L160" s="8" t="s">
        <v>354</v>
      </c>
      <c r="M160" s="7" t="s">
        <v>355</v>
      </c>
      <c r="N160" s="8" t="s">
        <v>356</v>
      </c>
      <c r="O160" s="7" t="s">
        <v>357</v>
      </c>
      <c r="P160" s="8" t="s">
        <v>358</v>
      </c>
      <c r="Q160" s="7" t="s">
        <v>359</v>
      </c>
      <c r="R160" s="8" t="s">
        <v>360</v>
      </c>
      <c r="S160" s="11">
        <v>43844</v>
      </c>
      <c r="T160" s="12">
        <v>24</v>
      </c>
      <c r="U160" s="12">
        <v>4.47</v>
      </c>
      <c r="V160" s="12">
        <v>7.3</v>
      </c>
      <c r="W160" s="12">
        <v>7.1</v>
      </c>
      <c r="X160" s="12">
        <v>8.08</v>
      </c>
      <c r="Y160" s="12">
        <v>658</v>
      </c>
      <c r="Z160" s="12">
        <v>1170</v>
      </c>
      <c r="AA160" s="12">
        <v>30.3</v>
      </c>
      <c r="AB160" s="12">
        <v>32.6</v>
      </c>
      <c r="AC160" s="12">
        <v>778</v>
      </c>
      <c r="AD160" s="12">
        <v>432</v>
      </c>
      <c r="AE160" s="12">
        <v>6.7000000000000004E-2</v>
      </c>
      <c r="AF160" s="12" t="s">
        <v>618</v>
      </c>
      <c r="AG160" s="12">
        <v>155</v>
      </c>
      <c r="AH160" s="12">
        <v>8.5399999999999991</v>
      </c>
      <c r="AI160" s="12">
        <v>22</v>
      </c>
      <c r="AJ160" s="12">
        <v>95.741935483870961</v>
      </c>
      <c r="AK160" s="12" t="s">
        <v>374</v>
      </c>
      <c r="AL160" s="12">
        <v>318</v>
      </c>
      <c r="AM160" s="12">
        <v>2.5</v>
      </c>
      <c r="AN160" s="12">
        <v>59.4</v>
      </c>
      <c r="AO160" s="12">
        <v>31.45882352941177</v>
      </c>
      <c r="AP160" s="12">
        <v>6.13</v>
      </c>
      <c r="AQ160" s="12">
        <v>31</v>
      </c>
      <c r="AR160" s="12" t="s">
        <v>615</v>
      </c>
      <c r="AS160" s="12" t="s">
        <v>616</v>
      </c>
      <c r="AT160" s="12">
        <v>166</v>
      </c>
      <c r="AU160" s="12">
        <v>8230500</v>
      </c>
      <c r="AV160" s="12">
        <v>5.8999999999999997E-2</v>
      </c>
      <c r="AW160" s="12">
        <v>72.5</v>
      </c>
      <c r="AX160" s="12">
        <v>5.24</v>
      </c>
      <c r="AY160" s="12">
        <v>23.4</v>
      </c>
      <c r="AZ160" s="12">
        <v>1.1299999999999999</v>
      </c>
      <c r="BA160" s="12" t="s">
        <v>363</v>
      </c>
      <c r="BB160" s="12">
        <v>0.23599999999999999</v>
      </c>
      <c r="BC160" s="12" t="s">
        <v>363</v>
      </c>
      <c r="BD160" s="12" t="s">
        <v>363</v>
      </c>
      <c r="BE160" s="12">
        <v>1.05</v>
      </c>
      <c r="BF160" s="12" t="s">
        <v>366</v>
      </c>
      <c r="BG160" s="12" t="s">
        <v>259</v>
      </c>
      <c r="BH160" s="12" t="s">
        <v>564</v>
      </c>
      <c r="BI160" s="12" t="s">
        <v>620</v>
      </c>
      <c r="BJ160" s="12">
        <v>91</v>
      </c>
      <c r="BK160" s="12">
        <v>244</v>
      </c>
      <c r="BL160" s="12">
        <v>49.9</v>
      </c>
      <c r="BM160" s="12">
        <v>82.6</v>
      </c>
      <c r="BN160" s="12">
        <v>2.4700000000000002</v>
      </c>
      <c r="BO160" s="12">
        <v>0.88</v>
      </c>
      <c r="BP160" s="12">
        <v>0.46800000000000003</v>
      </c>
      <c r="BQ160" s="12" t="s">
        <v>88</v>
      </c>
      <c r="BR160" s="12" t="s">
        <v>88</v>
      </c>
      <c r="BS160" s="12" t="s">
        <v>88</v>
      </c>
      <c r="BT160" s="12">
        <f t="shared" si="10"/>
        <v>166.84185600000001</v>
      </c>
      <c r="BU160" s="12">
        <f t="shared" si="11"/>
        <v>122.814144</v>
      </c>
      <c r="BV160" s="6"/>
      <c r="BW160" s="13"/>
      <c r="BX160" s="13"/>
    </row>
    <row r="161" spans="1:76" ht="30" customHeight="1" x14ac:dyDescent="0.2">
      <c r="A161" s="6">
        <v>2019</v>
      </c>
      <c r="B161" s="7" t="s">
        <v>76</v>
      </c>
      <c r="C161" s="8" t="s">
        <v>77</v>
      </c>
      <c r="D161" s="9">
        <v>107</v>
      </c>
      <c r="E161" s="10" t="s">
        <v>255</v>
      </c>
      <c r="F161" s="7" t="s">
        <v>241</v>
      </c>
      <c r="G161" s="7">
        <v>2</v>
      </c>
      <c r="H161" s="7" t="s">
        <v>79</v>
      </c>
      <c r="I161" s="7">
        <v>26</v>
      </c>
      <c r="J161" s="8" t="s">
        <v>80</v>
      </c>
      <c r="K161" s="7">
        <v>2620</v>
      </c>
      <c r="L161" s="8" t="s">
        <v>81</v>
      </c>
      <c r="M161" s="7" t="s">
        <v>181</v>
      </c>
      <c r="N161" s="8" t="s">
        <v>182</v>
      </c>
      <c r="O161" s="7" t="s">
        <v>220</v>
      </c>
      <c r="P161" s="8" t="s">
        <v>221</v>
      </c>
      <c r="Q161" s="7" t="s">
        <v>256</v>
      </c>
      <c r="R161" s="8" t="s">
        <v>257</v>
      </c>
      <c r="S161" s="11">
        <v>43849</v>
      </c>
      <c r="T161" s="12">
        <v>24</v>
      </c>
      <c r="U161" s="12">
        <v>17.25</v>
      </c>
      <c r="V161" s="12">
        <v>7.1</v>
      </c>
      <c r="W161" s="12">
        <v>6.83</v>
      </c>
      <c r="X161" s="12">
        <v>7.72</v>
      </c>
      <c r="Y161" s="12">
        <v>81.099999999999994</v>
      </c>
      <c r="Z161" s="12">
        <v>589</v>
      </c>
      <c r="AA161" s="12">
        <v>22.6</v>
      </c>
      <c r="AB161" s="12">
        <v>24.9</v>
      </c>
      <c r="AC161" s="12">
        <v>209</v>
      </c>
      <c r="AD161" s="12">
        <v>43.8</v>
      </c>
      <c r="AE161" s="12" t="s">
        <v>88</v>
      </c>
      <c r="AF161" s="12" t="s">
        <v>88</v>
      </c>
      <c r="AG161" s="12" t="s">
        <v>258</v>
      </c>
      <c r="AH161" s="12">
        <v>0.36399999999999999</v>
      </c>
      <c r="AI161" s="12">
        <v>3.98</v>
      </c>
      <c r="AJ161" s="12">
        <v>6.3903225806451607</v>
      </c>
      <c r="AK161" s="12" t="s">
        <v>374</v>
      </c>
      <c r="AL161" s="12">
        <v>99</v>
      </c>
      <c r="AM161" s="12">
        <v>1.5</v>
      </c>
      <c r="AN161" s="12">
        <v>19</v>
      </c>
      <c r="AO161" s="12">
        <v>9.7176470588235304</v>
      </c>
      <c r="AP161" s="12">
        <v>2.98</v>
      </c>
      <c r="AQ161" s="12" t="s">
        <v>258</v>
      </c>
      <c r="AR161" s="12" t="s">
        <v>88</v>
      </c>
      <c r="AS161" s="12" t="s">
        <v>88</v>
      </c>
      <c r="AT161" s="12" t="s">
        <v>88</v>
      </c>
      <c r="AU161" s="12">
        <v>24196000</v>
      </c>
      <c r="AV161" s="12" t="s">
        <v>88</v>
      </c>
      <c r="AW161" s="12" t="s">
        <v>88</v>
      </c>
      <c r="AX161" s="12" t="s">
        <v>88</v>
      </c>
      <c r="AY161" s="12" t="s">
        <v>88</v>
      </c>
      <c r="AZ161" s="12" t="s">
        <v>88</v>
      </c>
      <c r="BA161" s="12" t="s">
        <v>88</v>
      </c>
      <c r="BB161" s="12" t="s">
        <v>88</v>
      </c>
      <c r="BC161" s="12" t="s">
        <v>88</v>
      </c>
      <c r="BD161" s="12" t="s">
        <v>88</v>
      </c>
      <c r="BE161" s="12" t="s">
        <v>88</v>
      </c>
      <c r="BF161" s="12" t="s">
        <v>88</v>
      </c>
      <c r="BG161" s="12" t="s">
        <v>88</v>
      </c>
      <c r="BH161" s="12" t="s">
        <v>88</v>
      </c>
      <c r="BI161" s="12" t="s">
        <v>88</v>
      </c>
      <c r="BJ161" s="12" t="s">
        <v>88</v>
      </c>
      <c r="BK161" s="12" t="s">
        <v>88</v>
      </c>
      <c r="BL161" s="12" t="s">
        <v>88</v>
      </c>
      <c r="BM161" s="12" t="s">
        <v>88</v>
      </c>
      <c r="BN161" s="12" t="s">
        <v>88</v>
      </c>
      <c r="BO161" s="12" t="s">
        <v>88</v>
      </c>
      <c r="BP161" s="12" t="s">
        <v>88</v>
      </c>
      <c r="BQ161" s="12" t="s">
        <v>88</v>
      </c>
      <c r="BR161" s="12" t="s">
        <v>88</v>
      </c>
      <c r="BS161" s="12" t="s">
        <v>88</v>
      </c>
      <c r="BT161" s="12">
        <f t="shared" si="10"/>
        <v>65.279520000000005</v>
      </c>
      <c r="BU161" s="12">
        <f t="shared" si="11"/>
        <v>147.5496</v>
      </c>
      <c r="BV161" s="6"/>
      <c r="BW161" s="13"/>
      <c r="BX161" s="13"/>
    </row>
    <row r="162" spans="1:76" ht="30" customHeight="1" x14ac:dyDescent="0.2">
      <c r="A162" s="6">
        <v>2019</v>
      </c>
      <c r="B162" s="7" t="s">
        <v>76</v>
      </c>
      <c r="C162" s="8" t="s">
        <v>77</v>
      </c>
      <c r="D162" s="9">
        <v>113</v>
      </c>
      <c r="E162" s="10" t="s">
        <v>160</v>
      </c>
      <c r="F162" s="7" t="s">
        <v>151</v>
      </c>
      <c r="G162" s="7">
        <v>2</v>
      </c>
      <c r="H162" s="7" t="s">
        <v>79</v>
      </c>
      <c r="I162" s="7">
        <v>26</v>
      </c>
      <c r="J162" s="8" t="s">
        <v>80</v>
      </c>
      <c r="K162" s="7">
        <v>2621</v>
      </c>
      <c r="L162" s="8" t="s">
        <v>152</v>
      </c>
      <c r="M162" s="7" t="s">
        <v>153</v>
      </c>
      <c r="N162" s="8" t="s">
        <v>154</v>
      </c>
      <c r="O162" s="7" t="s">
        <v>161</v>
      </c>
      <c r="P162" s="8" t="s">
        <v>162</v>
      </c>
      <c r="Q162" s="7" t="s">
        <v>163</v>
      </c>
      <c r="R162" s="8" t="s">
        <v>164</v>
      </c>
      <c r="S162" s="11">
        <v>43854</v>
      </c>
      <c r="T162" s="12">
        <v>24</v>
      </c>
      <c r="U162" s="12">
        <v>4.05</v>
      </c>
      <c r="V162" s="12">
        <v>7.93</v>
      </c>
      <c r="W162" s="12">
        <v>7.73</v>
      </c>
      <c r="X162" s="12">
        <v>8.81</v>
      </c>
      <c r="Y162" s="12">
        <v>839</v>
      </c>
      <c r="Z162" s="12">
        <v>1350</v>
      </c>
      <c r="AA162" s="12">
        <v>20.399999999999999</v>
      </c>
      <c r="AB162" s="12">
        <v>22.7</v>
      </c>
      <c r="AC162" s="12">
        <v>1037</v>
      </c>
      <c r="AD162" s="12">
        <v>403</v>
      </c>
      <c r="AE162" s="12" t="s">
        <v>88</v>
      </c>
      <c r="AF162" s="12" t="s">
        <v>88</v>
      </c>
      <c r="AG162" s="12">
        <v>154</v>
      </c>
      <c r="AH162" s="12">
        <v>25.5</v>
      </c>
      <c r="AI162" s="12">
        <v>14.13</v>
      </c>
      <c r="AJ162" s="12">
        <v>32.741935483870968</v>
      </c>
      <c r="AK162" s="12">
        <v>2.7E-2</v>
      </c>
      <c r="AL162" s="12">
        <v>410</v>
      </c>
      <c r="AM162" s="12">
        <v>8</v>
      </c>
      <c r="AN162" s="12">
        <v>232</v>
      </c>
      <c r="AO162" s="12">
        <v>52.376470588235293</v>
      </c>
      <c r="AP162" s="12">
        <v>9.82</v>
      </c>
      <c r="AQ162" s="12">
        <v>19.5</v>
      </c>
      <c r="AR162" s="12" t="s">
        <v>88</v>
      </c>
      <c r="AS162" s="12" t="s">
        <v>88</v>
      </c>
      <c r="AT162" s="12" t="s">
        <v>88</v>
      </c>
      <c r="AU162" s="12">
        <v>1011200</v>
      </c>
      <c r="AV162" s="12" t="s">
        <v>88</v>
      </c>
      <c r="AW162" s="12" t="s">
        <v>88</v>
      </c>
      <c r="AX162" s="12" t="s">
        <v>88</v>
      </c>
      <c r="AY162" s="12" t="s">
        <v>88</v>
      </c>
      <c r="AZ162" s="12" t="s">
        <v>88</v>
      </c>
      <c r="BA162" s="12" t="s">
        <v>88</v>
      </c>
      <c r="BB162" s="12" t="s">
        <v>88</v>
      </c>
      <c r="BC162" s="12" t="s">
        <v>88</v>
      </c>
      <c r="BD162" s="12" t="s">
        <v>88</v>
      </c>
      <c r="BE162" s="12" t="s">
        <v>88</v>
      </c>
      <c r="BF162" s="12" t="s">
        <v>88</v>
      </c>
      <c r="BG162" s="12" t="s">
        <v>88</v>
      </c>
      <c r="BH162" s="12" t="s">
        <v>88</v>
      </c>
      <c r="BI162" s="12" t="s">
        <v>88</v>
      </c>
      <c r="BJ162" s="12" t="s">
        <v>88</v>
      </c>
      <c r="BK162" s="12" t="s">
        <v>88</v>
      </c>
      <c r="BL162" s="12" t="s">
        <v>88</v>
      </c>
      <c r="BM162" s="12" t="s">
        <v>88</v>
      </c>
      <c r="BN162" s="12" t="s">
        <v>88</v>
      </c>
      <c r="BO162" s="12" t="s">
        <v>88</v>
      </c>
      <c r="BP162" s="12" t="s">
        <v>88</v>
      </c>
      <c r="BQ162" s="12" t="s">
        <v>88</v>
      </c>
      <c r="BR162" s="12" t="s">
        <v>88</v>
      </c>
      <c r="BS162" s="12" t="s">
        <v>88</v>
      </c>
      <c r="BT162" s="12">
        <f t="shared" si="10"/>
        <v>141.01776000000001</v>
      </c>
      <c r="BU162" s="12">
        <f t="shared" si="11"/>
        <v>143.46719999999996</v>
      </c>
      <c r="BV162" s="6"/>
      <c r="BW162" s="13"/>
      <c r="BX162" s="13"/>
    </row>
    <row r="163" spans="1:76" ht="30" customHeight="1" x14ac:dyDescent="0.2">
      <c r="A163" s="6">
        <v>2019</v>
      </c>
      <c r="B163" s="7" t="s">
        <v>76</v>
      </c>
      <c r="C163" s="7" t="s">
        <v>77</v>
      </c>
      <c r="D163" s="9">
        <v>411</v>
      </c>
      <c r="E163" s="10" t="s">
        <v>180</v>
      </c>
      <c r="F163" s="7" t="s">
        <v>151</v>
      </c>
      <c r="G163" s="7">
        <v>2</v>
      </c>
      <c r="H163" s="7" t="s">
        <v>79</v>
      </c>
      <c r="I163" s="7">
        <v>26</v>
      </c>
      <c r="J163" s="8" t="s">
        <v>80</v>
      </c>
      <c r="K163" s="7">
        <v>2620</v>
      </c>
      <c r="L163" s="8" t="s">
        <v>81</v>
      </c>
      <c r="M163" s="7" t="s">
        <v>181</v>
      </c>
      <c r="N163" s="8" t="s">
        <v>182</v>
      </c>
      <c r="O163" s="7" t="s">
        <v>183</v>
      </c>
      <c r="P163" s="8" t="s">
        <v>184</v>
      </c>
      <c r="Q163" s="7" t="s">
        <v>185</v>
      </c>
      <c r="R163" s="8" t="s">
        <v>184</v>
      </c>
      <c r="S163" s="11">
        <v>43858</v>
      </c>
      <c r="T163" s="12">
        <v>24</v>
      </c>
      <c r="U163" s="12">
        <v>0.9</v>
      </c>
      <c r="V163" s="12">
        <v>7.63</v>
      </c>
      <c r="W163" s="12">
        <v>7.88</v>
      </c>
      <c r="X163" s="12">
        <v>8.99</v>
      </c>
      <c r="Y163" s="12">
        <v>337</v>
      </c>
      <c r="Z163" s="12">
        <v>1012</v>
      </c>
      <c r="AA163" s="12">
        <v>26</v>
      </c>
      <c r="AB163" s="12">
        <v>29.8</v>
      </c>
      <c r="AC163" s="12">
        <v>696</v>
      </c>
      <c r="AD163" s="12">
        <v>328</v>
      </c>
      <c r="AE163" s="12" t="s">
        <v>88</v>
      </c>
      <c r="AF163" s="12" t="s">
        <v>88</v>
      </c>
      <c r="AG163" s="12">
        <v>48</v>
      </c>
      <c r="AH163" s="12">
        <v>24.2</v>
      </c>
      <c r="AI163" s="12">
        <v>8.8000000000000007</v>
      </c>
      <c r="AJ163" s="12">
        <v>32.741935483870968</v>
      </c>
      <c r="AK163" s="12" t="s">
        <v>374</v>
      </c>
      <c r="AL163" s="12">
        <v>278</v>
      </c>
      <c r="AM163" s="12">
        <v>4</v>
      </c>
      <c r="AN163" s="12">
        <v>64.599999999999994</v>
      </c>
      <c r="AO163" s="12">
        <v>28.164705882352944</v>
      </c>
      <c r="AP163" s="12">
        <v>6.48</v>
      </c>
      <c r="AQ163" s="12" t="s">
        <v>258</v>
      </c>
      <c r="AR163" s="12" t="s">
        <v>88</v>
      </c>
      <c r="AS163" s="12" t="s">
        <v>88</v>
      </c>
      <c r="AT163" s="12" t="s">
        <v>88</v>
      </c>
      <c r="AU163" s="12">
        <v>52220000</v>
      </c>
      <c r="AV163" s="12" t="s">
        <v>88</v>
      </c>
      <c r="AW163" s="12" t="s">
        <v>88</v>
      </c>
      <c r="AX163" s="12" t="s">
        <v>88</v>
      </c>
      <c r="AY163" s="12" t="s">
        <v>88</v>
      </c>
      <c r="AZ163" s="12" t="s">
        <v>88</v>
      </c>
      <c r="BA163" s="12" t="s">
        <v>88</v>
      </c>
      <c r="BB163" s="12" t="s">
        <v>88</v>
      </c>
      <c r="BC163" s="12" t="s">
        <v>88</v>
      </c>
      <c r="BD163" s="12" t="s">
        <v>88</v>
      </c>
      <c r="BE163" s="12" t="s">
        <v>88</v>
      </c>
      <c r="BF163" s="12" t="s">
        <v>88</v>
      </c>
      <c r="BG163" s="12" t="s">
        <v>88</v>
      </c>
      <c r="BH163" s="12" t="s">
        <v>88</v>
      </c>
      <c r="BI163" s="12" t="s">
        <v>88</v>
      </c>
      <c r="BJ163" s="12" t="s">
        <v>88</v>
      </c>
      <c r="BK163" s="12" t="s">
        <v>88</v>
      </c>
      <c r="BL163" s="12" t="s">
        <v>88</v>
      </c>
      <c r="BM163" s="12" t="s">
        <v>88</v>
      </c>
      <c r="BN163" s="12" t="s">
        <v>88</v>
      </c>
      <c r="BO163" s="12" t="s">
        <v>88</v>
      </c>
      <c r="BP163" s="12" t="s">
        <v>88</v>
      </c>
      <c r="BQ163" s="12" t="s">
        <v>88</v>
      </c>
      <c r="BR163" s="12" t="s">
        <v>88</v>
      </c>
      <c r="BS163" s="12" t="s">
        <v>88</v>
      </c>
      <c r="BT163" s="12">
        <f t="shared" si="10"/>
        <v>25.505279999999999</v>
      </c>
      <c r="BU163" s="12">
        <f t="shared" si="11"/>
        <v>21.617280000000001</v>
      </c>
      <c r="BV163" s="6"/>
      <c r="BW163" s="13"/>
      <c r="BX163" s="13"/>
    </row>
    <row r="164" spans="1:76" ht="30" customHeight="1" x14ac:dyDescent="0.2">
      <c r="A164" s="6">
        <v>2019</v>
      </c>
      <c r="B164" s="7" t="s">
        <v>76</v>
      </c>
      <c r="C164" s="8" t="s">
        <v>77</v>
      </c>
      <c r="D164" s="9">
        <v>656</v>
      </c>
      <c r="E164" s="10" t="s">
        <v>193</v>
      </c>
      <c r="F164" s="7" t="s">
        <v>151</v>
      </c>
      <c r="G164" s="7">
        <v>2</v>
      </c>
      <c r="H164" s="7" t="s">
        <v>79</v>
      </c>
      <c r="I164" s="7">
        <v>26</v>
      </c>
      <c r="J164" s="8" t="s">
        <v>80</v>
      </c>
      <c r="K164" s="7">
        <v>2620</v>
      </c>
      <c r="L164" s="8" t="s">
        <v>81</v>
      </c>
      <c r="M164" s="7" t="s">
        <v>173</v>
      </c>
      <c r="N164" s="8" t="s">
        <v>174</v>
      </c>
      <c r="O164" s="7" t="s">
        <v>194</v>
      </c>
      <c r="P164" s="8" t="s">
        <v>195</v>
      </c>
      <c r="Q164" s="7" t="s">
        <v>196</v>
      </c>
      <c r="R164" s="8" t="s">
        <v>197</v>
      </c>
      <c r="S164" s="11">
        <v>43855</v>
      </c>
      <c r="T164" s="12">
        <v>24</v>
      </c>
      <c r="U164" s="12">
        <v>15.7</v>
      </c>
      <c r="V164" s="12">
        <v>7.57</v>
      </c>
      <c r="W164" s="12">
        <v>7.88</v>
      </c>
      <c r="X164" s="12">
        <v>8.6199999999999992</v>
      </c>
      <c r="Y164" s="12">
        <v>528</v>
      </c>
      <c r="Z164" s="12">
        <v>898</v>
      </c>
      <c r="AA164" s="12">
        <v>24.7</v>
      </c>
      <c r="AB164" s="12">
        <v>26.7</v>
      </c>
      <c r="AC164" s="12">
        <v>621</v>
      </c>
      <c r="AD164" s="12">
        <v>363</v>
      </c>
      <c r="AE164" s="12" t="s">
        <v>88</v>
      </c>
      <c r="AF164" s="12" t="s">
        <v>88</v>
      </c>
      <c r="AG164" s="12">
        <v>92</v>
      </c>
      <c r="AH164" s="12">
        <v>8.7200000000000006</v>
      </c>
      <c r="AI164" s="12">
        <v>27.2</v>
      </c>
      <c r="AJ164" s="12">
        <v>5.9387096774193546</v>
      </c>
      <c r="AK164" s="12" t="s">
        <v>374</v>
      </c>
      <c r="AL164" s="12">
        <v>273</v>
      </c>
      <c r="AM164" s="12">
        <v>5</v>
      </c>
      <c r="AN164" s="12">
        <v>59.6</v>
      </c>
      <c r="AO164" s="12">
        <v>28.576470588235299</v>
      </c>
      <c r="AP164" s="12">
        <v>6.61</v>
      </c>
      <c r="AQ164" s="12" t="s">
        <v>258</v>
      </c>
      <c r="AR164" s="12" t="s">
        <v>88</v>
      </c>
      <c r="AS164" s="12" t="s">
        <v>88</v>
      </c>
      <c r="AT164" s="12" t="s">
        <v>88</v>
      </c>
      <c r="AU164" s="12">
        <v>72840000</v>
      </c>
      <c r="AV164" s="12" t="s">
        <v>88</v>
      </c>
      <c r="AW164" s="12" t="s">
        <v>88</v>
      </c>
      <c r="AX164" s="12" t="s">
        <v>88</v>
      </c>
      <c r="AY164" s="12" t="s">
        <v>88</v>
      </c>
      <c r="AZ164" s="12" t="s">
        <v>88</v>
      </c>
      <c r="BA164" s="12" t="s">
        <v>88</v>
      </c>
      <c r="BB164" s="12" t="s">
        <v>88</v>
      </c>
      <c r="BC164" s="12" t="s">
        <v>88</v>
      </c>
      <c r="BD164" s="12" t="s">
        <v>88</v>
      </c>
      <c r="BE164" s="12" t="s">
        <v>88</v>
      </c>
      <c r="BF164" s="12" t="s">
        <v>88</v>
      </c>
      <c r="BG164" s="12" t="s">
        <v>88</v>
      </c>
      <c r="BH164" s="12" t="s">
        <v>88</v>
      </c>
      <c r="BI164" s="12" t="s">
        <v>88</v>
      </c>
      <c r="BJ164" s="12" t="s">
        <v>88</v>
      </c>
      <c r="BK164" s="12" t="s">
        <v>88</v>
      </c>
      <c r="BL164" s="12" t="s">
        <v>88</v>
      </c>
      <c r="BM164" s="12" t="s">
        <v>88</v>
      </c>
      <c r="BN164" s="12" t="s">
        <v>88</v>
      </c>
      <c r="BO164" s="12" t="s">
        <v>88</v>
      </c>
      <c r="BP164" s="12" t="s">
        <v>88</v>
      </c>
      <c r="BQ164" s="12" t="s">
        <v>88</v>
      </c>
      <c r="BR164" s="12" t="s">
        <v>88</v>
      </c>
      <c r="BS164" s="12" t="s">
        <v>88</v>
      </c>
      <c r="BT164" s="12">
        <f t="shared" si="10"/>
        <v>492.40224000000001</v>
      </c>
      <c r="BU164" s="12">
        <f t="shared" si="11"/>
        <v>370.31903999999997</v>
      </c>
      <c r="BV164" s="6"/>
      <c r="BW164" s="13"/>
      <c r="BX164" s="13"/>
    </row>
    <row r="165" spans="1:76" ht="30" customHeight="1" x14ac:dyDescent="0.2">
      <c r="A165" s="6">
        <v>2019</v>
      </c>
      <c r="B165" s="7" t="s">
        <v>76</v>
      </c>
      <c r="C165" s="8" t="s">
        <v>77</v>
      </c>
      <c r="D165" s="9">
        <v>887</v>
      </c>
      <c r="E165" s="10" t="s">
        <v>282</v>
      </c>
      <c r="F165" s="7" t="s">
        <v>241</v>
      </c>
      <c r="G165" s="7">
        <v>2</v>
      </c>
      <c r="H165" s="7" t="s">
        <v>79</v>
      </c>
      <c r="I165" s="7">
        <v>27</v>
      </c>
      <c r="J165" s="8" t="s">
        <v>98</v>
      </c>
      <c r="K165" s="7">
        <v>2702</v>
      </c>
      <c r="L165" s="8" t="s">
        <v>242</v>
      </c>
      <c r="M165" s="7" t="s">
        <v>243</v>
      </c>
      <c r="N165" s="8" t="s">
        <v>244</v>
      </c>
      <c r="O165" s="7" t="s">
        <v>283</v>
      </c>
      <c r="P165" s="8" t="s">
        <v>284</v>
      </c>
      <c r="Q165" s="7" t="s">
        <v>285</v>
      </c>
      <c r="R165" s="8" t="s">
        <v>286</v>
      </c>
      <c r="S165" s="11">
        <v>43851</v>
      </c>
      <c r="T165" s="12">
        <v>24</v>
      </c>
      <c r="U165" s="12">
        <v>6.61</v>
      </c>
      <c r="V165" s="12">
        <v>8.15</v>
      </c>
      <c r="W165" s="12">
        <v>7.9</v>
      </c>
      <c r="X165" s="12">
        <v>8.52</v>
      </c>
      <c r="Y165" s="12">
        <v>377</v>
      </c>
      <c r="Z165" s="12">
        <v>716</v>
      </c>
      <c r="AA165" s="12">
        <v>18.2</v>
      </c>
      <c r="AB165" s="12">
        <v>21.3</v>
      </c>
      <c r="AC165" s="12">
        <v>608</v>
      </c>
      <c r="AD165" s="12">
        <v>275</v>
      </c>
      <c r="AE165" s="12" t="s">
        <v>88</v>
      </c>
      <c r="AF165" s="12" t="s">
        <v>88</v>
      </c>
      <c r="AG165" s="12">
        <v>82</v>
      </c>
      <c r="AH165" s="12">
        <v>7.51</v>
      </c>
      <c r="AI165" s="12">
        <v>34.4</v>
      </c>
      <c r="AJ165" s="12">
        <v>104.7741935483871</v>
      </c>
      <c r="AK165" s="12" t="s">
        <v>374</v>
      </c>
      <c r="AL165" s="12">
        <v>164</v>
      </c>
      <c r="AM165" s="12">
        <v>4</v>
      </c>
      <c r="AN165" s="12">
        <v>52.6</v>
      </c>
      <c r="AO165" s="12">
        <v>30.388235294117649</v>
      </c>
      <c r="AP165" s="12">
        <v>6.14</v>
      </c>
      <c r="AQ165" s="12" t="s">
        <v>258</v>
      </c>
      <c r="AR165" s="12" t="s">
        <v>88</v>
      </c>
      <c r="AS165" s="12" t="s">
        <v>88</v>
      </c>
      <c r="AT165" s="12" t="s">
        <v>88</v>
      </c>
      <c r="AU165" s="12">
        <v>4481500</v>
      </c>
      <c r="AV165" s="12" t="s">
        <v>88</v>
      </c>
      <c r="AW165" s="12" t="s">
        <v>88</v>
      </c>
      <c r="AX165" s="12" t="s">
        <v>88</v>
      </c>
      <c r="AY165" s="12" t="s">
        <v>88</v>
      </c>
      <c r="AZ165" s="12" t="s">
        <v>88</v>
      </c>
      <c r="BA165" s="12" t="s">
        <v>88</v>
      </c>
      <c r="BB165" s="12" t="s">
        <v>88</v>
      </c>
      <c r="BC165" s="12" t="s">
        <v>88</v>
      </c>
      <c r="BD165" s="12" t="s">
        <v>88</v>
      </c>
      <c r="BE165" s="12" t="s">
        <v>88</v>
      </c>
      <c r="BF165" s="12" t="s">
        <v>88</v>
      </c>
      <c r="BG165" s="12" t="s">
        <v>88</v>
      </c>
      <c r="BH165" s="12" t="s">
        <v>88</v>
      </c>
      <c r="BI165" s="12" t="s">
        <v>88</v>
      </c>
      <c r="BJ165" s="12" t="s">
        <v>88</v>
      </c>
      <c r="BK165" s="12" t="s">
        <v>88</v>
      </c>
      <c r="BL165" s="12" t="s">
        <v>88</v>
      </c>
      <c r="BM165" s="12" t="s">
        <v>88</v>
      </c>
      <c r="BN165" s="12" t="s">
        <v>88</v>
      </c>
      <c r="BO165" s="12" t="s">
        <v>88</v>
      </c>
      <c r="BP165" s="12" t="s">
        <v>88</v>
      </c>
      <c r="BQ165" s="12" t="s">
        <v>88</v>
      </c>
      <c r="BR165" s="12" t="s">
        <v>88</v>
      </c>
      <c r="BS165" s="12" t="s">
        <v>88</v>
      </c>
      <c r="BT165" s="12">
        <f t="shared" si="10"/>
        <v>157.05360000000002</v>
      </c>
      <c r="BU165" s="12">
        <f t="shared" si="11"/>
        <v>93.661056000000002</v>
      </c>
      <c r="BV165" s="6"/>
      <c r="BW165" s="13"/>
      <c r="BX165" s="13"/>
    </row>
    <row r="166" spans="1:76" ht="30" customHeight="1" x14ac:dyDescent="0.2">
      <c r="A166" s="6">
        <v>2019</v>
      </c>
      <c r="B166" s="7" t="s">
        <v>76</v>
      </c>
      <c r="C166" s="7" t="s">
        <v>77</v>
      </c>
      <c r="D166" s="9">
        <v>890</v>
      </c>
      <c r="E166" s="10" t="s">
        <v>330</v>
      </c>
      <c r="F166" s="7" t="s">
        <v>288</v>
      </c>
      <c r="G166" s="7">
        <v>2</v>
      </c>
      <c r="H166" s="7" t="s">
        <v>79</v>
      </c>
      <c r="I166" s="7">
        <v>23</v>
      </c>
      <c r="J166" s="8" t="s">
        <v>289</v>
      </c>
      <c r="K166" s="7">
        <v>2310</v>
      </c>
      <c r="L166" s="8" t="s">
        <v>323</v>
      </c>
      <c r="M166" s="7" t="s">
        <v>324</v>
      </c>
      <c r="N166" s="8" t="s">
        <v>325</v>
      </c>
      <c r="O166" s="7" t="s">
        <v>331</v>
      </c>
      <c r="P166" s="8" t="s">
        <v>332</v>
      </c>
      <c r="Q166" s="7" t="s">
        <v>333</v>
      </c>
      <c r="R166" s="8" t="s">
        <v>334</v>
      </c>
      <c r="S166" s="11">
        <v>43864</v>
      </c>
      <c r="T166" s="12">
        <v>24</v>
      </c>
      <c r="U166" s="12">
        <v>0.39</v>
      </c>
      <c r="V166" s="12">
        <v>7.52</v>
      </c>
      <c r="W166" s="12">
        <v>7.03</v>
      </c>
      <c r="X166" s="12">
        <v>9.31</v>
      </c>
      <c r="Y166" s="12">
        <v>349</v>
      </c>
      <c r="Z166" s="12">
        <v>1336</v>
      </c>
      <c r="AA166" s="12">
        <v>21.5</v>
      </c>
      <c r="AB166" s="12">
        <v>26</v>
      </c>
      <c r="AC166" s="12">
        <v>853</v>
      </c>
      <c r="AD166" s="12">
        <v>418</v>
      </c>
      <c r="AE166" s="12" t="s">
        <v>88</v>
      </c>
      <c r="AF166" s="12" t="s">
        <v>88</v>
      </c>
      <c r="AG166" s="12">
        <v>81</v>
      </c>
      <c r="AH166" s="12">
        <v>11.5</v>
      </c>
      <c r="AI166" s="12">
        <v>12.6</v>
      </c>
      <c r="AJ166" s="12">
        <v>68.41935483870968</v>
      </c>
      <c r="AK166" s="12" t="s">
        <v>374</v>
      </c>
      <c r="AL166" s="12">
        <v>303</v>
      </c>
      <c r="AM166" s="12">
        <v>2</v>
      </c>
      <c r="AN166" s="12">
        <v>76.5</v>
      </c>
      <c r="AO166" s="12">
        <v>42.164705882352948</v>
      </c>
      <c r="AP166" s="12">
        <v>9.16</v>
      </c>
      <c r="AQ166" s="12" t="s">
        <v>375</v>
      </c>
      <c r="AR166" s="12" t="s">
        <v>88</v>
      </c>
      <c r="AS166" s="12" t="s">
        <v>88</v>
      </c>
      <c r="AT166" s="12" t="s">
        <v>88</v>
      </c>
      <c r="AU166" s="12">
        <v>19181500</v>
      </c>
      <c r="AV166" s="12" t="s">
        <v>88</v>
      </c>
      <c r="AW166" s="12" t="s">
        <v>88</v>
      </c>
      <c r="AX166" s="12" t="s">
        <v>88</v>
      </c>
      <c r="AY166" s="12" t="s">
        <v>88</v>
      </c>
      <c r="AZ166" s="12" t="s">
        <v>88</v>
      </c>
      <c r="BA166" s="12" t="s">
        <v>88</v>
      </c>
      <c r="BB166" s="12" t="s">
        <v>88</v>
      </c>
      <c r="BC166" s="12" t="s">
        <v>88</v>
      </c>
      <c r="BD166" s="12" t="s">
        <v>88</v>
      </c>
      <c r="BE166" s="12" t="s">
        <v>88</v>
      </c>
      <c r="BF166" s="12" t="s">
        <v>88</v>
      </c>
      <c r="BG166" s="12" t="s">
        <v>88</v>
      </c>
      <c r="BH166" s="12" t="s">
        <v>88</v>
      </c>
      <c r="BI166" s="12" t="s">
        <v>88</v>
      </c>
      <c r="BJ166" s="12" t="s">
        <v>88</v>
      </c>
      <c r="BK166" s="12" t="s">
        <v>88</v>
      </c>
      <c r="BL166" s="12" t="s">
        <v>88</v>
      </c>
      <c r="BM166" s="12" t="s">
        <v>88</v>
      </c>
      <c r="BN166" s="12" t="s">
        <v>88</v>
      </c>
      <c r="BO166" s="12" t="s">
        <v>88</v>
      </c>
      <c r="BP166" s="12" t="s">
        <v>88</v>
      </c>
      <c r="BQ166" s="12" t="s">
        <v>88</v>
      </c>
      <c r="BR166" s="12" t="s">
        <v>88</v>
      </c>
      <c r="BS166" s="12" t="s">
        <v>88</v>
      </c>
      <c r="BT166" s="12">
        <f t="shared" si="10"/>
        <v>14.084928000000001</v>
      </c>
      <c r="BU166" s="12">
        <f t="shared" si="11"/>
        <v>10.209887999999999</v>
      </c>
      <c r="BV166" s="6"/>
      <c r="BW166" s="13"/>
      <c r="BX166" s="13"/>
    </row>
    <row r="167" spans="1:76" ht="30" customHeight="1" x14ac:dyDescent="0.2">
      <c r="A167" s="6">
        <v>2019</v>
      </c>
      <c r="B167" s="7" t="s">
        <v>76</v>
      </c>
      <c r="C167" s="8" t="s">
        <v>77</v>
      </c>
      <c r="D167" s="9">
        <v>895</v>
      </c>
      <c r="E167" s="10" t="s">
        <v>233</v>
      </c>
      <c r="F167" s="7" t="s">
        <v>203</v>
      </c>
      <c r="G167" s="7">
        <v>2</v>
      </c>
      <c r="H167" s="7" t="s">
        <v>79</v>
      </c>
      <c r="I167" s="7">
        <v>27</v>
      </c>
      <c r="J167" s="8" t="s">
        <v>98</v>
      </c>
      <c r="K167" s="7">
        <v>2703</v>
      </c>
      <c r="L167" s="8" t="s">
        <v>225</v>
      </c>
      <c r="M167" s="7" t="s">
        <v>234</v>
      </c>
      <c r="N167" s="8" t="s">
        <v>235</v>
      </c>
      <c r="O167" s="7" t="s">
        <v>236</v>
      </c>
      <c r="P167" s="8" t="s">
        <v>237</v>
      </c>
      <c r="Q167" s="7" t="s">
        <v>238</v>
      </c>
      <c r="R167" s="8" t="s">
        <v>239</v>
      </c>
      <c r="S167" s="11">
        <v>43848</v>
      </c>
      <c r="T167" s="12">
        <v>24</v>
      </c>
      <c r="U167" s="12">
        <v>6.46</v>
      </c>
      <c r="V167" s="12">
        <v>7.23</v>
      </c>
      <c r="W167" s="12">
        <v>6.82</v>
      </c>
      <c r="X167" s="12">
        <v>7.7</v>
      </c>
      <c r="Y167" s="12">
        <v>223</v>
      </c>
      <c r="Z167" s="12">
        <v>927</v>
      </c>
      <c r="AA167" s="12">
        <v>28.8</v>
      </c>
      <c r="AB167" s="12">
        <v>31.3</v>
      </c>
      <c r="AC167" s="12">
        <v>44.12</v>
      </c>
      <c r="AD167" s="12">
        <v>212.23</v>
      </c>
      <c r="AE167" s="12" t="s">
        <v>88</v>
      </c>
      <c r="AF167" s="12" t="s">
        <v>88</v>
      </c>
      <c r="AG167" s="12">
        <v>77.2</v>
      </c>
      <c r="AH167" s="12">
        <v>7.49</v>
      </c>
      <c r="AI167" s="12">
        <v>3.14</v>
      </c>
      <c r="AJ167" s="12">
        <v>0.49158064516129035</v>
      </c>
      <c r="AK167" s="12" t="s">
        <v>621</v>
      </c>
      <c r="AL167" s="12">
        <v>132.9</v>
      </c>
      <c r="AM167" s="12">
        <v>1.4</v>
      </c>
      <c r="AN167" s="12">
        <v>41.25</v>
      </c>
      <c r="AO167" s="12">
        <v>17.088235294117649</v>
      </c>
      <c r="AP167" s="12">
        <v>4.3170000000000002</v>
      </c>
      <c r="AQ167" s="12">
        <v>8.8000000000000007</v>
      </c>
      <c r="AR167" s="12" t="s">
        <v>88</v>
      </c>
      <c r="AS167" s="12" t="s">
        <v>88</v>
      </c>
      <c r="AT167" s="12" t="s">
        <v>88</v>
      </c>
      <c r="AU167" s="12">
        <v>1400000</v>
      </c>
      <c r="AV167" s="12" t="s">
        <v>88</v>
      </c>
      <c r="AW167" s="12" t="s">
        <v>88</v>
      </c>
      <c r="AX167" s="12" t="s">
        <v>88</v>
      </c>
      <c r="AY167" s="12" t="s">
        <v>88</v>
      </c>
      <c r="AZ167" s="12" t="s">
        <v>88</v>
      </c>
      <c r="BA167" s="12" t="s">
        <v>88</v>
      </c>
      <c r="BB167" s="12" t="s">
        <v>88</v>
      </c>
      <c r="BC167" s="12" t="s">
        <v>88</v>
      </c>
      <c r="BD167" s="12" t="s">
        <v>88</v>
      </c>
      <c r="BE167" s="12" t="s">
        <v>88</v>
      </c>
      <c r="BF167" s="12" t="s">
        <v>88</v>
      </c>
      <c r="BG167" s="12" t="s">
        <v>88</v>
      </c>
      <c r="BH167" s="12" t="s">
        <v>88</v>
      </c>
      <c r="BI167" s="12" t="s">
        <v>88</v>
      </c>
      <c r="BJ167" s="12" t="s">
        <v>88</v>
      </c>
      <c r="BK167" s="12" t="s">
        <v>88</v>
      </c>
      <c r="BL167" s="12" t="s">
        <v>88</v>
      </c>
      <c r="BM167" s="12" t="s">
        <v>88</v>
      </c>
      <c r="BN167" s="12" t="s">
        <v>88</v>
      </c>
      <c r="BO167" s="12" t="s">
        <v>88</v>
      </c>
      <c r="BP167" s="12" t="s">
        <v>88</v>
      </c>
      <c r="BQ167" s="12" t="s">
        <v>88</v>
      </c>
      <c r="BR167" s="12" t="s">
        <v>88</v>
      </c>
      <c r="BS167" s="12" t="s">
        <v>88</v>
      </c>
      <c r="BT167" s="12">
        <f t="shared" si="10"/>
        <v>118.45490112</v>
      </c>
      <c r="BU167" s="12">
        <f t="shared" si="11"/>
        <v>74.177337599999987</v>
      </c>
      <c r="BV167" s="6"/>
      <c r="BW167" s="13"/>
      <c r="BX167" s="13"/>
    </row>
    <row r="168" spans="1:76" ht="30" customHeight="1" x14ac:dyDescent="0.2">
      <c r="A168" s="6">
        <v>2019</v>
      </c>
      <c r="B168" s="7" t="s">
        <v>76</v>
      </c>
      <c r="C168" s="8" t="s">
        <v>77</v>
      </c>
      <c r="D168" s="9">
        <v>761</v>
      </c>
      <c r="E168" s="7" t="s">
        <v>198</v>
      </c>
      <c r="F168" s="7" t="s">
        <v>151</v>
      </c>
      <c r="G168" s="7">
        <v>2</v>
      </c>
      <c r="H168" s="7" t="s">
        <v>79</v>
      </c>
      <c r="I168" s="7">
        <v>26</v>
      </c>
      <c r="J168" s="8" t="s">
        <v>80</v>
      </c>
      <c r="K168" s="7">
        <v>2620</v>
      </c>
      <c r="L168" s="8" t="s">
        <v>81</v>
      </c>
      <c r="M168" s="7" t="s">
        <v>181</v>
      </c>
      <c r="N168" s="8" t="s">
        <v>182</v>
      </c>
      <c r="O168" s="7" t="s">
        <v>199</v>
      </c>
      <c r="P168" s="8" t="s">
        <v>200</v>
      </c>
      <c r="Q168" s="7" t="s">
        <v>201</v>
      </c>
      <c r="R168" s="8" t="s">
        <v>200</v>
      </c>
      <c r="S168" s="11">
        <v>43857</v>
      </c>
      <c r="T168" s="12">
        <v>24</v>
      </c>
      <c r="U168" s="12">
        <v>3.33</v>
      </c>
      <c r="V168" s="12">
        <v>8.0299999999999994</v>
      </c>
      <c r="W168" s="12">
        <v>7.7</v>
      </c>
      <c r="X168" s="12">
        <v>8.5399999999999991</v>
      </c>
      <c r="Y168" s="12">
        <v>387</v>
      </c>
      <c r="Z168" s="12">
        <v>2187</v>
      </c>
      <c r="AA168" s="12">
        <v>25.5</v>
      </c>
      <c r="AB168" s="12">
        <v>28</v>
      </c>
      <c r="AC168" s="12">
        <v>781</v>
      </c>
      <c r="AD168" s="12">
        <v>409</v>
      </c>
      <c r="AE168" s="12" t="s">
        <v>88</v>
      </c>
      <c r="AF168" s="12" t="s">
        <v>88</v>
      </c>
      <c r="AG168" s="12">
        <v>92</v>
      </c>
      <c r="AH168" s="12">
        <v>7.79</v>
      </c>
      <c r="AI168" s="12">
        <v>18.600000000000001</v>
      </c>
      <c r="AJ168" s="12">
        <v>103.87096774193549</v>
      </c>
      <c r="AK168" s="12" t="s">
        <v>374</v>
      </c>
      <c r="AL168" s="12">
        <v>337</v>
      </c>
      <c r="AM168" s="12">
        <v>3</v>
      </c>
      <c r="AN168" s="12">
        <v>70.599999999999994</v>
      </c>
      <c r="AO168" s="12">
        <v>35.329411764705881</v>
      </c>
      <c r="AP168" s="12">
        <v>8.34</v>
      </c>
      <c r="AQ168" s="12" t="s">
        <v>258</v>
      </c>
      <c r="AR168" s="12" t="s">
        <v>88</v>
      </c>
      <c r="AS168" s="12" t="s">
        <v>88</v>
      </c>
      <c r="AT168" s="12" t="s">
        <v>88</v>
      </c>
      <c r="AU168" s="12">
        <v>9182000</v>
      </c>
      <c r="AV168" s="12" t="s">
        <v>88</v>
      </c>
      <c r="AW168" s="12" t="s">
        <v>88</v>
      </c>
      <c r="AX168" s="12" t="s">
        <v>88</v>
      </c>
      <c r="AY168" s="12" t="s">
        <v>88</v>
      </c>
      <c r="AZ168" s="12" t="s">
        <v>88</v>
      </c>
      <c r="BA168" s="12" t="s">
        <v>88</v>
      </c>
      <c r="BB168" s="12" t="s">
        <v>88</v>
      </c>
      <c r="BC168" s="12" t="s">
        <v>88</v>
      </c>
      <c r="BD168" s="12" t="s">
        <v>88</v>
      </c>
      <c r="BE168" s="12" t="s">
        <v>88</v>
      </c>
      <c r="BF168" s="12" t="s">
        <v>88</v>
      </c>
      <c r="BG168" s="12" t="s">
        <v>88</v>
      </c>
      <c r="BH168" s="12" t="s">
        <v>88</v>
      </c>
      <c r="BI168" s="12" t="s">
        <v>88</v>
      </c>
      <c r="BJ168" s="12" t="s">
        <v>88</v>
      </c>
      <c r="BK168" s="12" t="s">
        <v>88</v>
      </c>
      <c r="BL168" s="12" t="s">
        <v>88</v>
      </c>
      <c r="BM168" s="12" t="s">
        <v>88</v>
      </c>
      <c r="BN168" s="12" t="s">
        <v>88</v>
      </c>
      <c r="BO168" s="12" t="s">
        <v>88</v>
      </c>
      <c r="BP168" s="12" t="s">
        <v>88</v>
      </c>
      <c r="BQ168" s="12" t="s">
        <v>88</v>
      </c>
      <c r="BR168" s="12" t="s">
        <v>88</v>
      </c>
      <c r="BS168" s="12" t="s">
        <v>88</v>
      </c>
      <c r="BT168" s="12">
        <f t="shared" si="10"/>
        <v>117.67420800000001</v>
      </c>
      <c r="BU168" s="12">
        <f t="shared" si="11"/>
        <v>96.958944000000002</v>
      </c>
      <c r="BV168" s="6"/>
      <c r="BW168" s="13"/>
      <c r="BX168" s="13"/>
    </row>
    <row r="169" spans="1:76" ht="30" customHeight="1" x14ac:dyDescent="0.2">
      <c r="A169" s="6">
        <v>2019</v>
      </c>
      <c r="B169" s="7" t="s">
        <v>76</v>
      </c>
      <c r="C169" s="8" t="s">
        <v>77</v>
      </c>
      <c r="D169" s="9">
        <v>190</v>
      </c>
      <c r="E169" s="10" t="s">
        <v>297</v>
      </c>
      <c r="F169" s="7" t="s">
        <v>288</v>
      </c>
      <c r="G169" s="7">
        <v>2</v>
      </c>
      <c r="H169" s="7" t="s">
        <v>79</v>
      </c>
      <c r="I169" s="7">
        <v>23</v>
      </c>
      <c r="J169" s="8" t="s">
        <v>289</v>
      </c>
      <c r="K169" s="7">
        <v>2308</v>
      </c>
      <c r="L169" s="8" t="s">
        <v>290</v>
      </c>
      <c r="M169" s="7" t="s">
        <v>291</v>
      </c>
      <c r="N169" s="8" t="s">
        <v>292</v>
      </c>
      <c r="O169" s="7" t="s">
        <v>298</v>
      </c>
      <c r="P169" s="8" t="s">
        <v>299</v>
      </c>
      <c r="Q169" s="7" t="s">
        <v>300</v>
      </c>
      <c r="R169" s="8" t="s">
        <v>296</v>
      </c>
      <c r="S169" s="11">
        <v>43865</v>
      </c>
      <c r="T169" s="12">
        <v>24</v>
      </c>
      <c r="U169" s="12">
        <v>11.63</v>
      </c>
      <c r="V169" s="12">
        <v>7.13</v>
      </c>
      <c r="W169" s="12">
        <v>7</v>
      </c>
      <c r="X169" s="12">
        <v>7.78</v>
      </c>
      <c r="Y169" s="12">
        <v>192</v>
      </c>
      <c r="Z169" s="12">
        <v>446</v>
      </c>
      <c r="AA169" s="12">
        <v>23.2</v>
      </c>
      <c r="AB169" s="12">
        <v>26.2</v>
      </c>
      <c r="AC169" s="12">
        <v>404</v>
      </c>
      <c r="AD169" s="12">
        <v>71.900000000000006</v>
      </c>
      <c r="AE169" s="12" t="s">
        <v>88</v>
      </c>
      <c r="AF169" s="12" t="s">
        <v>88</v>
      </c>
      <c r="AG169" s="12">
        <v>57</v>
      </c>
      <c r="AH169" s="12">
        <v>1.1000000000000001</v>
      </c>
      <c r="AI169" s="12">
        <v>7.62</v>
      </c>
      <c r="AJ169" s="12">
        <v>20.096774193548388</v>
      </c>
      <c r="AK169" s="12" t="s">
        <v>374</v>
      </c>
      <c r="AL169" s="12">
        <v>62</v>
      </c>
      <c r="AM169" s="12">
        <v>0.7</v>
      </c>
      <c r="AN169" s="12">
        <v>42.9</v>
      </c>
      <c r="AO169" s="12">
        <v>9.3882352941176475</v>
      </c>
      <c r="AP169" s="12">
        <v>1.79</v>
      </c>
      <c r="AQ169" s="12" t="s">
        <v>258</v>
      </c>
      <c r="AR169" s="12" t="s">
        <v>88</v>
      </c>
      <c r="AS169" s="12" t="s">
        <v>88</v>
      </c>
      <c r="AT169" s="12" t="s">
        <v>88</v>
      </c>
      <c r="AU169" s="12">
        <v>7094500</v>
      </c>
      <c r="AV169" s="12" t="s">
        <v>88</v>
      </c>
      <c r="AW169" s="12" t="s">
        <v>88</v>
      </c>
      <c r="AX169" s="12" t="s">
        <v>88</v>
      </c>
      <c r="AY169" s="12" t="s">
        <v>88</v>
      </c>
      <c r="AZ169" s="12" t="s">
        <v>88</v>
      </c>
      <c r="BA169" s="12" t="s">
        <v>88</v>
      </c>
      <c r="BB169" s="12" t="s">
        <v>88</v>
      </c>
      <c r="BC169" s="12" t="s">
        <v>88</v>
      </c>
      <c r="BD169" s="12" t="s">
        <v>88</v>
      </c>
      <c r="BE169" s="12" t="s">
        <v>88</v>
      </c>
      <c r="BF169" s="12" t="s">
        <v>88</v>
      </c>
      <c r="BG169" s="12" t="s">
        <v>88</v>
      </c>
      <c r="BH169" s="12" t="s">
        <v>88</v>
      </c>
      <c r="BI169" s="12" t="s">
        <v>88</v>
      </c>
      <c r="BJ169" s="12" t="s">
        <v>88</v>
      </c>
      <c r="BK169" s="12" t="s">
        <v>88</v>
      </c>
      <c r="BL169" s="12" t="s">
        <v>88</v>
      </c>
      <c r="BM169" s="12" t="s">
        <v>88</v>
      </c>
      <c r="BN169" s="12" t="s">
        <v>88</v>
      </c>
      <c r="BO169" s="12" t="s">
        <v>88</v>
      </c>
      <c r="BP169" s="12" t="s">
        <v>88</v>
      </c>
      <c r="BQ169" s="12" t="s">
        <v>88</v>
      </c>
      <c r="BR169" s="12" t="s">
        <v>88</v>
      </c>
      <c r="BS169" s="12" t="s">
        <v>88</v>
      </c>
      <c r="BT169" s="12">
        <f t="shared" si="10"/>
        <v>72.247420800000015</v>
      </c>
      <c r="BU169" s="12">
        <f t="shared" si="11"/>
        <v>62.299583999999996</v>
      </c>
      <c r="BV169" s="6"/>
      <c r="BW169" s="13"/>
      <c r="BX169" s="13"/>
    </row>
    <row r="170" spans="1:76" ht="30" customHeight="1" x14ac:dyDescent="0.2">
      <c r="A170" s="6">
        <v>2019</v>
      </c>
      <c r="B170" s="7" t="s">
        <v>377</v>
      </c>
      <c r="C170" s="8" t="s">
        <v>389</v>
      </c>
      <c r="D170" s="9">
        <v>101</v>
      </c>
      <c r="E170" s="7" t="s">
        <v>395</v>
      </c>
      <c r="F170" s="7" t="s">
        <v>135</v>
      </c>
      <c r="G170" s="7">
        <v>2</v>
      </c>
      <c r="H170" s="7" t="s">
        <v>79</v>
      </c>
      <c r="I170" s="7">
        <v>26</v>
      </c>
      <c r="J170" s="8" t="s">
        <v>80</v>
      </c>
      <c r="K170" s="7">
        <v>2619</v>
      </c>
      <c r="L170" s="8" t="s">
        <v>136</v>
      </c>
      <c r="M170" s="7" t="s">
        <v>390</v>
      </c>
      <c r="N170" s="8" t="s">
        <v>391</v>
      </c>
      <c r="O170" s="7" t="s">
        <v>396</v>
      </c>
      <c r="P170" s="8" t="s">
        <v>397</v>
      </c>
      <c r="Q170" s="7" t="s">
        <v>398</v>
      </c>
      <c r="R170" s="8" t="s">
        <v>399</v>
      </c>
      <c r="S170" s="11">
        <v>43852</v>
      </c>
      <c r="T170" s="12">
        <v>8</v>
      </c>
      <c r="U170" s="12">
        <v>0.93</v>
      </c>
      <c r="V170" s="12">
        <v>7.1</v>
      </c>
      <c r="W170" s="12">
        <v>7.04</v>
      </c>
      <c r="X170" s="12">
        <v>7.41</v>
      </c>
      <c r="Y170" s="12">
        <v>68.3</v>
      </c>
      <c r="Z170" s="12">
        <v>2054</v>
      </c>
      <c r="AA170" s="12">
        <v>22.5</v>
      </c>
      <c r="AB170" s="12">
        <v>23.9</v>
      </c>
      <c r="AC170" s="12">
        <v>1991</v>
      </c>
      <c r="AD170" s="12">
        <v>1509</v>
      </c>
      <c r="AE170" s="12" t="s">
        <v>88</v>
      </c>
      <c r="AF170" s="12" t="s">
        <v>88</v>
      </c>
      <c r="AG170" s="12" t="s">
        <v>258</v>
      </c>
      <c r="AH170" s="12" t="s">
        <v>88</v>
      </c>
      <c r="AI170" s="12" t="s">
        <v>88</v>
      </c>
      <c r="AJ170" s="12" t="e">
        <v>#VALUE!</v>
      </c>
      <c r="AK170" s="12" t="s">
        <v>88</v>
      </c>
      <c r="AL170" s="12">
        <v>23</v>
      </c>
      <c r="AM170" s="12" t="s">
        <v>259</v>
      </c>
      <c r="AN170" s="12">
        <v>12.6</v>
      </c>
      <c r="AO170" s="12" t="e">
        <v>#VALUE!</v>
      </c>
      <c r="AP170" s="12">
        <v>0.26800000000000002</v>
      </c>
      <c r="AQ170" s="12" t="s">
        <v>88</v>
      </c>
      <c r="AR170" s="12" t="s">
        <v>88</v>
      </c>
      <c r="AS170" s="12" t="s">
        <v>88</v>
      </c>
      <c r="AT170" s="12" t="s">
        <v>88</v>
      </c>
      <c r="AU170" s="12" t="s">
        <v>88</v>
      </c>
      <c r="AV170" s="12" t="s">
        <v>88</v>
      </c>
      <c r="AW170" s="12" t="s">
        <v>88</v>
      </c>
      <c r="AX170" s="12" t="s">
        <v>88</v>
      </c>
      <c r="AY170" s="12" t="s">
        <v>88</v>
      </c>
      <c r="AZ170" s="12" t="s">
        <v>88</v>
      </c>
      <c r="BA170" s="12" t="s">
        <v>88</v>
      </c>
      <c r="BB170" s="12" t="s">
        <v>88</v>
      </c>
      <c r="BC170" s="12" t="s">
        <v>88</v>
      </c>
      <c r="BD170" s="12" t="s">
        <v>88</v>
      </c>
      <c r="BE170" s="12" t="s">
        <v>88</v>
      </c>
      <c r="BF170" s="12" t="s">
        <v>88</v>
      </c>
      <c r="BG170" s="12" t="s">
        <v>88</v>
      </c>
      <c r="BH170" s="12" t="s">
        <v>88</v>
      </c>
      <c r="BI170" s="12" t="s">
        <v>88</v>
      </c>
      <c r="BJ170" s="12" t="s">
        <v>88</v>
      </c>
      <c r="BK170" s="12" t="s">
        <v>88</v>
      </c>
      <c r="BL170" s="12" t="s">
        <v>88</v>
      </c>
      <c r="BM170" s="12" t="s">
        <v>88</v>
      </c>
      <c r="BN170" s="12">
        <v>1</v>
      </c>
      <c r="BO170" s="12">
        <v>0.254</v>
      </c>
      <c r="BP170" s="12">
        <v>8.4000000000000005E-2</v>
      </c>
      <c r="BQ170" s="12" t="s">
        <v>88</v>
      </c>
      <c r="BR170" s="12" t="s">
        <v>88</v>
      </c>
      <c r="BS170" s="12" t="s">
        <v>88</v>
      </c>
      <c r="BT170" s="12">
        <f t="shared" si="10"/>
        <v>40.417056000000002</v>
      </c>
      <c r="BU170" s="12">
        <f t="shared" si="11"/>
        <v>0.61603200000000002</v>
      </c>
      <c r="BV170" s="6"/>
      <c r="BW170" s="13"/>
      <c r="BX170" s="13"/>
    </row>
    <row r="171" spans="1:76" ht="30" customHeight="1" x14ac:dyDescent="0.2">
      <c r="A171" s="6">
        <v>2019</v>
      </c>
      <c r="B171" s="7" t="s">
        <v>377</v>
      </c>
      <c r="C171" s="8" t="s">
        <v>477</v>
      </c>
      <c r="D171" s="9">
        <v>129</v>
      </c>
      <c r="E171" s="7" t="s">
        <v>496</v>
      </c>
      <c r="F171" s="7" t="s">
        <v>78</v>
      </c>
      <c r="G171" s="7">
        <v>2</v>
      </c>
      <c r="H171" s="7" t="s">
        <v>79</v>
      </c>
      <c r="I171" s="7">
        <v>27</v>
      </c>
      <c r="J171" s="8" t="s">
        <v>98</v>
      </c>
      <c r="K171" s="7">
        <v>2701</v>
      </c>
      <c r="L171" s="8" t="s">
        <v>99</v>
      </c>
      <c r="M171" s="7" t="s">
        <v>100</v>
      </c>
      <c r="N171" s="8" t="s">
        <v>101</v>
      </c>
      <c r="O171" s="7" t="s">
        <v>497</v>
      </c>
      <c r="P171" s="8" t="s">
        <v>498</v>
      </c>
      <c r="Q171" s="7" t="s">
        <v>497</v>
      </c>
      <c r="R171" s="8" t="s">
        <v>498</v>
      </c>
      <c r="S171" s="11">
        <v>43850</v>
      </c>
      <c r="T171" s="12">
        <v>8.5</v>
      </c>
      <c r="U171" s="12">
        <v>15.45</v>
      </c>
      <c r="V171" s="12">
        <v>6.99</v>
      </c>
      <c r="W171" s="12">
        <v>6.38</v>
      </c>
      <c r="X171" s="12">
        <v>8.6</v>
      </c>
      <c r="Y171" s="12">
        <v>1104</v>
      </c>
      <c r="Z171" s="12">
        <v>1828</v>
      </c>
      <c r="AA171" s="12">
        <v>20.5</v>
      </c>
      <c r="AB171" s="12">
        <v>8.6</v>
      </c>
      <c r="AC171" s="12">
        <v>623</v>
      </c>
      <c r="AD171" s="12">
        <v>365</v>
      </c>
      <c r="AE171" s="12" t="s">
        <v>88</v>
      </c>
      <c r="AF171" s="12" t="s">
        <v>88</v>
      </c>
      <c r="AG171" s="12">
        <v>21</v>
      </c>
      <c r="AH171" s="12">
        <v>3.77</v>
      </c>
      <c r="AI171" s="12">
        <v>54.4</v>
      </c>
      <c r="AJ171" s="12">
        <v>8.129032258064516</v>
      </c>
      <c r="AK171" s="12" t="s">
        <v>565</v>
      </c>
      <c r="AL171" s="12">
        <v>36</v>
      </c>
      <c r="AM171" s="12" t="s">
        <v>564</v>
      </c>
      <c r="AN171" s="12">
        <v>71.2</v>
      </c>
      <c r="AO171" s="12">
        <v>43.317647058823525</v>
      </c>
      <c r="AP171" s="12">
        <v>19.2</v>
      </c>
      <c r="AQ171" s="12" t="s">
        <v>88</v>
      </c>
      <c r="AR171" s="12" t="s">
        <v>88</v>
      </c>
      <c r="AS171" s="12" t="s">
        <v>88</v>
      </c>
      <c r="AT171" s="12" t="s">
        <v>88</v>
      </c>
      <c r="AU171" s="12" t="s">
        <v>88</v>
      </c>
      <c r="AV171" s="12" t="s">
        <v>88</v>
      </c>
      <c r="AW171" s="12">
        <v>298</v>
      </c>
      <c r="AX171" s="12" t="s">
        <v>88</v>
      </c>
      <c r="AY171" s="12">
        <v>13.3</v>
      </c>
      <c r="AZ171" s="12" t="s">
        <v>88</v>
      </c>
      <c r="BA171" s="12" t="s">
        <v>88</v>
      </c>
      <c r="BB171" s="12" t="s">
        <v>88</v>
      </c>
      <c r="BC171" s="12" t="s">
        <v>88</v>
      </c>
      <c r="BD171" s="12" t="s">
        <v>88</v>
      </c>
      <c r="BE171" s="12" t="s">
        <v>88</v>
      </c>
      <c r="BF171" s="12" t="s">
        <v>88</v>
      </c>
      <c r="BG171" s="12" t="s">
        <v>88</v>
      </c>
      <c r="BH171" s="12" t="s">
        <v>88</v>
      </c>
      <c r="BI171" s="12" t="s">
        <v>88</v>
      </c>
      <c r="BJ171" s="12">
        <v>35.700000000000003</v>
      </c>
      <c r="BK171" s="12">
        <v>220</v>
      </c>
      <c r="BL171" s="12">
        <v>10.199999999999999</v>
      </c>
      <c r="BM171" s="12">
        <v>37.799999999999997</v>
      </c>
      <c r="BN171" s="12">
        <v>1.82</v>
      </c>
      <c r="BO171" s="12">
        <v>0.438</v>
      </c>
      <c r="BP171" s="12">
        <v>0.20200000000000001</v>
      </c>
      <c r="BQ171" s="12" t="s">
        <v>88</v>
      </c>
      <c r="BR171" s="12" t="s">
        <v>88</v>
      </c>
      <c r="BS171" s="12" t="s">
        <v>88</v>
      </c>
      <c r="BT171" s="12">
        <f t="shared" si="10"/>
        <v>172.56104999999999</v>
      </c>
      <c r="BU171" s="12">
        <f t="shared" si="11"/>
        <v>17.01972</v>
      </c>
      <c r="BV171" s="6"/>
      <c r="BW171" s="13"/>
      <c r="BX171" s="13"/>
    </row>
    <row r="172" spans="1:76" ht="30" customHeight="1" x14ac:dyDescent="0.2">
      <c r="A172" s="6">
        <v>2019</v>
      </c>
      <c r="B172" s="7" t="s">
        <v>377</v>
      </c>
      <c r="C172" s="8" t="s">
        <v>477</v>
      </c>
      <c r="D172" s="9">
        <v>30</v>
      </c>
      <c r="E172" s="7" t="s">
        <v>492</v>
      </c>
      <c r="F172" s="7" t="s">
        <v>78</v>
      </c>
      <c r="G172" s="7">
        <v>2</v>
      </c>
      <c r="H172" s="7" t="s">
        <v>79</v>
      </c>
      <c r="I172" s="7">
        <v>26</v>
      </c>
      <c r="J172" s="8" t="s">
        <v>80</v>
      </c>
      <c r="K172" s="7">
        <v>2620</v>
      </c>
      <c r="L172" s="8" t="s">
        <v>81</v>
      </c>
      <c r="M172" s="7" t="s">
        <v>82</v>
      </c>
      <c r="N172" s="8" t="s">
        <v>83</v>
      </c>
      <c r="O172" s="7" t="s">
        <v>493</v>
      </c>
      <c r="P172" s="8" t="s">
        <v>494</v>
      </c>
      <c r="Q172" s="7" t="s">
        <v>495</v>
      </c>
      <c r="R172" s="8" t="s">
        <v>494</v>
      </c>
      <c r="S172" s="11">
        <v>43848</v>
      </c>
      <c r="T172" s="12">
        <v>12</v>
      </c>
      <c r="U172" s="12">
        <v>2.12</v>
      </c>
      <c r="V172" s="12" t="s">
        <v>88</v>
      </c>
      <c r="W172" s="12">
        <v>7.7</v>
      </c>
      <c r="X172" s="12">
        <v>8.09</v>
      </c>
      <c r="Y172" s="12">
        <v>1413</v>
      </c>
      <c r="Z172" s="12">
        <v>2002</v>
      </c>
      <c r="AA172" s="12">
        <v>20.399999999999999</v>
      </c>
      <c r="AB172" s="12">
        <v>22.4</v>
      </c>
      <c r="AC172" s="12">
        <v>2481.21</v>
      </c>
      <c r="AD172" s="12">
        <v>1029.47</v>
      </c>
      <c r="AE172" s="12" t="s">
        <v>88</v>
      </c>
      <c r="AF172" s="12" t="s">
        <v>88</v>
      </c>
      <c r="AG172" s="12">
        <v>120.4</v>
      </c>
      <c r="AH172" s="12">
        <v>4</v>
      </c>
      <c r="AI172" s="12">
        <v>28.571999999999999</v>
      </c>
      <c r="AJ172" s="12">
        <v>4.1977419354838705</v>
      </c>
      <c r="AK172" s="12" t="s">
        <v>621</v>
      </c>
      <c r="AL172" s="12">
        <v>426</v>
      </c>
      <c r="AM172" s="12">
        <v>0.7</v>
      </c>
      <c r="AN172" s="12">
        <v>216.6</v>
      </c>
      <c r="AO172" s="12">
        <v>44.470588235294116</v>
      </c>
      <c r="AP172" s="12">
        <v>33.220999999999997</v>
      </c>
      <c r="AQ172" s="12" t="s">
        <v>88</v>
      </c>
      <c r="AR172" s="12" t="s">
        <v>88</v>
      </c>
      <c r="AS172" s="12" t="s">
        <v>88</v>
      </c>
      <c r="AT172" s="12" t="s">
        <v>88</v>
      </c>
      <c r="AU172" s="12" t="s">
        <v>88</v>
      </c>
      <c r="AV172" s="12" t="s">
        <v>88</v>
      </c>
      <c r="AW172" s="12">
        <v>209.1</v>
      </c>
      <c r="AX172" s="12" t="s">
        <v>88</v>
      </c>
      <c r="AY172" s="12">
        <v>18.170000000000002</v>
      </c>
      <c r="AZ172" s="12" t="s">
        <v>88</v>
      </c>
      <c r="BA172" s="12" t="s">
        <v>88</v>
      </c>
      <c r="BB172" s="12" t="s">
        <v>88</v>
      </c>
      <c r="BC172" s="12" t="s">
        <v>88</v>
      </c>
      <c r="BD172" s="12" t="s">
        <v>88</v>
      </c>
      <c r="BE172" s="12" t="s">
        <v>88</v>
      </c>
      <c r="BF172" s="12" t="s">
        <v>88</v>
      </c>
      <c r="BG172" s="12" t="s">
        <v>88</v>
      </c>
      <c r="BH172" s="12" t="s">
        <v>88</v>
      </c>
      <c r="BI172" s="12" t="s">
        <v>88</v>
      </c>
      <c r="BJ172" s="12">
        <v>77.400000000000006</v>
      </c>
      <c r="BK172" s="12">
        <v>495.88</v>
      </c>
      <c r="BL172" s="12">
        <v>108.38</v>
      </c>
      <c r="BM172" s="12">
        <v>126.79</v>
      </c>
      <c r="BN172" s="12">
        <v>24.8</v>
      </c>
      <c r="BO172" s="12">
        <v>10.3</v>
      </c>
      <c r="BP172" s="12">
        <v>6.28</v>
      </c>
      <c r="BQ172" s="12" t="s">
        <v>88</v>
      </c>
      <c r="BR172" s="12" t="s">
        <v>88</v>
      </c>
      <c r="BS172" s="12" t="s">
        <v>88</v>
      </c>
      <c r="BT172" s="12">
        <f t="shared" si="10"/>
        <v>94.282980480000006</v>
      </c>
      <c r="BU172" s="12">
        <f t="shared" si="11"/>
        <v>39.014783999999999</v>
      </c>
      <c r="BV172" s="6"/>
      <c r="BW172" s="13"/>
      <c r="BX172" s="13"/>
    </row>
    <row r="173" spans="1:76" ht="30" customHeight="1" x14ac:dyDescent="0.2">
      <c r="A173" s="6">
        <v>2019</v>
      </c>
      <c r="B173" s="7" t="s">
        <v>377</v>
      </c>
      <c r="C173" s="8" t="s">
        <v>524</v>
      </c>
      <c r="D173" s="9">
        <v>885</v>
      </c>
      <c r="E173" s="7" t="s">
        <v>555</v>
      </c>
      <c r="F173" s="7" t="s">
        <v>288</v>
      </c>
      <c r="G173" s="7">
        <v>2</v>
      </c>
      <c r="H173" s="7" t="s">
        <v>79</v>
      </c>
      <c r="I173" s="7">
        <v>23</v>
      </c>
      <c r="J173" s="8" t="s">
        <v>289</v>
      </c>
      <c r="K173" s="7">
        <v>2310</v>
      </c>
      <c r="L173" s="8" t="s">
        <v>323</v>
      </c>
      <c r="M173" s="7" t="s">
        <v>324</v>
      </c>
      <c r="N173" s="8" t="s">
        <v>325</v>
      </c>
      <c r="O173" s="7" t="s">
        <v>331</v>
      </c>
      <c r="P173" s="8" t="s">
        <v>332</v>
      </c>
      <c r="Q173" s="7" t="s">
        <v>556</v>
      </c>
      <c r="R173" s="8" t="s">
        <v>557</v>
      </c>
      <c r="S173" s="11">
        <v>43858</v>
      </c>
      <c r="T173" s="12">
        <v>9</v>
      </c>
      <c r="U173" s="12">
        <v>0.54</v>
      </c>
      <c r="V173" s="12">
        <v>8.01</v>
      </c>
      <c r="W173" s="12">
        <v>7.56</v>
      </c>
      <c r="X173" s="12">
        <v>8.39</v>
      </c>
      <c r="Y173" s="12">
        <v>250</v>
      </c>
      <c r="Z173" s="12">
        <v>317</v>
      </c>
      <c r="AA173" s="12">
        <v>22.1</v>
      </c>
      <c r="AB173" s="12">
        <v>30.6</v>
      </c>
      <c r="AC173" s="12">
        <v>269</v>
      </c>
      <c r="AD173" s="12">
        <v>110</v>
      </c>
      <c r="AE173" s="12" t="s">
        <v>582</v>
      </c>
      <c r="AF173" s="12" t="s">
        <v>88</v>
      </c>
      <c r="AG173" s="12" t="s">
        <v>258</v>
      </c>
      <c r="AH173" s="12">
        <v>0.34</v>
      </c>
      <c r="AI173" s="12">
        <v>0.64700000000000002</v>
      </c>
      <c r="AJ173" s="12">
        <v>2.7096774193548385</v>
      </c>
      <c r="AK173" s="12" t="s">
        <v>374</v>
      </c>
      <c r="AL173" s="12">
        <v>2787</v>
      </c>
      <c r="AM173" s="12">
        <v>20</v>
      </c>
      <c r="AN173" s="12">
        <v>8.14</v>
      </c>
      <c r="AO173" s="12">
        <v>4.7435294117647056</v>
      </c>
      <c r="AP173" s="12">
        <v>1.92</v>
      </c>
      <c r="AQ173" s="12" t="s">
        <v>258</v>
      </c>
      <c r="AR173" s="12" t="s">
        <v>88</v>
      </c>
      <c r="AS173" s="12" t="s">
        <v>88</v>
      </c>
      <c r="AT173" s="12" t="s">
        <v>88</v>
      </c>
      <c r="AU173" s="12" t="s">
        <v>88</v>
      </c>
      <c r="AV173" s="12" t="s">
        <v>363</v>
      </c>
      <c r="AW173" s="12">
        <v>10.199999999999999</v>
      </c>
      <c r="AX173" s="12">
        <v>1.89</v>
      </c>
      <c r="AY173" s="12" t="s">
        <v>523</v>
      </c>
      <c r="AZ173" s="12" t="s">
        <v>88</v>
      </c>
      <c r="BA173" s="12" t="s">
        <v>363</v>
      </c>
      <c r="BB173" s="12">
        <v>0.44400000000000001</v>
      </c>
      <c r="BC173" s="12">
        <v>5.78</v>
      </c>
      <c r="BD173" s="12">
        <v>0.187</v>
      </c>
      <c r="BE173" s="12">
        <v>115</v>
      </c>
      <c r="BF173" s="12">
        <v>0.27</v>
      </c>
      <c r="BG173" s="12" t="s">
        <v>259</v>
      </c>
      <c r="BH173" s="12" t="s">
        <v>259</v>
      </c>
      <c r="BI173" s="12">
        <v>0.52900000000000003</v>
      </c>
      <c r="BJ173" s="12">
        <v>24.4</v>
      </c>
      <c r="BK173" s="12">
        <v>136</v>
      </c>
      <c r="BL173" s="12">
        <v>111</v>
      </c>
      <c r="BM173" s="12">
        <v>141</v>
      </c>
      <c r="BN173" s="12">
        <v>0.78</v>
      </c>
      <c r="BO173" s="12">
        <v>0.23699999999999999</v>
      </c>
      <c r="BP173" s="12">
        <v>9.7000000000000003E-2</v>
      </c>
      <c r="BQ173" s="12" t="s">
        <v>88</v>
      </c>
      <c r="BR173" s="12" t="s">
        <v>88</v>
      </c>
      <c r="BS173" s="12">
        <v>9.0999999999999998E-2</v>
      </c>
      <c r="BT173" s="12">
        <f t="shared" si="10"/>
        <v>1.92456</v>
      </c>
      <c r="BU173" s="12">
        <f t="shared" si="11"/>
        <v>48.761352000000002</v>
      </c>
      <c r="BV173" s="6"/>
      <c r="BW173" s="13"/>
      <c r="BX173" s="13"/>
    </row>
    <row r="174" spans="1:76" ht="30" customHeight="1" x14ac:dyDescent="0.2">
      <c r="A174" s="6">
        <v>2019</v>
      </c>
      <c r="B174" s="7" t="s">
        <v>377</v>
      </c>
      <c r="C174" s="8" t="s">
        <v>559</v>
      </c>
      <c r="D174" s="9">
        <v>88</v>
      </c>
      <c r="E174" s="7" t="s">
        <v>485</v>
      </c>
      <c r="F174" s="7" t="s">
        <v>479</v>
      </c>
      <c r="G174" s="7">
        <v>2</v>
      </c>
      <c r="H174" s="7" t="s">
        <v>79</v>
      </c>
      <c r="I174" s="7">
        <v>27</v>
      </c>
      <c r="J174" s="8" t="s">
        <v>98</v>
      </c>
      <c r="K174" s="7">
        <v>2701</v>
      </c>
      <c r="L174" s="8" t="s">
        <v>99</v>
      </c>
      <c r="M174" s="7" t="s">
        <v>100</v>
      </c>
      <c r="N174" s="8" t="s">
        <v>101</v>
      </c>
      <c r="O174" s="7" t="s">
        <v>486</v>
      </c>
      <c r="P174" s="8" t="s">
        <v>487</v>
      </c>
      <c r="Q174" s="7" t="s">
        <v>486</v>
      </c>
      <c r="R174" s="8" t="s">
        <v>487</v>
      </c>
      <c r="S174" s="11" t="s">
        <v>622</v>
      </c>
      <c r="T174" s="12">
        <v>4</v>
      </c>
      <c r="U174" s="12">
        <v>40.21</v>
      </c>
      <c r="V174" s="12" t="s">
        <v>88</v>
      </c>
      <c r="W174" s="12">
        <v>7.14</v>
      </c>
      <c r="X174" s="12">
        <v>7.91</v>
      </c>
      <c r="Y174" s="12">
        <v>50.5</v>
      </c>
      <c r="Z174" s="12">
        <v>59.2</v>
      </c>
      <c r="AA174" s="12">
        <v>21.8</v>
      </c>
      <c r="AB174" s="12">
        <v>23.1</v>
      </c>
      <c r="AC174" s="12">
        <v>36.6</v>
      </c>
      <c r="AD174" s="12">
        <v>2.92</v>
      </c>
      <c r="AE174" s="12" t="s">
        <v>363</v>
      </c>
      <c r="AF174" s="12" t="s">
        <v>88</v>
      </c>
      <c r="AG174" s="12" t="s">
        <v>258</v>
      </c>
      <c r="AH174" s="12">
        <v>0.96399999999999997</v>
      </c>
      <c r="AI174" s="12">
        <v>0.24199999999999999</v>
      </c>
      <c r="AJ174" s="12">
        <v>0.30709677419354842</v>
      </c>
      <c r="AK174" s="12" t="s">
        <v>374</v>
      </c>
      <c r="AL174" s="12">
        <v>6079</v>
      </c>
      <c r="AM174" s="12">
        <v>10</v>
      </c>
      <c r="AN174" s="12" t="s">
        <v>260</v>
      </c>
      <c r="AO174" s="12" t="e">
        <v>#VALUE!</v>
      </c>
      <c r="AP174" s="12">
        <v>1.27</v>
      </c>
      <c r="AQ174" s="12" t="s">
        <v>258</v>
      </c>
      <c r="AR174" s="12" t="s">
        <v>88</v>
      </c>
      <c r="AS174" s="12" t="s">
        <v>88</v>
      </c>
      <c r="AT174" s="12" t="s">
        <v>88</v>
      </c>
      <c r="AU174" s="12" t="s">
        <v>88</v>
      </c>
      <c r="AV174" s="12" t="s">
        <v>363</v>
      </c>
      <c r="AW174" s="12">
        <v>3.86</v>
      </c>
      <c r="AX174" s="12" t="s">
        <v>623</v>
      </c>
      <c r="AY174" s="12" t="s">
        <v>523</v>
      </c>
      <c r="AZ174" s="12">
        <v>105</v>
      </c>
      <c r="BA174" s="12" t="s">
        <v>363</v>
      </c>
      <c r="BB174" s="12">
        <v>0.28999999999999998</v>
      </c>
      <c r="BC174" s="12" t="s">
        <v>363</v>
      </c>
      <c r="BD174" s="12">
        <v>5.8999999999999997E-2</v>
      </c>
      <c r="BE174" s="12">
        <v>83.5</v>
      </c>
      <c r="BF174" s="12" t="s">
        <v>366</v>
      </c>
      <c r="BG174" s="12" t="s">
        <v>259</v>
      </c>
      <c r="BH174" s="12" t="s">
        <v>259</v>
      </c>
      <c r="BI174" s="12" t="s">
        <v>620</v>
      </c>
      <c r="BJ174" s="12" t="s">
        <v>260</v>
      </c>
      <c r="BK174" s="12">
        <v>20.8</v>
      </c>
      <c r="BL174" s="12">
        <v>26</v>
      </c>
      <c r="BM174" s="12">
        <v>52.9</v>
      </c>
      <c r="BN174" s="12">
        <v>0.56000000000000005</v>
      </c>
      <c r="BO174" s="12">
        <v>0.154</v>
      </c>
      <c r="BP174" s="12">
        <v>3.7999999999999999E-2</v>
      </c>
      <c r="BQ174" s="12" t="s">
        <v>88</v>
      </c>
      <c r="BR174" s="12">
        <v>5.24</v>
      </c>
      <c r="BS174" s="12">
        <v>1.4E-2</v>
      </c>
      <c r="BT174" s="12">
        <f t="shared" si="10"/>
        <v>1.6907500799999999</v>
      </c>
      <c r="BU174" s="12">
        <f t="shared" si="11"/>
        <v>3519.886896</v>
      </c>
      <c r="BV174" s="6"/>
      <c r="BW174" s="13"/>
      <c r="BX174" s="13"/>
    </row>
    <row r="175" spans="1:76" ht="30" customHeight="1" x14ac:dyDescent="0.2">
      <c r="A175" s="6">
        <v>2019</v>
      </c>
      <c r="B175" s="7" t="s">
        <v>377</v>
      </c>
      <c r="C175" s="8" t="s">
        <v>593</v>
      </c>
      <c r="D175" s="9">
        <v>237</v>
      </c>
      <c r="E175" s="7" t="s">
        <v>301</v>
      </c>
      <c r="F175" s="7" t="s">
        <v>241</v>
      </c>
      <c r="G175" s="7">
        <v>2</v>
      </c>
      <c r="H175" s="7" t="s">
        <v>79</v>
      </c>
      <c r="I175" s="7">
        <v>27</v>
      </c>
      <c r="J175" s="8" t="s">
        <v>98</v>
      </c>
      <c r="K175" s="7">
        <v>2701</v>
      </c>
      <c r="L175" s="8" t="s">
        <v>99</v>
      </c>
      <c r="M175" s="7" t="s">
        <v>250</v>
      </c>
      <c r="N175" s="8" t="s">
        <v>251</v>
      </c>
      <c r="O175" s="7" t="s">
        <v>302</v>
      </c>
      <c r="P175" s="8" t="s">
        <v>303</v>
      </c>
      <c r="Q175" s="7" t="s">
        <v>304</v>
      </c>
      <c r="R175" s="8" t="s">
        <v>305</v>
      </c>
      <c r="S175" s="11">
        <v>43843</v>
      </c>
      <c r="T175" s="12">
        <v>9.5</v>
      </c>
      <c r="U175" s="12">
        <v>0.25</v>
      </c>
      <c r="V175" s="12">
        <v>7.07</v>
      </c>
      <c r="W175" s="12">
        <v>5.54</v>
      </c>
      <c r="X175" s="12">
        <v>7.8</v>
      </c>
      <c r="Y175" s="12">
        <v>160.19999999999999</v>
      </c>
      <c r="Z175" s="12">
        <v>1486</v>
      </c>
      <c r="AA175" s="12">
        <v>17</v>
      </c>
      <c r="AB175" s="12">
        <v>22.7</v>
      </c>
      <c r="AC175" s="12">
        <v>92.8</v>
      </c>
      <c r="AD175" s="12">
        <v>31.6</v>
      </c>
      <c r="AE175" s="12" t="s">
        <v>88</v>
      </c>
      <c r="AF175" s="12" t="s">
        <v>88</v>
      </c>
      <c r="AG175" s="12" t="s">
        <v>258</v>
      </c>
      <c r="AH175" s="12">
        <v>0.27700000000000002</v>
      </c>
      <c r="AI175" s="12">
        <v>5.0599999999999996</v>
      </c>
      <c r="AJ175" s="12">
        <v>7.0677419354838706</v>
      </c>
      <c r="AK175" s="12">
        <v>2.44</v>
      </c>
      <c r="AL175" s="12">
        <v>31</v>
      </c>
      <c r="AM175" s="12" t="s">
        <v>564</v>
      </c>
      <c r="AN175" s="12">
        <v>7.49</v>
      </c>
      <c r="AO175" s="12" t="e">
        <v>#VALUE!</v>
      </c>
      <c r="AP175" s="12">
        <v>1.76</v>
      </c>
      <c r="AQ175" s="12" t="s">
        <v>88</v>
      </c>
      <c r="AR175" s="12" t="s">
        <v>88</v>
      </c>
      <c r="AS175" s="12" t="s">
        <v>88</v>
      </c>
      <c r="AT175" s="12" t="s">
        <v>88</v>
      </c>
      <c r="AU175" s="12" t="s">
        <v>88</v>
      </c>
      <c r="AV175" s="12" t="s">
        <v>88</v>
      </c>
      <c r="AW175" s="12">
        <v>238</v>
      </c>
      <c r="AX175" s="12" t="s">
        <v>88</v>
      </c>
      <c r="AY175" s="12" t="s">
        <v>523</v>
      </c>
      <c r="AZ175" s="12" t="s">
        <v>88</v>
      </c>
      <c r="BA175" s="12" t="s">
        <v>88</v>
      </c>
      <c r="BB175" s="12" t="s">
        <v>88</v>
      </c>
      <c r="BC175" s="12" t="s">
        <v>88</v>
      </c>
      <c r="BD175" s="12" t="s">
        <v>88</v>
      </c>
      <c r="BE175" s="12" t="s">
        <v>88</v>
      </c>
      <c r="BF175" s="12" t="s">
        <v>88</v>
      </c>
      <c r="BG175" s="12" t="s">
        <v>88</v>
      </c>
      <c r="BH175" s="12" t="s">
        <v>88</v>
      </c>
      <c r="BI175" s="12" t="s">
        <v>88</v>
      </c>
      <c r="BJ175" s="12">
        <v>10.6</v>
      </c>
      <c r="BK175" s="12">
        <v>251</v>
      </c>
      <c r="BL175" s="12">
        <v>58.1</v>
      </c>
      <c r="BM175" s="12">
        <v>65</v>
      </c>
      <c r="BN175" s="12">
        <v>0.28199999999999997</v>
      </c>
      <c r="BO175" s="12">
        <v>5.3999999999999999E-2</v>
      </c>
      <c r="BP175" s="12">
        <v>4.0000000000000001E-3</v>
      </c>
      <c r="BQ175" s="12" t="s">
        <v>88</v>
      </c>
      <c r="BR175" s="12" t="s">
        <v>88</v>
      </c>
      <c r="BS175" s="12" t="s">
        <v>88</v>
      </c>
      <c r="BT175" s="12">
        <f t="shared" si="10"/>
        <v>0.27018000000000003</v>
      </c>
      <c r="BU175" s="12">
        <f t="shared" si="11"/>
        <v>0.26505000000000001</v>
      </c>
      <c r="BV175" s="6"/>
      <c r="BW175" s="13"/>
      <c r="BX175" s="13"/>
    </row>
    <row r="176" spans="1:76" ht="30" customHeight="1" x14ac:dyDescent="0.2">
      <c r="A176" s="6">
        <v>2019</v>
      </c>
      <c r="B176" s="7" t="s">
        <v>377</v>
      </c>
      <c r="C176" s="8" t="s">
        <v>593</v>
      </c>
      <c r="D176" s="9">
        <v>264</v>
      </c>
      <c r="E176" s="7" t="s">
        <v>594</v>
      </c>
      <c r="F176" s="7" t="s">
        <v>241</v>
      </c>
      <c r="G176" s="7">
        <v>2</v>
      </c>
      <c r="H176" s="7" t="s">
        <v>79</v>
      </c>
      <c r="I176" s="7">
        <v>27</v>
      </c>
      <c r="J176" s="8" t="s">
        <v>98</v>
      </c>
      <c r="K176" s="7">
        <v>2701</v>
      </c>
      <c r="L176" s="8" t="s">
        <v>99</v>
      </c>
      <c r="M176" s="7" t="s">
        <v>250</v>
      </c>
      <c r="N176" s="8" t="s">
        <v>251</v>
      </c>
      <c r="O176" s="7" t="s">
        <v>595</v>
      </c>
      <c r="P176" s="8" t="s">
        <v>596</v>
      </c>
      <c r="Q176" s="7" t="s">
        <v>597</v>
      </c>
      <c r="R176" s="8" t="s">
        <v>598</v>
      </c>
      <c r="S176" s="11">
        <v>43845</v>
      </c>
      <c r="T176" s="12">
        <v>7.5</v>
      </c>
      <c r="U176" s="12">
        <v>0.65</v>
      </c>
      <c r="V176" s="12">
        <v>7.69</v>
      </c>
      <c r="W176" s="12">
        <v>4.38</v>
      </c>
      <c r="X176" s="12">
        <v>7.96</v>
      </c>
      <c r="Y176" s="12">
        <v>219</v>
      </c>
      <c r="Z176" s="12">
        <v>1919</v>
      </c>
      <c r="AA176" s="12">
        <v>16.399999999999999</v>
      </c>
      <c r="AB176" s="12">
        <v>24.3</v>
      </c>
      <c r="AC176" s="12">
        <v>1916</v>
      </c>
      <c r="AD176" s="12">
        <v>1008</v>
      </c>
      <c r="AE176" s="12" t="s">
        <v>88</v>
      </c>
      <c r="AF176" s="12" t="s">
        <v>88</v>
      </c>
      <c r="AG176" s="12" t="s">
        <v>258</v>
      </c>
      <c r="AH176" s="12">
        <v>0.42299999999999999</v>
      </c>
      <c r="AI176" s="12">
        <v>17</v>
      </c>
      <c r="AJ176" s="12">
        <v>104.09677419354838</v>
      </c>
      <c r="AK176" s="12">
        <v>2.9000000000000001E-2</v>
      </c>
      <c r="AL176" s="12">
        <v>117</v>
      </c>
      <c r="AM176" s="12">
        <v>5</v>
      </c>
      <c r="AN176" s="12">
        <v>30.8</v>
      </c>
      <c r="AO176" s="12" t="e">
        <v>#VALUE!</v>
      </c>
      <c r="AP176" s="12">
        <v>7.74</v>
      </c>
      <c r="AQ176" s="12" t="s">
        <v>88</v>
      </c>
      <c r="AR176" s="12" t="s">
        <v>88</v>
      </c>
      <c r="AS176" s="12" t="s">
        <v>88</v>
      </c>
      <c r="AT176" s="12" t="s">
        <v>88</v>
      </c>
      <c r="AU176" s="12" t="s">
        <v>88</v>
      </c>
      <c r="AV176" s="12" t="s">
        <v>88</v>
      </c>
      <c r="AW176" s="12">
        <v>332</v>
      </c>
      <c r="AX176" s="12" t="s">
        <v>88</v>
      </c>
      <c r="AY176" s="12" t="s">
        <v>583</v>
      </c>
      <c r="AZ176" s="12" t="s">
        <v>88</v>
      </c>
      <c r="BA176" s="12" t="s">
        <v>88</v>
      </c>
      <c r="BB176" s="12" t="s">
        <v>88</v>
      </c>
      <c r="BC176" s="12" t="s">
        <v>88</v>
      </c>
      <c r="BD176" s="12" t="s">
        <v>88</v>
      </c>
      <c r="BE176" s="12" t="s">
        <v>88</v>
      </c>
      <c r="BF176" s="12" t="s">
        <v>88</v>
      </c>
      <c r="BG176" s="12" t="s">
        <v>88</v>
      </c>
      <c r="BH176" s="12" t="s">
        <v>88</v>
      </c>
      <c r="BI176" s="12" t="s">
        <v>88</v>
      </c>
      <c r="BJ176" s="12">
        <v>163</v>
      </c>
      <c r="BK176" s="12">
        <v>53.2</v>
      </c>
      <c r="BL176" s="12">
        <v>75.2</v>
      </c>
      <c r="BM176" s="12">
        <v>108</v>
      </c>
      <c r="BN176" s="12">
        <v>0.72199999999999998</v>
      </c>
      <c r="BO176" s="12">
        <v>0.34399999999999997</v>
      </c>
      <c r="BP176" s="12">
        <v>0.2</v>
      </c>
      <c r="BQ176" s="12" t="s">
        <v>88</v>
      </c>
      <c r="BR176" s="12" t="s">
        <v>88</v>
      </c>
      <c r="BS176" s="12" t="s">
        <v>88</v>
      </c>
      <c r="BT176" s="12">
        <f t="shared" si="10"/>
        <v>17.6904</v>
      </c>
      <c r="BU176" s="12">
        <f t="shared" si="11"/>
        <v>2.05335</v>
      </c>
      <c r="BV176" s="6"/>
      <c r="BW176" s="13"/>
      <c r="BX176" s="13"/>
    </row>
    <row r="177" spans="1:76" ht="30" customHeight="1" x14ac:dyDescent="0.2">
      <c r="A177" s="6">
        <v>2019</v>
      </c>
      <c r="B177" s="7" t="s">
        <v>377</v>
      </c>
      <c r="C177" s="8" t="s">
        <v>593</v>
      </c>
      <c r="D177" s="9">
        <v>264</v>
      </c>
      <c r="E177" s="7" t="s">
        <v>594</v>
      </c>
      <c r="F177" s="7" t="s">
        <v>241</v>
      </c>
      <c r="G177" s="7">
        <v>2</v>
      </c>
      <c r="H177" s="7" t="s">
        <v>79</v>
      </c>
      <c r="I177" s="7">
        <v>27</v>
      </c>
      <c r="J177" s="8" t="s">
        <v>98</v>
      </c>
      <c r="K177" s="7">
        <v>2701</v>
      </c>
      <c r="L177" s="8" t="s">
        <v>99</v>
      </c>
      <c r="M177" s="7" t="s">
        <v>250</v>
      </c>
      <c r="N177" s="8" t="s">
        <v>251</v>
      </c>
      <c r="O177" s="7" t="s">
        <v>595</v>
      </c>
      <c r="P177" s="8" t="s">
        <v>596</v>
      </c>
      <c r="Q177" s="7" t="s">
        <v>599</v>
      </c>
      <c r="R177" s="8" t="s">
        <v>561</v>
      </c>
      <c r="S177" s="11">
        <v>43844</v>
      </c>
      <c r="T177" s="12">
        <v>12</v>
      </c>
      <c r="U177" s="12">
        <v>14.37</v>
      </c>
      <c r="V177" s="12">
        <v>7.48</v>
      </c>
      <c r="W177" s="12">
        <v>7.25</v>
      </c>
      <c r="X177" s="12">
        <v>7.52</v>
      </c>
      <c r="Y177" s="12">
        <v>1144</v>
      </c>
      <c r="Z177" s="12">
        <v>1276</v>
      </c>
      <c r="AA177" s="12">
        <v>21.9</v>
      </c>
      <c r="AB177" s="12">
        <v>24.2</v>
      </c>
      <c r="AC177" s="12">
        <v>59.2</v>
      </c>
      <c r="AD177" s="12">
        <v>2</v>
      </c>
      <c r="AE177" s="12" t="s">
        <v>88</v>
      </c>
      <c r="AF177" s="12" t="s">
        <v>88</v>
      </c>
      <c r="AG177" s="12" t="s">
        <v>258</v>
      </c>
      <c r="AH177" s="12">
        <v>0.17799999999999999</v>
      </c>
      <c r="AI177" s="12">
        <v>0.82799999999999996</v>
      </c>
      <c r="AJ177" s="12">
        <v>1.9238709677419354</v>
      </c>
      <c r="AK177" s="12" t="s">
        <v>565</v>
      </c>
      <c r="AL177" s="12">
        <v>11</v>
      </c>
      <c r="AM177" s="12" t="s">
        <v>564</v>
      </c>
      <c r="AN177" s="12">
        <v>16.3</v>
      </c>
      <c r="AO177" s="12">
        <v>10.952941176470588</v>
      </c>
      <c r="AP177" s="12">
        <v>0.65700000000000003</v>
      </c>
      <c r="AQ177" s="12" t="s">
        <v>88</v>
      </c>
      <c r="AR177" s="12" t="s">
        <v>88</v>
      </c>
      <c r="AS177" s="12" t="s">
        <v>88</v>
      </c>
      <c r="AT177" s="12" t="s">
        <v>88</v>
      </c>
      <c r="AU177" s="12" t="s">
        <v>88</v>
      </c>
      <c r="AV177" s="12" t="s">
        <v>88</v>
      </c>
      <c r="AW177" s="12">
        <v>43.1</v>
      </c>
      <c r="AX177" s="12" t="s">
        <v>88</v>
      </c>
      <c r="AY177" s="12" t="s">
        <v>523</v>
      </c>
      <c r="AZ177" s="12" t="s">
        <v>88</v>
      </c>
      <c r="BA177" s="12" t="s">
        <v>88</v>
      </c>
      <c r="BB177" s="12" t="s">
        <v>88</v>
      </c>
      <c r="BC177" s="12" t="s">
        <v>88</v>
      </c>
      <c r="BD177" s="12" t="s">
        <v>88</v>
      </c>
      <c r="BE177" s="12" t="s">
        <v>88</v>
      </c>
      <c r="BF177" s="12" t="s">
        <v>88</v>
      </c>
      <c r="BG177" s="12" t="s">
        <v>88</v>
      </c>
      <c r="BH177" s="12" t="s">
        <v>88</v>
      </c>
      <c r="BI177" s="12" t="s">
        <v>88</v>
      </c>
      <c r="BJ177" s="12">
        <v>10.3</v>
      </c>
      <c r="BK177" s="12">
        <v>524</v>
      </c>
      <c r="BL177" s="12">
        <v>28</v>
      </c>
      <c r="BM177" s="12">
        <v>33.799999999999997</v>
      </c>
      <c r="BN177" s="12">
        <v>0.216</v>
      </c>
      <c r="BO177" s="12">
        <v>6.2E-2</v>
      </c>
      <c r="BP177" s="12">
        <v>2.4E-2</v>
      </c>
      <c r="BQ177" s="12" t="s">
        <v>88</v>
      </c>
      <c r="BR177" s="12" t="s">
        <v>88</v>
      </c>
      <c r="BS177" s="12" t="s">
        <v>88</v>
      </c>
      <c r="BT177" s="12">
        <f t="shared" si="10"/>
        <v>1.241568</v>
      </c>
      <c r="BU177" s="12">
        <f t="shared" si="11"/>
        <v>6.8286239999999996</v>
      </c>
      <c r="BV177" s="6"/>
      <c r="BW177" s="13"/>
      <c r="BX177" s="13"/>
    </row>
    <row r="178" spans="1:76" ht="30" customHeight="1" x14ac:dyDescent="0.2">
      <c r="A178" s="6">
        <v>2019</v>
      </c>
      <c r="B178" s="7" t="s">
        <v>377</v>
      </c>
      <c r="C178" s="8" t="s">
        <v>593</v>
      </c>
      <c r="D178" s="9">
        <v>664</v>
      </c>
      <c r="E178" s="7" t="s">
        <v>600</v>
      </c>
      <c r="F178" s="7" t="s">
        <v>241</v>
      </c>
      <c r="G178" s="7">
        <v>2</v>
      </c>
      <c r="H178" s="7" t="s">
        <v>79</v>
      </c>
      <c r="I178" s="7">
        <v>27</v>
      </c>
      <c r="J178" s="8" t="s">
        <v>98</v>
      </c>
      <c r="K178" s="7">
        <v>2701</v>
      </c>
      <c r="L178" s="8" t="s">
        <v>99</v>
      </c>
      <c r="M178" s="7" t="s">
        <v>250</v>
      </c>
      <c r="N178" s="8" t="s">
        <v>251</v>
      </c>
      <c r="O178" s="7" t="s">
        <v>252</v>
      </c>
      <c r="P178" s="8" t="s">
        <v>253</v>
      </c>
      <c r="Q178" s="7" t="s">
        <v>601</v>
      </c>
      <c r="R178" s="8" t="s">
        <v>602</v>
      </c>
      <c r="S178" s="11">
        <v>43846</v>
      </c>
      <c r="T178" s="12">
        <v>12</v>
      </c>
      <c r="U178" s="12">
        <v>21.4</v>
      </c>
      <c r="V178" s="12">
        <v>7.46</v>
      </c>
      <c r="W178" s="12">
        <v>4.84</v>
      </c>
      <c r="X178" s="12">
        <v>7.57</v>
      </c>
      <c r="Y178" s="12">
        <v>4550</v>
      </c>
      <c r="Z178" s="12">
        <v>5320</v>
      </c>
      <c r="AA178" s="12">
        <v>27.6</v>
      </c>
      <c r="AB178" s="12">
        <v>31.9</v>
      </c>
      <c r="AC178" s="12">
        <v>361</v>
      </c>
      <c r="AD178" s="12">
        <v>161</v>
      </c>
      <c r="AE178" s="12" t="s">
        <v>88</v>
      </c>
      <c r="AF178" s="12" t="s">
        <v>88</v>
      </c>
      <c r="AG178" s="12" t="s">
        <v>258</v>
      </c>
      <c r="AH178" s="12">
        <v>0.24099999999999999</v>
      </c>
      <c r="AI178" s="12">
        <v>186</v>
      </c>
      <c r="AJ178" s="12">
        <v>9.4161290322580662</v>
      </c>
      <c r="AK178" s="12" t="s">
        <v>374</v>
      </c>
      <c r="AL178" s="12">
        <v>204</v>
      </c>
      <c r="AM178" s="12">
        <v>5</v>
      </c>
      <c r="AN178" s="12">
        <v>102</v>
      </c>
      <c r="AO178" s="12">
        <v>73.211764705882359</v>
      </c>
      <c r="AP178" s="12">
        <v>53.4</v>
      </c>
      <c r="AQ178" s="12" t="s">
        <v>88</v>
      </c>
      <c r="AR178" s="12" t="s">
        <v>88</v>
      </c>
      <c r="AS178" s="12" t="s">
        <v>88</v>
      </c>
      <c r="AT178" s="12" t="s">
        <v>88</v>
      </c>
      <c r="AU178" s="12" t="s">
        <v>88</v>
      </c>
      <c r="AV178" s="12" t="s">
        <v>88</v>
      </c>
      <c r="AW178" s="12">
        <v>521</v>
      </c>
      <c r="AX178" s="12" t="s">
        <v>88</v>
      </c>
      <c r="AY178" s="12" t="s">
        <v>523</v>
      </c>
      <c r="AZ178" s="12" t="s">
        <v>88</v>
      </c>
      <c r="BA178" s="12" t="s">
        <v>88</v>
      </c>
      <c r="BB178" s="12" t="s">
        <v>88</v>
      </c>
      <c r="BC178" s="12" t="s">
        <v>88</v>
      </c>
      <c r="BD178" s="12" t="s">
        <v>88</v>
      </c>
      <c r="BE178" s="12" t="s">
        <v>88</v>
      </c>
      <c r="BF178" s="12" t="s">
        <v>88</v>
      </c>
      <c r="BG178" s="12" t="s">
        <v>88</v>
      </c>
      <c r="BH178" s="12" t="s">
        <v>88</v>
      </c>
      <c r="BI178" s="12" t="s">
        <v>88</v>
      </c>
      <c r="BJ178" s="12">
        <v>79.400000000000006</v>
      </c>
      <c r="BK178" s="12">
        <v>291</v>
      </c>
      <c r="BL178" s="12">
        <v>50.5</v>
      </c>
      <c r="BM178" s="12">
        <v>136</v>
      </c>
      <c r="BN178" s="12">
        <v>0.57999999999999996</v>
      </c>
      <c r="BO178" s="12">
        <v>0.19</v>
      </c>
      <c r="BP178" s="12">
        <v>7.3999999999999996E-2</v>
      </c>
      <c r="BQ178" s="12" t="s">
        <v>88</v>
      </c>
      <c r="BR178" s="12" t="s">
        <v>88</v>
      </c>
      <c r="BS178" s="12" t="s">
        <v>88</v>
      </c>
      <c r="BT178" s="12">
        <f t="shared" si="10"/>
        <v>148.84127999999998</v>
      </c>
      <c r="BU178" s="12">
        <f t="shared" si="11"/>
        <v>188.59391999999997</v>
      </c>
      <c r="BV178" s="6"/>
      <c r="BW178" s="13"/>
      <c r="BX178" s="13"/>
    </row>
    <row r="179" spans="1:76" ht="30" customHeight="1" x14ac:dyDescent="0.2">
      <c r="A179" s="6">
        <v>2019</v>
      </c>
      <c r="B179" s="7" t="s">
        <v>377</v>
      </c>
      <c r="C179" s="8" t="s">
        <v>559</v>
      </c>
      <c r="D179" s="9">
        <v>88</v>
      </c>
      <c r="E179" s="7" t="s">
        <v>485</v>
      </c>
      <c r="F179" s="7" t="s">
        <v>479</v>
      </c>
      <c r="G179" s="7">
        <v>2</v>
      </c>
      <c r="H179" s="7" t="s">
        <v>79</v>
      </c>
      <c r="I179" s="7">
        <v>27</v>
      </c>
      <c r="J179" s="8" t="s">
        <v>98</v>
      </c>
      <c r="K179" s="7">
        <v>2701</v>
      </c>
      <c r="L179" s="8" t="s">
        <v>99</v>
      </c>
      <c r="M179" s="7" t="s">
        <v>100</v>
      </c>
      <c r="N179" s="8" t="s">
        <v>101</v>
      </c>
      <c r="O179" s="7" t="s">
        <v>486</v>
      </c>
      <c r="P179" s="8" t="s">
        <v>487</v>
      </c>
      <c r="Q179" s="7" t="s">
        <v>486</v>
      </c>
      <c r="R179" s="8" t="s">
        <v>487</v>
      </c>
      <c r="S179" s="11">
        <v>43859</v>
      </c>
      <c r="T179" s="12">
        <v>4</v>
      </c>
      <c r="U179" s="12">
        <v>21.16</v>
      </c>
      <c r="V179" s="12">
        <v>5.23</v>
      </c>
      <c r="W179" s="12">
        <v>4.54</v>
      </c>
      <c r="X179" s="12">
        <v>6.27</v>
      </c>
      <c r="Y179" s="12">
        <v>184.5</v>
      </c>
      <c r="Z179" s="12">
        <v>251</v>
      </c>
      <c r="AA179" s="12">
        <v>22.1</v>
      </c>
      <c r="AB179" s="12">
        <v>24.3</v>
      </c>
      <c r="AC179" s="12" t="s">
        <v>624</v>
      </c>
      <c r="AD179" s="12">
        <v>2</v>
      </c>
      <c r="AE179" s="12" t="s">
        <v>582</v>
      </c>
      <c r="AF179" s="12" t="s">
        <v>88</v>
      </c>
      <c r="AG179" s="12" t="s">
        <v>258</v>
      </c>
      <c r="AH179" s="12" t="s">
        <v>259</v>
      </c>
      <c r="AI179" s="12" t="s">
        <v>490</v>
      </c>
      <c r="AJ179" s="12">
        <v>0.26419354838709674</v>
      </c>
      <c r="AK179" s="12" t="s">
        <v>374</v>
      </c>
      <c r="AL179" s="12">
        <v>1469</v>
      </c>
      <c r="AM179" s="12">
        <v>7.5</v>
      </c>
      <c r="AN179" s="12" t="s">
        <v>260</v>
      </c>
      <c r="AO179" s="12" t="e">
        <v>#VALUE!</v>
      </c>
      <c r="AP179" s="12">
        <v>1.0900000000000001</v>
      </c>
      <c r="AQ179" s="12" t="s">
        <v>258</v>
      </c>
      <c r="AR179" s="12" t="s">
        <v>88</v>
      </c>
      <c r="AS179" s="12" t="s">
        <v>88</v>
      </c>
      <c r="AT179" s="12" t="s">
        <v>88</v>
      </c>
      <c r="AU179" s="12" t="s">
        <v>88</v>
      </c>
      <c r="AV179" s="12" t="s">
        <v>363</v>
      </c>
      <c r="AW179" s="12">
        <v>4.38</v>
      </c>
      <c r="AX179" s="12">
        <v>1.45</v>
      </c>
      <c r="AY179" s="12">
        <v>73.3</v>
      </c>
      <c r="AZ179" s="12">
        <v>66.2</v>
      </c>
      <c r="BA179" s="12" t="s">
        <v>363</v>
      </c>
      <c r="BB179" s="12">
        <v>0.13900000000000001</v>
      </c>
      <c r="BC179" s="12">
        <v>0.23100000000000001</v>
      </c>
      <c r="BD179" s="12">
        <v>0.11799999999999999</v>
      </c>
      <c r="BE179" s="12">
        <v>68.3</v>
      </c>
      <c r="BF179" s="12">
        <v>6.0000000000000001E-3</v>
      </c>
      <c r="BG179" s="12" t="s">
        <v>259</v>
      </c>
      <c r="BH179" s="12" t="s">
        <v>259</v>
      </c>
      <c r="BI179" s="12" t="s">
        <v>620</v>
      </c>
      <c r="BJ179" s="12">
        <v>16.3</v>
      </c>
      <c r="BK179" s="12" t="s">
        <v>260</v>
      </c>
      <c r="BL179" s="12">
        <v>40.1</v>
      </c>
      <c r="BM179" s="12">
        <v>89.8</v>
      </c>
      <c r="BN179" s="12">
        <v>8.4000000000000005E-2</v>
      </c>
      <c r="BO179" s="12">
        <v>2.5999999999999999E-2</v>
      </c>
      <c r="BP179" s="12">
        <v>1.6E-2</v>
      </c>
      <c r="BQ179" s="12" t="s">
        <v>88</v>
      </c>
      <c r="BR179" s="12">
        <v>0.95099999999999996</v>
      </c>
      <c r="BS179" s="12">
        <v>7.6999999999999999E-2</v>
      </c>
      <c r="BT179" s="12">
        <f t="shared" si="10"/>
        <v>0.60940799999999995</v>
      </c>
      <c r="BU179" s="12">
        <f t="shared" si="11"/>
        <v>447.61017600000002</v>
      </c>
      <c r="BV179" s="6"/>
      <c r="BW179" s="13"/>
      <c r="BX179" s="13"/>
    </row>
    <row r="180" spans="1:76" ht="30" customHeight="1" x14ac:dyDescent="0.2">
      <c r="A180" s="6">
        <v>2019</v>
      </c>
      <c r="B180" s="7" t="s">
        <v>377</v>
      </c>
      <c r="C180" s="8" t="s">
        <v>559</v>
      </c>
      <c r="D180" s="9">
        <v>88</v>
      </c>
      <c r="E180" s="7" t="s">
        <v>485</v>
      </c>
      <c r="F180" s="7" t="s">
        <v>479</v>
      </c>
      <c r="G180" s="7">
        <v>2</v>
      </c>
      <c r="H180" s="7" t="s">
        <v>79</v>
      </c>
      <c r="I180" s="7">
        <v>27</v>
      </c>
      <c r="J180" s="8" t="s">
        <v>98</v>
      </c>
      <c r="K180" s="7">
        <v>2701</v>
      </c>
      <c r="L180" s="8" t="s">
        <v>99</v>
      </c>
      <c r="M180" s="7" t="s">
        <v>100</v>
      </c>
      <c r="N180" s="8" t="s">
        <v>101</v>
      </c>
      <c r="O180" s="7" t="s">
        <v>486</v>
      </c>
      <c r="P180" s="8" t="s">
        <v>487</v>
      </c>
      <c r="Q180" s="7" t="s">
        <v>486</v>
      </c>
      <c r="R180" s="8" t="s">
        <v>487</v>
      </c>
      <c r="S180" s="11">
        <v>43851</v>
      </c>
      <c r="T180" s="12">
        <v>8.5</v>
      </c>
      <c r="U180" s="12">
        <v>74.8</v>
      </c>
      <c r="V180" s="12">
        <v>7.66</v>
      </c>
      <c r="W180" s="12">
        <v>6.88</v>
      </c>
      <c r="X180" s="12">
        <v>7.94</v>
      </c>
      <c r="Y180" s="12">
        <v>56.8</v>
      </c>
      <c r="Z180" s="12">
        <v>106.1</v>
      </c>
      <c r="AA180" s="12">
        <v>18.600000000000001</v>
      </c>
      <c r="AB180" s="12">
        <v>24.7</v>
      </c>
      <c r="AC180" s="12">
        <v>18</v>
      </c>
      <c r="AD180" s="12">
        <v>2.12</v>
      </c>
      <c r="AE180" s="12" t="s">
        <v>582</v>
      </c>
      <c r="AF180" s="12" t="s">
        <v>88</v>
      </c>
      <c r="AG180" s="12">
        <v>10</v>
      </c>
      <c r="AH180" s="12" t="s">
        <v>259</v>
      </c>
      <c r="AI180" s="12" t="s">
        <v>528</v>
      </c>
      <c r="AJ180" s="12">
        <v>2.1406451612903226</v>
      </c>
      <c r="AK180" s="12">
        <v>4.2000000000000003E-2</v>
      </c>
      <c r="AL180" s="12">
        <v>831</v>
      </c>
      <c r="AM180" s="12">
        <v>1</v>
      </c>
      <c r="AN180" s="12" t="s">
        <v>260</v>
      </c>
      <c r="AO180" s="12" t="e">
        <v>#VALUE!</v>
      </c>
      <c r="AP180" s="12">
        <v>0.89</v>
      </c>
      <c r="AQ180" s="12" t="s">
        <v>258</v>
      </c>
      <c r="AR180" s="12" t="s">
        <v>88</v>
      </c>
      <c r="AS180" s="12" t="s">
        <v>88</v>
      </c>
      <c r="AT180" s="12" t="s">
        <v>88</v>
      </c>
      <c r="AU180" s="12" t="s">
        <v>88</v>
      </c>
      <c r="AV180" s="12" t="s">
        <v>363</v>
      </c>
      <c r="AW180" s="12">
        <v>3.47</v>
      </c>
      <c r="AX180" s="12" t="s">
        <v>623</v>
      </c>
      <c r="AY180" s="12" t="s">
        <v>523</v>
      </c>
      <c r="AZ180" s="12">
        <v>51.5</v>
      </c>
      <c r="BA180" s="12" t="s">
        <v>363</v>
      </c>
      <c r="BB180" s="12">
        <v>8.4000000000000005E-2</v>
      </c>
      <c r="BC180" s="12" t="s">
        <v>363</v>
      </c>
      <c r="BD180" s="12" t="s">
        <v>363</v>
      </c>
      <c r="BE180" s="12">
        <v>30</v>
      </c>
      <c r="BF180" s="12" t="s">
        <v>533</v>
      </c>
      <c r="BG180" s="12" t="s">
        <v>564</v>
      </c>
      <c r="BH180" s="12" t="s">
        <v>259</v>
      </c>
      <c r="BI180" s="12" t="s">
        <v>620</v>
      </c>
      <c r="BJ180" s="12" t="s">
        <v>586</v>
      </c>
      <c r="BK180" s="12">
        <v>8.8000000000000007</v>
      </c>
      <c r="BL180" s="12">
        <v>13.8</v>
      </c>
      <c r="BM180" s="12">
        <v>25.5</v>
      </c>
      <c r="BN180" s="12">
        <v>0.79800000000000004</v>
      </c>
      <c r="BO180" s="12">
        <v>0.19600000000000001</v>
      </c>
      <c r="BP180" s="12">
        <v>2.8000000000000001E-2</v>
      </c>
      <c r="BQ180" s="12" t="s">
        <v>88</v>
      </c>
      <c r="BR180" s="12">
        <v>0.47299999999999998</v>
      </c>
      <c r="BS180" s="12">
        <v>6.0000000000000001E-3</v>
      </c>
      <c r="BT180" s="12">
        <f t="shared" si="10"/>
        <v>4.8524255999999992</v>
      </c>
      <c r="BU180" s="12">
        <f t="shared" si="11"/>
        <v>1902.0592799999997</v>
      </c>
      <c r="BV180" s="6"/>
      <c r="BW180" s="13"/>
      <c r="BX180" s="13"/>
    </row>
    <row r="181" spans="1:76" ht="30" customHeight="1" x14ac:dyDescent="0.2">
      <c r="A181" s="6">
        <v>2019</v>
      </c>
      <c r="B181" s="7" t="s">
        <v>105</v>
      </c>
      <c r="C181" s="8" t="s">
        <v>524</v>
      </c>
      <c r="D181" s="9">
        <v>895</v>
      </c>
      <c r="E181" s="10" t="s">
        <v>233</v>
      </c>
      <c r="F181" s="7" t="s">
        <v>203</v>
      </c>
      <c r="G181" s="7">
        <v>2</v>
      </c>
      <c r="H181" s="7" t="s">
        <v>79</v>
      </c>
      <c r="I181" s="7">
        <v>27</v>
      </c>
      <c r="J181" s="8" t="s">
        <v>98</v>
      </c>
      <c r="K181" s="7">
        <v>2703</v>
      </c>
      <c r="L181" s="8" t="s">
        <v>225</v>
      </c>
      <c r="M181" s="7" t="s">
        <v>234</v>
      </c>
      <c r="N181" s="8" t="s">
        <v>235</v>
      </c>
      <c r="O181" s="7" t="s">
        <v>542</v>
      </c>
      <c r="P181" s="8" t="s">
        <v>543</v>
      </c>
      <c r="Q181" s="7" t="s">
        <v>625</v>
      </c>
      <c r="R181" s="8" t="s">
        <v>626</v>
      </c>
      <c r="S181" s="11">
        <v>43690</v>
      </c>
      <c r="T181" s="12">
        <v>24</v>
      </c>
      <c r="U181" s="12">
        <v>12.12</v>
      </c>
      <c r="V181" s="12">
        <v>8.01</v>
      </c>
      <c r="W181" s="12">
        <v>7.81</v>
      </c>
      <c r="X181" s="12">
        <v>8.3699999999999992</v>
      </c>
      <c r="Y181" s="12">
        <v>284</v>
      </c>
      <c r="Z181" s="12">
        <v>410</v>
      </c>
      <c r="AA181" s="12">
        <v>28.5</v>
      </c>
      <c r="AB181" s="12">
        <v>31.2</v>
      </c>
      <c r="AC181" s="12">
        <v>12</v>
      </c>
      <c r="AD181" s="12">
        <v>2</v>
      </c>
      <c r="AE181" s="12" t="s">
        <v>363</v>
      </c>
      <c r="AF181" s="12" t="s">
        <v>88</v>
      </c>
      <c r="AG181" s="12" t="s">
        <v>375</v>
      </c>
      <c r="AH181" s="12" t="s">
        <v>259</v>
      </c>
      <c r="AI181" s="12">
        <v>0.153</v>
      </c>
      <c r="AJ181" s="12">
        <v>4.0193548387096776</v>
      </c>
      <c r="AK181" s="12">
        <v>0.48199999999999998</v>
      </c>
      <c r="AL181" s="12">
        <v>7</v>
      </c>
      <c r="AM181" s="12" t="s">
        <v>259</v>
      </c>
      <c r="AN181" s="12">
        <v>5</v>
      </c>
      <c r="AO181" s="12">
        <v>4.117647058823529</v>
      </c>
      <c r="AP181" s="12">
        <v>0.05</v>
      </c>
      <c r="AQ181" s="12" t="s">
        <v>258</v>
      </c>
      <c r="AR181" s="12" t="s">
        <v>88</v>
      </c>
      <c r="AS181" s="12" t="s">
        <v>88</v>
      </c>
      <c r="AT181" s="12" t="s">
        <v>88</v>
      </c>
      <c r="AU181" s="12" t="s">
        <v>88</v>
      </c>
      <c r="AV181" s="12" t="s">
        <v>363</v>
      </c>
      <c r="AW181" s="12">
        <v>7.91</v>
      </c>
      <c r="AX181" s="12" t="s">
        <v>623</v>
      </c>
      <c r="AY181" s="12">
        <v>42.2</v>
      </c>
      <c r="AZ181" s="12" t="s">
        <v>88</v>
      </c>
      <c r="BA181" s="12" t="s">
        <v>363</v>
      </c>
      <c r="BB181" s="12" t="s">
        <v>363</v>
      </c>
      <c r="BC181" s="12" t="s">
        <v>363</v>
      </c>
      <c r="BD181" s="12" t="s">
        <v>363</v>
      </c>
      <c r="BE181" s="12" t="s">
        <v>627</v>
      </c>
      <c r="BF181" s="12" t="s">
        <v>366</v>
      </c>
      <c r="BG181" s="12" t="s">
        <v>564</v>
      </c>
      <c r="BH181" s="12" t="s">
        <v>259</v>
      </c>
      <c r="BI181" s="12" t="s">
        <v>574</v>
      </c>
      <c r="BJ181" s="12" t="s">
        <v>260</v>
      </c>
      <c r="BK181" s="12">
        <v>61.6</v>
      </c>
      <c r="BL181" s="12">
        <v>103</v>
      </c>
      <c r="BM181" s="12">
        <v>115</v>
      </c>
      <c r="BN181" s="12">
        <v>8.4000000000000005E-2</v>
      </c>
      <c r="BO181" s="12">
        <v>4.2000000000000003E-2</v>
      </c>
      <c r="BP181" s="12">
        <v>0.03</v>
      </c>
      <c r="BQ181" s="12" t="s">
        <v>88</v>
      </c>
      <c r="BR181" s="12" t="s">
        <v>88</v>
      </c>
      <c r="BS181" s="12" t="s">
        <v>628</v>
      </c>
      <c r="BT181" s="12">
        <f t="shared" si="10"/>
        <v>2.0943360000000002</v>
      </c>
      <c r="BU181" s="12">
        <f t="shared" si="11"/>
        <v>7.3301759999999989</v>
      </c>
      <c r="BV181" s="6"/>
      <c r="BW181" s="13"/>
      <c r="BX181" s="13"/>
    </row>
    <row r="182" spans="1:76" ht="30" customHeight="1" x14ac:dyDescent="0.2">
      <c r="A182" s="6">
        <v>2019</v>
      </c>
      <c r="B182" s="7" t="s">
        <v>105</v>
      </c>
      <c r="C182" s="8" t="s">
        <v>524</v>
      </c>
      <c r="D182" s="9">
        <v>895</v>
      </c>
      <c r="E182" s="10" t="s">
        <v>233</v>
      </c>
      <c r="F182" s="7" t="s">
        <v>203</v>
      </c>
      <c r="G182" s="7">
        <v>2</v>
      </c>
      <c r="H182" s="7" t="s">
        <v>79</v>
      </c>
      <c r="I182" s="7">
        <v>27</v>
      </c>
      <c r="J182" s="8" t="s">
        <v>98</v>
      </c>
      <c r="K182" s="7">
        <v>2703</v>
      </c>
      <c r="L182" s="8" t="s">
        <v>225</v>
      </c>
      <c r="M182" s="7" t="s">
        <v>234</v>
      </c>
      <c r="N182" s="8" t="s">
        <v>235</v>
      </c>
      <c r="O182" s="7" t="s">
        <v>542</v>
      </c>
      <c r="P182" s="8" t="s">
        <v>543</v>
      </c>
      <c r="Q182" s="7" t="s">
        <v>625</v>
      </c>
      <c r="R182" s="8" t="s">
        <v>626</v>
      </c>
      <c r="S182" s="11">
        <v>43690</v>
      </c>
      <c r="T182" s="12">
        <v>24</v>
      </c>
      <c r="U182" s="12">
        <v>1.76</v>
      </c>
      <c r="V182" s="12">
        <v>8.9700000000000006</v>
      </c>
      <c r="W182" s="12">
        <v>7.17</v>
      </c>
      <c r="X182" s="12">
        <v>10.84</v>
      </c>
      <c r="Y182" s="12">
        <v>184</v>
      </c>
      <c r="Z182" s="12">
        <v>335</v>
      </c>
      <c r="AA182" s="12">
        <v>30.1</v>
      </c>
      <c r="AB182" s="12">
        <v>33.700000000000003</v>
      </c>
      <c r="AC182" s="12">
        <v>36.6</v>
      </c>
      <c r="AD182" s="12">
        <v>8.01</v>
      </c>
      <c r="AE182" s="12" t="s">
        <v>582</v>
      </c>
      <c r="AF182" s="12" t="s">
        <v>88</v>
      </c>
      <c r="AG182" s="12" t="s">
        <v>375</v>
      </c>
      <c r="AH182" s="12" t="s">
        <v>564</v>
      </c>
      <c r="AI182" s="12">
        <v>0.21</v>
      </c>
      <c r="AJ182" s="12">
        <v>13.25483870967742</v>
      </c>
      <c r="AK182" s="12">
        <v>7.0000000000000007E-2</v>
      </c>
      <c r="AL182" s="12">
        <v>150</v>
      </c>
      <c r="AM182" s="12">
        <v>1.5</v>
      </c>
      <c r="AN182" s="12">
        <v>5</v>
      </c>
      <c r="AO182" s="12">
        <v>4.117647058823529</v>
      </c>
      <c r="AP182" s="12">
        <v>0.33</v>
      </c>
      <c r="AQ182" s="12" t="s">
        <v>375</v>
      </c>
      <c r="AR182" s="12" t="s">
        <v>88</v>
      </c>
      <c r="AS182" s="12" t="s">
        <v>88</v>
      </c>
      <c r="AT182" s="12" t="s">
        <v>88</v>
      </c>
      <c r="AU182" s="12" t="s">
        <v>88</v>
      </c>
      <c r="AV182" s="12">
        <v>1.63</v>
      </c>
      <c r="AW182" s="12">
        <v>8.42</v>
      </c>
      <c r="AX182" s="12">
        <v>1.82</v>
      </c>
      <c r="AY182" s="12">
        <v>45.9</v>
      </c>
      <c r="AZ182" s="12" t="s">
        <v>88</v>
      </c>
      <c r="BA182" s="12" t="s">
        <v>582</v>
      </c>
      <c r="BB182" s="12">
        <v>0.14000000000000001</v>
      </c>
      <c r="BC182" s="12">
        <v>1.43</v>
      </c>
      <c r="BD182" s="12" t="s">
        <v>582</v>
      </c>
      <c r="BE182" s="12">
        <v>4.12</v>
      </c>
      <c r="BF182" s="12" t="s">
        <v>533</v>
      </c>
      <c r="BG182" s="12" t="s">
        <v>564</v>
      </c>
      <c r="BH182" s="12" t="s">
        <v>564</v>
      </c>
      <c r="BI182" s="12">
        <v>0.34</v>
      </c>
      <c r="BJ182" s="12" t="s">
        <v>586</v>
      </c>
      <c r="BK182" s="12">
        <v>45.8</v>
      </c>
      <c r="BL182" s="12">
        <v>70.400000000000006</v>
      </c>
      <c r="BM182" s="12">
        <v>77</v>
      </c>
      <c r="BN182" s="12">
        <v>0.7</v>
      </c>
      <c r="BO182" s="12">
        <v>0.32</v>
      </c>
      <c r="BP182" s="12">
        <v>0.18</v>
      </c>
      <c r="BQ182" s="12" t="s">
        <v>88</v>
      </c>
      <c r="BR182" s="12" t="s">
        <v>88</v>
      </c>
      <c r="BS182" s="12" t="s">
        <v>629</v>
      </c>
      <c r="BT182" s="12">
        <f t="shared" si="10"/>
        <v>1.2180326400000001</v>
      </c>
      <c r="BU182" s="12">
        <f t="shared" si="11"/>
        <v>22.8096</v>
      </c>
      <c r="BV182" s="6"/>
      <c r="BW182" s="13"/>
      <c r="BX182" s="13"/>
    </row>
    <row r="183" spans="1:76" ht="37.5" customHeight="1" x14ac:dyDescent="0.2">
      <c r="A183" s="6">
        <v>2019</v>
      </c>
      <c r="B183" s="7" t="s">
        <v>112</v>
      </c>
      <c r="C183" s="8" t="s">
        <v>524</v>
      </c>
      <c r="D183" s="9">
        <v>895</v>
      </c>
      <c r="E183" s="10" t="s">
        <v>233</v>
      </c>
      <c r="F183" s="7" t="s">
        <v>203</v>
      </c>
      <c r="G183" s="7">
        <v>2</v>
      </c>
      <c r="H183" s="7" t="s">
        <v>79</v>
      </c>
      <c r="I183" s="7">
        <v>27</v>
      </c>
      <c r="J183" s="8" t="s">
        <v>98</v>
      </c>
      <c r="K183" s="7">
        <v>2703</v>
      </c>
      <c r="L183" s="8" t="s">
        <v>225</v>
      </c>
      <c r="M183" s="7" t="s">
        <v>234</v>
      </c>
      <c r="N183" s="8" t="s">
        <v>235</v>
      </c>
      <c r="O183" s="7" t="s">
        <v>236</v>
      </c>
      <c r="P183" s="8" t="s">
        <v>237</v>
      </c>
      <c r="Q183" s="7" t="s">
        <v>630</v>
      </c>
      <c r="R183" s="8" t="s">
        <v>631</v>
      </c>
      <c r="S183" s="11">
        <v>43783</v>
      </c>
      <c r="T183" s="12">
        <v>1</v>
      </c>
      <c r="U183" s="12">
        <v>2.59</v>
      </c>
      <c r="V183" s="12">
        <v>5.97</v>
      </c>
      <c r="W183" s="12">
        <v>5.97</v>
      </c>
      <c r="X183" s="12" t="s">
        <v>88</v>
      </c>
      <c r="Y183" s="12">
        <v>504</v>
      </c>
      <c r="Z183" s="12" t="s">
        <v>88</v>
      </c>
      <c r="AA183" s="12">
        <v>30.8</v>
      </c>
      <c r="AB183" s="12" t="s">
        <v>88</v>
      </c>
      <c r="AC183" s="12">
        <v>12</v>
      </c>
      <c r="AD183" s="12">
        <v>2</v>
      </c>
      <c r="AE183" s="12" t="s">
        <v>363</v>
      </c>
      <c r="AF183" s="12" t="s">
        <v>88</v>
      </c>
      <c r="AG183" s="12" t="s">
        <v>258</v>
      </c>
      <c r="AH183" s="12" t="s">
        <v>259</v>
      </c>
      <c r="AI183" s="12">
        <v>0.153</v>
      </c>
      <c r="AJ183" s="12">
        <v>2.8225806451612905</v>
      </c>
      <c r="AK183" s="12">
        <v>0.157</v>
      </c>
      <c r="AL183" s="12">
        <v>15</v>
      </c>
      <c r="AM183" s="12" t="s">
        <v>259</v>
      </c>
      <c r="AN183" s="12">
        <v>5</v>
      </c>
      <c r="AO183" s="12">
        <v>4.117647058823529</v>
      </c>
      <c r="AP183" s="12">
        <v>0.05</v>
      </c>
      <c r="AQ183" s="12" t="s">
        <v>258</v>
      </c>
      <c r="AR183" s="12" t="s">
        <v>88</v>
      </c>
      <c r="AS183" s="12" t="s">
        <v>88</v>
      </c>
      <c r="AT183" s="12" t="s">
        <v>88</v>
      </c>
      <c r="AU183" s="12" t="s">
        <v>88</v>
      </c>
      <c r="AV183" s="12" t="s">
        <v>363</v>
      </c>
      <c r="AW183" s="12">
        <v>5.82</v>
      </c>
      <c r="AX183" s="12" t="s">
        <v>623</v>
      </c>
      <c r="AY183" s="12">
        <v>103</v>
      </c>
      <c r="AZ183" s="12" t="s">
        <v>88</v>
      </c>
      <c r="BA183" s="12" t="s">
        <v>363</v>
      </c>
      <c r="BB183" s="12" t="s">
        <v>363</v>
      </c>
      <c r="BC183" s="12" t="s">
        <v>363</v>
      </c>
      <c r="BD183" s="12" t="s">
        <v>363</v>
      </c>
      <c r="BE183" s="12">
        <v>0.81200000000000006</v>
      </c>
      <c r="BF183" s="12" t="s">
        <v>366</v>
      </c>
      <c r="BG183" s="12" t="s">
        <v>259</v>
      </c>
      <c r="BH183" s="12" t="s">
        <v>259</v>
      </c>
      <c r="BI183" s="12" t="s">
        <v>620</v>
      </c>
      <c r="BJ183" s="12" t="s">
        <v>260</v>
      </c>
      <c r="BK183" s="12">
        <v>97.6</v>
      </c>
      <c r="BL183" s="12">
        <v>95.4</v>
      </c>
      <c r="BM183" s="12">
        <v>98.2</v>
      </c>
      <c r="BN183" s="12">
        <v>0.30599999999999999</v>
      </c>
      <c r="BO183" s="12">
        <v>0.23799999999999999</v>
      </c>
      <c r="BP183" s="12">
        <v>0.248</v>
      </c>
      <c r="BQ183" s="12" t="s">
        <v>88</v>
      </c>
      <c r="BR183" s="12" t="s">
        <v>88</v>
      </c>
      <c r="BS183" s="12">
        <v>2E-3</v>
      </c>
      <c r="BT183" s="12">
        <f t="shared" si="10"/>
        <v>1.8647999999999998E-2</v>
      </c>
      <c r="BU183" s="12">
        <f t="shared" si="11"/>
        <v>0.13985999999999998</v>
      </c>
      <c r="BV183" s="6"/>
      <c r="BW183" s="13"/>
      <c r="BX183" s="13"/>
    </row>
    <row r="184" spans="1:76" ht="30" customHeight="1" x14ac:dyDescent="0.2">
      <c r="A184" s="6">
        <v>2019</v>
      </c>
      <c r="B184" s="7" t="s">
        <v>105</v>
      </c>
      <c r="C184" s="8" t="s">
        <v>524</v>
      </c>
      <c r="D184" s="9">
        <v>895</v>
      </c>
      <c r="E184" s="10" t="s">
        <v>233</v>
      </c>
      <c r="F184" s="7" t="s">
        <v>203</v>
      </c>
      <c r="G184" s="7">
        <v>2</v>
      </c>
      <c r="H184" s="7" t="s">
        <v>79</v>
      </c>
      <c r="I184" s="7">
        <v>27</v>
      </c>
      <c r="J184" s="8" t="s">
        <v>98</v>
      </c>
      <c r="K184" s="7">
        <v>2703</v>
      </c>
      <c r="L184" s="8" t="s">
        <v>225</v>
      </c>
      <c r="M184" s="7" t="s">
        <v>234</v>
      </c>
      <c r="N184" s="8" t="s">
        <v>235</v>
      </c>
      <c r="O184" s="7" t="s">
        <v>542</v>
      </c>
      <c r="P184" s="8" t="s">
        <v>543</v>
      </c>
      <c r="Q184" s="7" t="s">
        <v>625</v>
      </c>
      <c r="R184" s="8" t="s">
        <v>626</v>
      </c>
      <c r="S184" s="11">
        <v>43690</v>
      </c>
      <c r="T184" s="12">
        <v>24</v>
      </c>
      <c r="U184" s="12">
        <v>0.34</v>
      </c>
      <c r="V184" s="12">
        <v>6.71</v>
      </c>
      <c r="W184" s="12">
        <v>6.31</v>
      </c>
      <c r="X184" s="12">
        <v>6.71</v>
      </c>
      <c r="Y184" s="12">
        <v>337</v>
      </c>
      <c r="Z184" s="12">
        <v>491</v>
      </c>
      <c r="AA184" s="12">
        <v>28.5</v>
      </c>
      <c r="AB184" s="12">
        <v>30.4</v>
      </c>
      <c r="AC184" s="12">
        <v>16.2</v>
      </c>
      <c r="AD184" s="12">
        <v>3.26</v>
      </c>
      <c r="AE184" s="12" t="s">
        <v>363</v>
      </c>
      <c r="AF184" s="12" t="s">
        <v>88</v>
      </c>
      <c r="AG184" s="12" t="s">
        <v>258</v>
      </c>
      <c r="AH184" s="12" t="s">
        <v>259</v>
      </c>
      <c r="AI184" s="12">
        <v>0.153</v>
      </c>
      <c r="AJ184" s="12">
        <v>1.205806451612903</v>
      </c>
      <c r="AK184" s="12">
        <v>0.02</v>
      </c>
      <c r="AL184" s="12">
        <v>89</v>
      </c>
      <c r="AM184" s="12">
        <v>0.1</v>
      </c>
      <c r="AN184" s="12">
        <v>5</v>
      </c>
      <c r="AO184" s="12">
        <v>4.117647058823529</v>
      </c>
      <c r="AP184" s="12">
        <v>1.07</v>
      </c>
      <c r="AQ184" s="12" t="s">
        <v>258</v>
      </c>
      <c r="AR184" s="12" t="s">
        <v>88</v>
      </c>
      <c r="AS184" s="12" t="s">
        <v>88</v>
      </c>
      <c r="AT184" s="12" t="s">
        <v>88</v>
      </c>
      <c r="AU184" s="12" t="s">
        <v>88</v>
      </c>
      <c r="AV184" s="12" t="s">
        <v>363</v>
      </c>
      <c r="AW184" s="12">
        <v>13.2</v>
      </c>
      <c r="AX184" s="12" t="s">
        <v>623</v>
      </c>
      <c r="AY184" s="12" t="s">
        <v>523</v>
      </c>
      <c r="AZ184" s="12" t="s">
        <v>88</v>
      </c>
      <c r="BA184" s="12" t="s">
        <v>363</v>
      </c>
      <c r="BB184" s="12" t="s">
        <v>582</v>
      </c>
      <c r="BC184" s="12" t="s">
        <v>363</v>
      </c>
      <c r="BD184" s="12" t="s">
        <v>363</v>
      </c>
      <c r="BE184" s="12">
        <v>39.799999999999997</v>
      </c>
      <c r="BF184" s="12" t="s">
        <v>366</v>
      </c>
      <c r="BG184" s="12" t="s">
        <v>564</v>
      </c>
      <c r="BH184" s="12" t="s">
        <v>259</v>
      </c>
      <c r="BI184" s="12" t="s">
        <v>574</v>
      </c>
      <c r="BJ184" s="12">
        <v>44</v>
      </c>
      <c r="BK184" s="12">
        <v>152</v>
      </c>
      <c r="BL184" s="12">
        <v>29.2</v>
      </c>
      <c r="BM184" s="12">
        <v>543</v>
      </c>
      <c r="BN184" s="12">
        <v>0.122</v>
      </c>
      <c r="BO184" s="12">
        <v>6.4000000000000001E-2</v>
      </c>
      <c r="BP184" s="12">
        <v>0.05</v>
      </c>
      <c r="BQ184" s="12" t="s">
        <v>88</v>
      </c>
      <c r="BR184" s="12" t="s">
        <v>88</v>
      </c>
      <c r="BS184" s="12">
        <v>3.0000000000000001E-3</v>
      </c>
      <c r="BT184" s="12">
        <f t="shared" si="10"/>
        <v>9.5765760000000005E-2</v>
      </c>
      <c r="BU184" s="12">
        <f t="shared" si="11"/>
        <v>2.6144639999999999</v>
      </c>
      <c r="BV184" s="6"/>
      <c r="BW184" s="13"/>
      <c r="BX184" s="13"/>
    </row>
    <row r="185" spans="1:76" ht="30" customHeight="1" x14ac:dyDescent="0.2">
      <c r="A185" s="6">
        <v>2019</v>
      </c>
      <c r="B185" s="7" t="s">
        <v>179</v>
      </c>
      <c r="C185" s="8" t="s">
        <v>524</v>
      </c>
      <c r="D185" s="9">
        <v>895</v>
      </c>
      <c r="E185" s="10" t="s">
        <v>233</v>
      </c>
      <c r="F185" s="7" t="s">
        <v>203</v>
      </c>
      <c r="G185" s="7">
        <v>2</v>
      </c>
      <c r="H185" s="7" t="s">
        <v>79</v>
      </c>
      <c r="I185" s="7">
        <v>27</v>
      </c>
      <c r="J185" s="8" t="s">
        <v>98</v>
      </c>
      <c r="K185" s="7">
        <v>2703</v>
      </c>
      <c r="L185" s="8" t="s">
        <v>225</v>
      </c>
      <c r="M185" s="7" t="s">
        <v>234</v>
      </c>
      <c r="N185" s="8" t="s">
        <v>235</v>
      </c>
      <c r="O185" s="7" t="s">
        <v>236</v>
      </c>
      <c r="P185" s="8" t="s">
        <v>237</v>
      </c>
      <c r="Q185" s="7" t="s">
        <v>613</v>
      </c>
      <c r="R185" s="8" t="s">
        <v>614</v>
      </c>
      <c r="S185" s="11">
        <v>43655</v>
      </c>
      <c r="T185" s="12">
        <v>7</v>
      </c>
      <c r="U185" s="12">
        <v>2.89</v>
      </c>
      <c r="V185" s="12">
        <v>7.97</v>
      </c>
      <c r="W185" s="12">
        <v>7.69</v>
      </c>
      <c r="X185" s="12">
        <v>7.97</v>
      </c>
      <c r="Y185" s="12">
        <v>217</v>
      </c>
      <c r="Z185" s="12">
        <v>460</v>
      </c>
      <c r="AA185" s="12">
        <v>26.4</v>
      </c>
      <c r="AB185" s="12">
        <v>27.2</v>
      </c>
      <c r="AC185" s="12">
        <v>54.3</v>
      </c>
      <c r="AD185" s="12">
        <v>2.2599999999999998</v>
      </c>
      <c r="AE185" s="12" t="s">
        <v>582</v>
      </c>
      <c r="AF185" s="12" t="s">
        <v>88</v>
      </c>
      <c r="AG185" s="12" t="s">
        <v>375</v>
      </c>
      <c r="AH185" s="12" t="s">
        <v>564</v>
      </c>
      <c r="AI185" s="12">
        <v>0.153</v>
      </c>
      <c r="AJ185" s="12">
        <v>1.1290322580645162</v>
      </c>
      <c r="AK185" s="12">
        <v>2.7E-2</v>
      </c>
      <c r="AL185" s="12">
        <v>305</v>
      </c>
      <c r="AM185" s="12">
        <v>1</v>
      </c>
      <c r="AN185" s="12">
        <v>5</v>
      </c>
      <c r="AO185" s="12">
        <v>4.117647058823529</v>
      </c>
      <c r="AP185" s="12">
        <v>0.26900000000000002</v>
      </c>
      <c r="AQ185" s="12" t="s">
        <v>375</v>
      </c>
      <c r="AR185" s="12" t="s">
        <v>88</v>
      </c>
      <c r="AS185" s="12" t="s">
        <v>88</v>
      </c>
      <c r="AT185" s="12" t="s">
        <v>88</v>
      </c>
      <c r="AU185" s="12" t="s">
        <v>88</v>
      </c>
      <c r="AV185" s="12" t="s">
        <v>363</v>
      </c>
      <c r="AW185" s="12">
        <v>1.53</v>
      </c>
      <c r="AX185" s="12" t="s">
        <v>623</v>
      </c>
      <c r="AY185" s="12">
        <v>77</v>
      </c>
      <c r="AZ185" s="12" t="s">
        <v>88</v>
      </c>
      <c r="BA185" s="12" t="s">
        <v>582</v>
      </c>
      <c r="BB185" s="12">
        <v>0.09</v>
      </c>
      <c r="BC185" s="12" t="s">
        <v>363</v>
      </c>
      <c r="BD185" s="12" t="s">
        <v>363</v>
      </c>
      <c r="BE185" s="12">
        <v>24.1</v>
      </c>
      <c r="BF185" s="12">
        <v>1E-3</v>
      </c>
      <c r="BG185" s="12" t="s">
        <v>564</v>
      </c>
      <c r="BH185" s="12" t="s">
        <v>564</v>
      </c>
      <c r="BI185" s="12">
        <v>0.35199999999999998</v>
      </c>
      <c r="BJ185" s="12" t="s">
        <v>586</v>
      </c>
      <c r="BK185" s="12">
        <v>52.6</v>
      </c>
      <c r="BL185" s="12">
        <v>149</v>
      </c>
      <c r="BM185" s="12">
        <v>181</v>
      </c>
      <c r="BN185" s="12">
        <v>0.31</v>
      </c>
      <c r="BO185" s="12">
        <v>0.246</v>
      </c>
      <c r="BP185" s="12">
        <v>0.20399999999999999</v>
      </c>
      <c r="BQ185" s="12" t="s">
        <v>88</v>
      </c>
      <c r="BR185" s="12" t="s">
        <v>88</v>
      </c>
      <c r="BS185" s="12">
        <v>0.151</v>
      </c>
      <c r="BT185" s="12">
        <f t="shared" si="10"/>
        <v>0.16459127999999998</v>
      </c>
      <c r="BU185" s="12">
        <f t="shared" si="11"/>
        <v>22.212540000000001</v>
      </c>
      <c r="BV185" s="6"/>
      <c r="BW185" s="13"/>
      <c r="BX185" s="13"/>
    </row>
    <row r="186" spans="1:76" ht="30" customHeight="1" x14ac:dyDescent="0.2">
      <c r="A186" s="6">
        <v>2019</v>
      </c>
      <c r="B186" s="14" t="s">
        <v>179</v>
      </c>
      <c r="C186" s="16" t="s">
        <v>524</v>
      </c>
      <c r="D186" s="9">
        <v>895</v>
      </c>
      <c r="E186" s="10" t="s">
        <v>233</v>
      </c>
      <c r="F186" s="7" t="s">
        <v>203</v>
      </c>
      <c r="G186" s="7">
        <v>2</v>
      </c>
      <c r="H186" s="7" t="s">
        <v>79</v>
      </c>
      <c r="I186" s="7">
        <v>27</v>
      </c>
      <c r="J186" s="8" t="s">
        <v>98</v>
      </c>
      <c r="K186" s="7">
        <v>2703</v>
      </c>
      <c r="L186" s="8" t="s">
        <v>225</v>
      </c>
      <c r="M186" s="7" t="s">
        <v>234</v>
      </c>
      <c r="N186" s="8" t="s">
        <v>235</v>
      </c>
      <c r="O186" s="7" t="s">
        <v>236</v>
      </c>
      <c r="P186" s="8" t="s">
        <v>237</v>
      </c>
      <c r="Q186" s="7" t="s">
        <v>613</v>
      </c>
      <c r="R186" s="8" t="s">
        <v>614</v>
      </c>
      <c r="S186" s="11">
        <v>43655</v>
      </c>
      <c r="T186" s="12">
        <v>3</v>
      </c>
      <c r="U186" s="12">
        <v>1.93</v>
      </c>
      <c r="V186" s="12">
        <v>7.5</v>
      </c>
      <c r="W186" s="12">
        <v>7.49</v>
      </c>
      <c r="X186" s="12">
        <v>7.91</v>
      </c>
      <c r="Y186" s="12">
        <v>229</v>
      </c>
      <c r="Z186" s="12">
        <v>835</v>
      </c>
      <c r="AA186" s="12">
        <v>26.8</v>
      </c>
      <c r="AB186" s="12">
        <v>32.1</v>
      </c>
      <c r="AC186" s="12">
        <v>930</v>
      </c>
      <c r="AD186" s="12">
        <v>69.2</v>
      </c>
      <c r="AE186" s="12" t="s">
        <v>582</v>
      </c>
      <c r="AF186" s="12" t="s">
        <v>88</v>
      </c>
      <c r="AG186" s="12" t="s">
        <v>375</v>
      </c>
      <c r="AH186" s="12" t="s">
        <v>564</v>
      </c>
      <c r="AI186" s="12">
        <v>0.153</v>
      </c>
      <c r="AJ186" s="12">
        <v>1.1290322580645162</v>
      </c>
      <c r="AK186" s="12">
        <v>0.02</v>
      </c>
      <c r="AL186" s="12">
        <v>16278</v>
      </c>
      <c r="AM186" s="12">
        <v>26</v>
      </c>
      <c r="AN186" s="12">
        <v>5</v>
      </c>
      <c r="AO186" s="12">
        <v>4.117647058823529</v>
      </c>
      <c r="AP186" s="12">
        <v>2.02</v>
      </c>
      <c r="AQ186" s="12" t="s">
        <v>375</v>
      </c>
      <c r="AR186" s="12" t="s">
        <v>88</v>
      </c>
      <c r="AS186" s="12" t="s">
        <v>88</v>
      </c>
      <c r="AT186" s="12" t="s">
        <v>88</v>
      </c>
      <c r="AU186" s="12" t="s">
        <v>88</v>
      </c>
      <c r="AV186" s="12" t="s">
        <v>363</v>
      </c>
      <c r="AW186" s="12" t="s">
        <v>632</v>
      </c>
      <c r="AX186" s="12" t="s">
        <v>623</v>
      </c>
      <c r="AY186" s="12">
        <v>293</v>
      </c>
      <c r="AZ186" s="12" t="s">
        <v>88</v>
      </c>
      <c r="BA186" s="12">
        <v>0.377</v>
      </c>
      <c r="BB186" s="12">
        <v>8.18</v>
      </c>
      <c r="BC186" s="12">
        <v>0.36899999999999999</v>
      </c>
      <c r="BD186" s="12">
        <v>0.41799999999999998</v>
      </c>
      <c r="BE186" s="12">
        <v>204</v>
      </c>
      <c r="BF186" s="12">
        <v>0.122</v>
      </c>
      <c r="BG186" s="12" t="s">
        <v>564</v>
      </c>
      <c r="BH186" s="12" t="s">
        <v>564</v>
      </c>
      <c r="BI186" s="12">
        <v>8.7799999999999994</v>
      </c>
      <c r="BJ186" s="12" t="s">
        <v>586</v>
      </c>
      <c r="BK186" s="12">
        <v>65.5</v>
      </c>
      <c r="BL186" s="12">
        <v>703</v>
      </c>
      <c r="BM186" s="12">
        <v>800</v>
      </c>
      <c r="BN186" s="12">
        <v>0.252</v>
      </c>
      <c r="BO186" s="12">
        <v>0.18</v>
      </c>
      <c r="BP186" s="12">
        <v>0.14599999999999999</v>
      </c>
      <c r="BQ186" s="12" t="s">
        <v>88</v>
      </c>
      <c r="BR186" s="12" t="s">
        <v>88</v>
      </c>
      <c r="BS186" s="12">
        <v>2.92</v>
      </c>
      <c r="BT186" s="12">
        <f t="shared" si="10"/>
        <v>1.4424048000000003</v>
      </c>
      <c r="BU186" s="12">
        <f t="shared" si="11"/>
        <v>339.298632</v>
      </c>
      <c r="BV186" s="6"/>
      <c r="BW186" s="13"/>
      <c r="BX186" s="13"/>
    </row>
    <row r="187" spans="1:76" ht="30" customHeight="1" x14ac:dyDescent="0.2">
      <c r="A187" s="6">
        <v>2019</v>
      </c>
      <c r="B187" s="7" t="s">
        <v>179</v>
      </c>
      <c r="C187" s="8" t="s">
        <v>524</v>
      </c>
      <c r="D187" s="9">
        <v>895</v>
      </c>
      <c r="E187" s="10" t="s">
        <v>233</v>
      </c>
      <c r="F187" s="7" t="s">
        <v>203</v>
      </c>
      <c r="G187" s="7">
        <v>2</v>
      </c>
      <c r="H187" s="7" t="s">
        <v>79</v>
      </c>
      <c r="I187" s="7">
        <v>27</v>
      </c>
      <c r="J187" s="8" t="s">
        <v>98</v>
      </c>
      <c r="K187" s="7">
        <v>2703</v>
      </c>
      <c r="L187" s="8" t="s">
        <v>225</v>
      </c>
      <c r="M187" s="7" t="s">
        <v>234</v>
      </c>
      <c r="N187" s="8" t="s">
        <v>235</v>
      </c>
      <c r="O187" s="7" t="s">
        <v>236</v>
      </c>
      <c r="P187" s="8" t="s">
        <v>237</v>
      </c>
      <c r="Q187" s="7" t="s">
        <v>613</v>
      </c>
      <c r="R187" s="8" t="s">
        <v>614</v>
      </c>
      <c r="S187" s="11">
        <v>43655</v>
      </c>
      <c r="T187" s="12">
        <v>1</v>
      </c>
      <c r="U187" s="12">
        <v>4.32</v>
      </c>
      <c r="V187" s="12">
        <v>7.62</v>
      </c>
      <c r="W187" s="12">
        <v>7.97</v>
      </c>
      <c r="X187" s="12">
        <v>7.97</v>
      </c>
      <c r="Y187" s="12" t="s">
        <v>88</v>
      </c>
      <c r="Z187" s="12" t="s">
        <v>88</v>
      </c>
      <c r="AA187" s="12" t="s">
        <v>88</v>
      </c>
      <c r="AB187" s="12" t="s">
        <v>88</v>
      </c>
      <c r="AC187" s="12">
        <v>117</v>
      </c>
      <c r="AD187" s="12">
        <v>4.01</v>
      </c>
      <c r="AE187" s="12" t="s">
        <v>88</v>
      </c>
      <c r="AF187" s="12" t="s">
        <v>88</v>
      </c>
      <c r="AG187" s="12" t="s">
        <v>88</v>
      </c>
      <c r="AH187" s="12" t="s">
        <v>564</v>
      </c>
      <c r="AI187" s="12" t="s">
        <v>88</v>
      </c>
      <c r="AJ187" s="12">
        <v>4.17741935483871</v>
      </c>
      <c r="AK187" s="12">
        <v>0.49</v>
      </c>
      <c r="AL187" s="12">
        <v>239</v>
      </c>
      <c r="AM187" s="12">
        <v>0.6</v>
      </c>
      <c r="AN187" s="12">
        <v>5</v>
      </c>
      <c r="AO187" s="12">
        <v>4.117647058823529</v>
      </c>
      <c r="AP187" s="12" t="s">
        <v>88</v>
      </c>
      <c r="AQ187" s="12" t="s">
        <v>88</v>
      </c>
      <c r="AR187" s="12" t="s">
        <v>88</v>
      </c>
      <c r="AS187" s="12" t="s">
        <v>88</v>
      </c>
      <c r="AT187" s="12" t="s">
        <v>88</v>
      </c>
      <c r="AU187" s="12" t="s">
        <v>88</v>
      </c>
      <c r="AV187" s="12" t="s">
        <v>88</v>
      </c>
      <c r="AW187" s="12">
        <v>3.69</v>
      </c>
      <c r="AX187" s="12" t="s">
        <v>88</v>
      </c>
      <c r="AY187" s="12">
        <v>581</v>
      </c>
      <c r="AZ187" s="12" t="s">
        <v>88</v>
      </c>
      <c r="BA187" s="12" t="s">
        <v>88</v>
      </c>
      <c r="BB187" s="12" t="s">
        <v>88</v>
      </c>
      <c r="BC187" s="12" t="s">
        <v>88</v>
      </c>
      <c r="BD187" s="12" t="s">
        <v>88</v>
      </c>
      <c r="BE187" s="12" t="s">
        <v>88</v>
      </c>
      <c r="BF187" s="12" t="s">
        <v>88</v>
      </c>
      <c r="BG187" s="12" t="s">
        <v>88</v>
      </c>
      <c r="BH187" s="12" t="s">
        <v>88</v>
      </c>
      <c r="BI187" s="12" t="s">
        <v>88</v>
      </c>
      <c r="BJ187" s="12" t="s">
        <v>586</v>
      </c>
      <c r="BK187" s="12">
        <v>100</v>
      </c>
      <c r="BL187" s="12" t="s">
        <v>88</v>
      </c>
      <c r="BM187" s="12" t="s">
        <v>88</v>
      </c>
      <c r="BN187" s="12">
        <v>0.19</v>
      </c>
      <c r="BO187" s="12">
        <v>0.1</v>
      </c>
      <c r="BP187" s="12">
        <v>7.0000000000000007E-2</v>
      </c>
      <c r="BQ187" s="12" t="s">
        <v>88</v>
      </c>
      <c r="BR187" s="12" t="s">
        <v>88</v>
      </c>
      <c r="BS187" s="12" t="s">
        <v>88</v>
      </c>
      <c r="BT187" s="12">
        <f t="shared" si="10"/>
        <v>6.2363519999999999E-2</v>
      </c>
      <c r="BU187" s="12">
        <f t="shared" si="11"/>
        <v>3.7169279999999998</v>
      </c>
      <c r="BV187" s="6"/>
      <c r="BW187" s="13"/>
      <c r="BX187" s="13"/>
    </row>
    <row r="188" spans="1:76" ht="30" customHeight="1" x14ac:dyDescent="0.2">
      <c r="A188" s="6">
        <v>2019</v>
      </c>
      <c r="B188" s="7" t="s">
        <v>179</v>
      </c>
      <c r="C188" s="8" t="s">
        <v>524</v>
      </c>
      <c r="D188" s="9">
        <v>895</v>
      </c>
      <c r="E188" s="10" t="s">
        <v>233</v>
      </c>
      <c r="F188" s="7" t="s">
        <v>203</v>
      </c>
      <c r="G188" s="7">
        <v>2</v>
      </c>
      <c r="H188" s="7" t="s">
        <v>79</v>
      </c>
      <c r="I188" s="7">
        <v>27</v>
      </c>
      <c r="J188" s="8" t="s">
        <v>98</v>
      </c>
      <c r="K188" s="7">
        <v>2703</v>
      </c>
      <c r="L188" s="8" t="s">
        <v>225</v>
      </c>
      <c r="M188" s="7" t="s">
        <v>234</v>
      </c>
      <c r="N188" s="8" t="s">
        <v>235</v>
      </c>
      <c r="O188" s="7" t="s">
        <v>236</v>
      </c>
      <c r="P188" s="8" t="s">
        <v>237</v>
      </c>
      <c r="Q188" s="7" t="s">
        <v>613</v>
      </c>
      <c r="R188" s="8" t="s">
        <v>614</v>
      </c>
      <c r="S188" s="11">
        <v>43655</v>
      </c>
      <c r="T188" s="12">
        <v>2</v>
      </c>
      <c r="U188" s="12">
        <v>6.31</v>
      </c>
      <c r="V188" s="12">
        <v>8.1999999999999993</v>
      </c>
      <c r="W188" s="12">
        <v>7.69</v>
      </c>
      <c r="X188" s="12">
        <v>8.2899999999999991</v>
      </c>
      <c r="Y188" s="12">
        <v>578</v>
      </c>
      <c r="Z188" s="12">
        <v>648</v>
      </c>
      <c r="AA188" s="12">
        <v>27</v>
      </c>
      <c r="AB188" s="12">
        <v>27.6</v>
      </c>
      <c r="AC188" s="12">
        <v>85.4</v>
      </c>
      <c r="AD188" s="12">
        <v>3.81</v>
      </c>
      <c r="AE188" s="12" t="s">
        <v>582</v>
      </c>
      <c r="AF188" s="12" t="s">
        <v>88</v>
      </c>
      <c r="AG188" s="12" t="s">
        <v>375</v>
      </c>
      <c r="AH188" s="12">
        <v>0.1</v>
      </c>
      <c r="AI188" s="12">
        <v>0.153</v>
      </c>
      <c r="AJ188" s="12">
        <v>27.548387096774192</v>
      </c>
      <c r="AK188" s="12">
        <v>6.4000000000000001E-2</v>
      </c>
      <c r="AL188" s="12">
        <v>88</v>
      </c>
      <c r="AM188" s="12">
        <v>0.1</v>
      </c>
      <c r="AN188" s="12">
        <v>5</v>
      </c>
      <c r="AO188" s="12">
        <v>4.117647058823529</v>
      </c>
      <c r="AP188" s="12">
        <v>0.40899999999999997</v>
      </c>
      <c r="AQ188" s="12" t="s">
        <v>375</v>
      </c>
      <c r="AR188" s="12" t="s">
        <v>88</v>
      </c>
      <c r="AS188" s="12" t="s">
        <v>88</v>
      </c>
      <c r="AT188" s="12" t="s">
        <v>88</v>
      </c>
      <c r="AU188" s="12" t="s">
        <v>88</v>
      </c>
      <c r="AV188" s="12">
        <v>5.13</v>
      </c>
      <c r="AW188" s="12">
        <v>6.11</v>
      </c>
      <c r="AX188" s="12" t="s">
        <v>619</v>
      </c>
      <c r="AY188" s="12">
        <v>165</v>
      </c>
      <c r="AZ188" s="12" t="s">
        <v>88</v>
      </c>
      <c r="BA188" s="12" t="s">
        <v>582</v>
      </c>
      <c r="BB188" s="12">
        <v>0.65300000000000002</v>
      </c>
      <c r="BC188" s="12">
        <v>1.98</v>
      </c>
      <c r="BD188" s="12" t="s">
        <v>582</v>
      </c>
      <c r="BE188" s="12">
        <v>5.01</v>
      </c>
      <c r="BF188" s="12">
        <v>2E-3</v>
      </c>
      <c r="BG188" s="12" t="s">
        <v>564</v>
      </c>
      <c r="BH188" s="12" t="s">
        <v>564</v>
      </c>
      <c r="BI188" s="12" t="s">
        <v>574</v>
      </c>
      <c r="BJ188" s="12" t="s">
        <v>586</v>
      </c>
      <c r="BK188" s="12">
        <v>88.1</v>
      </c>
      <c r="BL188" s="12">
        <v>145</v>
      </c>
      <c r="BM188" s="12">
        <v>175</v>
      </c>
      <c r="BN188" s="12">
        <v>0.35</v>
      </c>
      <c r="BO188" s="12">
        <v>0.21</v>
      </c>
      <c r="BP188" s="12">
        <v>0.192</v>
      </c>
      <c r="BQ188" s="12" t="s">
        <v>88</v>
      </c>
      <c r="BR188" s="12" t="s">
        <v>88</v>
      </c>
      <c r="BS188" s="12">
        <v>4.2999999999999997E-2</v>
      </c>
      <c r="BT188" s="12">
        <f t="shared" si="10"/>
        <v>0.17309591999999999</v>
      </c>
      <c r="BU188" s="12">
        <f t="shared" si="11"/>
        <v>3.9980159999999998</v>
      </c>
      <c r="BV188" s="6"/>
      <c r="BW188" s="13"/>
      <c r="BX188" s="13"/>
    </row>
    <row r="189" spans="1:76" ht="30" customHeight="1" x14ac:dyDescent="0.2">
      <c r="A189" s="6">
        <v>2019</v>
      </c>
      <c r="B189" s="7" t="s">
        <v>128</v>
      </c>
      <c r="C189" s="8" t="s">
        <v>524</v>
      </c>
      <c r="D189" s="9">
        <v>736</v>
      </c>
      <c r="E189" s="10" t="s">
        <v>343</v>
      </c>
      <c r="F189" s="7" t="s">
        <v>288</v>
      </c>
      <c r="G189" s="7">
        <v>2</v>
      </c>
      <c r="H189" s="7" t="s">
        <v>79</v>
      </c>
      <c r="I189" s="7">
        <v>27</v>
      </c>
      <c r="J189" s="8" t="s">
        <v>98</v>
      </c>
      <c r="K189" s="7">
        <v>2703</v>
      </c>
      <c r="L189" s="8" t="s">
        <v>225</v>
      </c>
      <c r="M189" s="7" t="s">
        <v>234</v>
      </c>
      <c r="N189" s="8" t="s">
        <v>235</v>
      </c>
      <c r="O189" s="7" t="s">
        <v>344</v>
      </c>
      <c r="P189" s="8" t="s">
        <v>345</v>
      </c>
      <c r="Q189" s="7" t="s">
        <v>346</v>
      </c>
      <c r="R189" s="8" t="s">
        <v>347</v>
      </c>
      <c r="S189" s="11">
        <v>43676</v>
      </c>
      <c r="T189" s="12">
        <v>24</v>
      </c>
      <c r="U189" s="12">
        <v>67.56</v>
      </c>
      <c r="V189" s="12">
        <v>7.4</v>
      </c>
      <c r="W189" s="12">
        <v>6.54</v>
      </c>
      <c r="X189" s="12">
        <v>9.4600000000000009</v>
      </c>
      <c r="Y189" s="12">
        <v>1326</v>
      </c>
      <c r="Z189" s="12">
        <v>1634</v>
      </c>
      <c r="AA189" s="12">
        <v>28.4</v>
      </c>
      <c r="AB189" s="12">
        <v>31.1</v>
      </c>
      <c r="AC189" s="12">
        <v>19.899999999999999</v>
      </c>
      <c r="AD189" s="12">
        <v>2</v>
      </c>
      <c r="AE189" s="12" t="s">
        <v>633</v>
      </c>
      <c r="AF189" s="12" t="s">
        <v>88</v>
      </c>
      <c r="AG189" s="12" t="s">
        <v>375</v>
      </c>
      <c r="AH189" s="12" t="s">
        <v>553</v>
      </c>
      <c r="AI189" s="12">
        <v>0.153</v>
      </c>
      <c r="AJ189" s="12">
        <v>1.19</v>
      </c>
      <c r="AK189" s="12">
        <v>0.02</v>
      </c>
      <c r="AL189" s="12">
        <v>165</v>
      </c>
      <c r="AM189" s="12">
        <v>24</v>
      </c>
      <c r="AN189" s="12">
        <v>5</v>
      </c>
      <c r="AO189" s="12">
        <v>4.117647058823529</v>
      </c>
      <c r="AP189" s="12">
        <v>0.17699999999999999</v>
      </c>
      <c r="AQ189" s="12" t="s">
        <v>375</v>
      </c>
      <c r="AR189" s="12" t="s">
        <v>88</v>
      </c>
      <c r="AS189" s="12" t="s">
        <v>88</v>
      </c>
      <c r="AT189" s="12" t="s">
        <v>88</v>
      </c>
      <c r="AU189" s="12" t="s">
        <v>88</v>
      </c>
      <c r="AV189" s="12" t="s">
        <v>633</v>
      </c>
      <c r="AW189" s="12">
        <v>12.9</v>
      </c>
      <c r="AX189" s="12">
        <v>1.65</v>
      </c>
      <c r="AY189" s="12">
        <v>1070</v>
      </c>
      <c r="AZ189" s="12" t="s">
        <v>88</v>
      </c>
      <c r="BA189" s="12">
        <v>0.96399999999999997</v>
      </c>
      <c r="BB189" s="12">
        <v>30.1</v>
      </c>
      <c r="BC189" s="12">
        <v>0.20300000000000001</v>
      </c>
      <c r="BD189" s="12" t="s">
        <v>633</v>
      </c>
      <c r="BE189" s="12">
        <v>2.7</v>
      </c>
      <c r="BF189" s="12" t="s">
        <v>634</v>
      </c>
      <c r="BG189" s="12">
        <v>0.13300000000000001</v>
      </c>
      <c r="BH189" s="12" t="s">
        <v>553</v>
      </c>
      <c r="BI189" s="12">
        <v>1.61</v>
      </c>
      <c r="BJ189" s="12">
        <v>12.9</v>
      </c>
      <c r="BK189" s="12">
        <v>12.4</v>
      </c>
      <c r="BL189" s="12">
        <v>684</v>
      </c>
      <c r="BM189" s="12">
        <v>884</v>
      </c>
      <c r="BN189" s="12">
        <v>8.5999999999999993E-2</v>
      </c>
      <c r="BO189" s="12">
        <v>7.1999999999999995E-2</v>
      </c>
      <c r="BP189" s="12">
        <v>5.2999999999999999E-2</v>
      </c>
      <c r="BQ189" s="12" t="s">
        <v>88</v>
      </c>
      <c r="BR189" s="12" t="s">
        <v>88</v>
      </c>
      <c r="BS189" s="12">
        <v>4.0000000000000001E-3</v>
      </c>
      <c r="BT189" s="12">
        <f t="shared" si="10"/>
        <v>11.674368000000001</v>
      </c>
      <c r="BU189" s="12">
        <f t="shared" si="11"/>
        <v>963.13536000000011</v>
      </c>
      <c r="BV189" s="6"/>
      <c r="BW189" s="13"/>
      <c r="BX189" s="13"/>
    </row>
    <row r="190" spans="1:76" ht="30" customHeight="1" x14ac:dyDescent="0.2">
      <c r="A190" s="6">
        <v>2019</v>
      </c>
      <c r="B190" s="7" t="s">
        <v>96</v>
      </c>
      <c r="C190" s="8" t="s">
        <v>524</v>
      </c>
      <c r="D190" s="9">
        <v>250</v>
      </c>
      <c r="E190" s="10" t="s">
        <v>224</v>
      </c>
      <c r="F190" s="7" t="s">
        <v>203</v>
      </c>
      <c r="G190" s="7">
        <v>2</v>
      </c>
      <c r="H190" s="7" t="s">
        <v>79</v>
      </c>
      <c r="I190" s="7">
        <v>27</v>
      </c>
      <c r="J190" s="8" t="s">
        <v>98</v>
      </c>
      <c r="K190" s="7">
        <v>2703</v>
      </c>
      <c r="L190" s="8" t="s">
        <v>635</v>
      </c>
      <c r="M190" s="7" t="s">
        <v>636</v>
      </c>
      <c r="N190" s="8" t="s">
        <v>637</v>
      </c>
      <c r="O190" s="7" t="s">
        <v>638</v>
      </c>
      <c r="P190" s="8" t="s">
        <v>639</v>
      </c>
      <c r="Q190" s="7" t="s">
        <v>640</v>
      </c>
      <c r="R190" s="8" t="s">
        <v>641</v>
      </c>
      <c r="S190" s="11">
        <v>43769</v>
      </c>
      <c r="T190" s="12">
        <v>24</v>
      </c>
      <c r="U190" s="12">
        <v>42.1</v>
      </c>
      <c r="V190" s="12">
        <v>6.45</v>
      </c>
      <c r="W190" s="12">
        <v>6.05</v>
      </c>
      <c r="X190" s="12">
        <v>6.45</v>
      </c>
      <c r="Y190" s="12">
        <v>45.3</v>
      </c>
      <c r="Z190" s="12">
        <v>58.7</v>
      </c>
      <c r="AA190" s="12">
        <v>28.7</v>
      </c>
      <c r="AB190" s="12">
        <v>29.7</v>
      </c>
      <c r="AC190" s="12">
        <v>12</v>
      </c>
      <c r="AD190" s="12">
        <v>2</v>
      </c>
      <c r="AE190" s="12" t="s">
        <v>363</v>
      </c>
      <c r="AF190" s="12" t="s">
        <v>88</v>
      </c>
      <c r="AG190" s="12" t="s">
        <v>88</v>
      </c>
      <c r="AH190" s="12" t="s">
        <v>88</v>
      </c>
      <c r="AI190" s="12">
        <v>0.153</v>
      </c>
      <c r="AJ190" s="12">
        <v>0.34322580645161294</v>
      </c>
      <c r="AK190" s="12">
        <v>0.02</v>
      </c>
      <c r="AL190" s="12">
        <v>90</v>
      </c>
      <c r="AM190" s="12" t="s">
        <v>259</v>
      </c>
      <c r="AN190" s="12">
        <v>5</v>
      </c>
      <c r="AO190" s="12">
        <v>4.117647058823529</v>
      </c>
      <c r="AP190" s="12">
        <v>0.16200000000000001</v>
      </c>
      <c r="AQ190" s="12" t="s">
        <v>88</v>
      </c>
      <c r="AR190" s="12" t="s">
        <v>88</v>
      </c>
      <c r="AS190" s="12" t="s">
        <v>88</v>
      </c>
      <c r="AT190" s="12" t="s">
        <v>88</v>
      </c>
      <c r="AU190" s="12" t="s">
        <v>88</v>
      </c>
      <c r="AV190" s="12" t="s">
        <v>582</v>
      </c>
      <c r="AW190" s="12">
        <v>1.6</v>
      </c>
      <c r="AX190" s="12" t="s">
        <v>88</v>
      </c>
      <c r="AY190" s="12" t="s">
        <v>523</v>
      </c>
      <c r="AZ190" s="12" t="s">
        <v>88</v>
      </c>
      <c r="BA190" s="12" t="s">
        <v>363</v>
      </c>
      <c r="BB190" s="12" t="s">
        <v>363</v>
      </c>
      <c r="BC190" s="12" t="s">
        <v>363</v>
      </c>
      <c r="BD190" s="12" t="s">
        <v>363</v>
      </c>
      <c r="BE190" s="12">
        <v>2.0299999999999998</v>
      </c>
      <c r="BF190" s="12" t="s">
        <v>366</v>
      </c>
      <c r="BG190" s="12" t="s">
        <v>259</v>
      </c>
      <c r="BH190" s="12" t="s">
        <v>259</v>
      </c>
      <c r="BI190" s="12" t="s">
        <v>620</v>
      </c>
      <c r="BJ190" s="12" t="s">
        <v>88</v>
      </c>
      <c r="BK190" s="12">
        <v>17.399999999999999</v>
      </c>
      <c r="BL190" s="12">
        <v>17.100000000000001</v>
      </c>
      <c r="BM190" s="12">
        <v>21.9</v>
      </c>
      <c r="BN190" s="12" t="s">
        <v>88</v>
      </c>
      <c r="BO190" s="12" t="s">
        <v>88</v>
      </c>
      <c r="BP190" s="12" t="s">
        <v>88</v>
      </c>
      <c r="BQ190" s="12" t="s">
        <v>88</v>
      </c>
      <c r="BR190" s="12" t="s">
        <v>88</v>
      </c>
      <c r="BS190" s="12">
        <v>4.0000000000000001E-3</v>
      </c>
      <c r="BT190" s="12">
        <f t="shared" si="10"/>
        <v>7.2748800000000005</v>
      </c>
      <c r="BU190" s="12">
        <f t="shared" si="11"/>
        <v>327.36960000000005</v>
      </c>
      <c r="BV190" s="6"/>
      <c r="BW190" s="13"/>
      <c r="BX190" s="13"/>
    </row>
    <row r="191" spans="1:76" ht="30" customHeight="1" x14ac:dyDescent="0.2">
      <c r="A191" s="6">
        <v>2019</v>
      </c>
      <c r="B191" s="7" t="s">
        <v>128</v>
      </c>
      <c r="C191" s="8" t="s">
        <v>524</v>
      </c>
      <c r="D191" s="9">
        <v>604</v>
      </c>
      <c r="E191" s="10" t="s">
        <v>314</v>
      </c>
      <c r="F191" s="7" t="s">
        <v>288</v>
      </c>
      <c r="G191" s="7">
        <v>2</v>
      </c>
      <c r="H191" s="7" t="s">
        <v>79</v>
      </c>
      <c r="I191" s="7">
        <v>27</v>
      </c>
      <c r="J191" s="8" t="s">
        <v>98</v>
      </c>
      <c r="K191" s="7">
        <v>2703</v>
      </c>
      <c r="L191" s="8" t="s">
        <v>225</v>
      </c>
      <c r="M191" s="7" t="s">
        <v>234</v>
      </c>
      <c r="N191" s="8" t="s">
        <v>235</v>
      </c>
      <c r="O191" s="7" t="s">
        <v>344</v>
      </c>
      <c r="P191" s="8" t="s">
        <v>345</v>
      </c>
      <c r="Q191" s="7" t="s">
        <v>346</v>
      </c>
      <c r="R191" s="8" t="s">
        <v>347</v>
      </c>
      <c r="S191" s="11">
        <v>43676</v>
      </c>
      <c r="T191" s="12">
        <v>24</v>
      </c>
      <c r="U191" s="12">
        <v>95.18</v>
      </c>
      <c r="V191" s="12">
        <v>7.64</v>
      </c>
      <c r="W191" s="12">
        <v>7.3</v>
      </c>
      <c r="X191" s="12">
        <v>7.99</v>
      </c>
      <c r="Y191" s="12">
        <v>7.41</v>
      </c>
      <c r="Z191" s="12">
        <v>991</v>
      </c>
      <c r="AA191" s="12">
        <v>25.6</v>
      </c>
      <c r="AB191" s="12">
        <v>28</v>
      </c>
      <c r="AC191" s="12">
        <v>12</v>
      </c>
      <c r="AD191" s="12">
        <v>2</v>
      </c>
      <c r="AE191" s="12" t="s">
        <v>363</v>
      </c>
      <c r="AF191" s="12" t="s">
        <v>88</v>
      </c>
      <c r="AG191" s="12" t="s">
        <v>258</v>
      </c>
      <c r="AH191" s="12" t="s">
        <v>259</v>
      </c>
      <c r="AI191" s="12">
        <v>0.153</v>
      </c>
      <c r="AJ191" s="12">
        <v>0.65258064516129033</v>
      </c>
      <c r="AK191" s="12">
        <v>6.2E-2</v>
      </c>
      <c r="AL191" s="12">
        <v>122</v>
      </c>
      <c r="AM191" s="12">
        <v>0.1</v>
      </c>
      <c r="AN191" s="12">
        <v>5</v>
      </c>
      <c r="AO191" s="12">
        <v>4.117647058823529</v>
      </c>
      <c r="AP191" s="12">
        <v>7.5999999999999998E-2</v>
      </c>
      <c r="AQ191" s="12" t="s">
        <v>375</v>
      </c>
      <c r="AR191" s="12" t="s">
        <v>88</v>
      </c>
      <c r="AS191" s="12" t="s">
        <v>88</v>
      </c>
      <c r="AT191" s="12" t="s">
        <v>88</v>
      </c>
      <c r="AU191" s="12" t="s">
        <v>88</v>
      </c>
      <c r="AV191" s="12" t="s">
        <v>363</v>
      </c>
      <c r="AW191" s="12">
        <v>3.3</v>
      </c>
      <c r="AX191" s="12" t="s">
        <v>619</v>
      </c>
      <c r="AY191" s="12">
        <v>362</v>
      </c>
      <c r="AZ191" s="12" t="s">
        <v>88</v>
      </c>
      <c r="BA191" s="12">
        <v>5.1999999999999998E-2</v>
      </c>
      <c r="BB191" s="12">
        <v>2.36</v>
      </c>
      <c r="BC191" s="12" t="s">
        <v>363</v>
      </c>
      <c r="BD191" s="12" t="s">
        <v>582</v>
      </c>
      <c r="BE191" s="12">
        <v>4.4000000000000004</v>
      </c>
      <c r="BF191" s="12" t="s">
        <v>366</v>
      </c>
      <c r="BG191" s="12" t="s">
        <v>259</v>
      </c>
      <c r="BH191" s="12" t="s">
        <v>564</v>
      </c>
      <c r="BI191" s="12">
        <v>0.47099999999999997</v>
      </c>
      <c r="BJ191" s="12" t="s">
        <v>260</v>
      </c>
      <c r="BK191" s="12">
        <v>67.7</v>
      </c>
      <c r="BL191" s="12">
        <v>290</v>
      </c>
      <c r="BM191" s="12">
        <v>366</v>
      </c>
      <c r="BN191" s="12">
        <v>6.6000000000000003E-2</v>
      </c>
      <c r="BO191" s="12">
        <v>4.3999999999999997E-2</v>
      </c>
      <c r="BP191" s="12">
        <v>0.04</v>
      </c>
      <c r="BQ191" s="12" t="s">
        <v>88</v>
      </c>
      <c r="BR191" s="12" t="s">
        <v>88</v>
      </c>
      <c r="BS191" s="12">
        <v>5.0000000000000001E-3</v>
      </c>
      <c r="BT191" s="12">
        <f t="shared" si="10"/>
        <v>16.447104000000003</v>
      </c>
      <c r="BU191" s="12">
        <f t="shared" si="11"/>
        <v>1003.2733440000001</v>
      </c>
      <c r="BV191" s="6"/>
      <c r="BW191" s="13"/>
      <c r="BX191" s="13"/>
    </row>
    <row r="192" spans="1:76" ht="30" customHeight="1" x14ac:dyDescent="0.2">
      <c r="A192" s="6">
        <v>2019</v>
      </c>
      <c r="B192" s="7" t="s">
        <v>128</v>
      </c>
      <c r="C192" s="8" t="s">
        <v>524</v>
      </c>
      <c r="D192" s="9">
        <v>736</v>
      </c>
      <c r="E192" s="10" t="s">
        <v>343</v>
      </c>
      <c r="F192" s="7" t="s">
        <v>288</v>
      </c>
      <c r="G192" s="7">
        <v>2</v>
      </c>
      <c r="H192" s="7" t="s">
        <v>79</v>
      </c>
      <c r="I192" s="7">
        <v>27</v>
      </c>
      <c r="J192" s="8" t="s">
        <v>98</v>
      </c>
      <c r="K192" s="7">
        <v>2703</v>
      </c>
      <c r="L192" s="8" t="s">
        <v>225</v>
      </c>
      <c r="M192" s="7" t="s">
        <v>234</v>
      </c>
      <c r="N192" s="8" t="s">
        <v>235</v>
      </c>
      <c r="O192" s="7" t="s">
        <v>344</v>
      </c>
      <c r="P192" s="8" t="s">
        <v>345</v>
      </c>
      <c r="Q192" s="7" t="s">
        <v>346</v>
      </c>
      <c r="R192" s="8" t="s">
        <v>347</v>
      </c>
      <c r="S192" s="11">
        <v>43676</v>
      </c>
      <c r="T192" s="12">
        <v>24</v>
      </c>
      <c r="U192" s="12">
        <v>1.5</v>
      </c>
      <c r="V192" s="12">
        <v>7.64</v>
      </c>
      <c r="W192" s="12">
        <v>6.72</v>
      </c>
      <c r="X192" s="12">
        <v>8.49</v>
      </c>
      <c r="Y192" s="12">
        <v>484</v>
      </c>
      <c r="Z192" s="12">
        <v>119.3</v>
      </c>
      <c r="AA192" s="12">
        <v>25.3</v>
      </c>
      <c r="AB192" s="12">
        <v>26.8</v>
      </c>
      <c r="AC192" s="12">
        <v>12</v>
      </c>
      <c r="AD192" s="12">
        <v>2</v>
      </c>
      <c r="AE192" s="12" t="s">
        <v>363</v>
      </c>
      <c r="AF192" s="12" t="s">
        <v>88</v>
      </c>
      <c r="AG192" s="12" t="s">
        <v>258</v>
      </c>
      <c r="AH192" s="12" t="s">
        <v>564</v>
      </c>
      <c r="AI192" s="12">
        <v>0.153</v>
      </c>
      <c r="AJ192" s="12">
        <v>1.1651612903225808</v>
      </c>
      <c r="AK192" s="12">
        <v>9.9000000000000005E-2</v>
      </c>
      <c r="AL192" s="12">
        <v>24</v>
      </c>
      <c r="AM192" s="12">
        <v>0.3</v>
      </c>
      <c r="AN192" s="12">
        <v>5</v>
      </c>
      <c r="AO192" s="12">
        <v>4.117647058823529</v>
      </c>
      <c r="AP192" s="12">
        <v>0.11</v>
      </c>
      <c r="AQ192" s="12" t="s">
        <v>258</v>
      </c>
      <c r="AR192" s="12" t="s">
        <v>88</v>
      </c>
      <c r="AS192" s="12" t="s">
        <v>88</v>
      </c>
      <c r="AT192" s="12" t="s">
        <v>88</v>
      </c>
      <c r="AU192" s="12" t="s">
        <v>88</v>
      </c>
      <c r="AV192" s="12" t="s">
        <v>363</v>
      </c>
      <c r="AW192" s="12">
        <v>2.16</v>
      </c>
      <c r="AX192" s="12" t="s">
        <v>623</v>
      </c>
      <c r="AY192" s="12">
        <v>151</v>
      </c>
      <c r="AZ192" s="12" t="s">
        <v>88</v>
      </c>
      <c r="BA192" s="12" t="s">
        <v>363</v>
      </c>
      <c r="BB192" s="12">
        <v>0.61599999999999999</v>
      </c>
      <c r="BC192" s="12" t="s">
        <v>363</v>
      </c>
      <c r="BD192" s="12" t="s">
        <v>582</v>
      </c>
      <c r="BE192" s="12">
        <v>1.8</v>
      </c>
      <c r="BF192" s="12" t="s">
        <v>366</v>
      </c>
      <c r="BG192" s="12" t="s">
        <v>259</v>
      </c>
      <c r="BH192" s="12" t="s">
        <v>259</v>
      </c>
      <c r="BI192" s="12" t="s">
        <v>574</v>
      </c>
      <c r="BJ192" s="12" t="s">
        <v>260</v>
      </c>
      <c r="BK192" s="12">
        <v>35.299999999999997</v>
      </c>
      <c r="BL192" s="12">
        <v>112</v>
      </c>
      <c r="BM192" s="12">
        <v>177</v>
      </c>
      <c r="BN192" s="12">
        <v>0.04</v>
      </c>
      <c r="BO192" s="12">
        <v>2.1999999999999999E-2</v>
      </c>
      <c r="BP192" s="12">
        <v>1.2E-2</v>
      </c>
      <c r="BQ192" s="12" t="s">
        <v>88</v>
      </c>
      <c r="BR192" s="12" t="s">
        <v>88</v>
      </c>
      <c r="BS192" s="12">
        <v>7.0000000000000001E-3</v>
      </c>
      <c r="BT192" s="12">
        <f t="shared" si="10"/>
        <v>0.25919999999999999</v>
      </c>
      <c r="BU192" s="12">
        <f t="shared" si="11"/>
        <v>3.1103999999999998</v>
      </c>
      <c r="BV192" s="6"/>
      <c r="BW192" s="13"/>
      <c r="BX192" s="13"/>
    </row>
    <row r="193" spans="1:76" ht="30" customHeight="1" x14ac:dyDescent="0.2">
      <c r="A193" s="6">
        <v>2019</v>
      </c>
      <c r="B193" s="7" t="s">
        <v>128</v>
      </c>
      <c r="C193" s="8" t="s">
        <v>524</v>
      </c>
      <c r="D193" s="9">
        <v>736</v>
      </c>
      <c r="E193" s="10" t="s">
        <v>343</v>
      </c>
      <c r="F193" s="7" t="s">
        <v>288</v>
      </c>
      <c r="G193" s="7">
        <v>2</v>
      </c>
      <c r="H193" s="7" t="s">
        <v>79</v>
      </c>
      <c r="I193" s="7">
        <v>27</v>
      </c>
      <c r="J193" s="8" t="s">
        <v>98</v>
      </c>
      <c r="K193" s="7">
        <v>2703</v>
      </c>
      <c r="L193" s="8" t="s">
        <v>225</v>
      </c>
      <c r="M193" s="7" t="s">
        <v>234</v>
      </c>
      <c r="N193" s="8" t="s">
        <v>235</v>
      </c>
      <c r="O193" s="7" t="s">
        <v>344</v>
      </c>
      <c r="P193" s="8" t="s">
        <v>345</v>
      </c>
      <c r="Q193" s="7" t="s">
        <v>346</v>
      </c>
      <c r="R193" s="8" t="s">
        <v>347</v>
      </c>
      <c r="S193" s="11">
        <v>43677</v>
      </c>
      <c r="T193" s="12">
        <v>24</v>
      </c>
      <c r="U193" s="12">
        <v>7.29</v>
      </c>
      <c r="V193" s="12">
        <v>8.32</v>
      </c>
      <c r="W193" s="12">
        <v>7.19</v>
      </c>
      <c r="X193" s="12">
        <v>7.99</v>
      </c>
      <c r="Y193" s="12">
        <v>269</v>
      </c>
      <c r="Z193" s="12">
        <v>326</v>
      </c>
      <c r="AA193" s="12">
        <v>24.9</v>
      </c>
      <c r="AB193" s="12">
        <v>25.9</v>
      </c>
      <c r="AC193" s="12">
        <v>19.600000000000001</v>
      </c>
      <c r="AD193" s="12">
        <v>2</v>
      </c>
      <c r="AE193" s="12" t="s">
        <v>582</v>
      </c>
      <c r="AF193" s="12" t="s">
        <v>88</v>
      </c>
      <c r="AG193" s="12" t="s">
        <v>375</v>
      </c>
      <c r="AH193" s="12" t="s">
        <v>564</v>
      </c>
      <c r="AI193" s="12">
        <v>0.153</v>
      </c>
      <c r="AJ193" s="12">
        <v>0.67290322580645157</v>
      </c>
      <c r="AK193" s="12">
        <v>0.02</v>
      </c>
      <c r="AL193" s="12">
        <v>47</v>
      </c>
      <c r="AM193" s="12" t="s">
        <v>259</v>
      </c>
      <c r="AN193" s="12">
        <v>5</v>
      </c>
      <c r="AO193" s="12">
        <v>4.117647058823529</v>
      </c>
      <c r="AP193" s="12">
        <v>9.2999999999999999E-2</v>
      </c>
      <c r="AQ193" s="12" t="s">
        <v>258</v>
      </c>
      <c r="AR193" s="12" t="s">
        <v>88</v>
      </c>
      <c r="AS193" s="12" t="s">
        <v>88</v>
      </c>
      <c r="AT193" s="12" t="s">
        <v>88</v>
      </c>
      <c r="AU193" s="12" t="s">
        <v>88</v>
      </c>
      <c r="AV193" s="12" t="s">
        <v>363</v>
      </c>
      <c r="AW193" s="12">
        <v>4.05</v>
      </c>
      <c r="AX193" s="12" t="s">
        <v>623</v>
      </c>
      <c r="AY193" s="12">
        <v>107</v>
      </c>
      <c r="AZ193" s="12" t="s">
        <v>88</v>
      </c>
      <c r="BA193" s="12" t="s">
        <v>363</v>
      </c>
      <c r="BB193" s="12" t="s">
        <v>582</v>
      </c>
      <c r="BC193" s="12" t="s">
        <v>363</v>
      </c>
      <c r="BD193" s="12" t="s">
        <v>363</v>
      </c>
      <c r="BE193" s="12">
        <v>0.57399999999999995</v>
      </c>
      <c r="BF193" s="12" t="s">
        <v>366</v>
      </c>
      <c r="BG193" s="12" t="s">
        <v>259</v>
      </c>
      <c r="BH193" s="12" t="s">
        <v>259</v>
      </c>
      <c r="BI193" s="12" t="s">
        <v>620</v>
      </c>
      <c r="BJ193" s="12" t="s">
        <v>586</v>
      </c>
      <c r="BK193" s="12">
        <v>27.6</v>
      </c>
      <c r="BL193" s="12">
        <v>78.400000000000006</v>
      </c>
      <c r="BM193" s="12">
        <v>123</v>
      </c>
      <c r="BN193" s="12">
        <v>0.03</v>
      </c>
      <c r="BO193" s="12">
        <v>0.02</v>
      </c>
      <c r="BP193" s="12">
        <v>8.0000000000000002E-3</v>
      </c>
      <c r="BQ193" s="12" t="s">
        <v>88</v>
      </c>
      <c r="BR193" s="12" t="s">
        <v>88</v>
      </c>
      <c r="BS193" s="12">
        <v>8.0000000000000002E-3</v>
      </c>
      <c r="BT193" s="12">
        <f t="shared" si="10"/>
        <v>1.2597120000000002</v>
      </c>
      <c r="BU193" s="12">
        <f t="shared" si="11"/>
        <v>29.603232000000002</v>
      </c>
      <c r="BV193" s="6"/>
      <c r="BW193" s="13"/>
      <c r="BX193" s="13"/>
    </row>
    <row r="194" spans="1:76" ht="30" customHeight="1" x14ac:dyDescent="0.2">
      <c r="A194" s="6">
        <v>2019</v>
      </c>
      <c r="B194" s="7" t="s">
        <v>133</v>
      </c>
      <c r="C194" s="8" t="s">
        <v>524</v>
      </c>
      <c r="D194" s="9">
        <v>604</v>
      </c>
      <c r="E194" s="10" t="s">
        <v>314</v>
      </c>
      <c r="F194" s="7" t="s">
        <v>288</v>
      </c>
      <c r="G194" s="7">
        <v>2</v>
      </c>
      <c r="H194" s="7" t="s">
        <v>79</v>
      </c>
      <c r="I194" s="7">
        <v>27</v>
      </c>
      <c r="J194" s="8" t="s">
        <v>98</v>
      </c>
      <c r="K194" s="7">
        <v>2703</v>
      </c>
      <c r="L194" s="8" t="s">
        <v>225</v>
      </c>
      <c r="M194" s="7" t="s">
        <v>234</v>
      </c>
      <c r="N194" s="8" t="s">
        <v>235</v>
      </c>
      <c r="O194" s="7" t="s">
        <v>344</v>
      </c>
      <c r="P194" s="8" t="s">
        <v>345</v>
      </c>
      <c r="Q194" s="7" t="s">
        <v>346</v>
      </c>
      <c r="R194" s="8" t="s">
        <v>347</v>
      </c>
      <c r="S194" s="11">
        <v>43733</v>
      </c>
      <c r="T194" s="12">
        <v>12</v>
      </c>
      <c r="U194" s="12">
        <v>2.5499999999999998</v>
      </c>
      <c r="V194" s="12">
        <v>6.9</v>
      </c>
      <c r="W194" s="12">
        <v>6.9</v>
      </c>
      <c r="X194" s="12">
        <v>7.16</v>
      </c>
      <c r="Y194" s="12">
        <v>621</v>
      </c>
      <c r="Z194" s="12">
        <v>694</v>
      </c>
      <c r="AA194" s="12">
        <v>25.4</v>
      </c>
      <c r="AB194" s="12">
        <v>30</v>
      </c>
      <c r="AC194" s="12">
        <v>12</v>
      </c>
      <c r="AD194" s="12">
        <v>2.74</v>
      </c>
      <c r="AE194" s="12" t="s">
        <v>582</v>
      </c>
      <c r="AF194" s="12" t="s">
        <v>88</v>
      </c>
      <c r="AG194" s="12">
        <v>11</v>
      </c>
      <c r="AH194" s="12" t="s">
        <v>564</v>
      </c>
      <c r="AI194" s="12">
        <v>0.376</v>
      </c>
      <c r="AJ194" s="12">
        <v>8.6483870967741918</v>
      </c>
      <c r="AK194" s="12">
        <v>0.109</v>
      </c>
      <c r="AL194" s="12">
        <v>99</v>
      </c>
      <c r="AM194" s="12">
        <v>0.1</v>
      </c>
      <c r="AN194" s="12">
        <v>5</v>
      </c>
      <c r="AO194" s="12">
        <v>4.117647058823529</v>
      </c>
      <c r="AP194" s="12">
        <v>0.13200000000000001</v>
      </c>
      <c r="AQ194" s="12" t="s">
        <v>375</v>
      </c>
      <c r="AR194" s="12" t="s">
        <v>88</v>
      </c>
      <c r="AS194" s="12" t="s">
        <v>88</v>
      </c>
      <c r="AT194" s="12" t="s">
        <v>88</v>
      </c>
      <c r="AU194" s="12" t="s">
        <v>88</v>
      </c>
      <c r="AV194" s="12" t="s">
        <v>582</v>
      </c>
      <c r="AW194" s="12">
        <v>2.6</v>
      </c>
      <c r="AX194" s="12" t="s">
        <v>619</v>
      </c>
      <c r="AY194" s="12">
        <v>179</v>
      </c>
      <c r="AZ194" s="12" t="s">
        <v>88</v>
      </c>
      <c r="BA194" s="12" t="s">
        <v>582</v>
      </c>
      <c r="BB194" s="12">
        <v>0.55700000000000005</v>
      </c>
      <c r="BC194" s="12" t="s">
        <v>582</v>
      </c>
      <c r="BD194" s="12" t="s">
        <v>582</v>
      </c>
      <c r="BE194" s="12">
        <v>5.56</v>
      </c>
      <c r="BF194" s="12" t="s">
        <v>533</v>
      </c>
      <c r="BG194" s="12" t="s">
        <v>564</v>
      </c>
      <c r="BH194" s="12" t="s">
        <v>564</v>
      </c>
      <c r="BI194" s="12" t="s">
        <v>574</v>
      </c>
      <c r="BJ194" s="12">
        <v>8.4600000000000009</v>
      </c>
      <c r="BK194" s="12">
        <v>102</v>
      </c>
      <c r="BL194" s="12">
        <v>240</v>
      </c>
      <c r="BM194" s="12">
        <v>296</v>
      </c>
      <c r="BN194" s="12">
        <v>0.05</v>
      </c>
      <c r="BO194" s="12">
        <v>3.4000000000000002E-2</v>
      </c>
      <c r="BP194" s="12">
        <v>2.4E-2</v>
      </c>
      <c r="BQ194" s="12" t="s">
        <v>88</v>
      </c>
      <c r="BR194" s="12" t="s">
        <v>88</v>
      </c>
      <c r="BS194" s="12">
        <v>2.7E-2</v>
      </c>
      <c r="BT194" s="12">
        <f t="shared" si="10"/>
        <v>0.30183840000000001</v>
      </c>
      <c r="BU194" s="12">
        <f t="shared" si="11"/>
        <v>10.905839999999998</v>
      </c>
      <c r="BV194" s="6"/>
      <c r="BW194" s="13"/>
      <c r="BX194" s="13"/>
    </row>
    <row r="195" spans="1:76" ht="30" customHeight="1" x14ac:dyDescent="0.2">
      <c r="A195" s="6">
        <v>2019</v>
      </c>
      <c r="B195" s="7" t="s">
        <v>133</v>
      </c>
      <c r="C195" s="8" t="s">
        <v>524</v>
      </c>
      <c r="D195" s="9">
        <v>736</v>
      </c>
      <c r="E195" s="10" t="s">
        <v>343</v>
      </c>
      <c r="F195" s="7" t="s">
        <v>288</v>
      </c>
      <c r="G195" s="7">
        <v>2</v>
      </c>
      <c r="H195" s="7" t="s">
        <v>79</v>
      </c>
      <c r="I195" s="7">
        <v>27</v>
      </c>
      <c r="J195" s="8" t="s">
        <v>98</v>
      </c>
      <c r="K195" s="7">
        <v>2703</v>
      </c>
      <c r="L195" s="8" t="s">
        <v>225</v>
      </c>
      <c r="M195" s="7" t="s">
        <v>234</v>
      </c>
      <c r="N195" s="8" t="s">
        <v>235</v>
      </c>
      <c r="O195" s="7" t="s">
        <v>344</v>
      </c>
      <c r="P195" s="8" t="s">
        <v>345</v>
      </c>
      <c r="Q195" s="7" t="s">
        <v>346</v>
      </c>
      <c r="R195" s="8" t="s">
        <v>347</v>
      </c>
      <c r="S195" s="11">
        <v>43733</v>
      </c>
      <c r="T195" s="12">
        <v>12</v>
      </c>
      <c r="U195" s="12">
        <v>20.29</v>
      </c>
      <c r="V195" s="12">
        <v>7.99</v>
      </c>
      <c r="W195" s="12">
        <v>7.6</v>
      </c>
      <c r="X195" s="12">
        <v>8.02</v>
      </c>
      <c r="Y195" s="12">
        <v>428</v>
      </c>
      <c r="Z195" s="12">
        <v>653</v>
      </c>
      <c r="AA195" s="12">
        <v>25.3</v>
      </c>
      <c r="AB195" s="12">
        <v>27.1</v>
      </c>
      <c r="AC195" s="12">
        <v>15</v>
      </c>
      <c r="AD195" s="12">
        <v>2</v>
      </c>
      <c r="AE195" s="12" t="s">
        <v>582</v>
      </c>
      <c r="AF195" s="12" t="s">
        <v>88</v>
      </c>
      <c r="AG195" s="12" t="s">
        <v>375</v>
      </c>
      <c r="AH195" s="12" t="s">
        <v>564</v>
      </c>
      <c r="AI195" s="12">
        <v>0.153</v>
      </c>
      <c r="AJ195" s="12">
        <v>3.3419354838709681</v>
      </c>
      <c r="AK195" s="12">
        <v>0.02</v>
      </c>
      <c r="AL195" s="12">
        <v>21</v>
      </c>
      <c r="AM195" s="12" t="s">
        <v>564</v>
      </c>
      <c r="AN195" s="12">
        <v>5</v>
      </c>
      <c r="AO195" s="12">
        <v>4.117647058823529</v>
      </c>
      <c r="AP195" s="12">
        <v>0.73699999999999999</v>
      </c>
      <c r="AQ195" s="12" t="s">
        <v>375</v>
      </c>
      <c r="AR195" s="12" t="s">
        <v>88</v>
      </c>
      <c r="AS195" s="12" t="s">
        <v>88</v>
      </c>
      <c r="AT195" s="12" t="s">
        <v>88</v>
      </c>
      <c r="AU195" s="12" t="s">
        <v>88</v>
      </c>
      <c r="AV195" s="12" t="s">
        <v>582</v>
      </c>
      <c r="AW195" s="12">
        <v>4.34</v>
      </c>
      <c r="AX195" s="12" t="s">
        <v>619</v>
      </c>
      <c r="AY195" s="12">
        <v>90.1</v>
      </c>
      <c r="AZ195" s="12" t="s">
        <v>88</v>
      </c>
      <c r="BA195" s="12" t="s">
        <v>582</v>
      </c>
      <c r="BB195" s="12" t="s">
        <v>582</v>
      </c>
      <c r="BC195" s="12" t="s">
        <v>582</v>
      </c>
      <c r="BD195" s="12" t="s">
        <v>582</v>
      </c>
      <c r="BE195" s="12">
        <v>0.73799999999999999</v>
      </c>
      <c r="BF195" s="12" t="s">
        <v>533</v>
      </c>
      <c r="BG195" s="12" t="s">
        <v>564</v>
      </c>
      <c r="BH195" s="12" t="s">
        <v>564</v>
      </c>
      <c r="BI195" s="12" t="s">
        <v>574</v>
      </c>
      <c r="BJ195" s="12" t="s">
        <v>586</v>
      </c>
      <c r="BK195" s="12">
        <v>83.1</v>
      </c>
      <c r="BL195" s="12">
        <v>158</v>
      </c>
      <c r="BM195" s="12">
        <v>201</v>
      </c>
      <c r="BN195" s="12">
        <v>0.11</v>
      </c>
      <c r="BO195" s="12">
        <v>8.4000000000000005E-2</v>
      </c>
      <c r="BP195" s="12">
        <v>7.8E-2</v>
      </c>
      <c r="BQ195" s="12" t="s">
        <v>88</v>
      </c>
      <c r="BR195" s="12" t="s">
        <v>88</v>
      </c>
      <c r="BS195" s="12">
        <v>0.01</v>
      </c>
      <c r="BT195" s="12">
        <f t="shared" si="10"/>
        <v>1.7530559999999999</v>
      </c>
      <c r="BU195" s="12">
        <f t="shared" si="11"/>
        <v>18.407087999999998</v>
      </c>
      <c r="BV195" s="6"/>
      <c r="BW195" s="13"/>
      <c r="BX195" s="13"/>
    </row>
    <row r="196" spans="1:76" ht="30" customHeight="1" x14ac:dyDescent="0.2">
      <c r="A196" s="6">
        <v>2019</v>
      </c>
      <c r="B196" s="7" t="s">
        <v>133</v>
      </c>
      <c r="C196" s="8" t="s">
        <v>524</v>
      </c>
      <c r="D196" s="9">
        <v>736</v>
      </c>
      <c r="E196" s="10" t="s">
        <v>343</v>
      </c>
      <c r="F196" s="7" t="s">
        <v>288</v>
      </c>
      <c r="G196" s="7">
        <v>2</v>
      </c>
      <c r="H196" s="7" t="s">
        <v>79</v>
      </c>
      <c r="I196" s="7">
        <v>27</v>
      </c>
      <c r="J196" s="8" t="s">
        <v>98</v>
      </c>
      <c r="K196" s="7">
        <v>2703</v>
      </c>
      <c r="L196" s="8" t="s">
        <v>225</v>
      </c>
      <c r="M196" s="7" t="s">
        <v>234</v>
      </c>
      <c r="N196" s="8" t="s">
        <v>235</v>
      </c>
      <c r="O196" s="7" t="s">
        <v>344</v>
      </c>
      <c r="P196" s="8" t="s">
        <v>345</v>
      </c>
      <c r="Q196" s="7" t="s">
        <v>346</v>
      </c>
      <c r="R196" s="8" t="s">
        <v>347</v>
      </c>
      <c r="S196" s="11">
        <v>43733</v>
      </c>
      <c r="T196" s="12">
        <v>7</v>
      </c>
      <c r="U196" s="12">
        <v>8.67</v>
      </c>
      <c r="V196" s="12">
        <v>7.76</v>
      </c>
      <c r="W196" s="12">
        <v>7.06</v>
      </c>
      <c r="X196" s="12">
        <v>8.01</v>
      </c>
      <c r="Y196" s="12">
        <v>365</v>
      </c>
      <c r="Z196" s="12">
        <v>441</v>
      </c>
      <c r="AA196" s="12">
        <v>24.9</v>
      </c>
      <c r="AB196" s="12">
        <v>28.2</v>
      </c>
      <c r="AC196" s="12">
        <v>12</v>
      </c>
      <c r="AD196" s="12">
        <v>2</v>
      </c>
      <c r="AE196" s="12" t="s">
        <v>582</v>
      </c>
      <c r="AF196" s="12" t="s">
        <v>88</v>
      </c>
      <c r="AG196" s="12" t="s">
        <v>375</v>
      </c>
      <c r="AH196" s="12" t="s">
        <v>564</v>
      </c>
      <c r="AI196" s="12">
        <v>0.153</v>
      </c>
      <c r="AJ196" s="12">
        <v>7.338709677419355</v>
      </c>
      <c r="AK196" s="12">
        <v>0.26300000000000001</v>
      </c>
      <c r="AL196" s="12">
        <v>48</v>
      </c>
      <c r="AM196" s="12">
        <v>0.2</v>
      </c>
      <c r="AN196" s="12">
        <v>5</v>
      </c>
      <c r="AO196" s="12">
        <v>4.117647058823529</v>
      </c>
      <c r="AP196" s="12">
        <v>8.8999999999999996E-2</v>
      </c>
      <c r="AQ196" s="12" t="s">
        <v>375</v>
      </c>
      <c r="AR196" s="12" t="s">
        <v>88</v>
      </c>
      <c r="AS196" s="12" t="s">
        <v>88</v>
      </c>
      <c r="AT196" s="12" t="s">
        <v>88</v>
      </c>
      <c r="AU196" s="12" t="s">
        <v>88</v>
      </c>
      <c r="AV196" s="12" t="s">
        <v>582</v>
      </c>
      <c r="AW196" s="12">
        <v>5.36</v>
      </c>
      <c r="AX196" s="12" t="s">
        <v>619</v>
      </c>
      <c r="AY196" s="12">
        <v>129</v>
      </c>
      <c r="AZ196" s="12" t="s">
        <v>88</v>
      </c>
      <c r="BA196" s="12" t="s">
        <v>582</v>
      </c>
      <c r="BB196" s="12">
        <v>0.71399999999999997</v>
      </c>
      <c r="BC196" s="12" t="s">
        <v>582</v>
      </c>
      <c r="BD196" s="12" t="s">
        <v>582</v>
      </c>
      <c r="BE196" s="12">
        <v>1.93</v>
      </c>
      <c r="BF196" s="12" t="s">
        <v>533</v>
      </c>
      <c r="BG196" s="12" t="s">
        <v>564</v>
      </c>
      <c r="BH196" s="12" t="s">
        <v>564</v>
      </c>
      <c r="BI196" s="12" t="s">
        <v>574</v>
      </c>
      <c r="BJ196" s="12" t="s">
        <v>586</v>
      </c>
      <c r="BK196" s="12">
        <v>105</v>
      </c>
      <c r="BL196" s="12">
        <v>125</v>
      </c>
      <c r="BM196" s="12">
        <v>172</v>
      </c>
      <c r="BN196" s="12">
        <v>6.8000000000000005E-2</v>
      </c>
      <c r="BO196" s="12">
        <v>5.3999999999999999E-2</v>
      </c>
      <c r="BP196" s="12">
        <v>4.3999999999999997E-2</v>
      </c>
      <c r="BQ196" s="12" t="s">
        <v>88</v>
      </c>
      <c r="BR196" s="12" t="s">
        <v>88</v>
      </c>
      <c r="BS196" s="12">
        <v>7.0000000000000001E-3</v>
      </c>
      <c r="BT196" s="12">
        <f t="shared" si="10"/>
        <v>0.43696800000000002</v>
      </c>
      <c r="BU196" s="12">
        <f t="shared" si="11"/>
        <v>10.487231999999999</v>
      </c>
      <c r="BV196" s="6"/>
      <c r="BW196" s="13"/>
      <c r="BX196" s="13"/>
    </row>
    <row r="197" spans="1:76" ht="30" customHeight="1" x14ac:dyDescent="0.2">
      <c r="A197" s="6">
        <v>2019</v>
      </c>
      <c r="B197" s="7" t="s">
        <v>133</v>
      </c>
      <c r="C197" s="8" t="s">
        <v>524</v>
      </c>
      <c r="D197" s="9">
        <v>604</v>
      </c>
      <c r="E197" s="10" t="s">
        <v>314</v>
      </c>
      <c r="F197" s="7" t="s">
        <v>288</v>
      </c>
      <c r="G197" s="7">
        <v>2</v>
      </c>
      <c r="H197" s="7" t="s">
        <v>79</v>
      </c>
      <c r="I197" s="7">
        <v>27</v>
      </c>
      <c r="J197" s="8" t="s">
        <v>98</v>
      </c>
      <c r="K197" s="7">
        <v>2703</v>
      </c>
      <c r="L197" s="8" t="s">
        <v>225</v>
      </c>
      <c r="M197" s="7" t="s">
        <v>234</v>
      </c>
      <c r="N197" s="8" t="s">
        <v>235</v>
      </c>
      <c r="O197" s="7" t="s">
        <v>344</v>
      </c>
      <c r="P197" s="8" t="s">
        <v>345</v>
      </c>
      <c r="Q197" s="7" t="s">
        <v>346</v>
      </c>
      <c r="R197" s="8" t="s">
        <v>347</v>
      </c>
      <c r="S197" s="11">
        <v>43733</v>
      </c>
      <c r="T197" s="12">
        <v>8</v>
      </c>
      <c r="U197" s="12">
        <v>3.52</v>
      </c>
      <c r="V197" s="12">
        <v>6.85</v>
      </c>
      <c r="W197" s="12">
        <v>6.21</v>
      </c>
      <c r="X197" s="12">
        <v>6.8</v>
      </c>
      <c r="Y197" s="12">
        <v>219</v>
      </c>
      <c r="Z197" s="12">
        <v>288</v>
      </c>
      <c r="AA197" s="12">
        <v>24.3</v>
      </c>
      <c r="AB197" s="12">
        <v>28.2</v>
      </c>
      <c r="AC197" s="12">
        <v>139</v>
      </c>
      <c r="AD197" s="12">
        <v>41.9</v>
      </c>
      <c r="AE197" s="12" t="s">
        <v>582</v>
      </c>
      <c r="AF197" s="12" t="s">
        <v>88</v>
      </c>
      <c r="AG197" s="12" t="s">
        <v>375</v>
      </c>
      <c r="AH197" s="12" t="s">
        <v>564</v>
      </c>
      <c r="AI197" s="12">
        <v>0.153</v>
      </c>
      <c r="AJ197" s="12">
        <v>2.7774193548387101</v>
      </c>
      <c r="AK197" s="12">
        <v>4.4999999999999998E-2</v>
      </c>
      <c r="AL197" s="12">
        <v>338</v>
      </c>
      <c r="AM197" s="12">
        <v>0.3</v>
      </c>
      <c r="AN197" s="12">
        <v>5</v>
      </c>
      <c r="AO197" s="12">
        <v>4.117647058823529</v>
      </c>
      <c r="AP197" s="12">
        <v>0.83499999999999996</v>
      </c>
      <c r="AQ197" s="12" t="s">
        <v>375</v>
      </c>
      <c r="AR197" s="12" t="s">
        <v>88</v>
      </c>
      <c r="AS197" s="12" t="s">
        <v>88</v>
      </c>
      <c r="AT197" s="12" t="s">
        <v>88</v>
      </c>
      <c r="AU197" s="12" t="s">
        <v>88</v>
      </c>
      <c r="AV197" s="12" t="s">
        <v>582</v>
      </c>
      <c r="AW197" s="12" t="s">
        <v>642</v>
      </c>
      <c r="AX197" s="12" t="s">
        <v>619</v>
      </c>
      <c r="AY197" s="12">
        <v>110</v>
      </c>
      <c r="AZ197" s="12" t="s">
        <v>88</v>
      </c>
      <c r="BA197" s="12" t="s">
        <v>582</v>
      </c>
      <c r="BB197" s="12">
        <v>0.53700000000000003</v>
      </c>
      <c r="BC197" s="12">
        <v>0.113</v>
      </c>
      <c r="BD197" s="12" t="s">
        <v>582</v>
      </c>
      <c r="BE197" s="12">
        <v>12.8</v>
      </c>
      <c r="BF197" s="12" t="s">
        <v>533</v>
      </c>
      <c r="BG197" s="12" t="s">
        <v>564</v>
      </c>
      <c r="BH197" s="12" t="s">
        <v>564</v>
      </c>
      <c r="BI197" s="12">
        <v>0.42399999999999999</v>
      </c>
      <c r="BJ197" s="12" t="s">
        <v>586</v>
      </c>
      <c r="BK197" s="12">
        <v>10.7</v>
      </c>
      <c r="BL197" s="12">
        <v>59</v>
      </c>
      <c r="BM197" s="12">
        <v>99.4</v>
      </c>
      <c r="BN197" s="12">
        <v>0.106</v>
      </c>
      <c r="BO197" s="12">
        <v>7.8E-2</v>
      </c>
      <c r="BP197" s="12">
        <v>6.4000000000000001E-2</v>
      </c>
      <c r="BQ197" s="12" t="s">
        <v>88</v>
      </c>
      <c r="BR197" s="12" t="s">
        <v>88</v>
      </c>
      <c r="BS197" s="12">
        <v>3.5000000000000003E-2</v>
      </c>
      <c r="BT197" s="12">
        <f t="shared" si="10"/>
        <v>4.2476544000000001</v>
      </c>
      <c r="BU197" s="12">
        <f t="shared" si="11"/>
        <v>34.265087999999999</v>
      </c>
      <c r="BV197" s="6"/>
      <c r="BW197" s="13"/>
      <c r="BX197" s="13"/>
    </row>
    <row r="198" spans="1:76" ht="30" customHeight="1" x14ac:dyDescent="0.2">
      <c r="A198" s="6">
        <v>2019</v>
      </c>
      <c r="B198" s="7" t="s">
        <v>133</v>
      </c>
      <c r="C198" s="8" t="s">
        <v>524</v>
      </c>
      <c r="D198" s="9">
        <v>736</v>
      </c>
      <c r="E198" s="10" t="s">
        <v>343</v>
      </c>
      <c r="F198" s="7" t="s">
        <v>288</v>
      </c>
      <c r="G198" s="7">
        <v>2</v>
      </c>
      <c r="H198" s="7" t="s">
        <v>79</v>
      </c>
      <c r="I198" s="7">
        <v>27</v>
      </c>
      <c r="J198" s="8" t="s">
        <v>98</v>
      </c>
      <c r="K198" s="7">
        <v>2703</v>
      </c>
      <c r="L198" s="8" t="s">
        <v>225</v>
      </c>
      <c r="M198" s="7" t="s">
        <v>234</v>
      </c>
      <c r="N198" s="8" t="s">
        <v>235</v>
      </c>
      <c r="O198" s="7" t="s">
        <v>344</v>
      </c>
      <c r="P198" s="8" t="s">
        <v>345</v>
      </c>
      <c r="Q198" s="7" t="s">
        <v>346</v>
      </c>
      <c r="R198" s="8" t="s">
        <v>347</v>
      </c>
      <c r="S198" s="11">
        <v>43733</v>
      </c>
      <c r="T198" s="12">
        <v>12.5</v>
      </c>
      <c r="U198" s="12">
        <v>14.62</v>
      </c>
      <c r="V198" s="12">
        <v>7.61</v>
      </c>
      <c r="W198" s="12">
        <v>6.54</v>
      </c>
      <c r="X198" s="12">
        <v>7.6</v>
      </c>
      <c r="Y198" s="12">
        <v>526</v>
      </c>
      <c r="Z198" s="12">
        <v>661</v>
      </c>
      <c r="AA198" s="12">
        <v>24.6</v>
      </c>
      <c r="AB198" s="12">
        <v>26.2</v>
      </c>
      <c r="AC198" s="12">
        <v>13.5</v>
      </c>
      <c r="AD198" s="12">
        <v>2</v>
      </c>
      <c r="AE198" s="12" t="s">
        <v>582</v>
      </c>
      <c r="AF198" s="12" t="s">
        <v>88</v>
      </c>
      <c r="AG198" s="12" t="s">
        <v>375</v>
      </c>
      <c r="AH198" s="12" t="s">
        <v>564</v>
      </c>
      <c r="AI198" s="12">
        <v>0.153</v>
      </c>
      <c r="AJ198" s="12">
        <v>3.2064516129032254</v>
      </c>
      <c r="AK198" s="12">
        <v>0.02</v>
      </c>
      <c r="AL198" s="12">
        <v>20</v>
      </c>
      <c r="AM198" s="12">
        <v>0.1</v>
      </c>
      <c r="AN198" s="12">
        <v>5</v>
      </c>
      <c r="AO198" s="12">
        <v>4.117647058823529</v>
      </c>
      <c r="AP198" s="12">
        <v>0.05</v>
      </c>
      <c r="AQ198" s="12" t="s">
        <v>375</v>
      </c>
      <c r="AR198" s="12" t="s">
        <v>88</v>
      </c>
      <c r="AS198" s="12" t="s">
        <v>88</v>
      </c>
      <c r="AT198" s="12" t="s">
        <v>88</v>
      </c>
      <c r="AU198" s="12" t="s">
        <v>88</v>
      </c>
      <c r="AV198" s="12" t="s">
        <v>582</v>
      </c>
      <c r="AW198" s="12" t="s">
        <v>642</v>
      </c>
      <c r="AX198" s="12" t="s">
        <v>619</v>
      </c>
      <c r="AY198" s="12">
        <v>214</v>
      </c>
      <c r="AZ198" s="12" t="s">
        <v>88</v>
      </c>
      <c r="BA198" s="12" t="s">
        <v>582</v>
      </c>
      <c r="BB198" s="12">
        <v>0.46800000000000003</v>
      </c>
      <c r="BC198" s="12" t="s">
        <v>582</v>
      </c>
      <c r="BD198" s="12" t="s">
        <v>582</v>
      </c>
      <c r="BE198" s="12">
        <v>0.88300000000000001</v>
      </c>
      <c r="BF198" s="12" t="s">
        <v>533</v>
      </c>
      <c r="BG198" s="12" t="s">
        <v>564</v>
      </c>
      <c r="BH198" s="12" t="s">
        <v>564</v>
      </c>
      <c r="BI198" s="12" t="s">
        <v>574</v>
      </c>
      <c r="BJ198" s="12" t="s">
        <v>586</v>
      </c>
      <c r="BK198" s="12">
        <v>51.3</v>
      </c>
      <c r="BL198" s="12">
        <v>225</v>
      </c>
      <c r="BM198" s="12">
        <v>296</v>
      </c>
      <c r="BN198" s="12">
        <v>0.10199999999999999</v>
      </c>
      <c r="BO198" s="12">
        <v>0.108</v>
      </c>
      <c r="BP198" s="12">
        <v>0.106</v>
      </c>
      <c r="BQ198" s="12" t="s">
        <v>88</v>
      </c>
      <c r="BR198" s="12" t="s">
        <v>88</v>
      </c>
      <c r="BS198" s="12">
        <v>1.0999999999999999E-2</v>
      </c>
      <c r="BT198" s="12">
        <f t="shared" si="10"/>
        <v>1.3157999999999999</v>
      </c>
      <c r="BU198" s="12">
        <f t="shared" si="11"/>
        <v>13.157999999999999</v>
      </c>
      <c r="BV198" s="6"/>
      <c r="BW198" s="13"/>
      <c r="BX198" s="13"/>
    </row>
    <row r="199" spans="1:76" ht="30" customHeight="1" x14ac:dyDescent="0.2">
      <c r="A199" s="6">
        <v>2019</v>
      </c>
      <c r="B199" s="7" t="s">
        <v>128</v>
      </c>
      <c r="C199" s="8" t="s">
        <v>524</v>
      </c>
      <c r="D199" s="9">
        <v>736</v>
      </c>
      <c r="E199" s="10" t="s">
        <v>343</v>
      </c>
      <c r="F199" s="7" t="s">
        <v>288</v>
      </c>
      <c r="G199" s="7">
        <v>2</v>
      </c>
      <c r="H199" s="7" t="s">
        <v>79</v>
      </c>
      <c r="I199" s="7">
        <v>27</v>
      </c>
      <c r="J199" s="8" t="s">
        <v>98</v>
      </c>
      <c r="K199" s="7">
        <v>2703</v>
      </c>
      <c r="L199" s="8" t="s">
        <v>225</v>
      </c>
      <c r="M199" s="7" t="s">
        <v>234</v>
      </c>
      <c r="N199" s="8" t="s">
        <v>235</v>
      </c>
      <c r="O199" s="7" t="s">
        <v>344</v>
      </c>
      <c r="P199" s="8" t="s">
        <v>345</v>
      </c>
      <c r="Q199" s="7" t="s">
        <v>346</v>
      </c>
      <c r="R199" s="8" t="s">
        <v>347</v>
      </c>
      <c r="S199" s="11">
        <v>43676</v>
      </c>
      <c r="T199" s="12">
        <v>24</v>
      </c>
      <c r="U199" s="12">
        <v>0.56999999999999995</v>
      </c>
      <c r="V199" s="12">
        <v>6.91</v>
      </c>
      <c r="W199" s="12">
        <v>6.91</v>
      </c>
      <c r="X199" s="12" t="s">
        <v>88</v>
      </c>
      <c r="Y199" s="12">
        <v>164.8</v>
      </c>
      <c r="Z199" s="12" t="s">
        <v>88</v>
      </c>
      <c r="AA199" s="12">
        <v>26</v>
      </c>
      <c r="AB199" s="12">
        <v>27</v>
      </c>
      <c r="AC199" s="12">
        <v>12</v>
      </c>
      <c r="AD199" s="12">
        <v>2</v>
      </c>
      <c r="AE199" s="12" t="s">
        <v>582</v>
      </c>
      <c r="AF199" s="12" t="s">
        <v>88</v>
      </c>
      <c r="AG199" s="12" t="s">
        <v>258</v>
      </c>
      <c r="AH199" s="12" t="s">
        <v>564</v>
      </c>
      <c r="AI199" s="12">
        <v>0.153</v>
      </c>
      <c r="AJ199" s="12">
        <v>1.1290322580645162</v>
      </c>
      <c r="AK199" s="12">
        <v>0.02</v>
      </c>
      <c r="AL199" s="12">
        <v>8</v>
      </c>
      <c r="AM199" s="12" t="s">
        <v>259</v>
      </c>
      <c r="AN199" s="12">
        <v>5</v>
      </c>
      <c r="AO199" s="12">
        <v>4.117647058823529</v>
      </c>
      <c r="AP199" s="12">
        <v>0.05</v>
      </c>
      <c r="AQ199" s="12" t="s">
        <v>258</v>
      </c>
      <c r="AR199" s="12" t="s">
        <v>88</v>
      </c>
      <c r="AS199" s="12" t="s">
        <v>88</v>
      </c>
      <c r="AT199" s="12" t="s">
        <v>88</v>
      </c>
      <c r="AU199" s="12" t="s">
        <v>88</v>
      </c>
      <c r="AV199" s="12" t="s">
        <v>582</v>
      </c>
      <c r="AW199" s="12">
        <v>13.4</v>
      </c>
      <c r="AX199" s="12" t="s">
        <v>623</v>
      </c>
      <c r="AY199" s="12">
        <v>45.6</v>
      </c>
      <c r="AZ199" s="12" t="s">
        <v>88</v>
      </c>
      <c r="BA199" s="12" t="s">
        <v>363</v>
      </c>
      <c r="BB199" s="12" t="s">
        <v>582</v>
      </c>
      <c r="BC199" s="12" t="s">
        <v>582</v>
      </c>
      <c r="BD199" s="12" t="s">
        <v>363</v>
      </c>
      <c r="BE199" s="12" t="s">
        <v>627</v>
      </c>
      <c r="BF199" s="12" t="s">
        <v>366</v>
      </c>
      <c r="BG199" s="12" t="s">
        <v>564</v>
      </c>
      <c r="BH199" s="12" t="s">
        <v>564</v>
      </c>
      <c r="BI199" s="12" t="s">
        <v>620</v>
      </c>
      <c r="BJ199" s="12" t="s">
        <v>586</v>
      </c>
      <c r="BK199" s="12">
        <v>12.8</v>
      </c>
      <c r="BL199" s="12">
        <v>62.7</v>
      </c>
      <c r="BM199" s="12">
        <v>68.8</v>
      </c>
      <c r="BN199" s="12">
        <v>0.04</v>
      </c>
      <c r="BO199" s="12">
        <v>3.2000000000000001E-2</v>
      </c>
      <c r="BP199" s="12">
        <v>0.03</v>
      </c>
      <c r="BQ199" s="12" t="s">
        <v>88</v>
      </c>
      <c r="BR199" s="12" t="s">
        <v>88</v>
      </c>
      <c r="BS199" s="12" t="s">
        <v>628</v>
      </c>
      <c r="BT199" s="12">
        <f t="shared" si="10"/>
        <v>9.8496E-2</v>
      </c>
      <c r="BU199" s="12">
        <f t="shared" si="11"/>
        <v>0.393984</v>
      </c>
      <c r="BV199" s="6"/>
      <c r="BW199" s="13"/>
      <c r="BX199" s="13"/>
    </row>
    <row r="200" spans="1:76" ht="30" customHeight="1" x14ac:dyDescent="0.2">
      <c r="A200" s="6">
        <v>2019</v>
      </c>
      <c r="B200" s="7" t="s">
        <v>159</v>
      </c>
      <c r="C200" s="8" t="s">
        <v>643</v>
      </c>
      <c r="D200" s="9">
        <v>42</v>
      </c>
      <c r="E200" s="7" t="s">
        <v>301</v>
      </c>
      <c r="F200" s="7" t="s">
        <v>241</v>
      </c>
      <c r="G200" s="7">
        <v>2</v>
      </c>
      <c r="H200" s="7" t="s">
        <v>79</v>
      </c>
      <c r="I200" s="7">
        <v>26</v>
      </c>
      <c r="J200" s="8" t="s">
        <v>80</v>
      </c>
      <c r="K200" s="7">
        <v>2621</v>
      </c>
      <c r="L200" s="8" t="s">
        <v>152</v>
      </c>
      <c r="M200" s="7" t="s">
        <v>153</v>
      </c>
      <c r="N200" s="8" t="s">
        <v>154</v>
      </c>
      <c r="O200" s="7" t="s">
        <v>644</v>
      </c>
      <c r="P200" s="8" t="s">
        <v>645</v>
      </c>
      <c r="Q200" s="7" t="s">
        <v>646</v>
      </c>
      <c r="R200" s="8" t="s">
        <v>647</v>
      </c>
      <c r="S200" s="11">
        <v>43670</v>
      </c>
      <c r="T200" s="12">
        <v>24</v>
      </c>
      <c r="U200" s="12">
        <v>13.62</v>
      </c>
      <c r="V200" s="12">
        <v>8.3699999999999992</v>
      </c>
      <c r="W200" s="12">
        <v>7.95</v>
      </c>
      <c r="X200" s="12">
        <v>8.51</v>
      </c>
      <c r="Y200" s="12">
        <v>11150</v>
      </c>
      <c r="Z200" s="12">
        <v>27020</v>
      </c>
      <c r="AA200" s="12">
        <v>28.4</v>
      </c>
      <c r="AB200" s="12">
        <v>35.4</v>
      </c>
      <c r="AC200" s="12">
        <v>7682</v>
      </c>
      <c r="AD200" s="12">
        <v>4028</v>
      </c>
      <c r="AE200" s="12">
        <v>2.09</v>
      </c>
      <c r="AF200" s="12" t="s">
        <v>88</v>
      </c>
      <c r="AG200" s="12">
        <v>27</v>
      </c>
      <c r="AH200" s="12">
        <v>3.72</v>
      </c>
      <c r="AI200" s="12">
        <v>43.4</v>
      </c>
      <c r="AJ200" s="12">
        <v>87.387096774193552</v>
      </c>
      <c r="AK200" s="12">
        <v>0.02</v>
      </c>
      <c r="AL200" s="12">
        <v>684</v>
      </c>
      <c r="AM200" s="12">
        <v>8</v>
      </c>
      <c r="AN200" s="12">
        <v>1000</v>
      </c>
      <c r="AO200" s="12">
        <v>823.52941176470586</v>
      </c>
      <c r="AP200" s="12">
        <v>4.2300000000000004</v>
      </c>
      <c r="AQ200" s="12" t="s">
        <v>258</v>
      </c>
      <c r="AR200" s="12" t="s">
        <v>362</v>
      </c>
      <c r="AS200" s="12" t="s">
        <v>88</v>
      </c>
      <c r="AT200" s="12">
        <v>4.12</v>
      </c>
      <c r="AU200" s="12" t="s">
        <v>88</v>
      </c>
      <c r="AV200" s="12">
        <v>5.6000000000000001E-2</v>
      </c>
      <c r="AW200" s="12">
        <v>1000</v>
      </c>
      <c r="AX200" s="12">
        <v>12.6</v>
      </c>
      <c r="AY200" s="12">
        <v>44.4</v>
      </c>
      <c r="AZ200" s="12">
        <v>5.03</v>
      </c>
      <c r="BA200" s="12" t="s">
        <v>363</v>
      </c>
      <c r="BB200" s="12">
        <v>0.85899999999999999</v>
      </c>
      <c r="BC200" s="12">
        <v>7.0000000000000007E-2</v>
      </c>
      <c r="BD200" s="12">
        <v>0.60899999999999999</v>
      </c>
      <c r="BE200" s="12" t="s">
        <v>88</v>
      </c>
      <c r="BF200" s="12" t="s">
        <v>366</v>
      </c>
      <c r="BG200" s="12">
        <v>0.39400000000000002</v>
      </c>
      <c r="BH200" s="12" t="s">
        <v>88</v>
      </c>
      <c r="BI200" s="12" t="s">
        <v>620</v>
      </c>
      <c r="BJ200" s="12" t="s">
        <v>586</v>
      </c>
      <c r="BK200" s="12" t="s">
        <v>648</v>
      </c>
      <c r="BL200" s="12">
        <v>383</v>
      </c>
      <c r="BM200" s="12">
        <v>816</v>
      </c>
      <c r="BN200" s="12">
        <v>74.400000000000006</v>
      </c>
      <c r="BO200" s="12">
        <v>36.9</v>
      </c>
      <c r="BP200" s="12">
        <v>23.9</v>
      </c>
      <c r="BQ200" s="12">
        <v>0.504</v>
      </c>
      <c r="BR200" s="12">
        <v>0.82399999999999995</v>
      </c>
      <c r="BS200" s="12">
        <v>3.2000000000000001E-2</v>
      </c>
      <c r="BT200" s="12">
        <f t="shared" si="10"/>
        <v>4740.0215039999994</v>
      </c>
      <c r="BU200" s="12">
        <f t="shared" si="11"/>
        <v>804.90931199999989</v>
      </c>
      <c r="BV200" s="6"/>
      <c r="BW200" s="13"/>
      <c r="BX200" s="13"/>
    </row>
    <row r="201" spans="1:76" ht="30" customHeight="1" x14ac:dyDescent="0.2">
      <c r="A201" s="6">
        <v>2019</v>
      </c>
      <c r="B201" s="7" t="s">
        <v>159</v>
      </c>
      <c r="C201" s="8" t="s">
        <v>643</v>
      </c>
      <c r="D201" s="9">
        <v>113</v>
      </c>
      <c r="E201" s="7" t="s">
        <v>301</v>
      </c>
      <c r="F201" s="7" t="s">
        <v>241</v>
      </c>
      <c r="G201" s="7">
        <v>2</v>
      </c>
      <c r="H201" s="7" t="s">
        <v>79</v>
      </c>
      <c r="I201" s="7">
        <v>26</v>
      </c>
      <c r="J201" s="8" t="s">
        <v>80</v>
      </c>
      <c r="K201" s="7">
        <v>2621</v>
      </c>
      <c r="L201" s="8" t="s">
        <v>152</v>
      </c>
      <c r="M201" s="7" t="s">
        <v>153</v>
      </c>
      <c r="N201" s="8" t="s">
        <v>154</v>
      </c>
      <c r="O201" s="7" t="s">
        <v>644</v>
      </c>
      <c r="P201" s="8" t="s">
        <v>645</v>
      </c>
      <c r="Q201" s="7" t="s">
        <v>649</v>
      </c>
      <c r="R201" s="8" t="s">
        <v>650</v>
      </c>
      <c r="S201" s="11">
        <v>43670</v>
      </c>
      <c r="T201" s="12">
        <v>24</v>
      </c>
      <c r="U201" s="12">
        <v>8.15</v>
      </c>
      <c r="V201" s="12">
        <v>8.35</v>
      </c>
      <c r="W201" s="12">
        <v>8.1</v>
      </c>
      <c r="X201" s="12">
        <v>8.26</v>
      </c>
      <c r="Y201" s="12">
        <v>13930</v>
      </c>
      <c r="Z201" s="12">
        <v>16770</v>
      </c>
      <c r="AA201" s="12">
        <v>27.9</v>
      </c>
      <c r="AB201" s="12">
        <v>32.700000000000003</v>
      </c>
      <c r="AC201" s="12">
        <v>5485</v>
      </c>
      <c r="AD201" s="12">
        <v>1843</v>
      </c>
      <c r="AE201" s="12">
        <v>1.54</v>
      </c>
      <c r="AF201" s="12" t="s">
        <v>88</v>
      </c>
      <c r="AG201" s="12">
        <v>22</v>
      </c>
      <c r="AH201" s="12">
        <v>1.32</v>
      </c>
      <c r="AI201" s="12">
        <v>24.4</v>
      </c>
      <c r="AJ201" s="12">
        <v>81.741935483870961</v>
      </c>
      <c r="AK201" s="12">
        <v>0.02</v>
      </c>
      <c r="AL201" s="12">
        <v>184</v>
      </c>
      <c r="AM201" s="12">
        <v>0.6</v>
      </c>
      <c r="AN201" s="12">
        <v>1000</v>
      </c>
      <c r="AO201" s="12">
        <v>823.52941176470586</v>
      </c>
      <c r="AP201" s="12">
        <v>4.12</v>
      </c>
      <c r="AQ201" s="12" t="s">
        <v>258</v>
      </c>
      <c r="AR201" s="12" t="s">
        <v>362</v>
      </c>
      <c r="AS201" s="12" t="s">
        <v>88</v>
      </c>
      <c r="AT201" s="12">
        <v>3.06</v>
      </c>
      <c r="AU201" s="12" t="s">
        <v>88</v>
      </c>
      <c r="AV201" s="12" t="s">
        <v>582</v>
      </c>
      <c r="AW201" s="12">
        <v>1000</v>
      </c>
      <c r="AX201" s="12">
        <v>7.62</v>
      </c>
      <c r="AY201" s="12">
        <v>43</v>
      </c>
      <c r="AZ201" s="12">
        <v>1.68</v>
      </c>
      <c r="BA201" s="12" t="s">
        <v>363</v>
      </c>
      <c r="BB201" s="12">
        <v>0.495</v>
      </c>
      <c r="BC201" s="12" t="s">
        <v>363</v>
      </c>
      <c r="BD201" s="12">
        <v>0.498</v>
      </c>
      <c r="BE201" s="12" t="s">
        <v>88</v>
      </c>
      <c r="BF201" s="12" t="s">
        <v>366</v>
      </c>
      <c r="BG201" s="12">
        <v>0.32400000000000001</v>
      </c>
      <c r="BH201" s="12" t="s">
        <v>88</v>
      </c>
      <c r="BI201" s="12" t="s">
        <v>620</v>
      </c>
      <c r="BJ201" s="12" t="s">
        <v>586</v>
      </c>
      <c r="BK201" s="12">
        <v>52.8</v>
      </c>
      <c r="BL201" s="12">
        <v>307</v>
      </c>
      <c r="BM201" s="12">
        <v>684</v>
      </c>
      <c r="BN201" s="12">
        <v>124</v>
      </c>
      <c r="BO201" s="12">
        <v>53</v>
      </c>
      <c r="BP201" s="12">
        <v>27</v>
      </c>
      <c r="BQ201" s="12" t="s">
        <v>651</v>
      </c>
      <c r="BR201" s="12">
        <v>0.50800000000000001</v>
      </c>
      <c r="BS201" s="12">
        <v>0.03</v>
      </c>
      <c r="BT201" s="12">
        <f t="shared" si="10"/>
        <v>1297.7668800000001</v>
      </c>
      <c r="BU201" s="12">
        <f t="shared" si="11"/>
        <v>129.56544</v>
      </c>
      <c r="BV201" s="6"/>
      <c r="BW201" s="13"/>
      <c r="BX201" s="13"/>
    </row>
    <row r="202" spans="1:76" ht="30" customHeight="1" x14ac:dyDescent="0.2">
      <c r="A202" s="6">
        <v>2019</v>
      </c>
      <c r="B202" s="7" t="s">
        <v>171</v>
      </c>
      <c r="C202" s="8" t="s">
        <v>643</v>
      </c>
      <c r="D202" s="9">
        <v>347</v>
      </c>
      <c r="E202" s="10" t="s">
        <v>91</v>
      </c>
      <c r="F202" s="7" t="s">
        <v>78</v>
      </c>
      <c r="G202" s="7">
        <v>2</v>
      </c>
      <c r="H202" s="7" t="s">
        <v>79</v>
      </c>
      <c r="I202" s="7">
        <v>26</v>
      </c>
      <c r="J202" s="8" t="s">
        <v>80</v>
      </c>
      <c r="K202" s="7">
        <v>2620</v>
      </c>
      <c r="L202" s="8" t="s">
        <v>81</v>
      </c>
      <c r="M202" s="7" t="s">
        <v>82</v>
      </c>
      <c r="N202" s="8" t="s">
        <v>83</v>
      </c>
      <c r="O202" s="7" t="s">
        <v>92</v>
      </c>
      <c r="P202" s="8" t="s">
        <v>93</v>
      </c>
      <c r="Q202" s="7" t="s">
        <v>652</v>
      </c>
      <c r="R202" s="8" t="s">
        <v>653</v>
      </c>
      <c r="S202" s="11">
        <v>43671</v>
      </c>
      <c r="T202" s="12">
        <v>24</v>
      </c>
      <c r="U202" s="12">
        <v>0.14000000000000001</v>
      </c>
      <c r="V202" s="12">
        <v>8.7200000000000006</v>
      </c>
      <c r="W202" s="12">
        <v>8.34</v>
      </c>
      <c r="X202" s="12">
        <v>8.52</v>
      </c>
      <c r="Y202" s="12">
        <v>9390</v>
      </c>
      <c r="Z202" s="12">
        <v>10520</v>
      </c>
      <c r="AA202" s="12">
        <v>16.600000000000001</v>
      </c>
      <c r="AB202" s="12">
        <v>21.2</v>
      </c>
      <c r="AC202" s="12">
        <v>1153</v>
      </c>
      <c r="AD202" s="12">
        <v>330</v>
      </c>
      <c r="AE202" s="12">
        <v>0.28999999999999998</v>
      </c>
      <c r="AF202" s="12" t="s">
        <v>88</v>
      </c>
      <c r="AG202" s="12" t="s">
        <v>258</v>
      </c>
      <c r="AH202" s="12">
        <v>0.50600000000000001</v>
      </c>
      <c r="AI202" s="12">
        <v>6.8</v>
      </c>
      <c r="AJ202" s="12">
        <v>11.24516129032258</v>
      </c>
      <c r="AK202" s="12">
        <v>0.45</v>
      </c>
      <c r="AL202" s="12">
        <v>10</v>
      </c>
      <c r="AM202" s="12">
        <v>0.1</v>
      </c>
      <c r="AN202" s="12">
        <v>842</v>
      </c>
      <c r="AO202" s="12">
        <v>644</v>
      </c>
      <c r="AP202" s="12">
        <v>9.85</v>
      </c>
      <c r="AQ202" s="12" t="s">
        <v>258</v>
      </c>
      <c r="AR202" s="12" t="s">
        <v>362</v>
      </c>
      <c r="AS202" s="12" t="s">
        <v>88</v>
      </c>
      <c r="AT202" s="12">
        <v>0.70899999999999996</v>
      </c>
      <c r="AU202" s="12" t="s">
        <v>88</v>
      </c>
      <c r="AV202" s="12" t="s">
        <v>582</v>
      </c>
      <c r="AW202" s="12">
        <v>751</v>
      </c>
      <c r="AX202" s="12">
        <v>6.59</v>
      </c>
      <c r="AY202" s="12">
        <v>14.8</v>
      </c>
      <c r="AZ202" s="12" t="s">
        <v>619</v>
      </c>
      <c r="BA202" s="12" t="s">
        <v>363</v>
      </c>
      <c r="BB202" s="12" t="s">
        <v>582</v>
      </c>
      <c r="BC202" s="12" t="s">
        <v>582</v>
      </c>
      <c r="BD202" s="12">
        <v>0.2</v>
      </c>
      <c r="BE202" s="12" t="s">
        <v>88</v>
      </c>
      <c r="BF202" s="12" t="s">
        <v>366</v>
      </c>
      <c r="BG202" s="12">
        <v>0.13</v>
      </c>
      <c r="BH202" s="12" t="s">
        <v>88</v>
      </c>
      <c r="BI202" s="12" t="s">
        <v>620</v>
      </c>
      <c r="BJ202" s="12" t="s">
        <v>586</v>
      </c>
      <c r="BK202" s="12" t="s">
        <v>648</v>
      </c>
      <c r="BL202" s="12">
        <v>180</v>
      </c>
      <c r="BM202" s="12">
        <v>460</v>
      </c>
      <c r="BN202" s="12">
        <v>50.4</v>
      </c>
      <c r="BO202" s="12">
        <v>23.5</v>
      </c>
      <c r="BP202" s="12">
        <v>1.1100000000000001</v>
      </c>
      <c r="BQ202" s="12" t="s">
        <v>651</v>
      </c>
      <c r="BR202" s="12">
        <v>2.4300000000000002</v>
      </c>
      <c r="BS202" s="12">
        <v>0.01</v>
      </c>
      <c r="BT202" s="12">
        <f t="shared" si="10"/>
        <v>3.9916800000000006</v>
      </c>
      <c r="BU202" s="12">
        <f t="shared" si="11"/>
        <v>0.12096</v>
      </c>
      <c r="BV202" s="6"/>
      <c r="BW202" s="13"/>
      <c r="BX202" s="13"/>
    </row>
    <row r="203" spans="1:76" ht="30" customHeight="1" x14ac:dyDescent="0.2">
      <c r="A203" s="6">
        <v>2019</v>
      </c>
      <c r="B203" s="7" t="s">
        <v>171</v>
      </c>
      <c r="C203" s="8" t="s">
        <v>643</v>
      </c>
      <c r="D203" s="9">
        <v>347</v>
      </c>
      <c r="E203" s="10" t="s">
        <v>91</v>
      </c>
      <c r="F203" s="7" t="s">
        <v>78</v>
      </c>
      <c r="G203" s="7">
        <v>2</v>
      </c>
      <c r="H203" s="7" t="s">
        <v>79</v>
      </c>
      <c r="I203" s="7">
        <v>26</v>
      </c>
      <c r="J203" s="8" t="s">
        <v>80</v>
      </c>
      <c r="K203" s="7">
        <v>2620</v>
      </c>
      <c r="L203" s="8" t="s">
        <v>81</v>
      </c>
      <c r="M203" s="7" t="s">
        <v>82</v>
      </c>
      <c r="N203" s="8" t="s">
        <v>83</v>
      </c>
      <c r="O203" s="7" t="s">
        <v>92</v>
      </c>
      <c r="P203" s="8" t="s">
        <v>93</v>
      </c>
      <c r="Q203" s="7" t="s">
        <v>652</v>
      </c>
      <c r="R203" s="8" t="s">
        <v>653</v>
      </c>
      <c r="S203" s="11">
        <v>43671</v>
      </c>
      <c r="T203" s="12">
        <v>24</v>
      </c>
      <c r="U203" s="12">
        <v>0.23</v>
      </c>
      <c r="V203" s="12">
        <v>7.6</v>
      </c>
      <c r="W203" s="12">
        <v>5.16</v>
      </c>
      <c r="X203" s="12">
        <v>8.11</v>
      </c>
      <c r="Y203" s="12">
        <v>7580</v>
      </c>
      <c r="Z203" s="12">
        <v>8250</v>
      </c>
      <c r="AA203" s="12">
        <v>13.6</v>
      </c>
      <c r="AB203" s="12">
        <v>18.5</v>
      </c>
      <c r="AC203" s="12">
        <v>394</v>
      </c>
      <c r="AD203" s="12">
        <v>117</v>
      </c>
      <c r="AE203" s="12" t="s">
        <v>582</v>
      </c>
      <c r="AF203" s="12" t="s">
        <v>88</v>
      </c>
      <c r="AG203" s="12" t="s">
        <v>258</v>
      </c>
      <c r="AH203" s="12">
        <v>1.56</v>
      </c>
      <c r="AI203" s="12">
        <v>0.153</v>
      </c>
      <c r="AJ203" s="12">
        <v>3.5677419354838711</v>
      </c>
      <c r="AK203" s="12">
        <v>1.4</v>
      </c>
      <c r="AL203" s="12">
        <v>59</v>
      </c>
      <c r="AM203" s="12">
        <v>0.3</v>
      </c>
      <c r="AN203" s="12">
        <v>235</v>
      </c>
      <c r="AO203" s="12">
        <v>170.47058823529412</v>
      </c>
      <c r="AP203" s="12">
        <v>0.05</v>
      </c>
      <c r="AQ203" s="12" t="s">
        <v>258</v>
      </c>
      <c r="AR203" s="12" t="s">
        <v>362</v>
      </c>
      <c r="AS203" s="12" t="s">
        <v>88</v>
      </c>
      <c r="AT203" s="12" t="s">
        <v>654</v>
      </c>
      <c r="AU203" s="12" t="s">
        <v>88</v>
      </c>
      <c r="AV203" s="12" t="s">
        <v>582</v>
      </c>
      <c r="AW203" s="12">
        <v>826</v>
      </c>
      <c r="AX203" s="12">
        <v>1.01</v>
      </c>
      <c r="AY203" s="12">
        <v>2720</v>
      </c>
      <c r="AZ203" s="12">
        <v>4.97</v>
      </c>
      <c r="BA203" s="12" t="s">
        <v>363</v>
      </c>
      <c r="BB203" s="12">
        <v>0.15</v>
      </c>
      <c r="BC203" s="12" t="s">
        <v>582</v>
      </c>
      <c r="BD203" s="12" t="s">
        <v>363</v>
      </c>
      <c r="BE203" s="12" t="s">
        <v>88</v>
      </c>
      <c r="BF203" s="12" t="s">
        <v>366</v>
      </c>
      <c r="BG203" s="12">
        <v>0.21</v>
      </c>
      <c r="BH203" s="12" t="s">
        <v>88</v>
      </c>
      <c r="BI203" s="12" t="s">
        <v>620</v>
      </c>
      <c r="BJ203" s="12">
        <v>22.2</v>
      </c>
      <c r="BK203" s="12">
        <v>415</v>
      </c>
      <c r="BL203" s="12">
        <v>483</v>
      </c>
      <c r="BM203" s="12">
        <v>660</v>
      </c>
      <c r="BN203" s="12">
        <v>6.61</v>
      </c>
      <c r="BO203" s="12">
        <v>2</v>
      </c>
      <c r="BP203" s="12">
        <v>0.74</v>
      </c>
      <c r="BQ203" s="12" t="s">
        <v>651</v>
      </c>
      <c r="BR203" s="12">
        <v>4.6399999999999997</v>
      </c>
      <c r="BS203" s="12" t="s">
        <v>628</v>
      </c>
      <c r="BT203" s="12">
        <f t="shared" si="10"/>
        <v>2.325024</v>
      </c>
      <c r="BU203" s="12">
        <f t="shared" si="11"/>
        <v>1.1724479999999999</v>
      </c>
      <c r="BV203" s="6"/>
      <c r="BW203" s="13"/>
      <c r="BX203" s="13"/>
    </row>
    <row r="204" spans="1:76" ht="30" customHeight="1" x14ac:dyDescent="0.2">
      <c r="A204" s="6">
        <v>2019</v>
      </c>
      <c r="B204" s="14" t="s">
        <v>143</v>
      </c>
      <c r="C204" s="16" t="s">
        <v>524</v>
      </c>
      <c r="D204" s="9">
        <v>113</v>
      </c>
      <c r="E204" s="10" t="s">
        <v>160</v>
      </c>
      <c r="F204" s="7" t="s">
        <v>151</v>
      </c>
      <c r="G204" s="7">
        <v>2</v>
      </c>
      <c r="H204" s="7" t="s">
        <v>79</v>
      </c>
      <c r="I204" s="7">
        <v>26</v>
      </c>
      <c r="J204" s="8" t="s">
        <v>80</v>
      </c>
      <c r="K204" s="7">
        <v>2621</v>
      </c>
      <c r="L204" s="8" t="s">
        <v>152</v>
      </c>
      <c r="M204" s="7" t="s">
        <v>153</v>
      </c>
      <c r="N204" s="8" t="s">
        <v>154</v>
      </c>
      <c r="O204" s="7" t="s">
        <v>161</v>
      </c>
      <c r="P204" s="8" t="s">
        <v>162</v>
      </c>
      <c r="Q204" s="7" t="s">
        <v>655</v>
      </c>
      <c r="R204" s="8" t="s">
        <v>656</v>
      </c>
      <c r="S204" s="11">
        <v>43662</v>
      </c>
      <c r="T204" s="12">
        <v>12</v>
      </c>
      <c r="U204" s="12">
        <v>53.86</v>
      </c>
      <c r="V204" s="12">
        <v>7.57</v>
      </c>
      <c r="W204" s="12">
        <v>7.28</v>
      </c>
      <c r="X204" s="12">
        <v>7.64</v>
      </c>
      <c r="Y204" s="12">
        <v>2880</v>
      </c>
      <c r="Z204" s="12">
        <v>5830</v>
      </c>
      <c r="AA204" s="12">
        <v>26.2</v>
      </c>
      <c r="AB204" s="12">
        <v>29.3</v>
      </c>
      <c r="AC204" s="12">
        <v>12</v>
      </c>
      <c r="AD204" s="12">
        <v>2.12</v>
      </c>
      <c r="AE204" s="12" t="s">
        <v>582</v>
      </c>
      <c r="AF204" s="12" t="s">
        <v>88</v>
      </c>
      <c r="AG204" s="12" t="s">
        <v>258</v>
      </c>
      <c r="AH204" s="12" t="s">
        <v>564</v>
      </c>
      <c r="AI204" s="12">
        <v>0.153</v>
      </c>
      <c r="AJ204" s="12">
        <v>3.7935483870967746</v>
      </c>
      <c r="AK204" s="12">
        <v>0.36199999999999999</v>
      </c>
      <c r="AL204" s="12">
        <v>27</v>
      </c>
      <c r="AM204" s="12" t="s">
        <v>259</v>
      </c>
      <c r="AN204" s="12">
        <v>5</v>
      </c>
      <c r="AO204" s="12">
        <v>4.117647058823529</v>
      </c>
      <c r="AP204" s="12">
        <v>5.5E-2</v>
      </c>
      <c r="AQ204" s="12" t="s">
        <v>258</v>
      </c>
      <c r="AR204" s="12" t="s">
        <v>88</v>
      </c>
      <c r="AS204" s="12" t="s">
        <v>88</v>
      </c>
      <c r="AT204" s="12" t="s">
        <v>88</v>
      </c>
      <c r="AU204" s="12" t="s">
        <v>88</v>
      </c>
      <c r="AV204" s="12" t="s">
        <v>582</v>
      </c>
      <c r="AW204" s="12">
        <v>1000</v>
      </c>
      <c r="AX204" s="12" t="s">
        <v>619</v>
      </c>
      <c r="AY204" s="12">
        <v>1815</v>
      </c>
      <c r="AZ204" s="12" t="s">
        <v>88</v>
      </c>
      <c r="BA204" s="12" t="s">
        <v>363</v>
      </c>
      <c r="BB204" s="12" t="s">
        <v>582</v>
      </c>
      <c r="BC204" s="12">
        <v>5.7000000000000002E-2</v>
      </c>
      <c r="BD204" s="12" t="s">
        <v>363</v>
      </c>
      <c r="BE204" s="12">
        <v>2.92</v>
      </c>
      <c r="BF204" s="12">
        <v>1E-3</v>
      </c>
      <c r="BG204" s="12" t="s">
        <v>564</v>
      </c>
      <c r="BH204" s="12" t="s">
        <v>564</v>
      </c>
      <c r="BI204" s="12" t="s">
        <v>620</v>
      </c>
      <c r="BJ204" s="12">
        <v>7.66</v>
      </c>
      <c r="BK204" s="12">
        <v>77.5</v>
      </c>
      <c r="BL204" s="12" t="s">
        <v>657</v>
      </c>
      <c r="BM204" s="12">
        <v>2666</v>
      </c>
      <c r="BN204" s="12">
        <v>0.74</v>
      </c>
      <c r="BO204" s="12">
        <v>0.60399999999999998</v>
      </c>
      <c r="BP204" s="12">
        <v>0.48199999999999998</v>
      </c>
      <c r="BQ204" s="12" t="s">
        <v>88</v>
      </c>
      <c r="BR204" s="12" t="s">
        <v>88</v>
      </c>
      <c r="BS204" s="12">
        <v>0.11</v>
      </c>
      <c r="BT204" s="12">
        <f t="shared" si="10"/>
        <v>4.9327142400000001</v>
      </c>
      <c r="BU204" s="12">
        <f t="shared" si="11"/>
        <v>62.822303999999995</v>
      </c>
      <c r="BV204" s="6"/>
      <c r="BW204" s="13"/>
      <c r="BX204" s="13"/>
    </row>
    <row r="205" spans="1:76" ht="30" customHeight="1" x14ac:dyDescent="0.2">
      <c r="A205" s="6">
        <v>2019</v>
      </c>
      <c r="B205" s="14" t="s">
        <v>143</v>
      </c>
      <c r="C205" s="16" t="s">
        <v>77</v>
      </c>
      <c r="D205" s="9">
        <v>113</v>
      </c>
      <c r="E205" s="10" t="s">
        <v>160</v>
      </c>
      <c r="F205" s="7" t="s">
        <v>151</v>
      </c>
      <c r="G205" s="7">
        <v>2</v>
      </c>
      <c r="H205" s="7" t="s">
        <v>79</v>
      </c>
      <c r="I205" s="7">
        <v>26</v>
      </c>
      <c r="J205" s="8" t="s">
        <v>80</v>
      </c>
      <c r="K205" s="7">
        <v>2621</v>
      </c>
      <c r="L205" s="8" t="s">
        <v>152</v>
      </c>
      <c r="M205" s="7" t="s">
        <v>153</v>
      </c>
      <c r="N205" s="8" t="s">
        <v>154</v>
      </c>
      <c r="O205" s="7" t="s">
        <v>161</v>
      </c>
      <c r="P205" s="8" t="s">
        <v>162</v>
      </c>
      <c r="Q205" s="7" t="s">
        <v>655</v>
      </c>
      <c r="R205" s="8" t="s">
        <v>656</v>
      </c>
      <c r="S205" s="11">
        <v>43662</v>
      </c>
      <c r="T205" s="12">
        <v>5</v>
      </c>
      <c r="U205" s="12">
        <v>1.58</v>
      </c>
      <c r="V205" s="12">
        <v>7.3</v>
      </c>
      <c r="W205" s="12">
        <v>7.2</v>
      </c>
      <c r="X205" s="12">
        <v>7.4</v>
      </c>
      <c r="Y205" s="12">
        <v>1628</v>
      </c>
      <c r="Z205" s="12">
        <v>1812</v>
      </c>
      <c r="AA205" s="12">
        <v>26.9</v>
      </c>
      <c r="AB205" s="12">
        <v>33.700000000000003</v>
      </c>
      <c r="AC205" s="12">
        <v>451</v>
      </c>
      <c r="AD205" s="12">
        <v>247</v>
      </c>
      <c r="AE205" s="12" t="s">
        <v>88</v>
      </c>
      <c r="AF205" s="12" t="s">
        <v>88</v>
      </c>
      <c r="AG205" s="12">
        <v>39</v>
      </c>
      <c r="AH205" s="12">
        <v>4.8</v>
      </c>
      <c r="AI205" s="12">
        <v>11.8</v>
      </c>
      <c r="AJ205" s="12">
        <v>27.774193548387096</v>
      </c>
      <c r="AK205" s="12">
        <v>0.02</v>
      </c>
      <c r="AL205" s="12">
        <v>184</v>
      </c>
      <c r="AM205" s="12">
        <v>50</v>
      </c>
      <c r="AN205" s="12">
        <v>73.8</v>
      </c>
      <c r="AO205" s="12">
        <v>41.917647058823533</v>
      </c>
      <c r="AP205" s="12">
        <v>5.65</v>
      </c>
      <c r="AQ205" s="12" t="s">
        <v>258</v>
      </c>
      <c r="AR205" s="12" t="s">
        <v>88</v>
      </c>
      <c r="AS205" s="12" t="s">
        <v>88</v>
      </c>
      <c r="AT205" s="12" t="s">
        <v>88</v>
      </c>
      <c r="AU205" s="12">
        <v>19380000</v>
      </c>
      <c r="AV205" s="12" t="s">
        <v>88</v>
      </c>
      <c r="AW205" s="12" t="s">
        <v>88</v>
      </c>
      <c r="AX205" s="12" t="s">
        <v>88</v>
      </c>
      <c r="AY205" s="12" t="s">
        <v>88</v>
      </c>
      <c r="AZ205" s="12" t="s">
        <v>88</v>
      </c>
      <c r="BA205" s="12" t="s">
        <v>88</v>
      </c>
      <c r="BB205" s="12" t="s">
        <v>88</v>
      </c>
      <c r="BC205" s="12" t="s">
        <v>88</v>
      </c>
      <c r="BD205" s="12" t="s">
        <v>88</v>
      </c>
      <c r="BE205" s="12" t="s">
        <v>88</v>
      </c>
      <c r="BF205" s="12" t="s">
        <v>88</v>
      </c>
      <c r="BG205" s="12" t="s">
        <v>88</v>
      </c>
      <c r="BH205" s="12" t="s">
        <v>88</v>
      </c>
      <c r="BI205" s="12" t="s">
        <v>88</v>
      </c>
      <c r="BJ205" s="12" t="s">
        <v>88</v>
      </c>
      <c r="BK205" s="12" t="s">
        <v>88</v>
      </c>
      <c r="BL205" s="12" t="s">
        <v>88</v>
      </c>
      <c r="BM205" s="12" t="s">
        <v>88</v>
      </c>
      <c r="BN205" s="12" t="s">
        <v>88</v>
      </c>
      <c r="BO205" s="12" t="s">
        <v>88</v>
      </c>
      <c r="BP205" s="12" t="s">
        <v>88</v>
      </c>
      <c r="BQ205" s="12" t="s">
        <v>88</v>
      </c>
      <c r="BR205" s="12" t="s">
        <v>88</v>
      </c>
      <c r="BS205" s="12" t="s">
        <v>88</v>
      </c>
      <c r="BT205" s="12">
        <f t="shared" si="10"/>
        <v>7.0246799999999991</v>
      </c>
      <c r="BU205" s="12">
        <f t="shared" si="11"/>
        <v>5.2329600000000003</v>
      </c>
      <c r="BV205" s="6"/>
      <c r="BW205" s="13"/>
      <c r="BX205" s="13"/>
    </row>
    <row r="206" spans="1:76" ht="30" customHeight="1" x14ac:dyDescent="0.2">
      <c r="A206" s="6">
        <v>2019</v>
      </c>
      <c r="B206" s="7" t="s">
        <v>112</v>
      </c>
      <c r="C206" s="8" t="s">
        <v>524</v>
      </c>
      <c r="D206" s="9">
        <v>895</v>
      </c>
      <c r="E206" s="10" t="s">
        <v>233</v>
      </c>
      <c r="F206" s="7" t="s">
        <v>203</v>
      </c>
      <c r="G206" s="7">
        <v>2</v>
      </c>
      <c r="H206" s="7" t="s">
        <v>79</v>
      </c>
      <c r="I206" s="7">
        <v>27</v>
      </c>
      <c r="J206" s="8" t="s">
        <v>98</v>
      </c>
      <c r="K206" s="7">
        <v>2703</v>
      </c>
      <c r="L206" s="8" t="s">
        <v>225</v>
      </c>
      <c r="M206" s="7" t="s">
        <v>234</v>
      </c>
      <c r="N206" s="8" t="s">
        <v>235</v>
      </c>
      <c r="O206" s="7" t="s">
        <v>542</v>
      </c>
      <c r="P206" s="8" t="s">
        <v>543</v>
      </c>
      <c r="Q206" s="7" t="s">
        <v>625</v>
      </c>
      <c r="R206" s="8" t="s">
        <v>626</v>
      </c>
      <c r="S206" s="11">
        <v>43783</v>
      </c>
      <c r="T206" s="12">
        <v>24</v>
      </c>
      <c r="U206" s="12">
        <v>12.93</v>
      </c>
      <c r="V206" s="12">
        <v>7.66</v>
      </c>
      <c r="W206" s="12">
        <v>7.03</v>
      </c>
      <c r="X206" s="12">
        <v>7.76</v>
      </c>
      <c r="Y206" s="12">
        <v>264</v>
      </c>
      <c r="Z206" s="12">
        <v>321</v>
      </c>
      <c r="AA206" s="12">
        <v>28.2</v>
      </c>
      <c r="AB206" s="12">
        <v>28.9</v>
      </c>
      <c r="AC206" s="12">
        <v>14.6</v>
      </c>
      <c r="AD206" s="12">
        <v>2.06</v>
      </c>
      <c r="AE206" s="12" t="s">
        <v>363</v>
      </c>
      <c r="AF206" s="12" t="s">
        <v>88</v>
      </c>
      <c r="AG206" s="12" t="s">
        <v>258</v>
      </c>
      <c r="AH206" s="12" t="s">
        <v>259</v>
      </c>
      <c r="AI206" s="12">
        <v>0.153</v>
      </c>
      <c r="AJ206" s="12">
        <v>3.274193548387097</v>
      </c>
      <c r="AK206" s="12">
        <v>0.248</v>
      </c>
      <c r="AL206" s="12">
        <v>20</v>
      </c>
      <c r="AM206" s="12">
        <v>0.1</v>
      </c>
      <c r="AN206" s="12">
        <v>5</v>
      </c>
      <c r="AO206" s="12">
        <v>4.117647058823529</v>
      </c>
      <c r="AP206" s="12">
        <v>0.05</v>
      </c>
      <c r="AQ206" s="12" t="s">
        <v>258</v>
      </c>
      <c r="AR206" s="12" t="s">
        <v>88</v>
      </c>
      <c r="AS206" s="12" t="s">
        <v>88</v>
      </c>
      <c r="AT206" s="12" t="s">
        <v>88</v>
      </c>
      <c r="AU206" s="12" t="s">
        <v>88</v>
      </c>
      <c r="AV206" s="12" t="s">
        <v>363</v>
      </c>
      <c r="AW206" s="12">
        <v>7.55</v>
      </c>
      <c r="AX206" s="12" t="s">
        <v>623</v>
      </c>
      <c r="AY206" s="12">
        <v>41.8</v>
      </c>
      <c r="AZ206" s="12" t="s">
        <v>88</v>
      </c>
      <c r="BA206" s="12" t="s">
        <v>363</v>
      </c>
      <c r="BB206" s="12" t="s">
        <v>363</v>
      </c>
      <c r="BC206" s="12" t="s">
        <v>363</v>
      </c>
      <c r="BD206" s="12" t="s">
        <v>363</v>
      </c>
      <c r="BE206" s="12">
        <v>1.57</v>
      </c>
      <c r="BF206" s="12" t="s">
        <v>366</v>
      </c>
      <c r="BG206" s="12" t="s">
        <v>259</v>
      </c>
      <c r="BH206" s="12" t="s">
        <v>259</v>
      </c>
      <c r="BI206" s="12" t="s">
        <v>620</v>
      </c>
      <c r="BJ206" s="12" t="s">
        <v>260</v>
      </c>
      <c r="BK206" s="12">
        <v>55</v>
      </c>
      <c r="BL206" s="12">
        <v>83.4</v>
      </c>
      <c r="BM206" s="12">
        <v>90.4</v>
      </c>
      <c r="BN206" s="12">
        <v>2.56</v>
      </c>
      <c r="BO206" s="12">
        <v>2.36</v>
      </c>
      <c r="BP206" s="12">
        <v>2.29</v>
      </c>
      <c r="BQ206" s="12" t="s">
        <v>88</v>
      </c>
      <c r="BR206" s="12" t="s">
        <v>88</v>
      </c>
      <c r="BS206" s="12" t="s">
        <v>628</v>
      </c>
      <c r="BT206" s="12">
        <f t="shared" si="10"/>
        <v>2.3013331200000002</v>
      </c>
      <c r="BU206" s="12">
        <f t="shared" si="11"/>
        <v>22.343039999999998</v>
      </c>
      <c r="BV206" s="6"/>
      <c r="BW206" s="13"/>
      <c r="BX206" s="13"/>
    </row>
    <row r="207" spans="1:76" ht="30" customHeight="1" x14ac:dyDescent="0.2">
      <c r="A207" s="6">
        <v>2019</v>
      </c>
      <c r="B207" s="7" t="s">
        <v>112</v>
      </c>
      <c r="C207" s="8" t="s">
        <v>524</v>
      </c>
      <c r="D207" s="9">
        <v>895</v>
      </c>
      <c r="E207" s="10" t="s">
        <v>233</v>
      </c>
      <c r="F207" s="7" t="s">
        <v>203</v>
      </c>
      <c r="G207" s="7">
        <v>2</v>
      </c>
      <c r="H207" s="7" t="s">
        <v>79</v>
      </c>
      <c r="I207" s="7">
        <v>27</v>
      </c>
      <c r="J207" s="8" t="s">
        <v>98</v>
      </c>
      <c r="K207" s="7">
        <v>2703</v>
      </c>
      <c r="L207" s="8" t="s">
        <v>225</v>
      </c>
      <c r="M207" s="7" t="s">
        <v>234</v>
      </c>
      <c r="N207" s="8" t="s">
        <v>235</v>
      </c>
      <c r="O207" s="7" t="s">
        <v>542</v>
      </c>
      <c r="P207" s="8" t="s">
        <v>543</v>
      </c>
      <c r="Q207" s="7" t="s">
        <v>625</v>
      </c>
      <c r="R207" s="8" t="s">
        <v>626</v>
      </c>
      <c r="S207" s="11">
        <v>43783</v>
      </c>
      <c r="T207" s="12">
        <v>24</v>
      </c>
      <c r="U207" s="12">
        <v>0.35</v>
      </c>
      <c r="V207" s="12">
        <v>6.58</v>
      </c>
      <c r="W207" s="12">
        <v>6.42</v>
      </c>
      <c r="X207" s="12">
        <v>6.58</v>
      </c>
      <c r="Y207" s="12">
        <v>486</v>
      </c>
      <c r="Z207" s="12">
        <v>527</v>
      </c>
      <c r="AA207" s="12">
        <v>29</v>
      </c>
      <c r="AB207" s="12">
        <v>30.7</v>
      </c>
      <c r="AC207" s="12">
        <v>17.7</v>
      </c>
      <c r="AD207" s="12">
        <v>3</v>
      </c>
      <c r="AE207" s="12" t="s">
        <v>363</v>
      </c>
      <c r="AF207" s="12" t="s">
        <v>88</v>
      </c>
      <c r="AG207" s="12" t="s">
        <v>258</v>
      </c>
      <c r="AH207" s="12" t="s">
        <v>259</v>
      </c>
      <c r="AI207" s="12">
        <v>0.153</v>
      </c>
      <c r="AJ207" s="12">
        <v>3.7032258064516124</v>
      </c>
      <c r="AK207" s="12">
        <v>0.02</v>
      </c>
      <c r="AL207" s="12">
        <v>90</v>
      </c>
      <c r="AM207" s="12" t="s">
        <v>259</v>
      </c>
      <c r="AN207" s="12">
        <v>5.42</v>
      </c>
      <c r="AO207" s="12">
        <v>4.2494117647058829</v>
      </c>
      <c r="AP207" s="12">
        <v>0.113</v>
      </c>
      <c r="AQ207" s="12" t="s">
        <v>258</v>
      </c>
      <c r="AR207" s="12" t="s">
        <v>88</v>
      </c>
      <c r="AS207" s="12" t="s">
        <v>88</v>
      </c>
      <c r="AT207" s="12" t="s">
        <v>88</v>
      </c>
      <c r="AU207" s="12" t="s">
        <v>88</v>
      </c>
      <c r="AV207" s="12" t="s">
        <v>363</v>
      </c>
      <c r="AW207" s="12">
        <v>11.6</v>
      </c>
      <c r="AX207" s="12" t="s">
        <v>623</v>
      </c>
      <c r="AY207" s="12" t="s">
        <v>523</v>
      </c>
      <c r="AZ207" s="12" t="s">
        <v>88</v>
      </c>
      <c r="BA207" s="12" t="s">
        <v>363</v>
      </c>
      <c r="BB207" s="12" t="s">
        <v>363</v>
      </c>
      <c r="BC207" s="12" t="s">
        <v>363</v>
      </c>
      <c r="BD207" s="12" t="s">
        <v>363</v>
      </c>
      <c r="BE207" s="12">
        <v>11.9</v>
      </c>
      <c r="BF207" s="12" t="s">
        <v>366</v>
      </c>
      <c r="BG207" s="12" t="s">
        <v>259</v>
      </c>
      <c r="BH207" s="12" t="s">
        <v>259</v>
      </c>
      <c r="BI207" s="12" t="s">
        <v>620</v>
      </c>
      <c r="BJ207" s="12" t="s">
        <v>260</v>
      </c>
      <c r="BK207" s="12">
        <v>164</v>
      </c>
      <c r="BL207" s="12">
        <v>39.200000000000003</v>
      </c>
      <c r="BM207" s="12">
        <v>48.4</v>
      </c>
      <c r="BN207" s="12">
        <v>2.4900000000000002</v>
      </c>
      <c r="BO207" s="12">
        <v>2.3199999999999998</v>
      </c>
      <c r="BP207" s="12">
        <v>2.25</v>
      </c>
      <c r="BQ207" s="12" t="s">
        <v>88</v>
      </c>
      <c r="BR207" s="12" t="s">
        <v>88</v>
      </c>
      <c r="BS207" s="12" t="s">
        <v>628</v>
      </c>
      <c r="BT207" s="12">
        <f t="shared" si="10"/>
        <v>9.0719999999999995E-2</v>
      </c>
      <c r="BU207" s="12">
        <f t="shared" si="11"/>
        <v>2.7215999999999996</v>
      </c>
      <c r="BV207" s="6"/>
      <c r="BW207" s="13"/>
      <c r="BX207" s="13"/>
    </row>
    <row r="208" spans="1:76" ht="30" customHeight="1" x14ac:dyDescent="0.2">
      <c r="A208" s="6">
        <v>2019</v>
      </c>
      <c r="B208" s="7" t="s">
        <v>112</v>
      </c>
      <c r="C208" s="8" t="s">
        <v>524</v>
      </c>
      <c r="D208" s="9">
        <v>895</v>
      </c>
      <c r="E208" s="10" t="s">
        <v>233</v>
      </c>
      <c r="F208" s="7" t="s">
        <v>203</v>
      </c>
      <c r="G208" s="7">
        <v>2</v>
      </c>
      <c r="H208" s="7" t="s">
        <v>79</v>
      </c>
      <c r="I208" s="7">
        <v>27</v>
      </c>
      <c r="J208" s="8" t="s">
        <v>98</v>
      </c>
      <c r="K208" s="7">
        <v>2703</v>
      </c>
      <c r="L208" s="8" t="s">
        <v>225</v>
      </c>
      <c r="M208" s="7" t="s">
        <v>234</v>
      </c>
      <c r="N208" s="8" t="s">
        <v>235</v>
      </c>
      <c r="O208" s="7" t="s">
        <v>542</v>
      </c>
      <c r="P208" s="8" t="s">
        <v>543</v>
      </c>
      <c r="Q208" s="7" t="s">
        <v>625</v>
      </c>
      <c r="R208" s="8" t="s">
        <v>626</v>
      </c>
      <c r="S208" s="11">
        <v>43783</v>
      </c>
      <c r="T208" s="12">
        <v>24</v>
      </c>
      <c r="U208" s="12">
        <v>1.87</v>
      </c>
      <c r="V208" s="12">
        <v>7.5</v>
      </c>
      <c r="W208" s="12">
        <v>7.11</v>
      </c>
      <c r="X208" s="12">
        <v>782</v>
      </c>
      <c r="Y208" s="12">
        <v>326</v>
      </c>
      <c r="Z208" s="12">
        <v>482</v>
      </c>
      <c r="AA208" s="12">
        <v>29.2</v>
      </c>
      <c r="AB208" s="12">
        <v>33.1</v>
      </c>
      <c r="AC208" s="12">
        <v>12</v>
      </c>
      <c r="AD208" s="12">
        <v>2</v>
      </c>
      <c r="AE208" s="12" t="s">
        <v>363</v>
      </c>
      <c r="AF208" s="12" t="s">
        <v>88</v>
      </c>
      <c r="AG208" s="12" t="s">
        <v>258</v>
      </c>
      <c r="AH208" s="12" t="s">
        <v>259</v>
      </c>
      <c r="AI208" s="12">
        <v>0.153</v>
      </c>
      <c r="AJ208" s="12">
        <v>3.1838709677419357</v>
      </c>
      <c r="AK208" s="12">
        <v>0.02</v>
      </c>
      <c r="AL208" s="12">
        <v>33</v>
      </c>
      <c r="AM208" s="12">
        <v>0.4</v>
      </c>
      <c r="AN208" s="12">
        <v>5</v>
      </c>
      <c r="AO208" s="12">
        <v>4.117647058823529</v>
      </c>
      <c r="AP208" s="12">
        <v>9.1999999999999998E-2</v>
      </c>
      <c r="AQ208" s="12" t="s">
        <v>258</v>
      </c>
      <c r="AR208" s="12" t="s">
        <v>88</v>
      </c>
      <c r="AS208" s="12" t="s">
        <v>88</v>
      </c>
      <c r="AT208" s="12" t="s">
        <v>88</v>
      </c>
      <c r="AU208" s="12" t="s">
        <v>88</v>
      </c>
      <c r="AV208" s="12" t="s">
        <v>363</v>
      </c>
      <c r="AW208" s="12">
        <v>6.77</v>
      </c>
      <c r="AX208" s="12" t="s">
        <v>623</v>
      </c>
      <c r="AY208" s="12">
        <v>102</v>
      </c>
      <c r="AZ208" s="12" t="s">
        <v>88</v>
      </c>
      <c r="BA208" s="12" t="s">
        <v>363</v>
      </c>
      <c r="BB208" s="12" t="s">
        <v>363</v>
      </c>
      <c r="BC208" s="12" t="s">
        <v>363</v>
      </c>
      <c r="BD208" s="12" t="s">
        <v>363</v>
      </c>
      <c r="BE208" s="12">
        <v>2.14</v>
      </c>
      <c r="BF208" s="12" t="s">
        <v>366</v>
      </c>
      <c r="BG208" s="12" t="s">
        <v>259</v>
      </c>
      <c r="BH208" s="12" t="s">
        <v>259</v>
      </c>
      <c r="BI208" s="12" t="s">
        <v>620</v>
      </c>
      <c r="BJ208" s="12" t="s">
        <v>260</v>
      </c>
      <c r="BK208" s="12">
        <v>54.3</v>
      </c>
      <c r="BL208" s="12">
        <v>81</v>
      </c>
      <c r="BM208" s="12">
        <v>84.3</v>
      </c>
      <c r="BN208" s="12">
        <v>2.31</v>
      </c>
      <c r="BO208" s="12">
        <v>2.27</v>
      </c>
      <c r="BP208" s="12">
        <v>2.2400000000000002</v>
      </c>
      <c r="BQ208" s="12" t="s">
        <v>88</v>
      </c>
      <c r="BR208" s="12" t="s">
        <v>88</v>
      </c>
      <c r="BS208" s="12" t="s">
        <v>628</v>
      </c>
      <c r="BT208" s="12">
        <f t="shared" si="10"/>
        <v>0.32313600000000003</v>
      </c>
      <c r="BU208" s="12">
        <f t="shared" si="11"/>
        <v>5.3317440000000005</v>
      </c>
      <c r="BV208" s="6"/>
      <c r="BW208" s="13"/>
      <c r="BX208" s="13"/>
    </row>
    <row r="209" spans="1:76" ht="30" customHeight="1" x14ac:dyDescent="0.2">
      <c r="A209" s="6">
        <v>2019</v>
      </c>
      <c r="B209" s="7" t="s">
        <v>186</v>
      </c>
      <c r="C209" s="8" t="s">
        <v>524</v>
      </c>
      <c r="D209" s="9">
        <v>895</v>
      </c>
      <c r="E209" s="10" t="s">
        <v>233</v>
      </c>
      <c r="F209" s="7" t="s">
        <v>203</v>
      </c>
      <c r="G209" s="7">
        <v>2</v>
      </c>
      <c r="H209" s="7" t="s">
        <v>79</v>
      </c>
      <c r="I209" s="7">
        <v>27</v>
      </c>
      <c r="J209" s="8" t="s">
        <v>98</v>
      </c>
      <c r="K209" s="7">
        <v>2703</v>
      </c>
      <c r="L209" s="8" t="s">
        <v>225</v>
      </c>
      <c r="M209" s="7" t="s">
        <v>234</v>
      </c>
      <c r="N209" s="8" t="s">
        <v>235</v>
      </c>
      <c r="O209" s="7" t="s">
        <v>236</v>
      </c>
      <c r="P209" s="8" t="s">
        <v>237</v>
      </c>
      <c r="Q209" s="7" t="s">
        <v>613</v>
      </c>
      <c r="R209" s="8" t="s">
        <v>614</v>
      </c>
      <c r="S209" s="11">
        <v>43782</v>
      </c>
      <c r="T209" s="12">
        <v>8</v>
      </c>
      <c r="U209" s="12">
        <v>1.92</v>
      </c>
      <c r="V209" s="12">
        <v>7.9</v>
      </c>
      <c r="W209" s="12">
        <v>6.93</v>
      </c>
      <c r="X209" s="12">
        <v>8.11</v>
      </c>
      <c r="Y209" s="12">
        <v>70.7</v>
      </c>
      <c r="Z209" s="12">
        <v>678</v>
      </c>
      <c r="AA209" s="12">
        <v>26</v>
      </c>
      <c r="AB209" s="12">
        <v>26.7</v>
      </c>
      <c r="AC209" s="12">
        <v>21.8</v>
      </c>
      <c r="AD209" s="12">
        <v>12.2</v>
      </c>
      <c r="AE209" s="12" t="s">
        <v>363</v>
      </c>
      <c r="AF209" s="12" t="s">
        <v>88</v>
      </c>
      <c r="AG209" s="12" t="s">
        <v>258</v>
      </c>
      <c r="AH209" s="12" t="s">
        <v>259</v>
      </c>
      <c r="AI209" s="12">
        <v>0.153</v>
      </c>
      <c r="AJ209" s="12">
        <v>0.31612903225806449</v>
      </c>
      <c r="AK209" s="12">
        <v>0.02</v>
      </c>
      <c r="AL209" s="12">
        <v>34</v>
      </c>
      <c r="AM209" s="12" t="s">
        <v>259</v>
      </c>
      <c r="AN209" s="12">
        <v>5</v>
      </c>
      <c r="AO209" s="12">
        <v>4.117647058823529</v>
      </c>
      <c r="AP209" s="12">
        <v>9.9000000000000005E-2</v>
      </c>
      <c r="AQ209" s="12" t="s">
        <v>258</v>
      </c>
      <c r="AR209" s="12" t="s">
        <v>88</v>
      </c>
      <c r="AS209" s="12" t="s">
        <v>88</v>
      </c>
      <c r="AT209" s="12" t="s">
        <v>88</v>
      </c>
      <c r="AU209" s="12" t="s">
        <v>88</v>
      </c>
      <c r="AV209" s="12" t="s">
        <v>363</v>
      </c>
      <c r="AW209" s="12" t="s">
        <v>658</v>
      </c>
      <c r="AX209" s="12" t="s">
        <v>623</v>
      </c>
      <c r="AY209" s="12">
        <v>177</v>
      </c>
      <c r="AZ209" s="12" t="s">
        <v>88</v>
      </c>
      <c r="BA209" s="12" t="s">
        <v>363</v>
      </c>
      <c r="BB209" s="12">
        <v>0.155</v>
      </c>
      <c r="BC209" s="12" t="s">
        <v>363</v>
      </c>
      <c r="BD209" s="12" t="s">
        <v>363</v>
      </c>
      <c r="BE209" s="12">
        <v>4.17</v>
      </c>
      <c r="BF209" s="12" t="s">
        <v>366</v>
      </c>
      <c r="BG209" s="12" t="s">
        <v>259</v>
      </c>
      <c r="BH209" s="12" t="s">
        <v>259</v>
      </c>
      <c r="BI209" s="12" t="s">
        <v>620</v>
      </c>
      <c r="BJ209" s="12" t="s">
        <v>260</v>
      </c>
      <c r="BK209" s="12">
        <v>23.2</v>
      </c>
      <c r="BL209" s="12">
        <v>175</v>
      </c>
      <c r="BM209" s="12">
        <v>212</v>
      </c>
      <c r="BN209" s="12">
        <v>0.25600000000000001</v>
      </c>
      <c r="BO209" s="12">
        <v>0.17</v>
      </c>
      <c r="BP209" s="12">
        <v>0.126</v>
      </c>
      <c r="BQ209" s="12" t="s">
        <v>88</v>
      </c>
      <c r="BR209" s="12" t="s">
        <v>88</v>
      </c>
      <c r="BS209" s="12">
        <v>4.2999999999999997E-2</v>
      </c>
      <c r="BT209" s="12">
        <f t="shared" si="10"/>
        <v>0.67461119999999997</v>
      </c>
      <c r="BU209" s="12">
        <f t="shared" si="11"/>
        <v>1.880064</v>
      </c>
      <c r="BV209" s="6"/>
      <c r="BW209" s="13"/>
      <c r="BX209" s="13"/>
    </row>
    <row r="210" spans="1:76" ht="30" customHeight="1" x14ac:dyDescent="0.2">
      <c r="A210" s="6">
        <v>2019</v>
      </c>
      <c r="B210" s="7" t="s">
        <v>186</v>
      </c>
      <c r="C210" s="8" t="s">
        <v>524</v>
      </c>
      <c r="D210" s="9">
        <v>895</v>
      </c>
      <c r="E210" s="10" t="s">
        <v>233</v>
      </c>
      <c r="F210" s="7" t="s">
        <v>203</v>
      </c>
      <c r="G210" s="7">
        <v>2</v>
      </c>
      <c r="H210" s="7" t="s">
        <v>79</v>
      </c>
      <c r="I210" s="7">
        <v>27</v>
      </c>
      <c r="J210" s="8" t="s">
        <v>98</v>
      </c>
      <c r="K210" s="7">
        <v>2703</v>
      </c>
      <c r="L210" s="8" t="s">
        <v>225</v>
      </c>
      <c r="M210" s="7" t="s">
        <v>234</v>
      </c>
      <c r="N210" s="8" t="s">
        <v>235</v>
      </c>
      <c r="O210" s="7" t="s">
        <v>236</v>
      </c>
      <c r="P210" s="8" t="s">
        <v>237</v>
      </c>
      <c r="Q210" s="7" t="s">
        <v>613</v>
      </c>
      <c r="R210" s="8" t="s">
        <v>614</v>
      </c>
      <c r="S210" s="11">
        <v>43782</v>
      </c>
      <c r="T210" s="12">
        <v>3</v>
      </c>
      <c r="U210" s="12">
        <v>4.32</v>
      </c>
      <c r="V210" s="12">
        <v>7.15</v>
      </c>
      <c r="W210" s="12">
        <v>6.35</v>
      </c>
      <c r="X210" s="12">
        <v>7.93</v>
      </c>
      <c r="Y210" s="12">
        <v>1150</v>
      </c>
      <c r="Z210" s="12">
        <v>1192</v>
      </c>
      <c r="AA210" s="12">
        <v>28.7</v>
      </c>
      <c r="AB210" s="12">
        <v>28.9</v>
      </c>
      <c r="AC210" s="12">
        <v>51.8</v>
      </c>
      <c r="AD210" s="12">
        <v>18</v>
      </c>
      <c r="AE210" s="12" t="s">
        <v>363</v>
      </c>
      <c r="AF210" s="12" t="s">
        <v>88</v>
      </c>
      <c r="AG210" s="12" t="s">
        <v>258</v>
      </c>
      <c r="AH210" s="12" t="s">
        <v>259</v>
      </c>
      <c r="AI210" s="12">
        <v>0.153</v>
      </c>
      <c r="AJ210" s="12">
        <v>1.0793548387096774</v>
      </c>
      <c r="AK210" s="12">
        <v>0.02</v>
      </c>
      <c r="AL210" s="12">
        <v>95</v>
      </c>
      <c r="AM210" s="12" t="s">
        <v>259</v>
      </c>
      <c r="AN210" s="12">
        <v>5</v>
      </c>
      <c r="AO210" s="12">
        <v>4.117647058823529</v>
      </c>
      <c r="AP210" s="12">
        <v>0.08</v>
      </c>
      <c r="AQ210" s="12" t="s">
        <v>258</v>
      </c>
      <c r="AR210" s="12" t="s">
        <v>88</v>
      </c>
      <c r="AS210" s="12" t="s">
        <v>88</v>
      </c>
      <c r="AT210" s="12" t="s">
        <v>88</v>
      </c>
      <c r="AU210" s="12" t="s">
        <v>88</v>
      </c>
      <c r="AV210" s="12" t="s">
        <v>363</v>
      </c>
      <c r="AW210" s="12">
        <v>2.48</v>
      </c>
      <c r="AX210" s="12" t="s">
        <v>623</v>
      </c>
      <c r="AY210" s="12">
        <v>519</v>
      </c>
      <c r="AZ210" s="12" t="s">
        <v>88</v>
      </c>
      <c r="BA210" s="12" t="s">
        <v>363</v>
      </c>
      <c r="BB210" s="12">
        <v>0.63500000000000001</v>
      </c>
      <c r="BC210" s="12" t="s">
        <v>363</v>
      </c>
      <c r="BD210" s="12" t="s">
        <v>363</v>
      </c>
      <c r="BE210" s="12">
        <v>8.8000000000000007</v>
      </c>
      <c r="BF210" s="12" t="s">
        <v>366</v>
      </c>
      <c r="BG210" s="12" t="s">
        <v>259</v>
      </c>
      <c r="BH210" s="12" t="s">
        <v>259</v>
      </c>
      <c r="BI210" s="12" t="s">
        <v>620</v>
      </c>
      <c r="BJ210" s="12" t="s">
        <v>260</v>
      </c>
      <c r="BK210" s="12">
        <v>122</v>
      </c>
      <c r="BL210" s="12">
        <v>532</v>
      </c>
      <c r="BM210" s="12">
        <v>576</v>
      </c>
      <c r="BN210" s="12">
        <v>0.23200000000000001</v>
      </c>
      <c r="BO210" s="12">
        <v>0.122</v>
      </c>
      <c r="BP210" s="12">
        <v>8.5999999999999993E-2</v>
      </c>
      <c r="BQ210" s="12" t="s">
        <v>88</v>
      </c>
      <c r="BR210" s="12" t="s">
        <v>88</v>
      </c>
      <c r="BS210" s="12">
        <v>0.127</v>
      </c>
      <c r="BT210" s="12">
        <f t="shared" si="10"/>
        <v>0.83980800000000011</v>
      </c>
      <c r="BU210" s="12">
        <f t="shared" si="11"/>
        <v>4.4323199999999998</v>
      </c>
      <c r="BV210" s="6"/>
      <c r="BW210" s="13"/>
      <c r="BX210" s="13"/>
    </row>
    <row r="211" spans="1:76" ht="30" customHeight="1" x14ac:dyDescent="0.2">
      <c r="A211" s="6">
        <v>2019</v>
      </c>
      <c r="B211" s="7" t="s">
        <v>186</v>
      </c>
      <c r="C211" s="8" t="s">
        <v>524</v>
      </c>
      <c r="D211" s="9">
        <v>895</v>
      </c>
      <c r="E211" s="10" t="s">
        <v>233</v>
      </c>
      <c r="F211" s="7" t="s">
        <v>203</v>
      </c>
      <c r="G211" s="7">
        <v>2</v>
      </c>
      <c r="H211" s="7" t="s">
        <v>79</v>
      </c>
      <c r="I211" s="7">
        <v>27</v>
      </c>
      <c r="J211" s="8" t="s">
        <v>98</v>
      </c>
      <c r="K211" s="7">
        <v>2703</v>
      </c>
      <c r="L211" s="8" t="s">
        <v>225</v>
      </c>
      <c r="M211" s="7" t="s">
        <v>234</v>
      </c>
      <c r="N211" s="8" t="s">
        <v>235</v>
      </c>
      <c r="O211" s="7" t="s">
        <v>236</v>
      </c>
      <c r="P211" s="8" t="s">
        <v>237</v>
      </c>
      <c r="Q211" s="7" t="s">
        <v>613</v>
      </c>
      <c r="R211" s="8" t="s">
        <v>614</v>
      </c>
      <c r="S211" s="11">
        <v>43782</v>
      </c>
      <c r="T211" s="12">
        <v>3.5</v>
      </c>
      <c r="U211" s="12">
        <v>0.91</v>
      </c>
      <c r="V211" s="12">
        <v>6.86</v>
      </c>
      <c r="W211" s="12">
        <v>6.43</v>
      </c>
      <c r="X211" s="12">
        <v>7.73</v>
      </c>
      <c r="Y211" s="12">
        <v>734</v>
      </c>
      <c r="Z211" s="12">
        <v>770</v>
      </c>
      <c r="AA211" s="12">
        <v>28.6</v>
      </c>
      <c r="AB211" s="12">
        <v>29.3</v>
      </c>
      <c r="AC211" s="12">
        <v>36.799999999999997</v>
      </c>
      <c r="AD211" s="12">
        <v>15.8</v>
      </c>
      <c r="AE211" s="12" t="s">
        <v>363</v>
      </c>
      <c r="AF211" s="12" t="s">
        <v>88</v>
      </c>
      <c r="AG211" s="12" t="s">
        <v>258</v>
      </c>
      <c r="AH211" s="12" t="s">
        <v>259</v>
      </c>
      <c r="AI211" s="12">
        <v>0.153</v>
      </c>
      <c r="AJ211" s="12">
        <v>0.7</v>
      </c>
      <c r="AK211" s="12">
        <v>0.30099999999999999</v>
      </c>
      <c r="AL211" s="12">
        <v>23</v>
      </c>
      <c r="AM211" s="12" t="s">
        <v>259</v>
      </c>
      <c r="AN211" s="12">
        <v>5.53</v>
      </c>
      <c r="AO211" s="12">
        <v>4.117647058823529</v>
      </c>
      <c r="AP211" s="12">
        <v>0.13700000000000001</v>
      </c>
      <c r="AQ211" s="12" t="s">
        <v>258</v>
      </c>
      <c r="AR211" s="12" t="s">
        <v>88</v>
      </c>
      <c r="AS211" s="12" t="s">
        <v>88</v>
      </c>
      <c r="AT211" s="12" t="s">
        <v>88</v>
      </c>
      <c r="AU211" s="12" t="s">
        <v>88</v>
      </c>
      <c r="AV211" s="12">
        <v>0.36899999999999999</v>
      </c>
      <c r="AW211" s="12" t="s">
        <v>658</v>
      </c>
      <c r="AX211" s="12" t="s">
        <v>623</v>
      </c>
      <c r="AY211" s="12">
        <v>350</v>
      </c>
      <c r="AZ211" s="12" t="s">
        <v>88</v>
      </c>
      <c r="BA211" s="12" t="s">
        <v>363</v>
      </c>
      <c r="BB211" s="12">
        <v>0.36099999999999999</v>
      </c>
      <c r="BC211" s="12">
        <v>0.8</v>
      </c>
      <c r="BD211" s="12" t="s">
        <v>363</v>
      </c>
      <c r="BE211" s="12">
        <v>1.07</v>
      </c>
      <c r="BF211" s="12">
        <v>1E-3</v>
      </c>
      <c r="BG211" s="12" t="s">
        <v>259</v>
      </c>
      <c r="BH211" s="12" t="s">
        <v>259</v>
      </c>
      <c r="BI211" s="12" t="s">
        <v>620</v>
      </c>
      <c r="BJ211" s="12" t="s">
        <v>260</v>
      </c>
      <c r="BK211" s="12">
        <v>60.2</v>
      </c>
      <c r="BL211" s="12">
        <v>310</v>
      </c>
      <c r="BM211" s="12">
        <v>327</v>
      </c>
      <c r="BN211" s="12">
        <v>0.30399999999999999</v>
      </c>
      <c r="BO211" s="12">
        <v>0.16600000000000001</v>
      </c>
      <c r="BP211" s="12">
        <v>0.13</v>
      </c>
      <c r="BQ211" s="12" t="s">
        <v>88</v>
      </c>
      <c r="BR211" s="12" t="s">
        <v>88</v>
      </c>
      <c r="BS211" s="12">
        <v>1.9E-2</v>
      </c>
      <c r="BT211" s="12">
        <f t="shared" si="10"/>
        <v>0.18116280000000001</v>
      </c>
      <c r="BU211" s="12">
        <f t="shared" si="11"/>
        <v>0.26371799999999995</v>
      </c>
      <c r="BV211" s="6"/>
      <c r="BW211" s="13"/>
      <c r="BX211" s="13"/>
    </row>
    <row r="212" spans="1:76" ht="30" customHeight="1" x14ac:dyDescent="0.2">
      <c r="A212" s="6">
        <v>2019</v>
      </c>
      <c r="B212" s="7" t="s">
        <v>133</v>
      </c>
      <c r="C212" s="8" t="s">
        <v>524</v>
      </c>
      <c r="D212" s="9">
        <v>604</v>
      </c>
      <c r="E212" s="10" t="s">
        <v>314</v>
      </c>
      <c r="F212" s="7" t="s">
        <v>288</v>
      </c>
      <c r="G212" s="7">
        <v>2</v>
      </c>
      <c r="H212" s="7" t="s">
        <v>79</v>
      </c>
      <c r="I212" s="7">
        <v>27</v>
      </c>
      <c r="J212" s="8" t="s">
        <v>98</v>
      </c>
      <c r="K212" s="7">
        <v>2703</v>
      </c>
      <c r="L212" s="8" t="s">
        <v>225</v>
      </c>
      <c r="M212" s="7" t="s">
        <v>234</v>
      </c>
      <c r="N212" s="8" t="s">
        <v>235</v>
      </c>
      <c r="O212" s="7" t="s">
        <v>344</v>
      </c>
      <c r="P212" s="8" t="s">
        <v>345</v>
      </c>
      <c r="Q212" s="7" t="s">
        <v>346</v>
      </c>
      <c r="R212" s="8" t="s">
        <v>347</v>
      </c>
      <c r="S212" s="11">
        <v>43732</v>
      </c>
      <c r="T212" s="12">
        <v>12</v>
      </c>
      <c r="U212" s="12">
        <v>93.44</v>
      </c>
      <c r="V212" s="12">
        <v>7.72</v>
      </c>
      <c r="W212" s="12">
        <v>6.82</v>
      </c>
      <c r="X212" s="12">
        <v>7.53</v>
      </c>
      <c r="Y212" s="12">
        <v>541</v>
      </c>
      <c r="Z212" s="12">
        <v>909</v>
      </c>
      <c r="AA212" s="12">
        <v>22.2</v>
      </c>
      <c r="AB212" s="12">
        <v>27.4</v>
      </c>
      <c r="AC212" s="12">
        <v>12</v>
      </c>
      <c r="AD212" s="12">
        <v>2</v>
      </c>
      <c r="AE212" s="12" t="s">
        <v>582</v>
      </c>
      <c r="AF212" s="12" t="s">
        <v>88</v>
      </c>
      <c r="AG212" s="12" t="s">
        <v>375</v>
      </c>
      <c r="AH212" s="12">
        <v>0.111</v>
      </c>
      <c r="AI212" s="12">
        <v>0.153</v>
      </c>
      <c r="AJ212" s="12">
        <v>6.2548387096774194</v>
      </c>
      <c r="AK212" s="12">
        <v>7.0000000000000007E-2</v>
      </c>
      <c r="AL212" s="12">
        <v>69</v>
      </c>
      <c r="AM212" s="12">
        <v>0.6</v>
      </c>
      <c r="AN212" s="12">
        <v>5</v>
      </c>
      <c r="AO212" s="12">
        <v>4.117647058823529</v>
      </c>
      <c r="AP212" s="12">
        <v>0.1</v>
      </c>
      <c r="AQ212" s="12" t="s">
        <v>375</v>
      </c>
      <c r="AR212" s="12" t="s">
        <v>88</v>
      </c>
      <c r="AS212" s="12" t="s">
        <v>88</v>
      </c>
      <c r="AT212" s="12" t="s">
        <v>88</v>
      </c>
      <c r="AU212" s="12" t="s">
        <v>88</v>
      </c>
      <c r="AV212" s="12" t="s">
        <v>582</v>
      </c>
      <c r="AW212" s="12">
        <v>2.6</v>
      </c>
      <c r="AX212" s="12" t="s">
        <v>619</v>
      </c>
      <c r="AY212" s="12">
        <v>281</v>
      </c>
      <c r="AZ212" s="12" t="s">
        <v>88</v>
      </c>
      <c r="BA212" s="12" t="s">
        <v>582</v>
      </c>
      <c r="BB212" s="12">
        <v>1.39</v>
      </c>
      <c r="BC212" s="12" t="s">
        <v>582</v>
      </c>
      <c r="BD212" s="12" t="s">
        <v>582</v>
      </c>
      <c r="BE212" s="12">
        <v>2.65</v>
      </c>
      <c r="BF212" s="12" t="s">
        <v>533</v>
      </c>
      <c r="BG212" s="12" t="s">
        <v>564</v>
      </c>
      <c r="BH212" s="12" t="s">
        <v>564</v>
      </c>
      <c r="BI212" s="12" t="s">
        <v>574</v>
      </c>
      <c r="BJ212" s="12">
        <v>5.34</v>
      </c>
      <c r="BK212" s="12">
        <v>78.400000000000006</v>
      </c>
      <c r="BL212" s="12">
        <v>274</v>
      </c>
      <c r="BM212" s="12">
        <v>345</v>
      </c>
      <c r="BN212" s="12">
        <v>6.8000000000000005E-2</v>
      </c>
      <c r="BO212" s="12">
        <v>4.8000000000000001E-2</v>
      </c>
      <c r="BP212" s="12">
        <v>4.8000000000000001E-2</v>
      </c>
      <c r="BQ212" s="12" t="s">
        <v>88</v>
      </c>
      <c r="BR212" s="12" t="s">
        <v>88</v>
      </c>
      <c r="BS212" s="12">
        <v>6.0000000000000001E-3</v>
      </c>
      <c r="BT212" s="12">
        <f t="shared" si="10"/>
        <v>8.0732160000000004</v>
      </c>
      <c r="BU212" s="12">
        <f t="shared" si="11"/>
        <v>278.52595199999996</v>
      </c>
      <c r="BV212" s="6"/>
      <c r="BW212" s="13"/>
      <c r="BX212" s="13"/>
    </row>
    <row r="213" spans="1:76" ht="30" customHeight="1" x14ac:dyDescent="0.2">
      <c r="A213" s="6">
        <v>2019</v>
      </c>
      <c r="B213" s="7" t="s">
        <v>133</v>
      </c>
      <c r="C213" s="8" t="s">
        <v>524</v>
      </c>
      <c r="D213" s="9">
        <v>736</v>
      </c>
      <c r="E213" s="10" t="s">
        <v>343</v>
      </c>
      <c r="F213" s="7" t="s">
        <v>288</v>
      </c>
      <c r="G213" s="7">
        <v>2</v>
      </c>
      <c r="H213" s="7" t="s">
        <v>79</v>
      </c>
      <c r="I213" s="7">
        <v>27</v>
      </c>
      <c r="J213" s="8" t="s">
        <v>98</v>
      </c>
      <c r="K213" s="7">
        <v>2703</v>
      </c>
      <c r="L213" s="8" t="s">
        <v>225</v>
      </c>
      <c r="M213" s="7" t="s">
        <v>234</v>
      </c>
      <c r="N213" s="8" t="s">
        <v>235</v>
      </c>
      <c r="O213" s="7" t="s">
        <v>344</v>
      </c>
      <c r="P213" s="8" t="s">
        <v>345</v>
      </c>
      <c r="Q213" s="7" t="s">
        <v>346</v>
      </c>
      <c r="R213" s="8" t="s">
        <v>347</v>
      </c>
      <c r="S213" s="11">
        <v>43732</v>
      </c>
      <c r="T213" s="12">
        <v>12</v>
      </c>
      <c r="U213" s="12">
        <v>53.03</v>
      </c>
      <c r="V213" s="12">
        <v>7.2</v>
      </c>
      <c r="W213" s="12">
        <v>6.27</v>
      </c>
      <c r="X213" s="12">
        <v>9.24</v>
      </c>
      <c r="Y213" s="12">
        <v>1454</v>
      </c>
      <c r="Z213" s="12">
        <v>1679</v>
      </c>
      <c r="AA213" s="12">
        <v>28.7</v>
      </c>
      <c r="AB213" s="12">
        <v>30</v>
      </c>
      <c r="AC213" s="12">
        <v>33.1</v>
      </c>
      <c r="AD213" s="12">
        <v>2</v>
      </c>
      <c r="AE213" s="12" t="s">
        <v>582</v>
      </c>
      <c r="AF213" s="12" t="s">
        <v>88</v>
      </c>
      <c r="AG213" s="12" t="s">
        <v>375</v>
      </c>
      <c r="AH213" s="12" t="s">
        <v>564</v>
      </c>
      <c r="AI213" s="12">
        <v>0.153</v>
      </c>
      <c r="AJ213" s="12">
        <v>2.4612903225806453</v>
      </c>
      <c r="AK213" s="12">
        <v>2.3E-2</v>
      </c>
      <c r="AL213" s="12">
        <v>216</v>
      </c>
      <c r="AM213" s="12">
        <v>32</v>
      </c>
      <c r="AN213" s="12">
        <v>5</v>
      </c>
      <c r="AO213" s="12">
        <v>4.117647058823529</v>
      </c>
      <c r="AP213" s="12">
        <v>0.27500000000000002</v>
      </c>
      <c r="AQ213" s="12" t="s">
        <v>375</v>
      </c>
      <c r="AR213" s="12" t="s">
        <v>88</v>
      </c>
      <c r="AS213" s="12" t="s">
        <v>88</v>
      </c>
      <c r="AT213" s="12" t="s">
        <v>88</v>
      </c>
      <c r="AU213" s="12" t="s">
        <v>88</v>
      </c>
      <c r="AV213" s="12" t="s">
        <v>582</v>
      </c>
      <c r="AW213" s="12">
        <v>15.1</v>
      </c>
      <c r="AX213" s="12" t="s">
        <v>619</v>
      </c>
      <c r="AY213" s="12">
        <v>872</v>
      </c>
      <c r="AZ213" s="12" t="s">
        <v>88</v>
      </c>
      <c r="BA213" s="12">
        <v>1.28</v>
      </c>
      <c r="BB213" s="12">
        <v>34.5</v>
      </c>
      <c r="BC213" s="12">
        <v>0.223</v>
      </c>
      <c r="BD213" s="12" t="s">
        <v>582</v>
      </c>
      <c r="BE213" s="12">
        <v>6.69</v>
      </c>
      <c r="BF213" s="12" t="s">
        <v>533</v>
      </c>
      <c r="BG213" s="12">
        <v>0.11600000000000001</v>
      </c>
      <c r="BH213" s="12" t="s">
        <v>564</v>
      </c>
      <c r="BI213" s="12">
        <v>1.87</v>
      </c>
      <c r="BJ213" s="12">
        <v>34</v>
      </c>
      <c r="BK213" s="12">
        <v>41.6</v>
      </c>
      <c r="BL213" s="12">
        <v>739</v>
      </c>
      <c r="BM213" s="12">
        <v>910</v>
      </c>
      <c r="BN213" s="12">
        <v>2.5999999999999999E-2</v>
      </c>
      <c r="BO213" s="12">
        <v>2.5999999999999999E-2</v>
      </c>
      <c r="BP213" s="12">
        <v>2.4E-2</v>
      </c>
      <c r="BQ213" s="12" t="s">
        <v>88</v>
      </c>
      <c r="BR213" s="12" t="s">
        <v>88</v>
      </c>
      <c r="BS213" s="12">
        <v>1.7000000000000001E-2</v>
      </c>
      <c r="BT213" s="12">
        <f t="shared" si="10"/>
        <v>4.5817920000000001</v>
      </c>
      <c r="BU213" s="12">
        <f t="shared" si="11"/>
        <v>494.83353600000004</v>
      </c>
      <c r="BV213" s="6"/>
      <c r="BW213" s="13"/>
      <c r="BX213" s="13"/>
    </row>
    <row r="214" spans="1:76" ht="30" customHeight="1" x14ac:dyDescent="0.2">
      <c r="A214" s="6">
        <v>2019</v>
      </c>
      <c r="B214" s="7" t="s">
        <v>133</v>
      </c>
      <c r="C214" s="8" t="s">
        <v>524</v>
      </c>
      <c r="D214" s="9">
        <v>736</v>
      </c>
      <c r="E214" s="10" t="s">
        <v>343</v>
      </c>
      <c r="F214" s="7" t="s">
        <v>288</v>
      </c>
      <c r="G214" s="7">
        <v>2</v>
      </c>
      <c r="H214" s="7" t="s">
        <v>79</v>
      </c>
      <c r="I214" s="7">
        <v>27</v>
      </c>
      <c r="J214" s="8" t="s">
        <v>98</v>
      </c>
      <c r="K214" s="7">
        <v>2703</v>
      </c>
      <c r="L214" s="8" t="s">
        <v>225</v>
      </c>
      <c r="M214" s="7" t="s">
        <v>234</v>
      </c>
      <c r="N214" s="8" t="s">
        <v>235</v>
      </c>
      <c r="O214" s="7" t="s">
        <v>344</v>
      </c>
      <c r="P214" s="8" t="s">
        <v>345</v>
      </c>
      <c r="Q214" s="7" t="s">
        <v>346</v>
      </c>
      <c r="R214" s="8" t="s">
        <v>347</v>
      </c>
      <c r="S214" s="11">
        <v>43733</v>
      </c>
      <c r="T214" s="12">
        <v>24</v>
      </c>
      <c r="U214" s="12">
        <v>2.41</v>
      </c>
      <c r="V214" s="12">
        <v>8.0299999999999994</v>
      </c>
      <c r="W214" s="12">
        <v>7.51</v>
      </c>
      <c r="X214" s="12">
        <v>8.31</v>
      </c>
      <c r="Y214" s="12">
        <v>272</v>
      </c>
      <c r="Z214" s="12">
        <v>660</v>
      </c>
      <c r="AA214" s="12">
        <v>26</v>
      </c>
      <c r="AB214" s="12">
        <v>27</v>
      </c>
      <c r="AC214" s="12">
        <v>46.8</v>
      </c>
      <c r="AD214" s="12">
        <v>2</v>
      </c>
      <c r="AE214" s="12" t="s">
        <v>582</v>
      </c>
      <c r="AF214" s="12" t="s">
        <v>88</v>
      </c>
      <c r="AG214" s="12" t="s">
        <v>375</v>
      </c>
      <c r="AH214" s="12" t="s">
        <v>564</v>
      </c>
      <c r="AI214" s="12">
        <v>0.153</v>
      </c>
      <c r="AJ214" s="12">
        <v>1.8651612903225807</v>
      </c>
      <c r="AK214" s="12">
        <v>0.27</v>
      </c>
      <c r="AL214" s="12">
        <v>50</v>
      </c>
      <c r="AM214" s="12">
        <v>0.1</v>
      </c>
      <c r="AN214" s="12">
        <v>11.8</v>
      </c>
      <c r="AO214" s="12">
        <v>4.117647058823529</v>
      </c>
      <c r="AP214" s="12">
        <v>0.25800000000000001</v>
      </c>
      <c r="AQ214" s="12" t="s">
        <v>375</v>
      </c>
      <c r="AR214" s="12" t="s">
        <v>88</v>
      </c>
      <c r="AS214" s="12" t="s">
        <v>88</v>
      </c>
      <c r="AT214" s="12" t="s">
        <v>88</v>
      </c>
      <c r="AU214" s="12" t="s">
        <v>88</v>
      </c>
      <c r="AV214" s="12" t="s">
        <v>582</v>
      </c>
      <c r="AW214" s="12" t="s">
        <v>642</v>
      </c>
      <c r="AX214" s="12" t="s">
        <v>619</v>
      </c>
      <c r="AY214" s="12">
        <v>130</v>
      </c>
      <c r="AZ214" s="12" t="s">
        <v>88</v>
      </c>
      <c r="BA214" s="12" t="s">
        <v>582</v>
      </c>
      <c r="BB214" s="12">
        <v>0.71199999999999997</v>
      </c>
      <c r="BC214" s="12" t="s">
        <v>582</v>
      </c>
      <c r="BD214" s="12" t="s">
        <v>582</v>
      </c>
      <c r="BE214" s="12">
        <v>9.41</v>
      </c>
      <c r="BF214" s="12" t="s">
        <v>533</v>
      </c>
      <c r="BG214" s="12" t="s">
        <v>564</v>
      </c>
      <c r="BH214" s="12" t="s">
        <v>564</v>
      </c>
      <c r="BI214" s="12">
        <v>0.46899999999999997</v>
      </c>
      <c r="BJ214" s="12" t="s">
        <v>586</v>
      </c>
      <c r="BK214" s="12">
        <v>44</v>
      </c>
      <c r="BL214" s="12">
        <v>147</v>
      </c>
      <c r="BM214" s="12">
        <v>213</v>
      </c>
      <c r="BN214" s="12">
        <v>0.122</v>
      </c>
      <c r="BO214" s="12">
        <v>0.104</v>
      </c>
      <c r="BP214" s="12">
        <v>8.8999999999999996E-2</v>
      </c>
      <c r="BQ214" s="12" t="s">
        <v>88</v>
      </c>
      <c r="BR214" s="12" t="s">
        <v>88</v>
      </c>
      <c r="BS214" s="12">
        <v>2.9000000000000001E-2</v>
      </c>
      <c r="BT214" s="12">
        <f t="shared" si="10"/>
        <v>0.41644800000000004</v>
      </c>
      <c r="BU214" s="12">
        <f t="shared" si="11"/>
        <v>10.411199999999999</v>
      </c>
      <c r="BV214" s="6"/>
      <c r="BW214" s="13"/>
      <c r="BX214" s="13"/>
    </row>
    <row r="215" spans="1:76" ht="30" customHeight="1" x14ac:dyDescent="0.2">
      <c r="A215" s="6">
        <v>2019</v>
      </c>
      <c r="B215" s="7" t="s">
        <v>165</v>
      </c>
      <c r="C215" s="8" t="s">
        <v>643</v>
      </c>
      <c r="D215" s="9">
        <v>42</v>
      </c>
      <c r="E215" s="7" t="s">
        <v>301</v>
      </c>
      <c r="F215" s="7" t="s">
        <v>241</v>
      </c>
      <c r="G215" s="7">
        <v>2</v>
      </c>
      <c r="H215" s="7" t="s">
        <v>79</v>
      </c>
      <c r="I215" s="7">
        <v>26</v>
      </c>
      <c r="J215" s="8" t="s">
        <v>80</v>
      </c>
      <c r="K215" s="7">
        <v>2621</v>
      </c>
      <c r="L215" s="8" t="s">
        <v>152</v>
      </c>
      <c r="M215" s="7" t="s">
        <v>153</v>
      </c>
      <c r="N215" s="8" t="s">
        <v>154</v>
      </c>
      <c r="O215" s="7" t="s">
        <v>644</v>
      </c>
      <c r="P215" s="8" t="s">
        <v>645</v>
      </c>
      <c r="Q215" s="7" t="s">
        <v>646</v>
      </c>
      <c r="R215" s="8" t="s">
        <v>647</v>
      </c>
      <c r="S215" s="11" t="s">
        <v>659</v>
      </c>
      <c r="T215" s="12">
        <v>24</v>
      </c>
      <c r="U215" s="12">
        <v>5.72</v>
      </c>
      <c r="V215" s="12">
        <v>8.74</v>
      </c>
      <c r="W215" s="12">
        <v>7.9</v>
      </c>
      <c r="X215" s="12">
        <v>8.7899999999999991</v>
      </c>
      <c r="Y215" s="12">
        <v>22300</v>
      </c>
      <c r="Z215" s="12">
        <v>15390</v>
      </c>
      <c r="AA215" s="12">
        <v>27.1</v>
      </c>
      <c r="AB215" s="12">
        <v>35.700000000000003</v>
      </c>
      <c r="AC215" s="12">
        <v>9975</v>
      </c>
      <c r="AD215" s="12">
        <v>3953</v>
      </c>
      <c r="AE215" s="12">
        <v>2.75</v>
      </c>
      <c r="AF215" s="12" t="s">
        <v>88</v>
      </c>
      <c r="AG215" s="12">
        <v>63</v>
      </c>
      <c r="AH215" s="12" t="s">
        <v>564</v>
      </c>
      <c r="AI215" s="12">
        <v>50.7</v>
      </c>
      <c r="AJ215" s="12">
        <v>117.19354838709677</v>
      </c>
      <c r="AK215" s="12">
        <v>0.02</v>
      </c>
      <c r="AL215" s="12">
        <v>1385</v>
      </c>
      <c r="AM215" s="12">
        <v>13</v>
      </c>
      <c r="AN215" s="12" t="s">
        <v>591</v>
      </c>
      <c r="AO215" s="12" t="e">
        <v>#VALUE!</v>
      </c>
      <c r="AP215" s="12">
        <v>22</v>
      </c>
      <c r="AQ215" s="12" t="s">
        <v>375</v>
      </c>
      <c r="AR215" s="12" t="s">
        <v>88</v>
      </c>
      <c r="AS215" s="12" t="s">
        <v>88</v>
      </c>
      <c r="AT215" s="12" t="s">
        <v>88</v>
      </c>
      <c r="AU215" s="12" t="s">
        <v>88</v>
      </c>
      <c r="AV215" s="12">
        <v>5.8000000000000003E-2</v>
      </c>
      <c r="AW215" s="12" t="s">
        <v>541</v>
      </c>
      <c r="AX215" s="12">
        <v>57.1</v>
      </c>
      <c r="AY215" s="12">
        <v>43.7</v>
      </c>
      <c r="AZ215" s="12">
        <v>11.6</v>
      </c>
      <c r="BA215" s="12" t="s">
        <v>582</v>
      </c>
      <c r="BB215" s="12">
        <v>1.02</v>
      </c>
      <c r="BC215" s="12">
        <v>7.2999999999999995E-2</v>
      </c>
      <c r="BD215" s="12">
        <v>0.85399999999999998</v>
      </c>
      <c r="BE215" s="12" t="s">
        <v>88</v>
      </c>
      <c r="BF215" s="12" t="s">
        <v>533</v>
      </c>
      <c r="BG215" s="12">
        <v>0.371</v>
      </c>
      <c r="BH215" s="12" t="s">
        <v>88</v>
      </c>
      <c r="BI215" s="12" t="s">
        <v>574</v>
      </c>
      <c r="BJ215" s="12" t="s">
        <v>586</v>
      </c>
      <c r="BK215" s="12" t="s">
        <v>660</v>
      </c>
      <c r="BL215" s="12">
        <v>352</v>
      </c>
      <c r="BM215" s="12">
        <v>791</v>
      </c>
      <c r="BN215" s="12">
        <v>26</v>
      </c>
      <c r="BO215" s="12">
        <v>13.9</v>
      </c>
      <c r="BP215" s="12">
        <v>30.4</v>
      </c>
      <c r="BQ215" s="12" t="s">
        <v>661</v>
      </c>
      <c r="BR215" s="12">
        <v>1.19</v>
      </c>
      <c r="BS215" s="12">
        <v>3.5000000000000003E-2</v>
      </c>
      <c r="BT215" s="12">
        <f t="shared" si="10"/>
        <v>1953.6042240000002</v>
      </c>
      <c r="BU215" s="12">
        <f t="shared" si="11"/>
        <v>684.47807999999998</v>
      </c>
      <c r="BV215" s="6"/>
      <c r="BW215" s="13"/>
      <c r="BX215" s="13"/>
    </row>
    <row r="216" spans="1:76" ht="30" customHeight="1" x14ac:dyDescent="0.2">
      <c r="A216" s="6">
        <v>2019</v>
      </c>
      <c r="B216" s="7" t="s">
        <v>662</v>
      </c>
      <c r="C216" s="8" t="s">
        <v>643</v>
      </c>
      <c r="D216" s="9">
        <v>113</v>
      </c>
      <c r="E216" s="7" t="s">
        <v>301</v>
      </c>
      <c r="F216" s="7" t="s">
        <v>241</v>
      </c>
      <c r="G216" s="7">
        <v>2</v>
      </c>
      <c r="H216" s="7" t="s">
        <v>79</v>
      </c>
      <c r="I216" s="7">
        <v>26</v>
      </c>
      <c r="J216" s="8" t="s">
        <v>80</v>
      </c>
      <c r="K216" s="7">
        <v>2621</v>
      </c>
      <c r="L216" s="8" t="s">
        <v>152</v>
      </c>
      <c r="M216" s="7" t="s">
        <v>153</v>
      </c>
      <c r="N216" s="8" t="s">
        <v>154</v>
      </c>
      <c r="O216" s="7" t="s">
        <v>644</v>
      </c>
      <c r="P216" s="8" t="s">
        <v>645</v>
      </c>
      <c r="Q216" s="7" t="s">
        <v>649</v>
      </c>
      <c r="R216" s="8" t="s">
        <v>650</v>
      </c>
      <c r="S216" s="11" t="s">
        <v>659</v>
      </c>
      <c r="T216" s="12">
        <v>24</v>
      </c>
      <c r="U216" s="12">
        <v>6.5</v>
      </c>
      <c r="V216" s="12">
        <v>6.86</v>
      </c>
      <c r="W216" s="12">
        <v>6.7</v>
      </c>
      <c r="X216" s="12">
        <v>7.09</v>
      </c>
      <c r="Y216" s="12">
        <v>13090</v>
      </c>
      <c r="Z216" s="12">
        <v>13870</v>
      </c>
      <c r="AA216" s="12">
        <v>31</v>
      </c>
      <c r="AB216" s="12">
        <v>33.9</v>
      </c>
      <c r="AC216" s="12">
        <v>1137</v>
      </c>
      <c r="AD216" s="12">
        <v>92</v>
      </c>
      <c r="AE216" s="12" t="s">
        <v>582</v>
      </c>
      <c r="AF216" s="12" t="s">
        <v>88</v>
      </c>
      <c r="AG216" s="12" t="s">
        <v>375</v>
      </c>
      <c r="AH216" s="12">
        <v>1.8</v>
      </c>
      <c r="AI216" s="12">
        <v>78.3</v>
      </c>
      <c r="AJ216" s="12" t="e">
        <v>#VALUE!</v>
      </c>
      <c r="AK216" s="12">
        <v>0.13400000000000001</v>
      </c>
      <c r="AL216" s="12">
        <v>7</v>
      </c>
      <c r="AM216" s="12" t="s">
        <v>564</v>
      </c>
      <c r="AN216" s="12">
        <v>121</v>
      </c>
      <c r="AO216" s="12">
        <v>33.435294117647061</v>
      </c>
      <c r="AP216" s="12">
        <v>28.2</v>
      </c>
      <c r="AQ216" s="12" t="s">
        <v>375</v>
      </c>
      <c r="AR216" s="12" t="s">
        <v>88</v>
      </c>
      <c r="AS216" s="12" t="s">
        <v>88</v>
      </c>
      <c r="AT216" s="12" t="s">
        <v>88</v>
      </c>
      <c r="AU216" s="12" t="s">
        <v>88</v>
      </c>
      <c r="AV216" s="12" t="s">
        <v>582</v>
      </c>
      <c r="AW216" s="12" t="s">
        <v>541</v>
      </c>
      <c r="AX216" s="12">
        <v>7.52</v>
      </c>
      <c r="AY216" s="12" t="s">
        <v>89</v>
      </c>
      <c r="AZ216" s="12" t="s">
        <v>663</v>
      </c>
      <c r="BA216" s="12" t="s">
        <v>582</v>
      </c>
      <c r="BB216" s="12">
        <v>0.247</v>
      </c>
      <c r="BC216" s="12" t="s">
        <v>582</v>
      </c>
      <c r="BD216" s="12">
        <v>0.33500000000000002</v>
      </c>
      <c r="BE216" s="12" t="s">
        <v>88</v>
      </c>
      <c r="BF216" s="12" t="s">
        <v>533</v>
      </c>
      <c r="BG216" s="12">
        <v>0.27300000000000002</v>
      </c>
      <c r="BH216" s="12" t="s">
        <v>88</v>
      </c>
      <c r="BI216" s="12" t="s">
        <v>574</v>
      </c>
      <c r="BJ216" s="12">
        <v>22.6</v>
      </c>
      <c r="BK216" s="12">
        <v>138</v>
      </c>
      <c r="BL216" s="12">
        <v>196</v>
      </c>
      <c r="BM216" s="12">
        <v>404</v>
      </c>
      <c r="BN216" s="12">
        <v>215</v>
      </c>
      <c r="BO216" s="12">
        <v>30.4</v>
      </c>
      <c r="BP216" s="12">
        <v>10.8</v>
      </c>
      <c r="BQ216" s="12" t="s">
        <v>661</v>
      </c>
      <c r="BR216" s="12">
        <v>0.157</v>
      </c>
      <c r="BS216" s="12">
        <v>3.3000000000000002E-2</v>
      </c>
      <c r="BT216" s="12">
        <f t="shared" si="10"/>
        <v>51.667200000000001</v>
      </c>
      <c r="BU216" s="12">
        <f t="shared" si="11"/>
        <v>3.9312</v>
      </c>
      <c r="BV216" s="6"/>
      <c r="BW216" s="13"/>
      <c r="BX216" s="13"/>
    </row>
    <row r="217" spans="1:76" ht="30" customHeight="1" x14ac:dyDescent="0.2">
      <c r="A217" s="6">
        <v>2019</v>
      </c>
      <c r="B217" s="7" t="s">
        <v>149</v>
      </c>
      <c r="C217" s="8" t="s">
        <v>524</v>
      </c>
      <c r="D217" s="9">
        <v>113</v>
      </c>
      <c r="E217" s="10" t="s">
        <v>160</v>
      </c>
      <c r="F217" s="7" t="s">
        <v>151</v>
      </c>
      <c r="G217" s="7">
        <v>2</v>
      </c>
      <c r="H217" s="7" t="s">
        <v>79</v>
      </c>
      <c r="I217" s="7">
        <v>26</v>
      </c>
      <c r="J217" s="8" t="s">
        <v>80</v>
      </c>
      <c r="K217" s="7">
        <v>2621</v>
      </c>
      <c r="L217" s="8" t="s">
        <v>152</v>
      </c>
      <c r="M217" s="7" t="s">
        <v>153</v>
      </c>
      <c r="N217" s="8" t="s">
        <v>154</v>
      </c>
      <c r="O217" s="7" t="s">
        <v>161</v>
      </c>
      <c r="P217" s="8" t="s">
        <v>162</v>
      </c>
      <c r="Q217" s="7" t="s">
        <v>655</v>
      </c>
      <c r="R217" s="8" t="s">
        <v>656</v>
      </c>
      <c r="S217" s="11">
        <v>43741</v>
      </c>
      <c r="T217" s="12">
        <v>12</v>
      </c>
      <c r="U217" s="12">
        <v>63.68</v>
      </c>
      <c r="V217" s="12">
        <v>7</v>
      </c>
      <c r="W217" s="12">
        <v>6.88</v>
      </c>
      <c r="X217" s="12">
        <v>11.09</v>
      </c>
      <c r="Y217" s="12">
        <v>609</v>
      </c>
      <c r="Z217" s="12">
        <v>696</v>
      </c>
      <c r="AA217" s="12">
        <v>24.7</v>
      </c>
      <c r="AB217" s="12">
        <v>27.9</v>
      </c>
      <c r="AC217" s="12">
        <v>22.6</v>
      </c>
      <c r="AD217" s="12">
        <v>2</v>
      </c>
      <c r="AE217" s="12" t="s">
        <v>582</v>
      </c>
      <c r="AF217" s="12" t="s">
        <v>88</v>
      </c>
      <c r="AG217" s="12" t="s">
        <v>375</v>
      </c>
      <c r="AH217" s="12" t="s">
        <v>564</v>
      </c>
      <c r="AI217" s="12">
        <v>0.153</v>
      </c>
      <c r="AJ217" s="12">
        <v>6.0741935483870959</v>
      </c>
      <c r="AK217" s="12">
        <v>0.25</v>
      </c>
      <c r="AL217" s="12">
        <v>32</v>
      </c>
      <c r="AM217" s="12">
        <v>0.4</v>
      </c>
      <c r="AN217" s="12">
        <v>22.3</v>
      </c>
      <c r="AO217" s="12">
        <v>15.729411764705885</v>
      </c>
      <c r="AP217" s="12">
        <v>0.253</v>
      </c>
      <c r="AQ217" s="12" t="s">
        <v>375</v>
      </c>
      <c r="AR217" s="12" t="s">
        <v>88</v>
      </c>
      <c r="AS217" s="12" t="s">
        <v>88</v>
      </c>
      <c r="AT217" s="12" t="s">
        <v>88</v>
      </c>
      <c r="AU217" s="12" t="s">
        <v>88</v>
      </c>
      <c r="AV217" s="12" t="s">
        <v>582</v>
      </c>
      <c r="AW217" s="12" t="s">
        <v>541</v>
      </c>
      <c r="AX217" s="12" t="s">
        <v>619</v>
      </c>
      <c r="AY217" s="12">
        <v>1014</v>
      </c>
      <c r="AZ217" s="12" t="s">
        <v>88</v>
      </c>
      <c r="BA217" s="12" t="s">
        <v>582</v>
      </c>
      <c r="BB217" s="12">
        <v>0.06</v>
      </c>
      <c r="BC217" s="12" t="s">
        <v>582</v>
      </c>
      <c r="BD217" s="12" t="s">
        <v>582</v>
      </c>
      <c r="BE217" s="12">
        <v>3.63</v>
      </c>
      <c r="BF217" s="12" t="s">
        <v>533</v>
      </c>
      <c r="BG217" s="12" t="s">
        <v>564</v>
      </c>
      <c r="BH217" s="12" t="s">
        <v>564</v>
      </c>
      <c r="BI217" s="12" t="s">
        <v>574</v>
      </c>
      <c r="BJ217" s="12" t="s">
        <v>586</v>
      </c>
      <c r="BK217" s="12">
        <v>50.5</v>
      </c>
      <c r="BL217" s="12" t="s">
        <v>657</v>
      </c>
      <c r="BM217" s="12">
        <v>2450</v>
      </c>
      <c r="BN217" s="12">
        <v>0.30599999999999999</v>
      </c>
      <c r="BO217" s="12">
        <v>0.20200000000000001</v>
      </c>
      <c r="BP217" s="12">
        <v>0.14499999999999999</v>
      </c>
      <c r="BQ217" s="12" t="s">
        <v>88</v>
      </c>
      <c r="BR217" s="12" t="s">
        <v>88</v>
      </c>
      <c r="BS217" s="12">
        <v>4.1000000000000002E-2</v>
      </c>
      <c r="BT217" s="12">
        <f t="shared" si="10"/>
        <v>5.5019520000000002</v>
      </c>
      <c r="BU217" s="12">
        <f t="shared" si="11"/>
        <v>88.031231999999989</v>
      </c>
      <c r="BV217" s="6"/>
      <c r="BW217" s="13"/>
      <c r="BX217" s="13"/>
    </row>
    <row r="218" spans="1:76" ht="30" customHeight="1" x14ac:dyDescent="0.2">
      <c r="A218" s="6">
        <v>2019</v>
      </c>
      <c r="B218" s="7" t="s">
        <v>149</v>
      </c>
      <c r="C218" s="8" t="s">
        <v>77</v>
      </c>
      <c r="D218" s="9">
        <v>113</v>
      </c>
      <c r="E218" s="10" t="s">
        <v>160</v>
      </c>
      <c r="F218" s="7" t="s">
        <v>151</v>
      </c>
      <c r="G218" s="7">
        <v>2</v>
      </c>
      <c r="H218" s="7" t="s">
        <v>79</v>
      </c>
      <c r="I218" s="7">
        <v>26</v>
      </c>
      <c r="J218" s="8" t="s">
        <v>80</v>
      </c>
      <c r="K218" s="7">
        <v>2621</v>
      </c>
      <c r="L218" s="8" t="s">
        <v>152</v>
      </c>
      <c r="M218" s="7" t="s">
        <v>153</v>
      </c>
      <c r="N218" s="8" t="s">
        <v>154</v>
      </c>
      <c r="O218" s="7" t="s">
        <v>161</v>
      </c>
      <c r="P218" s="8" t="s">
        <v>162</v>
      </c>
      <c r="Q218" s="7" t="s">
        <v>655</v>
      </c>
      <c r="R218" s="8" t="s">
        <v>656</v>
      </c>
      <c r="S218" s="11">
        <v>43741</v>
      </c>
      <c r="T218" s="12">
        <v>8</v>
      </c>
      <c r="U218" s="12">
        <v>1.6</v>
      </c>
      <c r="V218" s="12">
        <v>7.07</v>
      </c>
      <c r="W218" s="12">
        <v>7.07</v>
      </c>
      <c r="X218" s="12">
        <v>7.76</v>
      </c>
      <c r="Y218" s="12">
        <v>1515</v>
      </c>
      <c r="Z218" s="12">
        <v>1756</v>
      </c>
      <c r="AA218" s="12">
        <v>24.8</v>
      </c>
      <c r="AB218" s="12">
        <v>29.3</v>
      </c>
      <c r="AC218" s="12">
        <v>421</v>
      </c>
      <c r="AD218" s="12">
        <v>136</v>
      </c>
      <c r="AE218" s="12" t="s">
        <v>88</v>
      </c>
      <c r="AF218" s="12" t="s">
        <v>88</v>
      </c>
      <c r="AG218" s="12" t="s">
        <v>375</v>
      </c>
      <c r="AH218" s="12" t="s">
        <v>564</v>
      </c>
      <c r="AI218" s="12">
        <v>14.4</v>
      </c>
      <c r="AJ218" s="12">
        <v>9.5741935483870968</v>
      </c>
      <c r="AK218" s="12">
        <v>0.02</v>
      </c>
      <c r="AL218" s="12">
        <v>219</v>
      </c>
      <c r="AM218" s="12">
        <v>11.5</v>
      </c>
      <c r="AN218" s="12">
        <v>57.3</v>
      </c>
      <c r="AO218" s="12">
        <v>37.388235294117649</v>
      </c>
      <c r="AP218" s="12">
        <v>0.68799999999999994</v>
      </c>
      <c r="AQ218" s="12" t="s">
        <v>375</v>
      </c>
      <c r="AR218" s="12" t="s">
        <v>88</v>
      </c>
      <c r="AS218" s="12" t="s">
        <v>88</v>
      </c>
      <c r="AT218" s="12" t="s">
        <v>88</v>
      </c>
      <c r="AU218" s="12">
        <v>2315000</v>
      </c>
      <c r="AV218" s="12" t="s">
        <v>88</v>
      </c>
      <c r="AW218" s="12" t="s">
        <v>88</v>
      </c>
      <c r="AX218" s="12" t="s">
        <v>88</v>
      </c>
      <c r="AY218" s="12" t="s">
        <v>88</v>
      </c>
      <c r="AZ218" s="12" t="s">
        <v>88</v>
      </c>
      <c r="BA218" s="12" t="s">
        <v>88</v>
      </c>
      <c r="BB218" s="12" t="s">
        <v>88</v>
      </c>
      <c r="BC218" s="12" t="s">
        <v>88</v>
      </c>
      <c r="BD218" s="12" t="s">
        <v>88</v>
      </c>
      <c r="BE218" s="12" t="s">
        <v>88</v>
      </c>
      <c r="BF218" s="12" t="s">
        <v>88</v>
      </c>
      <c r="BG218" s="12" t="s">
        <v>88</v>
      </c>
      <c r="BH218" s="12" t="s">
        <v>88</v>
      </c>
      <c r="BI218" s="12" t="s">
        <v>88</v>
      </c>
      <c r="BJ218" s="12" t="s">
        <v>88</v>
      </c>
      <c r="BK218" s="12" t="s">
        <v>88</v>
      </c>
      <c r="BL218" s="12" t="s">
        <v>88</v>
      </c>
      <c r="BM218" s="12" t="s">
        <v>88</v>
      </c>
      <c r="BN218" s="12" t="s">
        <v>88</v>
      </c>
      <c r="BO218" s="12" t="s">
        <v>88</v>
      </c>
      <c r="BP218" s="12" t="s">
        <v>88</v>
      </c>
      <c r="BQ218" s="12" t="s">
        <v>88</v>
      </c>
      <c r="BR218" s="12" t="s">
        <v>88</v>
      </c>
      <c r="BS218" s="12" t="s">
        <v>88</v>
      </c>
      <c r="BT218" s="12">
        <f t="shared" si="10"/>
        <v>6.2668800000000005</v>
      </c>
      <c r="BU218" s="12">
        <f t="shared" si="11"/>
        <v>10.091520000000001</v>
      </c>
      <c r="BV218" s="6"/>
      <c r="BW218" s="13"/>
      <c r="BX218" s="13"/>
    </row>
    <row r="219" spans="1:76" ht="43.5" customHeight="1" x14ac:dyDescent="0.2">
      <c r="A219" s="6">
        <v>2019</v>
      </c>
      <c r="B219" s="14" t="s">
        <v>104</v>
      </c>
      <c r="C219" s="16" t="s">
        <v>524</v>
      </c>
      <c r="D219" s="9">
        <v>250</v>
      </c>
      <c r="E219" s="10" t="s">
        <v>224</v>
      </c>
      <c r="F219" s="7" t="s">
        <v>203</v>
      </c>
      <c r="G219" s="7">
        <v>2</v>
      </c>
      <c r="H219" s="7" t="s">
        <v>79</v>
      </c>
      <c r="I219" s="7">
        <v>27</v>
      </c>
      <c r="J219" s="8" t="s">
        <v>98</v>
      </c>
      <c r="K219" s="7">
        <v>2703</v>
      </c>
      <c r="L219" s="8" t="s">
        <v>635</v>
      </c>
      <c r="M219" s="7" t="s">
        <v>636</v>
      </c>
      <c r="N219" s="7" t="s">
        <v>637</v>
      </c>
      <c r="O219" s="7" t="s">
        <v>638</v>
      </c>
      <c r="P219" s="8" t="s">
        <v>639</v>
      </c>
      <c r="Q219" s="7" t="s">
        <v>640</v>
      </c>
      <c r="R219" s="8" t="s">
        <v>641</v>
      </c>
      <c r="S219" s="11">
        <v>43816</v>
      </c>
      <c r="T219" s="12" t="s">
        <v>232</v>
      </c>
      <c r="U219" s="12" t="s">
        <v>232</v>
      </c>
      <c r="V219" s="12">
        <v>7.28</v>
      </c>
      <c r="W219" s="12">
        <v>6.7</v>
      </c>
      <c r="X219" s="12">
        <v>7.22</v>
      </c>
      <c r="Y219" s="12">
        <v>41.9</v>
      </c>
      <c r="Z219" s="12">
        <v>57</v>
      </c>
      <c r="AA219" s="12">
        <v>29</v>
      </c>
      <c r="AB219" s="12">
        <v>38.799999999999997</v>
      </c>
      <c r="AC219" s="12">
        <v>13.1</v>
      </c>
      <c r="AD219" s="12">
        <v>2.08</v>
      </c>
      <c r="AE219" s="12" t="s">
        <v>582</v>
      </c>
      <c r="AF219" s="12" t="s">
        <v>88</v>
      </c>
      <c r="AG219" s="12">
        <v>13</v>
      </c>
      <c r="AH219" s="12" t="s">
        <v>564</v>
      </c>
      <c r="AI219" s="12" t="s">
        <v>528</v>
      </c>
      <c r="AJ219" s="12" t="e">
        <v>#VALUE!</v>
      </c>
      <c r="AK219" s="12" t="s">
        <v>565</v>
      </c>
      <c r="AL219" s="12">
        <v>96</v>
      </c>
      <c r="AM219" s="12">
        <v>0.1</v>
      </c>
      <c r="AN219" s="12" t="s">
        <v>586</v>
      </c>
      <c r="AO219" s="12" t="e">
        <v>#VALUE!</v>
      </c>
      <c r="AP219" s="12">
        <v>8.7999999999999995E-2</v>
      </c>
      <c r="AQ219" s="12" t="s">
        <v>258</v>
      </c>
      <c r="AR219" s="12" t="s">
        <v>88</v>
      </c>
      <c r="AS219" s="12" t="s">
        <v>88</v>
      </c>
      <c r="AT219" s="12" t="s">
        <v>88</v>
      </c>
      <c r="AU219" s="12" t="s">
        <v>88</v>
      </c>
      <c r="AV219" s="12" t="s">
        <v>582</v>
      </c>
      <c r="AW219" s="12">
        <v>74.3</v>
      </c>
      <c r="AX219" s="12" t="s">
        <v>619</v>
      </c>
      <c r="AY219" s="12" t="s">
        <v>583</v>
      </c>
      <c r="AZ219" s="12" t="s">
        <v>88</v>
      </c>
      <c r="BA219" s="12" t="s">
        <v>363</v>
      </c>
      <c r="BB219" s="12" t="s">
        <v>582</v>
      </c>
      <c r="BC219" s="12" t="s">
        <v>582</v>
      </c>
      <c r="BD219" s="12" t="s">
        <v>582</v>
      </c>
      <c r="BE219" s="12">
        <v>7.27</v>
      </c>
      <c r="BF219" s="12" t="s">
        <v>533</v>
      </c>
      <c r="BG219" s="12" t="s">
        <v>564</v>
      </c>
      <c r="BH219" s="12" t="s">
        <v>564</v>
      </c>
      <c r="BI219" s="12" t="s">
        <v>574</v>
      </c>
      <c r="BJ219" s="12">
        <v>6.83</v>
      </c>
      <c r="BK219" s="12">
        <v>17</v>
      </c>
      <c r="BL219" s="12">
        <v>7.8</v>
      </c>
      <c r="BM219" s="12">
        <v>15.1</v>
      </c>
      <c r="BN219" s="12">
        <v>2.08</v>
      </c>
      <c r="BO219" s="12">
        <v>0.96599999999999997</v>
      </c>
      <c r="BP219" s="12">
        <v>0.52600000000000002</v>
      </c>
      <c r="BQ219" s="12" t="s">
        <v>88</v>
      </c>
      <c r="BR219" s="12" t="s">
        <v>88</v>
      </c>
      <c r="BS219" s="12">
        <v>3.0000000000000001E-3</v>
      </c>
      <c r="BT219" s="12" t="s">
        <v>232</v>
      </c>
      <c r="BU219" s="12" t="s">
        <v>232</v>
      </c>
      <c r="BV219" s="6"/>
      <c r="BW219" s="17"/>
      <c r="BX219" s="17"/>
    </row>
    <row r="220" spans="1:76" ht="30" customHeight="1" x14ac:dyDescent="0.2">
      <c r="A220" s="6">
        <v>2019</v>
      </c>
      <c r="B220" s="7" t="s">
        <v>121</v>
      </c>
      <c r="C220" s="8" t="s">
        <v>524</v>
      </c>
      <c r="D220" s="9">
        <v>895</v>
      </c>
      <c r="E220" s="10" t="s">
        <v>233</v>
      </c>
      <c r="F220" s="7" t="s">
        <v>203</v>
      </c>
      <c r="G220" s="7">
        <v>2</v>
      </c>
      <c r="H220" s="7" t="s">
        <v>79</v>
      </c>
      <c r="I220" s="7">
        <v>27</v>
      </c>
      <c r="J220" s="8" t="s">
        <v>98</v>
      </c>
      <c r="K220" s="7">
        <v>2703</v>
      </c>
      <c r="L220" s="8" t="s">
        <v>225</v>
      </c>
      <c r="M220" s="7" t="s">
        <v>234</v>
      </c>
      <c r="N220" s="8" t="s">
        <v>235</v>
      </c>
      <c r="O220" s="7" t="s">
        <v>542</v>
      </c>
      <c r="P220" s="8" t="s">
        <v>543</v>
      </c>
      <c r="Q220" s="7" t="s">
        <v>625</v>
      </c>
      <c r="R220" s="8" t="s">
        <v>626</v>
      </c>
      <c r="S220" s="11">
        <v>43810</v>
      </c>
      <c r="T220" s="12">
        <v>24</v>
      </c>
      <c r="U220" s="12">
        <v>15.92</v>
      </c>
      <c r="V220" s="12">
        <v>7.63</v>
      </c>
      <c r="W220" s="12">
        <v>6.8</v>
      </c>
      <c r="X220" s="12">
        <v>8.0299999999999994</v>
      </c>
      <c r="Y220" s="12">
        <v>265</v>
      </c>
      <c r="Z220" s="12">
        <v>389</v>
      </c>
      <c r="AA220" s="12">
        <v>20.6</v>
      </c>
      <c r="AB220" s="12">
        <v>31.3</v>
      </c>
      <c r="AC220" s="12">
        <v>22.6</v>
      </c>
      <c r="AD220" s="12">
        <v>7.83</v>
      </c>
      <c r="AE220" s="12" t="s">
        <v>582</v>
      </c>
      <c r="AF220" s="12" t="s">
        <v>88</v>
      </c>
      <c r="AG220" s="12" t="s">
        <v>375</v>
      </c>
      <c r="AH220" s="12" t="s">
        <v>564</v>
      </c>
      <c r="AI220" s="12" t="s">
        <v>528</v>
      </c>
      <c r="AJ220" s="12">
        <v>9.3935483870967733</v>
      </c>
      <c r="AK220" s="12">
        <v>0.23</v>
      </c>
      <c r="AL220" s="12">
        <v>51</v>
      </c>
      <c r="AM220" s="12">
        <v>0.5</v>
      </c>
      <c r="AN220" s="12" t="s">
        <v>586</v>
      </c>
      <c r="AO220" s="12" t="e">
        <v>#VALUE!</v>
      </c>
      <c r="AP220" s="12" t="s">
        <v>363</v>
      </c>
      <c r="AQ220" s="12" t="s">
        <v>375</v>
      </c>
      <c r="AR220" s="12" t="s">
        <v>88</v>
      </c>
      <c r="AS220" s="12" t="s">
        <v>88</v>
      </c>
      <c r="AT220" s="12" t="s">
        <v>88</v>
      </c>
      <c r="AU220" s="12" t="s">
        <v>88</v>
      </c>
      <c r="AV220" s="12" t="s">
        <v>582</v>
      </c>
      <c r="AW220" s="12">
        <v>10.8</v>
      </c>
      <c r="AX220" s="12" t="s">
        <v>619</v>
      </c>
      <c r="AY220" s="12">
        <v>32.9</v>
      </c>
      <c r="AZ220" s="12" t="s">
        <v>88</v>
      </c>
      <c r="BA220" s="12" t="s">
        <v>582</v>
      </c>
      <c r="BB220" s="12" t="s">
        <v>582</v>
      </c>
      <c r="BC220" s="12" t="s">
        <v>582</v>
      </c>
      <c r="BD220" s="12" t="s">
        <v>582</v>
      </c>
      <c r="BE220" s="12">
        <v>7.36</v>
      </c>
      <c r="BF220" s="12" t="s">
        <v>533</v>
      </c>
      <c r="BG220" s="12" t="s">
        <v>564</v>
      </c>
      <c r="BH220" s="12" t="s">
        <v>259</v>
      </c>
      <c r="BI220" s="12" t="s">
        <v>574</v>
      </c>
      <c r="BJ220" s="12" t="s">
        <v>586</v>
      </c>
      <c r="BK220" s="12">
        <v>55.6</v>
      </c>
      <c r="BL220" s="12">
        <v>84.2</v>
      </c>
      <c r="BM220" s="12">
        <v>95.1</v>
      </c>
      <c r="BN220" s="12">
        <v>0.126</v>
      </c>
      <c r="BO220" s="12">
        <v>0.114</v>
      </c>
      <c r="BP220" s="12">
        <v>0.126</v>
      </c>
      <c r="BQ220" s="12" t="s">
        <v>88</v>
      </c>
      <c r="BR220" s="12" t="s">
        <v>88</v>
      </c>
      <c r="BS220" s="12" t="s">
        <v>628</v>
      </c>
      <c r="BT220" s="12">
        <f t="shared" ref="BT220:BT385" si="12">+AD220*U220*(0.0036*T220)</f>
        <v>10.770071039999999</v>
      </c>
      <c r="BU220" s="12">
        <f t="shared" ref="BU220:BU385" si="13">+T220*U220*AL220*0.0036</f>
        <v>70.14988799999999</v>
      </c>
      <c r="BV220" s="6"/>
      <c r="BW220" s="13"/>
      <c r="BX220" s="13"/>
    </row>
    <row r="221" spans="1:76" ht="30" customHeight="1" x14ac:dyDescent="0.2">
      <c r="A221" s="6">
        <v>2019</v>
      </c>
      <c r="B221" s="7" t="s">
        <v>121</v>
      </c>
      <c r="C221" s="8" t="s">
        <v>524</v>
      </c>
      <c r="D221" s="9">
        <v>895</v>
      </c>
      <c r="E221" s="10" t="s">
        <v>233</v>
      </c>
      <c r="F221" s="7" t="s">
        <v>203</v>
      </c>
      <c r="G221" s="7">
        <v>2</v>
      </c>
      <c r="H221" s="7" t="s">
        <v>79</v>
      </c>
      <c r="I221" s="7">
        <v>27</v>
      </c>
      <c r="J221" s="8" t="s">
        <v>98</v>
      </c>
      <c r="K221" s="7">
        <v>2703</v>
      </c>
      <c r="L221" s="8" t="s">
        <v>225</v>
      </c>
      <c r="M221" s="7" t="s">
        <v>234</v>
      </c>
      <c r="N221" s="8" t="s">
        <v>235</v>
      </c>
      <c r="O221" s="7" t="s">
        <v>542</v>
      </c>
      <c r="P221" s="8" t="s">
        <v>543</v>
      </c>
      <c r="Q221" s="7" t="s">
        <v>625</v>
      </c>
      <c r="R221" s="8" t="s">
        <v>626</v>
      </c>
      <c r="S221" s="11">
        <v>43810</v>
      </c>
      <c r="T221" s="12">
        <v>24</v>
      </c>
      <c r="U221" s="12">
        <v>2.39</v>
      </c>
      <c r="V221" s="12">
        <v>7.97</v>
      </c>
      <c r="W221" s="12">
        <v>7.46</v>
      </c>
      <c r="X221" s="12">
        <v>7.99</v>
      </c>
      <c r="Y221" s="12">
        <v>332</v>
      </c>
      <c r="Z221" s="12">
        <v>523</v>
      </c>
      <c r="AA221" s="12">
        <v>29.5</v>
      </c>
      <c r="AB221" s="12">
        <v>33</v>
      </c>
      <c r="AC221" s="12">
        <v>36.9</v>
      </c>
      <c r="AD221" s="12">
        <v>14.9</v>
      </c>
      <c r="AE221" s="12" t="s">
        <v>363</v>
      </c>
      <c r="AF221" s="12" t="s">
        <v>88</v>
      </c>
      <c r="AG221" s="12" t="s">
        <v>258</v>
      </c>
      <c r="AH221" s="12" t="s">
        <v>259</v>
      </c>
      <c r="AI221" s="12" t="s">
        <v>490</v>
      </c>
      <c r="AJ221" s="12">
        <v>12.329032258064515</v>
      </c>
      <c r="AK221" s="12">
        <v>6.7000000000000004E-2</v>
      </c>
      <c r="AL221" s="12">
        <v>98</v>
      </c>
      <c r="AM221" s="12">
        <v>1</v>
      </c>
      <c r="AN221" s="12" t="s">
        <v>260</v>
      </c>
      <c r="AO221" s="12" t="e">
        <v>#VALUE!</v>
      </c>
      <c r="AP221" s="12">
        <v>9.0999999999999998E-2</v>
      </c>
      <c r="AQ221" s="12" t="s">
        <v>258</v>
      </c>
      <c r="AR221" s="12" t="s">
        <v>88</v>
      </c>
      <c r="AS221" s="12" t="s">
        <v>88</v>
      </c>
      <c r="AT221" s="12" t="s">
        <v>88</v>
      </c>
      <c r="AU221" s="12" t="s">
        <v>88</v>
      </c>
      <c r="AV221" s="12" t="s">
        <v>363</v>
      </c>
      <c r="AW221" s="12">
        <v>12.4</v>
      </c>
      <c r="AX221" s="12" t="s">
        <v>623</v>
      </c>
      <c r="AY221" s="12">
        <v>104</v>
      </c>
      <c r="AZ221" s="12" t="s">
        <v>88</v>
      </c>
      <c r="BA221" s="12" t="s">
        <v>363</v>
      </c>
      <c r="BB221" s="12" t="s">
        <v>363</v>
      </c>
      <c r="BC221" s="12">
        <v>0.125</v>
      </c>
      <c r="BD221" s="12" t="s">
        <v>363</v>
      </c>
      <c r="BE221" s="12">
        <v>12.3</v>
      </c>
      <c r="BF221" s="12" t="s">
        <v>533</v>
      </c>
      <c r="BG221" s="12" t="s">
        <v>564</v>
      </c>
      <c r="BH221" s="12" t="s">
        <v>259</v>
      </c>
      <c r="BI221" s="12">
        <v>0.40400000000000003</v>
      </c>
      <c r="BJ221" s="12">
        <v>6.36</v>
      </c>
      <c r="BK221" s="12">
        <v>75.599999999999994</v>
      </c>
      <c r="BL221" s="12">
        <v>85.2</v>
      </c>
      <c r="BM221" s="12">
        <v>96</v>
      </c>
      <c r="BN221" s="12">
        <v>0.28599999999999998</v>
      </c>
      <c r="BO221" s="12">
        <v>0.12</v>
      </c>
      <c r="BP221" s="12">
        <v>6.4000000000000001E-2</v>
      </c>
      <c r="BQ221" s="12" t="s">
        <v>88</v>
      </c>
      <c r="BR221" s="12" t="s">
        <v>88</v>
      </c>
      <c r="BS221" s="12">
        <v>4.0000000000000001E-3</v>
      </c>
      <c r="BT221" s="12">
        <f t="shared" si="12"/>
        <v>3.0767904000000006</v>
      </c>
      <c r="BU221" s="12">
        <f t="shared" si="13"/>
        <v>20.236607999999997</v>
      </c>
      <c r="BV221" s="6"/>
      <c r="BW221" s="13"/>
      <c r="BX221" s="13"/>
    </row>
    <row r="222" spans="1:76" ht="30" customHeight="1" x14ac:dyDescent="0.2">
      <c r="A222" s="6">
        <v>2019</v>
      </c>
      <c r="B222" s="7" t="s">
        <v>121</v>
      </c>
      <c r="C222" s="8" t="s">
        <v>524</v>
      </c>
      <c r="D222" s="9">
        <v>895</v>
      </c>
      <c r="E222" s="10" t="s">
        <v>233</v>
      </c>
      <c r="F222" s="7" t="s">
        <v>203</v>
      </c>
      <c r="G222" s="7">
        <v>2</v>
      </c>
      <c r="H222" s="7" t="s">
        <v>79</v>
      </c>
      <c r="I222" s="7">
        <v>27</v>
      </c>
      <c r="J222" s="8" t="s">
        <v>98</v>
      </c>
      <c r="K222" s="7">
        <v>2703</v>
      </c>
      <c r="L222" s="8" t="s">
        <v>225</v>
      </c>
      <c r="M222" s="7" t="s">
        <v>234</v>
      </c>
      <c r="N222" s="8" t="s">
        <v>235</v>
      </c>
      <c r="O222" s="7" t="s">
        <v>542</v>
      </c>
      <c r="P222" s="8" t="s">
        <v>543</v>
      </c>
      <c r="Q222" s="7" t="s">
        <v>625</v>
      </c>
      <c r="R222" s="8" t="s">
        <v>626</v>
      </c>
      <c r="S222" s="11">
        <v>43810</v>
      </c>
      <c r="T222" s="12">
        <v>24</v>
      </c>
      <c r="U222" s="12">
        <v>0.31</v>
      </c>
      <c r="V222" s="12">
        <v>6.62</v>
      </c>
      <c r="W222" s="12">
        <v>6.34</v>
      </c>
      <c r="X222" s="12">
        <v>6.87</v>
      </c>
      <c r="Y222" s="12">
        <v>476</v>
      </c>
      <c r="Z222" s="12">
        <v>597</v>
      </c>
      <c r="AA222" s="12">
        <v>28.4</v>
      </c>
      <c r="AB222" s="12">
        <v>30.9</v>
      </c>
      <c r="AC222" s="12">
        <v>24.8</v>
      </c>
      <c r="AD222" s="12">
        <v>12.1</v>
      </c>
      <c r="AE222" s="12" t="s">
        <v>582</v>
      </c>
      <c r="AF222" s="12" t="s">
        <v>88</v>
      </c>
      <c r="AG222" s="12" t="s">
        <v>258</v>
      </c>
      <c r="AH222" s="12" t="s">
        <v>259</v>
      </c>
      <c r="AI222" s="12" t="s">
        <v>490</v>
      </c>
      <c r="AJ222" s="12">
        <v>14.203225806451613</v>
      </c>
      <c r="AK222" s="12" t="s">
        <v>374</v>
      </c>
      <c r="AL222" s="12">
        <v>83</v>
      </c>
      <c r="AM222" s="12">
        <v>0.1</v>
      </c>
      <c r="AN222" s="12">
        <v>6.14</v>
      </c>
      <c r="AO222" s="12">
        <v>4.4552941176470595</v>
      </c>
      <c r="AP222" s="12">
        <v>6.4000000000000001E-2</v>
      </c>
      <c r="AQ222" s="12" t="s">
        <v>258</v>
      </c>
      <c r="AR222" s="12" t="s">
        <v>88</v>
      </c>
      <c r="AS222" s="12" t="s">
        <v>88</v>
      </c>
      <c r="AT222" s="12" t="s">
        <v>88</v>
      </c>
      <c r="AU222" s="12" t="s">
        <v>88</v>
      </c>
      <c r="AV222" s="12" t="s">
        <v>582</v>
      </c>
      <c r="AW222" s="12">
        <v>11.8</v>
      </c>
      <c r="AX222" s="12" t="s">
        <v>619</v>
      </c>
      <c r="AY222" s="12" t="s">
        <v>523</v>
      </c>
      <c r="AZ222" s="12" t="s">
        <v>88</v>
      </c>
      <c r="BA222" s="12" t="s">
        <v>363</v>
      </c>
      <c r="BB222" s="12" t="s">
        <v>363</v>
      </c>
      <c r="BC222" s="12" t="s">
        <v>363</v>
      </c>
      <c r="BD222" s="12" t="s">
        <v>363</v>
      </c>
      <c r="BE222" s="12">
        <v>49.5</v>
      </c>
      <c r="BF222" s="12" t="s">
        <v>366</v>
      </c>
      <c r="BG222" s="12" t="s">
        <v>564</v>
      </c>
      <c r="BH222" s="12" t="s">
        <v>259</v>
      </c>
      <c r="BI222" s="12" t="s">
        <v>620</v>
      </c>
      <c r="BJ222" s="12">
        <v>81.099999999999994</v>
      </c>
      <c r="BK222" s="12">
        <v>199</v>
      </c>
      <c r="BL222" s="12">
        <v>29.4</v>
      </c>
      <c r="BM222" s="12">
        <v>45.1</v>
      </c>
      <c r="BN222" s="12">
        <v>9.1999999999999998E-2</v>
      </c>
      <c r="BO222" s="12">
        <v>4.2000000000000003E-2</v>
      </c>
      <c r="BP222" s="12">
        <v>3.2000000000000001E-2</v>
      </c>
      <c r="BQ222" s="12" t="s">
        <v>88</v>
      </c>
      <c r="BR222" s="12" t="s">
        <v>88</v>
      </c>
      <c r="BS222" s="12" t="s">
        <v>628</v>
      </c>
      <c r="BT222" s="12">
        <f t="shared" si="12"/>
        <v>0.3240864</v>
      </c>
      <c r="BU222" s="12">
        <f t="shared" si="13"/>
        <v>2.2230719999999997</v>
      </c>
      <c r="BV222" s="6"/>
      <c r="BW222" s="13"/>
      <c r="BX222" s="13"/>
    </row>
    <row r="223" spans="1:76" ht="30" customHeight="1" x14ac:dyDescent="0.2">
      <c r="A223" s="6">
        <v>2019</v>
      </c>
      <c r="B223" s="7" t="s">
        <v>192</v>
      </c>
      <c r="C223" s="8" t="s">
        <v>524</v>
      </c>
      <c r="D223" s="9">
        <v>895</v>
      </c>
      <c r="E223" s="10" t="s">
        <v>233</v>
      </c>
      <c r="F223" s="7" t="s">
        <v>203</v>
      </c>
      <c r="G223" s="7">
        <v>2</v>
      </c>
      <c r="H223" s="7" t="s">
        <v>79</v>
      </c>
      <c r="I223" s="7">
        <v>27</v>
      </c>
      <c r="J223" s="8" t="s">
        <v>98</v>
      </c>
      <c r="K223" s="7">
        <v>2703</v>
      </c>
      <c r="L223" s="8" t="s">
        <v>225</v>
      </c>
      <c r="M223" s="7" t="s">
        <v>234</v>
      </c>
      <c r="N223" s="8" t="s">
        <v>235</v>
      </c>
      <c r="O223" s="7" t="s">
        <v>236</v>
      </c>
      <c r="P223" s="8" t="s">
        <v>237</v>
      </c>
      <c r="Q223" s="7" t="s">
        <v>613</v>
      </c>
      <c r="R223" s="8" t="s">
        <v>614</v>
      </c>
      <c r="S223" s="11">
        <v>43808</v>
      </c>
      <c r="T223" s="12">
        <v>5</v>
      </c>
      <c r="U223" s="12">
        <v>2.17</v>
      </c>
      <c r="V223" s="12">
        <v>7.99</v>
      </c>
      <c r="W223" s="12">
        <v>7.54</v>
      </c>
      <c r="X223" s="12">
        <v>7.99</v>
      </c>
      <c r="Y223" s="12">
        <v>242</v>
      </c>
      <c r="Z223" s="12">
        <v>493</v>
      </c>
      <c r="AA223" s="12">
        <v>26.7</v>
      </c>
      <c r="AB223" s="12">
        <v>28.1</v>
      </c>
      <c r="AC223" s="12" t="s">
        <v>664</v>
      </c>
      <c r="AD223" s="12">
        <v>2</v>
      </c>
      <c r="AE223" s="12" t="s">
        <v>582</v>
      </c>
      <c r="AF223" s="12" t="s">
        <v>88</v>
      </c>
      <c r="AG223" s="12" t="s">
        <v>258</v>
      </c>
      <c r="AH223" s="12" t="s">
        <v>259</v>
      </c>
      <c r="AI223" s="12" t="s">
        <v>528</v>
      </c>
      <c r="AJ223" s="12">
        <v>0.91451612903225799</v>
      </c>
      <c r="AK223" s="12" t="s">
        <v>565</v>
      </c>
      <c r="AL223" s="12">
        <v>46</v>
      </c>
      <c r="AM223" s="12" t="s">
        <v>564</v>
      </c>
      <c r="AN223" s="12" t="s">
        <v>586</v>
      </c>
      <c r="AO223" s="12" t="e">
        <v>#VALUE!</v>
      </c>
      <c r="AP223" s="12" t="s">
        <v>582</v>
      </c>
      <c r="AQ223" s="12" t="s">
        <v>375</v>
      </c>
      <c r="AR223" s="12" t="s">
        <v>88</v>
      </c>
      <c r="AS223" s="12" t="s">
        <v>88</v>
      </c>
      <c r="AT223" s="12" t="s">
        <v>88</v>
      </c>
      <c r="AU223" s="12" t="s">
        <v>88</v>
      </c>
      <c r="AV223" s="12" t="s">
        <v>582</v>
      </c>
      <c r="AW223" s="12" t="s">
        <v>642</v>
      </c>
      <c r="AX223" s="12" t="s">
        <v>619</v>
      </c>
      <c r="AY223" s="12" t="s">
        <v>583</v>
      </c>
      <c r="AZ223" s="12" t="s">
        <v>88</v>
      </c>
      <c r="BA223" s="12" t="s">
        <v>582</v>
      </c>
      <c r="BB223" s="12">
        <v>0.121</v>
      </c>
      <c r="BC223" s="12" t="s">
        <v>582</v>
      </c>
      <c r="BD223" s="12" t="s">
        <v>582</v>
      </c>
      <c r="BE223" s="12">
        <v>6.44</v>
      </c>
      <c r="BF223" s="12" t="s">
        <v>533</v>
      </c>
      <c r="BG223" s="12" t="s">
        <v>564</v>
      </c>
      <c r="BH223" s="12" t="s">
        <v>564</v>
      </c>
      <c r="BI223" s="12" t="s">
        <v>574</v>
      </c>
      <c r="BJ223" s="12" t="s">
        <v>586</v>
      </c>
      <c r="BK223" s="12">
        <v>62.9</v>
      </c>
      <c r="BL223" s="12">
        <v>140</v>
      </c>
      <c r="BM223" s="12">
        <v>179</v>
      </c>
      <c r="BN223" s="12">
        <v>8.7999999999999995E-2</v>
      </c>
      <c r="BO223" s="12">
        <v>4.8000000000000001E-2</v>
      </c>
      <c r="BP223" s="12">
        <v>3.7999999999999999E-2</v>
      </c>
      <c r="BQ223" s="12" t="s">
        <v>88</v>
      </c>
      <c r="BR223" s="12" t="s">
        <v>88</v>
      </c>
      <c r="BS223" s="12">
        <v>7.0000000000000007E-2</v>
      </c>
      <c r="BT223" s="12">
        <f t="shared" si="12"/>
        <v>7.8119999999999995E-2</v>
      </c>
      <c r="BU223" s="12">
        <f t="shared" si="13"/>
        <v>1.7967599999999999</v>
      </c>
      <c r="BV223" s="6"/>
      <c r="BW223" s="13"/>
      <c r="BX223" s="13"/>
    </row>
    <row r="224" spans="1:76" ht="30" customHeight="1" x14ac:dyDescent="0.2">
      <c r="A224" s="6">
        <v>2019</v>
      </c>
      <c r="B224" s="7" t="s">
        <v>192</v>
      </c>
      <c r="C224" s="8" t="s">
        <v>524</v>
      </c>
      <c r="D224" s="9">
        <v>895</v>
      </c>
      <c r="E224" s="10" t="s">
        <v>233</v>
      </c>
      <c r="F224" s="7" t="s">
        <v>203</v>
      </c>
      <c r="G224" s="7">
        <v>2</v>
      </c>
      <c r="H224" s="7" t="s">
        <v>79</v>
      </c>
      <c r="I224" s="7">
        <v>27</v>
      </c>
      <c r="J224" s="8" t="s">
        <v>98</v>
      </c>
      <c r="K224" s="7">
        <v>2703</v>
      </c>
      <c r="L224" s="8" t="s">
        <v>225</v>
      </c>
      <c r="M224" s="7" t="s">
        <v>234</v>
      </c>
      <c r="N224" s="8" t="s">
        <v>235</v>
      </c>
      <c r="O224" s="7" t="s">
        <v>236</v>
      </c>
      <c r="P224" s="8" t="s">
        <v>237</v>
      </c>
      <c r="Q224" s="7" t="s">
        <v>613</v>
      </c>
      <c r="R224" s="8" t="s">
        <v>614</v>
      </c>
      <c r="S224" s="11">
        <v>43808</v>
      </c>
      <c r="T224" s="12">
        <v>4</v>
      </c>
      <c r="U224" s="12">
        <v>1.6339999999999999</v>
      </c>
      <c r="V224" s="12">
        <v>7.91</v>
      </c>
      <c r="W224" s="12">
        <v>7.54</v>
      </c>
      <c r="X224" s="12">
        <v>7.86</v>
      </c>
      <c r="Y224" s="12">
        <v>1122</v>
      </c>
      <c r="Z224" s="12">
        <v>1259</v>
      </c>
      <c r="AA224" s="12">
        <v>26.2</v>
      </c>
      <c r="AB224" s="12">
        <v>29</v>
      </c>
      <c r="AC224" s="12" t="s">
        <v>664</v>
      </c>
      <c r="AD224" s="12">
        <v>2.78</v>
      </c>
      <c r="AE224" s="12" t="s">
        <v>582</v>
      </c>
      <c r="AF224" s="12" t="s">
        <v>88</v>
      </c>
      <c r="AG224" s="12" t="s">
        <v>375</v>
      </c>
      <c r="AH224" s="12" t="s">
        <v>564</v>
      </c>
      <c r="AI224" s="12" t="s">
        <v>528</v>
      </c>
      <c r="AJ224" s="12">
        <v>3.3645161290322578</v>
      </c>
      <c r="AK224" s="12">
        <v>6.6000000000000003E-2</v>
      </c>
      <c r="AL224" s="12">
        <v>148</v>
      </c>
      <c r="AM224" s="12" t="s">
        <v>564</v>
      </c>
      <c r="AN224" s="12" t="s">
        <v>260</v>
      </c>
      <c r="AO224" s="12" t="e">
        <v>#VALUE!</v>
      </c>
      <c r="AP224" s="12">
        <v>0.17899999999999999</v>
      </c>
      <c r="AQ224" s="12" t="s">
        <v>375</v>
      </c>
      <c r="AR224" s="12" t="s">
        <v>88</v>
      </c>
      <c r="AS224" s="12" t="s">
        <v>88</v>
      </c>
      <c r="AT224" s="12" t="s">
        <v>88</v>
      </c>
      <c r="AU224" s="12" t="s">
        <v>88</v>
      </c>
      <c r="AV224" s="12" t="s">
        <v>582</v>
      </c>
      <c r="AW224" s="12">
        <v>2.0499999999999998</v>
      </c>
      <c r="AX224" s="12" t="s">
        <v>619</v>
      </c>
      <c r="AY224" s="12">
        <v>447</v>
      </c>
      <c r="AZ224" s="12" t="s">
        <v>88</v>
      </c>
      <c r="BA224" s="12" t="s">
        <v>582</v>
      </c>
      <c r="BB224" s="12">
        <v>0.307</v>
      </c>
      <c r="BC224" s="12" t="s">
        <v>582</v>
      </c>
      <c r="BD224" s="12" t="s">
        <v>582</v>
      </c>
      <c r="BE224" s="12">
        <v>11.1</v>
      </c>
      <c r="BF224" s="12" t="s">
        <v>533</v>
      </c>
      <c r="BG224" s="12" t="s">
        <v>564</v>
      </c>
      <c r="BH224" s="12" t="s">
        <v>564</v>
      </c>
      <c r="BI224" s="12">
        <v>0.28999999999999998</v>
      </c>
      <c r="BJ224" s="12">
        <v>8.6199999999999992</v>
      </c>
      <c r="BK224" s="12">
        <v>113</v>
      </c>
      <c r="BL224" s="12">
        <v>484</v>
      </c>
      <c r="BM224" s="12">
        <v>603</v>
      </c>
      <c r="BN224" s="12">
        <v>9.4E-2</v>
      </c>
      <c r="BO224" s="12">
        <v>2.8000000000000001E-2</v>
      </c>
      <c r="BP224" s="12">
        <v>0.01</v>
      </c>
      <c r="BQ224" s="12" t="s">
        <v>88</v>
      </c>
      <c r="BR224" s="12" t="s">
        <v>88</v>
      </c>
      <c r="BS224" s="12">
        <v>0.1</v>
      </c>
      <c r="BT224" s="12">
        <f t="shared" si="12"/>
        <v>6.5412287999999999E-2</v>
      </c>
      <c r="BU224" s="12">
        <f t="shared" si="13"/>
        <v>3.4823807999999996</v>
      </c>
      <c r="BV224" s="6"/>
      <c r="BW224" s="13"/>
      <c r="BX224" s="13"/>
    </row>
    <row r="225" spans="1:76" ht="30" customHeight="1" x14ac:dyDescent="0.2">
      <c r="A225" s="6">
        <v>2019</v>
      </c>
      <c r="B225" s="7" t="s">
        <v>192</v>
      </c>
      <c r="C225" s="8" t="s">
        <v>524</v>
      </c>
      <c r="D225" s="9">
        <v>895</v>
      </c>
      <c r="E225" s="10" t="s">
        <v>233</v>
      </c>
      <c r="F225" s="7" t="s">
        <v>203</v>
      </c>
      <c r="G225" s="7">
        <v>2</v>
      </c>
      <c r="H225" s="7" t="s">
        <v>79</v>
      </c>
      <c r="I225" s="7">
        <v>27</v>
      </c>
      <c r="J225" s="8" t="s">
        <v>98</v>
      </c>
      <c r="K225" s="7">
        <v>2703</v>
      </c>
      <c r="L225" s="8" t="s">
        <v>225</v>
      </c>
      <c r="M225" s="7" t="s">
        <v>234</v>
      </c>
      <c r="N225" s="8" t="s">
        <v>235</v>
      </c>
      <c r="O225" s="7" t="s">
        <v>236</v>
      </c>
      <c r="P225" s="8" t="s">
        <v>237</v>
      </c>
      <c r="Q225" s="7" t="s">
        <v>613</v>
      </c>
      <c r="R225" s="8" t="s">
        <v>614</v>
      </c>
      <c r="S225" s="11">
        <v>43808</v>
      </c>
      <c r="T225" s="12">
        <v>2</v>
      </c>
      <c r="U225" s="12">
        <v>0.23499999999999999</v>
      </c>
      <c r="V225" s="12">
        <v>7.4</v>
      </c>
      <c r="W225" s="12">
        <v>6.63</v>
      </c>
      <c r="X225" s="12">
        <v>7.14</v>
      </c>
      <c r="Y225" s="12">
        <v>104.3</v>
      </c>
      <c r="Z225" s="12">
        <v>142</v>
      </c>
      <c r="AA225" s="12">
        <v>25.4</v>
      </c>
      <c r="AB225" s="12">
        <v>26.3</v>
      </c>
      <c r="AC225" s="12">
        <v>12.4</v>
      </c>
      <c r="AD225" s="12">
        <v>2.87</v>
      </c>
      <c r="AE225" s="12" t="s">
        <v>363</v>
      </c>
      <c r="AF225" s="12" t="s">
        <v>88</v>
      </c>
      <c r="AG225" s="12">
        <v>15</v>
      </c>
      <c r="AH225" s="12" t="s">
        <v>564</v>
      </c>
      <c r="AI225" s="12" t="s">
        <v>528</v>
      </c>
      <c r="AJ225" s="12">
        <v>0.347741935483871</v>
      </c>
      <c r="AK225" s="12">
        <v>0.11799999999999999</v>
      </c>
      <c r="AL225" s="12">
        <v>34</v>
      </c>
      <c r="AM225" s="12" t="s">
        <v>564</v>
      </c>
      <c r="AN225" s="12" t="s">
        <v>260</v>
      </c>
      <c r="AO225" s="12" t="e">
        <v>#VALUE!</v>
      </c>
      <c r="AP225" s="12">
        <v>0.114</v>
      </c>
      <c r="AQ225" s="12" t="s">
        <v>375</v>
      </c>
      <c r="AR225" s="12" t="s">
        <v>88</v>
      </c>
      <c r="AS225" s="12" t="s">
        <v>88</v>
      </c>
      <c r="AT225" s="12" t="s">
        <v>88</v>
      </c>
      <c r="AU225" s="12" t="s">
        <v>88</v>
      </c>
      <c r="AV225" s="12" t="s">
        <v>582</v>
      </c>
      <c r="AW225" s="12" t="s">
        <v>642</v>
      </c>
      <c r="AX225" s="12" t="s">
        <v>619</v>
      </c>
      <c r="AY225" s="12" t="s">
        <v>583</v>
      </c>
      <c r="AZ225" s="12" t="s">
        <v>88</v>
      </c>
      <c r="BA225" s="12" t="s">
        <v>582</v>
      </c>
      <c r="BB225" s="12">
        <v>0.40200000000000002</v>
      </c>
      <c r="BC225" s="12" t="s">
        <v>582</v>
      </c>
      <c r="BD225" s="12" t="s">
        <v>582</v>
      </c>
      <c r="BE225" s="12">
        <v>3.67</v>
      </c>
      <c r="BF225" s="12" t="s">
        <v>533</v>
      </c>
      <c r="BG225" s="12" t="s">
        <v>564</v>
      </c>
      <c r="BH225" s="12" t="s">
        <v>564</v>
      </c>
      <c r="BI225" s="12" t="s">
        <v>574</v>
      </c>
      <c r="BJ225" s="12" t="s">
        <v>586</v>
      </c>
      <c r="BK225" s="12">
        <v>25.2</v>
      </c>
      <c r="BL225" s="12">
        <v>35</v>
      </c>
      <c r="BM225" s="12">
        <v>46.3</v>
      </c>
      <c r="BN225" s="12">
        <v>2.13</v>
      </c>
      <c r="BO225" s="12">
        <v>0.88</v>
      </c>
      <c r="BP225" s="12">
        <v>0.42199999999999999</v>
      </c>
      <c r="BQ225" s="12" t="s">
        <v>88</v>
      </c>
      <c r="BR225" s="12" t="s">
        <v>88</v>
      </c>
      <c r="BS225" s="12">
        <v>1.2999999999999999E-2</v>
      </c>
      <c r="BT225" s="12">
        <f t="shared" si="12"/>
        <v>4.8560399999999998E-3</v>
      </c>
      <c r="BU225" s="12">
        <f t="shared" si="13"/>
        <v>5.7527999999999996E-2</v>
      </c>
      <c r="BV225" s="6"/>
      <c r="BW225" s="17"/>
      <c r="BX225" s="17"/>
    </row>
    <row r="226" spans="1:76" ht="30" customHeight="1" x14ac:dyDescent="0.2">
      <c r="A226" s="6">
        <v>2019</v>
      </c>
      <c r="B226" s="7" t="s">
        <v>133</v>
      </c>
      <c r="C226" s="8" t="s">
        <v>524</v>
      </c>
      <c r="D226" s="9">
        <v>736</v>
      </c>
      <c r="E226" s="7" t="s">
        <v>665</v>
      </c>
      <c r="F226" s="7" t="s">
        <v>288</v>
      </c>
      <c r="G226" s="7">
        <v>2</v>
      </c>
      <c r="H226" s="7" t="s">
        <v>79</v>
      </c>
      <c r="I226" s="7">
        <v>27</v>
      </c>
      <c r="J226" s="8" t="s">
        <v>98</v>
      </c>
      <c r="K226" s="7">
        <v>2703</v>
      </c>
      <c r="L226" s="8" t="s">
        <v>225</v>
      </c>
      <c r="M226" s="7" t="s">
        <v>234</v>
      </c>
      <c r="N226" s="8" t="s">
        <v>235</v>
      </c>
      <c r="O226" s="7" t="s">
        <v>344</v>
      </c>
      <c r="P226" s="8" t="s">
        <v>345</v>
      </c>
      <c r="Q226" s="7" t="s">
        <v>346</v>
      </c>
      <c r="R226" s="8" t="s">
        <v>347</v>
      </c>
      <c r="S226" s="11">
        <v>43732</v>
      </c>
      <c r="T226" s="12">
        <v>9</v>
      </c>
      <c r="U226" s="12">
        <v>4.4000000000000004</v>
      </c>
      <c r="V226" s="12">
        <v>6.99</v>
      </c>
      <c r="W226" s="12">
        <v>6.81</v>
      </c>
      <c r="X226" s="12">
        <v>7.6</v>
      </c>
      <c r="Y226" s="12">
        <v>2.57</v>
      </c>
      <c r="Z226" s="12">
        <v>2.74</v>
      </c>
      <c r="AA226" s="12">
        <v>30.3</v>
      </c>
      <c r="AB226" s="12">
        <v>32.200000000000003</v>
      </c>
      <c r="AC226" s="12">
        <v>41.1</v>
      </c>
      <c r="AD226" s="12">
        <v>16.3</v>
      </c>
      <c r="AE226" s="12" t="s">
        <v>582</v>
      </c>
      <c r="AF226" s="12" t="s">
        <v>88</v>
      </c>
      <c r="AG226" s="12" t="s">
        <v>375</v>
      </c>
      <c r="AH226" s="12">
        <v>0.79600000000000004</v>
      </c>
      <c r="AI226" s="12">
        <v>2.81</v>
      </c>
      <c r="AJ226" s="12">
        <v>38.612903225806448</v>
      </c>
      <c r="AK226" s="12">
        <v>0.29699999999999999</v>
      </c>
      <c r="AL226" s="12">
        <v>44</v>
      </c>
      <c r="AM226" s="12">
        <v>0.3</v>
      </c>
      <c r="AN226" s="12">
        <v>22</v>
      </c>
      <c r="AO226" s="12">
        <v>14.823529411764707</v>
      </c>
      <c r="AP226" s="12">
        <v>0.314</v>
      </c>
      <c r="AQ226" s="12" t="s">
        <v>375</v>
      </c>
      <c r="AR226" s="12" t="s">
        <v>88</v>
      </c>
      <c r="AS226" s="12" t="s">
        <v>88</v>
      </c>
      <c r="AT226" s="12" t="s">
        <v>88</v>
      </c>
      <c r="AU226" s="12" t="s">
        <v>88</v>
      </c>
      <c r="AV226" s="12" t="s">
        <v>582</v>
      </c>
      <c r="AW226" s="12">
        <v>15.8</v>
      </c>
      <c r="AX226" s="12" t="s">
        <v>619</v>
      </c>
      <c r="AY226" s="12">
        <v>1437</v>
      </c>
      <c r="AZ226" s="12" t="s">
        <v>88</v>
      </c>
      <c r="BA226" s="12" t="s">
        <v>582</v>
      </c>
      <c r="BB226" s="12" t="s">
        <v>582</v>
      </c>
      <c r="BC226" s="12">
        <v>8.1000000000000003E-2</v>
      </c>
      <c r="BD226" s="12" t="s">
        <v>582</v>
      </c>
      <c r="BE226" s="12">
        <v>1.25</v>
      </c>
      <c r="BF226" s="12" t="s">
        <v>533</v>
      </c>
      <c r="BG226" s="12" t="s">
        <v>564</v>
      </c>
      <c r="BH226" s="12" t="s">
        <v>564</v>
      </c>
      <c r="BI226" s="12" t="s">
        <v>574</v>
      </c>
      <c r="BJ226" s="12">
        <v>10.8</v>
      </c>
      <c r="BK226" s="12">
        <v>45.5</v>
      </c>
      <c r="BL226" s="12">
        <v>1217</v>
      </c>
      <c r="BM226" s="12">
        <v>1282</v>
      </c>
      <c r="BN226" s="12">
        <v>0.33400000000000002</v>
      </c>
      <c r="BO226" s="12">
        <v>0.19400000000000001</v>
      </c>
      <c r="BP226" s="12">
        <v>0.13200000000000001</v>
      </c>
      <c r="BQ226" s="12" t="s">
        <v>88</v>
      </c>
      <c r="BR226" s="12" t="s">
        <v>88</v>
      </c>
      <c r="BS226" s="12">
        <v>6.0000000000000001E-3</v>
      </c>
      <c r="BT226" s="12">
        <f t="shared" si="12"/>
        <v>2.3237280000000005</v>
      </c>
      <c r="BU226" s="12">
        <f t="shared" si="13"/>
        <v>6.27264</v>
      </c>
      <c r="BV226" s="6"/>
      <c r="BW226" s="13"/>
      <c r="BX226" s="13"/>
    </row>
    <row r="227" spans="1:76" ht="30" customHeight="1" x14ac:dyDescent="0.2">
      <c r="A227" s="6">
        <v>2019</v>
      </c>
      <c r="B227" s="7" t="s">
        <v>133</v>
      </c>
      <c r="C227" s="8" t="s">
        <v>524</v>
      </c>
      <c r="D227" s="9">
        <v>736</v>
      </c>
      <c r="E227" s="7" t="s">
        <v>665</v>
      </c>
      <c r="F227" s="7" t="s">
        <v>288</v>
      </c>
      <c r="G227" s="7">
        <v>2</v>
      </c>
      <c r="H227" s="7" t="s">
        <v>79</v>
      </c>
      <c r="I227" s="7">
        <v>27</v>
      </c>
      <c r="J227" s="8" t="s">
        <v>98</v>
      </c>
      <c r="K227" s="7">
        <v>2703</v>
      </c>
      <c r="L227" s="8" t="s">
        <v>225</v>
      </c>
      <c r="M227" s="7" t="s">
        <v>234</v>
      </c>
      <c r="N227" s="8" t="s">
        <v>235</v>
      </c>
      <c r="O227" s="7" t="s">
        <v>344</v>
      </c>
      <c r="P227" s="8" t="s">
        <v>345</v>
      </c>
      <c r="Q227" s="7" t="s">
        <v>346</v>
      </c>
      <c r="R227" s="8" t="s">
        <v>347</v>
      </c>
      <c r="S227" s="11">
        <v>43733</v>
      </c>
      <c r="T227" s="12">
        <v>8</v>
      </c>
      <c r="U227" s="12">
        <v>4.37</v>
      </c>
      <c r="V227" s="12">
        <v>5.81</v>
      </c>
      <c r="W227" s="12">
        <v>5.0999999999999996</v>
      </c>
      <c r="X227" s="12">
        <v>5.84</v>
      </c>
      <c r="Y227" s="12">
        <v>157</v>
      </c>
      <c r="Z227" s="12">
        <v>385</v>
      </c>
      <c r="AA227" s="12">
        <v>25.7</v>
      </c>
      <c r="AB227" s="12">
        <v>26.4</v>
      </c>
      <c r="AC227" s="12">
        <v>13.5</v>
      </c>
      <c r="AD227" s="12">
        <v>2</v>
      </c>
      <c r="AE227" s="12" t="s">
        <v>582</v>
      </c>
      <c r="AF227" s="12" t="s">
        <v>88</v>
      </c>
      <c r="AG227" s="12" t="s">
        <v>375</v>
      </c>
      <c r="AH227" s="12" t="s">
        <v>564</v>
      </c>
      <c r="AI227" s="12">
        <v>0.153</v>
      </c>
      <c r="AJ227" s="12">
        <v>0.34548387096774197</v>
      </c>
      <c r="AK227" s="12">
        <v>2.1000000000000001E-2</v>
      </c>
      <c r="AL227" s="12">
        <v>34</v>
      </c>
      <c r="AM227" s="12" t="s">
        <v>564</v>
      </c>
      <c r="AN227" s="12">
        <v>5</v>
      </c>
      <c r="AO227" s="12">
        <v>4.117647058823529</v>
      </c>
      <c r="AP227" s="12">
        <v>0.122</v>
      </c>
      <c r="AQ227" s="12" t="s">
        <v>375</v>
      </c>
      <c r="AR227" s="12" t="s">
        <v>88</v>
      </c>
      <c r="AS227" s="12" t="s">
        <v>88</v>
      </c>
      <c r="AT227" s="12" t="s">
        <v>88</v>
      </c>
      <c r="AU227" s="12" t="s">
        <v>88</v>
      </c>
      <c r="AV227" s="12" t="s">
        <v>582</v>
      </c>
      <c r="AW227" s="12" t="s">
        <v>642</v>
      </c>
      <c r="AX227" s="12" t="s">
        <v>619</v>
      </c>
      <c r="AY227" s="12">
        <v>66.400000000000006</v>
      </c>
      <c r="AZ227" s="12" t="s">
        <v>88</v>
      </c>
      <c r="BA227" s="12">
        <v>5.2999999999999999E-2</v>
      </c>
      <c r="BB227" s="12">
        <v>0.99</v>
      </c>
      <c r="BC227" s="12" t="s">
        <v>582</v>
      </c>
      <c r="BD227" s="12" t="s">
        <v>582</v>
      </c>
      <c r="BE227" s="12">
        <v>4.53</v>
      </c>
      <c r="BF227" s="12" t="s">
        <v>533</v>
      </c>
      <c r="BG227" s="12" t="s">
        <v>564</v>
      </c>
      <c r="BH227" s="12" t="s">
        <v>564</v>
      </c>
      <c r="BI227" s="12">
        <v>0.499</v>
      </c>
      <c r="BJ227" s="12">
        <v>14.7</v>
      </c>
      <c r="BK227" s="12" t="s">
        <v>586</v>
      </c>
      <c r="BL227" s="12">
        <v>33.200000000000003</v>
      </c>
      <c r="BM227" s="12">
        <v>51.4</v>
      </c>
      <c r="BN227" s="12">
        <v>0.41</v>
      </c>
      <c r="BO227" s="12">
        <v>0.23400000000000001</v>
      </c>
      <c r="BP227" s="12">
        <v>0.14599999999999999</v>
      </c>
      <c r="BQ227" s="12" t="s">
        <v>88</v>
      </c>
      <c r="BR227" s="12" t="s">
        <v>88</v>
      </c>
      <c r="BS227" s="12">
        <v>1.9E-2</v>
      </c>
      <c r="BT227" s="12">
        <f t="shared" si="12"/>
        <v>0.25171199999999999</v>
      </c>
      <c r="BU227" s="12">
        <f t="shared" si="13"/>
        <v>4.2791040000000002</v>
      </c>
      <c r="BV227" s="6"/>
      <c r="BW227" s="13"/>
      <c r="BX227" s="13"/>
    </row>
    <row r="228" spans="1:76" ht="30" customHeight="1" x14ac:dyDescent="0.2">
      <c r="A228" s="6">
        <v>2019</v>
      </c>
      <c r="B228" s="7" t="s">
        <v>133</v>
      </c>
      <c r="C228" s="8" t="s">
        <v>524</v>
      </c>
      <c r="D228" s="9">
        <v>736</v>
      </c>
      <c r="E228" s="7" t="s">
        <v>665</v>
      </c>
      <c r="F228" s="7" t="s">
        <v>288</v>
      </c>
      <c r="G228" s="7">
        <v>2</v>
      </c>
      <c r="H228" s="7" t="s">
        <v>79</v>
      </c>
      <c r="I228" s="7">
        <v>27</v>
      </c>
      <c r="J228" s="8" t="s">
        <v>98</v>
      </c>
      <c r="K228" s="7">
        <v>2703</v>
      </c>
      <c r="L228" s="8" t="s">
        <v>225</v>
      </c>
      <c r="M228" s="7" t="s">
        <v>234</v>
      </c>
      <c r="N228" s="8" t="s">
        <v>235</v>
      </c>
      <c r="O228" s="7" t="s">
        <v>344</v>
      </c>
      <c r="P228" s="8" t="s">
        <v>345</v>
      </c>
      <c r="Q228" s="7" t="s">
        <v>346</v>
      </c>
      <c r="R228" s="8" t="s">
        <v>347</v>
      </c>
      <c r="S228" s="11">
        <v>43733</v>
      </c>
      <c r="T228" s="12">
        <v>3</v>
      </c>
      <c r="U228" s="12">
        <v>9.23</v>
      </c>
      <c r="V228" s="12">
        <v>6.35</v>
      </c>
      <c r="W228" s="12">
        <v>6.24</v>
      </c>
      <c r="X228" s="12">
        <v>6.49</v>
      </c>
      <c r="Y228" s="12">
        <v>178</v>
      </c>
      <c r="Z228" s="12">
        <v>204</v>
      </c>
      <c r="AA228" s="12">
        <v>25.7</v>
      </c>
      <c r="AB228" s="12">
        <v>26.3</v>
      </c>
      <c r="AC228" s="12">
        <v>15.8</v>
      </c>
      <c r="AD228" s="12">
        <v>2</v>
      </c>
      <c r="AE228" s="12" t="s">
        <v>582</v>
      </c>
      <c r="AF228" s="12" t="s">
        <v>88</v>
      </c>
      <c r="AG228" s="12">
        <v>48</v>
      </c>
      <c r="AH228" s="12" t="s">
        <v>564</v>
      </c>
      <c r="AI228" s="12">
        <v>0.153</v>
      </c>
      <c r="AJ228" s="12">
        <v>0.65709677419354839</v>
      </c>
      <c r="AK228" s="12">
        <v>0.02</v>
      </c>
      <c r="AL228" s="12">
        <v>20</v>
      </c>
      <c r="AM228" s="12" t="s">
        <v>564</v>
      </c>
      <c r="AN228" s="12">
        <v>5</v>
      </c>
      <c r="AO228" s="12">
        <v>4.117647058823529</v>
      </c>
      <c r="AP228" s="12">
        <v>0.05</v>
      </c>
      <c r="AQ228" s="12" t="s">
        <v>375</v>
      </c>
      <c r="AR228" s="12" t="s">
        <v>88</v>
      </c>
      <c r="AS228" s="12" t="s">
        <v>88</v>
      </c>
      <c r="AT228" s="12" t="s">
        <v>88</v>
      </c>
      <c r="AU228" s="12" t="s">
        <v>88</v>
      </c>
      <c r="AV228" s="12" t="s">
        <v>582</v>
      </c>
      <c r="AW228" s="12" t="s">
        <v>642</v>
      </c>
      <c r="AX228" s="12" t="s">
        <v>619</v>
      </c>
      <c r="AY228" s="12">
        <v>67.5</v>
      </c>
      <c r="AZ228" s="12" t="s">
        <v>88</v>
      </c>
      <c r="BA228" s="12" t="s">
        <v>582</v>
      </c>
      <c r="BB228" s="12">
        <v>0.60399999999999998</v>
      </c>
      <c r="BC228" s="12" t="s">
        <v>582</v>
      </c>
      <c r="BD228" s="12" t="s">
        <v>582</v>
      </c>
      <c r="BE228" s="12">
        <v>0.77400000000000002</v>
      </c>
      <c r="BF228" s="12" t="s">
        <v>533</v>
      </c>
      <c r="BG228" s="12" t="s">
        <v>564</v>
      </c>
      <c r="BH228" s="12" t="s">
        <v>564</v>
      </c>
      <c r="BI228" s="12" t="s">
        <v>574</v>
      </c>
      <c r="BJ228" s="12" t="s">
        <v>586</v>
      </c>
      <c r="BK228" s="12">
        <v>6.06</v>
      </c>
      <c r="BL228" s="12">
        <v>53.8</v>
      </c>
      <c r="BM228" s="12">
        <v>62.3</v>
      </c>
      <c r="BN228" s="12">
        <v>1.2E-2</v>
      </c>
      <c r="BO228" s="12">
        <v>2.1999999999999999E-2</v>
      </c>
      <c r="BP228" s="12">
        <v>0.03</v>
      </c>
      <c r="BQ228" s="12" t="s">
        <v>88</v>
      </c>
      <c r="BR228" s="12" t="s">
        <v>88</v>
      </c>
      <c r="BS228" s="12">
        <v>3.0000000000000001E-3</v>
      </c>
      <c r="BT228" s="12">
        <f t="shared" si="12"/>
        <v>0.19936800000000002</v>
      </c>
      <c r="BU228" s="12">
        <f t="shared" si="13"/>
        <v>1.9936800000000001</v>
      </c>
      <c r="BV228" s="6"/>
      <c r="BW228" s="13"/>
      <c r="BX228" s="13"/>
    </row>
    <row r="229" spans="1:76" ht="30" customHeight="1" x14ac:dyDescent="0.2">
      <c r="A229" s="6">
        <v>2019</v>
      </c>
      <c r="B229" s="6" t="s">
        <v>666</v>
      </c>
      <c r="C229" s="6" t="s">
        <v>524</v>
      </c>
      <c r="D229" s="9">
        <v>895</v>
      </c>
      <c r="E229" s="7" t="s">
        <v>233</v>
      </c>
      <c r="F229" s="7" t="s">
        <v>203</v>
      </c>
      <c r="G229" s="7">
        <v>2</v>
      </c>
      <c r="H229" s="7" t="s">
        <v>79</v>
      </c>
      <c r="I229" s="7">
        <v>27</v>
      </c>
      <c r="J229" s="8" t="s">
        <v>98</v>
      </c>
      <c r="K229" s="7">
        <v>2704</v>
      </c>
      <c r="L229" s="8" t="s">
        <v>534</v>
      </c>
      <c r="M229" s="7" t="s">
        <v>535</v>
      </c>
      <c r="N229" s="8" t="s">
        <v>536</v>
      </c>
      <c r="O229" s="7" t="s">
        <v>537</v>
      </c>
      <c r="P229" s="8" t="s">
        <v>538</v>
      </c>
      <c r="Q229" s="7" t="s">
        <v>539</v>
      </c>
      <c r="R229" s="8" t="s">
        <v>540</v>
      </c>
      <c r="S229" s="11">
        <v>43818</v>
      </c>
      <c r="T229" s="6">
        <v>18</v>
      </c>
      <c r="U229" s="6">
        <v>91.25</v>
      </c>
      <c r="V229" s="6">
        <v>5.93</v>
      </c>
      <c r="W229" s="6">
        <v>6.02</v>
      </c>
      <c r="X229" s="6">
        <v>7.45</v>
      </c>
      <c r="Y229" s="6">
        <v>19.14</v>
      </c>
      <c r="Z229" s="6">
        <v>57.4</v>
      </c>
      <c r="AA229" s="6">
        <v>31.4</v>
      </c>
      <c r="AB229" s="6">
        <v>33.200000000000003</v>
      </c>
      <c r="AC229" s="6">
        <v>227</v>
      </c>
      <c r="AD229" s="6">
        <v>3.46</v>
      </c>
      <c r="AE229" s="6">
        <v>0.05</v>
      </c>
      <c r="AF229" s="6" t="s">
        <v>88</v>
      </c>
      <c r="AG229" s="12" t="s">
        <v>375</v>
      </c>
      <c r="AH229" s="6">
        <v>0.1</v>
      </c>
      <c r="AI229" s="6">
        <v>0.157</v>
      </c>
      <c r="AJ229" s="6">
        <v>0.22580645161290322</v>
      </c>
      <c r="AK229" s="6">
        <v>0.02</v>
      </c>
      <c r="AL229" s="6">
        <v>6646</v>
      </c>
      <c r="AM229" s="6">
        <v>44</v>
      </c>
      <c r="AN229" s="6">
        <v>6.3</v>
      </c>
      <c r="AO229" s="6">
        <v>4.117647058823529</v>
      </c>
      <c r="AP229" s="6">
        <v>0.05</v>
      </c>
      <c r="AQ229" s="6">
        <v>10</v>
      </c>
      <c r="AR229" s="6" t="s">
        <v>88</v>
      </c>
      <c r="AS229" s="6" t="s">
        <v>88</v>
      </c>
      <c r="AT229" s="6" t="s">
        <v>88</v>
      </c>
      <c r="AU229" s="6" t="s">
        <v>88</v>
      </c>
      <c r="AV229" s="6">
        <v>0.05</v>
      </c>
      <c r="AW229" s="6">
        <v>1.61</v>
      </c>
      <c r="AX229" s="6">
        <v>1</v>
      </c>
      <c r="AY229" s="6">
        <v>10</v>
      </c>
      <c r="AZ229" s="6" t="s">
        <v>88</v>
      </c>
      <c r="BA229" s="6">
        <v>0.05</v>
      </c>
      <c r="BB229" s="6">
        <v>0.33600000000000002</v>
      </c>
      <c r="BC229" s="6">
        <v>0.33600000000000002</v>
      </c>
      <c r="BD229" s="6">
        <v>1.47</v>
      </c>
      <c r="BE229" s="6">
        <v>447</v>
      </c>
      <c r="BF229" s="6">
        <v>2E-3</v>
      </c>
      <c r="BG229" s="6">
        <v>0.16900000000000001</v>
      </c>
      <c r="BH229" s="6">
        <v>0.1</v>
      </c>
      <c r="BI229" s="6">
        <v>0.25</v>
      </c>
      <c r="BJ229" s="12" t="s">
        <v>260</v>
      </c>
      <c r="BK229" s="12" t="s">
        <v>260</v>
      </c>
      <c r="BL229" s="6">
        <v>6.6</v>
      </c>
      <c r="BM229" s="6">
        <v>11.8</v>
      </c>
      <c r="BN229" s="6">
        <v>0.187</v>
      </c>
      <c r="BO229" s="6">
        <v>0.156</v>
      </c>
      <c r="BP229" s="6">
        <v>0.123</v>
      </c>
      <c r="BQ229" s="6" t="s">
        <v>88</v>
      </c>
      <c r="BR229" s="6" t="s">
        <v>88</v>
      </c>
      <c r="BS229" s="6">
        <v>0.125</v>
      </c>
      <c r="BT229" s="12">
        <f t="shared" si="12"/>
        <v>20.45898</v>
      </c>
      <c r="BU229" s="12">
        <f t="shared" si="13"/>
        <v>39297.798000000003</v>
      </c>
      <c r="BV229" s="6"/>
      <c r="BW229" s="13"/>
      <c r="BX229" s="13"/>
    </row>
    <row r="230" spans="1:76" ht="30" customHeight="1" x14ac:dyDescent="0.2">
      <c r="A230" s="16">
        <v>2020</v>
      </c>
      <c r="B230" s="14" t="s">
        <v>342</v>
      </c>
      <c r="C230" s="14" t="s">
        <v>77</v>
      </c>
      <c r="D230" s="8">
        <v>854</v>
      </c>
      <c r="E230" s="18" t="s">
        <v>219</v>
      </c>
      <c r="F230" s="7" t="s">
        <v>203</v>
      </c>
      <c r="G230" s="6">
        <v>2</v>
      </c>
      <c r="H230" s="6" t="s">
        <v>79</v>
      </c>
      <c r="I230" s="6">
        <v>26</v>
      </c>
      <c r="J230" s="6" t="s">
        <v>80</v>
      </c>
      <c r="K230" s="6">
        <v>2620</v>
      </c>
      <c r="L230" s="6" t="s">
        <v>667</v>
      </c>
      <c r="M230" s="6" t="s">
        <v>181</v>
      </c>
      <c r="N230" s="6" t="s">
        <v>668</v>
      </c>
      <c r="O230" s="6" t="s">
        <v>669</v>
      </c>
      <c r="P230" s="6" t="s">
        <v>221</v>
      </c>
      <c r="Q230" s="6" t="s">
        <v>222</v>
      </c>
      <c r="R230" s="6" t="s">
        <v>223</v>
      </c>
      <c r="S230" s="19" t="s">
        <v>670</v>
      </c>
      <c r="T230" s="20">
        <v>24</v>
      </c>
      <c r="U230" s="20">
        <v>2.08</v>
      </c>
      <c r="V230" s="20">
        <v>7.98</v>
      </c>
      <c r="W230" s="20">
        <v>7.48</v>
      </c>
      <c r="X230" s="20">
        <v>8.7799999999999994</v>
      </c>
      <c r="Y230" s="20">
        <v>297</v>
      </c>
      <c r="Z230" s="20">
        <v>1487</v>
      </c>
      <c r="AA230" s="20">
        <v>22.6</v>
      </c>
      <c r="AB230" s="20">
        <v>25.3</v>
      </c>
      <c r="AC230" s="20">
        <v>436</v>
      </c>
      <c r="AD230" s="20">
        <v>177</v>
      </c>
      <c r="AE230" s="20" t="s">
        <v>88</v>
      </c>
      <c r="AF230" s="20" t="s">
        <v>88</v>
      </c>
      <c r="AG230" s="20">
        <v>30</v>
      </c>
      <c r="AH230" s="20">
        <v>6.53</v>
      </c>
      <c r="AI230" s="20">
        <v>9.92</v>
      </c>
      <c r="AJ230" s="20">
        <v>18.696774193548389</v>
      </c>
      <c r="AK230" s="20" t="s">
        <v>671</v>
      </c>
      <c r="AL230" s="20">
        <v>44</v>
      </c>
      <c r="AM230" s="20">
        <v>3</v>
      </c>
      <c r="AN230" s="20">
        <v>56</v>
      </c>
      <c r="AO230" s="20">
        <v>39.611764705882351</v>
      </c>
      <c r="AP230" s="20">
        <v>8.5299999999999994</v>
      </c>
      <c r="AQ230" s="20">
        <v>10</v>
      </c>
      <c r="AR230" s="20" t="s">
        <v>88</v>
      </c>
      <c r="AS230" s="20" t="s">
        <v>88</v>
      </c>
      <c r="AT230" s="20" t="s">
        <v>88</v>
      </c>
      <c r="AU230" s="21">
        <v>2359000</v>
      </c>
      <c r="AV230" s="20" t="s">
        <v>672</v>
      </c>
      <c r="AW230" s="20">
        <v>50.3</v>
      </c>
      <c r="AX230" s="20" t="s">
        <v>673</v>
      </c>
      <c r="AY230" s="20">
        <v>39.1</v>
      </c>
      <c r="AZ230" s="20">
        <v>0.84899999999999998</v>
      </c>
      <c r="BA230" s="20" t="s">
        <v>674</v>
      </c>
      <c r="BB230" s="20">
        <v>0.184</v>
      </c>
      <c r="BC230" s="20" t="s">
        <v>671</v>
      </c>
      <c r="BD230" s="20" t="s">
        <v>671</v>
      </c>
      <c r="BE230" s="20">
        <v>0.84699999999999998</v>
      </c>
      <c r="BF230" s="20" t="s">
        <v>675</v>
      </c>
      <c r="BG230" s="20" t="s">
        <v>676</v>
      </c>
      <c r="BH230" s="20" t="s">
        <v>88</v>
      </c>
      <c r="BI230" s="20" t="s">
        <v>676</v>
      </c>
      <c r="BJ230" s="20">
        <v>72</v>
      </c>
      <c r="BK230" s="20">
        <v>69</v>
      </c>
      <c r="BL230" s="20">
        <v>29.6</v>
      </c>
      <c r="BM230" s="20">
        <v>40.799999999999997</v>
      </c>
      <c r="BN230" s="20">
        <v>2.59</v>
      </c>
      <c r="BO230" s="20">
        <v>10.3</v>
      </c>
      <c r="BP230" s="20">
        <v>0.57399999999999995</v>
      </c>
      <c r="BQ230" s="20" t="s">
        <v>88</v>
      </c>
      <c r="BR230" s="20" t="s">
        <v>88</v>
      </c>
      <c r="BS230" s="20" t="s">
        <v>88</v>
      </c>
      <c r="BT230" s="12">
        <f t="shared" si="12"/>
        <v>31.809024000000004</v>
      </c>
      <c r="BU230" s="12">
        <f t="shared" si="13"/>
        <v>7.9073279999999997</v>
      </c>
      <c r="BV230" s="19">
        <v>44134</v>
      </c>
      <c r="BW230" s="13"/>
      <c r="BX230" s="13"/>
    </row>
    <row r="231" spans="1:76" ht="30" customHeight="1" x14ac:dyDescent="0.2">
      <c r="A231" s="16">
        <v>2020</v>
      </c>
      <c r="B231" s="14" t="s">
        <v>76</v>
      </c>
      <c r="C231" s="14" t="s">
        <v>77</v>
      </c>
      <c r="D231" s="8">
        <v>679</v>
      </c>
      <c r="E231" s="18" t="s">
        <v>122</v>
      </c>
      <c r="F231" s="14" t="s">
        <v>107</v>
      </c>
      <c r="G231" s="6">
        <v>2</v>
      </c>
      <c r="H231" s="6" t="s">
        <v>79</v>
      </c>
      <c r="I231" s="6">
        <v>26</v>
      </c>
      <c r="J231" s="6" t="s">
        <v>80</v>
      </c>
      <c r="K231" s="6">
        <v>2618</v>
      </c>
      <c r="L231" s="6" t="s">
        <v>677</v>
      </c>
      <c r="M231" s="6" t="s">
        <v>124</v>
      </c>
      <c r="N231" s="6" t="s">
        <v>125</v>
      </c>
      <c r="O231" s="6" t="s">
        <v>678</v>
      </c>
      <c r="P231" s="6" t="s">
        <v>127</v>
      </c>
      <c r="Q231" s="6" t="s">
        <v>126</v>
      </c>
      <c r="R231" s="6" t="s">
        <v>127</v>
      </c>
      <c r="S231" s="19" t="s">
        <v>679</v>
      </c>
      <c r="T231" s="20">
        <v>24</v>
      </c>
      <c r="U231" s="20">
        <v>0.25989583333333338</v>
      </c>
      <c r="V231" s="20">
        <v>7.3</v>
      </c>
      <c r="W231" s="20">
        <v>7.01</v>
      </c>
      <c r="X231" s="20">
        <v>8.5500000000000007</v>
      </c>
      <c r="Y231" s="15">
        <v>199</v>
      </c>
      <c r="Z231" s="20">
        <v>1333</v>
      </c>
      <c r="AA231" s="22">
        <v>16</v>
      </c>
      <c r="AB231" s="20">
        <v>21.4</v>
      </c>
      <c r="AC231" s="20">
        <v>930</v>
      </c>
      <c r="AD231" s="20">
        <v>525</v>
      </c>
      <c r="AE231" s="20" t="s">
        <v>88</v>
      </c>
      <c r="AF231" s="20" t="s">
        <v>88</v>
      </c>
      <c r="AG231" s="20">
        <v>203</v>
      </c>
      <c r="AH231" s="20">
        <v>6.6</v>
      </c>
      <c r="AI231" s="20">
        <v>11.2</v>
      </c>
      <c r="AJ231" s="20">
        <v>17.5</v>
      </c>
      <c r="AK231" s="20" t="s">
        <v>671</v>
      </c>
      <c r="AL231" s="20">
        <v>374</v>
      </c>
      <c r="AM231" s="20">
        <v>5</v>
      </c>
      <c r="AN231" s="20">
        <v>95.7</v>
      </c>
      <c r="AO231" s="20">
        <v>52.952941176470581</v>
      </c>
      <c r="AP231" s="20">
        <v>11.3</v>
      </c>
      <c r="AQ231" s="20">
        <v>10</v>
      </c>
      <c r="AR231" s="20" t="s">
        <v>88</v>
      </c>
      <c r="AS231" s="20" t="s">
        <v>88</v>
      </c>
      <c r="AT231" s="20" t="s">
        <v>88</v>
      </c>
      <c r="AU231" s="21">
        <v>2280000</v>
      </c>
      <c r="AV231" s="20" t="s">
        <v>88</v>
      </c>
      <c r="AW231" s="20" t="s">
        <v>88</v>
      </c>
      <c r="AX231" s="20" t="s">
        <v>88</v>
      </c>
      <c r="AY231" s="20" t="s">
        <v>88</v>
      </c>
      <c r="AZ231" s="20" t="s">
        <v>88</v>
      </c>
      <c r="BA231" s="20" t="s">
        <v>88</v>
      </c>
      <c r="BB231" s="20" t="s">
        <v>88</v>
      </c>
      <c r="BC231" s="20" t="s">
        <v>88</v>
      </c>
      <c r="BD231" s="20" t="s">
        <v>88</v>
      </c>
      <c r="BE231" s="20" t="s">
        <v>88</v>
      </c>
      <c r="BF231" s="20" t="s">
        <v>88</v>
      </c>
      <c r="BG231" s="20" t="s">
        <v>88</v>
      </c>
      <c r="BH231" s="20" t="s">
        <v>88</v>
      </c>
      <c r="BI231" s="20" t="s">
        <v>88</v>
      </c>
      <c r="BJ231" s="20" t="s">
        <v>88</v>
      </c>
      <c r="BK231" s="20" t="s">
        <v>88</v>
      </c>
      <c r="BL231" s="20" t="s">
        <v>88</v>
      </c>
      <c r="BM231" s="20" t="s">
        <v>88</v>
      </c>
      <c r="BN231" s="20" t="s">
        <v>88</v>
      </c>
      <c r="BO231" s="20" t="s">
        <v>88</v>
      </c>
      <c r="BP231" s="20" t="s">
        <v>88</v>
      </c>
      <c r="BQ231" s="20" t="s">
        <v>88</v>
      </c>
      <c r="BR231" s="20" t="s">
        <v>88</v>
      </c>
      <c r="BS231" s="20" t="s">
        <v>88</v>
      </c>
      <c r="BT231" s="12">
        <f t="shared" si="12"/>
        <v>11.788875000000003</v>
      </c>
      <c r="BU231" s="12">
        <f t="shared" si="13"/>
        <v>8.3981700000000004</v>
      </c>
      <c r="BV231" s="19">
        <v>44125</v>
      </c>
      <c r="BW231" s="13"/>
      <c r="BX231" s="13"/>
    </row>
    <row r="232" spans="1:76" ht="30" customHeight="1" x14ac:dyDescent="0.2">
      <c r="A232" s="16">
        <v>2020</v>
      </c>
      <c r="B232" s="14" t="s">
        <v>76</v>
      </c>
      <c r="C232" s="14" t="s">
        <v>77</v>
      </c>
      <c r="D232" s="8">
        <v>585</v>
      </c>
      <c r="E232" s="18" t="s">
        <v>306</v>
      </c>
      <c r="F232" s="7" t="s">
        <v>288</v>
      </c>
      <c r="G232" s="6">
        <v>2</v>
      </c>
      <c r="H232" s="6" t="s">
        <v>79</v>
      </c>
      <c r="I232" s="6">
        <v>23</v>
      </c>
      <c r="J232" s="6" t="s">
        <v>289</v>
      </c>
      <c r="K232" s="6">
        <v>2307</v>
      </c>
      <c r="L232" s="6" t="s">
        <v>680</v>
      </c>
      <c r="M232" s="6" t="s">
        <v>310</v>
      </c>
      <c r="N232" s="6" t="s">
        <v>681</v>
      </c>
      <c r="O232" s="6" t="s">
        <v>682</v>
      </c>
      <c r="P232" s="6" t="s">
        <v>683</v>
      </c>
      <c r="Q232" s="6" t="s">
        <v>312</v>
      </c>
      <c r="R232" s="6" t="s">
        <v>684</v>
      </c>
      <c r="S232" s="19">
        <v>44149</v>
      </c>
      <c r="T232" s="20">
        <v>24</v>
      </c>
      <c r="U232" s="20">
        <v>1.1499999999999999</v>
      </c>
      <c r="V232" s="20">
        <v>7.26</v>
      </c>
      <c r="W232" s="20">
        <v>6.77</v>
      </c>
      <c r="X232" s="20">
        <v>7.34</v>
      </c>
      <c r="Y232" s="16">
        <v>368</v>
      </c>
      <c r="Z232" s="20">
        <v>624</v>
      </c>
      <c r="AA232" s="20">
        <v>28</v>
      </c>
      <c r="AB232" s="20">
        <v>31</v>
      </c>
      <c r="AC232" s="20">
        <v>279</v>
      </c>
      <c r="AD232" s="20">
        <v>157</v>
      </c>
      <c r="AE232" s="20" t="s">
        <v>88</v>
      </c>
      <c r="AF232" s="20" t="s">
        <v>88</v>
      </c>
      <c r="AG232" s="20">
        <v>27</v>
      </c>
      <c r="AH232" s="20">
        <v>3.51</v>
      </c>
      <c r="AI232" s="20">
        <v>8.6300000000000008</v>
      </c>
      <c r="AJ232" s="20">
        <v>15.964516129032258</v>
      </c>
      <c r="AK232" s="20" t="s">
        <v>671</v>
      </c>
      <c r="AL232" s="20">
        <v>77</v>
      </c>
      <c r="AM232" s="23">
        <v>0.5</v>
      </c>
      <c r="AN232" s="20">
        <v>32.1</v>
      </c>
      <c r="AO232" s="20">
        <v>18.941176470588236</v>
      </c>
      <c r="AP232" s="20">
        <v>8</v>
      </c>
      <c r="AQ232" s="20">
        <v>10</v>
      </c>
      <c r="AR232" s="20" t="s">
        <v>88</v>
      </c>
      <c r="AS232" s="20" t="s">
        <v>88</v>
      </c>
      <c r="AT232" s="20" t="s">
        <v>88</v>
      </c>
      <c r="AU232" s="21">
        <v>792500</v>
      </c>
      <c r="AV232" s="20" t="s">
        <v>88</v>
      </c>
      <c r="AW232" s="20" t="s">
        <v>88</v>
      </c>
      <c r="AX232" s="20" t="s">
        <v>88</v>
      </c>
      <c r="AY232" s="20" t="s">
        <v>88</v>
      </c>
      <c r="AZ232" s="20" t="s">
        <v>88</v>
      </c>
      <c r="BA232" s="20" t="s">
        <v>88</v>
      </c>
      <c r="BB232" s="20" t="s">
        <v>88</v>
      </c>
      <c r="BC232" s="20" t="s">
        <v>88</v>
      </c>
      <c r="BD232" s="20" t="s">
        <v>88</v>
      </c>
      <c r="BE232" s="20" t="s">
        <v>88</v>
      </c>
      <c r="BF232" s="20" t="s">
        <v>88</v>
      </c>
      <c r="BG232" s="20" t="s">
        <v>88</v>
      </c>
      <c r="BH232" s="20" t="s">
        <v>88</v>
      </c>
      <c r="BI232" s="20" t="s">
        <v>88</v>
      </c>
      <c r="BJ232" s="20" t="s">
        <v>88</v>
      </c>
      <c r="BK232" s="20" t="s">
        <v>88</v>
      </c>
      <c r="BL232" s="20" t="s">
        <v>88</v>
      </c>
      <c r="BM232" s="20" t="s">
        <v>88</v>
      </c>
      <c r="BN232" s="20" t="s">
        <v>88</v>
      </c>
      <c r="BO232" s="20" t="s">
        <v>88</v>
      </c>
      <c r="BP232" s="20" t="s">
        <v>88</v>
      </c>
      <c r="BQ232" s="20" t="s">
        <v>88</v>
      </c>
      <c r="BR232" s="20" t="s">
        <v>88</v>
      </c>
      <c r="BS232" s="20" t="s">
        <v>88</v>
      </c>
      <c r="BT232" s="12">
        <f t="shared" si="12"/>
        <v>15.59952</v>
      </c>
      <c r="BU232" s="12">
        <f t="shared" si="13"/>
        <v>7.6507199999999989</v>
      </c>
      <c r="BV232" s="19">
        <v>44168</v>
      </c>
      <c r="BW232" s="13"/>
      <c r="BX232" s="13"/>
    </row>
    <row r="233" spans="1:76" ht="30" customHeight="1" x14ac:dyDescent="0.2">
      <c r="A233" s="15">
        <v>2020</v>
      </c>
      <c r="B233" s="18" t="s">
        <v>342</v>
      </c>
      <c r="C233" s="14" t="s">
        <v>77</v>
      </c>
      <c r="D233" s="8">
        <v>736</v>
      </c>
      <c r="E233" s="18" t="s">
        <v>343</v>
      </c>
      <c r="F233" s="7" t="s">
        <v>288</v>
      </c>
      <c r="G233" s="6">
        <v>2</v>
      </c>
      <c r="H233" s="6" t="s">
        <v>79</v>
      </c>
      <c r="I233" s="6">
        <v>27</v>
      </c>
      <c r="J233" s="6" t="s">
        <v>685</v>
      </c>
      <c r="K233" s="6">
        <v>2703</v>
      </c>
      <c r="L233" s="6" t="s">
        <v>686</v>
      </c>
      <c r="M233" s="6" t="s">
        <v>234</v>
      </c>
      <c r="N233" s="6" t="s">
        <v>235</v>
      </c>
      <c r="O233" s="6" t="s">
        <v>687</v>
      </c>
      <c r="P233" s="6" t="s">
        <v>345</v>
      </c>
      <c r="Q233" s="6" t="s">
        <v>346</v>
      </c>
      <c r="R233" s="6" t="s">
        <v>688</v>
      </c>
      <c r="S233" s="19">
        <v>44114</v>
      </c>
      <c r="T233" s="20">
        <v>24</v>
      </c>
      <c r="U233" s="20">
        <v>0.92</v>
      </c>
      <c r="V233" s="20">
        <v>6.91</v>
      </c>
      <c r="W233" s="20">
        <v>7.05</v>
      </c>
      <c r="X233" s="20">
        <v>8.61</v>
      </c>
      <c r="Y233" s="16">
        <v>102</v>
      </c>
      <c r="Z233" s="20">
        <v>990</v>
      </c>
      <c r="AA233" s="22">
        <v>25.2</v>
      </c>
      <c r="AB233" s="20">
        <v>27.3</v>
      </c>
      <c r="AC233" s="20">
        <v>723</v>
      </c>
      <c r="AD233" s="20">
        <v>360</v>
      </c>
      <c r="AE233" s="20" t="s">
        <v>88</v>
      </c>
      <c r="AF233" s="20" t="s">
        <v>88</v>
      </c>
      <c r="AG233" s="20">
        <v>17</v>
      </c>
      <c r="AH233" s="20">
        <v>9.69</v>
      </c>
      <c r="AI233" s="20">
        <v>10.3</v>
      </c>
      <c r="AJ233" s="20">
        <v>21.090322580645164</v>
      </c>
      <c r="AK233" s="20" t="s">
        <v>671</v>
      </c>
      <c r="AL233" s="20">
        <v>160</v>
      </c>
      <c r="AM233" s="20">
        <v>4</v>
      </c>
      <c r="AN233" s="20">
        <v>51.4</v>
      </c>
      <c r="AO233" s="20">
        <v>32.529411764705884</v>
      </c>
      <c r="AP233" s="20">
        <v>9.61</v>
      </c>
      <c r="AQ233" s="20">
        <v>10</v>
      </c>
      <c r="AR233" s="20" t="s">
        <v>88</v>
      </c>
      <c r="AS233" s="20" t="s">
        <v>88</v>
      </c>
      <c r="AT233" s="20" t="s">
        <v>88</v>
      </c>
      <c r="AU233" s="21">
        <v>2143000</v>
      </c>
      <c r="AV233" s="20" t="s">
        <v>672</v>
      </c>
      <c r="AW233" s="20">
        <v>67.599999999999994</v>
      </c>
      <c r="AX233" s="20">
        <v>2.15</v>
      </c>
      <c r="AY233" s="20">
        <v>71.8</v>
      </c>
      <c r="AZ233" s="20">
        <v>2.59</v>
      </c>
      <c r="BA233" s="20" t="s">
        <v>674</v>
      </c>
      <c r="BB233" s="20">
        <v>0.30399999999999999</v>
      </c>
      <c r="BC233" s="20">
        <v>0.02</v>
      </c>
      <c r="BD233" s="20" t="s">
        <v>671</v>
      </c>
      <c r="BE233" s="20">
        <v>1.91</v>
      </c>
      <c r="BF233" s="23">
        <v>2E-3</v>
      </c>
      <c r="BG233" s="20" t="s">
        <v>676</v>
      </c>
      <c r="BH233" s="20" t="s">
        <v>88</v>
      </c>
      <c r="BI233" s="23">
        <v>2.7E-2</v>
      </c>
      <c r="BJ233" s="20">
        <v>54.3</v>
      </c>
      <c r="BK233" s="20">
        <v>97.1</v>
      </c>
      <c r="BL233" s="20">
        <v>37</v>
      </c>
      <c r="BM233" s="20">
        <v>47.5</v>
      </c>
      <c r="BN233" s="20">
        <v>3.45</v>
      </c>
      <c r="BO233" s="20">
        <v>1.39</v>
      </c>
      <c r="BP233" s="20">
        <v>0.76200000000000001</v>
      </c>
      <c r="BQ233" s="20" t="s">
        <v>88</v>
      </c>
      <c r="BR233" s="20" t="s">
        <v>88</v>
      </c>
      <c r="BS233" s="20" t="s">
        <v>88</v>
      </c>
      <c r="BT233" s="12">
        <f t="shared" si="12"/>
        <v>28.615680000000001</v>
      </c>
      <c r="BU233" s="12">
        <f t="shared" si="13"/>
        <v>12.71808</v>
      </c>
      <c r="BV233" s="19">
        <v>44134</v>
      </c>
      <c r="BW233" s="13"/>
      <c r="BX233" s="13"/>
    </row>
    <row r="234" spans="1:76" ht="30" customHeight="1" x14ac:dyDescent="0.2">
      <c r="A234" s="16">
        <v>2020</v>
      </c>
      <c r="B234" s="18" t="s">
        <v>351</v>
      </c>
      <c r="C234" s="14" t="s">
        <v>77</v>
      </c>
      <c r="D234" s="8">
        <v>154</v>
      </c>
      <c r="E234" s="18" t="s">
        <v>352</v>
      </c>
      <c r="F234" s="7" t="s">
        <v>203</v>
      </c>
      <c r="G234" s="6">
        <v>2</v>
      </c>
      <c r="H234" s="6" t="s">
        <v>79</v>
      </c>
      <c r="I234" s="6">
        <v>25</v>
      </c>
      <c r="J234" s="6" t="s">
        <v>353</v>
      </c>
      <c r="K234" s="6">
        <v>2502</v>
      </c>
      <c r="L234" s="6" t="s">
        <v>354</v>
      </c>
      <c r="M234" s="6" t="s">
        <v>355</v>
      </c>
      <c r="N234" s="6" t="s">
        <v>356</v>
      </c>
      <c r="O234" s="6" t="s">
        <v>689</v>
      </c>
      <c r="P234" s="6" t="s">
        <v>358</v>
      </c>
      <c r="Q234" s="6" t="s">
        <v>359</v>
      </c>
      <c r="R234" s="6" t="s">
        <v>360</v>
      </c>
      <c r="S234" s="19">
        <v>44118</v>
      </c>
      <c r="T234" s="20">
        <v>24</v>
      </c>
      <c r="U234" s="20">
        <v>2.1800000000000002</v>
      </c>
      <c r="V234" s="20">
        <v>7.7</v>
      </c>
      <c r="W234" s="20">
        <v>7.28</v>
      </c>
      <c r="X234" s="20">
        <v>8.26</v>
      </c>
      <c r="Y234" s="20">
        <v>572</v>
      </c>
      <c r="Z234" s="20">
        <v>1515</v>
      </c>
      <c r="AA234" s="20">
        <v>28.5</v>
      </c>
      <c r="AB234" s="20">
        <v>36.299999999999997</v>
      </c>
      <c r="AC234" s="20">
        <v>479</v>
      </c>
      <c r="AD234" s="20">
        <v>278</v>
      </c>
      <c r="AE234" s="20" t="s">
        <v>690</v>
      </c>
      <c r="AF234" s="20" t="s">
        <v>88</v>
      </c>
      <c r="AG234" s="20">
        <v>107</v>
      </c>
      <c r="AH234" s="20">
        <v>7.4</v>
      </c>
      <c r="AI234" s="20">
        <v>14.7</v>
      </c>
      <c r="AJ234" s="20" t="e">
        <v>#VALUE!</v>
      </c>
      <c r="AK234" s="20" t="s">
        <v>671</v>
      </c>
      <c r="AL234" s="20">
        <v>89</v>
      </c>
      <c r="AM234" s="20">
        <v>0.7</v>
      </c>
      <c r="AN234" s="20">
        <v>57.3</v>
      </c>
      <c r="AO234" s="20">
        <v>33.599999999999994</v>
      </c>
      <c r="AP234" s="20">
        <v>9.92</v>
      </c>
      <c r="AQ234" s="20" t="s">
        <v>89</v>
      </c>
      <c r="AR234" s="20" t="s">
        <v>691</v>
      </c>
      <c r="AS234" s="20" t="s">
        <v>692</v>
      </c>
      <c r="AT234" s="20" t="s">
        <v>693</v>
      </c>
      <c r="AU234" s="21">
        <v>17125500</v>
      </c>
      <c r="AV234" s="20" t="s">
        <v>694</v>
      </c>
      <c r="AW234" s="20">
        <v>53.1</v>
      </c>
      <c r="AX234" s="20" t="s">
        <v>673</v>
      </c>
      <c r="AY234" s="20">
        <v>93.4</v>
      </c>
      <c r="AZ234" s="23">
        <v>0.58399999999999996</v>
      </c>
      <c r="BA234" s="20" t="s">
        <v>674</v>
      </c>
      <c r="BB234" s="23">
        <v>0.106</v>
      </c>
      <c r="BC234" s="20" t="s">
        <v>671</v>
      </c>
      <c r="BD234" s="20" t="s">
        <v>671</v>
      </c>
      <c r="BE234" s="20">
        <v>1.02</v>
      </c>
      <c r="BF234" s="20" t="s">
        <v>675</v>
      </c>
      <c r="BG234" s="20" t="s">
        <v>675</v>
      </c>
      <c r="BH234" s="20" t="s">
        <v>695</v>
      </c>
      <c r="BI234" s="20" t="s">
        <v>676</v>
      </c>
      <c r="BJ234" s="20">
        <v>17.899999999999999</v>
      </c>
      <c r="BK234" s="20">
        <v>114</v>
      </c>
      <c r="BL234" s="20">
        <v>77.400000000000006</v>
      </c>
      <c r="BM234" s="20">
        <v>114</v>
      </c>
      <c r="BN234" s="20">
        <v>2.13</v>
      </c>
      <c r="BO234" s="23">
        <v>0.94599999999999995</v>
      </c>
      <c r="BP234" s="23">
        <v>0.61399999999999999</v>
      </c>
      <c r="BQ234" s="20" t="s">
        <v>88</v>
      </c>
      <c r="BR234" s="20" t="s">
        <v>88</v>
      </c>
      <c r="BS234" s="20" t="s">
        <v>88</v>
      </c>
      <c r="BT234" s="12">
        <f t="shared" si="12"/>
        <v>52.36185600000001</v>
      </c>
      <c r="BU234" s="12">
        <f t="shared" si="13"/>
        <v>16.763328000000001</v>
      </c>
      <c r="BV234" s="19">
        <v>44141</v>
      </c>
      <c r="BW234" s="13"/>
      <c r="BX234" s="13"/>
    </row>
    <row r="235" spans="1:76" ht="30" customHeight="1" x14ac:dyDescent="0.2">
      <c r="A235" s="16">
        <v>2020</v>
      </c>
      <c r="B235" s="14" t="s">
        <v>377</v>
      </c>
      <c r="C235" s="16" t="s">
        <v>389</v>
      </c>
      <c r="D235" s="8">
        <v>34</v>
      </c>
      <c r="E235" s="14" t="s">
        <v>134</v>
      </c>
      <c r="F235" s="7" t="s">
        <v>135</v>
      </c>
      <c r="G235" s="6">
        <v>2</v>
      </c>
      <c r="H235" s="6" t="s">
        <v>79</v>
      </c>
      <c r="I235" s="6">
        <v>26</v>
      </c>
      <c r="J235" s="6" t="s">
        <v>80</v>
      </c>
      <c r="K235" s="6">
        <v>2619</v>
      </c>
      <c r="L235" s="6" t="s">
        <v>696</v>
      </c>
      <c r="M235" s="6" t="s">
        <v>390</v>
      </c>
      <c r="N235" s="6" t="s">
        <v>391</v>
      </c>
      <c r="O235" s="6" t="s">
        <v>697</v>
      </c>
      <c r="P235" s="6" t="s">
        <v>393</v>
      </c>
      <c r="Q235" s="6" t="s">
        <v>394</v>
      </c>
      <c r="R235" s="6" t="s">
        <v>393</v>
      </c>
      <c r="S235" s="19">
        <v>44137</v>
      </c>
      <c r="T235" s="20">
        <v>4</v>
      </c>
      <c r="U235" s="20">
        <v>1.55</v>
      </c>
      <c r="V235" s="20">
        <v>8.01</v>
      </c>
      <c r="W235" s="20">
        <v>5.43</v>
      </c>
      <c r="X235" s="20">
        <v>11.9</v>
      </c>
      <c r="Y235" s="20">
        <v>820</v>
      </c>
      <c r="Z235" s="20">
        <v>2204</v>
      </c>
      <c r="AA235" s="20">
        <v>20.7</v>
      </c>
      <c r="AB235" s="20">
        <v>21.1</v>
      </c>
      <c r="AC235" s="20">
        <v>2468</v>
      </c>
      <c r="AD235" s="20">
        <v>1406</v>
      </c>
      <c r="AE235" s="20" t="s">
        <v>88</v>
      </c>
      <c r="AF235" s="20" t="s">
        <v>88</v>
      </c>
      <c r="AG235" s="15" t="s">
        <v>89</v>
      </c>
      <c r="AH235" s="20" t="s">
        <v>88</v>
      </c>
      <c r="AI235" s="20" t="s">
        <v>88</v>
      </c>
      <c r="AJ235" s="20" t="e">
        <v>#VALUE!</v>
      </c>
      <c r="AK235" s="20" t="s">
        <v>88</v>
      </c>
      <c r="AL235" s="20">
        <v>52</v>
      </c>
      <c r="AM235" s="20" t="s">
        <v>690</v>
      </c>
      <c r="AN235" s="20" t="s">
        <v>698</v>
      </c>
      <c r="AO235" s="20" t="e">
        <v>#VALUE!</v>
      </c>
      <c r="AP235" s="20">
        <v>1</v>
      </c>
      <c r="AQ235" s="20" t="s">
        <v>88</v>
      </c>
      <c r="AR235" s="20" t="s">
        <v>88</v>
      </c>
      <c r="AS235" s="20" t="s">
        <v>88</v>
      </c>
      <c r="AT235" s="20" t="s">
        <v>88</v>
      </c>
      <c r="AU235" s="20" t="s">
        <v>88</v>
      </c>
      <c r="AV235" s="20" t="s">
        <v>88</v>
      </c>
      <c r="AW235" s="20" t="s">
        <v>88</v>
      </c>
      <c r="AX235" s="20" t="s">
        <v>88</v>
      </c>
      <c r="AY235" s="20" t="s">
        <v>88</v>
      </c>
      <c r="AZ235" s="20" t="s">
        <v>88</v>
      </c>
      <c r="BA235" s="20" t="s">
        <v>88</v>
      </c>
      <c r="BB235" s="20" t="s">
        <v>88</v>
      </c>
      <c r="BC235" s="20" t="s">
        <v>88</v>
      </c>
      <c r="BD235" s="20" t="s">
        <v>88</v>
      </c>
      <c r="BE235" s="20" t="s">
        <v>88</v>
      </c>
      <c r="BF235" s="20" t="s">
        <v>88</v>
      </c>
      <c r="BG235" s="20" t="s">
        <v>88</v>
      </c>
      <c r="BH235" s="20" t="s">
        <v>88</v>
      </c>
      <c r="BI235" s="20" t="s">
        <v>88</v>
      </c>
      <c r="BJ235" s="20" t="s">
        <v>88</v>
      </c>
      <c r="BK235" s="20" t="s">
        <v>88</v>
      </c>
      <c r="BL235" s="20" t="s">
        <v>88</v>
      </c>
      <c r="BM235" s="20" t="s">
        <v>88</v>
      </c>
      <c r="BN235" s="20">
        <v>1.29</v>
      </c>
      <c r="BO235" s="23">
        <v>0.38</v>
      </c>
      <c r="BP235" s="23">
        <v>0.13200000000000001</v>
      </c>
      <c r="BQ235" s="20" t="s">
        <v>88</v>
      </c>
      <c r="BR235" s="20" t="s">
        <v>88</v>
      </c>
      <c r="BS235" s="20" t="s">
        <v>88</v>
      </c>
      <c r="BT235" s="12">
        <f t="shared" si="12"/>
        <v>31.381920000000001</v>
      </c>
      <c r="BU235" s="12">
        <f t="shared" si="13"/>
        <v>1.1606400000000001</v>
      </c>
      <c r="BV235" s="19">
        <v>44154</v>
      </c>
      <c r="BW235" s="13"/>
      <c r="BX235" s="13"/>
    </row>
    <row r="236" spans="1:76" ht="30" customHeight="1" x14ac:dyDescent="0.2">
      <c r="A236" s="15">
        <v>2020</v>
      </c>
      <c r="B236" s="14" t="s">
        <v>377</v>
      </c>
      <c r="C236" s="16" t="s">
        <v>389</v>
      </c>
      <c r="D236" s="8">
        <v>101</v>
      </c>
      <c r="E236" s="14" t="s">
        <v>395</v>
      </c>
      <c r="F236" s="7" t="s">
        <v>135</v>
      </c>
      <c r="G236" s="6">
        <v>2</v>
      </c>
      <c r="H236" s="6" t="s">
        <v>79</v>
      </c>
      <c r="I236" s="6">
        <v>26</v>
      </c>
      <c r="J236" s="6" t="s">
        <v>80</v>
      </c>
      <c r="K236" s="6">
        <v>2619</v>
      </c>
      <c r="L236" s="6" t="s">
        <v>696</v>
      </c>
      <c r="M236" s="6" t="s">
        <v>390</v>
      </c>
      <c r="N236" s="6" t="s">
        <v>391</v>
      </c>
      <c r="O236" s="6" t="s">
        <v>699</v>
      </c>
      <c r="P236" s="6" t="s">
        <v>431</v>
      </c>
      <c r="Q236" s="6" t="s">
        <v>398</v>
      </c>
      <c r="R236" s="6" t="s">
        <v>399</v>
      </c>
      <c r="S236" s="19">
        <v>44137</v>
      </c>
      <c r="T236" s="20">
        <v>4.5</v>
      </c>
      <c r="U236" s="20">
        <v>1.25</v>
      </c>
      <c r="V236" s="20">
        <v>6.83</v>
      </c>
      <c r="W236" s="20">
        <v>6.56</v>
      </c>
      <c r="X236" s="20">
        <v>7</v>
      </c>
      <c r="Y236" s="20">
        <v>584</v>
      </c>
      <c r="Z236" s="20">
        <v>944</v>
      </c>
      <c r="AA236" s="20">
        <v>25.6</v>
      </c>
      <c r="AB236" s="20">
        <v>29.2</v>
      </c>
      <c r="AC236" s="20">
        <v>20515</v>
      </c>
      <c r="AD236" s="20">
        <v>14760</v>
      </c>
      <c r="AE236" s="20" t="s">
        <v>88</v>
      </c>
      <c r="AF236" s="20" t="s">
        <v>88</v>
      </c>
      <c r="AG236" s="15" t="s">
        <v>89</v>
      </c>
      <c r="AH236" s="20" t="s">
        <v>88</v>
      </c>
      <c r="AI236" s="20" t="s">
        <v>88</v>
      </c>
      <c r="AJ236" s="20" t="e">
        <v>#VALUE!</v>
      </c>
      <c r="AK236" s="20" t="s">
        <v>88</v>
      </c>
      <c r="AL236" s="20">
        <v>76</v>
      </c>
      <c r="AM236" s="20">
        <v>0.8</v>
      </c>
      <c r="AN236" s="20">
        <v>83.1</v>
      </c>
      <c r="AO236" s="20" t="e">
        <v>#VALUE!</v>
      </c>
      <c r="AP236" s="20">
        <v>1.63</v>
      </c>
      <c r="AQ236" s="20" t="s">
        <v>88</v>
      </c>
      <c r="AR236" s="20" t="s">
        <v>88</v>
      </c>
      <c r="AS236" s="20" t="s">
        <v>88</v>
      </c>
      <c r="AT236" s="20" t="s">
        <v>88</v>
      </c>
      <c r="AU236" s="20" t="s">
        <v>88</v>
      </c>
      <c r="AV236" s="20" t="s">
        <v>88</v>
      </c>
      <c r="AW236" s="20" t="s">
        <v>88</v>
      </c>
      <c r="AX236" s="20" t="s">
        <v>88</v>
      </c>
      <c r="AY236" s="20" t="s">
        <v>88</v>
      </c>
      <c r="AZ236" s="20" t="s">
        <v>88</v>
      </c>
      <c r="BA236" s="20" t="s">
        <v>88</v>
      </c>
      <c r="BB236" s="20" t="s">
        <v>88</v>
      </c>
      <c r="BC236" s="20" t="s">
        <v>88</v>
      </c>
      <c r="BD236" s="20" t="s">
        <v>88</v>
      </c>
      <c r="BE236" s="20" t="s">
        <v>88</v>
      </c>
      <c r="BF236" s="20" t="s">
        <v>88</v>
      </c>
      <c r="BG236" s="20" t="s">
        <v>88</v>
      </c>
      <c r="BH236" s="20" t="s">
        <v>88</v>
      </c>
      <c r="BI236" s="20" t="s">
        <v>88</v>
      </c>
      <c r="BJ236" s="20" t="s">
        <v>88</v>
      </c>
      <c r="BK236" s="20" t="s">
        <v>88</v>
      </c>
      <c r="BL236" s="20" t="s">
        <v>88</v>
      </c>
      <c r="BM236" s="20" t="s">
        <v>88</v>
      </c>
      <c r="BN236" s="20">
        <v>6.8</v>
      </c>
      <c r="BO236" s="20">
        <v>2.15</v>
      </c>
      <c r="BP236" s="20">
        <v>1.18</v>
      </c>
      <c r="BQ236" s="20" t="s">
        <v>88</v>
      </c>
      <c r="BR236" s="20" t="s">
        <v>88</v>
      </c>
      <c r="BS236" s="20" t="s">
        <v>88</v>
      </c>
      <c r="BT236" s="12">
        <f t="shared" si="12"/>
        <v>298.89</v>
      </c>
      <c r="BU236" s="12">
        <f t="shared" si="13"/>
        <v>1.5389999999999999</v>
      </c>
      <c r="BV236" s="19">
        <v>44154</v>
      </c>
      <c r="BW236" s="13"/>
      <c r="BX236" s="13"/>
    </row>
    <row r="237" spans="1:76" ht="30" customHeight="1" x14ac:dyDescent="0.2">
      <c r="A237" s="16">
        <v>2020</v>
      </c>
      <c r="B237" s="14" t="s">
        <v>377</v>
      </c>
      <c r="C237" s="16" t="s">
        <v>389</v>
      </c>
      <c r="D237" s="8">
        <v>91</v>
      </c>
      <c r="E237" s="14" t="s">
        <v>408</v>
      </c>
      <c r="F237" s="7" t="s">
        <v>135</v>
      </c>
      <c r="G237" s="6">
        <v>2</v>
      </c>
      <c r="H237" s="6" t="s">
        <v>79</v>
      </c>
      <c r="I237" s="6">
        <v>26</v>
      </c>
      <c r="J237" s="6" t="s">
        <v>80</v>
      </c>
      <c r="K237" s="6">
        <v>2619</v>
      </c>
      <c r="L237" s="6" t="s">
        <v>696</v>
      </c>
      <c r="M237" s="6" t="s">
        <v>390</v>
      </c>
      <c r="N237" s="6" t="s">
        <v>391</v>
      </c>
      <c r="O237" s="6" t="s">
        <v>700</v>
      </c>
      <c r="P237" s="6" t="s">
        <v>417</v>
      </c>
      <c r="Q237" s="6" t="s">
        <v>418</v>
      </c>
      <c r="R237" s="6" t="s">
        <v>417</v>
      </c>
      <c r="S237" s="19">
        <v>44140</v>
      </c>
      <c r="T237" s="20">
        <v>1.5</v>
      </c>
      <c r="U237" s="20">
        <v>1.47</v>
      </c>
      <c r="V237" s="15">
        <v>3.64</v>
      </c>
      <c r="W237" s="20">
        <v>3.4</v>
      </c>
      <c r="X237" s="15">
        <v>3.95</v>
      </c>
      <c r="Y237" s="15">
        <v>615</v>
      </c>
      <c r="Z237" s="15">
        <v>1125</v>
      </c>
      <c r="AA237" s="15">
        <v>20.100000000000001</v>
      </c>
      <c r="AB237" s="15">
        <v>20.7</v>
      </c>
      <c r="AC237" s="15">
        <v>6038</v>
      </c>
      <c r="AD237" s="15">
        <v>3002</v>
      </c>
      <c r="AE237" s="20" t="s">
        <v>88</v>
      </c>
      <c r="AF237" s="20" t="s">
        <v>88</v>
      </c>
      <c r="AG237" s="15" t="s">
        <v>89</v>
      </c>
      <c r="AH237" s="20" t="s">
        <v>88</v>
      </c>
      <c r="AI237" s="20" t="s">
        <v>88</v>
      </c>
      <c r="AJ237" s="20" t="e">
        <v>#VALUE!</v>
      </c>
      <c r="AK237" s="20" t="s">
        <v>88</v>
      </c>
      <c r="AL237" s="15">
        <v>1238</v>
      </c>
      <c r="AM237" s="15" t="s">
        <v>690</v>
      </c>
      <c r="AN237" s="15">
        <v>77.2</v>
      </c>
      <c r="AO237" s="20" t="e">
        <v>#VALUE!</v>
      </c>
      <c r="AP237" s="15">
        <v>13.4</v>
      </c>
      <c r="AQ237" s="20" t="s">
        <v>88</v>
      </c>
      <c r="AR237" s="20" t="s">
        <v>88</v>
      </c>
      <c r="AS237" s="20" t="s">
        <v>88</v>
      </c>
      <c r="AT237" s="20" t="s">
        <v>88</v>
      </c>
      <c r="AU237" s="20" t="s">
        <v>88</v>
      </c>
      <c r="AV237" s="20" t="s">
        <v>88</v>
      </c>
      <c r="AW237" s="20" t="s">
        <v>88</v>
      </c>
      <c r="AX237" s="20" t="s">
        <v>88</v>
      </c>
      <c r="AY237" s="20" t="s">
        <v>88</v>
      </c>
      <c r="AZ237" s="20" t="s">
        <v>88</v>
      </c>
      <c r="BA237" s="20" t="s">
        <v>88</v>
      </c>
      <c r="BB237" s="20" t="s">
        <v>88</v>
      </c>
      <c r="BC237" s="20" t="s">
        <v>88</v>
      </c>
      <c r="BD237" s="20" t="s">
        <v>88</v>
      </c>
      <c r="BE237" s="20" t="s">
        <v>88</v>
      </c>
      <c r="BF237" s="20" t="s">
        <v>88</v>
      </c>
      <c r="BG237" s="20" t="s">
        <v>88</v>
      </c>
      <c r="BH237" s="20" t="s">
        <v>88</v>
      </c>
      <c r="BI237" s="20" t="s">
        <v>88</v>
      </c>
      <c r="BJ237" s="20" t="s">
        <v>88</v>
      </c>
      <c r="BK237" s="20" t="s">
        <v>88</v>
      </c>
      <c r="BL237" s="20" t="s">
        <v>88</v>
      </c>
      <c r="BM237" s="20" t="s">
        <v>88</v>
      </c>
      <c r="BN237" s="15">
        <v>8.31</v>
      </c>
      <c r="BO237" s="15">
        <v>3.96</v>
      </c>
      <c r="BP237" s="15">
        <v>1.24</v>
      </c>
      <c r="BQ237" s="20" t="s">
        <v>88</v>
      </c>
      <c r="BR237" s="20" t="s">
        <v>88</v>
      </c>
      <c r="BS237" s="20" t="s">
        <v>88</v>
      </c>
      <c r="BT237" s="12">
        <f t="shared" si="12"/>
        <v>23.829875999999999</v>
      </c>
      <c r="BU237" s="12">
        <f t="shared" si="13"/>
        <v>9.8272440000000003</v>
      </c>
      <c r="BV237" s="19">
        <v>44158</v>
      </c>
      <c r="BW237" s="13"/>
      <c r="BX237" s="13"/>
    </row>
    <row r="238" spans="1:76" ht="30" customHeight="1" x14ac:dyDescent="0.2">
      <c r="A238" s="16">
        <v>2020</v>
      </c>
      <c r="B238" s="14" t="s">
        <v>377</v>
      </c>
      <c r="C238" s="16" t="s">
        <v>389</v>
      </c>
      <c r="D238" s="8">
        <v>93</v>
      </c>
      <c r="E238" s="14" t="s">
        <v>379</v>
      </c>
      <c r="F238" s="7" t="s">
        <v>135</v>
      </c>
      <c r="G238" s="6">
        <v>2</v>
      </c>
      <c r="H238" s="6" t="s">
        <v>79</v>
      </c>
      <c r="I238" s="6">
        <v>26</v>
      </c>
      <c r="J238" s="6" t="s">
        <v>80</v>
      </c>
      <c r="K238" s="6">
        <v>2621</v>
      </c>
      <c r="L238" s="6" t="s">
        <v>701</v>
      </c>
      <c r="M238" s="6" t="s">
        <v>153</v>
      </c>
      <c r="N238" s="6" t="s">
        <v>154</v>
      </c>
      <c r="O238" s="6" t="s">
        <v>702</v>
      </c>
      <c r="P238" s="6" t="s">
        <v>381</v>
      </c>
      <c r="Q238" s="6" t="s">
        <v>427</v>
      </c>
      <c r="R238" s="6" t="s">
        <v>381</v>
      </c>
      <c r="S238" s="19">
        <v>44133</v>
      </c>
      <c r="T238" s="20">
        <v>2</v>
      </c>
      <c r="U238" s="20">
        <v>1.06</v>
      </c>
      <c r="V238" s="20">
        <v>5.12</v>
      </c>
      <c r="W238" s="20">
        <v>4.0199999999999996</v>
      </c>
      <c r="X238" s="20">
        <v>5.21</v>
      </c>
      <c r="Y238" s="20">
        <v>270</v>
      </c>
      <c r="Z238" s="20">
        <v>410</v>
      </c>
      <c r="AA238" s="20">
        <v>20.5</v>
      </c>
      <c r="AB238" s="20">
        <v>20.9</v>
      </c>
      <c r="AC238" s="20">
        <v>3463</v>
      </c>
      <c r="AD238" s="20">
        <v>1783</v>
      </c>
      <c r="AE238" s="20" t="s">
        <v>88</v>
      </c>
      <c r="AF238" s="20" t="s">
        <v>88</v>
      </c>
      <c r="AG238" s="15">
        <v>12</v>
      </c>
      <c r="AH238" s="20" t="s">
        <v>88</v>
      </c>
      <c r="AI238" s="20" t="s">
        <v>88</v>
      </c>
      <c r="AJ238" s="20" t="e">
        <v>#VALUE!</v>
      </c>
      <c r="AK238" s="20" t="s">
        <v>88</v>
      </c>
      <c r="AL238" s="20">
        <v>813</v>
      </c>
      <c r="AM238" s="20" t="s">
        <v>690</v>
      </c>
      <c r="AN238" s="20">
        <v>39.700000000000003</v>
      </c>
      <c r="AO238" s="20" t="e">
        <v>#VALUE!</v>
      </c>
      <c r="AP238" s="20">
        <v>6.56</v>
      </c>
      <c r="AQ238" s="20" t="s">
        <v>88</v>
      </c>
      <c r="AR238" s="20" t="s">
        <v>88</v>
      </c>
      <c r="AS238" s="20" t="s">
        <v>88</v>
      </c>
      <c r="AT238" s="20" t="s">
        <v>88</v>
      </c>
      <c r="AU238" s="20" t="s">
        <v>88</v>
      </c>
      <c r="AV238" s="20" t="s">
        <v>88</v>
      </c>
      <c r="AW238" s="20" t="s">
        <v>88</v>
      </c>
      <c r="AX238" s="20" t="s">
        <v>88</v>
      </c>
      <c r="AY238" s="20" t="s">
        <v>88</v>
      </c>
      <c r="AZ238" s="20" t="s">
        <v>88</v>
      </c>
      <c r="BA238" s="20" t="s">
        <v>88</v>
      </c>
      <c r="BB238" s="20" t="s">
        <v>88</v>
      </c>
      <c r="BC238" s="20" t="s">
        <v>88</v>
      </c>
      <c r="BD238" s="20" t="s">
        <v>88</v>
      </c>
      <c r="BE238" s="20" t="s">
        <v>88</v>
      </c>
      <c r="BF238" s="20" t="s">
        <v>88</v>
      </c>
      <c r="BG238" s="20" t="s">
        <v>88</v>
      </c>
      <c r="BH238" s="20" t="s">
        <v>88</v>
      </c>
      <c r="BI238" s="20" t="s">
        <v>88</v>
      </c>
      <c r="BJ238" s="20" t="s">
        <v>88</v>
      </c>
      <c r="BK238" s="20" t="s">
        <v>88</v>
      </c>
      <c r="BL238" s="20" t="s">
        <v>88</v>
      </c>
      <c r="BM238" s="20" t="s">
        <v>88</v>
      </c>
      <c r="BN238" s="23">
        <v>0.46800000000000003</v>
      </c>
      <c r="BO238" s="23">
        <v>0.13</v>
      </c>
      <c r="BP238" s="23">
        <v>5.1999999999999998E-2</v>
      </c>
      <c r="BQ238" s="20" t="s">
        <v>88</v>
      </c>
      <c r="BR238" s="20" t="s">
        <v>88</v>
      </c>
      <c r="BS238" s="20" t="s">
        <v>88</v>
      </c>
      <c r="BT238" s="12">
        <f t="shared" si="12"/>
        <v>13.607856</v>
      </c>
      <c r="BU238" s="12">
        <f t="shared" si="13"/>
        <v>6.2048160000000001</v>
      </c>
      <c r="BV238" s="19">
        <v>44152</v>
      </c>
      <c r="BW238" s="13"/>
      <c r="BX238" s="13"/>
    </row>
    <row r="239" spans="1:76" ht="30" customHeight="1" x14ac:dyDescent="0.2">
      <c r="A239" s="15">
        <v>2020</v>
      </c>
      <c r="B239" s="14" t="s">
        <v>377</v>
      </c>
      <c r="C239" s="16" t="s">
        <v>477</v>
      </c>
      <c r="D239" s="8">
        <v>212</v>
      </c>
      <c r="E239" s="14" t="s">
        <v>478</v>
      </c>
      <c r="F239" s="14" t="s">
        <v>479</v>
      </c>
      <c r="G239" s="6">
        <v>2</v>
      </c>
      <c r="H239" s="6" t="s">
        <v>79</v>
      </c>
      <c r="I239" s="6">
        <v>27</v>
      </c>
      <c r="J239" s="6" t="s">
        <v>685</v>
      </c>
      <c r="K239" s="6">
        <v>2701</v>
      </c>
      <c r="L239" s="6" t="s">
        <v>703</v>
      </c>
      <c r="M239" s="6" t="s">
        <v>100</v>
      </c>
      <c r="N239" s="6" t="s">
        <v>704</v>
      </c>
      <c r="O239" s="6" t="s">
        <v>705</v>
      </c>
      <c r="P239" s="6" t="s">
        <v>706</v>
      </c>
      <c r="Q239" s="6" t="s">
        <v>102</v>
      </c>
      <c r="R239" s="6" t="s">
        <v>706</v>
      </c>
      <c r="S239" s="19">
        <v>44111</v>
      </c>
      <c r="T239" s="20">
        <v>5</v>
      </c>
      <c r="U239" s="20">
        <v>2.5499999999999998</v>
      </c>
      <c r="V239" s="20">
        <v>8.2200000000000006</v>
      </c>
      <c r="W239" s="20">
        <v>7.27</v>
      </c>
      <c r="X239" s="20">
        <v>7.96</v>
      </c>
      <c r="Y239" s="20">
        <v>1667</v>
      </c>
      <c r="Z239" s="20">
        <v>1852</v>
      </c>
      <c r="AA239" s="20">
        <v>20.7</v>
      </c>
      <c r="AB239" s="20">
        <v>22.3</v>
      </c>
      <c r="AC239" s="15">
        <v>519</v>
      </c>
      <c r="AD239" s="15">
        <v>193</v>
      </c>
      <c r="AE239" s="20" t="s">
        <v>88</v>
      </c>
      <c r="AF239" s="20" t="s">
        <v>88</v>
      </c>
      <c r="AG239" s="15">
        <v>19</v>
      </c>
      <c r="AH239" s="15">
        <v>3.27</v>
      </c>
      <c r="AI239" s="15">
        <v>98.7</v>
      </c>
      <c r="AJ239" s="15">
        <v>28.677419354838708</v>
      </c>
      <c r="AK239" s="15" t="s">
        <v>671</v>
      </c>
      <c r="AL239" s="15">
        <v>116</v>
      </c>
      <c r="AM239" s="15">
        <v>0.6</v>
      </c>
      <c r="AN239" s="15">
        <v>117</v>
      </c>
      <c r="AO239" s="15">
        <v>79.223529411764702</v>
      </c>
      <c r="AP239" s="15">
        <v>36.5</v>
      </c>
      <c r="AQ239" s="20" t="s">
        <v>88</v>
      </c>
      <c r="AR239" s="20" t="s">
        <v>88</v>
      </c>
      <c r="AS239" s="20" t="s">
        <v>88</v>
      </c>
      <c r="AT239" s="20" t="s">
        <v>88</v>
      </c>
      <c r="AU239" s="21" t="s">
        <v>88</v>
      </c>
      <c r="AV239" s="20" t="s">
        <v>88</v>
      </c>
      <c r="AW239" s="15">
        <v>83.8</v>
      </c>
      <c r="AX239" s="20" t="s">
        <v>88</v>
      </c>
      <c r="AY239" s="15" t="s">
        <v>691</v>
      </c>
      <c r="AZ239" s="20" t="s">
        <v>88</v>
      </c>
      <c r="BA239" s="20" t="s">
        <v>88</v>
      </c>
      <c r="BB239" s="20" t="s">
        <v>88</v>
      </c>
      <c r="BC239" s="20" t="s">
        <v>88</v>
      </c>
      <c r="BD239" s="20" t="s">
        <v>88</v>
      </c>
      <c r="BE239" s="20" t="s">
        <v>88</v>
      </c>
      <c r="BF239" s="20" t="s">
        <v>88</v>
      </c>
      <c r="BG239" s="20" t="s">
        <v>88</v>
      </c>
      <c r="BH239" s="20" t="s">
        <v>88</v>
      </c>
      <c r="BI239" s="20" t="s">
        <v>88</v>
      </c>
      <c r="BJ239" s="15">
        <v>69.599999999999994</v>
      </c>
      <c r="BK239" s="15">
        <v>648</v>
      </c>
      <c r="BL239" s="15">
        <v>62.3</v>
      </c>
      <c r="BM239" s="15">
        <v>124</v>
      </c>
      <c r="BN239" s="15">
        <v>11.1</v>
      </c>
      <c r="BO239" s="15">
        <v>3.9</v>
      </c>
      <c r="BP239" s="15">
        <v>2.2200000000000002</v>
      </c>
      <c r="BQ239" s="20" t="s">
        <v>88</v>
      </c>
      <c r="BR239" s="20" t="s">
        <v>88</v>
      </c>
      <c r="BS239" s="20" t="s">
        <v>88</v>
      </c>
      <c r="BT239" s="12">
        <f t="shared" si="12"/>
        <v>8.8586999999999989</v>
      </c>
      <c r="BU239" s="12">
        <f t="shared" si="13"/>
        <v>5.3243999999999998</v>
      </c>
      <c r="BV239" s="19">
        <v>44130</v>
      </c>
      <c r="BW239" s="13"/>
      <c r="BX239" s="13"/>
    </row>
    <row r="240" spans="1:76" ht="30" customHeight="1" x14ac:dyDescent="0.2">
      <c r="A240" s="16">
        <v>2020</v>
      </c>
      <c r="B240" s="14" t="s">
        <v>377</v>
      </c>
      <c r="C240" s="16" t="s">
        <v>477</v>
      </c>
      <c r="D240" s="8">
        <v>88</v>
      </c>
      <c r="E240" s="14" t="s">
        <v>481</v>
      </c>
      <c r="F240" s="14" t="s">
        <v>479</v>
      </c>
      <c r="G240" s="6">
        <v>2</v>
      </c>
      <c r="H240" s="6" t="s">
        <v>79</v>
      </c>
      <c r="I240" s="6">
        <v>27</v>
      </c>
      <c r="J240" s="6" t="s">
        <v>685</v>
      </c>
      <c r="K240" s="6">
        <v>2701</v>
      </c>
      <c r="L240" s="6" t="s">
        <v>703</v>
      </c>
      <c r="M240" s="6" t="s">
        <v>100</v>
      </c>
      <c r="N240" s="6" t="s">
        <v>704</v>
      </c>
      <c r="O240" s="6" t="s">
        <v>707</v>
      </c>
      <c r="P240" s="6" t="s">
        <v>708</v>
      </c>
      <c r="Q240" s="6" t="s">
        <v>709</v>
      </c>
      <c r="R240" s="6" t="s">
        <v>708</v>
      </c>
      <c r="S240" s="19">
        <v>44130</v>
      </c>
      <c r="T240" s="20">
        <v>5.5</v>
      </c>
      <c r="U240" s="20">
        <v>30.98</v>
      </c>
      <c r="V240" s="20">
        <v>7.8</v>
      </c>
      <c r="W240" s="20">
        <v>7.4</v>
      </c>
      <c r="X240" s="20">
        <v>8.3000000000000007</v>
      </c>
      <c r="Y240" s="20">
        <v>20</v>
      </c>
      <c r="Z240" s="20">
        <v>110</v>
      </c>
      <c r="AA240" s="20">
        <v>21.2</v>
      </c>
      <c r="AB240" s="20">
        <v>23.8</v>
      </c>
      <c r="AC240" s="20">
        <v>23</v>
      </c>
      <c r="AD240" s="20">
        <v>2</v>
      </c>
      <c r="AE240" s="20" t="s">
        <v>88</v>
      </c>
      <c r="AF240" s="20" t="s">
        <v>88</v>
      </c>
      <c r="AG240" s="20" t="s">
        <v>89</v>
      </c>
      <c r="AH240" s="20" t="s">
        <v>690</v>
      </c>
      <c r="AI240" s="20" t="s">
        <v>710</v>
      </c>
      <c r="AJ240" s="20" t="e">
        <v>#VALUE!</v>
      </c>
      <c r="AK240" s="20" t="s">
        <v>671</v>
      </c>
      <c r="AL240" s="20">
        <v>7</v>
      </c>
      <c r="AM240" s="20" t="s">
        <v>690</v>
      </c>
      <c r="AN240" s="20" t="s">
        <v>711</v>
      </c>
      <c r="AO240" s="20" t="e">
        <v>#VALUE!</v>
      </c>
      <c r="AP240" s="20">
        <v>0.22</v>
      </c>
      <c r="AQ240" s="20" t="s">
        <v>88</v>
      </c>
      <c r="AR240" s="20" t="s">
        <v>88</v>
      </c>
      <c r="AS240" s="20" t="s">
        <v>88</v>
      </c>
      <c r="AT240" s="20" t="s">
        <v>88</v>
      </c>
      <c r="AU240" s="21" t="s">
        <v>88</v>
      </c>
      <c r="AV240" s="20" t="s">
        <v>88</v>
      </c>
      <c r="AW240" s="20" t="s">
        <v>712</v>
      </c>
      <c r="AX240" s="20" t="s">
        <v>88</v>
      </c>
      <c r="AY240" s="20" t="s">
        <v>691</v>
      </c>
      <c r="AZ240" s="20" t="s">
        <v>88</v>
      </c>
      <c r="BA240" s="20" t="s">
        <v>88</v>
      </c>
      <c r="BB240" s="20" t="s">
        <v>88</v>
      </c>
      <c r="BC240" s="20" t="s">
        <v>88</v>
      </c>
      <c r="BD240" s="20" t="s">
        <v>88</v>
      </c>
      <c r="BE240" s="20" t="s">
        <v>88</v>
      </c>
      <c r="BF240" s="20" t="s">
        <v>88</v>
      </c>
      <c r="BG240" s="20" t="s">
        <v>88</v>
      </c>
      <c r="BH240" s="20" t="s">
        <v>88</v>
      </c>
      <c r="BI240" s="20" t="s">
        <v>88</v>
      </c>
      <c r="BJ240" s="20">
        <v>5.66</v>
      </c>
      <c r="BK240" s="20">
        <v>6.4</v>
      </c>
      <c r="BL240" s="20">
        <v>4.0999999999999996</v>
      </c>
      <c r="BM240" s="20">
        <v>23</v>
      </c>
      <c r="BN240" s="23">
        <v>0.46600000000000003</v>
      </c>
      <c r="BO240" s="23">
        <v>0.154</v>
      </c>
      <c r="BP240" s="23">
        <v>7.0000000000000007E-2</v>
      </c>
      <c r="BQ240" s="20" t="s">
        <v>88</v>
      </c>
      <c r="BR240" s="20" t="s">
        <v>88</v>
      </c>
      <c r="BS240" s="20" t="s">
        <v>88</v>
      </c>
      <c r="BT240" s="12">
        <f t="shared" si="12"/>
        <v>1.2268079999999999</v>
      </c>
      <c r="BU240" s="12">
        <f t="shared" si="13"/>
        <v>4.2938279999999995</v>
      </c>
      <c r="BV240" s="19">
        <v>44152</v>
      </c>
      <c r="BW240" s="13"/>
      <c r="BX240" s="13"/>
    </row>
    <row r="241" spans="1:76" ht="30" customHeight="1" x14ac:dyDescent="0.2">
      <c r="A241" s="16">
        <v>2020</v>
      </c>
      <c r="B241" s="14" t="s">
        <v>377</v>
      </c>
      <c r="C241" s="16" t="s">
        <v>477</v>
      </c>
      <c r="D241" s="8">
        <v>266</v>
      </c>
      <c r="E241" s="14" t="s">
        <v>481</v>
      </c>
      <c r="F241" s="14" t="s">
        <v>479</v>
      </c>
      <c r="G241" s="6">
        <v>2</v>
      </c>
      <c r="H241" s="6" t="s">
        <v>79</v>
      </c>
      <c r="I241" s="6">
        <v>27</v>
      </c>
      <c r="J241" s="6" t="s">
        <v>685</v>
      </c>
      <c r="K241" s="6">
        <v>2701</v>
      </c>
      <c r="L241" s="6" t="s">
        <v>703</v>
      </c>
      <c r="M241" s="6" t="s">
        <v>100</v>
      </c>
      <c r="N241" s="6" t="s">
        <v>704</v>
      </c>
      <c r="O241" s="6" t="s">
        <v>713</v>
      </c>
      <c r="P241" s="6" t="s">
        <v>714</v>
      </c>
      <c r="Q241" s="6" t="s">
        <v>715</v>
      </c>
      <c r="R241" s="6" t="s">
        <v>714</v>
      </c>
      <c r="S241" s="19">
        <v>44155</v>
      </c>
      <c r="T241" s="20">
        <v>9.5</v>
      </c>
      <c r="U241" s="20">
        <v>16.600000000000001</v>
      </c>
      <c r="V241" s="20">
        <v>6.5</v>
      </c>
      <c r="W241" s="20">
        <v>6.69</v>
      </c>
      <c r="X241" s="20">
        <v>7.79</v>
      </c>
      <c r="Y241" s="20">
        <v>31</v>
      </c>
      <c r="Z241" s="20">
        <v>36</v>
      </c>
      <c r="AA241" s="20">
        <v>16.100000000000001</v>
      </c>
      <c r="AB241" s="20">
        <v>16.899999999999999</v>
      </c>
      <c r="AC241" s="20" t="s">
        <v>716</v>
      </c>
      <c r="AD241" s="20">
        <v>2</v>
      </c>
      <c r="AE241" s="20" t="s">
        <v>88</v>
      </c>
      <c r="AF241" s="20" t="s">
        <v>88</v>
      </c>
      <c r="AG241" s="20" t="s">
        <v>89</v>
      </c>
      <c r="AH241" s="20" t="s">
        <v>690</v>
      </c>
      <c r="AI241" s="23">
        <v>0.22900000000000001</v>
      </c>
      <c r="AJ241" s="20">
        <v>0.31612903225806449</v>
      </c>
      <c r="AK241" s="20" t="s">
        <v>671</v>
      </c>
      <c r="AL241" s="20">
        <v>7</v>
      </c>
      <c r="AM241" s="20" t="s">
        <v>690</v>
      </c>
      <c r="AN241" s="20" t="s">
        <v>711</v>
      </c>
      <c r="AO241" s="20" t="e">
        <v>#VALUE!</v>
      </c>
      <c r="AP241" s="23">
        <v>0.157</v>
      </c>
      <c r="AQ241" s="20" t="s">
        <v>88</v>
      </c>
      <c r="AR241" s="20" t="s">
        <v>88</v>
      </c>
      <c r="AS241" s="20" t="s">
        <v>88</v>
      </c>
      <c r="AT241" s="20" t="s">
        <v>88</v>
      </c>
      <c r="AU241" s="21" t="s">
        <v>88</v>
      </c>
      <c r="AV241" s="20" t="s">
        <v>88</v>
      </c>
      <c r="AW241" s="20" t="s">
        <v>712</v>
      </c>
      <c r="AX241" s="20" t="s">
        <v>88</v>
      </c>
      <c r="AY241" s="20" t="s">
        <v>691</v>
      </c>
      <c r="AZ241" s="20" t="s">
        <v>88</v>
      </c>
      <c r="BA241" s="20" t="s">
        <v>88</v>
      </c>
      <c r="BB241" s="20" t="s">
        <v>88</v>
      </c>
      <c r="BC241" s="20" t="s">
        <v>88</v>
      </c>
      <c r="BD241" s="20" t="s">
        <v>88</v>
      </c>
      <c r="BE241" s="20" t="s">
        <v>88</v>
      </c>
      <c r="BF241" s="20" t="s">
        <v>88</v>
      </c>
      <c r="BG241" s="20" t="s">
        <v>88</v>
      </c>
      <c r="BH241" s="20" t="s">
        <v>88</v>
      </c>
      <c r="BI241" s="20" t="s">
        <v>88</v>
      </c>
      <c r="BJ241" s="20">
        <v>4.84</v>
      </c>
      <c r="BK241" s="20">
        <v>11</v>
      </c>
      <c r="BL241" s="20">
        <v>8.07</v>
      </c>
      <c r="BM241" s="20">
        <v>17.399999999999999</v>
      </c>
      <c r="BN241" s="23">
        <v>0.22800000000000001</v>
      </c>
      <c r="BO241" s="23">
        <v>7.0000000000000007E-2</v>
      </c>
      <c r="BP241" s="23">
        <v>0.03</v>
      </c>
      <c r="BQ241" s="20" t="s">
        <v>88</v>
      </c>
      <c r="BR241" s="20" t="s">
        <v>88</v>
      </c>
      <c r="BS241" s="20" t="s">
        <v>88</v>
      </c>
      <c r="BT241" s="12">
        <f t="shared" si="12"/>
        <v>1.1354400000000002</v>
      </c>
      <c r="BU241" s="12">
        <f t="shared" si="13"/>
        <v>3.97404</v>
      </c>
      <c r="BV241" s="19">
        <v>44175</v>
      </c>
      <c r="BW241" s="13"/>
      <c r="BX241" s="13"/>
    </row>
    <row r="242" spans="1:76" ht="30" customHeight="1" x14ac:dyDescent="0.2">
      <c r="A242" s="16">
        <v>2020</v>
      </c>
      <c r="B242" s="14" t="s">
        <v>377</v>
      </c>
      <c r="C242" s="16" t="s">
        <v>477</v>
      </c>
      <c r="D242" s="8">
        <v>79</v>
      </c>
      <c r="E242" s="14" t="s">
        <v>484</v>
      </c>
      <c r="F242" s="14" t="s">
        <v>479</v>
      </c>
      <c r="G242" s="6">
        <v>2</v>
      </c>
      <c r="H242" s="6" t="s">
        <v>79</v>
      </c>
      <c r="I242" s="6">
        <v>27</v>
      </c>
      <c r="J242" s="6" t="s">
        <v>685</v>
      </c>
      <c r="K242" s="6">
        <v>2701</v>
      </c>
      <c r="L242" s="6" t="s">
        <v>703</v>
      </c>
      <c r="M242" s="6" t="s">
        <v>100</v>
      </c>
      <c r="N242" s="6" t="s">
        <v>704</v>
      </c>
      <c r="O242" s="6" t="s">
        <v>705</v>
      </c>
      <c r="P242" s="6" t="s">
        <v>706</v>
      </c>
      <c r="Q242" s="6" t="s">
        <v>102</v>
      </c>
      <c r="R242" s="6" t="s">
        <v>706</v>
      </c>
      <c r="S242" s="19">
        <v>44098</v>
      </c>
      <c r="T242" s="20">
        <v>10.5</v>
      </c>
      <c r="U242" s="20">
        <v>6.9567424914376765</v>
      </c>
      <c r="V242" s="20">
        <v>6.5</v>
      </c>
      <c r="W242" s="20">
        <v>5.8</v>
      </c>
      <c r="X242" s="20">
        <v>6.8</v>
      </c>
      <c r="Y242" s="15">
        <v>1190</v>
      </c>
      <c r="Z242" s="20">
        <v>1530</v>
      </c>
      <c r="AA242" s="22">
        <v>21</v>
      </c>
      <c r="AB242" s="20">
        <v>25.4</v>
      </c>
      <c r="AC242" s="20">
        <v>291</v>
      </c>
      <c r="AD242" s="20">
        <v>206</v>
      </c>
      <c r="AE242" s="20" t="s">
        <v>88</v>
      </c>
      <c r="AF242" s="20" t="s">
        <v>88</v>
      </c>
      <c r="AG242" s="20">
        <v>19</v>
      </c>
      <c r="AH242" s="20">
        <v>6.77</v>
      </c>
      <c r="AI242" s="20">
        <v>21</v>
      </c>
      <c r="AJ242" s="20">
        <v>12.193548387096774</v>
      </c>
      <c r="AK242" s="20" t="s">
        <v>671</v>
      </c>
      <c r="AL242" s="20">
        <v>37</v>
      </c>
      <c r="AM242" s="20">
        <v>0.8</v>
      </c>
      <c r="AN242" s="20">
        <v>43.9</v>
      </c>
      <c r="AO242" s="20">
        <v>29.564705882352939</v>
      </c>
      <c r="AP242" s="20">
        <v>6.96</v>
      </c>
      <c r="AQ242" s="20" t="s">
        <v>88</v>
      </c>
      <c r="AR242" s="20" t="s">
        <v>88</v>
      </c>
      <c r="AS242" s="20" t="s">
        <v>88</v>
      </c>
      <c r="AT242" s="20" t="s">
        <v>88</v>
      </c>
      <c r="AU242" s="21" t="s">
        <v>88</v>
      </c>
      <c r="AV242" s="20" t="s">
        <v>88</v>
      </c>
      <c r="AW242" s="20">
        <v>268</v>
      </c>
      <c r="AX242" s="20" t="s">
        <v>88</v>
      </c>
      <c r="AY242" s="20">
        <v>11</v>
      </c>
      <c r="AZ242" s="20" t="s">
        <v>88</v>
      </c>
      <c r="BA242" s="20" t="s">
        <v>88</v>
      </c>
      <c r="BB242" s="20" t="s">
        <v>88</v>
      </c>
      <c r="BC242" s="20" t="s">
        <v>88</v>
      </c>
      <c r="BD242" s="20" t="s">
        <v>88</v>
      </c>
      <c r="BE242" s="20" t="s">
        <v>88</v>
      </c>
      <c r="BF242" s="20" t="s">
        <v>88</v>
      </c>
      <c r="BG242" s="20" t="s">
        <v>88</v>
      </c>
      <c r="BH242" s="20" t="s">
        <v>88</v>
      </c>
      <c r="BI242" s="20" t="s">
        <v>88</v>
      </c>
      <c r="BJ242" s="20">
        <v>15.4</v>
      </c>
      <c r="BK242" s="20">
        <v>75</v>
      </c>
      <c r="BL242" s="20">
        <v>22.9</v>
      </c>
      <c r="BM242" s="20">
        <v>56.1</v>
      </c>
      <c r="BN242" s="23">
        <v>0.83599999999999997</v>
      </c>
      <c r="BO242" s="23">
        <v>0.23599999999999999</v>
      </c>
      <c r="BP242" s="23">
        <v>9.8000000000000004E-2</v>
      </c>
      <c r="BQ242" s="20" t="s">
        <v>88</v>
      </c>
      <c r="BR242" s="20" t="s">
        <v>88</v>
      </c>
      <c r="BS242" s="20" t="s">
        <v>88</v>
      </c>
      <c r="BT242" s="12">
        <f t="shared" si="12"/>
        <v>54.170762432326903</v>
      </c>
      <c r="BU242" s="12">
        <f t="shared" si="13"/>
        <v>9.7297000485247338</v>
      </c>
      <c r="BV242" s="19">
        <v>44125</v>
      </c>
      <c r="BW242" s="13"/>
      <c r="BX242" s="13"/>
    </row>
    <row r="243" spans="1:76" ht="30" customHeight="1" x14ac:dyDescent="0.2">
      <c r="A243" s="15">
        <v>2020</v>
      </c>
      <c r="B243" s="14" t="s">
        <v>377</v>
      </c>
      <c r="C243" s="16" t="s">
        <v>477</v>
      </c>
      <c r="D243" s="8">
        <v>88</v>
      </c>
      <c r="E243" s="14" t="s">
        <v>485</v>
      </c>
      <c r="F243" s="14" t="s">
        <v>479</v>
      </c>
      <c r="G243" s="6">
        <v>2</v>
      </c>
      <c r="H243" s="6" t="s">
        <v>79</v>
      </c>
      <c r="I243" s="6">
        <v>27</v>
      </c>
      <c r="J243" s="6" t="s">
        <v>685</v>
      </c>
      <c r="K243" s="6">
        <v>2701</v>
      </c>
      <c r="L243" s="6" t="s">
        <v>703</v>
      </c>
      <c r="M243" s="6" t="s">
        <v>100</v>
      </c>
      <c r="N243" s="6" t="s">
        <v>704</v>
      </c>
      <c r="O243" s="6" t="s">
        <v>717</v>
      </c>
      <c r="P243" s="6" t="s">
        <v>718</v>
      </c>
      <c r="Q243" s="6" t="s">
        <v>486</v>
      </c>
      <c r="R243" s="6" t="s">
        <v>718</v>
      </c>
      <c r="S243" s="19">
        <v>44102</v>
      </c>
      <c r="T243" s="20">
        <v>9</v>
      </c>
      <c r="U243" s="20">
        <v>8.15</v>
      </c>
      <c r="V243" s="20">
        <v>7.42</v>
      </c>
      <c r="W243" s="20">
        <v>7.3</v>
      </c>
      <c r="X243" s="20">
        <v>7.6</v>
      </c>
      <c r="Y243" s="20">
        <v>2040</v>
      </c>
      <c r="Z243" s="20">
        <v>2780</v>
      </c>
      <c r="AA243" s="20">
        <v>23.4</v>
      </c>
      <c r="AB243" s="20">
        <v>27</v>
      </c>
      <c r="AC243" s="20">
        <v>354</v>
      </c>
      <c r="AD243" s="20">
        <v>213</v>
      </c>
      <c r="AE243" s="20" t="s">
        <v>88</v>
      </c>
      <c r="AF243" s="20" t="s">
        <v>88</v>
      </c>
      <c r="AG243" s="20" t="s">
        <v>89</v>
      </c>
      <c r="AH243" s="23">
        <v>0.16900000000000001</v>
      </c>
      <c r="AI243" s="20">
        <v>3.87</v>
      </c>
      <c r="AJ243" s="20">
        <v>30.258064516129032</v>
      </c>
      <c r="AK243" s="20" t="s">
        <v>671</v>
      </c>
      <c r="AL243" s="20">
        <v>73</v>
      </c>
      <c r="AM243" s="20">
        <v>1.8</v>
      </c>
      <c r="AN243" s="20">
        <v>162</v>
      </c>
      <c r="AO243" s="20">
        <v>120.23529411764706</v>
      </c>
      <c r="AP243" s="20">
        <v>1.82</v>
      </c>
      <c r="AQ243" s="20" t="s">
        <v>88</v>
      </c>
      <c r="AR243" s="20" t="s">
        <v>88</v>
      </c>
      <c r="AS243" s="20" t="s">
        <v>88</v>
      </c>
      <c r="AT243" s="20" t="s">
        <v>88</v>
      </c>
      <c r="AU243" s="21" t="s">
        <v>88</v>
      </c>
      <c r="AV243" s="20" t="s">
        <v>88</v>
      </c>
      <c r="AW243" s="20">
        <v>454</v>
      </c>
      <c r="AX243" s="20" t="s">
        <v>88</v>
      </c>
      <c r="AY243" s="20">
        <v>14.9</v>
      </c>
      <c r="AZ243" s="20" t="s">
        <v>88</v>
      </c>
      <c r="BA243" s="20" t="s">
        <v>88</v>
      </c>
      <c r="BB243" s="20" t="s">
        <v>88</v>
      </c>
      <c r="BC243" s="20" t="s">
        <v>88</v>
      </c>
      <c r="BD243" s="20" t="s">
        <v>88</v>
      </c>
      <c r="BE243" s="20" t="s">
        <v>88</v>
      </c>
      <c r="BF243" s="20" t="s">
        <v>88</v>
      </c>
      <c r="BG243" s="20" t="s">
        <v>88</v>
      </c>
      <c r="BH243" s="20" t="s">
        <v>88</v>
      </c>
      <c r="BI243" s="20" t="s">
        <v>88</v>
      </c>
      <c r="BJ243" s="20">
        <v>93.6</v>
      </c>
      <c r="BK243" s="20">
        <v>583</v>
      </c>
      <c r="BL243" s="20">
        <v>124</v>
      </c>
      <c r="BM243" s="20">
        <v>158</v>
      </c>
      <c r="BN243" s="20">
        <v>2.56</v>
      </c>
      <c r="BO243" s="23">
        <v>0.72799999999999998</v>
      </c>
      <c r="BP243" s="23">
        <v>0.28199999999999997</v>
      </c>
      <c r="BQ243" s="20" t="s">
        <v>88</v>
      </c>
      <c r="BR243" s="20" t="s">
        <v>88</v>
      </c>
      <c r="BS243" s="20" t="s">
        <v>88</v>
      </c>
      <c r="BT243" s="12">
        <f t="shared" si="12"/>
        <v>56.244779999999999</v>
      </c>
      <c r="BU243" s="12">
        <f t="shared" si="13"/>
        <v>19.27638</v>
      </c>
      <c r="BV243" s="19">
        <v>44125</v>
      </c>
      <c r="BW243" s="13"/>
      <c r="BX243" s="13"/>
    </row>
    <row r="244" spans="1:76" ht="30" customHeight="1" x14ac:dyDescent="0.2">
      <c r="A244" s="16">
        <v>2020</v>
      </c>
      <c r="B244" s="14" t="s">
        <v>377</v>
      </c>
      <c r="C244" s="16" t="s">
        <v>477</v>
      </c>
      <c r="D244" s="8">
        <v>79</v>
      </c>
      <c r="E244" s="14" t="s">
        <v>484</v>
      </c>
      <c r="F244" s="14" t="s">
        <v>479</v>
      </c>
      <c r="G244" s="6">
        <v>2</v>
      </c>
      <c r="H244" s="6" t="s">
        <v>79</v>
      </c>
      <c r="I244" s="6">
        <v>27</v>
      </c>
      <c r="J244" s="6" t="s">
        <v>685</v>
      </c>
      <c r="K244" s="6">
        <v>2701</v>
      </c>
      <c r="L244" s="6" t="s">
        <v>703</v>
      </c>
      <c r="M244" s="6" t="s">
        <v>100</v>
      </c>
      <c r="N244" s="6" t="s">
        <v>704</v>
      </c>
      <c r="O244" s="6" t="s">
        <v>719</v>
      </c>
      <c r="P244" s="6" t="s">
        <v>720</v>
      </c>
      <c r="Q244" s="6" t="s">
        <v>488</v>
      </c>
      <c r="R244" s="6" t="s">
        <v>720</v>
      </c>
      <c r="S244" s="19">
        <v>44098</v>
      </c>
      <c r="T244" s="20">
        <v>18</v>
      </c>
      <c r="U244" s="20">
        <v>3.27</v>
      </c>
      <c r="V244" s="20">
        <v>7.7</v>
      </c>
      <c r="W244" s="20">
        <v>7.1</v>
      </c>
      <c r="X244" s="20">
        <v>7.5</v>
      </c>
      <c r="Y244" s="15">
        <v>1530</v>
      </c>
      <c r="Z244" s="20">
        <v>2000</v>
      </c>
      <c r="AA244" s="22">
        <v>23.9</v>
      </c>
      <c r="AB244" s="20">
        <v>27.7</v>
      </c>
      <c r="AC244" s="20">
        <v>20.100000000000001</v>
      </c>
      <c r="AD244" s="20">
        <v>13.5</v>
      </c>
      <c r="AE244" s="20" t="s">
        <v>88</v>
      </c>
      <c r="AF244" s="20" t="s">
        <v>88</v>
      </c>
      <c r="AG244" s="20" t="s">
        <v>89</v>
      </c>
      <c r="AH244" s="20" t="s">
        <v>690</v>
      </c>
      <c r="AI244" s="23">
        <v>0.60099999999999998</v>
      </c>
      <c r="AJ244" s="20">
        <v>13.029032258064516</v>
      </c>
      <c r="AK244" s="20" t="s">
        <v>671</v>
      </c>
      <c r="AL244" s="20">
        <v>15</v>
      </c>
      <c r="AM244" s="20" t="s">
        <v>690</v>
      </c>
      <c r="AN244" s="20">
        <v>141</v>
      </c>
      <c r="AO244" s="20">
        <v>112</v>
      </c>
      <c r="AP244" s="20">
        <v>1.21</v>
      </c>
      <c r="AQ244" s="20" t="s">
        <v>88</v>
      </c>
      <c r="AR244" s="20" t="s">
        <v>88</v>
      </c>
      <c r="AS244" s="20" t="s">
        <v>88</v>
      </c>
      <c r="AT244" s="20" t="s">
        <v>88</v>
      </c>
      <c r="AU244" s="21" t="s">
        <v>88</v>
      </c>
      <c r="AV244" s="20" t="s">
        <v>88</v>
      </c>
      <c r="AW244" s="20">
        <v>127</v>
      </c>
      <c r="AX244" s="20" t="s">
        <v>88</v>
      </c>
      <c r="AY244" s="20">
        <v>13.8</v>
      </c>
      <c r="AZ244" s="20" t="s">
        <v>88</v>
      </c>
      <c r="BA244" s="20" t="s">
        <v>88</v>
      </c>
      <c r="BB244" s="20" t="s">
        <v>88</v>
      </c>
      <c r="BC244" s="20" t="s">
        <v>88</v>
      </c>
      <c r="BD244" s="20" t="s">
        <v>88</v>
      </c>
      <c r="BE244" s="20" t="s">
        <v>88</v>
      </c>
      <c r="BF244" s="20" t="s">
        <v>88</v>
      </c>
      <c r="BG244" s="20" t="s">
        <v>88</v>
      </c>
      <c r="BH244" s="20" t="s">
        <v>88</v>
      </c>
      <c r="BI244" s="20" t="s">
        <v>88</v>
      </c>
      <c r="BJ244" s="20">
        <v>3.2</v>
      </c>
      <c r="BK244" s="20">
        <v>437</v>
      </c>
      <c r="BL244" s="20">
        <v>15.4</v>
      </c>
      <c r="BM244" s="20">
        <v>23.6</v>
      </c>
      <c r="BN244" s="23">
        <v>0.54200000000000004</v>
      </c>
      <c r="BO244" s="23">
        <v>0.27400000000000002</v>
      </c>
      <c r="BP244" s="23">
        <v>0.22600000000000001</v>
      </c>
      <c r="BQ244" s="20" t="s">
        <v>88</v>
      </c>
      <c r="BR244" s="20" t="s">
        <v>88</v>
      </c>
      <c r="BS244" s="20" t="s">
        <v>88</v>
      </c>
      <c r="BT244" s="12">
        <f t="shared" si="12"/>
        <v>2.8605960000000001</v>
      </c>
      <c r="BU244" s="12">
        <f t="shared" si="13"/>
        <v>3.1784399999999997</v>
      </c>
      <c r="BV244" s="19">
        <v>44125</v>
      </c>
      <c r="BW244" s="13"/>
      <c r="BX244" s="13"/>
    </row>
    <row r="245" spans="1:76" ht="30" customHeight="1" x14ac:dyDescent="0.2">
      <c r="A245" s="15">
        <v>2020</v>
      </c>
      <c r="B245" s="14" t="s">
        <v>377</v>
      </c>
      <c r="C245" s="16" t="s">
        <v>477</v>
      </c>
      <c r="D245" s="8">
        <v>282</v>
      </c>
      <c r="E245" s="14" t="s">
        <v>106</v>
      </c>
      <c r="F245" s="14" t="s">
        <v>107</v>
      </c>
      <c r="G245" s="6">
        <v>2</v>
      </c>
      <c r="H245" s="6" t="s">
        <v>79</v>
      </c>
      <c r="I245" s="6">
        <v>26</v>
      </c>
      <c r="J245" s="6" t="s">
        <v>80</v>
      </c>
      <c r="K245" s="6">
        <v>2620</v>
      </c>
      <c r="L245" s="6" t="s">
        <v>667</v>
      </c>
      <c r="M245" s="6" t="s">
        <v>82</v>
      </c>
      <c r="N245" s="6" t="s">
        <v>721</v>
      </c>
      <c r="O245" s="6" t="s">
        <v>722</v>
      </c>
      <c r="P245" s="6" t="s">
        <v>723</v>
      </c>
      <c r="Q245" s="6" t="s">
        <v>465</v>
      </c>
      <c r="R245" s="6" t="s">
        <v>466</v>
      </c>
      <c r="S245" s="19" t="s">
        <v>724</v>
      </c>
      <c r="T245" s="20">
        <v>7</v>
      </c>
      <c r="U245" s="20">
        <v>0.36869815520269678</v>
      </c>
      <c r="V245" s="20">
        <v>6.43</v>
      </c>
      <c r="W245" s="20">
        <v>6.18</v>
      </c>
      <c r="X245" s="20">
        <v>6.75</v>
      </c>
      <c r="Y245" s="15">
        <v>73.2</v>
      </c>
      <c r="Z245" s="20">
        <v>768</v>
      </c>
      <c r="AA245" s="22">
        <v>19</v>
      </c>
      <c r="AB245" s="20">
        <v>21.1</v>
      </c>
      <c r="AC245" s="20">
        <v>1956</v>
      </c>
      <c r="AD245" s="20">
        <v>1362</v>
      </c>
      <c r="AE245" s="20" t="s">
        <v>88</v>
      </c>
      <c r="AF245" s="20" t="s">
        <v>88</v>
      </c>
      <c r="AG245" s="20">
        <v>40</v>
      </c>
      <c r="AH245" s="20">
        <v>5.6</v>
      </c>
      <c r="AI245" s="20">
        <v>49.1</v>
      </c>
      <c r="AJ245" s="20">
        <v>12.351612903225808</v>
      </c>
      <c r="AK245" s="20" t="s">
        <v>671</v>
      </c>
      <c r="AL245" s="20">
        <v>234</v>
      </c>
      <c r="AM245" s="20">
        <v>0.1</v>
      </c>
      <c r="AN245" s="20">
        <v>262</v>
      </c>
      <c r="AO245" s="20">
        <v>188.58823529411765</v>
      </c>
      <c r="AP245" s="20">
        <v>15.9</v>
      </c>
      <c r="AQ245" s="20" t="s">
        <v>88</v>
      </c>
      <c r="AR245" s="20" t="s">
        <v>88</v>
      </c>
      <c r="AS245" s="20" t="s">
        <v>88</v>
      </c>
      <c r="AT245" s="20" t="s">
        <v>88</v>
      </c>
      <c r="AU245" s="21" t="s">
        <v>88</v>
      </c>
      <c r="AV245" s="20" t="s">
        <v>88</v>
      </c>
      <c r="AW245" s="20">
        <v>57.3</v>
      </c>
      <c r="AX245" s="20" t="s">
        <v>88</v>
      </c>
      <c r="AY245" s="20" t="s">
        <v>691</v>
      </c>
      <c r="AZ245" s="20" t="s">
        <v>88</v>
      </c>
      <c r="BA245" s="20" t="s">
        <v>88</v>
      </c>
      <c r="BB245" s="20" t="s">
        <v>88</v>
      </c>
      <c r="BC245" s="20" t="s">
        <v>88</v>
      </c>
      <c r="BD245" s="20" t="s">
        <v>88</v>
      </c>
      <c r="BE245" s="20" t="s">
        <v>88</v>
      </c>
      <c r="BF245" s="20" t="s">
        <v>88</v>
      </c>
      <c r="BG245" s="20" t="s">
        <v>88</v>
      </c>
      <c r="BH245" s="20" t="s">
        <v>88</v>
      </c>
      <c r="BI245" s="20" t="s">
        <v>88</v>
      </c>
      <c r="BJ245" s="20">
        <v>150</v>
      </c>
      <c r="BK245" s="20">
        <v>550</v>
      </c>
      <c r="BL245" s="20">
        <v>66.3</v>
      </c>
      <c r="BM245" s="20">
        <v>80.8</v>
      </c>
      <c r="BN245" s="20">
        <v>47.1</v>
      </c>
      <c r="BO245" s="20">
        <v>14.1</v>
      </c>
      <c r="BP245" s="20">
        <v>8.6999999999999993</v>
      </c>
      <c r="BQ245" s="20" t="s">
        <v>88</v>
      </c>
      <c r="BR245" s="20" t="s">
        <v>88</v>
      </c>
      <c r="BS245" s="20" t="s">
        <v>88</v>
      </c>
      <c r="BT245" s="12">
        <f t="shared" si="12"/>
        <v>12.65460556212904</v>
      </c>
      <c r="BU245" s="12">
        <f t="shared" si="13"/>
        <v>2.1741392815992624</v>
      </c>
      <c r="BV245" s="19">
        <v>44125</v>
      </c>
      <c r="BW245" s="13"/>
      <c r="BX245" s="13"/>
    </row>
    <row r="246" spans="1:76" ht="30" customHeight="1" x14ac:dyDescent="0.2">
      <c r="A246" s="16">
        <v>2020</v>
      </c>
      <c r="B246" s="14" t="s">
        <v>377</v>
      </c>
      <c r="C246" s="16" t="s">
        <v>477</v>
      </c>
      <c r="D246" s="8">
        <v>145</v>
      </c>
      <c r="E246" s="14" t="s">
        <v>499</v>
      </c>
      <c r="F246" s="14" t="s">
        <v>107</v>
      </c>
      <c r="G246" s="6">
        <v>2</v>
      </c>
      <c r="H246" s="6" t="s">
        <v>79</v>
      </c>
      <c r="I246" s="6">
        <v>26</v>
      </c>
      <c r="J246" s="6" t="s">
        <v>80</v>
      </c>
      <c r="K246" s="6">
        <v>2617</v>
      </c>
      <c r="L246" s="6" t="s">
        <v>725</v>
      </c>
      <c r="M246" s="6" t="s">
        <v>115</v>
      </c>
      <c r="N246" s="6" t="s">
        <v>116</v>
      </c>
      <c r="O246" s="6" t="s">
        <v>726</v>
      </c>
      <c r="P246" s="6" t="s">
        <v>727</v>
      </c>
      <c r="Q246" s="6" t="s">
        <v>502</v>
      </c>
      <c r="R246" s="6" t="s">
        <v>503</v>
      </c>
      <c r="S246" s="19">
        <v>44112</v>
      </c>
      <c r="T246" s="20">
        <v>4</v>
      </c>
      <c r="U246" s="20">
        <v>0.94317564683301802</v>
      </c>
      <c r="V246" s="20">
        <v>7.3</v>
      </c>
      <c r="W246" s="20">
        <v>7</v>
      </c>
      <c r="X246" s="20">
        <v>7.5</v>
      </c>
      <c r="Y246" s="15">
        <v>1380</v>
      </c>
      <c r="Z246" s="20">
        <v>1550</v>
      </c>
      <c r="AA246" s="22">
        <v>14.6</v>
      </c>
      <c r="AB246" s="20">
        <v>16</v>
      </c>
      <c r="AC246" s="20">
        <v>681</v>
      </c>
      <c r="AD246" s="20">
        <v>321</v>
      </c>
      <c r="AE246" s="20" t="s">
        <v>88</v>
      </c>
      <c r="AF246" s="20" t="s">
        <v>88</v>
      </c>
      <c r="AG246" s="20">
        <v>16</v>
      </c>
      <c r="AH246" s="20">
        <v>2.0299999999999998</v>
      </c>
      <c r="AI246" s="20">
        <v>44.6</v>
      </c>
      <c r="AJ246" s="20">
        <v>46.29032258064516</v>
      </c>
      <c r="AK246" s="20" t="s">
        <v>671</v>
      </c>
      <c r="AL246" s="20">
        <v>81</v>
      </c>
      <c r="AM246" s="20">
        <v>1.7</v>
      </c>
      <c r="AN246" s="20">
        <v>199</v>
      </c>
      <c r="AO246" s="20">
        <v>134.23529411764707</v>
      </c>
      <c r="AP246" s="20">
        <v>23.8</v>
      </c>
      <c r="AQ246" s="20" t="s">
        <v>88</v>
      </c>
      <c r="AR246" s="20" t="s">
        <v>88</v>
      </c>
      <c r="AS246" s="20" t="s">
        <v>88</v>
      </c>
      <c r="AT246" s="20" t="s">
        <v>88</v>
      </c>
      <c r="AU246" s="21" t="s">
        <v>88</v>
      </c>
      <c r="AV246" s="20" t="s">
        <v>88</v>
      </c>
      <c r="AW246" s="20">
        <v>75.5</v>
      </c>
      <c r="AX246" s="20" t="s">
        <v>88</v>
      </c>
      <c r="AY246" s="20" t="s">
        <v>691</v>
      </c>
      <c r="AZ246" s="20" t="s">
        <v>88</v>
      </c>
      <c r="BA246" s="20" t="s">
        <v>88</v>
      </c>
      <c r="BB246" s="20" t="s">
        <v>88</v>
      </c>
      <c r="BC246" s="20" t="s">
        <v>88</v>
      </c>
      <c r="BD246" s="20" t="s">
        <v>88</v>
      </c>
      <c r="BE246" s="20" t="s">
        <v>88</v>
      </c>
      <c r="BF246" s="20" t="s">
        <v>88</v>
      </c>
      <c r="BG246" s="20" t="s">
        <v>88</v>
      </c>
      <c r="BH246" s="20" t="s">
        <v>88</v>
      </c>
      <c r="BI246" s="20" t="s">
        <v>88</v>
      </c>
      <c r="BJ246" s="20">
        <v>139</v>
      </c>
      <c r="BK246" s="20">
        <v>69.900000000000006</v>
      </c>
      <c r="BL246" s="20">
        <v>56.8</v>
      </c>
      <c r="BM246" s="20">
        <v>81.099999999999994</v>
      </c>
      <c r="BN246" s="20">
        <v>15.8</v>
      </c>
      <c r="BO246" s="20">
        <v>5.99</v>
      </c>
      <c r="BP246" s="20">
        <v>2.93</v>
      </c>
      <c r="BQ246" s="20" t="s">
        <v>88</v>
      </c>
      <c r="BR246" s="20" t="s">
        <v>88</v>
      </c>
      <c r="BS246" s="20" t="s">
        <v>88</v>
      </c>
      <c r="BT246" s="12">
        <f t="shared" si="12"/>
        <v>4.3597351099209423</v>
      </c>
      <c r="BU246" s="12">
        <f t="shared" si="13"/>
        <v>1.1001200744660322</v>
      </c>
      <c r="BV246" s="19">
        <v>44130</v>
      </c>
      <c r="BW246" s="13"/>
      <c r="BX246" s="13"/>
    </row>
    <row r="247" spans="1:76" ht="30" customHeight="1" x14ac:dyDescent="0.2">
      <c r="A247" s="16">
        <v>2020</v>
      </c>
      <c r="B247" s="14" t="s">
        <v>377</v>
      </c>
      <c r="C247" s="16" t="s">
        <v>477</v>
      </c>
      <c r="D247" s="8">
        <v>31</v>
      </c>
      <c r="E247" s="14" t="s">
        <v>514</v>
      </c>
      <c r="F247" s="7" t="s">
        <v>288</v>
      </c>
      <c r="G247" s="6">
        <v>2</v>
      </c>
      <c r="H247" s="6" t="s">
        <v>79</v>
      </c>
      <c r="I247" s="6">
        <v>27</v>
      </c>
      <c r="J247" s="6" t="s">
        <v>685</v>
      </c>
      <c r="K247" s="6">
        <v>2701</v>
      </c>
      <c r="L247" s="6" t="s">
        <v>703</v>
      </c>
      <c r="M247" s="6" t="s">
        <v>515</v>
      </c>
      <c r="N247" s="6" t="s">
        <v>516</v>
      </c>
      <c r="O247" s="6" t="s">
        <v>728</v>
      </c>
      <c r="P247" s="6" t="s">
        <v>518</v>
      </c>
      <c r="Q247" s="6" t="s">
        <v>519</v>
      </c>
      <c r="R247" s="6" t="s">
        <v>520</v>
      </c>
      <c r="S247" s="19">
        <v>44147</v>
      </c>
      <c r="T247" s="20">
        <v>4</v>
      </c>
      <c r="U247" s="20">
        <v>0.7</v>
      </c>
      <c r="V247" s="20">
        <v>6.9</v>
      </c>
      <c r="W247" s="20">
        <v>6.4</v>
      </c>
      <c r="X247" s="20">
        <v>6.8</v>
      </c>
      <c r="Y247" s="20">
        <v>1480</v>
      </c>
      <c r="Z247" s="20">
        <v>1780</v>
      </c>
      <c r="AA247" s="20">
        <v>21.1</v>
      </c>
      <c r="AB247" s="20">
        <v>21.5</v>
      </c>
      <c r="AC247" s="20">
        <v>1491</v>
      </c>
      <c r="AD247" s="20">
        <v>772</v>
      </c>
      <c r="AE247" s="20" t="s">
        <v>88</v>
      </c>
      <c r="AF247" s="20" t="s">
        <v>88</v>
      </c>
      <c r="AG247" s="20">
        <v>79</v>
      </c>
      <c r="AH247" s="20">
        <v>2.31</v>
      </c>
      <c r="AI247" s="20">
        <v>41</v>
      </c>
      <c r="AJ247" s="20">
        <v>14.60967741935484</v>
      </c>
      <c r="AK247" s="20" t="s">
        <v>671</v>
      </c>
      <c r="AL247" s="20">
        <v>206</v>
      </c>
      <c r="AM247" s="20">
        <v>2</v>
      </c>
      <c r="AN247" s="20">
        <v>144</v>
      </c>
      <c r="AO247" s="20">
        <v>75.764705882352942</v>
      </c>
      <c r="AP247" s="20">
        <v>18.399999999999999</v>
      </c>
      <c r="AQ247" s="20" t="s">
        <v>88</v>
      </c>
      <c r="AR247" s="20" t="s">
        <v>88</v>
      </c>
      <c r="AS247" s="20" t="s">
        <v>88</v>
      </c>
      <c r="AT247" s="20" t="s">
        <v>88</v>
      </c>
      <c r="AU247" s="20" t="s">
        <v>88</v>
      </c>
      <c r="AV247" s="20" t="s">
        <v>88</v>
      </c>
      <c r="AW247" s="20">
        <v>98.9</v>
      </c>
      <c r="AX247" s="20" t="s">
        <v>88</v>
      </c>
      <c r="AY247" s="20" t="s">
        <v>691</v>
      </c>
      <c r="AZ247" s="20" t="s">
        <v>88</v>
      </c>
      <c r="BA247" s="20" t="s">
        <v>88</v>
      </c>
      <c r="BB247" s="20" t="s">
        <v>88</v>
      </c>
      <c r="BC247" s="20" t="s">
        <v>88</v>
      </c>
      <c r="BD247" s="20" t="s">
        <v>88</v>
      </c>
      <c r="BE247" s="20" t="s">
        <v>88</v>
      </c>
      <c r="BF247" s="20" t="s">
        <v>88</v>
      </c>
      <c r="BG247" s="20" t="s">
        <v>88</v>
      </c>
      <c r="BH247" s="20" t="s">
        <v>88</v>
      </c>
      <c r="BI247" s="20" t="s">
        <v>88</v>
      </c>
      <c r="BJ247" s="20">
        <v>180</v>
      </c>
      <c r="BK247" s="20">
        <v>290</v>
      </c>
      <c r="BL247" s="20">
        <v>156</v>
      </c>
      <c r="BM247" s="20">
        <v>1491</v>
      </c>
      <c r="BN247" s="20">
        <v>14.9</v>
      </c>
      <c r="BO247" s="20">
        <v>5.66</v>
      </c>
      <c r="BP247" s="20">
        <v>3.05</v>
      </c>
      <c r="BQ247" s="20" t="s">
        <v>88</v>
      </c>
      <c r="BR247" s="20" t="s">
        <v>88</v>
      </c>
      <c r="BS247" s="20" t="s">
        <v>88</v>
      </c>
      <c r="BT247" s="12">
        <f t="shared" si="12"/>
        <v>7.7817599999999993</v>
      </c>
      <c r="BU247" s="12">
        <f t="shared" si="13"/>
        <v>2.0764799999999997</v>
      </c>
      <c r="BV247" s="19">
        <v>44165</v>
      </c>
      <c r="BW247" s="13"/>
      <c r="BX247" s="13"/>
    </row>
    <row r="248" spans="1:76" ht="30" customHeight="1" x14ac:dyDescent="0.2">
      <c r="A248" s="16">
        <v>2020</v>
      </c>
      <c r="B248" s="14" t="s">
        <v>377</v>
      </c>
      <c r="C248" s="16" t="s">
        <v>477</v>
      </c>
      <c r="D248" s="8">
        <v>240</v>
      </c>
      <c r="E248" s="14" t="s">
        <v>172</v>
      </c>
      <c r="F248" s="7" t="s">
        <v>151</v>
      </c>
      <c r="G248" s="6">
        <v>2</v>
      </c>
      <c r="H248" s="6" t="s">
        <v>79</v>
      </c>
      <c r="I248" s="6">
        <v>26</v>
      </c>
      <c r="J248" s="6" t="s">
        <v>80</v>
      </c>
      <c r="K248" s="6">
        <v>2620</v>
      </c>
      <c r="L248" s="6" t="s">
        <v>667</v>
      </c>
      <c r="M248" s="6" t="s">
        <v>173</v>
      </c>
      <c r="N248" s="6" t="s">
        <v>174</v>
      </c>
      <c r="O248" s="6" t="s">
        <v>729</v>
      </c>
      <c r="P248" s="6" t="s">
        <v>176</v>
      </c>
      <c r="Q248" s="6" t="s">
        <v>177</v>
      </c>
      <c r="R248" s="6" t="s">
        <v>178</v>
      </c>
      <c r="S248" s="19">
        <v>44110</v>
      </c>
      <c r="T248" s="20">
        <v>8</v>
      </c>
      <c r="U248" s="20">
        <v>0.5</v>
      </c>
      <c r="V248" s="20">
        <v>7.2</v>
      </c>
      <c r="W248" s="20">
        <v>6.71</v>
      </c>
      <c r="X248" s="20">
        <v>7.8</v>
      </c>
      <c r="Y248" s="20">
        <v>440</v>
      </c>
      <c r="Z248" s="20">
        <v>886</v>
      </c>
      <c r="AA248" s="20">
        <v>21.5</v>
      </c>
      <c r="AB248" s="20">
        <v>27.8</v>
      </c>
      <c r="AC248" s="20">
        <v>479</v>
      </c>
      <c r="AD248" s="20">
        <v>262</v>
      </c>
      <c r="AE248" s="20" t="s">
        <v>88</v>
      </c>
      <c r="AF248" s="20" t="s">
        <v>88</v>
      </c>
      <c r="AG248" s="20">
        <v>41</v>
      </c>
      <c r="AH248" s="23">
        <v>0.66600000000000004</v>
      </c>
      <c r="AI248" s="20">
        <v>16</v>
      </c>
      <c r="AJ248" s="20">
        <v>8.6483870967741918</v>
      </c>
      <c r="AK248" s="20" t="s">
        <v>671</v>
      </c>
      <c r="AL248" s="20">
        <v>226</v>
      </c>
      <c r="AM248" s="20">
        <v>7.5</v>
      </c>
      <c r="AN248" s="20">
        <v>82.9</v>
      </c>
      <c r="AO248" s="20">
        <v>23.964705882352945</v>
      </c>
      <c r="AP248" s="20">
        <v>19</v>
      </c>
      <c r="AQ248" s="20" t="s">
        <v>88</v>
      </c>
      <c r="AR248" s="20" t="s">
        <v>88</v>
      </c>
      <c r="AS248" s="20" t="s">
        <v>88</v>
      </c>
      <c r="AT248" s="20" t="s">
        <v>88</v>
      </c>
      <c r="AU248" s="21" t="s">
        <v>88</v>
      </c>
      <c r="AV248" s="20" t="s">
        <v>88</v>
      </c>
      <c r="AW248" s="20">
        <v>42.7</v>
      </c>
      <c r="AX248" s="20" t="s">
        <v>88</v>
      </c>
      <c r="AY248" s="20">
        <v>29.6</v>
      </c>
      <c r="AZ248" s="20" t="s">
        <v>88</v>
      </c>
      <c r="BA248" s="20" t="s">
        <v>88</v>
      </c>
      <c r="BB248" s="20" t="s">
        <v>88</v>
      </c>
      <c r="BC248" s="20" t="s">
        <v>88</v>
      </c>
      <c r="BD248" s="20" t="s">
        <v>88</v>
      </c>
      <c r="BE248" s="20" t="s">
        <v>88</v>
      </c>
      <c r="BF248" s="20" t="s">
        <v>88</v>
      </c>
      <c r="BG248" s="20" t="s">
        <v>88</v>
      </c>
      <c r="BH248" s="20" t="s">
        <v>88</v>
      </c>
      <c r="BI248" s="20" t="s">
        <v>88</v>
      </c>
      <c r="BJ248" s="20">
        <v>53.1</v>
      </c>
      <c r="BK248" s="20">
        <v>254</v>
      </c>
      <c r="BL248" s="20">
        <v>49.3</v>
      </c>
      <c r="BM248" s="20">
        <v>90</v>
      </c>
      <c r="BN248" s="20">
        <v>11.6</v>
      </c>
      <c r="BO248" s="20">
        <v>5.07</v>
      </c>
      <c r="BP248" s="20">
        <v>2.88</v>
      </c>
      <c r="BQ248" s="20" t="s">
        <v>88</v>
      </c>
      <c r="BR248" s="20" t="s">
        <v>88</v>
      </c>
      <c r="BS248" s="20" t="s">
        <v>88</v>
      </c>
      <c r="BT248" s="12">
        <f t="shared" si="12"/>
        <v>3.7727999999999997</v>
      </c>
      <c r="BU248" s="12">
        <f t="shared" si="13"/>
        <v>3.2544</v>
      </c>
      <c r="BV248" s="19">
        <v>44130</v>
      </c>
      <c r="BW248" s="13"/>
      <c r="BX248" s="13"/>
    </row>
    <row r="249" spans="1:76" ht="30" customHeight="1" x14ac:dyDescent="0.2">
      <c r="A249" s="16">
        <v>2020</v>
      </c>
      <c r="B249" s="14" t="s">
        <v>377</v>
      </c>
      <c r="C249" s="16" t="s">
        <v>524</v>
      </c>
      <c r="D249" s="8">
        <v>579</v>
      </c>
      <c r="E249" s="14" t="s">
        <v>545</v>
      </c>
      <c r="F249" s="7" t="s">
        <v>288</v>
      </c>
      <c r="G249" s="6">
        <v>2</v>
      </c>
      <c r="H249" s="6" t="s">
        <v>79</v>
      </c>
      <c r="I249" s="6">
        <v>23</v>
      </c>
      <c r="J249" s="6" t="s">
        <v>289</v>
      </c>
      <c r="K249" s="6">
        <v>2310</v>
      </c>
      <c r="L249" s="6" t="s">
        <v>730</v>
      </c>
      <c r="M249" s="6" t="s">
        <v>324</v>
      </c>
      <c r="N249" s="6" t="s">
        <v>325</v>
      </c>
      <c r="O249" s="6" t="s">
        <v>731</v>
      </c>
      <c r="P249" s="6" t="s">
        <v>547</v>
      </c>
      <c r="Q249" s="6" t="s">
        <v>548</v>
      </c>
      <c r="R249" s="6" t="s">
        <v>549</v>
      </c>
      <c r="S249" s="19">
        <v>44150</v>
      </c>
      <c r="T249" s="20">
        <v>2</v>
      </c>
      <c r="U249" s="20">
        <v>0.22</v>
      </c>
      <c r="V249" s="20">
        <v>6.9</v>
      </c>
      <c r="W249" s="20">
        <v>6.3</v>
      </c>
      <c r="X249" s="20">
        <v>7</v>
      </c>
      <c r="Y249" s="20">
        <v>110</v>
      </c>
      <c r="Z249" s="20">
        <v>220</v>
      </c>
      <c r="AA249" s="20">
        <v>24.8</v>
      </c>
      <c r="AB249" s="20">
        <v>29.2</v>
      </c>
      <c r="AC249" s="15">
        <v>19.600000000000001</v>
      </c>
      <c r="AD249" s="15">
        <v>12.2</v>
      </c>
      <c r="AE249" s="15" t="s">
        <v>690</v>
      </c>
      <c r="AF249" s="20" t="s">
        <v>88</v>
      </c>
      <c r="AG249" s="20" t="s">
        <v>89</v>
      </c>
      <c r="AH249" s="15" t="s">
        <v>690</v>
      </c>
      <c r="AI249" s="15" t="s">
        <v>710</v>
      </c>
      <c r="AJ249" s="15">
        <v>1.4496774193548387</v>
      </c>
      <c r="AK249" s="15" t="s">
        <v>671</v>
      </c>
      <c r="AL249" s="15">
        <v>2810</v>
      </c>
      <c r="AM249" s="15">
        <v>1.3</v>
      </c>
      <c r="AN249" s="15" t="s">
        <v>711</v>
      </c>
      <c r="AO249" s="15" t="e">
        <v>#VALUE!</v>
      </c>
      <c r="AP249" s="15">
        <v>7.41</v>
      </c>
      <c r="AQ249" s="15" t="s">
        <v>89</v>
      </c>
      <c r="AR249" s="20" t="s">
        <v>88</v>
      </c>
      <c r="AS249" s="20" t="s">
        <v>88</v>
      </c>
      <c r="AT249" s="20" t="s">
        <v>88</v>
      </c>
      <c r="AU249" s="20" t="s">
        <v>88</v>
      </c>
      <c r="AV249" s="20" t="s">
        <v>672</v>
      </c>
      <c r="AW249" s="15" t="s">
        <v>732</v>
      </c>
      <c r="AX249" s="15" t="s">
        <v>673</v>
      </c>
      <c r="AY249" s="15">
        <v>24.4</v>
      </c>
      <c r="AZ249" s="20" t="s">
        <v>88</v>
      </c>
      <c r="BA249" s="15">
        <v>6.0000000000000001E-3</v>
      </c>
      <c r="BB249" s="15">
        <v>0.20699999999999999</v>
      </c>
      <c r="BC249" s="15">
        <v>2.5000000000000001E-2</v>
      </c>
      <c r="BD249" s="15">
        <v>0.16</v>
      </c>
      <c r="BE249" s="15">
        <v>14.2</v>
      </c>
      <c r="BF249" s="15">
        <v>5.6000000000000001E-2</v>
      </c>
      <c r="BG249" s="15" t="s">
        <v>676</v>
      </c>
      <c r="BH249" s="15" t="s">
        <v>695</v>
      </c>
      <c r="BI249" s="15">
        <v>0.23300000000000001</v>
      </c>
      <c r="BJ249" s="15">
        <v>26.7</v>
      </c>
      <c r="BK249" s="15">
        <v>26.3</v>
      </c>
      <c r="BL249" s="15">
        <v>26.9</v>
      </c>
      <c r="BM249" s="15">
        <v>45.9</v>
      </c>
      <c r="BN249" s="23">
        <v>0.15</v>
      </c>
      <c r="BO249" s="15">
        <v>5.6000000000000001E-2</v>
      </c>
      <c r="BP249" s="15">
        <v>3.2000000000000001E-2</v>
      </c>
      <c r="BQ249" s="20" t="s">
        <v>88</v>
      </c>
      <c r="BR249" s="20" t="s">
        <v>88</v>
      </c>
      <c r="BS249" s="15" t="s">
        <v>671</v>
      </c>
      <c r="BT249" s="12">
        <f t="shared" si="12"/>
        <v>1.9324799999999996E-2</v>
      </c>
      <c r="BU249" s="12">
        <f t="shared" si="13"/>
        <v>4.4510399999999999</v>
      </c>
      <c r="BV249" s="19">
        <v>44168</v>
      </c>
      <c r="BW249" s="13"/>
      <c r="BX249" s="13"/>
    </row>
    <row r="250" spans="1:76" ht="30" customHeight="1" x14ac:dyDescent="0.2">
      <c r="A250" s="16">
        <v>2020</v>
      </c>
      <c r="B250" s="14" t="s">
        <v>377</v>
      </c>
      <c r="C250" s="16" t="s">
        <v>524</v>
      </c>
      <c r="D250" s="8">
        <v>579</v>
      </c>
      <c r="E250" s="14" t="s">
        <v>545</v>
      </c>
      <c r="F250" s="7" t="s">
        <v>288</v>
      </c>
      <c r="G250" s="6">
        <v>2</v>
      </c>
      <c r="H250" s="6" t="s">
        <v>79</v>
      </c>
      <c r="I250" s="6">
        <v>23</v>
      </c>
      <c r="J250" s="6" t="s">
        <v>289</v>
      </c>
      <c r="K250" s="6">
        <v>2310</v>
      </c>
      <c r="L250" s="6" t="s">
        <v>730</v>
      </c>
      <c r="M250" s="6" t="s">
        <v>324</v>
      </c>
      <c r="N250" s="6" t="s">
        <v>325</v>
      </c>
      <c r="O250" s="6" t="s">
        <v>731</v>
      </c>
      <c r="P250" s="6" t="s">
        <v>547</v>
      </c>
      <c r="Q250" s="6" t="s">
        <v>548</v>
      </c>
      <c r="R250" s="6" t="s">
        <v>549</v>
      </c>
      <c r="S250" s="19">
        <v>44153</v>
      </c>
      <c r="T250" s="20">
        <v>6</v>
      </c>
      <c r="U250" s="20">
        <v>4.7</v>
      </c>
      <c r="V250" s="20">
        <v>10.7</v>
      </c>
      <c r="W250" s="20">
        <v>10</v>
      </c>
      <c r="X250" s="20">
        <v>11.1</v>
      </c>
      <c r="Y250" s="20">
        <v>270</v>
      </c>
      <c r="Z250" s="20">
        <v>440</v>
      </c>
      <c r="AA250" s="20">
        <v>25.1</v>
      </c>
      <c r="AB250" s="20">
        <v>29.8</v>
      </c>
      <c r="AC250" s="20">
        <v>13.8</v>
      </c>
      <c r="AD250" s="16">
        <v>2</v>
      </c>
      <c r="AE250" s="15" t="s">
        <v>690</v>
      </c>
      <c r="AF250" s="20" t="s">
        <v>88</v>
      </c>
      <c r="AG250" s="20" t="s">
        <v>89</v>
      </c>
      <c r="AH250" s="23">
        <v>0.14599999999999999</v>
      </c>
      <c r="AI250" s="15" t="s">
        <v>710</v>
      </c>
      <c r="AJ250" s="20">
        <v>3.319354838709677</v>
      </c>
      <c r="AK250" s="23">
        <v>5.3999999999999999E-2</v>
      </c>
      <c r="AL250" s="20">
        <v>38</v>
      </c>
      <c r="AM250" s="20" t="s">
        <v>690</v>
      </c>
      <c r="AN250" s="15" t="s">
        <v>711</v>
      </c>
      <c r="AO250" s="15" t="e">
        <v>#VALUE!</v>
      </c>
      <c r="AP250" s="20">
        <v>1.24</v>
      </c>
      <c r="AQ250" s="20" t="s">
        <v>89</v>
      </c>
      <c r="AR250" s="20" t="s">
        <v>88</v>
      </c>
      <c r="AS250" s="20" t="s">
        <v>88</v>
      </c>
      <c r="AT250" s="20" t="s">
        <v>88</v>
      </c>
      <c r="AU250" s="20" t="s">
        <v>88</v>
      </c>
      <c r="AV250" s="20" t="s">
        <v>672</v>
      </c>
      <c r="AW250" s="20">
        <v>2.5499999999999998</v>
      </c>
      <c r="AX250" s="15" t="s">
        <v>673</v>
      </c>
      <c r="AY250" s="20">
        <v>35.9</v>
      </c>
      <c r="AZ250" s="20" t="s">
        <v>88</v>
      </c>
      <c r="BA250" s="20" t="s">
        <v>674</v>
      </c>
      <c r="BB250" s="20">
        <v>0.05</v>
      </c>
      <c r="BC250" s="20" t="s">
        <v>671</v>
      </c>
      <c r="BD250" s="20" t="s">
        <v>671</v>
      </c>
      <c r="BE250" s="23">
        <v>0.27900000000000003</v>
      </c>
      <c r="BF250" s="20" t="s">
        <v>675</v>
      </c>
      <c r="BG250" s="15" t="s">
        <v>676</v>
      </c>
      <c r="BH250" s="20" t="s">
        <v>695</v>
      </c>
      <c r="BI250" s="20" t="s">
        <v>676</v>
      </c>
      <c r="BJ250" s="20" t="s">
        <v>733</v>
      </c>
      <c r="BK250" s="20">
        <v>76.599999999999994</v>
      </c>
      <c r="BL250" s="20">
        <v>91</v>
      </c>
      <c r="BM250" s="20">
        <v>92.6</v>
      </c>
      <c r="BN250" s="23">
        <v>7.5999999999999998E-2</v>
      </c>
      <c r="BO250" s="23">
        <v>1.6E-2</v>
      </c>
      <c r="BP250" s="23">
        <v>0</v>
      </c>
      <c r="BQ250" s="20" t="s">
        <v>88</v>
      </c>
      <c r="BR250" s="20" t="s">
        <v>88</v>
      </c>
      <c r="BS250" s="20" t="s">
        <v>88</v>
      </c>
      <c r="BT250" s="12">
        <f t="shared" si="12"/>
        <v>0.20304000000000003</v>
      </c>
      <c r="BU250" s="12">
        <f t="shared" si="13"/>
        <v>3.8577600000000003</v>
      </c>
      <c r="BV250" s="19">
        <v>44175</v>
      </c>
      <c r="BW250" s="13"/>
      <c r="BX250" s="13"/>
    </row>
    <row r="251" spans="1:76" ht="30" customHeight="1" x14ac:dyDescent="0.2">
      <c r="A251" s="16">
        <v>2020</v>
      </c>
      <c r="B251" s="14" t="s">
        <v>377</v>
      </c>
      <c r="C251" s="16" t="s">
        <v>524</v>
      </c>
      <c r="D251" s="8">
        <v>736</v>
      </c>
      <c r="E251" s="14" t="s">
        <v>343</v>
      </c>
      <c r="F251" s="7" t="s">
        <v>288</v>
      </c>
      <c r="G251" s="6">
        <v>2</v>
      </c>
      <c r="H251" s="6" t="s">
        <v>79</v>
      </c>
      <c r="I251" s="6">
        <v>27</v>
      </c>
      <c r="J251" s="6" t="s">
        <v>685</v>
      </c>
      <c r="K251" s="6">
        <v>2703</v>
      </c>
      <c r="L251" s="6" t="s">
        <v>686</v>
      </c>
      <c r="M251" s="6" t="s">
        <v>234</v>
      </c>
      <c r="N251" s="6" t="s">
        <v>235</v>
      </c>
      <c r="O251" s="6" t="s">
        <v>687</v>
      </c>
      <c r="P251" s="6" t="s">
        <v>345</v>
      </c>
      <c r="Q251" s="6" t="s">
        <v>346</v>
      </c>
      <c r="R251" s="6" t="s">
        <v>688</v>
      </c>
      <c r="S251" s="19">
        <v>44148</v>
      </c>
      <c r="T251" s="20">
        <v>2.5</v>
      </c>
      <c r="U251" s="20">
        <v>0.55000000000000004</v>
      </c>
      <c r="V251" s="20">
        <v>7.7</v>
      </c>
      <c r="W251" s="20">
        <v>6.5</v>
      </c>
      <c r="X251" s="20">
        <v>7.8</v>
      </c>
      <c r="Y251" s="20">
        <v>510</v>
      </c>
      <c r="Z251" s="20">
        <v>670</v>
      </c>
      <c r="AA251" s="20">
        <v>24</v>
      </c>
      <c r="AB251" s="20">
        <v>27</v>
      </c>
      <c r="AC251" s="20">
        <v>149</v>
      </c>
      <c r="AD251" s="20">
        <v>93.8</v>
      </c>
      <c r="AE251" s="20" t="s">
        <v>690</v>
      </c>
      <c r="AF251" s="20" t="s">
        <v>88</v>
      </c>
      <c r="AG251" s="20" t="s">
        <v>89</v>
      </c>
      <c r="AH251" s="23">
        <v>0.13300000000000001</v>
      </c>
      <c r="AI251" s="15" t="s">
        <v>710</v>
      </c>
      <c r="AJ251" s="20">
        <v>4.5161290322580649</v>
      </c>
      <c r="AK251" s="20" t="s">
        <v>671</v>
      </c>
      <c r="AL251" s="20">
        <v>52</v>
      </c>
      <c r="AM251" s="20">
        <v>2</v>
      </c>
      <c r="AN251" s="20" t="s">
        <v>711</v>
      </c>
      <c r="AO251" s="15" t="e">
        <v>#VALUE!</v>
      </c>
      <c r="AP251" s="20">
        <v>1.7</v>
      </c>
      <c r="AQ251" s="20" t="s">
        <v>89</v>
      </c>
      <c r="AR251" s="20" t="s">
        <v>88</v>
      </c>
      <c r="AS251" s="20" t="s">
        <v>88</v>
      </c>
      <c r="AT251" s="20" t="s">
        <v>88</v>
      </c>
      <c r="AU251" s="20" t="s">
        <v>88</v>
      </c>
      <c r="AV251" s="20" t="s">
        <v>672</v>
      </c>
      <c r="AW251" s="20">
        <v>10.4</v>
      </c>
      <c r="AX251" s="15" t="s">
        <v>673</v>
      </c>
      <c r="AY251" s="20">
        <v>64.099999999999994</v>
      </c>
      <c r="AZ251" s="20" t="s">
        <v>88</v>
      </c>
      <c r="BA251" s="23">
        <v>5.0000000000000001E-3</v>
      </c>
      <c r="BB251" s="23">
        <v>0.214</v>
      </c>
      <c r="BC251" s="20" t="s">
        <v>671</v>
      </c>
      <c r="BD251" s="23">
        <v>0.115</v>
      </c>
      <c r="BE251" s="20">
        <v>8.85</v>
      </c>
      <c r="BF251" s="23">
        <v>8.9999999999999993E-3</v>
      </c>
      <c r="BG251" s="15" t="s">
        <v>676</v>
      </c>
      <c r="BH251" s="20" t="s">
        <v>695</v>
      </c>
      <c r="BI251" s="23">
        <v>0.157</v>
      </c>
      <c r="BJ251" s="20">
        <v>28.9</v>
      </c>
      <c r="BK251" s="20">
        <v>150</v>
      </c>
      <c r="BL251" s="20">
        <v>140</v>
      </c>
      <c r="BM251" s="20">
        <v>161</v>
      </c>
      <c r="BN251" s="23">
        <v>0.79400000000000004</v>
      </c>
      <c r="BO251" s="23">
        <v>0.20799999999999999</v>
      </c>
      <c r="BP251" s="23">
        <v>7.3999999999999996E-2</v>
      </c>
      <c r="BQ251" s="20" t="s">
        <v>88</v>
      </c>
      <c r="BR251" s="20" t="s">
        <v>88</v>
      </c>
      <c r="BS251" s="20" t="s">
        <v>88</v>
      </c>
      <c r="BT251" s="12">
        <f t="shared" si="12"/>
        <v>0.46431</v>
      </c>
      <c r="BU251" s="12">
        <f t="shared" si="13"/>
        <v>0.25740000000000002</v>
      </c>
      <c r="BV251" s="19">
        <v>44168</v>
      </c>
      <c r="BW251" s="13"/>
      <c r="BX251" s="13"/>
    </row>
    <row r="252" spans="1:76" ht="30" customHeight="1" x14ac:dyDescent="0.2">
      <c r="A252" s="15">
        <v>2020</v>
      </c>
      <c r="B252" s="14" t="s">
        <v>377</v>
      </c>
      <c r="C252" s="16" t="s">
        <v>559</v>
      </c>
      <c r="D252" s="8">
        <v>809</v>
      </c>
      <c r="E252" s="14" t="s">
        <v>562</v>
      </c>
      <c r="F252" s="7" t="s">
        <v>78</v>
      </c>
      <c r="G252" s="6">
        <v>2</v>
      </c>
      <c r="H252" s="6" t="s">
        <v>79</v>
      </c>
      <c r="I252" s="6">
        <v>26</v>
      </c>
      <c r="J252" s="6" t="s">
        <v>80</v>
      </c>
      <c r="K252" s="6">
        <v>2620</v>
      </c>
      <c r="L252" s="6" t="s">
        <v>667</v>
      </c>
      <c r="M252" s="6" t="s">
        <v>82</v>
      </c>
      <c r="N252" s="6" t="s">
        <v>721</v>
      </c>
      <c r="O252" s="6" t="s">
        <v>734</v>
      </c>
      <c r="P252" s="6" t="s">
        <v>735</v>
      </c>
      <c r="Q252" s="6" t="s">
        <v>563</v>
      </c>
      <c r="R252" s="6" t="s">
        <v>735</v>
      </c>
      <c r="S252" s="19">
        <v>44165</v>
      </c>
      <c r="T252" s="20">
        <v>11.5</v>
      </c>
      <c r="U252" s="20">
        <v>6.52</v>
      </c>
      <c r="V252" s="20">
        <v>7.42</v>
      </c>
      <c r="W252" s="20">
        <v>7.07</v>
      </c>
      <c r="X252" s="20">
        <v>7.5</v>
      </c>
      <c r="Y252" s="20">
        <v>730</v>
      </c>
      <c r="Z252" s="20">
        <v>850</v>
      </c>
      <c r="AA252" s="20">
        <v>21</v>
      </c>
      <c r="AB252" s="20">
        <v>22</v>
      </c>
      <c r="AC252" s="20" t="s">
        <v>716</v>
      </c>
      <c r="AD252" s="20">
        <v>2</v>
      </c>
      <c r="AE252" s="20" t="s">
        <v>690</v>
      </c>
      <c r="AF252" s="20" t="s">
        <v>88</v>
      </c>
      <c r="AG252" s="20" t="s">
        <v>89</v>
      </c>
      <c r="AH252" s="20" t="s">
        <v>690</v>
      </c>
      <c r="AI252" s="20" t="s">
        <v>710</v>
      </c>
      <c r="AJ252" s="20">
        <v>2.3935483870967742</v>
      </c>
      <c r="AK252" s="20" t="s">
        <v>671</v>
      </c>
      <c r="AL252" s="20">
        <v>355</v>
      </c>
      <c r="AM252" s="20">
        <v>0.1</v>
      </c>
      <c r="AN252" s="20" t="s">
        <v>711</v>
      </c>
      <c r="AO252" s="20" t="e">
        <v>#VALUE!</v>
      </c>
      <c r="AP252" s="23">
        <v>0.20100000000000001</v>
      </c>
      <c r="AQ252" s="20" t="s">
        <v>89</v>
      </c>
      <c r="AR252" s="20" t="s">
        <v>88</v>
      </c>
      <c r="AS252" s="20" t="s">
        <v>88</v>
      </c>
      <c r="AT252" s="20" t="s">
        <v>88</v>
      </c>
      <c r="AU252" s="20" t="s">
        <v>88</v>
      </c>
      <c r="AV252" s="20" t="s">
        <v>672</v>
      </c>
      <c r="AW252" s="20">
        <v>3.42</v>
      </c>
      <c r="AX252" s="20" t="s">
        <v>673</v>
      </c>
      <c r="AY252" s="20">
        <v>358</v>
      </c>
      <c r="AZ252" s="20">
        <v>5.99</v>
      </c>
      <c r="BA252" s="20" t="s">
        <v>674</v>
      </c>
      <c r="BB252" s="23">
        <v>5.2999999999999999E-2</v>
      </c>
      <c r="BC252" s="23">
        <v>2.1999999999999999E-2</v>
      </c>
      <c r="BD252" s="20" t="s">
        <v>671</v>
      </c>
      <c r="BE252" s="20">
        <v>8.4</v>
      </c>
      <c r="BF252" s="20" t="s">
        <v>675</v>
      </c>
      <c r="BG252" s="20" t="s">
        <v>676</v>
      </c>
      <c r="BH252" s="20" t="s">
        <v>695</v>
      </c>
      <c r="BI252" s="23">
        <v>1.7999999999999999E-2</v>
      </c>
      <c r="BJ252" s="20">
        <v>5.52</v>
      </c>
      <c r="BK252" s="20">
        <v>90.9</v>
      </c>
      <c r="BL252" s="20">
        <v>118</v>
      </c>
      <c r="BM252" s="20">
        <v>279</v>
      </c>
      <c r="BN252" s="23">
        <v>0.1</v>
      </c>
      <c r="BO252" s="23">
        <v>0.01</v>
      </c>
      <c r="BP252" s="23">
        <v>2E-3</v>
      </c>
      <c r="BQ252" s="20" t="s">
        <v>88</v>
      </c>
      <c r="BR252" s="20" t="s">
        <v>88</v>
      </c>
      <c r="BS252" s="20" t="s">
        <v>671</v>
      </c>
      <c r="BT252" s="12">
        <f t="shared" si="12"/>
        <v>0.539856</v>
      </c>
      <c r="BU252" s="12">
        <f t="shared" si="13"/>
        <v>95.824439999999996</v>
      </c>
      <c r="BV252" s="19">
        <v>44183</v>
      </c>
      <c r="BW252" s="13"/>
      <c r="BX252" s="13"/>
    </row>
    <row r="253" spans="1:76" ht="30" customHeight="1" x14ac:dyDescent="0.2">
      <c r="A253" s="16">
        <v>2020</v>
      </c>
      <c r="B253" s="14" t="s">
        <v>377</v>
      </c>
      <c r="C253" s="16" t="s">
        <v>559</v>
      </c>
      <c r="D253" s="8">
        <v>129</v>
      </c>
      <c r="E253" s="14" t="s">
        <v>496</v>
      </c>
      <c r="F253" s="7" t="s">
        <v>78</v>
      </c>
      <c r="G253" s="6">
        <v>2</v>
      </c>
      <c r="H253" s="6" t="s">
        <v>79</v>
      </c>
      <c r="I253" s="6">
        <v>26</v>
      </c>
      <c r="J253" s="6" t="s">
        <v>80</v>
      </c>
      <c r="K253" s="6">
        <v>2620</v>
      </c>
      <c r="L253" s="6" t="s">
        <v>667</v>
      </c>
      <c r="M253" s="6" t="s">
        <v>82</v>
      </c>
      <c r="N253" s="6" t="s">
        <v>721</v>
      </c>
      <c r="O253" s="6" t="s">
        <v>722</v>
      </c>
      <c r="P253" s="6" t="s">
        <v>723</v>
      </c>
      <c r="Q253" s="6" t="s">
        <v>568</v>
      </c>
      <c r="R253" s="6" t="s">
        <v>569</v>
      </c>
      <c r="S253" s="19">
        <v>44152</v>
      </c>
      <c r="T253" s="20">
        <v>8.5</v>
      </c>
      <c r="U253" s="20">
        <v>0.21</v>
      </c>
      <c r="V253" s="20">
        <v>6.7</v>
      </c>
      <c r="W253" s="20">
        <v>6.7</v>
      </c>
      <c r="X253" s="20">
        <v>7.84</v>
      </c>
      <c r="Y253" s="20">
        <v>130</v>
      </c>
      <c r="Z253" s="20">
        <v>183</v>
      </c>
      <c r="AA253" s="20">
        <v>18.7</v>
      </c>
      <c r="AB253" s="20">
        <v>28.5</v>
      </c>
      <c r="AC253" s="20" t="s">
        <v>716</v>
      </c>
      <c r="AD253" s="20">
        <v>2</v>
      </c>
      <c r="AE253" s="20" t="s">
        <v>690</v>
      </c>
      <c r="AF253" s="20" t="s">
        <v>88</v>
      </c>
      <c r="AG253" s="20" t="s">
        <v>89</v>
      </c>
      <c r="AH253" s="20" t="s">
        <v>690</v>
      </c>
      <c r="AI253" s="20" t="s">
        <v>710</v>
      </c>
      <c r="AJ253" s="20">
        <v>0.77</v>
      </c>
      <c r="AK253" s="20" t="s">
        <v>671</v>
      </c>
      <c r="AL253" s="20">
        <v>138</v>
      </c>
      <c r="AM253" s="20" t="s">
        <v>690</v>
      </c>
      <c r="AN253" s="20" t="s">
        <v>711</v>
      </c>
      <c r="AO253" s="20" t="e">
        <v>#VALUE!</v>
      </c>
      <c r="AP253" s="23">
        <v>0.30599999999999999</v>
      </c>
      <c r="AQ253" s="20" t="s">
        <v>89</v>
      </c>
      <c r="AR253" s="20" t="s">
        <v>88</v>
      </c>
      <c r="AS253" s="20" t="s">
        <v>88</v>
      </c>
      <c r="AT253" s="20" t="s">
        <v>88</v>
      </c>
      <c r="AU253" s="20" t="s">
        <v>88</v>
      </c>
      <c r="AV253" s="20" t="s">
        <v>672</v>
      </c>
      <c r="AW253" s="20" t="s">
        <v>732</v>
      </c>
      <c r="AX253" s="20" t="s">
        <v>673</v>
      </c>
      <c r="AY253" s="20">
        <v>14.1</v>
      </c>
      <c r="AZ253" s="20">
        <v>12.5</v>
      </c>
      <c r="BA253" s="20" t="s">
        <v>674</v>
      </c>
      <c r="BB253" s="23">
        <v>4.9000000000000002E-2</v>
      </c>
      <c r="BC253" s="23">
        <v>3.7999999999999999E-2</v>
      </c>
      <c r="BD253" s="20" t="s">
        <v>671</v>
      </c>
      <c r="BE253" s="20">
        <v>22.2</v>
      </c>
      <c r="BF253" s="20" t="s">
        <v>675</v>
      </c>
      <c r="BG253" s="20" t="s">
        <v>676</v>
      </c>
      <c r="BH253" s="20" t="s">
        <v>695</v>
      </c>
      <c r="BI253" s="23">
        <v>3.1E-2</v>
      </c>
      <c r="BJ253" s="20" t="s">
        <v>733</v>
      </c>
      <c r="BK253" s="20">
        <v>45.5</v>
      </c>
      <c r="BL253" s="20">
        <v>29.6</v>
      </c>
      <c r="BM253" s="20">
        <v>61.2</v>
      </c>
      <c r="BN253" s="23">
        <v>0.16</v>
      </c>
      <c r="BO253" s="23">
        <v>0.05</v>
      </c>
      <c r="BP253" s="23">
        <v>0.02</v>
      </c>
      <c r="BQ253" s="20" t="s">
        <v>88</v>
      </c>
      <c r="BR253" s="20">
        <v>0.54400000000000004</v>
      </c>
      <c r="BS253" s="20" t="s">
        <v>671</v>
      </c>
      <c r="BT253" s="12">
        <f t="shared" si="12"/>
        <v>1.2851999999999999E-2</v>
      </c>
      <c r="BU253" s="12">
        <f t="shared" si="13"/>
        <v>0.88678799999999991</v>
      </c>
      <c r="BV253" s="19">
        <v>44169</v>
      </c>
      <c r="BW253" s="13"/>
      <c r="BX253" s="13"/>
    </row>
    <row r="254" spans="1:76" ht="30" customHeight="1" x14ac:dyDescent="0.2">
      <c r="A254" s="16">
        <v>2020</v>
      </c>
      <c r="B254" s="14" t="s">
        <v>377</v>
      </c>
      <c r="C254" s="16" t="s">
        <v>559</v>
      </c>
      <c r="D254" s="8">
        <v>761</v>
      </c>
      <c r="E254" s="14" t="s">
        <v>198</v>
      </c>
      <c r="F254" s="7" t="s">
        <v>151</v>
      </c>
      <c r="G254" s="6">
        <v>2</v>
      </c>
      <c r="H254" s="6" t="s">
        <v>79</v>
      </c>
      <c r="I254" s="6">
        <v>26</v>
      </c>
      <c r="J254" s="6" t="s">
        <v>80</v>
      </c>
      <c r="K254" s="6">
        <v>2620</v>
      </c>
      <c r="L254" s="6" t="s">
        <v>667</v>
      </c>
      <c r="M254" s="6" t="s">
        <v>173</v>
      </c>
      <c r="N254" s="6" t="s">
        <v>174</v>
      </c>
      <c r="O254" s="6" t="s">
        <v>736</v>
      </c>
      <c r="P254" s="6" t="s">
        <v>195</v>
      </c>
      <c r="Q254" s="6" t="s">
        <v>196</v>
      </c>
      <c r="R254" s="6" t="s">
        <v>195</v>
      </c>
      <c r="S254" s="19">
        <v>44117</v>
      </c>
      <c r="T254" s="20">
        <v>1.8333330000000001</v>
      </c>
      <c r="U254" s="20">
        <v>1.67</v>
      </c>
      <c r="V254" s="20">
        <v>7.62</v>
      </c>
      <c r="W254" s="20">
        <v>7.6</v>
      </c>
      <c r="X254" s="20">
        <v>7.93</v>
      </c>
      <c r="Y254" s="20">
        <v>3580</v>
      </c>
      <c r="Z254" s="20">
        <v>3740</v>
      </c>
      <c r="AA254" s="20">
        <v>24.1</v>
      </c>
      <c r="AB254" s="20">
        <v>25.6</v>
      </c>
      <c r="AC254" s="20">
        <v>326</v>
      </c>
      <c r="AD254" s="20">
        <v>6.78</v>
      </c>
      <c r="AE254" s="20" t="s">
        <v>690</v>
      </c>
      <c r="AF254" s="20" t="s">
        <v>88</v>
      </c>
      <c r="AG254" s="20">
        <v>11</v>
      </c>
      <c r="AH254" s="20" t="s">
        <v>690</v>
      </c>
      <c r="AI254" s="20" t="s">
        <v>710</v>
      </c>
      <c r="AJ254" s="20">
        <v>2.754838709677419</v>
      </c>
      <c r="AK254" s="20">
        <v>6.8000000000000005E-2</v>
      </c>
      <c r="AL254" s="20">
        <v>5138</v>
      </c>
      <c r="AM254" s="20">
        <v>6</v>
      </c>
      <c r="AN254" s="20" t="s">
        <v>711</v>
      </c>
      <c r="AO254" s="20" t="e">
        <v>#VALUE!</v>
      </c>
      <c r="AP254" s="20">
        <v>1.8</v>
      </c>
      <c r="AQ254" s="20" t="s">
        <v>89</v>
      </c>
      <c r="AR254" s="20" t="s">
        <v>88</v>
      </c>
      <c r="AS254" s="20" t="s">
        <v>88</v>
      </c>
      <c r="AT254" s="20" t="s">
        <v>88</v>
      </c>
      <c r="AU254" s="20" t="s">
        <v>88</v>
      </c>
      <c r="AV254" s="20" t="s">
        <v>672</v>
      </c>
      <c r="AW254" s="20">
        <v>3.87</v>
      </c>
      <c r="AX254" s="20" t="s">
        <v>673</v>
      </c>
      <c r="AY254" s="20" t="s">
        <v>541</v>
      </c>
      <c r="AZ254" s="20">
        <v>80.599999999999994</v>
      </c>
      <c r="BA254" s="20">
        <v>5.0000000000000001E-3</v>
      </c>
      <c r="BB254" s="23">
        <v>0.156</v>
      </c>
      <c r="BC254" s="20">
        <v>0.14399999999999999</v>
      </c>
      <c r="BD254" s="20">
        <v>8.5000000000000006E-2</v>
      </c>
      <c r="BE254" s="20">
        <v>68.3</v>
      </c>
      <c r="BF254" s="20" t="s">
        <v>675</v>
      </c>
      <c r="BG254" s="20" t="s">
        <v>676</v>
      </c>
      <c r="BH254" s="20" t="s">
        <v>695</v>
      </c>
      <c r="BI254" s="23">
        <v>4.5999999999999999E-2</v>
      </c>
      <c r="BJ254" s="20">
        <v>4.4000000000000004</v>
      </c>
      <c r="BK254" s="20">
        <v>195</v>
      </c>
      <c r="BL254" s="20">
        <v>663</v>
      </c>
      <c r="BM254" s="20">
        <v>1524</v>
      </c>
      <c r="BN254" s="20">
        <v>0.46800000000000003</v>
      </c>
      <c r="BO254" s="20">
        <v>0.108</v>
      </c>
      <c r="BP254" s="20">
        <v>3.7999999999999999E-2</v>
      </c>
      <c r="BQ254" s="20" t="s">
        <v>88</v>
      </c>
      <c r="BR254" s="23">
        <v>0.94899999999999995</v>
      </c>
      <c r="BS254" s="20" t="s">
        <v>671</v>
      </c>
      <c r="BT254" s="12">
        <f t="shared" si="12"/>
        <v>7.4729146412880004E-2</v>
      </c>
      <c r="BU254" s="12">
        <f t="shared" si="13"/>
        <v>56.631025703447996</v>
      </c>
      <c r="BV254" s="19">
        <v>44135</v>
      </c>
      <c r="BW254" s="13"/>
      <c r="BX254" s="13"/>
    </row>
    <row r="255" spans="1:76" ht="30" customHeight="1" x14ac:dyDescent="0.2">
      <c r="A255" s="16">
        <v>2020</v>
      </c>
      <c r="B255" s="14" t="s">
        <v>377</v>
      </c>
      <c r="C255" s="16" t="s">
        <v>559</v>
      </c>
      <c r="D255" s="8">
        <v>88</v>
      </c>
      <c r="E255" s="14" t="s">
        <v>485</v>
      </c>
      <c r="F255" s="14" t="s">
        <v>479</v>
      </c>
      <c r="G255" s="6">
        <v>2</v>
      </c>
      <c r="H255" s="6" t="s">
        <v>79</v>
      </c>
      <c r="I255" s="6">
        <v>27</v>
      </c>
      <c r="J255" s="6" t="s">
        <v>685</v>
      </c>
      <c r="K255" s="6">
        <v>2701</v>
      </c>
      <c r="L255" s="6" t="s">
        <v>703</v>
      </c>
      <c r="M255" s="6" t="s">
        <v>100</v>
      </c>
      <c r="N255" s="6" t="s">
        <v>704</v>
      </c>
      <c r="O255" s="6" t="s">
        <v>717</v>
      </c>
      <c r="P255" s="6" t="s">
        <v>718</v>
      </c>
      <c r="Q255" s="6" t="s">
        <v>486</v>
      </c>
      <c r="R255" s="6" t="s">
        <v>718</v>
      </c>
      <c r="S255" s="19">
        <v>44102</v>
      </c>
      <c r="T255" s="20">
        <v>9</v>
      </c>
      <c r="U255" s="20">
        <v>21.82</v>
      </c>
      <c r="V255" s="20">
        <v>7.6</v>
      </c>
      <c r="W255" s="20">
        <v>7.3</v>
      </c>
      <c r="X255" s="20">
        <v>7.8</v>
      </c>
      <c r="Y255" s="20">
        <v>80</v>
      </c>
      <c r="Z255" s="20">
        <v>420</v>
      </c>
      <c r="AA255" s="20">
        <v>19.7</v>
      </c>
      <c r="AB255" s="20">
        <v>25</v>
      </c>
      <c r="AC255" s="20" t="s">
        <v>716</v>
      </c>
      <c r="AD255" s="20">
        <v>2</v>
      </c>
      <c r="AE255" s="20" t="s">
        <v>690</v>
      </c>
      <c r="AF255" s="20" t="s">
        <v>88</v>
      </c>
      <c r="AG255" s="20" t="s">
        <v>89</v>
      </c>
      <c r="AH255" s="20">
        <v>0.126</v>
      </c>
      <c r="AI255" s="20" t="s">
        <v>710</v>
      </c>
      <c r="AJ255" s="20">
        <v>2.3935483870967742</v>
      </c>
      <c r="AK255" s="20" t="s">
        <v>671</v>
      </c>
      <c r="AL255" s="20">
        <v>24</v>
      </c>
      <c r="AM255" s="20">
        <v>0.9</v>
      </c>
      <c r="AN255" s="20" t="s">
        <v>711</v>
      </c>
      <c r="AO255" s="20" t="e">
        <v>#VALUE!</v>
      </c>
      <c r="AP255" s="20">
        <v>1.02</v>
      </c>
      <c r="AQ255" s="20" t="s">
        <v>89</v>
      </c>
      <c r="AR255" s="20" t="s">
        <v>88</v>
      </c>
      <c r="AS255" s="20" t="s">
        <v>88</v>
      </c>
      <c r="AT255" s="20" t="s">
        <v>88</v>
      </c>
      <c r="AU255" s="20" t="s">
        <v>88</v>
      </c>
      <c r="AV255" s="20" t="s">
        <v>672</v>
      </c>
      <c r="AW255" s="20">
        <v>26.5</v>
      </c>
      <c r="AX255" s="20" t="s">
        <v>673</v>
      </c>
      <c r="AY255" s="20" t="s">
        <v>691</v>
      </c>
      <c r="AZ255" s="20">
        <v>0.53900000000000003</v>
      </c>
      <c r="BA255" s="20" t="s">
        <v>674</v>
      </c>
      <c r="BB255" s="20" t="s">
        <v>695</v>
      </c>
      <c r="BC255" s="20" t="s">
        <v>671</v>
      </c>
      <c r="BD255" s="20">
        <v>5.5E-2</v>
      </c>
      <c r="BE255" s="20">
        <v>0.27400000000000002</v>
      </c>
      <c r="BF255" s="20" t="s">
        <v>675</v>
      </c>
      <c r="BG255" s="20" t="s">
        <v>676</v>
      </c>
      <c r="BH255" s="20" t="s">
        <v>695</v>
      </c>
      <c r="BI255" s="23" t="s">
        <v>676</v>
      </c>
      <c r="BJ255" s="20" t="s">
        <v>733</v>
      </c>
      <c r="BK255" s="20">
        <v>17.8</v>
      </c>
      <c r="BL255" s="20">
        <v>14.1</v>
      </c>
      <c r="BM255" s="20">
        <v>22.7</v>
      </c>
      <c r="BN255" s="23">
        <v>0.09</v>
      </c>
      <c r="BO255" s="23">
        <v>2.8000000000000001E-2</v>
      </c>
      <c r="BP255" s="23">
        <v>3.2000000000000001E-2</v>
      </c>
      <c r="BQ255" s="20" t="s">
        <v>88</v>
      </c>
      <c r="BR255" s="23">
        <v>2.7E-2</v>
      </c>
      <c r="BS255" s="20" t="s">
        <v>671</v>
      </c>
      <c r="BT255" s="12">
        <f t="shared" si="12"/>
        <v>1.4139359999999999</v>
      </c>
      <c r="BU255" s="12">
        <f t="shared" si="13"/>
        <v>16.967231999999999</v>
      </c>
      <c r="BV255" s="19">
        <v>44125</v>
      </c>
      <c r="BW255" s="13"/>
      <c r="BX255" s="13"/>
    </row>
    <row r="256" spans="1:76" ht="30" customHeight="1" x14ac:dyDescent="0.2">
      <c r="A256" s="16">
        <v>2020</v>
      </c>
      <c r="B256" s="14" t="s">
        <v>377</v>
      </c>
      <c r="C256" s="16" t="s">
        <v>559</v>
      </c>
      <c r="D256" s="8">
        <v>88</v>
      </c>
      <c r="E256" s="14" t="s">
        <v>485</v>
      </c>
      <c r="F256" s="14" t="s">
        <v>479</v>
      </c>
      <c r="G256" s="6">
        <v>2</v>
      </c>
      <c r="H256" s="6" t="s">
        <v>79</v>
      </c>
      <c r="I256" s="6">
        <v>27</v>
      </c>
      <c r="J256" s="6" t="s">
        <v>685</v>
      </c>
      <c r="K256" s="6">
        <v>2701</v>
      </c>
      <c r="L256" s="6" t="s">
        <v>703</v>
      </c>
      <c r="M256" s="6" t="s">
        <v>100</v>
      </c>
      <c r="N256" s="6" t="s">
        <v>704</v>
      </c>
      <c r="O256" s="6" t="s">
        <v>717</v>
      </c>
      <c r="P256" s="6" t="s">
        <v>718</v>
      </c>
      <c r="Q256" s="6" t="s">
        <v>486</v>
      </c>
      <c r="R256" s="6" t="s">
        <v>718</v>
      </c>
      <c r="S256" s="19">
        <v>44104</v>
      </c>
      <c r="T256" s="20">
        <v>5</v>
      </c>
      <c r="U256" s="20">
        <v>10.46</v>
      </c>
      <c r="V256" s="20">
        <v>7.49</v>
      </c>
      <c r="W256" s="20">
        <v>7.13</v>
      </c>
      <c r="X256" s="20">
        <v>7.78</v>
      </c>
      <c r="Y256" s="20">
        <v>30</v>
      </c>
      <c r="Z256" s="20">
        <v>50</v>
      </c>
      <c r="AA256" s="20">
        <v>20.100000000000001</v>
      </c>
      <c r="AB256" s="20">
        <v>23.2</v>
      </c>
      <c r="AC256" s="20" t="s">
        <v>716</v>
      </c>
      <c r="AD256" s="20">
        <v>2</v>
      </c>
      <c r="AE256" s="20" t="s">
        <v>690</v>
      </c>
      <c r="AF256" s="20" t="s">
        <v>88</v>
      </c>
      <c r="AG256" s="20" t="s">
        <v>89</v>
      </c>
      <c r="AH256" s="20" t="s">
        <v>690</v>
      </c>
      <c r="AI256" s="20">
        <v>0.28000000000000003</v>
      </c>
      <c r="AJ256" s="20">
        <v>0.25516129032258061</v>
      </c>
      <c r="AK256" s="20" t="s">
        <v>671</v>
      </c>
      <c r="AL256" s="20">
        <v>509</v>
      </c>
      <c r="AM256" s="20">
        <v>0.5</v>
      </c>
      <c r="AN256" s="20" t="s">
        <v>711</v>
      </c>
      <c r="AO256" s="20" t="e">
        <v>#VALUE!</v>
      </c>
      <c r="AP256" s="20">
        <v>1.95</v>
      </c>
      <c r="AQ256" s="20" t="s">
        <v>89</v>
      </c>
      <c r="AR256" s="20" t="s">
        <v>88</v>
      </c>
      <c r="AS256" s="20" t="s">
        <v>88</v>
      </c>
      <c r="AT256" s="20" t="s">
        <v>88</v>
      </c>
      <c r="AU256" s="20" t="s">
        <v>88</v>
      </c>
      <c r="AV256" s="20" t="s">
        <v>672</v>
      </c>
      <c r="AW256" s="20">
        <v>4.99</v>
      </c>
      <c r="AX256" s="20" t="s">
        <v>673</v>
      </c>
      <c r="AY256" s="20" t="s">
        <v>691</v>
      </c>
      <c r="AZ256" s="20">
        <v>77.400000000000006</v>
      </c>
      <c r="BA256" s="23">
        <v>4.0000000000000001E-3</v>
      </c>
      <c r="BB256" s="23">
        <v>7.5999999999999998E-2</v>
      </c>
      <c r="BC256" s="20" t="s">
        <v>671</v>
      </c>
      <c r="BD256" s="20" t="s">
        <v>671</v>
      </c>
      <c r="BE256" s="20">
        <v>45.2</v>
      </c>
      <c r="BF256" s="20" t="s">
        <v>675</v>
      </c>
      <c r="BG256" s="20" t="s">
        <v>676</v>
      </c>
      <c r="BH256" s="20" t="s">
        <v>695</v>
      </c>
      <c r="BI256" s="23">
        <v>2.5999999999999999E-2</v>
      </c>
      <c r="BJ256" s="20">
        <v>2.96</v>
      </c>
      <c r="BK256" s="20">
        <v>10.5</v>
      </c>
      <c r="BL256" s="20">
        <v>11.4</v>
      </c>
      <c r="BM256" s="20">
        <v>20</v>
      </c>
      <c r="BN256" s="20">
        <v>1.1100000000000001</v>
      </c>
      <c r="BO256" s="20">
        <v>0.35</v>
      </c>
      <c r="BP256" s="20">
        <v>0.14000000000000001</v>
      </c>
      <c r="BQ256" s="20" t="s">
        <v>88</v>
      </c>
      <c r="BR256" s="23">
        <v>2.06</v>
      </c>
      <c r="BS256" s="20" t="s">
        <v>671</v>
      </c>
      <c r="BT256" s="12">
        <f t="shared" si="12"/>
        <v>0.37656000000000001</v>
      </c>
      <c r="BU256" s="12">
        <f t="shared" si="13"/>
        <v>95.834519999999998</v>
      </c>
      <c r="BV256" s="19">
        <v>44125</v>
      </c>
      <c r="BW256" s="13"/>
      <c r="BX256" s="13"/>
    </row>
    <row r="257" spans="1:76" ht="30" customHeight="1" x14ac:dyDescent="0.2">
      <c r="A257" s="16">
        <v>2020</v>
      </c>
      <c r="B257" s="14" t="s">
        <v>377</v>
      </c>
      <c r="C257" s="16" t="s">
        <v>491</v>
      </c>
      <c r="D257" s="8">
        <v>88</v>
      </c>
      <c r="E257" s="14" t="s">
        <v>485</v>
      </c>
      <c r="F257" s="14" t="s">
        <v>479</v>
      </c>
      <c r="G257" s="6">
        <v>2</v>
      </c>
      <c r="H257" s="6" t="s">
        <v>79</v>
      </c>
      <c r="I257" s="6">
        <v>27</v>
      </c>
      <c r="J257" s="6" t="s">
        <v>685</v>
      </c>
      <c r="K257" s="6">
        <v>2701</v>
      </c>
      <c r="L257" s="6" t="s">
        <v>703</v>
      </c>
      <c r="M257" s="6" t="s">
        <v>100</v>
      </c>
      <c r="N257" s="6" t="s">
        <v>704</v>
      </c>
      <c r="O257" s="6" t="s">
        <v>737</v>
      </c>
      <c r="P257" s="6" t="s">
        <v>738</v>
      </c>
      <c r="Q257" s="6" t="s">
        <v>603</v>
      </c>
      <c r="R257" s="6" t="s">
        <v>738</v>
      </c>
      <c r="S257" s="19">
        <v>44110</v>
      </c>
      <c r="T257" s="20">
        <v>4</v>
      </c>
      <c r="U257" s="20">
        <v>1.06</v>
      </c>
      <c r="V257" s="20">
        <v>7.26</v>
      </c>
      <c r="W257" s="20">
        <v>6.16</v>
      </c>
      <c r="X257" s="20">
        <v>7.4</v>
      </c>
      <c r="Y257" s="20">
        <v>234</v>
      </c>
      <c r="Z257" s="20">
        <v>326</v>
      </c>
      <c r="AA257" s="20">
        <v>19.2</v>
      </c>
      <c r="AB257" s="20">
        <v>21.1</v>
      </c>
      <c r="AC257" s="20">
        <v>556</v>
      </c>
      <c r="AD257" s="20">
        <v>391</v>
      </c>
      <c r="AE257" s="20" t="s">
        <v>88</v>
      </c>
      <c r="AF257" s="20" t="s">
        <v>88</v>
      </c>
      <c r="AG257" s="20">
        <v>84</v>
      </c>
      <c r="AH257" s="20" t="s">
        <v>690</v>
      </c>
      <c r="AI257" s="20">
        <v>6.49</v>
      </c>
      <c r="AJ257" s="20">
        <v>1.5941935483870966</v>
      </c>
      <c r="AK257" s="20" t="s">
        <v>671</v>
      </c>
      <c r="AL257" s="20">
        <v>211</v>
      </c>
      <c r="AM257" s="20">
        <v>2</v>
      </c>
      <c r="AN257" s="20">
        <v>25.7</v>
      </c>
      <c r="AO257" s="20">
        <v>14.905882352941179</v>
      </c>
      <c r="AP257" s="20">
        <v>9.75</v>
      </c>
      <c r="AQ257" s="20" t="s">
        <v>88</v>
      </c>
      <c r="AR257" s="20" t="s">
        <v>88</v>
      </c>
      <c r="AS257" s="20" t="s">
        <v>88</v>
      </c>
      <c r="AT257" s="20" t="s">
        <v>88</v>
      </c>
      <c r="AU257" s="21" t="s">
        <v>88</v>
      </c>
      <c r="AV257" s="20" t="s">
        <v>672</v>
      </c>
      <c r="AW257" s="20">
        <v>10.7</v>
      </c>
      <c r="AX257" s="20" t="s">
        <v>88</v>
      </c>
      <c r="AY257" s="20">
        <v>27.1</v>
      </c>
      <c r="AZ257" s="20" t="s">
        <v>88</v>
      </c>
      <c r="BA257" s="20" t="s">
        <v>674</v>
      </c>
      <c r="BB257" s="20" t="s">
        <v>674</v>
      </c>
      <c r="BC257" s="20" t="s">
        <v>671</v>
      </c>
      <c r="BD257" s="20" t="s">
        <v>671</v>
      </c>
      <c r="BE257" s="20" t="s">
        <v>88</v>
      </c>
      <c r="BF257" s="20" t="s">
        <v>675</v>
      </c>
      <c r="BG257" s="20">
        <v>2.7E-2</v>
      </c>
      <c r="BH257" s="20" t="s">
        <v>88</v>
      </c>
      <c r="BI257" s="20">
        <v>5.3999999999999999E-2</v>
      </c>
      <c r="BJ257" s="20" t="s">
        <v>698</v>
      </c>
      <c r="BK257" s="20">
        <v>88</v>
      </c>
      <c r="BL257" s="20">
        <v>18.899999999999999</v>
      </c>
      <c r="BM257" s="20">
        <v>66.099999999999994</v>
      </c>
      <c r="BN257" s="20">
        <v>1.48</v>
      </c>
      <c r="BO257" s="20">
        <v>0.88</v>
      </c>
      <c r="BP257" s="20">
        <v>0.73599999999999999</v>
      </c>
      <c r="BQ257" s="20" t="s">
        <v>88</v>
      </c>
      <c r="BR257" s="20" t="s">
        <v>88</v>
      </c>
      <c r="BS257" s="20" t="s">
        <v>88</v>
      </c>
      <c r="BT257" s="12">
        <f t="shared" si="12"/>
        <v>5.9682240000000002</v>
      </c>
      <c r="BU257" s="12">
        <f t="shared" si="13"/>
        <v>3.2207040000000005</v>
      </c>
      <c r="BV257" s="19">
        <v>44130</v>
      </c>
      <c r="BW257" s="13"/>
      <c r="BX257" s="13"/>
    </row>
    <row r="258" spans="1:76" ht="30" customHeight="1" x14ac:dyDescent="0.2">
      <c r="A258" s="15">
        <v>2020</v>
      </c>
      <c r="B258" s="14" t="s">
        <v>377</v>
      </c>
      <c r="C258" s="16" t="s">
        <v>609</v>
      </c>
      <c r="D258" s="8">
        <v>642</v>
      </c>
      <c r="E258" s="14" t="s">
        <v>144</v>
      </c>
      <c r="F258" s="7" t="s">
        <v>135</v>
      </c>
      <c r="G258" s="6">
        <v>2</v>
      </c>
      <c r="H258" s="6" t="s">
        <v>79</v>
      </c>
      <c r="I258" s="6">
        <v>26</v>
      </c>
      <c r="J258" s="6" t="s">
        <v>80</v>
      </c>
      <c r="K258" s="6">
        <v>2619</v>
      </c>
      <c r="L258" s="6" t="s">
        <v>696</v>
      </c>
      <c r="M258" s="6" t="s">
        <v>390</v>
      </c>
      <c r="N258" s="6" t="s">
        <v>391</v>
      </c>
      <c r="O258" s="6" t="s">
        <v>739</v>
      </c>
      <c r="P258" s="6" t="s">
        <v>146</v>
      </c>
      <c r="Q258" s="6" t="s">
        <v>147</v>
      </c>
      <c r="R258" s="6" t="s">
        <v>148</v>
      </c>
      <c r="S258" s="19">
        <v>44131</v>
      </c>
      <c r="T258" s="20">
        <v>12</v>
      </c>
      <c r="U258" s="20">
        <v>0.35399999999999998</v>
      </c>
      <c r="V258" s="20">
        <v>6.5</v>
      </c>
      <c r="W258" s="20">
        <v>6.37</v>
      </c>
      <c r="X258" s="20">
        <v>6.94</v>
      </c>
      <c r="Y258" s="20">
        <v>264</v>
      </c>
      <c r="Z258" s="20">
        <v>680</v>
      </c>
      <c r="AA258" s="20">
        <v>22.3</v>
      </c>
      <c r="AB258" s="20">
        <v>24.9</v>
      </c>
      <c r="AC258" s="20">
        <v>167</v>
      </c>
      <c r="AD258" s="20">
        <v>69.400000000000006</v>
      </c>
      <c r="AE258" s="20" t="s">
        <v>690</v>
      </c>
      <c r="AF258" s="20" t="s">
        <v>88</v>
      </c>
      <c r="AG258" s="20" t="s">
        <v>89</v>
      </c>
      <c r="AH258" s="20">
        <v>4.38</v>
      </c>
      <c r="AI258" s="23">
        <v>0.76500000000000001</v>
      </c>
      <c r="AJ258" s="20">
        <v>8.1064516129032249</v>
      </c>
      <c r="AK258" s="20" t="s">
        <v>671</v>
      </c>
      <c r="AL258" s="20">
        <v>23</v>
      </c>
      <c r="AM258" s="20" t="s">
        <v>690</v>
      </c>
      <c r="AN258" s="20">
        <v>6.35</v>
      </c>
      <c r="AO258" s="20" t="e">
        <v>#VALUE!</v>
      </c>
      <c r="AP258" s="20">
        <v>1.87</v>
      </c>
      <c r="AQ258" s="20" t="s">
        <v>88</v>
      </c>
      <c r="AR258" s="20" t="s">
        <v>88</v>
      </c>
      <c r="AS258" s="20" t="s">
        <v>88</v>
      </c>
      <c r="AT258" s="20" t="s">
        <v>88</v>
      </c>
      <c r="AU258" s="21" t="s">
        <v>88</v>
      </c>
      <c r="AV258" s="20" t="s">
        <v>672</v>
      </c>
      <c r="AW258" s="20" t="s">
        <v>88</v>
      </c>
      <c r="AX258" s="20" t="s">
        <v>88</v>
      </c>
      <c r="AY258" s="20" t="s">
        <v>88</v>
      </c>
      <c r="AZ258" s="20" t="s">
        <v>88</v>
      </c>
      <c r="BA258" s="20" t="s">
        <v>674</v>
      </c>
      <c r="BB258" s="20" t="s">
        <v>88</v>
      </c>
      <c r="BC258" s="20" t="s">
        <v>88</v>
      </c>
      <c r="BD258" s="20" t="s">
        <v>671</v>
      </c>
      <c r="BE258" s="20" t="s">
        <v>88</v>
      </c>
      <c r="BF258" s="23">
        <v>3.0000000000000001E-3</v>
      </c>
      <c r="BG258" s="20" t="s">
        <v>88</v>
      </c>
      <c r="BH258" s="20" t="s">
        <v>695</v>
      </c>
      <c r="BI258" s="20" t="s">
        <v>676</v>
      </c>
      <c r="BJ258" s="20">
        <v>6.96</v>
      </c>
      <c r="BK258" s="20">
        <v>59.6</v>
      </c>
      <c r="BL258" s="20">
        <v>33.6</v>
      </c>
      <c r="BM258" s="20">
        <v>57.3</v>
      </c>
      <c r="BN258" s="23">
        <v>0.67</v>
      </c>
      <c r="BO258" s="23">
        <v>0.21</v>
      </c>
      <c r="BP258" s="23">
        <v>9.8000000000000004E-2</v>
      </c>
      <c r="BQ258" s="20" t="s">
        <v>88</v>
      </c>
      <c r="BR258" s="20" t="s">
        <v>88</v>
      </c>
      <c r="BS258" s="20" t="s">
        <v>88</v>
      </c>
      <c r="BT258" s="12">
        <f t="shared" si="12"/>
        <v>1.0613203200000001</v>
      </c>
      <c r="BU258" s="12">
        <f t="shared" si="13"/>
        <v>0.35173439999999989</v>
      </c>
      <c r="BV258" s="19">
        <v>44152</v>
      </c>
      <c r="BW258" s="13"/>
      <c r="BX258" s="13"/>
    </row>
    <row r="259" spans="1:76" ht="30" customHeight="1" x14ac:dyDescent="0.2">
      <c r="A259" s="16">
        <v>2020</v>
      </c>
      <c r="B259" s="14" t="s">
        <v>377</v>
      </c>
      <c r="C259" s="16" t="s">
        <v>610</v>
      </c>
      <c r="D259" s="8">
        <v>893</v>
      </c>
      <c r="E259" s="14" t="s">
        <v>335</v>
      </c>
      <c r="F259" s="7" t="s">
        <v>288</v>
      </c>
      <c r="G259" s="6">
        <v>2</v>
      </c>
      <c r="H259" s="6" t="s">
        <v>79</v>
      </c>
      <c r="I259" s="6">
        <v>23</v>
      </c>
      <c r="J259" s="6" t="s">
        <v>289</v>
      </c>
      <c r="K259" s="6">
        <v>2317</v>
      </c>
      <c r="L259" s="6" t="s">
        <v>740</v>
      </c>
      <c r="M259" s="6" t="s">
        <v>336</v>
      </c>
      <c r="N259" s="6" t="s">
        <v>337</v>
      </c>
      <c r="O259" s="6" t="s">
        <v>741</v>
      </c>
      <c r="P259" s="6" t="s">
        <v>339</v>
      </c>
      <c r="Q259" s="6" t="s">
        <v>340</v>
      </c>
      <c r="R259" s="6" t="s">
        <v>341</v>
      </c>
      <c r="S259" s="19">
        <v>44154</v>
      </c>
      <c r="T259" s="20">
        <v>11.5</v>
      </c>
      <c r="U259" s="20">
        <v>58.44</v>
      </c>
      <c r="V259" s="20">
        <v>7.96</v>
      </c>
      <c r="W259" s="20">
        <v>7.17</v>
      </c>
      <c r="X259" s="20">
        <v>7.73</v>
      </c>
      <c r="Y259" s="20">
        <v>13280</v>
      </c>
      <c r="Z259" s="20">
        <v>13910</v>
      </c>
      <c r="AA259" s="20">
        <v>31.4</v>
      </c>
      <c r="AB259" s="20">
        <v>33.700000000000003</v>
      </c>
      <c r="AC259" s="20">
        <v>43.5</v>
      </c>
      <c r="AD259" s="20">
        <v>19.899999999999999</v>
      </c>
      <c r="AE259" s="20" t="s">
        <v>690</v>
      </c>
      <c r="AF259" s="20" t="s">
        <v>88</v>
      </c>
      <c r="AG259" s="20" t="s">
        <v>89</v>
      </c>
      <c r="AH259" s="23">
        <v>0.30599999999999999</v>
      </c>
      <c r="AI259" s="23">
        <v>0.38300000000000001</v>
      </c>
      <c r="AJ259" s="20" t="e">
        <v>#VALUE!</v>
      </c>
      <c r="AK259" s="20" t="s">
        <v>88</v>
      </c>
      <c r="AL259" s="20">
        <v>40</v>
      </c>
      <c r="AM259" s="20" t="s">
        <v>690</v>
      </c>
      <c r="AN259" s="20" t="s">
        <v>711</v>
      </c>
      <c r="AO259" s="20" t="e">
        <v>#VALUE!</v>
      </c>
      <c r="AP259" s="20" t="s">
        <v>690</v>
      </c>
      <c r="AQ259" s="20" t="s">
        <v>89</v>
      </c>
      <c r="AR259" s="20" t="s">
        <v>691</v>
      </c>
      <c r="AS259" s="20" t="s">
        <v>88</v>
      </c>
      <c r="AT259" s="20">
        <v>13.6</v>
      </c>
      <c r="AU259" s="21" t="s">
        <v>88</v>
      </c>
      <c r="AV259" s="20" t="s">
        <v>672</v>
      </c>
      <c r="AW259" s="20" t="s">
        <v>541</v>
      </c>
      <c r="AX259" s="20" t="s">
        <v>673</v>
      </c>
      <c r="AY259" s="20" t="s">
        <v>691</v>
      </c>
      <c r="AZ259" s="20" t="s">
        <v>88</v>
      </c>
      <c r="BA259" s="20" t="s">
        <v>674</v>
      </c>
      <c r="BB259" s="20" t="s">
        <v>695</v>
      </c>
      <c r="BC259" s="20" t="s">
        <v>671</v>
      </c>
      <c r="BD259" s="20" t="s">
        <v>671</v>
      </c>
      <c r="BE259" s="20">
        <v>2.4700000000000002</v>
      </c>
      <c r="BF259" s="20" t="s">
        <v>675</v>
      </c>
      <c r="BG259" s="20" t="s">
        <v>676</v>
      </c>
      <c r="BH259" s="20" t="s">
        <v>695</v>
      </c>
      <c r="BI259" s="20" t="s">
        <v>676</v>
      </c>
      <c r="BJ259" s="20">
        <v>78.7</v>
      </c>
      <c r="BK259" s="20">
        <v>225</v>
      </c>
      <c r="BL259" s="21">
        <v>1148</v>
      </c>
      <c r="BM259" s="21">
        <v>1341</v>
      </c>
      <c r="BN259" s="23">
        <v>0.21199999999999999</v>
      </c>
      <c r="BO259" s="23">
        <v>6.8000000000000005E-2</v>
      </c>
      <c r="BP259" s="23">
        <v>2.5999999999999999E-2</v>
      </c>
      <c r="BQ259" s="20" t="s">
        <v>676</v>
      </c>
      <c r="BR259" s="20" t="s">
        <v>88</v>
      </c>
      <c r="BS259" s="20" t="s">
        <v>671</v>
      </c>
      <c r="BT259" s="12">
        <f t="shared" si="12"/>
        <v>48.146378399999996</v>
      </c>
      <c r="BU259" s="12">
        <f t="shared" si="13"/>
        <v>96.776639999999986</v>
      </c>
      <c r="BV259" s="19">
        <v>44181</v>
      </c>
      <c r="BW259" s="13"/>
      <c r="BX259" s="13"/>
    </row>
    <row r="260" spans="1:76" ht="30" customHeight="1" x14ac:dyDescent="0.2">
      <c r="A260" s="16">
        <v>2020</v>
      </c>
      <c r="B260" s="14" t="s">
        <v>377</v>
      </c>
      <c r="C260" s="16" t="s">
        <v>610</v>
      </c>
      <c r="D260" s="8">
        <v>893</v>
      </c>
      <c r="E260" s="14" t="s">
        <v>335</v>
      </c>
      <c r="F260" s="7" t="s">
        <v>288</v>
      </c>
      <c r="G260" s="6">
        <v>2</v>
      </c>
      <c r="H260" s="6" t="s">
        <v>79</v>
      </c>
      <c r="I260" s="6">
        <v>23</v>
      </c>
      <c r="J260" s="6" t="s">
        <v>289</v>
      </c>
      <c r="K260" s="6">
        <v>2317</v>
      </c>
      <c r="L260" s="6" t="s">
        <v>740</v>
      </c>
      <c r="M260" s="6" t="s">
        <v>336</v>
      </c>
      <c r="N260" s="6" t="s">
        <v>337</v>
      </c>
      <c r="O260" s="6" t="s">
        <v>741</v>
      </c>
      <c r="P260" s="6" t="s">
        <v>339</v>
      </c>
      <c r="Q260" s="6" t="s">
        <v>340</v>
      </c>
      <c r="R260" s="6" t="s">
        <v>341</v>
      </c>
      <c r="S260" s="19">
        <v>44154</v>
      </c>
      <c r="T260" s="20">
        <v>11.5</v>
      </c>
      <c r="U260" s="20">
        <v>69.162499999999994</v>
      </c>
      <c r="V260" s="20">
        <v>7.55</v>
      </c>
      <c r="W260" s="20">
        <v>6.92</v>
      </c>
      <c r="X260" s="20">
        <v>7.48</v>
      </c>
      <c r="Y260" s="20">
        <v>17150</v>
      </c>
      <c r="Z260" s="20">
        <v>17840</v>
      </c>
      <c r="AA260" s="20">
        <v>31.5</v>
      </c>
      <c r="AB260" s="20">
        <v>32.9</v>
      </c>
      <c r="AC260" s="20">
        <v>511</v>
      </c>
      <c r="AD260" s="20">
        <v>14.8</v>
      </c>
      <c r="AE260" s="20" t="s">
        <v>690</v>
      </c>
      <c r="AF260" s="20" t="s">
        <v>88</v>
      </c>
      <c r="AG260" s="20" t="s">
        <v>89</v>
      </c>
      <c r="AH260" s="20" t="s">
        <v>690</v>
      </c>
      <c r="AI260" s="23">
        <v>0.45100000000000001</v>
      </c>
      <c r="AJ260" s="20">
        <v>18.809677419354838</v>
      </c>
      <c r="AK260" s="20" t="s">
        <v>88</v>
      </c>
      <c r="AL260" s="20">
        <v>46</v>
      </c>
      <c r="AM260" s="20" t="s">
        <v>690</v>
      </c>
      <c r="AN260" s="20" t="s">
        <v>711</v>
      </c>
      <c r="AO260" s="20" t="e">
        <v>#VALUE!</v>
      </c>
      <c r="AP260" s="20" t="s">
        <v>690</v>
      </c>
      <c r="AQ260" s="20" t="s">
        <v>89</v>
      </c>
      <c r="AR260" s="20" t="s">
        <v>691</v>
      </c>
      <c r="AS260" s="20" t="s">
        <v>88</v>
      </c>
      <c r="AT260" s="20">
        <v>14.4</v>
      </c>
      <c r="AU260" s="21" t="s">
        <v>88</v>
      </c>
      <c r="AV260" s="20" t="s">
        <v>672</v>
      </c>
      <c r="AW260" s="21" t="s">
        <v>541</v>
      </c>
      <c r="AX260" s="20" t="s">
        <v>673</v>
      </c>
      <c r="AY260" s="20" t="s">
        <v>691</v>
      </c>
      <c r="AZ260" s="20" t="s">
        <v>88</v>
      </c>
      <c r="BA260" s="20" t="s">
        <v>674</v>
      </c>
      <c r="BB260" s="20" t="s">
        <v>695</v>
      </c>
      <c r="BC260" s="20" t="s">
        <v>671</v>
      </c>
      <c r="BD260" s="20" t="s">
        <v>671</v>
      </c>
      <c r="BE260" s="20">
        <v>5.85</v>
      </c>
      <c r="BF260" s="20" t="s">
        <v>675</v>
      </c>
      <c r="BG260" s="20" t="s">
        <v>676</v>
      </c>
      <c r="BH260" s="20" t="s">
        <v>695</v>
      </c>
      <c r="BI260" s="20" t="s">
        <v>676</v>
      </c>
      <c r="BJ260" s="20">
        <v>76.2</v>
      </c>
      <c r="BK260" s="20">
        <v>265</v>
      </c>
      <c r="BL260" s="21" t="s">
        <v>657</v>
      </c>
      <c r="BM260" s="21">
        <v>2006</v>
      </c>
      <c r="BN260" s="23">
        <v>0.16400000000000001</v>
      </c>
      <c r="BO260" s="23">
        <v>0.05</v>
      </c>
      <c r="BP260" s="23">
        <v>2.1999999999999999E-2</v>
      </c>
      <c r="BQ260" s="20" t="s">
        <v>676</v>
      </c>
      <c r="BR260" s="20" t="s">
        <v>88</v>
      </c>
      <c r="BS260" s="20" t="s">
        <v>671</v>
      </c>
      <c r="BT260" s="12">
        <f t="shared" si="12"/>
        <v>42.377246999999997</v>
      </c>
      <c r="BU260" s="12">
        <f t="shared" si="13"/>
        <v>131.713065</v>
      </c>
      <c r="BV260" s="19">
        <v>44181</v>
      </c>
      <c r="BW260" s="13"/>
      <c r="BX260" s="13"/>
    </row>
    <row r="261" spans="1:76" ht="30" customHeight="1" x14ac:dyDescent="0.2">
      <c r="A261" s="16">
        <v>2020</v>
      </c>
      <c r="B261" s="14" t="s">
        <v>377</v>
      </c>
      <c r="C261" s="16" t="s">
        <v>593</v>
      </c>
      <c r="D261" s="8">
        <v>664</v>
      </c>
      <c r="E261" s="14" t="s">
        <v>600</v>
      </c>
      <c r="F261" s="7" t="s">
        <v>241</v>
      </c>
      <c r="G261" s="6">
        <v>2</v>
      </c>
      <c r="H261" s="6" t="s">
        <v>79</v>
      </c>
      <c r="I261" s="6">
        <v>27</v>
      </c>
      <c r="J261" s="6" t="s">
        <v>685</v>
      </c>
      <c r="K261" s="6">
        <v>2701</v>
      </c>
      <c r="L261" s="6" t="s">
        <v>703</v>
      </c>
      <c r="M261" s="6" t="s">
        <v>250</v>
      </c>
      <c r="N261" s="6" t="s">
        <v>251</v>
      </c>
      <c r="O261" s="6" t="s">
        <v>742</v>
      </c>
      <c r="P261" s="6" t="s">
        <v>253</v>
      </c>
      <c r="Q261" s="6" t="s">
        <v>601</v>
      </c>
      <c r="R261" s="6" t="s">
        <v>602</v>
      </c>
      <c r="S261" s="19">
        <v>44140</v>
      </c>
      <c r="T261" s="20">
        <v>11.5</v>
      </c>
      <c r="U261" s="20">
        <v>22.3</v>
      </c>
      <c r="V261" s="20">
        <v>7.8</v>
      </c>
      <c r="W261" s="20">
        <v>6.8</v>
      </c>
      <c r="X261" s="20">
        <v>7.5</v>
      </c>
      <c r="Y261" s="20">
        <v>4810</v>
      </c>
      <c r="Z261" s="20">
        <v>5680</v>
      </c>
      <c r="AA261" s="20">
        <v>28.4</v>
      </c>
      <c r="AB261" s="20">
        <v>34.1</v>
      </c>
      <c r="AC261" s="20">
        <v>753</v>
      </c>
      <c r="AD261" s="20">
        <v>287</v>
      </c>
      <c r="AE261" s="20" t="s">
        <v>743</v>
      </c>
      <c r="AF261" s="20" t="s">
        <v>88</v>
      </c>
      <c r="AG261" s="20">
        <v>41</v>
      </c>
      <c r="AH261" s="20">
        <v>2.69</v>
      </c>
      <c r="AI261" s="20">
        <v>194</v>
      </c>
      <c r="AJ261" s="20">
        <v>26.64516129032258</v>
      </c>
      <c r="AK261" s="20">
        <v>0.88</v>
      </c>
      <c r="AL261" s="20">
        <v>333</v>
      </c>
      <c r="AM261" s="20">
        <v>11</v>
      </c>
      <c r="AN261" s="20">
        <v>102</v>
      </c>
      <c r="AO261" s="20">
        <v>62.835294117647059</v>
      </c>
      <c r="AP261" s="20">
        <v>55.7</v>
      </c>
      <c r="AQ261" s="20" t="s">
        <v>88</v>
      </c>
      <c r="AR261" s="20" t="s">
        <v>88</v>
      </c>
      <c r="AS261" s="20" t="s">
        <v>88</v>
      </c>
      <c r="AT261" s="20" t="s">
        <v>88</v>
      </c>
      <c r="AU261" s="21" t="s">
        <v>88</v>
      </c>
      <c r="AV261" s="20" t="s">
        <v>88</v>
      </c>
      <c r="AW261" s="20">
        <v>353</v>
      </c>
      <c r="AX261" s="20" t="s">
        <v>88</v>
      </c>
      <c r="AY261" s="20" t="s">
        <v>691</v>
      </c>
      <c r="AZ261" s="20" t="s">
        <v>88</v>
      </c>
      <c r="BA261" s="20" t="s">
        <v>88</v>
      </c>
      <c r="BB261" s="20" t="s">
        <v>88</v>
      </c>
      <c r="BC261" s="20" t="s">
        <v>88</v>
      </c>
      <c r="BD261" s="20" t="s">
        <v>88</v>
      </c>
      <c r="BE261" s="20" t="s">
        <v>88</v>
      </c>
      <c r="BF261" s="20" t="s">
        <v>88</v>
      </c>
      <c r="BG261" s="20" t="s">
        <v>88</v>
      </c>
      <c r="BH261" s="20" t="s">
        <v>88</v>
      </c>
      <c r="BI261" s="20" t="s">
        <v>88</v>
      </c>
      <c r="BJ261" s="20">
        <v>242</v>
      </c>
      <c r="BK261" s="20">
        <v>1832</v>
      </c>
      <c r="BL261" s="20">
        <v>28</v>
      </c>
      <c r="BM261" s="20">
        <v>108</v>
      </c>
      <c r="BN261" s="20">
        <v>1.99</v>
      </c>
      <c r="BO261" s="23">
        <v>0.96599999999999997</v>
      </c>
      <c r="BP261" s="23">
        <v>0.58399999999999996</v>
      </c>
      <c r="BQ261" s="20" t="s">
        <v>88</v>
      </c>
      <c r="BR261" s="20" t="s">
        <v>88</v>
      </c>
      <c r="BS261" s="20" t="s">
        <v>88</v>
      </c>
      <c r="BT261" s="12">
        <f t="shared" si="12"/>
        <v>264.96413999999999</v>
      </c>
      <c r="BU261" s="12">
        <f t="shared" si="13"/>
        <v>307.43225999999999</v>
      </c>
      <c r="BV261" s="19">
        <v>44165</v>
      </c>
      <c r="BW261" s="13"/>
      <c r="BX261" s="13"/>
    </row>
    <row r="262" spans="1:76" ht="30" customHeight="1" x14ac:dyDescent="0.2">
      <c r="A262" s="16">
        <v>2020</v>
      </c>
      <c r="B262" s="14" t="s">
        <v>377</v>
      </c>
      <c r="C262" s="16" t="s">
        <v>559</v>
      </c>
      <c r="D262" s="8">
        <v>88</v>
      </c>
      <c r="E262" s="14" t="s">
        <v>485</v>
      </c>
      <c r="F262" s="14" t="s">
        <v>479</v>
      </c>
      <c r="G262" s="6">
        <v>2</v>
      </c>
      <c r="H262" s="6" t="s">
        <v>79</v>
      </c>
      <c r="I262" s="6">
        <v>27</v>
      </c>
      <c r="J262" s="6" t="s">
        <v>685</v>
      </c>
      <c r="K262" s="6">
        <v>2701</v>
      </c>
      <c r="L262" s="6" t="s">
        <v>703</v>
      </c>
      <c r="M262" s="6" t="s">
        <v>100</v>
      </c>
      <c r="N262" s="6" t="s">
        <v>704</v>
      </c>
      <c r="O262" s="6" t="s">
        <v>717</v>
      </c>
      <c r="P262" s="6" t="s">
        <v>718</v>
      </c>
      <c r="Q262" s="6" t="s">
        <v>486</v>
      </c>
      <c r="R262" s="6" t="s">
        <v>718</v>
      </c>
      <c r="S262" s="19">
        <v>44153</v>
      </c>
      <c r="T262" s="20">
        <v>6.5</v>
      </c>
      <c r="U262" s="20">
        <v>17.34</v>
      </c>
      <c r="V262" s="20">
        <v>6.46</v>
      </c>
      <c r="W262" s="20">
        <v>6.31</v>
      </c>
      <c r="X262" s="20">
        <v>7.44</v>
      </c>
      <c r="Y262" s="20">
        <v>109</v>
      </c>
      <c r="Z262" s="20">
        <v>177</v>
      </c>
      <c r="AA262" s="20">
        <v>18.5</v>
      </c>
      <c r="AB262" s="20">
        <v>21.8</v>
      </c>
      <c r="AC262" s="20" t="s">
        <v>716</v>
      </c>
      <c r="AD262" s="20">
        <v>2</v>
      </c>
      <c r="AE262" s="20" t="s">
        <v>690</v>
      </c>
      <c r="AF262" s="20" t="s">
        <v>88</v>
      </c>
      <c r="AG262" s="20" t="s">
        <v>89</v>
      </c>
      <c r="AH262" s="20" t="s">
        <v>690</v>
      </c>
      <c r="AI262" s="20" t="s">
        <v>710</v>
      </c>
      <c r="AJ262" s="20">
        <v>1.1109677419354838</v>
      </c>
      <c r="AK262" s="20" t="s">
        <v>671</v>
      </c>
      <c r="AL262" s="20">
        <v>82</v>
      </c>
      <c r="AM262" s="20">
        <v>0.8</v>
      </c>
      <c r="AN262" s="20" t="s">
        <v>711</v>
      </c>
      <c r="AO262" s="20" t="e">
        <v>#VALUE!</v>
      </c>
      <c r="AP262" s="20">
        <v>1.53</v>
      </c>
      <c r="AQ262" s="20" t="s">
        <v>89</v>
      </c>
      <c r="AR262" s="20" t="s">
        <v>88</v>
      </c>
      <c r="AS262" s="20" t="s">
        <v>88</v>
      </c>
      <c r="AT262" s="20" t="s">
        <v>88</v>
      </c>
      <c r="AU262" s="20" t="s">
        <v>88</v>
      </c>
      <c r="AV262" s="20" t="s">
        <v>672</v>
      </c>
      <c r="AW262" s="20">
        <v>3.39</v>
      </c>
      <c r="AX262" s="20" t="s">
        <v>673</v>
      </c>
      <c r="AY262" s="20">
        <v>37.5</v>
      </c>
      <c r="AZ262" s="20">
        <v>8.43</v>
      </c>
      <c r="BA262" s="20" t="s">
        <v>674</v>
      </c>
      <c r="BB262" s="20" t="s">
        <v>695</v>
      </c>
      <c r="BC262" s="20" t="s">
        <v>671</v>
      </c>
      <c r="BD262" s="20" t="s">
        <v>671</v>
      </c>
      <c r="BE262" s="20">
        <v>4.87</v>
      </c>
      <c r="BF262" s="20" t="s">
        <v>675</v>
      </c>
      <c r="BG262" s="20" t="s">
        <v>676</v>
      </c>
      <c r="BH262" s="20" t="s">
        <v>695</v>
      </c>
      <c r="BI262" s="23">
        <v>3.4000000000000002E-2</v>
      </c>
      <c r="BJ262" s="20">
        <v>33.700000000000003</v>
      </c>
      <c r="BK262" s="20" t="s">
        <v>711</v>
      </c>
      <c r="BL262" s="20">
        <v>33.6</v>
      </c>
      <c r="BM262" s="20">
        <v>43.6</v>
      </c>
      <c r="BN262" s="20">
        <v>1.57</v>
      </c>
      <c r="BO262" s="23">
        <v>0.82199999999999995</v>
      </c>
      <c r="BP262" s="23">
        <v>0.49</v>
      </c>
      <c r="BQ262" s="20" t="s">
        <v>88</v>
      </c>
      <c r="BR262" s="23">
        <v>0.20799999999999999</v>
      </c>
      <c r="BS262" s="20" t="s">
        <v>671</v>
      </c>
      <c r="BT262" s="12">
        <f t="shared" si="12"/>
        <v>0.81151200000000001</v>
      </c>
      <c r="BU262" s="12">
        <f t="shared" si="13"/>
        <v>33.271991999999997</v>
      </c>
      <c r="BV262" s="19">
        <v>44175</v>
      </c>
      <c r="BW262" s="13"/>
      <c r="BX262" s="13"/>
    </row>
    <row r="263" spans="1:76" ht="30" customHeight="1" x14ac:dyDescent="0.2">
      <c r="A263" s="16">
        <v>2020</v>
      </c>
      <c r="B263" s="14" t="s">
        <v>112</v>
      </c>
      <c r="C263" s="16" t="s">
        <v>524</v>
      </c>
      <c r="D263" s="8">
        <v>895</v>
      </c>
      <c r="E263" s="18" t="s">
        <v>233</v>
      </c>
      <c r="F263" s="7" t="s">
        <v>203</v>
      </c>
      <c r="G263" s="6">
        <v>2</v>
      </c>
      <c r="H263" s="6" t="s">
        <v>79</v>
      </c>
      <c r="I263" s="6">
        <v>27</v>
      </c>
      <c r="J263" s="6" t="s">
        <v>685</v>
      </c>
      <c r="K263" s="6">
        <v>2703</v>
      </c>
      <c r="L263" s="6" t="s">
        <v>686</v>
      </c>
      <c r="M263" s="6" t="s">
        <v>234</v>
      </c>
      <c r="N263" s="6" t="s">
        <v>235</v>
      </c>
      <c r="O263" s="6" t="s">
        <v>744</v>
      </c>
      <c r="P263" s="6" t="s">
        <v>543</v>
      </c>
      <c r="Q263" s="6" t="s">
        <v>625</v>
      </c>
      <c r="R263" s="6" t="s">
        <v>626</v>
      </c>
      <c r="S263" s="19">
        <v>44167</v>
      </c>
      <c r="T263" s="20">
        <v>24</v>
      </c>
      <c r="U263" s="20">
        <v>11.93</v>
      </c>
      <c r="V263" s="20">
        <v>7.75</v>
      </c>
      <c r="W263" s="20">
        <v>7.17</v>
      </c>
      <c r="X263" s="20">
        <v>7.71</v>
      </c>
      <c r="Y263" s="20">
        <v>120</v>
      </c>
      <c r="Z263" s="20">
        <v>188</v>
      </c>
      <c r="AA263" s="20">
        <v>27.8</v>
      </c>
      <c r="AB263" s="20">
        <v>30.4</v>
      </c>
      <c r="AC263" s="20" t="s">
        <v>745</v>
      </c>
      <c r="AD263" s="20">
        <v>2</v>
      </c>
      <c r="AE263" s="20" t="s">
        <v>690</v>
      </c>
      <c r="AF263" s="20" t="s">
        <v>88</v>
      </c>
      <c r="AG263" s="20" t="s">
        <v>89</v>
      </c>
      <c r="AH263" s="20" t="s">
        <v>690</v>
      </c>
      <c r="AI263" s="20" t="s">
        <v>710</v>
      </c>
      <c r="AJ263" s="20">
        <v>1.7206451612903226</v>
      </c>
      <c r="AK263" s="23">
        <v>0.18099999999999999</v>
      </c>
      <c r="AL263" s="20">
        <v>47</v>
      </c>
      <c r="AM263" s="23">
        <v>0.2</v>
      </c>
      <c r="AN263" s="20" t="s">
        <v>711</v>
      </c>
      <c r="AO263" s="20" t="e">
        <v>#VALUE!</v>
      </c>
      <c r="AP263" s="23">
        <v>0.13600000000000001</v>
      </c>
      <c r="AQ263" s="20" t="s">
        <v>89</v>
      </c>
      <c r="AR263" s="20" t="s">
        <v>88</v>
      </c>
      <c r="AS263" s="20" t="s">
        <v>88</v>
      </c>
      <c r="AT263" s="20" t="s">
        <v>88</v>
      </c>
      <c r="AU263" s="20" t="s">
        <v>88</v>
      </c>
      <c r="AV263" s="20" t="s">
        <v>672</v>
      </c>
      <c r="AW263" s="20">
        <v>7.18</v>
      </c>
      <c r="AX263" s="20" t="s">
        <v>673</v>
      </c>
      <c r="AY263" s="20">
        <v>26.9</v>
      </c>
      <c r="AZ263" s="20" t="s">
        <v>88</v>
      </c>
      <c r="BA263" s="20" t="s">
        <v>674</v>
      </c>
      <c r="BB263" s="20" t="s">
        <v>695</v>
      </c>
      <c r="BC263" s="20" t="s">
        <v>671</v>
      </c>
      <c r="BD263" s="20" t="s">
        <v>671</v>
      </c>
      <c r="BE263" s="20">
        <v>3.49</v>
      </c>
      <c r="BF263" s="20">
        <v>1E-3</v>
      </c>
      <c r="BG263" s="20" t="s">
        <v>676</v>
      </c>
      <c r="BH263" s="20" t="s">
        <v>695</v>
      </c>
      <c r="BI263" s="23">
        <v>0.01</v>
      </c>
      <c r="BJ263" s="20">
        <v>12.1</v>
      </c>
      <c r="BK263" s="20">
        <v>61.9</v>
      </c>
      <c r="BL263" s="20">
        <v>73.2</v>
      </c>
      <c r="BM263" s="20">
        <v>84.4</v>
      </c>
      <c r="BN263" s="23">
        <v>0.182</v>
      </c>
      <c r="BO263" s="23">
        <v>9.8000000000000004E-2</v>
      </c>
      <c r="BP263" s="23">
        <v>3.2000000000000001E-2</v>
      </c>
      <c r="BQ263" s="20" t="s">
        <v>88</v>
      </c>
      <c r="BR263" s="20" t="s">
        <v>88</v>
      </c>
      <c r="BS263" s="23">
        <v>1E-3</v>
      </c>
      <c r="BT263" s="12">
        <f t="shared" si="12"/>
        <v>2.0615040000000002</v>
      </c>
      <c r="BU263" s="12">
        <f t="shared" si="13"/>
        <v>48.445343999999999</v>
      </c>
      <c r="BV263" s="19">
        <v>44187</v>
      </c>
      <c r="BW263" s="13"/>
      <c r="BX263" s="13"/>
    </row>
    <row r="264" spans="1:76" ht="30" customHeight="1" x14ac:dyDescent="0.2">
      <c r="A264" s="15">
        <v>2020</v>
      </c>
      <c r="B264" s="14" t="s">
        <v>105</v>
      </c>
      <c r="C264" s="16" t="s">
        <v>524</v>
      </c>
      <c r="D264" s="8">
        <v>895</v>
      </c>
      <c r="E264" s="18" t="s">
        <v>233</v>
      </c>
      <c r="F264" s="7" t="s">
        <v>203</v>
      </c>
      <c r="G264" s="6">
        <v>2</v>
      </c>
      <c r="H264" s="6" t="s">
        <v>79</v>
      </c>
      <c r="I264" s="6">
        <v>27</v>
      </c>
      <c r="J264" s="6" t="s">
        <v>685</v>
      </c>
      <c r="K264" s="6">
        <v>2703</v>
      </c>
      <c r="L264" s="6" t="s">
        <v>686</v>
      </c>
      <c r="M264" s="6" t="s">
        <v>234</v>
      </c>
      <c r="N264" s="6" t="s">
        <v>235</v>
      </c>
      <c r="O264" s="6" t="s">
        <v>744</v>
      </c>
      <c r="P264" s="6" t="s">
        <v>543</v>
      </c>
      <c r="Q264" s="6" t="s">
        <v>625</v>
      </c>
      <c r="R264" s="6" t="s">
        <v>626</v>
      </c>
      <c r="S264" s="19">
        <v>44125</v>
      </c>
      <c r="T264" s="20">
        <v>24</v>
      </c>
      <c r="U264" s="20">
        <v>1.84</v>
      </c>
      <c r="V264" s="20">
        <v>6.87</v>
      </c>
      <c r="W264" s="20">
        <v>7.03</v>
      </c>
      <c r="X264" s="20">
        <v>7.78</v>
      </c>
      <c r="Y264" s="20">
        <v>370</v>
      </c>
      <c r="Z264" s="20">
        <v>450</v>
      </c>
      <c r="AA264" s="20">
        <v>29.1</v>
      </c>
      <c r="AB264" s="20">
        <v>33.700000000000003</v>
      </c>
      <c r="AC264" s="20">
        <v>17.5</v>
      </c>
      <c r="AD264" s="20">
        <v>7.44</v>
      </c>
      <c r="AE264" s="20" t="s">
        <v>690</v>
      </c>
      <c r="AF264" s="20" t="s">
        <v>88</v>
      </c>
      <c r="AG264" s="20" t="s">
        <v>89</v>
      </c>
      <c r="AH264" s="20" t="s">
        <v>690</v>
      </c>
      <c r="AI264" s="20" t="s">
        <v>710</v>
      </c>
      <c r="AJ264" s="20">
        <v>3.2290322580645165</v>
      </c>
      <c r="AK264" s="23">
        <v>0.13800000000000001</v>
      </c>
      <c r="AL264" s="20">
        <v>9</v>
      </c>
      <c r="AM264" s="20">
        <v>0.1</v>
      </c>
      <c r="AN264" s="15" t="s">
        <v>711</v>
      </c>
      <c r="AO264" s="15" t="e">
        <v>#VALUE!</v>
      </c>
      <c r="AP264" s="23">
        <v>0.38600000000000001</v>
      </c>
      <c r="AQ264" s="20" t="s">
        <v>89</v>
      </c>
      <c r="AR264" s="20" t="s">
        <v>88</v>
      </c>
      <c r="AS264" s="20" t="s">
        <v>88</v>
      </c>
      <c r="AT264" s="20" t="s">
        <v>88</v>
      </c>
      <c r="AU264" s="20" t="s">
        <v>88</v>
      </c>
      <c r="AV264" s="20" t="s">
        <v>672</v>
      </c>
      <c r="AW264" s="20">
        <v>16</v>
      </c>
      <c r="AX264" s="15" t="s">
        <v>673</v>
      </c>
      <c r="AY264" s="20">
        <v>90.3</v>
      </c>
      <c r="AZ264" s="20" t="s">
        <v>88</v>
      </c>
      <c r="BA264" s="20" t="s">
        <v>674</v>
      </c>
      <c r="BB264" s="20" t="s">
        <v>695</v>
      </c>
      <c r="BC264" s="20" t="s">
        <v>671</v>
      </c>
      <c r="BD264" s="20" t="s">
        <v>671</v>
      </c>
      <c r="BE264" s="20">
        <v>0.43</v>
      </c>
      <c r="BF264" s="20" t="s">
        <v>675</v>
      </c>
      <c r="BG264" s="20" t="s">
        <v>676</v>
      </c>
      <c r="BH264" s="20" t="s">
        <v>695</v>
      </c>
      <c r="BI264" s="20" t="s">
        <v>676</v>
      </c>
      <c r="BJ264" s="20">
        <v>10.3</v>
      </c>
      <c r="BK264" s="20">
        <v>58.8</v>
      </c>
      <c r="BL264" s="20">
        <v>76.7</v>
      </c>
      <c r="BM264" s="20">
        <v>103</v>
      </c>
      <c r="BN264" s="23">
        <v>0.06</v>
      </c>
      <c r="BO264" s="23">
        <v>3.4000000000000002E-2</v>
      </c>
      <c r="BP264" s="23">
        <v>3.5999999999999997E-2</v>
      </c>
      <c r="BQ264" s="20" t="s">
        <v>88</v>
      </c>
      <c r="BR264" s="20" t="s">
        <v>88</v>
      </c>
      <c r="BS264" s="23">
        <v>1E-3</v>
      </c>
      <c r="BT264" s="12">
        <f t="shared" si="12"/>
        <v>1.1827814400000001</v>
      </c>
      <c r="BU264" s="12">
        <f t="shared" si="13"/>
        <v>1.4307840000000001</v>
      </c>
      <c r="BV264" s="19">
        <v>44146</v>
      </c>
      <c r="BW264" s="13"/>
      <c r="BX264" s="13"/>
    </row>
    <row r="265" spans="1:76" ht="30" customHeight="1" x14ac:dyDescent="0.2">
      <c r="A265" s="16">
        <v>2020</v>
      </c>
      <c r="B265" s="14" t="s">
        <v>105</v>
      </c>
      <c r="C265" s="16" t="s">
        <v>524</v>
      </c>
      <c r="D265" s="8">
        <v>895</v>
      </c>
      <c r="E265" s="18" t="s">
        <v>233</v>
      </c>
      <c r="F265" s="7" t="s">
        <v>203</v>
      </c>
      <c r="G265" s="6">
        <v>2</v>
      </c>
      <c r="H265" s="6" t="s">
        <v>79</v>
      </c>
      <c r="I265" s="6">
        <v>27</v>
      </c>
      <c r="J265" s="6" t="s">
        <v>685</v>
      </c>
      <c r="K265" s="6">
        <v>2703</v>
      </c>
      <c r="L265" s="6" t="s">
        <v>686</v>
      </c>
      <c r="M265" s="6" t="s">
        <v>234</v>
      </c>
      <c r="N265" s="6" t="s">
        <v>235</v>
      </c>
      <c r="O265" s="6" t="s">
        <v>744</v>
      </c>
      <c r="P265" s="6" t="s">
        <v>543</v>
      </c>
      <c r="Q265" s="6" t="s">
        <v>625</v>
      </c>
      <c r="R265" s="6" t="s">
        <v>626</v>
      </c>
      <c r="S265" s="19">
        <v>44125</v>
      </c>
      <c r="T265" s="20">
        <v>24</v>
      </c>
      <c r="U265" s="20">
        <v>0.27</v>
      </c>
      <c r="V265" s="20">
        <v>6.42</v>
      </c>
      <c r="W265" s="20">
        <v>6.15</v>
      </c>
      <c r="X265" s="20">
        <v>7.44</v>
      </c>
      <c r="Y265" s="20">
        <v>430</v>
      </c>
      <c r="Z265" s="20">
        <v>550</v>
      </c>
      <c r="AA265" s="20">
        <v>28.4</v>
      </c>
      <c r="AB265" s="20">
        <v>30.8</v>
      </c>
      <c r="AC265" s="20">
        <v>22.6</v>
      </c>
      <c r="AD265" s="20">
        <v>2</v>
      </c>
      <c r="AE265" s="20" t="s">
        <v>690</v>
      </c>
      <c r="AF265" s="20" t="s">
        <v>88</v>
      </c>
      <c r="AG265" s="20" t="s">
        <v>89</v>
      </c>
      <c r="AH265" s="20" t="s">
        <v>690</v>
      </c>
      <c r="AI265" s="23">
        <v>0.26100000000000001</v>
      </c>
      <c r="AJ265" s="20">
        <v>4.8096774193548386</v>
      </c>
      <c r="AK265" s="20" t="s">
        <v>671</v>
      </c>
      <c r="AL265" s="20">
        <v>84</v>
      </c>
      <c r="AM265" s="20" t="s">
        <v>690</v>
      </c>
      <c r="AN265" s="20">
        <v>5.43</v>
      </c>
      <c r="AO265" s="20">
        <v>4.1258823529411766</v>
      </c>
      <c r="AP265" s="20" t="s">
        <v>690</v>
      </c>
      <c r="AQ265" s="20" t="s">
        <v>89</v>
      </c>
      <c r="AR265" s="20" t="s">
        <v>88</v>
      </c>
      <c r="AS265" s="20" t="s">
        <v>88</v>
      </c>
      <c r="AT265" s="20" t="s">
        <v>88</v>
      </c>
      <c r="AU265" s="20" t="s">
        <v>88</v>
      </c>
      <c r="AV265" s="20" t="s">
        <v>672</v>
      </c>
      <c r="AW265" s="20">
        <v>11.7</v>
      </c>
      <c r="AX265" s="15" t="s">
        <v>673</v>
      </c>
      <c r="AY265" s="20" t="s">
        <v>89</v>
      </c>
      <c r="AZ265" s="20" t="s">
        <v>88</v>
      </c>
      <c r="BA265" s="20" t="s">
        <v>674</v>
      </c>
      <c r="BB265" s="20" t="s">
        <v>695</v>
      </c>
      <c r="BC265" s="20" t="s">
        <v>671</v>
      </c>
      <c r="BD265" s="20" t="s">
        <v>671</v>
      </c>
      <c r="BE265" s="20">
        <v>33.4</v>
      </c>
      <c r="BF265" s="20" t="s">
        <v>675</v>
      </c>
      <c r="BG265" s="20" t="s">
        <v>676</v>
      </c>
      <c r="BH265" s="20" t="s">
        <v>695</v>
      </c>
      <c r="BI265" s="20" t="s">
        <v>676</v>
      </c>
      <c r="BJ265" s="20">
        <v>0</v>
      </c>
      <c r="BK265" s="20">
        <v>146</v>
      </c>
      <c r="BL265" s="20">
        <v>36.9</v>
      </c>
      <c r="BM265" s="20">
        <v>62.7</v>
      </c>
      <c r="BN265" s="23">
        <v>0.06</v>
      </c>
      <c r="BO265" s="23">
        <v>1.6E-2</v>
      </c>
      <c r="BP265" s="23">
        <v>1.2E-2</v>
      </c>
      <c r="BQ265" s="20" t="s">
        <v>88</v>
      </c>
      <c r="BR265" s="20" t="s">
        <v>88</v>
      </c>
      <c r="BS265" s="23">
        <v>1E-3</v>
      </c>
      <c r="BT265" s="12">
        <f t="shared" si="12"/>
        <v>4.6656000000000003E-2</v>
      </c>
      <c r="BU265" s="12">
        <f t="shared" si="13"/>
        <v>1.9595520000000002</v>
      </c>
      <c r="BV265" s="19">
        <v>44146</v>
      </c>
      <c r="BW265" s="13"/>
      <c r="BX265" s="13"/>
    </row>
    <row r="266" spans="1:76" ht="30" customHeight="1" x14ac:dyDescent="0.2">
      <c r="A266" s="16">
        <v>2020</v>
      </c>
      <c r="B266" s="14" t="s">
        <v>179</v>
      </c>
      <c r="C266" s="16" t="s">
        <v>524</v>
      </c>
      <c r="D266" s="8">
        <v>895</v>
      </c>
      <c r="E266" s="18" t="s">
        <v>233</v>
      </c>
      <c r="F266" s="7" t="s">
        <v>203</v>
      </c>
      <c r="G266" s="6">
        <v>2</v>
      </c>
      <c r="H266" s="6" t="s">
        <v>79</v>
      </c>
      <c r="I266" s="6">
        <v>27</v>
      </c>
      <c r="J266" s="6" t="s">
        <v>685</v>
      </c>
      <c r="K266" s="6">
        <v>2703</v>
      </c>
      <c r="L266" s="6" t="s">
        <v>686</v>
      </c>
      <c r="M266" s="6" t="s">
        <v>234</v>
      </c>
      <c r="N266" s="6" t="s">
        <v>235</v>
      </c>
      <c r="O266" s="6" t="s">
        <v>746</v>
      </c>
      <c r="P266" s="6" t="s">
        <v>747</v>
      </c>
      <c r="Q266" s="6" t="s">
        <v>613</v>
      </c>
      <c r="R266" s="6" t="s">
        <v>614</v>
      </c>
      <c r="S266" s="19">
        <v>44127</v>
      </c>
      <c r="T266" s="20">
        <v>2</v>
      </c>
      <c r="U266" s="20">
        <v>3.1</v>
      </c>
      <c r="V266" s="20">
        <v>7.4</v>
      </c>
      <c r="W266" s="20">
        <v>6.5</v>
      </c>
      <c r="X266" s="20">
        <v>7.6</v>
      </c>
      <c r="Y266" s="20">
        <v>510</v>
      </c>
      <c r="Z266" s="20">
        <v>976</v>
      </c>
      <c r="AA266" s="20">
        <v>28</v>
      </c>
      <c r="AB266" s="20">
        <v>29.6</v>
      </c>
      <c r="AC266" s="20">
        <v>16.3</v>
      </c>
      <c r="AD266" s="20">
        <v>2</v>
      </c>
      <c r="AE266" s="20" t="s">
        <v>690</v>
      </c>
      <c r="AF266" s="20">
        <v>0.1</v>
      </c>
      <c r="AG266" s="20" t="s">
        <v>89</v>
      </c>
      <c r="AH266" s="20" t="s">
        <v>690</v>
      </c>
      <c r="AI266" s="20" t="s">
        <v>710</v>
      </c>
      <c r="AJ266" s="20">
        <v>1.8312903225806449</v>
      </c>
      <c r="AK266" s="20" t="s">
        <v>671</v>
      </c>
      <c r="AL266" s="20">
        <v>225</v>
      </c>
      <c r="AM266" s="20">
        <v>0.7</v>
      </c>
      <c r="AN266" s="15" t="s">
        <v>711</v>
      </c>
      <c r="AO266" s="15" t="e">
        <v>#VALUE!</v>
      </c>
      <c r="AP266" s="20">
        <v>0.28999999999999998</v>
      </c>
      <c r="AQ266" s="20" t="s">
        <v>89</v>
      </c>
      <c r="AR266" s="20" t="s">
        <v>88</v>
      </c>
      <c r="AS266" s="20" t="s">
        <v>88</v>
      </c>
      <c r="AT266" s="20" t="s">
        <v>88</v>
      </c>
      <c r="AU266" s="20" t="s">
        <v>88</v>
      </c>
      <c r="AV266" s="20" t="s">
        <v>672</v>
      </c>
      <c r="AW266" s="20" t="s">
        <v>732</v>
      </c>
      <c r="AX266" s="15" t="s">
        <v>673</v>
      </c>
      <c r="AY266" s="20">
        <v>253</v>
      </c>
      <c r="AZ266" s="20" t="s">
        <v>88</v>
      </c>
      <c r="BA266" s="23">
        <v>6.0000000000000001E-3</v>
      </c>
      <c r="BB266" s="23">
        <v>0.27500000000000002</v>
      </c>
      <c r="BC266" s="20" t="s">
        <v>671</v>
      </c>
      <c r="BD266" s="20" t="s">
        <v>671</v>
      </c>
      <c r="BE266" s="20">
        <v>10.5</v>
      </c>
      <c r="BF266" s="20" t="s">
        <v>675</v>
      </c>
      <c r="BG266" s="20" t="s">
        <v>676</v>
      </c>
      <c r="BH266" s="20" t="s">
        <v>695</v>
      </c>
      <c r="BI266" s="23">
        <v>0.11899999999999999</v>
      </c>
      <c r="BJ266" s="20">
        <v>6.7</v>
      </c>
      <c r="BK266" s="20">
        <v>80.900000000000006</v>
      </c>
      <c r="BL266" s="20">
        <v>233</v>
      </c>
      <c r="BM266" s="20">
        <v>311</v>
      </c>
      <c r="BN266" s="23">
        <v>8.2000000000000003E-2</v>
      </c>
      <c r="BO266" s="23">
        <v>3.5999999999999997E-2</v>
      </c>
      <c r="BP266" s="23">
        <v>0.02</v>
      </c>
      <c r="BQ266" s="20" t="s">
        <v>88</v>
      </c>
      <c r="BR266" s="20" t="s">
        <v>88</v>
      </c>
      <c r="BS266" s="23">
        <v>1E-3</v>
      </c>
      <c r="BT266" s="12">
        <f t="shared" si="12"/>
        <v>4.4639999999999999E-2</v>
      </c>
      <c r="BU266" s="12">
        <f t="shared" si="13"/>
        <v>5.0220000000000002</v>
      </c>
      <c r="BV266" s="19">
        <v>44152</v>
      </c>
      <c r="BW266" s="13"/>
      <c r="BX266" s="13"/>
    </row>
    <row r="267" spans="1:76" ht="30" customHeight="1" x14ac:dyDescent="0.2">
      <c r="A267" s="15">
        <v>2020</v>
      </c>
      <c r="B267" s="14" t="s">
        <v>90</v>
      </c>
      <c r="C267" s="16" t="s">
        <v>524</v>
      </c>
      <c r="D267" s="8">
        <v>250</v>
      </c>
      <c r="E267" s="18" t="s">
        <v>224</v>
      </c>
      <c r="F267" s="7" t="s">
        <v>203</v>
      </c>
      <c r="G267" s="6">
        <v>2</v>
      </c>
      <c r="H267" s="6" t="s">
        <v>79</v>
      </c>
      <c r="I267" s="6">
        <v>27</v>
      </c>
      <c r="J267" s="6" t="s">
        <v>685</v>
      </c>
      <c r="K267" s="6">
        <v>2703</v>
      </c>
      <c r="L267" s="6" t="s">
        <v>748</v>
      </c>
      <c r="M267" s="6" t="s">
        <v>636</v>
      </c>
      <c r="N267" s="6" t="s">
        <v>749</v>
      </c>
      <c r="O267" s="6" t="s">
        <v>750</v>
      </c>
      <c r="P267" s="6" t="s">
        <v>751</v>
      </c>
      <c r="Q267" s="6" t="s">
        <v>752</v>
      </c>
      <c r="R267" s="6" t="s">
        <v>753</v>
      </c>
      <c r="S267" s="19">
        <v>44125</v>
      </c>
      <c r="T267" s="20">
        <v>4</v>
      </c>
      <c r="U267" s="20">
        <v>60</v>
      </c>
      <c r="V267" s="20">
        <v>7.1</v>
      </c>
      <c r="W267" s="20">
        <v>6.8</v>
      </c>
      <c r="X267" s="20">
        <v>7.6</v>
      </c>
      <c r="Y267" s="20">
        <v>500</v>
      </c>
      <c r="Z267" s="20">
        <v>800</v>
      </c>
      <c r="AA267" s="20">
        <v>29.7</v>
      </c>
      <c r="AB267" s="20">
        <v>35.5</v>
      </c>
      <c r="AC267" s="20">
        <v>18.399999999999999</v>
      </c>
      <c r="AD267" s="20">
        <v>2</v>
      </c>
      <c r="AE267" s="20" t="s">
        <v>690</v>
      </c>
      <c r="AF267" s="20" t="s">
        <v>88</v>
      </c>
      <c r="AG267" s="20">
        <v>14</v>
      </c>
      <c r="AH267" s="20" t="s">
        <v>690</v>
      </c>
      <c r="AI267" s="20" t="s">
        <v>710</v>
      </c>
      <c r="AJ267" s="20">
        <v>25.967741935483872</v>
      </c>
      <c r="AK267" s="20" t="s">
        <v>671</v>
      </c>
      <c r="AL267" s="20">
        <v>346</v>
      </c>
      <c r="AM267" s="20">
        <v>0.1</v>
      </c>
      <c r="AN267" s="15" t="s">
        <v>711</v>
      </c>
      <c r="AO267" s="15" t="e">
        <v>#VALUE!</v>
      </c>
      <c r="AP267" s="23">
        <v>0.27400000000000002</v>
      </c>
      <c r="AQ267" s="20" t="s">
        <v>89</v>
      </c>
      <c r="AR267" s="20" t="s">
        <v>88</v>
      </c>
      <c r="AS267" s="20" t="s">
        <v>88</v>
      </c>
      <c r="AT267" s="20" t="s">
        <v>88</v>
      </c>
      <c r="AU267" s="20" t="s">
        <v>88</v>
      </c>
      <c r="AV267" s="20" t="s">
        <v>672</v>
      </c>
      <c r="AW267" s="20">
        <v>1.94</v>
      </c>
      <c r="AX267" s="15" t="s">
        <v>673</v>
      </c>
      <c r="AY267" s="20" t="s">
        <v>89</v>
      </c>
      <c r="AZ267" s="20" t="s">
        <v>88</v>
      </c>
      <c r="BA267" s="23">
        <v>3.0000000000000001E-3</v>
      </c>
      <c r="BB267" s="20" t="s">
        <v>695</v>
      </c>
      <c r="BC267" s="23">
        <v>0.03</v>
      </c>
      <c r="BD267" s="23">
        <v>5.0999999999999997E-2</v>
      </c>
      <c r="BE267" s="20">
        <v>23.2</v>
      </c>
      <c r="BF267" s="23">
        <v>1E-3</v>
      </c>
      <c r="BG267" s="20" t="s">
        <v>676</v>
      </c>
      <c r="BH267" s="20" t="s">
        <v>695</v>
      </c>
      <c r="BI267" s="23">
        <v>1.7000000000000001E-2</v>
      </c>
      <c r="BJ267" s="20">
        <v>8.1999999999999993</v>
      </c>
      <c r="BK267" s="20">
        <v>15.2</v>
      </c>
      <c r="BL267" s="20">
        <v>6.06</v>
      </c>
      <c r="BM267" s="20">
        <v>20</v>
      </c>
      <c r="BN267" s="23">
        <v>0.872</v>
      </c>
      <c r="BO267" s="23">
        <v>0.30399999999999999</v>
      </c>
      <c r="BP267" s="23">
        <v>0.13</v>
      </c>
      <c r="BQ267" s="20" t="s">
        <v>88</v>
      </c>
      <c r="BR267" s="20" t="s">
        <v>88</v>
      </c>
      <c r="BS267" s="23">
        <v>1E-3</v>
      </c>
      <c r="BT267" s="12">
        <f t="shared" si="12"/>
        <v>1.728</v>
      </c>
      <c r="BU267" s="12">
        <f t="shared" si="13"/>
        <v>298.94400000000002</v>
      </c>
      <c r="BV267" s="19">
        <v>44154</v>
      </c>
      <c r="BW267" s="13"/>
      <c r="BX267" s="13"/>
    </row>
    <row r="268" spans="1:76" ht="30" customHeight="1" x14ac:dyDescent="0.2">
      <c r="A268" s="16">
        <v>2020</v>
      </c>
      <c r="B268" s="14" t="s">
        <v>128</v>
      </c>
      <c r="C268" s="16" t="s">
        <v>524</v>
      </c>
      <c r="D268" s="8">
        <v>604</v>
      </c>
      <c r="E268" s="18" t="s">
        <v>314</v>
      </c>
      <c r="F268" s="7" t="s">
        <v>288</v>
      </c>
      <c r="G268" s="6">
        <v>2</v>
      </c>
      <c r="H268" s="6" t="s">
        <v>79</v>
      </c>
      <c r="I268" s="6">
        <v>27</v>
      </c>
      <c r="J268" s="6" t="s">
        <v>685</v>
      </c>
      <c r="K268" s="6">
        <v>2703</v>
      </c>
      <c r="L268" s="6" t="s">
        <v>686</v>
      </c>
      <c r="M268" s="6" t="s">
        <v>234</v>
      </c>
      <c r="N268" s="6" t="s">
        <v>235</v>
      </c>
      <c r="O268" s="6" t="s">
        <v>687</v>
      </c>
      <c r="P268" s="6" t="s">
        <v>345</v>
      </c>
      <c r="Q268" s="6" t="s">
        <v>346</v>
      </c>
      <c r="R268" s="6" t="s">
        <v>688</v>
      </c>
      <c r="S268" s="19">
        <v>44123</v>
      </c>
      <c r="T268" s="20">
        <v>24</v>
      </c>
      <c r="U268" s="20">
        <v>78.92</v>
      </c>
      <c r="V268" s="20">
        <v>7.87</v>
      </c>
      <c r="W268" s="20">
        <v>7.34</v>
      </c>
      <c r="X268" s="20">
        <v>7.99</v>
      </c>
      <c r="Y268" s="20">
        <v>243</v>
      </c>
      <c r="Z268" s="20">
        <v>637</v>
      </c>
      <c r="AA268" s="20">
        <v>20.100000000000001</v>
      </c>
      <c r="AB268" s="20">
        <v>28.2</v>
      </c>
      <c r="AC268" s="20">
        <v>20.5</v>
      </c>
      <c r="AD268" s="20">
        <v>2</v>
      </c>
      <c r="AE268" s="20" t="s">
        <v>690</v>
      </c>
      <c r="AF268" s="20" t="s">
        <v>88</v>
      </c>
      <c r="AG268" s="20">
        <v>12</v>
      </c>
      <c r="AH268" s="20" t="s">
        <v>690</v>
      </c>
      <c r="AI268" s="20" t="s">
        <v>710</v>
      </c>
      <c r="AJ268" s="20">
        <v>2.0864516129032262</v>
      </c>
      <c r="AK268" s="20" t="s">
        <v>671</v>
      </c>
      <c r="AL268" s="20">
        <v>52</v>
      </c>
      <c r="AM268" s="20">
        <v>0.3</v>
      </c>
      <c r="AN268" s="15" t="s">
        <v>711</v>
      </c>
      <c r="AO268" s="15" t="e">
        <v>#VALUE!</v>
      </c>
      <c r="AP268" s="23">
        <v>0.59399999999999997</v>
      </c>
      <c r="AQ268" s="20" t="s">
        <v>89</v>
      </c>
      <c r="AR268" s="20" t="s">
        <v>88</v>
      </c>
      <c r="AS268" s="20" t="s">
        <v>88</v>
      </c>
      <c r="AT268" s="20" t="s">
        <v>88</v>
      </c>
      <c r="AU268" s="20" t="s">
        <v>88</v>
      </c>
      <c r="AV268" s="20" t="s">
        <v>672</v>
      </c>
      <c r="AW268" s="20">
        <v>3.03</v>
      </c>
      <c r="AX268" s="15" t="s">
        <v>673</v>
      </c>
      <c r="AY268" s="20">
        <v>256</v>
      </c>
      <c r="AZ268" s="20" t="s">
        <v>88</v>
      </c>
      <c r="BA268" s="23">
        <v>2.7E-2</v>
      </c>
      <c r="BB268" s="23">
        <v>0.90400000000000003</v>
      </c>
      <c r="BC268" s="20" t="s">
        <v>671</v>
      </c>
      <c r="BD268" s="20" t="s">
        <v>671</v>
      </c>
      <c r="BE268" s="20">
        <v>2.0299999999999998</v>
      </c>
      <c r="BF268" s="20" t="s">
        <v>675</v>
      </c>
      <c r="BG268" s="20" t="s">
        <v>676</v>
      </c>
      <c r="BH268" s="20" t="s">
        <v>695</v>
      </c>
      <c r="BI268" s="23">
        <v>7.4999999999999997E-2</v>
      </c>
      <c r="BJ268" s="20">
        <v>7.2</v>
      </c>
      <c r="BK268" s="20">
        <v>82.5</v>
      </c>
      <c r="BL268" s="20">
        <v>229</v>
      </c>
      <c r="BM268" s="20">
        <v>636</v>
      </c>
      <c r="BN268" s="23">
        <v>3.5999999999999997E-2</v>
      </c>
      <c r="BO268" s="23">
        <v>8.0000000000000002E-3</v>
      </c>
      <c r="BP268" s="23">
        <v>4.0000000000000001E-3</v>
      </c>
      <c r="BQ268" s="20" t="s">
        <v>88</v>
      </c>
      <c r="BR268" s="20" t="s">
        <v>88</v>
      </c>
      <c r="BS268" s="23">
        <v>7.0000000000000001E-3</v>
      </c>
      <c r="BT268" s="12">
        <f t="shared" si="12"/>
        <v>13.637376000000001</v>
      </c>
      <c r="BU268" s="12">
        <f t="shared" si="13"/>
        <v>354.571776</v>
      </c>
      <c r="BV268" s="19">
        <v>44159</v>
      </c>
      <c r="BW268" s="13"/>
      <c r="BX268" s="13"/>
    </row>
    <row r="269" spans="1:76" ht="30" customHeight="1" x14ac:dyDescent="0.2">
      <c r="A269" s="16">
        <v>2020</v>
      </c>
      <c r="B269" s="14" t="s">
        <v>128</v>
      </c>
      <c r="C269" s="16" t="s">
        <v>524</v>
      </c>
      <c r="D269" s="8">
        <v>736</v>
      </c>
      <c r="E269" s="18" t="s">
        <v>343</v>
      </c>
      <c r="F269" s="7" t="s">
        <v>288</v>
      </c>
      <c r="G269" s="6">
        <v>2</v>
      </c>
      <c r="H269" s="6" t="s">
        <v>79</v>
      </c>
      <c r="I269" s="6">
        <v>27</v>
      </c>
      <c r="J269" s="6" t="s">
        <v>685</v>
      </c>
      <c r="K269" s="6">
        <v>2703</v>
      </c>
      <c r="L269" s="6" t="s">
        <v>686</v>
      </c>
      <c r="M269" s="6" t="s">
        <v>234</v>
      </c>
      <c r="N269" s="6" t="s">
        <v>235</v>
      </c>
      <c r="O269" s="6" t="s">
        <v>687</v>
      </c>
      <c r="P269" s="6" t="s">
        <v>345</v>
      </c>
      <c r="Q269" s="6" t="s">
        <v>346</v>
      </c>
      <c r="R269" s="6" t="s">
        <v>688</v>
      </c>
      <c r="S269" s="19">
        <v>44123</v>
      </c>
      <c r="T269" s="20">
        <v>24</v>
      </c>
      <c r="U269" s="20">
        <v>22.68</v>
      </c>
      <c r="V269" s="20">
        <v>7.9</v>
      </c>
      <c r="W269" s="20">
        <v>7.7</v>
      </c>
      <c r="X269" s="20">
        <v>8.4</v>
      </c>
      <c r="Y269" s="20">
        <v>690</v>
      </c>
      <c r="Z269" s="20">
        <v>1110</v>
      </c>
      <c r="AA269" s="20">
        <v>25</v>
      </c>
      <c r="AB269" s="20">
        <v>27.4</v>
      </c>
      <c r="AC269" s="20">
        <v>12.5</v>
      </c>
      <c r="AD269" s="20">
        <v>2</v>
      </c>
      <c r="AE269" s="20" t="s">
        <v>690</v>
      </c>
      <c r="AF269" s="20" t="s">
        <v>88</v>
      </c>
      <c r="AG269" s="20">
        <v>46</v>
      </c>
      <c r="AH269" s="20" t="s">
        <v>690</v>
      </c>
      <c r="AI269" s="20" t="s">
        <v>710</v>
      </c>
      <c r="AJ269" s="20">
        <v>2.8903225806451616</v>
      </c>
      <c r="AK269" s="20" t="s">
        <v>671</v>
      </c>
      <c r="AL269" s="20">
        <v>96</v>
      </c>
      <c r="AM269" s="20">
        <v>0.8</v>
      </c>
      <c r="AN269" s="15" t="s">
        <v>711</v>
      </c>
      <c r="AO269" s="15" t="e">
        <v>#VALUE!</v>
      </c>
      <c r="AP269" s="23">
        <v>0.48699999999999999</v>
      </c>
      <c r="AQ269" s="20">
        <v>22</v>
      </c>
      <c r="AR269" s="20" t="s">
        <v>88</v>
      </c>
      <c r="AS269" s="20" t="s">
        <v>88</v>
      </c>
      <c r="AT269" s="20" t="s">
        <v>88</v>
      </c>
      <c r="AU269" s="20" t="s">
        <v>88</v>
      </c>
      <c r="AV269" s="20" t="s">
        <v>672</v>
      </c>
      <c r="AW269" s="20">
        <v>1.58</v>
      </c>
      <c r="AX269" s="15" t="s">
        <v>673</v>
      </c>
      <c r="AY269" s="20">
        <v>279</v>
      </c>
      <c r="AZ269" s="20" t="s">
        <v>88</v>
      </c>
      <c r="BA269" s="23">
        <v>8.5999999999999993E-2</v>
      </c>
      <c r="BB269" s="20" t="s">
        <v>695</v>
      </c>
      <c r="BC269" s="20" t="s">
        <v>671</v>
      </c>
      <c r="BD269" s="20" t="s">
        <v>671</v>
      </c>
      <c r="BE269" s="20">
        <v>4.75</v>
      </c>
      <c r="BF269" s="20" t="s">
        <v>675</v>
      </c>
      <c r="BG269" s="20" t="s">
        <v>676</v>
      </c>
      <c r="BH269" s="20" t="s">
        <v>695</v>
      </c>
      <c r="BI269" s="23">
        <v>0.13500000000000001</v>
      </c>
      <c r="BJ269" s="20">
        <v>9.1999999999999993</v>
      </c>
      <c r="BK269" s="20">
        <v>73.7</v>
      </c>
      <c r="BL269" s="20">
        <v>232</v>
      </c>
      <c r="BM269" s="20">
        <v>375</v>
      </c>
      <c r="BN269" s="23">
        <v>0.108</v>
      </c>
      <c r="BO269" s="23">
        <v>3.2000000000000001E-2</v>
      </c>
      <c r="BP269" s="23">
        <v>4.0000000000000001E-3</v>
      </c>
      <c r="BQ269" s="20" t="s">
        <v>88</v>
      </c>
      <c r="BR269" s="20" t="s">
        <v>88</v>
      </c>
      <c r="BS269" s="23">
        <v>1.7999999999999999E-2</v>
      </c>
      <c r="BT269" s="12">
        <f t="shared" si="12"/>
        <v>3.9191040000000004</v>
      </c>
      <c r="BU269" s="12">
        <f t="shared" si="13"/>
        <v>188.11699199999998</v>
      </c>
      <c r="BV269" s="19">
        <v>44159</v>
      </c>
      <c r="BW269" s="13"/>
      <c r="BX269" s="13"/>
    </row>
    <row r="270" spans="1:76" ht="30" customHeight="1" x14ac:dyDescent="0.2">
      <c r="A270" s="15">
        <v>2020</v>
      </c>
      <c r="B270" s="16" t="s">
        <v>159</v>
      </c>
      <c r="C270" s="16" t="s">
        <v>643</v>
      </c>
      <c r="D270" s="8">
        <v>237</v>
      </c>
      <c r="E270" s="7" t="s">
        <v>301</v>
      </c>
      <c r="F270" s="7" t="s">
        <v>241</v>
      </c>
      <c r="G270" s="6">
        <v>2</v>
      </c>
      <c r="H270" s="6" t="s">
        <v>79</v>
      </c>
      <c r="I270" s="6">
        <v>27</v>
      </c>
      <c r="J270" s="6" t="s">
        <v>685</v>
      </c>
      <c r="K270" s="6">
        <v>2701</v>
      </c>
      <c r="L270" s="6" t="s">
        <v>703</v>
      </c>
      <c r="M270" s="6" t="s">
        <v>100</v>
      </c>
      <c r="N270" s="6" t="s">
        <v>704</v>
      </c>
      <c r="O270" s="6" t="s">
        <v>754</v>
      </c>
      <c r="P270" s="6" t="s">
        <v>755</v>
      </c>
      <c r="Q270" s="6" t="s">
        <v>756</v>
      </c>
      <c r="R270" s="6" t="s">
        <v>755</v>
      </c>
      <c r="S270" s="19">
        <v>44117</v>
      </c>
      <c r="T270" s="20">
        <v>24</v>
      </c>
      <c r="U270" s="20">
        <v>10.02</v>
      </c>
      <c r="V270" s="20">
        <v>8.6</v>
      </c>
      <c r="W270" s="20">
        <v>7.6</v>
      </c>
      <c r="X270" s="20">
        <v>8.8000000000000007</v>
      </c>
      <c r="Y270" s="20">
        <v>3899</v>
      </c>
      <c r="Z270" s="20">
        <v>4000</v>
      </c>
      <c r="AA270" s="20">
        <v>29.2</v>
      </c>
      <c r="AB270" s="20">
        <v>36.9</v>
      </c>
      <c r="AC270" s="20">
        <v>6434</v>
      </c>
      <c r="AD270" s="20">
        <v>2203</v>
      </c>
      <c r="AE270" s="20" t="s">
        <v>88</v>
      </c>
      <c r="AF270" s="20">
        <v>4.62</v>
      </c>
      <c r="AG270" s="20">
        <v>295</v>
      </c>
      <c r="AH270" s="20">
        <v>2.91</v>
      </c>
      <c r="AI270" s="20">
        <v>83.8</v>
      </c>
      <c r="AJ270" s="20" t="e">
        <v>#VALUE!</v>
      </c>
      <c r="AK270" s="20" t="s">
        <v>671</v>
      </c>
      <c r="AL270" s="20">
        <v>1410</v>
      </c>
      <c r="AM270" s="20">
        <v>5.5</v>
      </c>
      <c r="AN270" s="20" t="s">
        <v>541</v>
      </c>
      <c r="AO270" s="20" t="e">
        <v>#VALUE!</v>
      </c>
      <c r="AP270" s="20">
        <v>52.6</v>
      </c>
      <c r="AQ270" s="20" t="s">
        <v>89</v>
      </c>
      <c r="AR270" s="20" t="s">
        <v>89</v>
      </c>
      <c r="AS270" s="20">
        <v>6</v>
      </c>
      <c r="AT270" s="20">
        <v>4.1100000000000003</v>
      </c>
      <c r="AU270" s="20" t="s">
        <v>88</v>
      </c>
      <c r="AV270" s="20" t="s">
        <v>672</v>
      </c>
      <c r="AW270" s="20" t="s">
        <v>541</v>
      </c>
      <c r="AX270" s="20">
        <v>72.7</v>
      </c>
      <c r="AY270" s="20">
        <v>45.2</v>
      </c>
      <c r="AZ270" s="20">
        <v>3.96</v>
      </c>
      <c r="BA270" s="20" t="s">
        <v>674</v>
      </c>
      <c r="BB270" s="20">
        <v>0.73</v>
      </c>
      <c r="BC270" s="24">
        <v>4.3999999999999997E-2</v>
      </c>
      <c r="BD270" s="23">
        <v>0.50700000000000001</v>
      </c>
      <c r="BE270" s="20" t="s">
        <v>88</v>
      </c>
      <c r="BF270" s="20" t="s">
        <v>675</v>
      </c>
      <c r="BG270" s="23">
        <v>0.249</v>
      </c>
      <c r="BH270" s="20" t="s">
        <v>88</v>
      </c>
      <c r="BI270" s="23">
        <v>4.1000000000000002E-2</v>
      </c>
      <c r="BJ270" s="20" t="s">
        <v>757</v>
      </c>
      <c r="BK270" s="20" t="s">
        <v>648</v>
      </c>
      <c r="BL270" s="20">
        <v>184</v>
      </c>
      <c r="BM270" s="20">
        <v>537</v>
      </c>
      <c r="BN270" s="20">
        <v>148</v>
      </c>
      <c r="BO270" s="20">
        <v>73.7</v>
      </c>
      <c r="BP270" s="20">
        <v>46</v>
      </c>
      <c r="BQ270" s="23">
        <v>0.41799999999999998</v>
      </c>
      <c r="BR270" s="20">
        <v>1.0900000000000001</v>
      </c>
      <c r="BS270" s="23">
        <v>1E-3</v>
      </c>
      <c r="BT270" s="12">
        <f t="shared" si="12"/>
        <v>1907.1987839999999</v>
      </c>
      <c r="BU270" s="12">
        <f t="shared" si="13"/>
        <v>1220.6764799999999</v>
      </c>
      <c r="BV270" s="19">
        <v>44146</v>
      </c>
      <c r="BW270" s="13"/>
      <c r="BX270" s="13"/>
    </row>
    <row r="271" spans="1:76" ht="30" customHeight="1" x14ac:dyDescent="0.2">
      <c r="A271" s="16">
        <v>2020</v>
      </c>
      <c r="B271" s="16" t="s">
        <v>159</v>
      </c>
      <c r="C271" s="16" t="s">
        <v>643</v>
      </c>
      <c r="D271" s="8">
        <v>237</v>
      </c>
      <c r="E271" s="7" t="s">
        <v>301</v>
      </c>
      <c r="F271" s="7" t="s">
        <v>241</v>
      </c>
      <c r="G271" s="6">
        <v>2</v>
      </c>
      <c r="H271" s="6" t="s">
        <v>79</v>
      </c>
      <c r="I271" s="6">
        <v>27</v>
      </c>
      <c r="J271" s="6" t="s">
        <v>685</v>
      </c>
      <c r="K271" s="6">
        <v>2701</v>
      </c>
      <c r="L271" s="6" t="s">
        <v>703</v>
      </c>
      <c r="M271" s="6" t="s">
        <v>100</v>
      </c>
      <c r="N271" s="6" t="s">
        <v>704</v>
      </c>
      <c r="O271" s="6" t="s">
        <v>754</v>
      </c>
      <c r="P271" s="6" t="s">
        <v>755</v>
      </c>
      <c r="Q271" s="6" t="s">
        <v>756</v>
      </c>
      <c r="R271" s="6" t="s">
        <v>755</v>
      </c>
      <c r="S271" s="19">
        <v>44117</v>
      </c>
      <c r="T271" s="20">
        <v>24</v>
      </c>
      <c r="U271" s="20">
        <v>4.5999999999999996</v>
      </c>
      <c r="V271" s="20">
        <v>8.1999999999999993</v>
      </c>
      <c r="W271" s="20">
        <v>7.1</v>
      </c>
      <c r="X271" s="20">
        <v>8.6999999999999993</v>
      </c>
      <c r="Y271" s="20">
        <v>3995</v>
      </c>
      <c r="Z271" s="20">
        <v>4000</v>
      </c>
      <c r="AA271" s="20">
        <v>18.7</v>
      </c>
      <c r="AB271" s="20">
        <v>27</v>
      </c>
      <c r="AC271" s="20">
        <v>1766</v>
      </c>
      <c r="AD271" s="20">
        <v>168</v>
      </c>
      <c r="AE271" s="20" t="s">
        <v>88</v>
      </c>
      <c r="AF271" s="20">
        <v>0.93</v>
      </c>
      <c r="AG271" s="20">
        <v>25</v>
      </c>
      <c r="AH271" s="20">
        <v>3.04</v>
      </c>
      <c r="AI271" s="20">
        <v>55.4</v>
      </c>
      <c r="AJ271" s="20" t="e">
        <v>#VALUE!</v>
      </c>
      <c r="AK271" s="20">
        <v>35.5</v>
      </c>
      <c r="AL271" s="20">
        <v>173</v>
      </c>
      <c r="AM271" s="20" t="s">
        <v>758</v>
      </c>
      <c r="AN271" s="20">
        <v>225</v>
      </c>
      <c r="AO271" s="20">
        <v>125.17647058823529</v>
      </c>
      <c r="AP271" s="20">
        <v>23</v>
      </c>
      <c r="AQ271" s="20" t="s">
        <v>89</v>
      </c>
      <c r="AR271" s="20" t="s">
        <v>89</v>
      </c>
      <c r="AS271" s="20">
        <v>6</v>
      </c>
      <c r="AT271" s="20">
        <v>2.66</v>
      </c>
      <c r="AU271" s="20" t="s">
        <v>88</v>
      </c>
      <c r="AV271" s="23">
        <v>7.2999999999999995E-2</v>
      </c>
      <c r="AW271" s="20" t="s">
        <v>541</v>
      </c>
      <c r="AX271" s="20">
        <v>4.62</v>
      </c>
      <c r="AY271" s="20" t="s">
        <v>89</v>
      </c>
      <c r="AZ271" s="20" t="s">
        <v>759</v>
      </c>
      <c r="BA271" s="20" t="s">
        <v>674</v>
      </c>
      <c r="BB271" s="20">
        <v>0.24099999999999999</v>
      </c>
      <c r="BC271" s="24" t="s">
        <v>760</v>
      </c>
      <c r="BD271" s="23">
        <v>0.26800000000000002</v>
      </c>
      <c r="BE271" s="20" t="s">
        <v>88</v>
      </c>
      <c r="BF271" s="20" t="s">
        <v>675</v>
      </c>
      <c r="BG271" s="23">
        <v>0.247</v>
      </c>
      <c r="BH271" s="20" t="s">
        <v>88</v>
      </c>
      <c r="BI271" s="23">
        <v>1.7000000000000001E-2</v>
      </c>
      <c r="BJ271" s="20">
        <v>106</v>
      </c>
      <c r="BK271" s="20" t="s">
        <v>648</v>
      </c>
      <c r="BL271" s="20">
        <v>106</v>
      </c>
      <c r="BM271" s="20">
        <v>642</v>
      </c>
      <c r="BN271" s="20">
        <v>131</v>
      </c>
      <c r="BO271" s="20">
        <v>51</v>
      </c>
      <c r="BP271" s="20">
        <v>23.1</v>
      </c>
      <c r="BQ271" s="23">
        <v>4.5999999999999999E-2</v>
      </c>
      <c r="BR271" s="23">
        <v>0.128</v>
      </c>
      <c r="BS271" s="23">
        <v>7.3999999999999996E-2</v>
      </c>
      <c r="BT271" s="12">
        <f t="shared" si="12"/>
        <v>66.769919999999999</v>
      </c>
      <c r="BU271" s="12">
        <f t="shared" si="13"/>
        <v>68.757119999999986</v>
      </c>
      <c r="BV271" s="19">
        <v>44146</v>
      </c>
      <c r="BW271" s="13"/>
      <c r="BX271" s="13"/>
    </row>
    <row r="272" spans="1:76" ht="30" customHeight="1" x14ac:dyDescent="0.2">
      <c r="A272" s="16">
        <v>2020</v>
      </c>
      <c r="B272" s="14" t="s">
        <v>171</v>
      </c>
      <c r="C272" s="16" t="s">
        <v>643</v>
      </c>
      <c r="D272" s="8">
        <v>347</v>
      </c>
      <c r="E272" s="18" t="s">
        <v>91</v>
      </c>
      <c r="F272" s="7" t="s">
        <v>78</v>
      </c>
      <c r="G272" s="6">
        <v>2</v>
      </c>
      <c r="H272" s="6" t="s">
        <v>79</v>
      </c>
      <c r="I272" s="6">
        <v>26</v>
      </c>
      <c r="J272" s="6" t="s">
        <v>80</v>
      </c>
      <c r="K272" s="6">
        <v>2620</v>
      </c>
      <c r="L272" s="6" t="s">
        <v>667</v>
      </c>
      <c r="M272" s="6" t="s">
        <v>82</v>
      </c>
      <c r="N272" s="6" t="s">
        <v>721</v>
      </c>
      <c r="O272" s="6" t="s">
        <v>761</v>
      </c>
      <c r="P272" s="6" t="s">
        <v>93</v>
      </c>
      <c r="Q272" s="6" t="s">
        <v>652</v>
      </c>
      <c r="R272" s="6" t="s">
        <v>653</v>
      </c>
      <c r="S272" s="19">
        <v>44119</v>
      </c>
      <c r="T272" s="20">
        <v>12</v>
      </c>
      <c r="U272" s="20">
        <v>0.34</v>
      </c>
      <c r="V272" s="20">
        <v>8.5</v>
      </c>
      <c r="W272" s="20">
        <v>8.1999999999999993</v>
      </c>
      <c r="X272" s="20">
        <v>8.8000000000000007</v>
      </c>
      <c r="Y272" s="20">
        <v>4580</v>
      </c>
      <c r="Z272" s="20">
        <v>9470</v>
      </c>
      <c r="AA272" s="20">
        <v>18.100000000000001</v>
      </c>
      <c r="AB272" s="20">
        <v>19.899999999999999</v>
      </c>
      <c r="AC272" s="20">
        <v>758</v>
      </c>
      <c r="AD272" s="20">
        <v>65.7</v>
      </c>
      <c r="AE272" s="20" t="s">
        <v>88</v>
      </c>
      <c r="AF272" s="20">
        <v>1.82</v>
      </c>
      <c r="AG272" s="20" t="s">
        <v>89</v>
      </c>
      <c r="AH272" s="20">
        <v>2.06</v>
      </c>
      <c r="AI272" s="20">
        <v>21</v>
      </c>
      <c r="AJ272" s="20" t="e">
        <v>#VALUE!</v>
      </c>
      <c r="AK272" s="23">
        <v>5.6000000000000001E-2</v>
      </c>
      <c r="AL272" s="20">
        <v>20</v>
      </c>
      <c r="AM272" s="20">
        <v>0.1</v>
      </c>
      <c r="AN272" s="20">
        <v>683</v>
      </c>
      <c r="AO272" s="20">
        <v>533.64705882352939</v>
      </c>
      <c r="AP272" s="20">
        <v>1.07</v>
      </c>
      <c r="AQ272" s="20" t="s">
        <v>89</v>
      </c>
      <c r="AR272" s="20" t="s">
        <v>89</v>
      </c>
      <c r="AS272" s="20">
        <v>6</v>
      </c>
      <c r="AT272" s="23">
        <v>0.875</v>
      </c>
      <c r="AU272" s="20" t="s">
        <v>88</v>
      </c>
      <c r="AV272" s="20" t="s">
        <v>694</v>
      </c>
      <c r="AW272" s="20">
        <v>551</v>
      </c>
      <c r="AX272" s="20">
        <v>4.29</v>
      </c>
      <c r="AY272" s="20">
        <v>12</v>
      </c>
      <c r="AZ272" s="20" t="s">
        <v>759</v>
      </c>
      <c r="BA272" s="20" t="s">
        <v>674</v>
      </c>
      <c r="BB272" s="20" t="s">
        <v>695</v>
      </c>
      <c r="BC272" s="24" t="s">
        <v>760</v>
      </c>
      <c r="BD272" s="23">
        <v>7.8E-2</v>
      </c>
      <c r="BE272" s="20" t="s">
        <v>88</v>
      </c>
      <c r="BF272" s="20" t="s">
        <v>675</v>
      </c>
      <c r="BG272" s="23">
        <v>7.0999999999999994E-2</v>
      </c>
      <c r="BH272" s="20" t="s">
        <v>88</v>
      </c>
      <c r="BI272" s="20" t="s">
        <v>762</v>
      </c>
      <c r="BJ272" s="20">
        <v>8.1999999999999993</v>
      </c>
      <c r="BK272" s="20">
        <v>70.599999999999994</v>
      </c>
      <c r="BL272" s="20">
        <v>163</v>
      </c>
      <c r="BM272" s="20">
        <v>376</v>
      </c>
      <c r="BN272" s="20">
        <v>36.700000000000003</v>
      </c>
      <c r="BO272" s="20">
        <v>16.3</v>
      </c>
      <c r="BP272" s="20">
        <v>7.71</v>
      </c>
      <c r="BQ272" s="20">
        <v>0.28999999999999998</v>
      </c>
      <c r="BR272" s="20">
        <v>2.61</v>
      </c>
      <c r="BS272" s="23">
        <v>0.14000000000000001</v>
      </c>
      <c r="BT272" s="12">
        <f t="shared" si="12"/>
        <v>0.96500160000000013</v>
      </c>
      <c r="BU272" s="12">
        <f t="shared" si="13"/>
        <v>0.29375999999999997</v>
      </c>
      <c r="BV272" s="19">
        <v>44146</v>
      </c>
      <c r="BW272" s="13"/>
      <c r="BX272" s="13"/>
    </row>
    <row r="273" spans="1:76" ht="30" customHeight="1" x14ac:dyDescent="0.2">
      <c r="A273" s="15">
        <v>2020</v>
      </c>
      <c r="B273" s="14" t="s">
        <v>171</v>
      </c>
      <c r="C273" s="16" t="s">
        <v>643</v>
      </c>
      <c r="D273" s="8">
        <v>347</v>
      </c>
      <c r="E273" s="18" t="s">
        <v>91</v>
      </c>
      <c r="F273" s="7" t="s">
        <v>78</v>
      </c>
      <c r="G273" s="6">
        <v>2</v>
      </c>
      <c r="H273" s="6" t="s">
        <v>79</v>
      </c>
      <c r="I273" s="6">
        <v>26</v>
      </c>
      <c r="J273" s="6" t="s">
        <v>80</v>
      </c>
      <c r="K273" s="6">
        <v>2620</v>
      </c>
      <c r="L273" s="6" t="s">
        <v>667</v>
      </c>
      <c r="M273" s="6" t="s">
        <v>82</v>
      </c>
      <c r="N273" s="6" t="s">
        <v>721</v>
      </c>
      <c r="O273" s="6" t="s">
        <v>761</v>
      </c>
      <c r="P273" s="6" t="s">
        <v>93</v>
      </c>
      <c r="Q273" s="6" t="s">
        <v>652</v>
      </c>
      <c r="R273" s="6" t="s">
        <v>653</v>
      </c>
      <c r="S273" s="19">
        <v>44119</v>
      </c>
      <c r="T273" s="20">
        <v>12</v>
      </c>
      <c r="U273" s="20">
        <v>0.35</v>
      </c>
      <c r="V273" s="20">
        <v>7.68</v>
      </c>
      <c r="W273" s="20">
        <v>7.98</v>
      </c>
      <c r="X273" s="20">
        <v>8.86</v>
      </c>
      <c r="Y273" s="20">
        <v>2615</v>
      </c>
      <c r="Z273" s="20">
        <v>3820</v>
      </c>
      <c r="AA273" s="20">
        <v>13.5</v>
      </c>
      <c r="AB273" s="20">
        <v>15.6</v>
      </c>
      <c r="AC273" s="20">
        <v>132</v>
      </c>
      <c r="AD273" s="20">
        <v>29.8</v>
      </c>
      <c r="AE273" s="20" t="s">
        <v>88</v>
      </c>
      <c r="AF273" s="20" t="s">
        <v>758</v>
      </c>
      <c r="AG273" s="20" t="s">
        <v>89</v>
      </c>
      <c r="AH273" s="23">
        <v>0.161</v>
      </c>
      <c r="AI273" s="20" t="s">
        <v>710</v>
      </c>
      <c r="AJ273" s="20" t="e">
        <v>#VALUE!</v>
      </c>
      <c r="AK273" s="20">
        <v>0.57999999999999996</v>
      </c>
      <c r="AL273" s="20">
        <v>24</v>
      </c>
      <c r="AM273" s="20" t="s">
        <v>758</v>
      </c>
      <c r="AN273" s="20">
        <v>299</v>
      </c>
      <c r="AO273" s="20">
        <v>228.11764705882354</v>
      </c>
      <c r="AP273" s="23">
        <v>0.56899999999999995</v>
      </c>
      <c r="AQ273" s="20" t="s">
        <v>89</v>
      </c>
      <c r="AR273" s="20" t="s">
        <v>89</v>
      </c>
      <c r="AS273" s="20">
        <v>6</v>
      </c>
      <c r="AT273" s="24" t="s">
        <v>693</v>
      </c>
      <c r="AU273" s="20" t="s">
        <v>88</v>
      </c>
      <c r="AV273" s="20" t="s">
        <v>694</v>
      </c>
      <c r="AW273" s="20">
        <v>226</v>
      </c>
      <c r="AX273" s="20" t="s">
        <v>763</v>
      </c>
      <c r="AY273" s="20" t="s">
        <v>541</v>
      </c>
      <c r="AZ273" s="23">
        <v>0.80100000000000005</v>
      </c>
      <c r="BA273" s="20" t="s">
        <v>674</v>
      </c>
      <c r="BB273" s="20">
        <v>0.159</v>
      </c>
      <c r="BC273" s="24" t="s">
        <v>760</v>
      </c>
      <c r="BD273" s="20" t="s">
        <v>760</v>
      </c>
      <c r="BE273" s="20" t="s">
        <v>88</v>
      </c>
      <c r="BF273" s="20" t="s">
        <v>675</v>
      </c>
      <c r="BG273" s="23">
        <v>6.7000000000000004E-2</v>
      </c>
      <c r="BH273" s="20" t="s">
        <v>88</v>
      </c>
      <c r="BI273" s="20" t="s">
        <v>762</v>
      </c>
      <c r="BJ273" s="20">
        <v>55.4</v>
      </c>
      <c r="BK273" s="20">
        <v>18.600000000000001</v>
      </c>
      <c r="BL273" s="20">
        <v>169</v>
      </c>
      <c r="BM273" s="20">
        <v>235</v>
      </c>
      <c r="BN273" s="20">
        <v>1.37</v>
      </c>
      <c r="BO273" s="23">
        <v>0.36199999999999999</v>
      </c>
      <c r="BP273" s="23">
        <v>9.6000000000000002E-2</v>
      </c>
      <c r="BQ273" s="23">
        <v>1.7000000000000001E-2</v>
      </c>
      <c r="BR273" s="20">
        <v>2.6</v>
      </c>
      <c r="BS273" s="23">
        <v>0.108</v>
      </c>
      <c r="BT273" s="12">
        <f t="shared" si="12"/>
        <v>0.45057600000000003</v>
      </c>
      <c r="BU273" s="12">
        <f t="shared" si="13"/>
        <v>0.36287999999999992</v>
      </c>
      <c r="BV273" s="19">
        <v>44146</v>
      </c>
      <c r="BW273" s="13"/>
      <c r="BX273" s="13"/>
    </row>
    <row r="274" spans="1:76" ht="30" customHeight="1" x14ac:dyDescent="0.2">
      <c r="A274" s="16">
        <v>2020</v>
      </c>
      <c r="B274" s="14" t="s">
        <v>143</v>
      </c>
      <c r="C274" s="16" t="s">
        <v>524</v>
      </c>
      <c r="D274" s="8">
        <v>113</v>
      </c>
      <c r="E274" s="18" t="s">
        <v>160</v>
      </c>
      <c r="F274" s="7" t="s">
        <v>151</v>
      </c>
      <c r="G274" s="6">
        <v>2</v>
      </c>
      <c r="H274" s="6" t="s">
        <v>79</v>
      </c>
      <c r="I274" s="6">
        <v>26</v>
      </c>
      <c r="J274" s="6" t="s">
        <v>80</v>
      </c>
      <c r="K274" s="6">
        <v>2621</v>
      </c>
      <c r="L274" s="6" t="s">
        <v>701</v>
      </c>
      <c r="M274" s="6" t="s">
        <v>153</v>
      </c>
      <c r="N274" s="6" t="s">
        <v>154</v>
      </c>
      <c r="O274" s="6" t="s">
        <v>764</v>
      </c>
      <c r="P274" s="6" t="s">
        <v>162</v>
      </c>
      <c r="Q274" s="6" t="s">
        <v>655</v>
      </c>
      <c r="R274" s="6" t="s">
        <v>656</v>
      </c>
      <c r="S274" s="19">
        <v>44154</v>
      </c>
      <c r="T274" s="20">
        <v>24</v>
      </c>
      <c r="U274" s="20">
        <v>88.9</v>
      </c>
      <c r="V274" s="20">
        <v>7.7</v>
      </c>
      <c r="W274" s="20">
        <v>6.6</v>
      </c>
      <c r="X274" s="20">
        <v>7.9</v>
      </c>
      <c r="Y274" s="20">
        <v>1600</v>
      </c>
      <c r="Z274" s="20">
        <v>4330</v>
      </c>
      <c r="AA274" s="20">
        <v>25.1</v>
      </c>
      <c r="AB274" s="20">
        <v>34.700000000000003</v>
      </c>
      <c r="AC274" s="20" t="s">
        <v>716</v>
      </c>
      <c r="AD274" s="20">
        <v>2.61</v>
      </c>
      <c r="AE274" s="20" t="s">
        <v>690</v>
      </c>
      <c r="AF274" s="20" t="s">
        <v>88</v>
      </c>
      <c r="AG274" s="20" t="s">
        <v>89</v>
      </c>
      <c r="AH274" s="20" t="s">
        <v>690</v>
      </c>
      <c r="AI274" s="20">
        <v>0.255</v>
      </c>
      <c r="AJ274" s="20">
        <v>17.838709677419356</v>
      </c>
      <c r="AK274" s="23">
        <v>0.36299999999999999</v>
      </c>
      <c r="AL274" s="20">
        <v>27</v>
      </c>
      <c r="AM274" s="20" t="s">
        <v>690</v>
      </c>
      <c r="AN274" s="20" t="s">
        <v>711</v>
      </c>
      <c r="AO274" s="20" t="e">
        <v>#VALUE!</v>
      </c>
      <c r="AP274" s="23">
        <v>0.317</v>
      </c>
      <c r="AQ274" s="20" t="s">
        <v>89</v>
      </c>
      <c r="AR274" s="20" t="s">
        <v>88</v>
      </c>
      <c r="AS274" s="20" t="s">
        <v>88</v>
      </c>
      <c r="AT274" s="20" t="s">
        <v>88</v>
      </c>
      <c r="AU274" s="20" t="s">
        <v>88</v>
      </c>
      <c r="AV274" s="23">
        <v>5.5E-2</v>
      </c>
      <c r="AW274" s="20" t="s">
        <v>541</v>
      </c>
      <c r="AX274" s="20" t="s">
        <v>673</v>
      </c>
      <c r="AY274" s="20" t="s">
        <v>541</v>
      </c>
      <c r="AZ274" s="20" t="s">
        <v>88</v>
      </c>
      <c r="BA274" s="23">
        <v>0.10299999999999999</v>
      </c>
      <c r="BB274" s="20">
        <v>3.45</v>
      </c>
      <c r="BC274" s="20" t="s">
        <v>671</v>
      </c>
      <c r="BD274" s="20" t="s">
        <v>671</v>
      </c>
      <c r="BE274" s="23">
        <v>0.50700000000000001</v>
      </c>
      <c r="BF274" s="23">
        <v>1E-3</v>
      </c>
      <c r="BG274" s="20" t="s">
        <v>676</v>
      </c>
      <c r="BH274" s="20" t="s">
        <v>695</v>
      </c>
      <c r="BI274" s="23">
        <v>1.4E-2</v>
      </c>
      <c r="BJ274" s="20">
        <v>10.210000000000001</v>
      </c>
      <c r="BK274" s="20">
        <v>89.8</v>
      </c>
      <c r="BL274" s="20" t="s">
        <v>657</v>
      </c>
      <c r="BM274" s="20" t="s">
        <v>716</v>
      </c>
      <c r="BN274" s="23">
        <v>0.16200000000000001</v>
      </c>
      <c r="BO274" s="23">
        <v>5.1999999999999998E-2</v>
      </c>
      <c r="BP274" s="23">
        <v>0.02</v>
      </c>
      <c r="BQ274" s="20" t="s">
        <v>88</v>
      </c>
      <c r="BR274" s="20" t="s">
        <v>88</v>
      </c>
      <c r="BS274" s="20" t="s">
        <v>88</v>
      </c>
      <c r="BT274" s="12">
        <f t="shared" si="12"/>
        <v>20.047305600000001</v>
      </c>
      <c r="BU274" s="12">
        <f t="shared" si="13"/>
        <v>207.38592000000003</v>
      </c>
      <c r="BV274" s="19">
        <v>44175</v>
      </c>
      <c r="BW274" s="13"/>
      <c r="BX274" s="13"/>
    </row>
    <row r="275" spans="1:76" ht="30" customHeight="1" x14ac:dyDescent="0.2">
      <c r="A275" s="15">
        <v>2020</v>
      </c>
      <c r="B275" s="14" t="s">
        <v>105</v>
      </c>
      <c r="C275" s="16" t="s">
        <v>524</v>
      </c>
      <c r="D275" s="8">
        <v>895</v>
      </c>
      <c r="E275" s="18" t="s">
        <v>233</v>
      </c>
      <c r="F275" s="7" t="s">
        <v>203</v>
      </c>
      <c r="G275" s="6">
        <v>2</v>
      </c>
      <c r="H275" s="6" t="s">
        <v>79</v>
      </c>
      <c r="I275" s="6">
        <v>27</v>
      </c>
      <c r="J275" s="6" t="s">
        <v>685</v>
      </c>
      <c r="K275" s="6">
        <v>2703</v>
      </c>
      <c r="L275" s="6" t="s">
        <v>686</v>
      </c>
      <c r="M275" s="6" t="s">
        <v>234</v>
      </c>
      <c r="N275" s="6" t="s">
        <v>235</v>
      </c>
      <c r="O275" s="6" t="s">
        <v>744</v>
      </c>
      <c r="P275" s="6" t="s">
        <v>543</v>
      </c>
      <c r="Q275" s="6" t="s">
        <v>625</v>
      </c>
      <c r="R275" s="6" t="s">
        <v>626</v>
      </c>
      <c r="S275" s="19">
        <v>44125</v>
      </c>
      <c r="T275" s="20">
        <v>24</v>
      </c>
      <c r="U275" s="20">
        <v>13.7</v>
      </c>
      <c r="V275" s="20">
        <v>8.31</v>
      </c>
      <c r="W275" s="20">
        <v>4.5</v>
      </c>
      <c r="X275" s="20">
        <v>9</v>
      </c>
      <c r="Y275" s="20">
        <v>166</v>
      </c>
      <c r="Z275" s="20">
        <v>225</v>
      </c>
      <c r="AA275" s="20">
        <v>26.9</v>
      </c>
      <c r="AB275" s="20">
        <v>39.9</v>
      </c>
      <c r="AC275" s="20" t="s">
        <v>580</v>
      </c>
      <c r="AD275" s="16">
        <v>2</v>
      </c>
      <c r="AE275" s="20" t="s">
        <v>690</v>
      </c>
      <c r="AF275" s="20" t="s">
        <v>88</v>
      </c>
      <c r="AG275" s="20" t="s">
        <v>89</v>
      </c>
      <c r="AH275" s="20" t="s">
        <v>690</v>
      </c>
      <c r="AI275" s="20" t="s">
        <v>710</v>
      </c>
      <c r="AJ275" s="20">
        <v>2.2580645161290325</v>
      </c>
      <c r="AK275" s="23">
        <v>8.8999999999999996E-2</v>
      </c>
      <c r="AL275" s="20">
        <v>119</v>
      </c>
      <c r="AM275" s="20">
        <v>5.5</v>
      </c>
      <c r="AN275" s="15" t="s">
        <v>711</v>
      </c>
      <c r="AO275" s="15" t="e">
        <v>#VALUE!</v>
      </c>
      <c r="AP275" s="20">
        <v>0.28000000000000003</v>
      </c>
      <c r="AQ275" s="20" t="s">
        <v>89</v>
      </c>
      <c r="AR275" s="20" t="s">
        <v>88</v>
      </c>
      <c r="AS275" s="20" t="s">
        <v>88</v>
      </c>
      <c r="AT275" s="20" t="s">
        <v>88</v>
      </c>
      <c r="AU275" s="20" t="s">
        <v>88</v>
      </c>
      <c r="AV275" s="20" t="s">
        <v>672</v>
      </c>
      <c r="AW275" s="20">
        <v>12.2</v>
      </c>
      <c r="AX275" s="15" t="s">
        <v>673</v>
      </c>
      <c r="AY275" s="20">
        <v>28.8</v>
      </c>
      <c r="AZ275" s="20" t="s">
        <v>88</v>
      </c>
      <c r="BA275" s="20" t="s">
        <v>674</v>
      </c>
      <c r="BB275" s="20" t="s">
        <v>695</v>
      </c>
      <c r="BC275" s="20" t="s">
        <v>671</v>
      </c>
      <c r="BD275" s="20" t="s">
        <v>671</v>
      </c>
      <c r="BE275" s="20">
        <v>6.55</v>
      </c>
      <c r="BF275" s="20" t="s">
        <v>675</v>
      </c>
      <c r="BG275" s="20" t="s">
        <v>676</v>
      </c>
      <c r="BH275" s="20" t="s">
        <v>695</v>
      </c>
      <c r="BI275" s="23">
        <v>2.1999999999999999E-2</v>
      </c>
      <c r="BJ275" s="20" t="s">
        <v>757</v>
      </c>
      <c r="BK275" s="20">
        <v>44.4</v>
      </c>
      <c r="BL275" s="20">
        <v>66.7</v>
      </c>
      <c r="BM275" s="20">
        <v>77.099999999999994</v>
      </c>
      <c r="BN275" s="23">
        <v>2.5999999999999999E-2</v>
      </c>
      <c r="BO275" s="23">
        <v>0.02</v>
      </c>
      <c r="BP275" s="23">
        <v>1.6E-2</v>
      </c>
      <c r="BQ275" s="20" t="s">
        <v>88</v>
      </c>
      <c r="BR275" s="20" t="s">
        <v>88</v>
      </c>
      <c r="BS275" s="23">
        <v>1E-3</v>
      </c>
      <c r="BT275" s="12">
        <f t="shared" si="12"/>
        <v>2.3673600000000001</v>
      </c>
      <c r="BU275" s="12">
        <f t="shared" si="13"/>
        <v>140.85791999999998</v>
      </c>
      <c r="BV275" s="19">
        <v>44146</v>
      </c>
      <c r="BW275" s="13"/>
      <c r="BX275" s="13"/>
    </row>
    <row r="276" spans="1:76" ht="30" customHeight="1" x14ac:dyDescent="0.2">
      <c r="A276" s="16">
        <v>2020</v>
      </c>
      <c r="B276" s="14" t="s">
        <v>112</v>
      </c>
      <c r="C276" s="16" t="s">
        <v>524</v>
      </c>
      <c r="D276" s="8">
        <v>895</v>
      </c>
      <c r="E276" s="18" t="s">
        <v>233</v>
      </c>
      <c r="F276" s="7" t="s">
        <v>203</v>
      </c>
      <c r="G276" s="6">
        <v>2</v>
      </c>
      <c r="H276" s="6" t="s">
        <v>79</v>
      </c>
      <c r="I276" s="6">
        <v>27</v>
      </c>
      <c r="J276" s="6" t="s">
        <v>685</v>
      </c>
      <c r="K276" s="6">
        <v>2703</v>
      </c>
      <c r="L276" s="6" t="s">
        <v>686</v>
      </c>
      <c r="M276" s="6" t="s">
        <v>234</v>
      </c>
      <c r="N276" s="6" t="s">
        <v>235</v>
      </c>
      <c r="O276" s="6" t="s">
        <v>744</v>
      </c>
      <c r="P276" s="6" t="s">
        <v>543</v>
      </c>
      <c r="Q276" s="6" t="s">
        <v>625</v>
      </c>
      <c r="R276" s="6" t="s">
        <v>626</v>
      </c>
      <c r="S276" s="19">
        <v>44167</v>
      </c>
      <c r="T276" s="20">
        <v>24</v>
      </c>
      <c r="U276" s="20">
        <v>0.28000000000000003</v>
      </c>
      <c r="V276" s="20">
        <v>6.8</v>
      </c>
      <c r="W276" s="20">
        <v>6</v>
      </c>
      <c r="X276" s="20">
        <v>8.49</v>
      </c>
      <c r="Y276" s="20">
        <v>384</v>
      </c>
      <c r="Z276" s="20">
        <v>451</v>
      </c>
      <c r="AA276" s="20">
        <v>27.4</v>
      </c>
      <c r="AB276" s="20">
        <v>31</v>
      </c>
      <c r="AC276" s="20" t="s">
        <v>745</v>
      </c>
      <c r="AD276" s="20">
        <v>2</v>
      </c>
      <c r="AE276" s="20" t="s">
        <v>690</v>
      </c>
      <c r="AF276" s="20" t="s">
        <v>88</v>
      </c>
      <c r="AG276" s="20" t="s">
        <v>89</v>
      </c>
      <c r="AH276" s="23">
        <v>0.11600000000000001</v>
      </c>
      <c r="AI276" s="23">
        <v>0.155</v>
      </c>
      <c r="AJ276" s="20">
        <v>1.7816129032258063</v>
      </c>
      <c r="AK276" s="23" t="s">
        <v>671</v>
      </c>
      <c r="AL276" s="20">
        <v>75</v>
      </c>
      <c r="AM276" s="23">
        <v>0.1</v>
      </c>
      <c r="AN276" s="20">
        <v>6.06</v>
      </c>
      <c r="AO276" s="20">
        <v>4.5952941176470592</v>
      </c>
      <c r="AP276" s="23">
        <v>0.17100000000000001</v>
      </c>
      <c r="AQ276" s="20" t="s">
        <v>89</v>
      </c>
      <c r="AR276" s="20" t="s">
        <v>88</v>
      </c>
      <c r="AS276" s="20" t="s">
        <v>88</v>
      </c>
      <c r="AT276" s="20" t="s">
        <v>88</v>
      </c>
      <c r="AU276" s="20" t="s">
        <v>88</v>
      </c>
      <c r="AV276" s="20" t="s">
        <v>672</v>
      </c>
      <c r="AW276" s="20">
        <v>12.7</v>
      </c>
      <c r="AX276" s="20" t="s">
        <v>673</v>
      </c>
      <c r="AY276" s="20" t="s">
        <v>691</v>
      </c>
      <c r="AZ276" s="20" t="s">
        <v>88</v>
      </c>
      <c r="BA276" s="23">
        <v>3.0000000000000001E-3</v>
      </c>
      <c r="BB276" s="20" t="s">
        <v>695</v>
      </c>
      <c r="BC276" s="20" t="s">
        <v>671</v>
      </c>
      <c r="BD276" s="20" t="s">
        <v>671</v>
      </c>
      <c r="BE276" s="20">
        <v>37.700000000000003</v>
      </c>
      <c r="BF276" s="20" t="s">
        <v>675</v>
      </c>
      <c r="BG276" s="20" t="s">
        <v>676</v>
      </c>
      <c r="BH276" s="20" t="s">
        <v>695</v>
      </c>
      <c r="BI276" s="23" t="s">
        <v>676</v>
      </c>
      <c r="BJ276" s="20">
        <v>287</v>
      </c>
      <c r="BK276" s="20">
        <v>157</v>
      </c>
      <c r="BL276" s="20">
        <v>35.9</v>
      </c>
      <c r="BM276" s="20">
        <v>56.4</v>
      </c>
      <c r="BN276" s="23">
        <v>0.86399999999999999</v>
      </c>
      <c r="BO276" s="23">
        <v>0.874</v>
      </c>
      <c r="BP276" s="23">
        <v>0.89400000000000002</v>
      </c>
      <c r="BQ276" s="20" t="s">
        <v>88</v>
      </c>
      <c r="BR276" s="20" t="s">
        <v>88</v>
      </c>
      <c r="BS276" s="23">
        <v>1E-3</v>
      </c>
      <c r="BT276" s="12">
        <f t="shared" si="12"/>
        <v>4.838400000000001E-2</v>
      </c>
      <c r="BU276" s="12">
        <f t="shared" si="13"/>
        <v>1.8144000000000002</v>
      </c>
      <c r="BV276" s="19">
        <v>44187</v>
      </c>
      <c r="BW276" s="13"/>
      <c r="BX276" s="13"/>
    </row>
    <row r="277" spans="1:76" ht="30" customHeight="1" x14ac:dyDescent="0.2">
      <c r="A277" s="16">
        <v>2020</v>
      </c>
      <c r="B277" s="14" t="s">
        <v>112</v>
      </c>
      <c r="C277" s="16" t="s">
        <v>524</v>
      </c>
      <c r="D277" s="8">
        <v>895</v>
      </c>
      <c r="E277" s="18" t="s">
        <v>233</v>
      </c>
      <c r="F277" s="7" t="s">
        <v>203</v>
      </c>
      <c r="G277" s="6">
        <v>2</v>
      </c>
      <c r="H277" s="6" t="s">
        <v>79</v>
      </c>
      <c r="I277" s="6">
        <v>27</v>
      </c>
      <c r="J277" s="6" t="s">
        <v>685</v>
      </c>
      <c r="K277" s="6">
        <v>2703</v>
      </c>
      <c r="L277" s="6" t="s">
        <v>686</v>
      </c>
      <c r="M277" s="6" t="s">
        <v>234</v>
      </c>
      <c r="N277" s="6" t="s">
        <v>235</v>
      </c>
      <c r="O277" s="6" t="s">
        <v>744</v>
      </c>
      <c r="P277" s="6" t="s">
        <v>543</v>
      </c>
      <c r="Q277" s="6" t="s">
        <v>625</v>
      </c>
      <c r="R277" s="6" t="s">
        <v>626</v>
      </c>
      <c r="S277" s="19">
        <v>44167</v>
      </c>
      <c r="T277" s="20">
        <v>24</v>
      </c>
      <c r="U277" s="20">
        <v>1.6</v>
      </c>
      <c r="V277" s="20">
        <v>6.91</v>
      </c>
      <c r="W277" s="20">
        <v>6.41</v>
      </c>
      <c r="X277" s="20">
        <v>8.57</v>
      </c>
      <c r="Y277" s="20">
        <v>219</v>
      </c>
      <c r="Z277" s="20">
        <v>448</v>
      </c>
      <c r="AA277" s="20">
        <v>27.6</v>
      </c>
      <c r="AB277" s="20">
        <v>33.5</v>
      </c>
      <c r="AC277" s="20" t="s">
        <v>745</v>
      </c>
      <c r="AD277" s="20">
        <v>3.43</v>
      </c>
      <c r="AE277" s="20" t="s">
        <v>690</v>
      </c>
      <c r="AF277" s="20" t="s">
        <v>88</v>
      </c>
      <c r="AG277" s="20" t="s">
        <v>89</v>
      </c>
      <c r="AH277" s="20" t="s">
        <v>690</v>
      </c>
      <c r="AI277" s="20" t="s">
        <v>710</v>
      </c>
      <c r="AJ277" s="20">
        <v>2.4161290322580644</v>
      </c>
      <c r="AK277" s="23">
        <v>0.23899999999999999</v>
      </c>
      <c r="AL277" s="20">
        <v>60</v>
      </c>
      <c r="AM277" s="23">
        <v>0.5</v>
      </c>
      <c r="AN277" s="20" t="s">
        <v>711</v>
      </c>
      <c r="AO277" s="20" t="e">
        <v>#VALUE!</v>
      </c>
      <c r="AP277" s="23">
        <v>0.17499999999999999</v>
      </c>
      <c r="AQ277" s="20" t="s">
        <v>89</v>
      </c>
      <c r="AR277" s="20" t="s">
        <v>88</v>
      </c>
      <c r="AS277" s="20" t="s">
        <v>88</v>
      </c>
      <c r="AT277" s="20" t="s">
        <v>88</v>
      </c>
      <c r="AU277" s="20" t="s">
        <v>88</v>
      </c>
      <c r="AV277" s="20" t="s">
        <v>672</v>
      </c>
      <c r="AW277" s="20">
        <v>9.6999999999999993</v>
      </c>
      <c r="AX277" s="20" t="s">
        <v>673</v>
      </c>
      <c r="AY277" s="20">
        <v>62.4</v>
      </c>
      <c r="AZ277" s="20" t="s">
        <v>88</v>
      </c>
      <c r="BA277" s="20" t="s">
        <v>674</v>
      </c>
      <c r="BB277" s="20" t="s">
        <v>695</v>
      </c>
      <c r="BC277" s="23">
        <v>8.8999999999999996E-2</v>
      </c>
      <c r="BD277" s="20" t="s">
        <v>671</v>
      </c>
      <c r="BE277" s="20">
        <v>4.6500000000000004</v>
      </c>
      <c r="BF277" s="20" t="s">
        <v>675</v>
      </c>
      <c r="BG277" s="20" t="s">
        <v>676</v>
      </c>
      <c r="BH277" s="20" t="s">
        <v>695</v>
      </c>
      <c r="BI277" s="23">
        <v>6.3E-2</v>
      </c>
      <c r="BJ277" s="20">
        <v>10.3</v>
      </c>
      <c r="BK277" s="20">
        <v>55.3</v>
      </c>
      <c r="BL277" s="20">
        <v>74.5</v>
      </c>
      <c r="BM277" s="20">
        <v>90</v>
      </c>
      <c r="BN277" s="23">
        <v>0.20200000000000001</v>
      </c>
      <c r="BO277" s="23">
        <v>7.1999999999999995E-2</v>
      </c>
      <c r="BP277" s="23">
        <v>0.04</v>
      </c>
      <c r="BQ277" s="20" t="s">
        <v>88</v>
      </c>
      <c r="BR277" s="20" t="s">
        <v>88</v>
      </c>
      <c r="BS277" s="23">
        <v>1E-3</v>
      </c>
      <c r="BT277" s="12">
        <f t="shared" si="12"/>
        <v>0.47416320000000006</v>
      </c>
      <c r="BU277" s="12">
        <f t="shared" si="13"/>
        <v>8.2944000000000013</v>
      </c>
      <c r="BV277" s="19">
        <v>44187</v>
      </c>
      <c r="BW277" s="13"/>
      <c r="BX277" s="13"/>
    </row>
    <row r="278" spans="1:76" ht="30" customHeight="1" x14ac:dyDescent="0.2">
      <c r="A278" s="15">
        <v>2020</v>
      </c>
      <c r="B278" s="14" t="s">
        <v>186</v>
      </c>
      <c r="C278" s="16" t="s">
        <v>524</v>
      </c>
      <c r="D278" s="8">
        <v>895</v>
      </c>
      <c r="E278" s="18" t="s">
        <v>233</v>
      </c>
      <c r="F278" s="7" t="s">
        <v>203</v>
      </c>
      <c r="G278" s="6">
        <v>2</v>
      </c>
      <c r="H278" s="6" t="s">
        <v>79</v>
      </c>
      <c r="I278" s="6">
        <v>27</v>
      </c>
      <c r="J278" s="6" t="s">
        <v>685</v>
      </c>
      <c r="K278" s="6">
        <v>2703</v>
      </c>
      <c r="L278" s="6" t="s">
        <v>686</v>
      </c>
      <c r="M278" s="6" t="s">
        <v>234</v>
      </c>
      <c r="N278" s="6" t="s">
        <v>235</v>
      </c>
      <c r="O278" s="6" t="s">
        <v>746</v>
      </c>
      <c r="P278" s="6" t="s">
        <v>747</v>
      </c>
      <c r="Q278" s="6" t="s">
        <v>613</v>
      </c>
      <c r="R278" s="6" t="s">
        <v>614</v>
      </c>
      <c r="S278" s="19">
        <v>44167</v>
      </c>
      <c r="T278" s="20">
        <v>8</v>
      </c>
      <c r="U278" s="20">
        <v>2.04</v>
      </c>
      <c r="V278" s="20">
        <v>7.56</v>
      </c>
      <c r="W278" s="20">
        <v>7.26</v>
      </c>
      <c r="X278" s="20">
        <v>7.96</v>
      </c>
      <c r="Y278" s="20">
        <v>310</v>
      </c>
      <c r="Z278" s="20">
        <v>390</v>
      </c>
      <c r="AA278" s="20">
        <v>27</v>
      </c>
      <c r="AB278" s="20">
        <v>32.200000000000003</v>
      </c>
      <c r="AC278" s="20" t="s">
        <v>716</v>
      </c>
      <c r="AD278" s="20">
        <v>2</v>
      </c>
      <c r="AE278" s="20" t="s">
        <v>690</v>
      </c>
      <c r="AF278" s="20" t="s">
        <v>88</v>
      </c>
      <c r="AG278" s="20" t="s">
        <v>89</v>
      </c>
      <c r="AH278" s="20" t="s">
        <v>690</v>
      </c>
      <c r="AI278" s="20" t="s">
        <v>710</v>
      </c>
      <c r="AJ278" s="20">
        <v>0.47870967741935483</v>
      </c>
      <c r="AK278" s="20" t="s">
        <v>671</v>
      </c>
      <c r="AL278" s="20">
        <v>42</v>
      </c>
      <c r="AM278" s="20">
        <v>0.1</v>
      </c>
      <c r="AN278" s="20" t="s">
        <v>711</v>
      </c>
      <c r="AO278" s="20" t="e">
        <v>#VALUE!</v>
      </c>
      <c r="AP278" s="23">
        <v>0.13100000000000001</v>
      </c>
      <c r="AQ278" s="20" t="s">
        <v>89</v>
      </c>
      <c r="AR278" s="20" t="s">
        <v>88</v>
      </c>
      <c r="AS278" s="20" t="s">
        <v>88</v>
      </c>
      <c r="AT278" s="20" t="s">
        <v>88</v>
      </c>
      <c r="AU278" s="20" t="s">
        <v>88</v>
      </c>
      <c r="AV278" s="20" t="s">
        <v>672</v>
      </c>
      <c r="AW278" s="20" t="s">
        <v>712</v>
      </c>
      <c r="AX278" s="20" t="s">
        <v>673</v>
      </c>
      <c r="AY278" s="20">
        <v>130</v>
      </c>
      <c r="AZ278" s="20" t="s">
        <v>88</v>
      </c>
      <c r="BA278" s="20" t="s">
        <v>674</v>
      </c>
      <c r="BB278" s="23">
        <v>7.4999999999999997E-2</v>
      </c>
      <c r="BC278" s="20" t="s">
        <v>671</v>
      </c>
      <c r="BD278" s="20" t="s">
        <v>671</v>
      </c>
      <c r="BE278" s="20">
        <v>3.4</v>
      </c>
      <c r="BF278" s="20" t="s">
        <v>675</v>
      </c>
      <c r="BG278" s="20" t="s">
        <v>676</v>
      </c>
      <c r="BH278" s="20" t="s">
        <v>695</v>
      </c>
      <c r="BI278" s="23">
        <v>6.4000000000000001E-2</v>
      </c>
      <c r="BJ278" s="20">
        <v>7.2</v>
      </c>
      <c r="BK278" s="20">
        <v>35.700000000000003</v>
      </c>
      <c r="BL278" s="20">
        <v>111</v>
      </c>
      <c r="BM278" s="20">
        <v>149</v>
      </c>
      <c r="BN278" s="23">
        <v>0.60199999999999998</v>
      </c>
      <c r="BO278" s="23">
        <v>0.17799999999999999</v>
      </c>
      <c r="BP278" s="23">
        <v>6.6000000000000003E-2</v>
      </c>
      <c r="BQ278" s="20" t="s">
        <v>88</v>
      </c>
      <c r="BR278" s="20" t="s">
        <v>88</v>
      </c>
      <c r="BS278" s="20">
        <v>2.7E-2</v>
      </c>
      <c r="BT278" s="12">
        <f t="shared" si="12"/>
        <v>0.117504</v>
      </c>
      <c r="BU278" s="12">
        <f t="shared" si="13"/>
        <v>2.467584</v>
      </c>
      <c r="BV278" s="19">
        <v>44187</v>
      </c>
      <c r="BW278" s="13"/>
      <c r="BX278" s="13"/>
    </row>
    <row r="279" spans="1:76" ht="30" customHeight="1" x14ac:dyDescent="0.2">
      <c r="A279" s="15">
        <v>2020</v>
      </c>
      <c r="B279" s="14" t="s">
        <v>186</v>
      </c>
      <c r="C279" s="16" t="s">
        <v>524</v>
      </c>
      <c r="D279" s="8">
        <v>895</v>
      </c>
      <c r="E279" s="18" t="s">
        <v>233</v>
      </c>
      <c r="F279" s="7" t="s">
        <v>203</v>
      </c>
      <c r="G279" s="6">
        <v>2</v>
      </c>
      <c r="H279" s="6" t="s">
        <v>79</v>
      </c>
      <c r="I279" s="6">
        <v>27</v>
      </c>
      <c r="J279" s="6" t="s">
        <v>685</v>
      </c>
      <c r="K279" s="6">
        <v>2703</v>
      </c>
      <c r="L279" s="6" t="s">
        <v>686</v>
      </c>
      <c r="M279" s="6" t="s">
        <v>234</v>
      </c>
      <c r="N279" s="6" t="s">
        <v>235</v>
      </c>
      <c r="O279" s="6" t="s">
        <v>746</v>
      </c>
      <c r="P279" s="6" t="s">
        <v>747</v>
      </c>
      <c r="Q279" s="6" t="s">
        <v>613</v>
      </c>
      <c r="R279" s="6" t="s">
        <v>614</v>
      </c>
      <c r="S279" s="19">
        <v>44167</v>
      </c>
      <c r="T279" s="20">
        <v>8</v>
      </c>
      <c r="U279" s="20">
        <v>2.23</v>
      </c>
      <c r="V279" s="20">
        <v>7.53</v>
      </c>
      <c r="W279" s="20">
        <v>7</v>
      </c>
      <c r="X279" s="20">
        <v>7.8</v>
      </c>
      <c r="Y279" s="20">
        <v>450</v>
      </c>
      <c r="Z279" s="20">
        <v>1080</v>
      </c>
      <c r="AA279" s="20">
        <v>27</v>
      </c>
      <c r="AB279" s="20">
        <v>30.4</v>
      </c>
      <c r="AC279" s="20" t="s">
        <v>716</v>
      </c>
      <c r="AD279" s="20">
        <v>2</v>
      </c>
      <c r="AE279" s="20" t="s">
        <v>690</v>
      </c>
      <c r="AF279" s="20" t="s">
        <v>88</v>
      </c>
      <c r="AG279" s="20" t="s">
        <v>89</v>
      </c>
      <c r="AH279" s="20" t="s">
        <v>690</v>
      </c>
      <c r="AI279" s="20" t="s">
        <v>710</v>
      </c>
      <c r="AJ279" s="20">
        <v>1.0906451612903227</v>
      </c>
      <c r="AK279" s="20" t="s">
        <v>671</v>
      </c>
      <c r="AL279" s="20">
        <v>130</v>
      </c>
      <c r="AM279" s="20">
        <v>0.2</v>
      </c>
      <c r="AN279" s="20" t="s">
        <v>711</v>
      </c>
      <c r="AO279" s="20" t="e">
        <v>#VALUE!</v>
      </c>
      <c r="AP279" s="23">
        <v>0.20200000000000001</v>
      </c>
      <c r="AQ279" s="20" t="s">
        <v>89</v>
      </c>
      <c r="AR279" s="20" t="s">
        <v>88</v>
      </c>
      <c r="AS279" s="20" t="s">
        <v>88</v>
      </c>
      <c r="AT279" s="20" t="s">
        <v>88</v>
      </c>
      <c r="AU279" s="20" t="s">
        <v>88</v>
      </c>
      <c r="AV279" s="20" t="s">
        <v>672</v>
      </c>
      <c r="AW279" s="20" t="s">
        <v>712</v>
      </c>
      <c r="AX279" s="20" t="s">
        <v>673</v>
      </c>
      <c r="AY279" s="20">
        <v>277</v>
      </c>
      <c r="AZ279" s="20" t="s">
        <v>88</v>
      </c>
      <c r="BA279" s="23">
        <v>7.0000000000000001E-3</v>
      </c>
      <c r="BB279" s="23">
        <v>0.155</v>
      </c>
      <c r="BC279" s="20" t="s">
        <v>671</v>
      </c>
      <c r="BD279" s="20" t="s">
        <v>671</v>
      </c>
      <c r="BE279" s="20">
        <v>9.32</v>
      </c>
      <c r="BF279" s="20" t="s">
        <v>675</v>
      </c>
      <c r="BG279" s="20" t="s">
        <v>676</v>
      </c>
      <c r="BH279" s="20" t="s">
        <v>695</v>
      </c>
      <c r="BI279" s="23">
        <v>0.19800000000000001</v>
      </c>
      <c r="BJ279" s="20">
        <v>6.2</v>
      </c>
      <c r="BK279" s="20">
        <v>62.5</v>
      </c>
      <c r="BL279" s="20">
        <v>173</v>
      </c>
      <c r="BM279" s="20">
        <v>303</v>
      </c>
      <c r="BN279" s="23">
        <v>0.03</v>
      </c>
      <c r="BO279" s="23">
        <v>0</v>
      </c>
      <c r="BP279" s="23">
        <v>4.0000000000000001E-3</v>
      </c>
      <c r="BQ279" s="20" t="s">
        <v>88</v>
      </c>
      <c r="BR279" s="20" t="s">
        <v>88</v>
      </c>
      <c r="BS279" s="23">
        <v>0.114</v>
      </c>
      <c r="BT279" s="12">
        <f t="shared" si="12"/>
        <v>0.12844800000000001</v>
      </c>
      <c r="BU279" s="12">
        <f t="shared" si="13"/>
        <v>8.3491199999999992</v>
      </c>
      <c r="BV279" s="19">
        <v>44187</v>
      </c>
      <c r="BW279" s="13"/>
      <c r="BX279" s="13"/>
    </row>
    <row r="280" spans="1:76" ht="30" customHeight="1" x14ac:dyDescent="0.2">
      <c r="A280" s="16">
        <v>2020</v>
      </c>
      <c r="B280" s="16" t="s">
        <v>165</v>
      </c>
      <c r="C280" s="16" t="s">
        <v>643</v>
      </c>
      <c r="D280" s="8">
        <v>237</v>
      </c>
      <c r="E280" s="7" t="s">
        <v>301</v>
      </c>
      <c r="F280" s="7" t="s">
        <v>241</v>
      </c>
      <c r="G280" s="6">
        <v>2</v>
      </c>
      <c r="H280" s="6" t="s">
        <v>79</v>
      </c>
      <c r="I280" s="6">
        <v>27</v>
      </c>
      <c r="J280" s="6" t="s">
        <v>685</v>
      </c>
      <c r="K280" s="6">
        <v>2701</v>
      </c>
      <c r="L280" s="6" t="s">
        <v>703</v>
      </c>
      <c r="M280" s="6" t="s">
        <v>100</v>
      </c>
      <c r="N280" s="6" t="s">
        <v>704</v>
      </c>
      <c r="O280" s="6" t="s">
        <v>754</v>
      </c>
      <c r="P280" s="6" t="s">
        <v>755</v>
      </c>
      <c r="Q280" s="6" t="s">
        <v>756</v>
      </c>
      <c r="R280" s="6" t="s">
        <v>755</v>
      </c>
      <c r="S280" s="19">
        <v>44154</v>
      </c>
      <c r="T280" s="20">
        <v>24</v>
      </c>
      <c r="U280" s="20">
        <v>9.23</v>
      </c>
      <c r="V280" s="20">
        <v>8.1300000000000008</v>
      </c>
      <c r="W280" s="20">
        <v>7.9</v>
      </c>
      <c r="X280" s="20">
        <v>8.33</v>
      </c>
      <c r="Y280" s="20">
        <v>13000</v>
      </c>
      <c r="Z280" s="20">
        <v>15470</v>
      </c>
      <c r="AA280" s="20">
        <v>29.2</v>
      </c>
      <c r="AB280" s="20">
        <v>34.9</v>
      </c>
      <c r="AC280" s="21">
        <v>4562</v>
      </c>
      <c r="AD280" s="21">
        <v>2029</v>
      </c>
      <c r="AE280" s="20">
        <v>1.89</v>
      </c>
      <c r="AF280" s="20" t="s">
        <v>88</v>
      </c>
      <c r="AG280" s="20" t="s">
        <v>89</v>
      </c>
      <c r="AH280" s="23">
        <v>0.21099999999999999</v>
      </c>
      <c r="AI280" s="20">
        <v>49.5</v>
      </c>
      <c r="AJ280" s="20" t="e">
        <v>#VALUE!</v>
      </c>
      <c r="AK280" s="20" t="s">
        <v>671</v>
      </c>
      <c r="AL280" s="20">
        <v>710</v>
      </c>
      <c r="AM280" s="20">
        <v>2</v>
      </c>
      <c r="AN280" s="20" t="s">
        <v>541</v>
      </c>
      <c r="AO280" s="20" t="e">
        <v>#VALUE!</v>
      </c>
      <c r="AP280" s="20">
        <v>19</v>
      </c>
      <c r="AQ280" s="20" t="s">
        <v>89</v>
      </c>
      <c r="AR280" s="20" t="s">
        <v>691</v>
      </c>
      <c r="AS280" s="20" t="s">
        <v>88</v>
      </c>
      <c r="AT280" s="20">
        <v>8.52</v>
      </c>
      <c r="AU280" s="21" t="s">
        <v>88</v>
      </c>
      <c r="AV280" s="20" t="s">
        <v>672</v>
      </c>
      <c r="AW280" s="20" t="s">
        <v>541</v>
      </c>
      <c r="AX280" s="20">
        <v>46</v>
      </c>
      <c r="AY280" s="20">
        <v>42.2</v>
      </c>
      <c r="AZ280" s="20">
        <v>3.19</v>
      </c>
      <c r="BA280" s="20" t="s">
        <v>674</v>
      </c>
      <c r="BB280" s="20">
        <v>1.01</v>
      </c>
      <c r="BC280" s="23">
        <v>3.9E-2</v>
      </c>
      <c r="BD280" s="23">
        <v>0.34799999999999998</v>
      </c>
      <c r="BE280" s="20" t="s">
        <v>88</v>
      </c>
      <c r="BF280" s="20" t="s">
        <v>675</v>
      </c>
      <c r="BG280" s="23">
        <v>0.154</v>
      </c>
      <c r="BH280" s="20" t="s">
        <v>88</v>
      </c>
      <c r="BI280" s="23">
        <v>4.7E-2</v>
      </c>
      <c r="BJ280" s="20">
        <v>5</v>
      </c>
      <c r="BK280" s="20" t="s">
        <v>648</v>
      </c>
      <c r="BL280" s="20">
        <v>230</v>
      </c>
      <c r="BM280" s="20">
        <v>508</v>
      </c>
      <c r="BN280" s="20">
        <v>108</v>
      </c>
      <c r="BO280" s="20">
        <v>56.1</v>
      </c>
      <c r="BP280" s="20">
        <v>36.5</v>
      </c>
      <c r="BQ280" s="23">
        <v>0.47699999999999998</v>
      </c>
      <c r="BR280" s="20">
        <v>1.1499999999999999</v>
      </c>
      <c r="BS280" s="23">
        <v>1E-3</v>
      </c>
      <c r="BT280" s="12">
        <f t="shared" si="12"/>
        <v>1618.0706880000002</v>
      </c>
      <c r="BU280" s="12">
        <f t="shared" si="13"/>
        <v>566.20512000000008</v>
      </c>
      <c r="BV280" s="19">
        <v>44181</v>
      </c>
      <c r="BW280" s="13"/>
      <c r="BX280" s="13"/>
    </row>
    <row r="281" spans="1:76" ht="30" customHeight="1" x14ac:dyDescent="0.2">
      <c r="A281" s="16">
        <v>2020</v>
      </c>
      <c r="B281" s="16" t="s">
        <v>165</v>
      </c>
      <c r="C281" s="16" t="s">
        <v>643</v>
      </c>
      <c r="D281" s="8">
        <v>237</v>
      </c>
      <c r="E281" s="7" t="s">
        <v>301</v>
      </c>
      <c r="F281" s="7" t="s">
        <v>241</v>
      </c>
      <c r="G281" s="6">
        <v>2</v>
      </c>
      <c r="H281" s="6" t="s">
        <v>79</v>
      </c>
      <c r="I281" s="6">
        <v>27</v>
      </c>
      <c r="J281" s="6" t="s">
        <v>685</v>
      </c>
      <c r="K281" s="6">
        <v>2701</v>
      </c>
      <c r="L281" s="6" t="s">
        <v>703</v>
      </c>
      <c r="M281" s="6" t="s">
        <v>100</v>
      </c>
      <c r="N281" s="6" t="s">
        <v>704</v>
      </c>
      <c r="O281" s="6" t="s">
        <v>754</v>
      </c>
      <c r="P281" s="6" t="s">
        <v>755</v>
      </c>
      <c r="Q281" s="6" t="s">
        <v>756</v>
      </c>
      <c r="R281" s="6" t="s">
        <v>755</v>
      </c>
      <c r="S281" s="19">
        <v>44154</v>
      </c>
      <c r="T281" s="20">
        <v>24</v>
      </c>
      <c r="U281" s="20">
        <v>5.13</v>
      </c>
      <c r="V281" s="20">
        <v>7.66</v>
      </c>
      <c r="W281" s="20">
        <v>6.45</v>
      </c>
      <c r="X281" s="20">
        <v>7.85</v>
      </c>
      <c r="Y281" s="20">
        <v>12600</v>
      </c>
      <c r="Z281" s="20">
        <v>13230</v>
      </c>
      <c r="AA281" s="20">
        <v>30.8</v>
      </c>
      <c r="AB281" s="20">
        <v>34.700000000000003</v>
      </c>
      <c r="AC281" s="21">
        <v>1966</v>
      </c>
      <c r="AD281" s="20">
        <v>146</v>
      </c>
      <c r="AE281" s="20" t="s">
        <v>690</v>
      </c>
      <c r="AF281" s="20" t="s">
        <v>88</v>
      </c>
      <c r="AG281" s="20" t="s">
        <v>89</v>
      </c>
      <c r="AH281" s="23">
        <v>0.50800000000000001</v>
      </c>
      <c r="AI281" s="20">
        <v>57.3</v>
      </c>
      <c r="AJ281" s="20" t="e">
        <v>#VALUE!</v>
      </c>
      <c r="AK281" s="20" t="s">
        <v>671</v>
      </c>
      <c r="AL281" s="20">
        <v>326</v>
      </c>
      <c r="AM281" s="20">
        <v>1.8</v>
      </c>
      <c r="AN281" s="20">
        <v>73.7</v>
      </c>
      <c r="AO281" s="20">
        <v>22.564705882352939</v>
      </c>
      <c r="AP281" s="20">
        <v>17.899999999999999</v>
      </c>
      <c r="AQ281" s="20" t="s">
        <v>89</v>
      </c>
      <c r="AR281" s="20" t="s">
        <v>691</v>
      </c>
      <c r="AS281" s="20" t="s">
        <v>88</v>
      </c>
      <c r="AT281" s="20">
        <v>3.19</v>
      </c>
      <c r="AU281" s="21" t="s">
        <v>88</v>
      </c>
      <c r="AV281" s="23">
        <v>0.53600000000000003</v>
      </c>
      <c r="AW281" s="20" t="s">
        <v>541</v>
      </c>
      <c r="AX281" s="20" t="s">
        <v>673</v>
      </c>
      <c r="AY281" s="20">
        <v>35.200000000000003</v>
      </c>
      <c r="AZ281" s="23">
        <v>0.95799999999999996</v>
      </c>
      <c r="BA281" s="20" t="s">
        <v>674</v>
      </c>
      <c r="BB281" s="23">
        <v>0.46200000000000002</v>
      </c>
      <c r="BC281" s="23">
        <v>2.7E-2</v>
      </c>
      <c r="BD281" s="23">
        <v>0.35499999999999998</v>
      </c>
      <c r="BE281" s="20" t="s">
        <v>88</v>
      </c>
      <c r="BF281" s="20" t="s">
        <v>675</v>
      </c>
      <c r="BG281" s="23">
        <v>0.23899999999999999</v>
      </c>
      <c r="BH281" s="20" t="s">
        <v>88</v>
      </c>
      <c r="BI281" s="23">
        <v>3.9E-2</v>
      </c>
      <c r="BJ281" s="20">
        <v>96.85</v>
      </c>
      <c r="BK281" s="21">
        <v>1337</v>
      </c>
      <c r="BL281" s="20">
        <v>105</v>
      </c>
      <c r="BM281" s="20">
        <v>416</v>
      </c>
      <c r="BN281" s="20">
        <v>151</v>
      </c>
      <c r="BO281" s="20">
        <v>59.5</v>
      </c>
      <c r="BP281" s="20">
        <v>26.4</v>
      </c>
      <c r="BQ281" s="23">
        <v>0.20399999999999999</v>
      </c>
      <c r="BR281" s="20">
        <v>0.19900000000000001</v>
      </c>
      <c r="BS281" s="20">
        <v>6.4000000000000001E-2</v>
      </c>
      <c r="BT281" s="12">
        <f t="shared" si="12"/>
        <v>64.711872</v>
      </c>
      <c r="BU281" s="12">
        <f t="shared" si="13"/>
        <v>144.49363200000002</v>
      </c>
      <c r="BV281" s="19">
        <v>44181</v>
      </c>
      <c r="BW281" s="13"/>
      <c r="BX281" s="13"/>
    </row>
    <row r="282" spans="1:76" ht="30" customHeight="1" x14ac:dyDescent="0.2">
      <c r="A282" s="15">
        <v>2020</v>
      </c>
      <c r="B282" s="14" t="s">
        <v>149</v>
      </c>
      <c r="C282" s="16" t="s">
        <v>524</v>
      </c>
      <c r="D282" s="8">
        <v>113</v>
      </c>
      <c r="E282" s="18" t="s">
        <v>160</v>
      </c>
      <c r="F282" s="7" t="s">
        <v>151</v>
      </c>
      <c r="G282" s="6">
        <v>2</v>
      </c>
      <c r="H282" s="6" t="s">
        <v>79</v>
      </c>
      <c r="I282" s="6">
        <v>26</v>
      </c>
      <c r="J282" s="6" t="s">
        <v>80</v>
      </c>
      <c r="K282" s="6">
        <v>2621</v>
      </c>
      <c r="L282" s="6" t="s">
        <v>701</v>
      </c>
      <c r="M282" s="6" t="s">
        <v>153</v>
      </c>
      <c r="N282" s="6" t="s">
        <v>154</v>
      </c>
      <c r="O282" s="6" t="s">
        <v>764</v>
      </c>
      <c r="P282" s="6" t="s">
        <v>162</v>
      </c>
      <c r="Q282" s="6" t="s">
        <v>655</v>
      </c>
      <c r="R282" s="6" t="s">
        <v>656</v>
      </c>
      <c r="S282" s="19">
        <v>44186</v>
      </c>
      <c r="T282" s="20">
        <v>24</v>
      </c>
      <c r="U282" s="20">
        <v>60.69</v>
      </c>
      <c r="V282" s="20">
        <v>7.3</v>
      </c>
      <c r="W282" s="20">
        <v>6.02</v>
      </c>
      <c r="X282" s="20">
        <v>7.99</v>
      </c>
      <c r="Y282" s="20">
        <v>110</v>
      </c>
      <c r="Z282" s="20">
        <v>270</v>
      </c>
      <c r="AA282" s="20">
        <v>26</v>
      </c>
      <c r="AB282" s="20">
        <v>29.9</v>
      </c>
      <c r="AC282" s="20">
        <v>12</v>
      </c>
      <c r="AD282" s="20">
        <v>2</v>
      </c>
      <c r="AE282" s="20">
        <v>0.1</v>
      </c>
      <c r="AF282" s="20" t="s">
        <v>88</v>
      </c>
      <c r="AG282" s="20">
        <v>10</v>
      </c>
      <c r="AH282" s="20">
        <v>0.1</v>
      </c>
      <c r="AI282" s="20">
        <v>0.153</v>
      </c>
      <c r="AJ282" s="20">
        <v>2.4161290322580644</v>
      </c>
      <c r="AK282" s="20">
        <v>5.0999999999999997E-2</v>
      </c>
      <c r="AL282" s="20">
        <v>7</v>
      </c>
      <c r="AM282" s="20">
        <v>0.1</v>
      </c>
      <c r="AN282" s="20">
        <v>5</v>
      </c>
      <c r="AO282" s="20">
        <v>4.117647058823529</v>
      </c>
      <c r="AP282" s="20">
        <v>0.1</v>
      </c>
      <c r="AQ282" s="20">
        <v>10</v>
      </c>
      <c r="AR282" s="20" t="s">
        <v>88</v>
      </c>
      <c r="AS282" s="20" t="s">
        <v>88</v>
      </c>
      <c r="AT282" s="20" t="s">
        <v>88</v>
      </c>
      <c r="AU282" s="20" t="s">
        <v>88</v>
      </c>
      <c r="AV282" s="20">
        <v>0.05</v>
      </c>
      <c r="AW282" s="20">
        <v>11.9</v>
      </c>
      <c r="AX282" s="20">
        <v>1</v>
      </c>
      <c r="AY282" s="20">
        <v>10</v>
      </c>
      <c r="AZ282" s="20" t="s">
        <v>88</v>
      </c>
      <c r="BA282" s="20">
        <v>0.10299999999999999</v>
      </c>
      <c r="BB282" s="20">
        <v>3.45</v>
      </c>
      <c r="BC282" s="20">
        <v>0.02</v>
      </c>
      <c r="BD282" s="20">
        <v>0.02</v>
      </c>
      <c r="BE282" s="20">
        <v>5.6000000000000001E-2</v>
      </c>
      <c r="BF282" s="20">
        <v>1E-3</v>
      </c>
      <c r="BG282" s="20">
        <v>0.01</v>
      </c>
      <c r="BH282" s="20">
        <v>0.03</v>
      </c>
      <c r="BI282" s="20">
        <v>0.01</v>
      </c>
      <c r="BJ282" s="20">
        <v>3.54</v>
      </c>
      <c r="BK282" s="20">
        <v>5</v>
      </c>
      <c r="BL282" s="20">
        <v>3.48</v>
      </c>
      <c r="BM282" s="20">
        <v>3.84</v>
      </c>
      <c r="BN282" s="20">
        <v>0.04</v>
      </c>
      <c r="BO282" s="20">
        <v>1.2E-2</v>
      </c>
      <c r="BP282" s="23">
        <v>6.0000000000000001E-3</v>
      </c>
      <c r="BQ282" s="20" t="s">
        <v>88</v>
      </c>
      <c r="BR282" s="20" t="s">
        <v>88</v>
      </c>
      <c r="BS282" s="20" t="s">
        <v>88</v>
      </c>
      <c r="BT282" s="12">
        <f t="shared" si="12"/>
        <v>10.487232000000001</v>
      </c>
      <c r="BU282" s="12">
        <f t="shared" si="13"/>
        <v>36.705311999999999</v>
      </c>
      <c r="BV282" s="19">
        <v>44204</v>
      </c>
      <c r="BW282" s="17"/>
      <c r="BX282" s="17"/>
    </row>
    <row r="283" spans="1:76" ht="30" customHeight="1" x14ac:dyDescent="0.2">
      <c r="A283" s="16">
        <v>2020</v>
      </c>
      <c r="B283" s="14" t="s">
        <v>96</v>
      </c>
      <c r="C283" s="16" t="s">
        <v>524</v>
      </c>
      <c r="D283" s="8">
        <v>250</v>
      </c>
      <c r="E283" s="18" t="s">
        <v>224</v>
      </c>
      <c r="F283" s="7" t="s">
        <v>203</v>
      </c>
      <c r="G283" s="6">
        <v>2</v>
      </c>
      <c r="H283" s="6" t="s">
        <v>79</v>
      </c>
      <c r="I283" s="6">
        <v>27</v>
      </c>
      <c r="J283" s="6" t="s">
        <v>685</v>
      </c>
      <c r="K283" s="6">
        <v>2703</v>
      </c>
      <c r="L283" s="6" t="s">
        <v>748</v>
      </c>
      <c r="M283" s="6" t="s">
        <v>636</v>
      </c>
      <c r="N283" s="6" t="s">
        <v>749</v>
      </c>
      <c r="O283" s="6" t="s">
        <v>750</v>
      </c>
      <c r="P283" s="6" t="s">
        <v>751</v>
      </c>
      <c r="Q283" s="6" t="s">
        <v>752</v>
      </c>
      <c r="R283" s="6" t="s">
        <v>753</v>
      </c>
      <c r="S283" s="19">
        <v>44166</v>
      </c>
      <c r="T283" s="20">
        <v>24</v>
      </c>
      <c r="U283" s="20">
        <v>310</v>
      </c>
      <c r="V283" s="20">
        <v>8.27</v>
      </c>
      <c r="W283" s="20">
        <v>6.58</v>
      </c>
      <c r="X283" s="20">
        <v>8.9499999999999993</v>
      </c>
      <c r="Y283" s="20">
        <v>73</v>
      </c>
      <c r="Z283" s="20">
        <v>730</v>
      </c>
      <c r="AA283" s="20">
        <v>27.1</v>
      </c>
      <c r="AB283" s="20">
        <v>27.9</v>
      </c>
      <c r="AC283" s="20">
        <v>12</v>
      </c>
      <c r="AD283" s="20">
        <v>2</v>
      </c>
      <c r="AE283" s="20">
        <v>0.1</v>
      </c>
      <c r="AF283" s="20" t="s">
        <v>88</v>
      </c>
      <c r="AG283" s="20">
        <v>10</v>
      </c>
      <c r="AH283" s="20">
        <v>0.1</v>
      </c>
      <c r="AI283" s="20">
        <v>0.26200000000000001</v>
      </c>
      <c r="AJ283" s="20">
        <v>0.42225806451612902</v>
      </c>
      <c r="AK283" s="20">
        <v>0.02</v>
      </c>
      <c r="AL283" s="20">
        <v>195</v>
      </c>
      <c r="AM283" s="20">
        <v>0.1</v>
      </c>
      <c r="AN283" s="20">
        <v>5</v>
      </c>
      <c r="AO283" s="20">
        <v>4.117647058823529</v>
      </c>
      <c r="AP283" s="20">
        <v>0.373</v>
      </c>
      <c r="AQ283" s="20">
        <v>10</v>
      </c>
      <c r="AR283" s="20" t="s">
        <v>88</v>
      </c>
      <c r="AS283" s="20" t="s">
        <v>88</v>
      </c>
      <c r="AT283" s="20" t="s">
        <v>88</v>
      </c>
      <c r="AU283" s="20" t="s">
        <v>88</v>
      </c>
      <c r="AV283" s="20">
        <v>0.05</v>
      </c>
      <c r="AW283" s="20">
        <v>1.82</v>
      </c>
      <c r="AX283" s="20">
        <v>1</v>
      </c>
      <c r="AY283" s="20">
        <v>10</v>
      </c>
      <c r="AZ283" s="20" t="s">
        <v>88</v>
      </c>
      <c r="BA283" s="23">
        <v>3.0000000000000001E-3</v>
      </c>
      <c r="BB283" s="20">
        <v>0.03</v>
      </c>
      <c r="BC283" s="20">
        <v>0.02</v>
      </c>
      <c r="BD283" s="20">
        <v>2.7E-2</v>
      </c>
      <c r="BE283" s="20">
        <v>13.9</v>
      </c>
      <c r="BF283" s="23">
        <v>1E-3</v>
      </c>
      <c r="BG283" s="20">
        <v>0.01</v>
      </c>
      <c r="BH283" s="20">
        <v>0.03</v>
      </c>
      <c r="BI283" s="20">
        <v>1.7000000000000001E-2</v>
      </c>
      <c r="BJ283" s="20">
        <v>7.2</v>
      </c>
      <c r="BK283" s="20">
        <v>18</v>
      </c>
      <c r="BL283" s="20">
        <v>10.7</v>
      </c>
      <c r="BM283" s="20">
        <v>19.2</v>
      </c>
      <c r="BN283" s="20">
        <v>0.67200000000000004</v>
      </c>
      <c r="BO283" s="20">
        <v>0.49</v>
      </c>
      <c r="BP283" s="20">
        <v>0.38400000000000001</v>
      </c>
      <c r="BQ283" s="20" t="s">
        <v>88</v>
      </c>
      <c r="BR283" s="20" t="s">
        <v>88</v>
      </c>
      <c r="BS283" s="23">
        <v>1E-3</v>
      </c>
      <c r="BT283" s="12">
        <f t="shared" si="12"/>
        <v>53.568000000000005</v>
      </c>
      <c r="BU283" s="12">
        <f t="shared" si="13"/>
        <v>5222.88</v>
      </c>
      <c r="BV283" s="19">
        <v>44196</v>
      </c>
      <c r="BW283" s="17"/>
      <c r="BX283" s="17"/>
    </row>
    <row r="284" spans="1:76" ht="30" customHeight="1" x14ac:dyDescent="0.2">
      <c r="A284" s="16">
        <v>2020</v>
      </c>
      <c r="B284" s="14" t="s">
        <v>76</v>
      </c>
      <c r="C284" s="16" t="s">
        <v>77</v>
      </c>
      <c r="D284" s="8">
        <v>113</v>
      </c>
      <c r="E284" s="18" t="s">
        <v>160</v>
      </c>
      <c r="F284" s="7" t="s">
        <v>151</v>
      </c>
      <c r="G284" s="6">
        <v>2</v>
      </c>
      <c r="H284" s="6" t="s">
        <v>79</v>
      </c>
      <c r="I284" s="6">
        <v>26</v>
      </c>
      <c r="J284" s="6" t="s">
        <v>80</v>
      </c>
      <c r="K284" s="6">
        <v>2621</v>
      </c>
      <c r="L284" s="6" t="s">
        <v>701</v>
      </c>
      <c r="M284" s="6" t="s">
        <v>153</v>
      </c>
      <c r="N284" s="6" t="s">
        <v>154</v>
      </c>
      <c r="O284" s="6" t="s">
        <v>764</v>
      </c>
      <c r="P284" s="6" t="s">
        <v>162</v>
      </c>
      <c r="Q284" s="6" t="s">
        <v>163</v>
      </c>
      <c r="R284" s="6" t="s">
        <v>164</v>
      </c>
      <c r="S284" s="19">
        <v>44114</v>
      </c>
      <c r="T284" s="20">
        <v>24</v>
      </c>
      <c r="U284" s="20">
        <v>0.74</v>
      </c>
      <c r="V284" s="20">
        <v>7.25</v>
      </c>
      <c r="W284" s="20">
        <v>7.05</v>
      </c>
      <c r="X284" s="20">
        <v>8.61</v>
      </c>
      <c r="Y284" s="20">
        <v>0.33</v>
      </c>
      <c r="Z284" s="20">
        <v>2660</v>
      </c>
      <c r="AA284" s="20">
        <v>25.2</v>
      </c>
      <c r="AB284" s="20">
        <v>27.3</v>
      </c>
      <c r="AC284" s="20">
        <v>56.1</v>
      </c>
      <c r="AD284" s="20">
        <v>12.6</v>
      </c>
      <c r="AE284" s="20" t="s">
        <v>88</v>
      </c>
      <c r="AF284" s="20" t="s">
        <v>88</v>
      </c>
      <c r="AG284" s="20" t="s">
        <v>89</v>
      </c>
      <c r="AH284" s="20">
        <v>3.6</v>
      </c>
      <c r="AI284" s="20">
        <v>0.35199999999999998</v>
      </c>
      <c r="AJ284" s="20">
        <v>3.6129032258064515</v>
      </c>
      <c r="AK284" s="20" t="s">
        <v>760</v>
      </c>
      <c r="AL284" s="20">
        <v>8</v>
      </c>
      <c r="AM284" s="20">
        <v>0.1</v>
      </c>
      <c r="AN284" s="20">
        <v>8.5299999999999994</v>
      </c>
      <c r="AO284" s="20" t="e">
        <v>#VALUE!</v>
      </c>
      <c r="AP284" s="20">
        <v>0.93899999999999995</v>
      </c>
      <c r="AQ284" s="20" t="s">
        <v>89</v>
      </c>
      <c r="AR284" s="20" t="s">
        <v>88</v>
      </c>
      <c r="AS284" s="20" t="s">
        <v>88</v>
      </c>
      <c r="AT284" s="20" t="s">
        <v>88</v>
      </c>
      <c r="AU284" s="21">
        <v>85700</v>
      </c>
      <c r="AV284" s="20" t="s">
        <v>88</v>
      </c>
      <c r="AW284" s="20" t="s">
        <v>88</v>
      </c>
      <c r="AX284" s="20" t="s">
        <v>88</v>
      </c>
      <c r="AY284" s="20" t="s">
        <v>88</v>
      </c>
      <c r="AZ284" s="20" t="s">
        <v>88</v>
      </c>
      <c r="BA284" s="20" t="s">
        <v>88</v>
      </c>
      <c r="BB284" s="20" t="s">
        <v>88</v>
      </c>
      <c r="BC284" s="20" t="s">
        <v>88</v>
      </c>
      <c r="BD284" s="20" t="s">
        <v>88</v>
      </c>
      <c r="BE284" s="20" t="s">
        <v>88</v>
      </c>
      <c r="BF284" s="20" t="s">
        <v>88</v>
      </c>
      <c r="BG284" s="20" t="s">
        <v>88</v>
      </c>
      <c r="BH284" s="20" t="s">
        <v>88</v>
      </c>
      <c r="BI284" s="20" t="s">
        <v>88</v>
      </c>
      <c r="BJ284" s="20" t="s">
        <v>88</v>
      </c>
      <c r="BK284" s="20" t="s">
        <v>88</v>
      </c>
      <c r="BL284" s="20" t="s">
        <v>88</v>
      </c>
      <c r="BM284" s="20" t="s">
        <v>88</v>
      </c>
      <c r="BN284" s="20" t="s">
        <v>88</v>
      </c>
      <c r="BO284" s="20" t="s">
        <v>88</v>
      </c>
      <c r="BP284" s="20" t="s">
        <v>88</v>
      </c>
      <c r="BQ284" s="20" t="s">
        <v>88</v>
      </c>
      <c r="BR284" s="20" t="s">
        <v>88</v>
      </c>
      <c r="BS284" s="20" t="s">
        <v>88</v>
      </c>
      <c r="BT284" s="12">
        <f t="shared" si="12"/>
        <v>0.80559360000000002</v>
      </c>
      <c r="BU284" s="12">
        <f t="shared" si="13"/>
        <v>0.51148799999999994</v>
      </c>
      <c r="BV284" s="19">
        <v>44134</v>
      </c>
      <c r="BW284" s="13"/>
      <c r="BX284" s="13"/>
    </row>
    <row r="285" spans="1:76" ht="30" customHeight="1" x14ac:dyDescent="0.2">
      <c r="A285" s="16">
        <v>2020</v>
      </c>
      <c r="B285" s="14" t="s">
        <v>76</v>
      </c>
      <c r="C285" s="16" t="s">
        <v>77</v>
      </c>
      <c r="D285" s="8">
        <v>240</v>
      </c>
      <c r="E285" s="7" t="s">
        <v>172</v>
      </c>
      <c r="F285" s="7" t="s">
        <v>151</v>
      </c>
      <c r="G285" s="6">
        <v>2</v>
      </c>
      <c r="H285" s="6" t="s">
        <v>79</v>
      </c>
      <c r="I285" s="6">
        <v>26</v>
      </c>
      <c r="J285" s="6" t="s">
        <v>80</v>
      </c>
      <c r="K285" s="6">
        <v>2620</v>
      </c>
      <c r="L285" s="6" t="s">
        <v>667</v>
      </c>
      <c r="M285" s="6" t="s">
        <v>173</v>
      </c>
      <c r="N285" s="6" t="s">
        <v>174</v>
      </c>
      <c r="O285" s="6" t="s">
        <v>729</v>
      </c>
      <c r="P285" s="6" t="s">
        <v>176</v>
      </c>
      <c r="Q285" s="6" t="s">
        <v>522</v>
      </c>
      <c r="R285" s="6" t="s">
        <v>176</v>
      </c>
      <c r="S285" s="19">
        <v>44114</v>
      </c>
      <c r="T285" s="20">
        <v>24</v>
      </c>
      <c r="U285" s="20">
        <v>1.8</v>
      </c>
      <c r="V285" s="20">
        <v>7.1</v>
      </c>
      <c r="W285" s="20">
        <v>6.6</v>
      </c>
      <c r="X285" s="20">
        <v>7.8</v>
      </c>
      <c r="Y285" s="20">
        <v>310</v>
      </c>
      <c r="Z285" s="20">
        <v>480</v>
      </c>
      <c r="AA285" s="20">
        <v>22.9</v>
      </c>
      <c r="AB285" s="20">
        <v>25.5</v>
      </c>
      <c r="AC285" s="20">
        <v>561</v>
      </c>
      <c r="AD285" s="20">
        <v>280</v>
      </c>
      <c r="AE285" s="20" t="s">
        <v>88</v>
      </c>
      <c r="AF285" s="20" t="s">
        <v>88</v>
      </c>
      <c r="AG285" s="20">
        <v>47</v>
      </c>
      <c r="AH285" s="20">
        <v>6.4</v>
      </c>
      <c r="AI285" s="20">
        <v>9.23</v>
      </c>
      <c r="AJ285" s="20">
        <v>15.445161290322583</v>
      </c>
      <c r="AK285" s="20" t="s">
        <v>671</v>
      </c>
      <c r="AL285" s="20">
        <v>200</v>
      </c>
      <c r="AM285" s="20">
        <v>2.5</v>
      </c>
      <c r="AN285" s="20">
        <v>50.4</v>
      </c>
      <c r="AO285" s="20">
        <v>18.529411764705884</v>
      </c>
      <c r="AP285" s="20">
        <v>7.02</v>
      </c>
      <c r="AQ285" s="20" t="s">
        <v>691</v>
      </c>
      <c r="AR285" s="20" t="s">
        <v>88</v>
      </c>
      <c r="AS285" s="20" t="s">
        <v>88</v>
      </c>
      <c r="AT285" s="20" t="s">
        <v>88</v>
      </c>
      <c r="AU285" s="21">
        <v>3076000</v>
      </c>
      <c r="AV285" s="20" t="s">
        <v>88</v>
      </c>
      <c r="AW285" s="20" t="s">
        <v>88</v>
      </c>
      <c r="AX285" s="20" t="s">
        <v>88</v>
      </c>
      <c r="AY285" s="20" t="s">
        <v>88</v>
      </c>
      <c r="AZ285" s="20" t="s">
        <v>88</v>
      </c>
      <c r="BA285" s="20" t="s">
        <v>88</v>
      </c>
      <c r="BB285" s="20" t="s">
        <v>88</v>
      </c>
      <c r="BC285" s="20" t="s">
        <v>88</v>
      </c>
      <c r="BD285" s="20" t="s">
        <v>88</v>
      </c>
      <c r="BE285" s="20" t="s">
        <v>88</v>
      </c>
      <c r="BF285" s="20" t="s">
        <v>88</v>
      </c>
      <c r="BG285" s="20" t="s">
        <v>88</v>
      </c>
      <c r="BH285" s="20" t="s">
        <v>88</v>
      </c>
      <c r="BI285" s="20" t="s">
        <v>88</v>
      </c>
      <c r="BJ285" s="20" t="s">
        <v>88</v>
      </c>
      <c r="BK285" s="20" t="s">
        <v>88</v>
      </c>
      <c r="BL285" s="20" t="s">
        <v>88</v>
      </c>
      <c r="BM285" s="20" t="s">
        <v>88</v>
      </c>
      <c r="BN285" s="20" t="s">
        <v>88</v>
      </c>
      <c r="BO285" s="20" t="s">
        <v>88</v>
      </c>
      <c r="BP285" s="20" t="s">
        <v>88</v>
      </c>
      <c r="BQ285" s="20" t="s">
        <v>88</v>
      </c>
      <c r="BR285" s="20" t="s">
        <v>88</v>
      </c>
      <c r="BS285" s="20" t="s">
        <v>88</v>
      </c>
      <c r="BT285" s="12">
        <f t="shared" si="12"/>
        <v>43.5456</v>
      </c>
      <c r="BU285" s="12">
        <f t="shared" si="13"/>
        <v>31.103999999999999</v>
      </c>
      <c r="BV285" s="19">
        <v>44134</v>
      </c>
      <c r="BW285" s="13"/>
      <c r="BX285" s="13"/>
    </row>
    <row r="286" spans="1:76" ht="30" customHeight="1" x14ac:dyDescent="0.2">
      <c r="A286" s="15">
        <v>2020</v>
      </c>
      <c r="B286" s="14" t="s">
        <v>76</v>
      </c>
      <c r="C286" s="16" t="s">
        <v>77</v>
      </c>
      <c r="D286" s="8">
        <v>411</v>
      </c>
      <c r="E286" s="18" t="s">
        <v>180</v>
      </c>
      <c r="F286" s="7" t="s">
        <v>151</v>
      </c>
      <c r="G286" s="6">
        <v>2</v>
      </c>
      <c r="H286" s="6" t="s">
        <v>79</v>
      </c>
      <c r="I286" s="6">
        <v>26</v>
      </c>
      <c r="J286" s="6" t="s">
        <v>80</v>
      </c>
      <c r="K286" s="6">
        <v>2620</v>
      </c>
      <c r="L286" s="6" t="s">
        <v>667</v>
      </c>
      <c r="M286" s="6" t="s">
        <v>181</v>
      </c>
      <c r="N286" s="6" t="s">
        <v>668</v>
      </c>
      <c r="O286" s="6" t="s">
        <v>765</v>
      </c>
      <c r="P286" s="6" t="s">
        <v>766</v>
      </c>
      <c r="Q286" s="6" t="s">
        <v>185</v>
      </c>
      <c r="R286" s="6" t="s">
        <v>766</v>
      </c>
      <c r="S286" s="19">
        <v>44117</v>
      </c>
      <c r="T286" s="20">
        <v>24</v>
      </c>
      <c r="U286" s="20">
        <v>2.9</v>
      </c>
      <c r="V286" s="20">
        <v>7.6</v>
      </c>
      <c r="W286" s="20">
        <v>6.91</v>
      </c>
      <c r="X286" s="20">
        <v>7.85</v>
      </c>
      <c r="Y286" s="20">
        <v>132</v>
      </c>
      <c r="Z286" s="20">
        <v>190</v>
      </c>
      <c r="AA286" s="20">
        <v>18</v>
      </c>
      <c r="AB286" s="20">
        <v>18.739999999999998</v>
      </c>
      <c r="AC286" s="20">
        <v>43.5</v>
      </c>
      <c r="AD286" s="20">
        <v>9.75</v>
      </c>
      <c r="AE286" s="20" t="s">
        <v>88</v>
      </c>
      <c r="AF286" s="20" t="s">
        <v>88</v>
      </c>
      <c r="AG286" s="20">
        <v>24</v>
      </c>
      <c r="AH286" s="20" t="s">
        <v>690</v>
      </c>
      <c r="AI286" s="20">
        <v>0.99399999999999999</v>
      </c>
      <c r="AJ286" s="20">
        <v>4.629032258064516</v>
      </c>
      <c r="AK286" s="20">
        <v>8.1000000000000003E-2</v>
      </c>
      <c r="AL286" s="20">
        <v>19</v>
      </c>
      <c r="AM286" s="20" t="s">
        <v>690</v>
      </c>
      <c r="AN286" s="20">
        <v>5.58</v>
      </c>
      <c r="AO286" s="20" t="e">
        <v>#VALUE!</v>
      </c>
      <c r="AP286" s="20">
        <v>1.17</v>
      </c>
      <c r="AQ286" s="20" t="s">
        <v>89</v>
      </c>
      <c r="AR286" s="20" t="s">
        <v>88</v>
      </c>
      <c r="AS286" s="20" t="s">
        <v>88</v>
      </c>
      <c r="AT286" s="20" t="s">
        <v>88</v>
      </c>
      <c r="AU286" s="21">
        <v>161000</v>
      </c>
      <c r="AV286" s="20" t="s">
        <v>88</v>
      </c>
      <c r="AW286" s="20" t="s">
        <v>88</v>
      </c>
      <c r="AX286" s="20" t="s">
        <v>88</v>
      </c>
      <c r="AY286" s="20" t="s">
        <v>88</v>
      </c>
      <c r="AZ286" s="20" t="s">
        <v>88</v>
      </c>
      <c r="BA286" s="20" t="s">
        <v>88</v>
      </c>
      <c r="BB286" s="20" t="s">
        <v>88</v>
      </c>
      <c r="BC286" s="20" t="s">
        <v>88</v>
      </c>
      <c r="BD286" s="20" t="s">
        <v>88</v>
      </c>
      <c r="BE286" s="20" t="s">
        <v>88</v>
      </c>
      <c r="BF286" s="20" t="s">
        <v>88</v>
      </c>
      <c r="BG286" s="20" t="s">
        <v>88</v>
      </c>
      <c r="BH286" s="20" t="s">
        <v>88</v>
      </c>
      <c r="BI286" s="20" t="s">
        <v>88</v>
      </c>
      <c r="BJ286" s="20" t="s">
        <v>88</v>
      </c>
      <c r="BK286" s="20" t="s">
        <v>88</v>
      </c>
      <c r="BL286" s="20" t="s">
        <v>88</v>
      </c>
      <c r="BM286" s="20" t="s">
        <v>88</v>
      </c>
      <c r="BN286" s="20" t="s">
        <v>88</v>
      </c>
      <c r="BO286" s="20" t="s">
        <v>88</v>
      </c>
      <c r="BP286" s="20" t="s">
        <v>88</v>
      </c>
      <c r="BQ286" s="20" t="s">
        <v>88</v>
      </c>
      <c r="BR286" s="20" t="s">
        <v>88</v>
      </c>
      <c r="BS286" s="20" t="s">
        <v>88</v>
      </c>
      <c r="BT286" s="12">
        <f t="shared" si="12"/>
        <v>2.4429599999999998</v>
      </c>
      <c r="BU286" s="12">
        <f t="shared" si="13"/>
        <v>4.7606399999999995</v>
      </c>
      <c r="BV286" s="19">
        <v>44140</v>
      </c>
      <c r="BW286" s="13"/>
      <c r="BX286" s="13"/>
    </row>
    <row r="287" spans="1:76" ht="30" customHeight="1" x14ac:dyDescent="0.2">
      <c r="A287" s="16">
        <v>2020</v>
      </c>
      <c r="B287" s="14" t="s">
        <v>76</v>
      </c>
      <c r="C287" s="16" t="s">
        <v>77</v>
      </c>
      <c r="D287" s="8">
        <v>761</v>
      </c>
      <c r="E287" s="7" t="s">
        <v>198</v>
      </c>
      <c r="F287" s="7" t="s">
        <v>151</v>
      </c>
      <c r="G287" s="6">
        <v>2</v>
      </c>
      <c r="H287" s="6" t="s">
        <v>79</v>
      </c>
      <c r="I287" s="6">
        <v>26</v>
      </c>
      <c r="J287" s="6" t="s">
        <v>80</v>
      </c>
      <c r="K287" s="6">
        <v>2620</v>
      </c>
      <c r="L287" s="6" t="s">
        <v>667</v>
      </c>
      <c r="M287" s="6" t="s">
        <v>181</v>
      </c>
      <c r="N287" s="6" t="s">
        <v>668</v>
      </c>
      <c r="O287" s="6" t="s">
        <v>767</v>
      </c>
      <c r="P287" s="6" t="s">
        <v>200</v>
      </c>
      <c r="Q287" s="6" t="s">
        <v>201</v>
      </c>
      <c r="R287" s="6" t="s">
        <v>200</v>
      </c>
      <c r="S287" s="19">
        <v>44109</v>
      </c>
      <c r="T287" s="20">
        <v>24</v>
      </c>
      <c r="U287" s="20">
        <v>0.55000000000000004</v>
      </c>
      <c r="V287" s="20">
        <v>7.12</v>
      </c>
      <c r="W287" s="20">
        <v>7.06</v>
      </c>
      <c r="X287" s="20">
        <v>7.5</v>
      </c>
      <c r="Y287" s="15">
        <v>320</v>
      </c>
      <c r="Z287" s="20">
        <v>810</v>
      </c>
      <c r="AA287" s="22">
        <v>22.1</v>
      </c>
      <c r="AB287" s="20">
        <v>26.1</v>
      </c>
      <c r="AC287" s="20">
        <v>481</v>
      </c>
      <c r="AD287" s="20">
        <v>95.7</v>
      </c>
      <c r="AE287" s="20" t="s">
        <v>88</v>
      </c>
      <c r="AF287" s="20" t="s">
        <v>88</v>
      </c>
      <c r="AG287" s="20">
        <v>11</v>
      </c>
      <c r="AH287" s="20">
        <v>5.25</v>
      </c>
      <c r="AI287" s="20">
        <v>13.7</v>
      </c>
      <c r="AJ287" s="20">
        <v>9.1</v>
      </c>
      <c r="AK287" s="20" t="s">
        <v>671</v>
      </c>
      <c r="AL287" s="20">
        <v>123</v>
      </c>
      <c r="AM287" s="20">
        <v>1.5</v>
      </c>
      <c r="AN287" s="20">
        <v>39.1</v>
      </c>
      <c r="AO287" s="20">
        <v>17.788235294117648</v>
      </c>
      <c r="AP287" s="20">
        <v>5.89</v>
      </c>
      <c r="AQ287" s="20" t="s">
        <v>89</v>
      </c>
      <c r="AR287" s="20" t="s">
        <v>88</v>
      </c>
      <c r="AS287" s="20" t="s">
        <v>88</v>
      </c>
      <c r="AT287" s="20" t="s">
        <v>88</v>
      </c>
      <c r="AU287" s="21">
        <v>480000</v>
      </c>
      <c r="AV287" s="20" t="s">
        <v>88</v>
      </c>
      <c r="AW287" s="20" t="s">
        <v>88</v>
      </c>
      <c r="AX287" s="20" t="s">
        <v>88</v>
      </c>
      <c r="AY287" s="20" t="s">
        <v>88</v>
      </c>
      <c r="AZ287" s="20" t="s">
        <v>88</v>
      </c>
      <c r="BA287" s="20" t="s">
        <v>88</v>
      </c>
      <c r="BB287" s="20" t="s">
        <v>88</v>
      </c>
      <c r="BC287" s="20" t="s">
        <v>88</v>
      </c>
      <c r="BD287" s="20" t="s">
        <v>88</v>
      </c>
      <c r="BE287" s="20" t="s">
        <v>88</v>
      </c>
      <c r="BF287" s="20" t="s">
        <v>88</v>
      </c>
      <c r="BG287" s="20" t="s">
        <v>88</v>
      </c>
      <c r="BH287" s="20" t="s">
        <v>88</v>
      </c>
      <c r="BI287" s="20" t="s">
        <v>88</v>
      </c>
      <c r="BJ287" s="20" t="s">
        <v>88</v>
      </c>
      <c r="BK287" s="20" t="s">
        <v>88</v>
      </c>
      <c r="BL287" s="20" t="s">
        <v>88</v>
      </c>
      <c r="BM287" s="20" t="s">
        <v>88</v>
      </c>
      <c r="BN287" s="20" t="s">
        <v>88</v>
      </c>
      <c r="BO287" s="20" t="s">
        <v>88</v>
      </c>
      <c r="BP287" s="20" t="s">
        <v>88</v>
      </c>
      <c r="BQ287" s="20" t="s">
        <v>88</v>
      </c>
      <c r="BR287" s="20" t="s">
        <v>88</v>
      </c>
      <c r="BS287" s="20" t="s">
        <v>88</v>
      </c>
      <c r="BT287" s="12">
        <f t="shared" si="12"/>
        <v>4.547664000000001</v>
      </c>
      <c r="BU287" s="12">
        <f t="shared" si="13"/>
        <v>5.8449600000000004</v>
      </c>
      <c r="BV287" s="19">
        <v>44130</v>
      </c>
      <c r="BW287" s="13"/>
      <c r="BX287" s="13"/>
    </row>
    <row r="288" spans="1:76" ht="30" customHeight="1" x14ac:dyDescent="0.2">
      <c r="A288" s="16">
        <v>2020</v>
      </c>
      <c r="B288" s="14" t="s">
        <v>76</v>
      </c>
      <c r="C288" s="16" t="s">
        <v>77</v>
      </c>
      <c r="D288" s="8">
        <v>79</v>
      </c>
      <c r="E288" s="14" t="s">
        <v>484</v>
      </c>
      <c r="F288" s="14" t="s">
        <v>479</v>
      </c>
      <c r="G288" s="6">
        <v>2</v>
      </c>
      <c r="H288" s="6" t="s">
        <v>79</v>
      </c>
      <c r="I288" s="6">
        <v>27</v>
      </c>
      <c r="J288" s="6" t="s">
        <v>685</v>
      </c>
      <c r="K288" s="6">
        <v>2701</v>
      </c>
      <c r="L288" s="6" t="s">
        <v>703</v>
      </c>
      <c r="M288" s="6" t="s">
        <v>100</v>
      </c>
      <c r="N288" s="6" t="s">
        <v>704</v>
      </c>
      <c r="O288" s="6" t="s">
        <v>705</v>
      </c>
      <c r="P288" s="6" t="s">
        <v>706</v>
      </c>
      <c r="Q288" s="6" t="s">
        <v>102</v>
      </c>
      <c r="R288" s="6" t="s">
        <v>706</v>
      </c>
      <c r="S288" s="19">
        <v>44097</v>
      </c>
      <c r="T288" s="20">
        <v>24</v>
      </c>
      <c r="U288" s="20">
        <v>0.53</v>
      </c>
      <c r="V288" s="20">
        <v>7.7</v>
      </c>
      <c r="W288" s="20">
        <v>7.85</v>
      </c>
      <c r="X288" s="20">
        <v>8.9</v>
      </c>
      <c r="Y288" s="15">
        <v>265</v>
      </c>
      <c r="Z288" s="20">
        <v>901</v>
      </c>
      <c r="AA288" s="22">
        <v>21</v>
      </c>
      <c r="AB288" s="20">
        <v>24.3</v>
      </c>
      <c r="AC288" s="20">
        <v>621</v>
      </c>
      <c r="AD288" s="20">
        <v>333</v>
      </c>
      <c r="AE288" s="20" t="s">
        <v>88</v>
      </c>
      <c r="AF288" s="20" t="s">
        <v>88</v>
      </c>
      <c r="AG288" s="20">
        <v>46</v>
      </c>
      <c r="AH288" s="20">
        <v>5.93</v>
      </c>
      <c r="AI288" s="20">
        <v>16.100000000000001</v>
      </c>
      <c r="AJ288" s="20">
        <v>10.590322580645161</v>
      </c>
      <c r="AK288" s="20" t="s">
        <v>760</v>
      </c>
      <c r="AL288" s="20">
        <v>223</v>
      </c>
      <c r="AM288" s="20">
        <v>2</v>
      </c>
      <c r="AN288" s="20">
        <v>37.299999999999997</v>
      </c>
      <c r="AO288" s="20">
        <v>21.247058823529411</v>
      </c>
      <c r="AP288" s="20">
        <v>4.62</v>
      </c>
      <c r="AQ288" s="20" t="s">
        <v>89</v>
      </c>
      <c r="AR288" s="20" t="s">
        <v>88</v>
      </c>
      <c r="AS288" s="20" t="s">
        <v>88</v>
      </c>
      <c r="AT288" s="20" t="s">
        <v>88</v>
      </c>
      <c r="AU288" s="21">
        <v>8866000</v>
      </c>
      <c r="AV288" s="20" t="s">
        <v>88</v>
      </c>
      <c r="AW288" s="20" t="s">
        <v>88</v>
      </c>
      <c r="AX288" s="20" t="s">
        <v>88</v>
      </c>
      <c r="AY288" s="20" t="s">
        <v>88</v>
      </c>
      <c r="AZ288" s="20" t="s">
        <v>88</v>
      </c>
      <c r="BA288" s="20" t="s">
        <v>88</v>
      </c>
      <c r="BB288" s="20" t="s">
        <v>88</v>
      </c>
      <c r="BC288" s="20" t="s">
        <v>88</v>
      </c>
      <c r="BD288" s="20" t="s">
        <v>88</v>
      </c>
      <c r="BE288" s="20" t="s">
        <v>88</v>
      </c>
      <c r="BF288" s="20" t="s">
        <v>88</v>
      </c>
      <c r="BG288" s="20" t="s">
        <v>88</v>
      </c>
      <c r="BH288" s="20" t="s">
        <v>88</v>
      </c>
      <c r="BI288" s="20" t="s">
        <v>88</v>
      </c>
      <c r="BJ288" s="20" t="s">
        <v>88</v>
      </c>
      <c r="BK288" s="20" t="s">
        <v>88</v>
      </c>
      <c r="BL288" s="20" t="s">
        <v>88</v>
      </c>
      <c r="BM288" s="20" t="s">
        <v>88</v>
      </c>
      <c r="BN288" s="20" t="s">
        <v>88</v>
      </c>
      <c r="BO288" s="20" t="s">
        <v>88</v>
      </c>
      <c r="BP288" s="20" t="s">
        <v>88</v>
      </c>
      <c r="BQ288" s="20" t="s">
        <v>88</v>
      </c>
      <c r="BR288" s="20" t="s">
        <v>88</v>
      </c>
      <c r="BS288" s="20" t="s">
        <v>88</v>
      </c>
      <c r="BT288" s="12">
        <f t="shared" si="12"/>
        <v>15.248736000000001</v>
      </c>
      <c r="BU288" s="12">
        <f t="shared" si="13"/>
        <v>10.211615999999999</v>
      </c>
      <c r="BV288" s="19">
        <v>44125</v>
      </c>
      <c r="BW288" s="13"/>
      <c r="BX288" s="13"/>
    </row>
    <row r="289" spans="1:76" ht="30" customHeight="1" x14ac:dyDescent="0.2">
      <c r="A289" s="15">
        <v>2020</v>
      </c>
      <c r="B289" s="14" t="s">
        <v>76</v>
      </c>
      <c r="C289" s="16" t="s">
        <v>77</v>
      </c>
      <c r="D289" s="8">
        <v>308</v>
      </c>
      <c r="E289" s="14" t="s">
        <v>768</v>
      </c>
      <c r="F289" s="14" t="s">
        <v>479</v>
      </c>
      <c r="G289" s="6">
        <v>2</v>
      </c>
      <c r="H289" s="6" t="s">
        <v>79</v>
      </c>
      <c r="I289" s="6">
        <v>27</v>
      </c>
      <c r="J289" s="6" t="s">
        <v>685</v>
      </c>
      <c r="K289" s="6">
        <v>2701</v>
      </c>
      <c r="L289" s="6" t="s">
        <v>703</v>
      </c>
      <c r="M289" s="6" t="s">
        <v>100</v>
      </c>
      <c r="N289" s="6" t="s">
        <v>704</v>
      </c>
      <c r="O289" s="6" t="s">
        <v>705</v>
      </c>
      <c r="P289" s="6" t="s">
        <v>706</v>
      </c>
      <c r="Q289" s="6" t="s">
        <v>102</v>
      </c>
      <c r="R289" s="6" t="s">
        <v>706</v>
      </c>
      <c r="S289" s="19">
        <v>44093</v>
      </c>
      <c r="T289" s="20">
        <v>24</v>
      </c>
      <c r="U289" s="20">
        <v>0.55000000000000004</v>
      </c>
      <c r="V289" s="20">
        <v>6.28</v>
      </c>
      <c r="W289" s="20">
        <v>5.99</v>
      </c>
      <c r="X289" s="20">
        <v>6.66</v>
      </c>
      <c r="Y289" s="15">
        <v>332</v>
      </c>
      <c r="Z289" s="20">
        <v>751</v>
      </c>
      <c r="AA289" s="22">
        <v>19.5</v>
      </c>
      <c r="AB289" s="20">
        <v>26.1</v>
      </c>
      <c r="AC289" s="20">
        <v>224</v>
      </c>
      <c r="AD289" s="20">
        <v>4.95</v>
      </c>
      <c r="AE289" s="20" t="s">
        <v>88</v>
      </c>
      <c r="AF289" s="20" t="s">
        <v>88</v>
      </c>
      <c r="AG289" s="20">
        <v>20</v>
      </c>
      <c r="AH289" s="20">
        <v>3.5</v>
      </c>
      <c r="AI289" s="20">
        <v>10.1</v>
      </c>
      <c r="AJ289" s="20">
        <v>8.2870967741935502</v>
      </c>
      <c r="AK289" s="20" t="s">
        <v>671</v>
      </c>
      <c r="AL289" s="20">
        <v>50</v>
      </c>
      <c r="AM289" s="20">
        <v>0.9</v>
      </c>
      <c r="AN289" s="20">
        <v>31.8</v>
      </c>
      <c r="AO289" s="20">
        <v>19.023529411764709</v>
      </c>
      <c r="AP289" s="20">
        <v>4.76</v>
      </c>
      <c r="AQ289" s="20" t="s">
        <v>89</v>
      </c>
      <c r="AR289" s="20" t="s">
        <v>88</v>
      </c>
      <c r="AS289" s="20" t="s">
        <v>88</v>
      </c>
      <c r="AT289" s="20" t="s">
        <v>88</v>
      </c>
      <c r="AU289" s="21">
        <v>21430000</v>
      </c>
      <c r="AV289" s="20" t="s">
        <v>88</v>
      </c>
      <c r="AW289" s="20" t="s">
        <v>88</v>
      </c>
      <c r="AX289" s="20" t="s">
        <v>88</v>
      </c>
      <c r="AY289" s="20" t="s">
        <v>88</v>
      </c>
      <c r="AZ289" s="20" t="s">
        <v>88</v>
      </c>
      <c r="BA289" s="20" t="s">
        <v>88</v>
      </c>
      <c r="BB289" s="20" t="s">
        <v>88</v>
      </c>
      <c r="BC289" s="20" t="s">
        <v>88</v>
      </c>
      <c r="BD289" s="20" t="s">
        <v>88</v>
      </c>
      <c r="BE289" s="20" t="s">
        <v>88</v>
      </c>
      <c r="BF289" s="20" t="s">
        <v>88</v>
      </c>
      <c r="BG289" s="20" t="s">
        <v>88</v>
      </c>
      <c r="BH289" s="20" t="s">
        <v>88</v>
      </c>
      <c r="BI289" s="20" t="s">
        <v>88</v>
      </c>
      <c r="BJ289" s="20" t="s">
        <v>88</v>
      </c>
      <c r="BK289" s="20" t="s">
        <v>88</v>
      </c>
      <c r="BL289" s="20" t="s">
        <v>88</v>
      </c>
      <c r="BM289" s="20" t="s">
        <v>88</v>
      </c>
      <c r="BN289" s="20" t="s">
        <v>88</v>
      </c>
      <c r="BO289" s="20" t="s">
        <v>88</v>
      </c>
      <c r="BP289" s="20" t="s">
        <v>88</v>
      </c>
      <c r="BQ289" s="20" t="s">
        <v>88</v>
      </c>
      <c r="BR289" s="20" t="s">
        <v>88</v>
      </c>
      <c r="BS289" s="20" t="s">
        <v>88</v>
      </c>
      <c r="BT289" s="12">
        <f t="shared" si="12"/>
        <v>0.23522400000000002</v>
      </c>
      <c r="BU289" s="12">
        <f t="shared" si="13"/>
        <v>2.3759999999999999</v>
      </c>
      <c r="BV289" s="19">
        <v>44125</v>
      </c>
      <c r="BW289" s="13"/>
      <c r="BX289" s="13"/>
    </row>
    <row r="290" spans="1:76" ht="30" customHeight="1" x14ac:dyDescent="0.2">
      <c r="A290" s="16">
        <v>2020</v>
      </c>
      <c r="B290" s="14" t="s">
        <v>76</v>
      </c>
      <c r="C290" s="16" t="s">
        <v>77</v>
      </c>
      <c r="D290" s="8">
        <v>1</v>
      </c>
      <c r="E290" s="14" t="s">
        <v>481</v>
      </c>
      <c r="F290" s="14" t="s">
        <v>479</v>
      </c>
      <c r="G290" s="6">
        <v>2</v>
      </c>
      <c r="H290" s="6" t="s">
        <v>79</v>
      </c>
      <c r="I290" s="6">
        <v>27</v>
      </c>
      <c r="J290" s="6" t="s">
        <v>685</v>
      </c>
      <c r="K290" s="6">
        <v>2701</v>
      </c>
      <c r="L290" s="6" t="s">
        <v>703</v>
      </c>
      <c r="M290" s="6" t="s">
        <v>100</v>
      </c>
      <c r="N290" s="6" t="s">
        <v>704</v>
      </c>
      <c r="O290" s="6" t="s">
        <v>769</v>
      </c>
      <c r="P290" s="6" t="s">
        <v>770</v>
      </c>
      <c r="Q290" s="6" t="s">
        <v>482</v>
      </c>
      <c r="R290" s="6" t="s">
        <v>770</v>
      </c>
      <c r="S290" s="19">
        <v>44091</v>
      </c>
      <c r="T290" s="20">
        <v>24</v>
      </c>
      <c r="U290" s="20">
        <v>0.33</v>
      </c>
      <c r="V290" s="20">
        <v>7.3</v>
      </c>
      <c r="W290" s="20">
        <v>7.09</v>
      </c>
      <c r="X290" s="20">
        <v>7.67</v>
      </c>
      <c r="Y290" s="15">
        <v>615</v>
      </c>
      <c r="Z290" s="20">
        <v>861</v>
      </c>
      <c r="AA290" s="22">
        <v>17.600000000000001</v>
      </c>
      <c r="AB290" s="20">
        <v>21.7</v>
      </c>
      <c r="AC290" s="20">
        <v>367</v>
      </c>
      <c r="AD290" s="20">
        <v>208</v>
      </c>
      <c r="AE290" s="20" t="s">
        <v>88</v>
      </c>
      <c r="AF290" s="20" t="s">
        <v>88</v>
      </c>
      <c r="AG290" s="20">
        <v>41</v>
      </c>
      <c r="AH290" s="20">
        <v>2.39</v>
      </c>
      <c r="AI290" s="20">
        <v>21.6</v>
      </c>
      <c r="AJ290" s="20">
        <v>11.606451612903227</v>
      </c>
      <c r="AK290" s="20" t="s">
        <v>760</v>
      </c>
      <c r="AL290" s="20">
        <v>92</v>
      </c>
      <c r="AM290" s="20">
        <v>0.5</v>
      </c>
      <c r="AN290" s="20">
        <v>53.7</v>
      </c>
      <c r="AO290" s="20">
        <v>31.45882352941177</v>
      </c>
      <c r="AP290" s="20">
        <v>6.98</v>
      </c>
      <c r="AQ290" s="20" t="s">
        <v>89</v>
      </c>
      <c r="AR290" s="20" t="s">
        <v>88</v>
      </c>
      <c r="AS290" s="20" t="s">
        <v>88</v>
      </c>
      <c r="AT290" s="20" t="s">
        <v>88</v>
      </c>
      <c r="AU290" s="21">
        <v>3985500</v>
      </c>
      <c r="AV290" s="20" t="s">
        <v>88</v>
      </c>
      <c r="AW290" s="20" t="s">
        <v>88</v>
      </c>
      <c r="AX290" s="20" t="s">
        <v>88</v>
      </c>
      <c r="AY290" s="20" t="s">
        <v>88</v>
      </c>
      <c r="AZ290" s="20" t="s">
        <v>88</v>
      </c>
      <c r="BA290" s="20" t="s">
        <v>88</v>
      </c>
      <c r="BB290" s="20" t="s">
        <v>88</v>
      </c>
      <c r="BC290" s="20" t="s">
        <v>88</v>
      </c>
      <c r="BD290" s="20" t="s">
        <v>88</v>
      </c>
      <c r="BE290" s="20" t="s">
        <v>88</v>
      </c>
      <c r="BF290" s="20" t="s">
        <v>88</v>
      </c>
      <c r="BG290" s="20" t="s">
        <v>88</v>
      </c>
      <c r="BH290" s="20" t="s">
        <v>88</v>
      </c>
      <c r="BI290" s="20" t="s">
        <v>88</v>
      </c>
      <c r="BJ290" s="20" t="s">
        <v>88</v>
      </c>
      <c r="BK290" s="20" t="s">
        <v>88</v>
      </c>
      <c r="BL290" s="20" t="s">
        <v>88</v>
      </c>
      <c r="BM290" s="20" t="s">
        <v>88</v>
      </c>
      <c r="BN290" s="20" t="s">
        <v>88</v>
      </c>
      <c r="BO290" s="20" t="s">
        <v>88</v>
      </c>
      <c r="BP290" s="20" t="s">
        <v>88</v>
      </c>
      <c r="BQ290" s="20" t="s">
        <v>88</v>
      </c>
      <c r="BR290" s="20" t="s">
        <v>88</v>
      </c>
      <c r="BS290" s="20" t="s">
        <v>88</v>
      </c>
      <c r="BT290" s="12">
        <f t="shared" si="12"/>
        <v>5.9304960000000007</v>
      </c>
      <c r="BU290" s="12">
        <f t="shared" si="13"/>
        <v>2.6231039999999997</v>
      </c>
      <c r="BV290" s="19">
        <v>44125</v>
      </c>
      <c r="BW290" s="13"/>
      <c r="BX290" s="13"/>
    </row>
    <row r="291" spans="1:76" ht="30" customHeight="1" x14ac:dyDescent="0.2">
      <c r="A291" s="16">
        <v>2020</v>
      </c>
      <c r="B291" s="14" t="s">
        <v>76</v>
      </c>
      <c r="C291" s="16" t="s">
        <v>77</v>
      </c>
      <c r="D291" s="8">
        <v>212</v>
      </c>
      <c r="E291" s="14" t="s">
        <v>478</v>
      </c>
      <c r="F291" s="14" t="s">
        <v>479</v>
      </c>
      <c r="G291" s="6">
        <v>2</v>
      </c>
      <c r="H291" s="6" t="s">
        <v>79</v>
      </c>
      <c r="I291" s="6">
        <v>27</v>
      </c>
      <c r="J291" s="6" t="s">
        <v>685</v>
      </c>
      <c r="K291" s="6">
        <v>2701</v>
      </c>
      <c r="L291" s="6" t="s">
        <v>703</v>
      </c>
      <c r="M291" s="6" t="s">
        <v>100</v>
      </c>
      <c r="N291" s="6" t="s">
        <v>704</v>
      </c>
      <c r="O291" s="6" t="s">
        <v>771</v>
      </c>
      <c r="P291" s="6" t="s">
        <v>772</v>
      </c>
      <c r="Q291" s="6" t="s">
        <v>773</v>
      </c>
      <c r="R291" s="6" t="s">
        <v>772</v>
      </c>
      <c r="S291" s="19">
        <v>44093</v>
      </c>
      <c r="T291" s="20">
        <v>24</v>
      </c>
      <c r="U291" s="20">
        <v>0.68</v>
      </c>
      <c r="V291" s="20">
        <v>8.23</v>
      </c>
      <c r="W291" s="20">
        <v>6.58</v>
      </c>
      <c r="X291" s="20">
        <v>8.99</v>
      </c>
      <c r="Y291" s="15">
        <v>405</v>
      </c>
      <c r="Z291" s="20">
        <v>1031</v>
      </c>
      <c r="AA291" s="22">
        <v>20.2</v>
      </c>
      <c r="AB291" s="20">
        <v>24.8</v>
      </c>
      <c r="AC291" s="20">
        <v>731</v>
      </c>
      <c r="AD291" s="20">
        <v>476</v>
      </c>
      <c r="AE291" s="20" t="s">
        <v>88</v>
      </c>
      <c r="AF291" s="20" t="s">
        <v>88</v>
      </c>
      <c r="AG291" s="20">
        <v>74</v>
      </c>
      <c r="AH291" s="20">
        <v>4.88</v>
      </c>
      <c r="AI291" s="20">
        <v>7.61</v>
      </c>
      <c r="AJ291" s="20">
        <v>19.351612903225806</v>
      </c>
      <c r="AK291" s="20" t="s">
        <v>671</v>
      </c>
      <c r="AL291" s="20">
        <v>378</v>
      </c>
      <c r="AM291" s="20">
        <v>6</v>
      </c>
      <c r="AN291" s="20">
        <v>87.4</v>
      </c>
      <c r="AO291" s="20">
        <v>46.117647058823529</v>
      </c>
      <c r="AP291" s="20">
        <v>11.2</v>
      </c>
      <c r="AQ291" s="20" t="s">
        <v>691</v>
      </c>
      <c r="AR291" s="20" t="s">
        <v>88</v>
      </c>
      <c r="AS291" s="20" t="s">
        <v>88</v>
      </c>
      <c r="AT291" s="20" t="s">
        <v>88</v>
      </c>
      <c r="AU291" s="21">
        <v>24810000</v>
      </c>
      <c r="AV291" s="20" t="s">
        <v>88</v>
      </c>
      <c r="AW291" s="20" t="s">
        <v>88</v>
      </c>
      <c r="AX291" s="20" t="s">
        <v>88</v>
      </c>
      <c r="AY291" s="20" t="s">
        <v>88</v>
      </c>
      <c r="AZ291" s="20" t="s">
        <v>88</v>
      </c>
      <c r="BA291" s="20" t="s">
        <v>88</v>
      </c>
      <c r="BB291" s="20" t="s">
        <v>88</v>
      </c>
      <c r="BC291" s="20" t="s">
        <v>88</v>
      </c>
      <c r="BD291" s="20" t="s">
        <v>88</v>
      </c>
      <c r="BE291" s="20" t="s">
        <v>88</v>
      </c>
      <c r="BF291" s="20" t="s">
        <v>88</v>
      </c>
      <c r="BG291" s="20" t="s">
        <v>88</v>
      </c>
      <c r="BH291" s="20" t="s">
        <v>88</v>
      </c>
      <c r="BI291" s="20" t="s">
        <v>88</v>
      </c>
      <c r="BJ291" s="20" t="s">
        <v>88</v>
      </c>
      <c r="BK291" s="20" t="s">
        <v>88</v>
      </c>
      <c r="BL291" s="20" t="s">
        <v>88</v>
      </c>
      <c r="BM291" s="20" t="s">
        <v>88</v>
      </c>
      <c r="BN291" s="20" t="s">
        <v>88</v>
      </c>
      <c r="BO291" s="20" t="s">
        <v>88</v>
      </c>
      <c r="BP291" s="20" t="s">
        <v>88</v>
      </c>
      <c r="BQ291" s="20" t="s">
        <v>88</v>
      </c>
      <c r="BR291" s="20" t="s">
        <v>88</v>
      </c>
      <c r="BS291" s="20" t="s">
        <v>88</v>
      </c>
      <c r="BT291" s="12">
        <f t="shared" si="12"/>
        <v>27.965952000000001</v>
      </c>
      <c r="BU291" s="12">
        <f t="shared" si="13"/>
        <v>22.208255999999999</v>
      </c>
      <c r="BV291" s="19">
        <v>44125</v>
      </c>
      <c r="BW291" s="13"/>
      <c r="BX291" s="13"/>
    </row>
    <row r="292" spans="1:76" ht="30" customHeight="1" x14ac:dyDescent="0.2">
      <c r="A292" s="15">
        <v>2020</v>
      </c>
      <c r="B292" s="14" t="s">
        <v>76</v>
      </c>
      <c r="C292" s="16" t="s">
        <v>77</v>
      </c>
      <c r="D292" s="8">
        <v>212</v>
      </c>
      <c r="E292" s="14" t="s">
        <v>478</v>
      </c>
      <c r="F292" s="14" t="s">
        <v>479</v>
      </c>
      <c r="G292" s="6">
        <v>2</v>
      </c>
      <c r="H292" s="6" t="s">
        <v>79</v>
      </c>
      <c r="I292" s="6">
        <v>27</v>
      </c>
      <c r="J292" s="6" t="s">
        <v>685</v>
      </c>
      <c r="K292" s="6">
        <v>2701</v>
      </c>
      <c r="L292" s="6" t="s">
        <v>703</v>
      </c>
      <c r="M292" s="6" t="s">
        <v>100</v>
      </c>
      <c r="N292" s="6" t="s">
        <v>704</v>
      </c>
      <c r="O292" s="6" t="s">
        <v>705</v>
      </c>
      <c r="P292" s="6" t="s">
        <v>706</v>
      </c>
      <c r="Q292" s="6" t="s">
        <v>102</v>
      </c>
      <c r="R292" s="6" t="s">
        <v>706</v>
      </c>
      <c r="S292" s="19">
        <v>44096</v>
      </c>
      <c r="T292" s="20">
        <v>24</v>
      </c>
      <c r="U292" s="20">
        <v>13.38</v>
      </c>
      <c r="V292" s="20">
        <v>8.0299999999999994</v>
      </c>
      <c r="W292" s="20">
        <v>7.27</v>
      </c>
      <c r="X292" s="20">
        <v>8.68</v>
      </c>
      <c r="Y292" s="15">
        <v>206</v>
      </c>
      <c r="Z292" s="20">
        <v>3999</v>
      </c>
      <c r="AA292" s="22">
        <v>21.5</v>
      </c>
      <c r="AB292" s="20">
        <v>28.3</v>
      </c>
      <c r="AC292" s="20">
        <v>212</v>
      </c>
      <c r="AD292" s="20">
        <v>60.8</v>
      </c>
      <c r="AE292" s="20" t="s">
        <v>88</v>
      </c>
      <c r="AF292" s="20" t="s">
        <v>88</v>
      </c>
      <c r="AG292" s="20">
        <v>20</v>
      </c>
      <c r="AH292" s="20">
        <v>4.12</v>
      </c>
      <c r="AI292" s="20">
        <v>2.1</v>
      </c>
      <c r="AJ292" s="20">
        <v>11.877419354838709</v>
      </c>
      <c r="AK292" s="20">
        <v>6.7000000000000004E-2</v>
      </c>
      <c r="AL292" s="20">
        <v>108</v>
      </c>
      <c r="AM292" s="20">
        <v>1.8</v>
      </c>
      <c r="AN292" s="20" t="s">
        <v>89</v>
      </c>
      <c r="AO292" s="20">
        <v>6.4152941176470586</v>
      </c>
      <c r="AP292" s="20">
        <v>2.79</v>
      </c>
      <c r="AQ292" s="20" t="s">
        <v>691</v>
      </c>
      <c r="AR292" s="20" t="s">
        <v>88</v>
      </c>
      <c r="AS292" s="20" t="s">
        <v>88</v>
      </c>
      <c r="AT292" s="20" t="s">
        <v>88</v>
      </c>
      <c r="AU292" s="21">
        <v>249000</v>
      </c>
      <c r="AV292" s="20" t="s">
        <v>88</v>
      </c>
      <c r="AW292" s="20" t="s">
        <v>88</v>
      </c>
      <c r="AX292" s="20" t="s">
        <v>88</v>
      </c>
      <c r="AY292" s="20" t="s">
        <v>88</v>
      </c>
      <c r="AZ292" s="20" t="s">
        <v>88</v>
      </c>
      <c r="BA292" s="20" t="s">
        <v>88</v>
      </c>
      <c r="BB292" s="20" t="s">
        <v>88</v>
      </c>
      <c r="BC292" s="20" t="s">
        <v>88</v>
      </c>
      <c r="BD292" s="20" t="s">
        <v>88</v>
      </c>
      <c r="BE292" s="20" t="s">
        <v>88</v>
      </c>
      <c r="BF292" s="20" t="s">
        <v>88</v>
      </c>
      <c r="BG292" s="20" t="s">
        <v>88</v>
      </c>
      <c r="BH292" s="20" t="s">
        <v>88</v>
      </c>
      <c r="BI292" s="20" t="s">
        <v>88</v>
      </c>
      <c r="BJ292" s="20" t="s">
        <v>88</v>
      </c>
      <c r="BK292" s="20" t="s">
        <v>88</v>
      </c>
      <c r="BL292" s="20" t="s">
        <v>88</v>
      </c>
      <c r="BM292" s="20" t="s">
        <v>88</v>
      </c>
      <c r="BN292" s="20" t="s">
        <v>88</v>
      </c>
      <c r="BO292" s="20" t="s">
        <v>88</v>
      </c>
      <c r="BP292" s="20" t="s">
        <v>88</v>
      </c>
      <c r="BQ292" s="20" t="s">
        <v>88</v>
      </c>
      <c r="BR292" s="20" t="s">
        <v>88</v>
      </c>
      <c r="BS292" s="20" t="s">
        <v>88</v>
      </c>
      <c r="BT292" s="12">
        <f t="shared" si="12"/>
        <v>70.286745600000003</v>
      </c>
      <c r="BU292" s="12">
        <f t="shared" si="13"/>
        <v>124.851456</v>
      </c>
      <c r="BV292" s="19">
        <v>44125</v>
      </c>
      <c r="BW292" s="13"/>
      <c r="BX292" s="13"/>
    </row>
    <row r="293" spans="1:76" ht="30" customHeight="1" x14ac:dyDescent="0.2">
      <c r="A293" s="16">
        <v>2020</v>
      </c>
      <c r="B293" s="14" t="s">
        <v>76</v>
      </c>
      <c r="C293" s="16" t="s">
        <v>77</v>
      </c>
      <c r="D293" s="8">
        <v>282</v>
      </c>
      <c r="E293" s="14" t="s">
        <v>106</v>
      </c>
      <c r="F293" s="14" t="s">
        <v>107</v>
      </c>
      <c r="G293" s="6">
        <v>2</v>
      </c>
      <c r="H293" s="6" t="s">
        <v>79</v>
      </c>
      <c r="I293" s="6">
        <v>26</v>
      </c>
      <c r="J293" s="6" t="s">
        <v>80</v>
      </c>
      <c r="K293" s="6">
        <v>2620</v>
      </c>
      <c r="L293" s="6" t="s">
        <v>667</v>
      </c>
      <c r="M293" s="6" t="s">
        <v>82</v>
      </c>
      <c r="N293" s="6" t="s">
        <v>721</v>
      </c>
      <c r="O293" s="6" t="s">
        <v>774</v>
      </c>
      <c r="P293" s="6" t="s">
        <v>109</v>
      </c>
      <c r="Q293" s="6" t="s">
        <v>775</v>
      </c>
      <c r="R293" s="6" t="s">
        <v>109</v>
      </c>
      <c r="S293" s="19">
        <v>44100</v>
      </c>
      <c r="T293" s="20">
        <v>24</v>
      </c>
      <c r="U293" s="20">
        <v>4.12</v>
      </c>
      <c r="V293" s="20">
        <v>8.4700000000000006</v>
      </c>
      <c r="W293" s="20">
        <v>7.6</v>
      </c>
      <c r="X293" s="20">
        <v>8.6999999999999993</v>
      </c>
      <c r="Y293" s="15">
        <v>307</v>
      </c>
      <c r="Z293" s="20">
        <v>750</v>
      </c>
      <c r="AA293" s="22">
        <v>20.399999999999999</v>
      </c>
      <c r="AB293" s="20">
        <v>24.1</v>
      </c>
      <c r="AC293" s="20">
        <v>102</v>
      </c>
      <c r="AD293" s="20">
        <v>50</v>
      </c>
      <c r="AE293" s="20" t="s">
        <v>88</v>
      </c>
      <c r="AF293" s="20" t="s">
        <v>88</v>
      </c>
      <c r="AG293" s="20" t="s">
        <v>89</v>
      </c>
      <c r="AH293" s="20">
        <v>0.69</v>
      </c>
      <c r="AI293" s="20">
        <v>1.25</v>
      </c>
      <c r="AJ293" s="20">
        <v>3.4322580645161289</v>
      </c>
      <c r="AK293" s="20" t="s">
        <v>671</v>
      </c>
      <c r="AL293" s="20">
        <v>39</v>
      </c>
      <c r="AM293" s="20">
        <v>0.1</v>
      </c>
      <c r="AN293" s="20">
        <v>7.35</v>
      </c>
      <c r="AO293" s="20">
        <v>4.5870588235294116</v>
      </c>
      <c r="AP293" s="20">
        <v>1.92</v>
      </c>
      <c r="AQ293" s="20" t="s">
        <v>691</v>
      </c>
      <c r="AR293" s="20" t="s">
        <v>88</v>
      </c>
      <c r="AS293" s="20" t="s">
        <v>88</v>
      </c>
      <c r="AT293" s="20" t="s">
        <v>88</v>
      </c>
      <c r="AU293" s="21">
        <v>1656000</v>
      </c>
      <c r="AV293" s="20" t="s">
        <v>88</v>
      </c>
      <c r="AW293" s="20" t="s">
        <v>88</v>
      </c>
      <c r="AX293" s="20" t="s">
        <v>88</v>
      </c>
      <c r="AY293" s="20" t="s">
        <v>88</v>
      </c>
      <c r="AZ293" s="20" t="s">
        <v>88</v>
      </c>
      <c r="BA293" s="20" t="s">
        <v>88</v>
      </c>
      <c r="BB293" s="20" t="s">
        <v>88</v>
      </c>
      <c r="BC293" s="20" t="s">
        <v>88</v>
      </c>
      <c r="BD293" s="20" t="s">
        <v>88</v>
      </c>
      <c r="BE293" s="20" t="s">
        <v>88</v>
      </c>
      <c r="BF293" s="20" t="s">
        <v>88</v>
      </c>
      <c r="BG293" s="20" t="s">
        <v>88</v>
      </c>
      <c r="BH293" s="20" t="s">
        <v>88</v>
      </c>
      <c r="BI293" s="20" t="s">
        <v>88</v>
      </c>
      <c r="BJ293" s="20" t="s">
        <v>88</v>
      </c>
      <c r="BK293" s="20" t="s">
        <v>88</v>
      </c>
      <c r="BL293" s="20" t="s">
        <v>88</v>
      </c>
      <c r="BM293" s="20" t="s">
        <v>88</v>
      </c>
      <c r="BN293" s="20" t="s">
        <v>88</v>
      </c>
      <c r="BO293" s="20" t="s">
        <v>88</v>
      </c>
      <c r="BP293" s="20" t="s">
        <v>88</v>
      </c>
      <c r="BQ293" s="20" t="s">
        <v>88</v>
      </c>
      <c r="BR293" s="20" t="s">
        <v>88</v>
      </c>
      <c r="BS293" s="20" t="s">
        <v>88</v>
      </c>
      <c r="BT293" s="12">
        <f t="shared" si="12"/>
        <v>17.798400000000001</v>
      </c>
      <c r="BU293" s="12">
        <f t="shared" si="13"/>
        <v>13.882751999999998</v>
      </c>
      <c r="BV293" s="19">
        <v>44125</v>
      </c>
      <c r="BW293" s="13"/>
      <c r="BX293" s="13"/>
    </row>
    <row r="294" spans="1:76" ht="30" customHeight="1" x14ac:dyDescent="0.2">
      <c r="A294" s="16">
        <v>2020</v>
      </c>
      <c r="B294" s="14" t="s">
        <v>76</v>
      </c>
      <c r="C294" s="16" t="s">
        <v>77</v>
      </c>
      <c r="D294" s="8">
        <v>282</v>
      </c>
      <c r="E294" s="14" t="s">
        <v>106</v>
      </c>
      <c r="F294" s="14" t="s">
        <v>107</v>
      </c>
      <c r="G294" s="6">
        <v>2</v>
      </c>
      <c r="H294" s="6" t="s">
        <v>79</v>
      </c>
      <c r="I294" s="6">
        <v>26</v>
      </c>
      <c r="J294" s="6" t="s">
        <v>80</v>
      </c>
      <c r="K294" s="6">
        <v>2620</v>
      </c>
      <c r="L294" s="6" t="s">
        <v>667</v>
      </c>
      <c r="M294" s="6" t="s">
        <v>82</v>
      </c>
      <c r="N294" s="6" t="s">
        <v>721</v>
      </c>
      <c r="O294" s="6" t="s">
        <v>776</v>
      </c>
      <c r="P294" s="6" t="s">
        <v>448</v>
      </c>
      <c r="Q294" s="6" t="s">
        <v>777</v>
      </c>
      <c r="R294" s="6" t="s">
        <v>778</v>
      </c>
      <c r="S294" s="19">
        <v>44102</v>
      </c>
      <c r="T294" s="20">
        <v>24</v>
      </c>
      <c r="U294" s="20">
        <v>1.45</v>
      </c>
      <c r="V294" s="22">
        <v>7.5</v>
      </c>
      <c r="W294" s="20">
        <v>7.1</v>
      </c>
      <c r="X294" s="20">
        <v>8</v>
      </c>
      <c r="Y294" s="15">
        <v>200</v>
      </c>
      <c r="Z294" s="20">
        <v>560</v>
      </c>
      <c r="AA294" s="22">
        <v>18.5</v>
      </c>
      <c r="AB294" s="20">
        <v>27</v>
      </c>
      <c r="AC294" s="20">
        <v>122</v>
      </c>
      <c r="AD294" s="20">
        <v>71.599999999999994</v>
      </c>
      <c r="AE294" s="20" t="s">
        <v>88</v>
      </c>
      <c r="AF294" s="20" t="s">
        <v>88</v>
      </c>
      <c r="AG294" s="20" t="s">
        <v>89</v>
      </c>
      <c r="AH294" s="20">
        <v>3.04</v>
      </c>
      <c r="AI294" s="20">
        <v>4.26</v>
      </c>
      <c r="AJ294" s="20">
        <v>8.0387096774193552</v>
      </c>
      <c r="AK294" s="20" t="s">
        <v>671</v>
      </c>
      <c r="AL294" s="20">
        <v>32</v>
      </c>
      <c r="AM294" s="20">
        <v>0.4</v>
      </c>
      <c r="AN294" s="20">
        <v>17.399999999999999</v>
      </c>
      <c r="AO294" s="20">
        <v>7.354117647058823</v>
      </c>
      <c r="AP294" s="20">
        <v>8.35</v>
      </c>
      <c r="AQ294" s="20" t="s">
        <v>691</v>
      </c>
      <c r="AR294" s="20" t="s">
        <v>88</v>
      </c>
      <c r="AS294" s="20" t="s">
        <v>88</v>
      </c>
      <c r="AT294" s="20" t="s">
        <v>88</v>
      </c>
      <c r="AU294" s="21">
        <v>1956000</v>
      </c>
      <c r="AV294" s="20" t="s">
        <v>88</v>
      </c>
      <c r="AW294" s="20" t="s">
        <v>88</v>
      </c>
      <c r="AX294" s="20" t="s">
        <v>88</v>
      </c>
      <c r="AY294" s="20" t="s">
        <v>88</v>
      </c>
      <c r="AZ294" s="20" t="s">
        <v>88</v>
      </c>
      <c r="BA294" s="20" t="s">
        <v>88</v>
      </c>
      <c r="BB294" s="20" t="s">
        <v>88</v>
      </c>
      <c r="BC294" s="20" t="s">
        <v>88</v>
      </c>
      <c r="BD294" s="20" t="s">
        <v>88</v>
      </c>
      <c r="BE294" s="20" t="s">
        <v>88</v>
      </c>
      <c r="BF294" s="20" t="s">
        <v>88</v>
      </c>
      <c r="BG294" s="20" t="s">
        <v>88</v>
      </c>
      <c r="BH294" s="20" t="s">
        <v>88</v>
      </c>
      <c r="BI294" s="20" t="s">
        <v>88</v>
      </c>
      <c r="BJ294" s="20" t="s">
        <v>88</v>
      </c>
      <c r="BK294" s="20" t="s">
        <v>88</v>
      </c>
      <c r="BL294" s="20" t="s">
        <v>88</v>
      </c>
      <c r="BM294" s="20" t="s">
        <v>88</v>
      </c>
      <c r="BN294" s="20" t="s">
        <v>88</v>
      </c>
      <c r="BO294" s="20" t="s">
        <v>88</v>
      </c>
      <c r="BP294" s="20" t="s">
        <v>88</v>
      </c>
      <c r="BQ294" s="20" t="s">
        <v>88</v>
      </c>
      <c r="BR294" s="20" t="s">
        <v>88</v>
      </c>
      <c r="BS294" s="20" t="s">
        <v>88</v>
      </c>
      <c r="BT294" s="12">
        <f t="shared" si="12"/>
        <v>8.9700480000000002</v>
      </c>
      <c r="BU294" s="12">
        <f t="shared" si="13"/>
        <v>4.0089599999999992</v>
      </c>
      <c r="BV294" s="19">
        <v>44125</v>
      </c>
      <c r="BW294" s="13"/>
      <c r="BX294" s="13"/>
    </row>
    <row r="295" spans="1:76" ht="30" customHeight="1" x14ac:dyDescent="0.2">
      <c r="A295" s="15">
        <v>2020</v>
      </c>
      <c r="B295" s="14" t="s">
        <v>76</v>
      </c>
      <c r="C295" s="16" t="s">
        <v>77</v>
      </c>
      <c r="D295" s="8">
        <v>861</v>
      </c>
      <c r="E295" s="14" t="s">
        <v>779</v>
      </c>
      <c r="F295" s="14" t="s">
        <v>107</v>
      </c>
      <c r="G295" s="6">
        <v>2</v>
      </c>
      <c r="H295" s="6" t="s">
        <v>79</v>
      </c>
      <c r="I295" s="6">
        <v>26</v>
      </c>
      <c r="J295" s="6" t="s">
        <v>80</v>
      </c>
      <c r="K295" s="6">
        <v>2620</v>
      </c>
      <c r="L295" s="6" t="s">
        <v>667</v>
      </c>
      <c r="M295" s="6" t="s">
        <v>82</v>
      </c>
      <c r="N295" s="6" t="s">
        <v>721</v>
      </c>
      <c r="O295" s="6" t="s">
        <v>780</v>
      </c>
      <c r="P295" s="6" t="s">
        <v>781</v>
      </c>
      <c r="Q295" s="6" t="s">
        <v>782</v>
      </c>
      <c r="R295" s="6" t="s">
        <v>783</v>
      </c>
      <c r="S295" s="19">
        <v>44105</v>
      </c>
      <c r="T295" s="20">
        <v>24</v>
      </c>
      <c r="U295" s="20">
        <v>2.95</v>
      </c>
      <c r="V295" s="20">
        <v>7.7</v>
      </c>
      <c r="W295" s="20">
        <v>7</v>
      </c>
      <c r="X295" s="20">
        <v>8.6999999999999993</v>
      </c>
      <c r="Y295" s="15">
        <v>650</v>
      </c>
      <c r="Z295" s="20">
        <v>1300</v>
      </c>
      <c r="AA295" s="22">
        <v>25.1</v>
      </c>
      <c r="AB295" s="20">
        <v>29.1</v>
      </c>
      <c r="AC295" s="20">
        <v>915</v>
      </c>
      <c r="AD295" s="20">
        <v>595</v>
      </c>
      <c r="AE295" s="20" t="s">
        <v>88</v>
      </c>
      <c r="AF295" s="20" t="s">
        <v>88</v>
      </c>
      <c r="AG295" s="20">
        <v>165</v>
      </c>
      <c r="AH295" s="20">
        <v>9.7100000000000009</v>
      </c>
      <c r="AI295" s="20">
        <v>16.399999999999999</v>
      </c>
      <c r="AJ295" s="20">
        <v>24.161290322580644</v>
      </c>
      <c r="AK295" s="20" t="s">
        <v>760</v>
      </c>
      <c r="AL295" s="20">
        <v>274</v>
      </c>
      <c r="AM295" s="20">
        <v>2.5</v>
      </c>
      <c r="AN295" s="20">
        <v>66</v>
      </c>
      <c r="AO295" s="20">
        <v>38.047058823529419</v>
      </c>
      <c r="AP295" s="20">
        <v>5.81</v>
      </c>
      <c r="AQ295" s="20" t="s">
        <v>89</v>
      </c>
      <c r="AR295" s="20" t="s">
        <v>88</v>
      </c>
      <c r="AS295" s="20" t="s">
        <v>88</v>
      </c>
      <c r="AT295" s="20" t="s">
        <v>88</v>
      </c>
      <c r="AU295" s="21">
        <v>1805000</v>
      </c>
      <c r="AV295" s="20" t="s">
        <v>88</v>
      </c>
      <c r="AW295" s="20" t="s">
        <v>88</v>
      </c>
      <c r="AX295" s="20" t="s">
        <v>88</v>
      </c>
      <c r="AY295" s="20" t="s">
        <v>88</v>
      </c>
      <c r="AZ295" s="20" t="s">
        <v>88</v>
      </c>
      <c r="BA295" s="20" t="s">
        <v>88</v>
      </c>
      <c r="BB295" s="20" t="s">
        <v>88</v>
      </c>
      <c r="BC295" s="20" t="s">
        <v>88</v>
      </c>
      <c r="BD295" s="20" t="s">
        <v>88</v>
      </c>
      <c r="BE295" s="20" t="s">
        <v>88</v>
      </c>
      <c r="BF295" s="20" t="s">
        <v>88</v>
      </c>
      <c r="BG295" s="20" t="s">
        <v>88</v>
      </c>
      <c r="BH295" s="20" t="s">
        <v>88</v>
      </c>
      <c r="BI295" s="20" t="s">
        <v>88</v>
      </c>
      <c r="BJ295" s="20" t="s">
        <v>88</v>
      </c>
      <c r="BK295" s="20" t="s">
        <v>88</v>
      </c>
      <c r="BL295" s="20" t="s">
        <v>88</v>
      </c>
      <c r="BM295" s="20" t="s">
        <v>88</v>
      </c>
      <c r="BN295" s="20" t="s">
        <v>88</v>
      </c>
      <c r="BO295" s="20" t="s">
        <v>88</v>
      </c>
      <c r="BP295" s="20" t="s">
        <v>88</v>
      </c>
      <c r="BQ295" s="20" t="s">
        <v>88</v>
      </c>
      <c r="BR295" s="20" t="s">
        <v>88</v>
      </c>
      <c r="BS295" s="20" t="s">
        <v>88</v>
      </c>
      <c r="BT295" s="12">
        <f t="shared" si="12"/>
        <v>151.65360000000001</v>
      </c>
      <c r="BU295" s="12">
        <f t="shared" si="13"/>
        <v>69.837120000000013</v>
      </c>
      <c r="BV295" s="19">
        <v>44130</v>
      </c>
      <c r="BW295" s="13"/>
      <c r="BX295" s="13"/>
    </row>
    <row r="296" spans="1:76" ht="30" customHeight="1" x14ac:dyDescent="0.2">
      <c r="A296" s="16">
        <v>2020</v>
      </c>
      <c r="B296" s="14" t="s">
        <v>76</v>
      </c>
      <c r="C296" s="16" t="s">
        <v>77</v>
      </c>
      <c r="D296" s="8">
        <v>1</v>
      </c>
      <c r="E296" s="14" t="s">
        <v>481</v>
      </c>
      <c r="F296" s="14" t="s">
        <v>479</v>
      </c>
      <c r="G296" s="6">
        <v>2</v>
      </c>
      <c r="H296" s="6" t="s">
        <v>79</v>
      </c>
      <c r="I296" s="6">
        <v>27</v>
      </c>
      <c r="J296" s="6" t="s">
        <v>685</v>
      </c>
      <c r="K296" s="6">
        <v>2701</v>
      </c>
      <c r="L296" s="6" t="s">
        <v>703</v>
      </c>
      <c r="M296" s="6" t="s">
        <v>100</v>
      </c>
      <c r="N296" s="6" t="s">
        <v>704</v>
      </c>
      <c r="O296" s="6" t="s">
        <v>784</v>
      </c>
      <c r="P296" s="6" t="s">
        <v>785</v>
      </c>
      <c r="Q296" s="6" t="s">
        <v>786</v>
      </c>
      <c r="R296" s="6" t="s">
        <v>785</v>
      </c>
      <c r="S296" s="19">
        <v>44089</v>
      </c>
      <c r="T296" s="20">
        <v>24</v>
      </c>
      <c r="U296" s="20">
        <v>2.5598401590260766</v>
      </c>
      <c r="V296" s="20">
        <v>7.04</v>
      </c>
      <c r="W296" s="20">
        <v>6.9</v>
      </c>
      <c r="X296" s="20">
        <v>7.15</v>
      </c>
      <c r="Y296" s="15">
        <v>283</v>
      </c>
      <c r="Z296" s="20">
        <v>655</v>
      </c>
      <c r="AA296" s="22">
        <v>15.1</v>
      </c>
      <c r="AB296" s="20">
        <v>19.3</v>
      </c>
      <c r="AC296" s="20">
        <v>254</v>
      </c>
      <c r="AD296" s="20">
        <v>194</v>
      </c>
      <c r="AE296" s="20" t="s">
        <v>88</v>
      </c>
      <c r="AF296" s="20" t="s">
        <v>88</v>
      </c>
      <c r="AG296" s="20" t="s">
        <v>89</v>
      </c>
      <c r="AH296" s="20">
        <v>3.45</v>
      </c>
      <c r="AI296" s="20">
        <v>6.9</v>
      </c>
      <c r="AJ296" s="20">
        <v>4.9451612903225799</v>
      </c>
      <c r="AK296" s="20" t="s">
        <v>760</v>
      </c>
      <c r="AL296" s="20">
        <v>41</v>
      </c>
      <c r="AM296" s="20">
        <v>1.1000000000000001</v>
      </c>
      <c r="AN296" s="20">
        <v>24.7</v>
      </c>
      <c r="AO296" s="20">
        <v>15.729411764705885</v>
      </c>
      <c r="AP296" s="20">
        <v>3.41</v>
      </c>
      <c r="AQ296" s="20" t="s">
        <v>89</v>
      </c>
      <c r="AR296" s="20" t="s">
        <v>88</v>
      </c>
      <c r="AS296" s="20" t="s">
        <v>88</v>
      </c>
      <c r="AT296" s="20" t="s">
        <v>88</v>
      </c>
      <c r="AU296" s="21">
        <v>1897000</v>
      </c>
      <c r="AV296" s="20" t="s">
        <v>88</v>
      </c>
      <c r="AW296" s="20" t="s">
        <v>88</v>
      </c>
      <c r="AX296" s="20" t="s">
        <v>88</v>
      </c>
      <c r="AY296" s="20" t="s">
        <v>88</v>
      </c>
      <c r="AZ296" s="20" t="s">
        <v>88</v>
      </c>
      <c r="BA296" s="20" t="s">
        <v>88</v>
      </c>
      <c r="BB296" s="20" t="s">
        <v>88</v>
      </c>
      <c r="BC296" s="20" t="s">
        <v>88</v>
      </c>
      <c r="BD296" s="20" t="s">
        <v>88</v>
      </c>
      <c r="BE296" s="20" t="s">
        <v>88</v>
      </c>
      <c r="BF296" s="20" t="s">
        <v>88</v>
      </c>
      <c r="BG296" s="20" t="s">
        <v>88</v>
      </c>
      <c r="BH296" s="20" t="s">
        <v>88</v>
      </c>
      <c r="BI296" s="20" t="s">
        <v>88</v>
      </c>
      <c r="BJ296" s="20" t="s">
        <v>88</v>
      </c>
      <c r="BK296" s="20" t="s">
        <v>88</v>
      </c>
      <c r="BL296" s="20" t="s">
        <v>88</v>
      </c>
      <c r="BM296" s="20" t="s">
        <v>88</v>
      </c>
      <c r="BN296" s="20" t="s">
        <v>88</v>
      </c>
      <c r="BO296" s="20" t="s">
        <v>88</v>
      </c>
      <c r="BP296" s="20" t="s">
        <v>88</v>
      </c>
      <c r="BQ296" s="20" t="s">
        <v>88</v>
      </c>
      <c r="BR296" s="20" t="s">
        <v>88</v>
      </c>
      <c r="BS296" s="20" t="s">
        <v>88</v>
      </c>
      <c r="BT296" s="12">
        <f t="shared" si="12"/>
        <v>42.907016809531491</v>
      </c>
      <c r="BU296" s="12">
        <f t="shared" si="13"/>
        <v>9.0679777793339742</v>
      </c>
      <c r="BV296" s="19">
        <v>44104</v>
      </c>
      <c r="BW296" s="13"/>
      <c r="BX296" s="13"/>
    </row>
    <row r="297" spans="1:76" ht="30" customHeight="1" x14ac:dyDescent="0.2">
      <c r="A297" s="16">
        <v>2020</v>
      </c>
      <c r="B297" s="14" t="s">
        <v>76</v>
      </c>
      <c r="C297" s="16" t="s">
        <v>77</v>
      </c>
      <c r="D297" s="8">
        <v>113</v>
      </c>
      <c r="E297" s="18" t="s">
        <v>160</v>
      </c>
      <c r="F297" s="7" t="s">
        <v>151</v>
      </c>
      <c r="G297" s="6">
        <v>2</v>
      </c>
      <c r="H297" s="6" t="s">
        <v>79</v>
      </c>
      <c r="I297" s="6">
        <v>26</v>
      </c>
      <c r="J297" s="6" t="s">
        <v>80</v>
      </c>
      <c r="K297" s="6">
        <v>2621</v>
      </c>
      <c r="L297" s="6" t="s">
        <v>701</v>
      </c>
      <c r="M297" s="6" t="s">
        <v>153</v>
      </c>
      <c r="N297" s="6" t="s">
        <v>154</v>
      </c>
      <c r="O297" s="6" t="s">
        <v>764</v>
      </c>
      <c r="P297" s="6" t="s">
        <v>162</v>
      </c>
      <c r="Q297" s="6" t="s">
        <v>655</v>
      </c>
      <c r="R297" s="6" t="s">
        <v>656</v>
      </c>
      <c r="S297" s="19">
        <v>44118</v>
      </c>
      <c r="T297" s="20">
        <v>24</v>
      </c>
      <c r="U297" s="20">
        <v>0.25</v>
      </c>
      <c r="V297" s="20">
        <v>8.26</v>
      </c>
      <c r="W297" s="20">
        <v>6.54</v>
      </c>
      <c r="X297" s="20">
        <v>10.130000000000001</v>
      </c>
      <c r="Y297" s="20">
        <v>203</v>
      </c>
      <c r="Z297" s="20">
        <v>1365</v>
      </c>
      <c r="AA297" s="20">
        <v>18</v>
      </c>
      <c r="AB297" s="20">
        <v>21.7</v>
      </c>
      <c r="AC297" s="20">
        <v>139</v>
      </c>
      <c r="AD297" s="20">
        <v>51.6</v>
      </c>
      <c r="AE297" s="20" t="s">
        <v>88</v>
      </c>
      <c r="AF297" s="20" t="s">
        <v>88</v>
      </c>
      <c r="AG297" s="20">
        <v>19</v>
      </c>
      <c r="AH297" s="20">
        <v>1.83</v>
      </c>
      <c r="AI297" s="20">
        <v>2.4</v>
      </c>
      <c r="AJ297" s="20">
        <v>8.2645161290322573</v>
      </c>
      <c r="AK297" s="20" t="s">
        <v>671</v>
      </c>
      <c r="AL297" s="20">
        <v>27</v>
      </c>
      <c r="AM297" s="20" t="s">
        <v>690</v>
      </c>
      <c r="AN297" s="20">
        <v>10</v>
      </c>
      <c r="AO297" s="20" t="e">
        <v>#VALUE!</v>
      </c>
      <c r="AP297" s="20">
        <v>1.54</v>
      </c>
      <c r="AQ297" s="20" t="s">
        <v>89</v>
      </c>
      <c r="AR297" s="20" t="s">
        <v>88</v>
      </c>
      <c r="AS297" s="20" t="s">
        <v>88</v>
      </c>
      <c r="AT297" s="20" t="s">
        <v>88</v>
      </c>
      <c r="AU297" s="21">
        <v>3947000</v>
      </c>
      <c r="AV297" s="20" t="s">
        <v>88</v>
      </c>
      <c r="AW297" s="20" t="s">
        <v>88</v>
      </c>
      <c r="AX297" s="20" t="s">
        <v>88</v>
      </c>
      <c r="AY297" s="20" t="s">
        <v>88</v>
      </c>
      <c r="AZ297" s="20" t="s">
        <v>88</v>
      </c>
      <c r="BA297" s="20" t="s">
        <v>88</v>
      </c>
      <c r="BB297" s="20" t="s">
        <v>88</v>
      </c>
      <c r="BC297" s="20" t="s">
        <v>88</v>
      </c>
      <c r="BD297" s="20" t="s">
        <v>88</v>
      </c>
      <c r="BE297" s="20" t="s">
        <v>88</v>
      </c>
      <c r="BF297" s="20" t="s">
        <v>88</v>
      </c>
      <c r="BG297" s="20" t="s">
        <v>88</v>
      </c>
      <c r="BH297" s="20" t="s">
        <v>88</v>
      </c>
      <c r="BI297" s="20" t="s">
        <v>88</v>
      </c>
      <c r="BJ297" s="20" t="s">
        <v>88</v>
      </c>
      <c r="BK297" s="20" t="s">
        <v>88</v>
      </c>
      <c r="BL297" s="20" t="s">
        <v>88</v>
      </c>
      <c r="BM297" s="20" t="s">
        <v>88</v>
      </c>
      <c r="BN297" s="20" t="s">
        <v>88</v>
      </c>
      <c r="BO297" s="20" t="s">
        <v>88</v>
      </c>
      <c r="BP297" s="20" t="s">
        <v>88</v>
      </c>
      <c r="BQ297" s="20" t="s">
        <v>88</v>
      </c>
      <c r="BR297" s="20" t="s">
        <v>88</v>
      </c>
      <c r="BS297" s="20" t="s">
        <v>88</v>
      </c>
      <c r="BT297" s="12">
        <f t="shared" si="12"/>
        <v>1.11456</v>
      </c>
      <c r="BU297" s="12">
        <f t="shared" si="13"/>
        <v>0.58319999999999994</v>
      </c>
      <c r="BV297" s="19">
        <v>44140</v>
      </c>
      <c r="BW297" s="13"/>
      <c r="BX297" s="13"/>
    </row>
    <row r="298" spans="1:76" ht="30" customHeight="1" x14ac:dyDescent="0.2">
      <c r="A298" s="15">
        <v>2020</v>
      </c>
      <c r="B298" s="14" t="s">
        <v>76</v>
      </c>
      <c r="C298" s="16" t="s">
        <v>77</v>
      </c>
      <c r="D298" s="8">
        <v>411</v>
      </c>
      <c r="E298" s="18" t="s">
        <v>180</v>
      </c>
      <c r="F298" s="7" t="s">
        <v>151</v>
      </c>
      <c r="G298" s="6">
        <v>2</v>
      </c>
      <c r="H298" s="6" t="s">
        <v>79</v>
      </c>
      <c r="I298" s="6">
        <v>26</v>
      </c>
      <c r="J298" s="6" t="s">
        <v>80</v>
      </c>
      <c r="K298" s="6">
        <v>2620</v>
      </c>
      <c r="L298" s="6" t="s">
        <v>667</v>
      </c>
      <c r="M298" s="6" t="s">
        <v>181</v>
      </c>
      <c r="N298" s="6" t="s">
        <v>668</v>
      </c>
      <c r="O298" s="6" t="s">
        <v>765</v>
      </c>
      <c r="P298" s="6" t="s">
        <v>766</v>
      </c>
      <c r="Q298" s="6" t="s">
        <v>185</v>
      </c>
      <c r="R298" s="6" t="s">
        <v>766</v>
      </c>
      <c r="S298" s="19">
        <v>44114</v>
      </c>
      <c r="T298" s="20">
        <v>24</v>
      </c>
      <c r="U298" s="20">
        <v>1.75</v>
      </c>
      <c r="V298" s="20">
        <v>8.35</v>
      </c>
      <c r="W298" s="20">
        <v>6.29</v>
      </c>
      <c r="X298" s="20">
        <v>8.5500000000000007</v>
      </c>
      <c r="Y298" s="20">
        <v>250</v>
      </c>
      <c r="Z298" s="20">
        <v>650</v>
      </c>
      <c r="AA298" s="20">
        <v>20</v>
      </c>
      <c r="AB298" s="20">
        <v>22.8</v>
      </c>
      <c r="AC298" s="20">
        <v>571</v>
      </c>
      <c r="AD298" s="20">
        <v>363</v>
      </c>
      <c r="AE298" s="20" t="s">
        <v>88</v>
      </c>
      <c r="AF298" s="20" t="s">
        <v>88</v>
      </c>
      <c r="AG298" s="20">
        <v>32</v>
      </c>
      <c r="AH298" s="20">
        <v>5.18</v>
      </c>
      <c r="AI298" s="20">
        <v>17.100000000000001</v>
      </c>
      <c r="AJ298" s="20">
        <v>20.548387096774192</v>
      </c>
      <c r="AK298" s="20" t="s">
        <v>671</v>
      </c>
      <c r="AL298" s="20">
        <v>213</v>
      </c>
      <c r="AM298" s="20">
        <v>6</v>
      </c>
      <c r="AN298" s="20">
        <v>39.9</v>
      </c>
      <c r="AO298" s="20">
        <v>11.447058823529412</v>
      </c>
      <c r="AP298" s="20">
        <v>8.15</v>
      </c>
      <c r="AQ298" s="20" t="s">
        <v>89</v>
      </c>
      <c r="AR298" s="20" t="s">
        <v>88</v>
      </c>
      <c r="AS298" s="20" t="s">
        <v>88</v>
      </c>
      <c r="AT298" s="20" t="s">
        <v>88</v>
      </c>
      <c r="AU298" s="21">
        <v>14136000</v>
      </c>
      <c r="AV298" s="20" t="s">
        <v>88</v>
      </c>
      <c r="AW298" s="20" t="s">
        <v>88</v>
      </c>
      <c r="AX298" s="20" t="s">
        <v>88</v>
      </c>
      <c r="AY298" s="20" t="s">
        <v>88</v>
      </c>
      <c r="AZ298" s="20" t="s">
        <v>88</v>
      </c>
      <c r="BA298" s="20" t="s">
        <v>88</v>
      </c>
      <c r="BB298" s="20" t="s">
        <v>88</v>
      </c>
      <c r="BC298" s="20" t="s">
        <v>88</v>
      </c>
      <c r="BD298" s="20" t="s">
        <v>88</v>
      </c>
      <c r="BE298" s="20" t="s">
        <v>88</v>
      </c>
      <c r="BF298" s="20" t="s">
        <v>88</v>
      </c>
      <c r="BG298" s="20" t="s">
        <v>88</v>
      </c>
      <c r="BH298" s="20" t="s">
        <v>88</v>
      </c>
      <c r="BI298" s="20" t="s">
        <v>88</v>
      </c>
      <c r="BJ298" s="20" t="s">
        <v>88</v>
      </c>
      <c r="BK298" s="20" t="s">
        <v>88</v>
      </c>
      <c r="BL298" s="20" t="s">
        <v>88</v>
      </c>
      <c r="BM298" s="20" t="s">
        <v>88</v>
      </c>
      <c r="BN298" s="20" t="s">
        <v>88</v>
      </c>
      <c r="BO298" s="20" t="s">
        <v>88</v>
      </c>
      <c r="BP298" s="20" t="s">
        <v>88</v>
      </c>
      <c r="BQ298" s="20" t="s">
        <v>88</v>
      </c>
      <c r="BR298" s="20" t="s">
        <v>88</v>
      </c>
      <c r="BS298" s="20" t="s">
        <v>88</v>
      </c>
      <c r="BT298" s="12">
        <f t="shared" si="12"/>
        <v>54.885600000000004</v>
      </c>
      <c r="BU298" s="12">
        <f t="shared" si="13"/>
        <v>32.205599999999997</v>
      </c>
      <c r="BV298" s="19">
        <v>44134</v>
      </c>
      <c r="BW298" s="13"/>
      <c r="BX298" s="13"/>
    </row>
    <row r="299" spans="1:76" ht="30" customHeight="1" x14ac:dyDescent="0.2">
      <c r="A299" s="16">
        <v>2020</v>
      </c>
      <c r="B299" s="14" t="s">
        <v>76</v>
      </c>
      <c r="C299" s="16" t="s">
        <v>77</v>
      </c>
      <c r="D299" s="8">
        <v>761</v>
      </c>
      <c r="E299" s="7" t="s">
        <v>198</v>
      </c>
      <c r="F299" s="7" t="s">
        <v>151</v>
      </c>
      <c r="G299" s="6">
        <v>2</v>
      </c>
      <c r="H299" s="6" t="s">
        <v>79</v>
      </c>
      <c r="I299" s="6">
        <v>26</v>
      </c>
      <c r="J299" s="6" t="s">
        <v>80</v>
      </c>
      <c r="K299" s="6">
        <v>2620</v>
      </c>
      <c r="L299" s="6" t="s">
        <v>667</v>
      </c>
      <c r="M299" s="6" t="s">
        <v>181</v>
      </c>
      <c r="N299" s="6" t="s">
        <v>668</v>
      </c>
      <c r="O299" s="6" t="s">
        <v>767</v>
      </c>
      <c r="P299" s="6" t="s">
        <v>200</v>
      </c>
      <c r="Q299" s="6" t="s">
        <v>201</v>
      </c>
      <c r="R299" s="6" t="s">
        <v>200</v>
      </c>
      <c r="S299" s="19">
        <v>44107</v>
      </c>
      <c r="T299" s="20">
        <v>24</v>
      </c>
      <c r="U299" s="20">
        <v>0.7</v>
      </c>
      <c r="V299" s="20">
        <v>7.26</v>
      </c>
      <c r="W299" s="20">
        <v>6.81</v>
      </c>
      <c r="X299" s="20">
        <v>7.11</v>
      </c>
      <c r="Y299" s="20">
        <v>725</v>
      </c>
      <c r="Z299" s="20">
        <v>900</v>
      </c>
      <c r="AA299" s="20">
        <v>18.399999999999999</v>
      </c>
      <c r="AB299" s="20">
        <v>20.8</v>
      </c>
      <c r="AC299" s="20">
        <v>222</v>
      </c>
      <c r="AD299" s="20">
        <v>98</v>
      </c>
      <c r="AE299" s="20" t="s">
        <v>88</v>
      </c>
      <c r="AF299" s="20" t="s">
        <v>88</v>
      </c>
      <c r="AG299" s="20">
        <v>19</v>
      </c>
      <c r="AH299" s="20">
        <v>6.35</v>
      </c>
      <c r="AI299" s="20">
        <v>18.3</v>
      </c>
      <c r="AJ299" s="20">
        <v>12.487096774193548</v>
      </c>
      <c r="AK299" s="20" t="s">
        <v>671</v>
      </c>
      <c r="AL299" s="20">
        <v>39</v>
      </c>
      <c r="AM299" s="20" t="s">
        <v>690</v>
      </c>
      <c r="AN299" s="20">
        <v>55.5</v>
      </c>
      <c r="AO299" s="20">
        <v>32.941176470588232</v>
      </c>
      <c r="AP299" s="20">
        <v>9.4499999999999993</v>
      </c>
      <c r="AQ299" s="20" t="s">
        <v>89</v>
      </c>
      <c r="AR299" s="20" t="s">
        <v>88</v>
      </c>
      <c r="AS299" s="20" t="s">
        <v>88</v>
      </c>
      <c r="AT299" s="20" t="s">
        <v>88</v>
      </c>
      <c r="AU299" s="21">
        <v>9689000</v>
      </c>
      <c r="AV299" s="20" t="s">
        <v>88</v>
      </c>
      <c r="AW299" s="20" t="s">
        <v>88</v>
      </c>
      <c r="AX299" s="20" t="s">
        <v>88</v>
      </c>
      <c r="AY299" s="20" t="s">
        <v>88</v>
      </c>
      <c r="AZ299" s="20" t="s">
        <v>88</v>
      </c>
      <c r="BA299" s="20" t="s">
        <v>88</v>
      </c>
      <c r="BB299" s="20" t="s">
        <v>88</v>
      </c>
      <c r="BC299" s="20" t="s">
        <v>88</v>
      </c>
      <c r="BD299" s="20" t="s">
        <v>88</v>
      </c>
      <c r="BE299" s="20" t="s">
        <v>88</v>
      </c>
      <c r="BF299" s="20" t="s">
        <v>88</v>
      </c>
      <c r="BG299" s="20" t="s">
        <v>88</v>
      </c>
      <c r="BH299" s="20" t="s">
        <v>88</v>
      </c>
      <c r="BI299" s="20" t="s">
        <v>88</v>
      </c>
      <c r="BJ299" s="20" t="s">
        <v>88</v>
      </c>
      <c r="BK299" s="20" t="s">
        <v>88</v>
      </c>
      <c r="BL299" s="20" t="s">
        <v>88</v>
      </c>
      <c r="BM299" s="20" t="s">
        <v>88</v>
      </c>
      <c r="BN299" s="20" t="s">
        <v>88</v>
      </c>
      <c r="BO299" s="20" t="s">
        <v>88</v>
      </c>
      <c r="BP299" s="20" t="s">
        <v>88</v>
      </c>
      <c r="BQ299" s="20" t="s">
        <v>88</v>
      </c>
      <c r="BR299" s="20" t="s">
        <v>88</v>
      </c>
      <c r="BS299" s="20" t="s">
        <v>88</v>
      </c>
      <c r="BT299" s="12">
        <f t="shared" si="12"/>
        <v>5.9270399999999999</v>
      </c>
      <c r="BU299" s="12">
        <f t="shared" si="13"/>
        <v>2.3587199999999995</v>
      </c>
      <c r="BV299" s="19">
        <v>44130</v>
      </c>
      <c r="BW299" s="13"/>
      <c r="BX299" s="13"/>
    </row>
    <row r="300" spans="1:76" ht="30" customHeight="1" x14ac:dyDescent="0.2">
      <c r="A300" s="16">
        <v>2020</v>
      </c>
      <c r="B300" s="15" t="s">
        <v>377</v>
      </c>
      <c r="C300" s="16" t="s">
        <v>559</v>
      </c>
      <c r="D300" s="8">
        <v>88</v>
      </c>
      <c r="E300" s="15" t="s">
        <v>485</v>
      </c>
      <c r="F300" s="15" t="s">
        <v>479</v>
      </c>
      <c r="G300" s="6">
        <v>2</v>
      </c>
      <c r="H300" s="6" t="s">
        <v>79</v>
      </c>
      <c r="I300" s="6">
        <v>27</v>
      </c>
      <c r="J300" s="6" t="s">
        <v>685</v>
      </c>
      <c r="K300" s="6">
        <v>2701</v>
      </c>
      <c r="L300" s="6" t="s">
        <v>703</v>
      </c>
      <c r="M300" s="6" t="s">
        <v>100</v>
      </c>
      <c r="N300" s="6" t="s">
        <v>704</v>
      </c>
      <c r="O300" s="6" t="s">
        <v>717</v>
      </c>
      <c r="P300" s="6" t="s">
        <v>718</v>
      </c>
      <c r="Q300" s="6" t="s">
        <v>486</v>
      </c>
      <c r="R300" s="6" t="s">
        <v>718</v>
      </c>
      <c r="S300" s="19">
        <v>44104</v>
      </c>
      <c r="T300" s="20">
        <v>7.5</v>
      </c>
      <c r="U300" s="20">
        <v>3.55</v>
      </c>
      <c r="V300" s="20">
        <v>5.8</v>
      </c>
      <c r="W300" s="20">
        <v>4.9000000000000004</v>
      </c>
      <c r="X300" s="20">
        <v>6.5</v>
      </c>
      <c r="Y300" s="20">
        <v>146</v>
      </c>
      <c r="Z300" s="20">
        <v>176</v>
      </c>
      <c r="AA300" s="20">
        <v>21.8</v>
      </c>
      <c r="AB300" s="20">
        <v>25</v>
      </c>
      <c r="AC300" s="20" t="s">
        <v>716</v>
      </c>
      <c r="AD300" s="20">
        <v>2</v>
      </c>
      <c r="AE300" s="20" t="s">
        <v>690</v>
      </c>
      <c r="AF300" s="20" t="s">
        <v>88</v>
      </c>
      <c r="AG300" s="20" t="s">
        <v>89</v>
      </c>
      <c r="AH300" s="20" t="s">
        <v>690</v>
      </c>
      <c r="AI300" s="20" t="s">
        <v>710</v>
      </c>
      <c r="AJ300" s="20" t="e">
        <v>#VALUE!</v>
      </c>
      <c r="AK300" s="20" t="s">
        <v>671</v>
      </c>
      <c r="AL300" s="20">
        <v>18</v>
      </c>
      <c r="AM300" s="20" t="s">
        <v>690</v>
      </c>
      <c r="AN300" s="20" t="s">
        <v>711</v>
      </c>
      <c r="AO300" s="20" t="e">
        <v>#VALUE!</v>
      </c>
      <c r="AP300" s="20">
        <v>1.45</v>
      </c>
      <c r="AQ300" s="20" t="s">
        <v>89</v>
      </c>
      <c r="AR300" s="20" t="s">
        <v>88</v>
      </c>
      <c r="AS300" s="20" t="s">
        <v>88</v>
      </c>
      <c r="AT300" s="20" t="s">
        <v>88</v>
      </c>
      <c r="AU300" s="20" t="s">
        <v>88</v>
      </c>
      <c r="AV300" s="20" t="s">
        <v>672</v>
      </c>
      <c r="AW300" s="20">
        <v>4.55</v>
      </c>
      <c r="AX300" s="20" t="s">
        <v>673</v>
      </c>
      <c r="AY300" s="20">
        <v>50.3</v>
      </c>
      <c r="AZ300" s="20">
        <v>4.2</v>
      </c>
      <c r="BA300" s="20" t="s">
        <v>674</v>
      </c>
      <c r="BB300" s="20" t="s">
        <v>695</v>
      </c>
      <c r="BC300" s="20" t="s">
        <v>671</v>
      </c>
      <c r="BD300" s="20" t="s">
        <v>671</v>
      </c>
      <c r="BE300" s="20">
        <v>0.47399999999999998</v>
      </c>
      <c r="BF300" s="20" t="s">
        <v>675</v>
      </c>
      <c r="BG300" s="20" t="s">
        <v>676</v>
      </c>
      <c r="BH300" s="20" t="s">
        <v>695</v>
      </c>
      <c r="BI300" s="23" t="s">
        <v>676</v>
      </c>
      <c r="BJ300" s="20">
        <v>25.1</v>
      </c>
      <c r="BK300" s="20" t="s">
        <v>711</v>
      </c>
      <c r="BL300" s="20">
        <v>22.7</v>
      </c>
      <c r="BM300" s="20">
        <v>27.7</v>
      </c>
      <c r="BN300" s="23">
        <v>0.03</v>
      </c>
      <c r="BO300" s="25">
        <v>2E-3</v>
      </c>
      <c r="BP300" s="23">
        <v>0</v>
      </c>
      <c r="BQ300" s="20" t="s">
        <v>88</v>
      </c>
      <c r="BR300" s="23">
        <v>0.26100000000000001</v>
      </c>
      <c r="BS300" s="20" t="s">
        <v>671</v>
      </c>
      <c r="BT300" s="12">
        <f t="shared" si="12"/>
        <v>0.19169999999999998</v>
      </c>
      <c r="BU300" s="12">
        <f t="shared" si="13"/>
        <v>1.7253000000000001</v>
      </c>
      <c r="BV300" s="19">
        <v>44130</v>
      </c>
      <c r="BW300" s="13"/>
      <c r="BX300" s="13"/>
    </row>
    <row r="301" spans="1:76" ht="30" customHeight="1" x14ac:dyDescent="0.2">
      <c r="A301" s="15">
        <v>2020</v>
      </c>
      <c r="B301" s="15" t="s">
        <v>377</v>
      </c>
      <c r="C301" s="16" t="s">
        <v>559</v>
      </c>
      <c r="D301" s="8">
        <v>88</v>
      </c>
      <c r="E301" s="15" t="s">
        <v>485</v>
      </c>
      <c r="F301" s="15" t="s">
        <v>479</v>
      </c>
      <c r="G301" s="6">
        <v>2</v>
      </c>
      <c r="H301" s="6" t="s">
        <v>79</v>
      </c>
      <c r="I301" s="6">
        <v>27</v>
      </c>
      <c r="J301" s="6" t="s">
        <v>685</v>
      </c>
      <c r="K301" s="6">
        <v>2701</v>
      </c>
      <c r="L301" s="6" t="s">
        <v>703</v>
      </c>
      <c r="M301" s="6" t="s">
        <v>100</v>
      </c>
      <c r="N301" s="6" t="s">
        <v>704</v>
      </c>
      <c r="O301" s="6" t="s">
        <v>717</v>
      </c>
      <c r="P301" s="6" t="s">
        <v>718</v>
      </c>
      <c r="Q301" s="6" t="s">
        <v>486</v>
      </c>
      <c r="R301" s="6" t="s">
        <v>718</v>
      </c>
      <c r="S301" s="19">
        <v>44104</v>
      </c>
      <c r="T301" s="20">
        <v>7</v>
      </c>
      <c r="U301" s="20">
        <v>16.59</v>
      </c>
      <c r="V301" s="20">
        <v>6.05</v>
      </c>
      <c r="W301" s="20">
        <v>4.95</v>
      </c>
      <c r="X301" s="20">
        <v>7.77</v>
      </c>
      <c r="Y301" s="20">
        <v>119.4</v>
      </c>
      <c r="Z301" s="20">
        <v>221</v>
      </c>
      <c r="AA301" s="20">
        <v>19.899999999999999</v>
      </c>
      <c r="AB301" s="20">
        <v>23.3</v>
      </c>
      <c r="AC301" s="20" t="s">
        <v>716</v>
      </c>
      <c r="AD301" s="20">
        <v>2</v>
      </c>
      <c r="AE301" s="20" t="s">
        <v>690</v>
      </c>
      <c r="AF301" s="20" t="s">
        <v>88</v>
      </c>
      <c r="AG301" s="20" t="s">
        <v>89</v>
      </c>
      <c r="AH301" s="20">
        <v>2</v>
      </c>
      <c r="AI301" s="20" t="s">
        <v>710</v>
      </c>
      <c r="AJ301" s="20" t="e">
        <v>#VALUE!</v>
      </c>
      <c r="AK301" s="20" t="s">
        <v>671</v>
      </c>
      <c r="AL301" s="20">
        <v>44</v>
      </c>
      <c r="AM301" s="20">
        <v>0.5</v>
      </c>
      <c r="AN301" s="20" t="s">
        <v>711</v>
      </c>
      <c r="AO301" s="20" t="e">
        <v>#VALUE!</v>
      </c>
      <c r="AP301" s="20">
        <v>2.5499999999999998</v>
      </c>
      <c r="AQ301" s="20" t="s">
        <v>89</v>
      </c>
      <c r="AR301" s="20" t="s">
        <v>88</v>
      </c>
      <c r="AS301" s="20" t="s">
        <v>88</v>
      </c>
      <c r="AT301" s="20" t="s">
        <v>88</v>
      </c>
      <c r="AU301" s="20" t="s">
        <v>88</v>
      </c>
      <c r="AV301" s="20" t="s">
        <v>672</v>
      </c>
      <c r="AW301" s="20">
        <v>5.43</v>
      </c>
      <c r="AX301" s="20" t="s">
        <v>673</v>
      </c>
      <c r="AY301" s="20">
        <v>37.299999999999997</v>
      </c>
      <c r="AZ301" s="20">
        <v>3.48</v>
      </c>
      <c r="BA301" s="20" t="s">
        <v>674</v>
      </c>
      <c r="BB301" s="23">
        <v>0.20399999999999999</v>
      </c>
      <c r="BC301" s="20" t="s">
        <v>671</v>
      </c>
      <c r="BD301" s="20" t="s">
        <v>671</v>
      </c>
      <c r="BE301" s="20">
        <v>1.54</v>
      </c>
      <c r="BF301" s="20" t="s">
        <v>675</v>
      </c>
      <c r="BG301" s="20" t="s">
        <v>676</v>
      </c>
      <c r="BH301" s="20" t="s">
        <v>695</v>
      </c>
      <c r="BI301" s="23" t="s">
        <v>676</v>
      </c>
      <c r="BJ301" s="20">
        <v>2.65</v>
      </c>
      <c r="BK301" s="20" t="s">
        <v>711</v>
      </c>
      <c r="BL301" s="20">
        <v>30.1</v>
      </c>
      <c r="BM301" s="20">
        <v>39.6</v>
      </c>
      <c r="BN301" s="23">
        <v>0.29599999999999999</v>
      </c>
      <c r="BO301" s="23">
        <v>0.13200000000000001</v>
      </c>
      <c r="BP301" s="23">
        <v>8.5999999999999993E-2</v>
      </c>
      <c r="BQ301" s="20" t="s">
        <v>88</v>
      </c>
      <c r="BR301" s="23">
        <v>0.151</v>
      </c>
      <c r="BS301" s="20" t="s">
        <v>671</v>
      </c>
      <c r="BT301" s="12">
        <f t="shared" si="12"/>
        <v>0.83613599999999999</v>
      </c>
      <c r="BU301" s="12">
        <f t="shared" si="13"/>
        <v>18.394991999999998</v>
      </c>
      <c r="BV301" s="19">
        <v>44130</v>
      </c>
      <c r="BW301" s="13"/>
      <c r="BX301" s="13"/>
    </row>
    <row r="302" spans="1:76" ht="30" customHeight="1" x14ac:dyDescent="0.2">
      <c r="A302" s="16">
        <v>2020</v>
      </c>
      <c r="B302" s="15" t="s">
        <v>377</v>
      </c>
      <c r="C302" s="15" t="s">
        <v>491</v>
      </c>
      <c r="D302" s="8">
        <v>308</v>
      </c>
      <c r="E302" s="15" t="s">
        <v>768</v>
      </c>
      <c r="F302" s="15" t="s">
        <v>479</v>
      </c>
      <c r="G302" s="6">
        <v>2</v>
      </c>
      <c r="H302" s="6" t="s">
        <v>79</v>
      </c>
      <c r="I302" s="6">
        <v>27</v>
      </c>
      <c r="J302" s="6" t="s">
        <v>685</v>
      </c>
      <c r="K302" s="6">
        <v>2701</v>
      </c>
      <c r="L302" s="6" t="s">
        <v>703</v>
      </c>
      <c r="M302" s="6" t="s">
        <v>100</v>
      </c>
      <c r="N302" s="6" t="s">
        <v>704</v>
      </c>
      <c r="O302" s="6" t="s">
        <v>787</v>
      </c>
      <c r="P302" s="6" t="s">
        <v>755</v>
      </c>
      <c r="Q302" s="6" t="s">
        <v>788</v>
      </c>
      <c r="R302" s="6" t="s">
        <v>755</v>
      </c>
      <c r="S302" s="19">
        <v>44105</v>
      </c>
      <c r="T302" s="20">
        <v>6.5</v>
      </c>
      <c r="U302" s="20">
        <v>0.52</v>
      </c>
      <c r="V302" s="20">
        <v>6.3</v>
      </c>
      <c r="W302" s="20">
        <v>5.0999999999999996</v>
      </c>
      <c r="X302" s="20">
        <v>7.2</v>
      </c>
      <c r="Y302" s="20">
        <v>46</v>
      </c>
      <c r="Z302" s="20">
        <v>1821</v>
      </c>
      <c r="AA302" s="20">
        <v>22.5</v>
      </c>
      <c r="AB302" s="20">
        <v>25.4</v>
      </c>
      <c r="AC302" s="20">
        <v>723</v>
      </c>
      <c r="AD302" s="20">
        <v>641</v>
      </c>
      <c r="AE302" s="20" t="s">
        <v>88</v>
      </c>
      <c r="AF302" s="20" t="s">
        <v>88</v>
      </c>
      <c r="AG302" s="20">
        <v>43</v>
      </c>
      <c r="AH302" s="20">
        <v>0.5</v>
      </c>
      <c r="AI302" s="20">
        <v>3.76</v>
      </c>
      <c r="AJ302" s="20">
        <v>0.54419354838709677</v>
      </c>
      <c r="AK302" s="20" t="s">
        <v>671</v>
      </c>
      <c r="AL302" s="20">
        <v>34</v>
      </c>
      <c r="AM302" s="20">
        <v>0.4</v>
      </c>
      <c r="AN302" s="20" t="s">
        <v>711</v>
      </c>
      <c r="AO302" s="20" t="e">
        <v>#VALUE!</v>
      </c>
      <c r="AP302" s="20">
        <v>1.54</v>
      </c>
      <c r="AQ302" s="20" t="s">
        <v>88</v>
      </c>
      <c r="AR302" s="20" t="s">
        <v>88</v>
      </c>
      <c r="AS302" s="20" t="s">
        <v>88</v>
      </c>
      <c r="AT302" s="20" t="s">
        <v>88</v>
      </c>
      <c r="AU302" s="21" t="s">
        <v>88</v>
      </c>
      <c r="AV302" s="20" t="s">
        <v>672</v>
      </c>
      <c r="AW302" s="20">
        <v>7.61</v>
      </c>
      <c r="AX302" s="20" t="s">
        <v>88</v>
      </c>
      <c r="AY302" s="20">
        <v>12.8</v>
      </c>
      <c r="AZ302" s="20" t="s">
        <v>88</v>
      </c>
      <c r="BA302" s="20" t="s">
        <v>674</v>
      </c>
      <c r="BB302" s="20" t="s">
        <v>695</v>
      </c>
      <c r="BC302" s="20" t="s">
        <v>671</v>
      </c>
      <c r="BD302" s="20" t="s">
        <v>671</v>
      </c>
      <c r="BE302" s="20" t="s">
        <v>88</v>
      </c>
      <c r="BF302" s="20" t="s">
        <v>675</v>
      </c>
      <c r="BG302" s="20" t="s">
        <v>762</v>
      </c>
      <c r="BH302" s="20" t="s">
        <v>88</v>
      </c>
      <c r="BI302" s="23" t="s">
        <v>676</v>
      </c>
      <c r="BJ302" s="20">
        <v>19.7</v>
      </c>
      <c r="BK302" s="20">
        <v>71.2</v>
      </c>
      <c r="BL302" s="20">
        <v>163</v>
      </c>
      <c r="BM302" s="20">
        <v>176</v>
      </c>
      <c r="BN302" s="20">
        <v>0.28599999999999998</v>
      </c>
      <c r="BO302" s="20">
        <v>0.06</v>
      </c>
      <c r="BP302" s="20">
        <v>3.5999999999999997E-2</v>
      </c>
      <c r="BQ302" s="20" t="s">
        <v>88</v>
      </c>
      <c r="BR302" s="20" t="s">
        <v>88</v>
      </c>
      <c r="BS302" s="20" t="s">
        <v>88</v>
      </c>
      <c r="BT302" s="12">
        <f t="shared" si="12"/>
        <v>7.7996879999999997</v>
      </c>
      <c r="BU302" s="12">
        <f t="shared" si="13"/>
        <v>0.41371199999999997</v>
      </c>
      <c r="BV302" s="19">
        <v>44138</v>
      </c>
      <c r="BW302" s="13"/>
      <c r="BX302" s="13"/>
    </row>
    <row r="303" spans="1:76" ht="30" customHeight="1" x14ac:dyDescent="0.2">
      <c r="A303" s="16">
        <v>2020</v>
      </c>
      <c r="B303" s="15" t="s">
        <v>532</v>
      </c>
      <c r="C303" s="16" t="s">
        <v>559</v>
      </c>
      <c r="D303" s="8">
        <v>129</v>
      </c>
      <c r="E303" s="15" t="s">
        <v>496</v>
      </c>
      <c r="F303" s="7" t="s">
        <v>78</v>
      </c>
      <c r="G303" s="6">
        <v>2</v>
      </c>
      <c r="H303" s="6" t="s">
        <v>79</v>
      </c>
      <c r="I303" s="6">
        <v>27</v>
      </c>
      <c r="J303" s="6" t="s">
        <v>685</v>
      </c>
      <c r="K303" s="6">
        <v>2701</v>
      </c>
      <c r="L303" s="6" t="s">
        <v>703</v>
      </c>
      <c r="M303" s="6" t="s">
        <v>100</v>
      </c>
      <c r="N303" s="6" t="s">
        <v>704</v>
      </c>
      <c r="O303" s="6" t="s">
        <v>789</v>
      </c>
      <c r="P303" s="6" t="s">
        <v>790</v>
      </c>
      <c r="Q303" s="6" t="s">
        <v>497</v>
      </c>
      <c r="R303" s="6" t="s">
        <v>790</v>
      </c>
      <c r="S303" s="19">
        <v>44105</v>
      </c>
      <c r="T303" s="20">
        <v>6</v>
      </c>
      <c r="U303" s="20">
        <v>0.37</v>
      </c>
      <c r="V303" s="20">
        <v>7.31</v>
      </c>
      <c r="W303" s="20">
        <v>7.12</v>
      </c>
      <c r="X303" s="20">
        <v>7.33</v>
      </c>
      <c r="Y303" s="20">
        <v>40.6</v>
      </c>
      <c r="Z303" s="20">
        <v>121.4</v>
      </c>
      <c r="AA303" s="20">
        <v>18.600000000000001</v>
      </c>
      <c r="AB303" s="20">
        <v>22.6</v>
      </c>
      <c r="AC303" s="20" t="s">
        <v>716</v>
      </c>
      <c r="AD303" s="20">
        <v>2.92</v>
      </c>
      <c r="AE303" s="20" t="s">
        <v>690</v>
      </c>
      <c r="AF303" s="20" t="s">
        <v>88</v>
      </c>
      <c r="AG303" s="20" t="s">
        <v>89</v>
      </c>
      <c r="AH303" s="20" t="s">
        <v>690</v>
      </c>
      <c r="AI303" s="20" t="s">
        <v>710</v>
      </c>
      <c r="AJ303" s="20">
        <v>0.42903225806451611</v>
      </c>
      <c r="AK303" s="20" t="s">
        <v>671</v>
      </c>
      <c r="AL303" s="20">
        <v>525</v>
      </c>
      <c r="AM303" s="20">
        <v>0.7</v>
      </c>
      <c r="AN303" s="20" t="s">
        <v>711</v>
      </c>
      <c r="AO303" s="20" t="e">
        <v>#VALUE!</v>
      </c>
      <c r="AP303" s="20">
        <v>3.13</v>
      </c>
      <c r="AQ303" s="20" t="s">
        <v>89</v>
      </c>
      <c r="AR303" s="20" t="s">
        <v>88</v>
      </c>
      <c r="AS303" s="20" t="s">
        <v>88</v>
      </c>
      <c r="AT303" s="20" t="s">
        <v>88</v>
      </c>
      <c r="AU303" s="20" t="s">
        <v>88</v>
      </c>
      <c r="AV303" s="20" t="s">
        <v>672</v>
      </c>
      <c r="AW303" s="20" t="s">
        <v>732</v>
      </c>
      <c r="AX303" s="20" t="s">
        <v>673</v>
      </c>
      <c r="AY303" s="20" t="s">
        <v>691</v>
      </c>
      <c r="AZ303" s="20">
        <v>19</v>
      </c>
      <c r="BA303" s="20" t="s">
        <v>674</v>
      </c>
      <c r="BB303" s="23">
        <v>9.4E-2</v>
      </c>
      <c r="BC303" s="20" t="s">
        <v>671</v>
      </c>
      <c r="BD303" s="20" t="s">
        <v>671</v>
      </c>
      <c r="BE303" s="20">
        <v>26.6</v>
      </c>
      <c r="BF303" s="20" t="s">
        <v>675</v>
      </c>
      <c r="BG303" s="20" t="s">
        <v>676</v>
      </c>
      <c r="BH303" s="20" t="s">
        <v>695</v>
      </c>
      <c r="BI303" s="23">
        <v>3.3000000000000002E-2</v>
      </c>
      <c r="BJ303" s="20" t="s">
        <v>733</v>
      </c>
      <c r="BK303" s="20">
        <v>62.2</v>
      </c>
      <c r="BL303" s="20">
        <v>7.51</v>
      </c>
      <c r="BM303" s="20">
        <v>19.8</v>
      </c>
      <c r="BN303" s="23">
        <v>0.17599999999999999</v>
      </c>
      <c r="BO303" s="23">
        <v>5.6000000000000001E-2</v>
      </c>
      <c r="BP303" s="23">
        <v>0.26</v>
      </c>
      <c r="BQ303" s="20" t="s">
        <v>88</v>
      </c>
      <c r="BR303" s="23">
        <v>0.77900000000000003</v>
      </c>
      <c r="BS303" s="20" t="s">
        <v>671</v>
      </c>
      <c r="BT303" s="12">
        <f t="shared" si="12"/>
        <v>2.3336640000000002E-2</v>
      </c>
      <c r="BU303" s="12">
        <f t="shared" si="13"/>
        <v>4.1957999999999993</v>
      </c>
      <c r="BV303" s="19">
        <v>44138</v>
      </c>
      <c r="BW303" s="13"/>
      <c r="BX303" s="13"/>
    </row>
    <row r="304" spans="1:76" ht="30" customHeight="1" x14ac:dyDescent="0.2">
      <c r="A304" s="16">
        <v>2020</v>
      </c>
      <c r="B304" s="14" t="s">
        <v>76</v>
      </c>
      <c r="C304" s="16" t="s">
        <v>77</v>
      </c>
      <c r="D304" s="8">
        <v>789</v>
      </c>
      <c r="E304" s="14" t="s">
        <v>467</v>
      </c>
      <c r="F304" s="14" t="s">
        <v>107</v>
      </c>
      <c r="G304" s="6">
        <v>2</v>
      </c>
      <c r="H304" s="6" t="s">
        <v>79</v>
      </c>
      <c r="I304" s="6">
        <v>26</v>
      </c>
      <c r="J304" s="6" t="s">
        <v>80</v>
      </c>
      <c r="K304" s="6">
        <v>2617</v>
      </c>
      <c r="L304" s="6" t="s">
        <v>725</v>
      </c>
      <c r="M304" s="6" t="s">
        <v>115</v>
      </c>
      <c r="N304" s="6" t="s">
        <v>116</v>
      </c>
      <c r="O304" s="6" t="s">
        <v>791</v>
      </c>
      <c r="P304" s="6" t="s">
        <v>469</v>
      </c>
      <c r="Q304" s="6" t="s">
        <v>792</v>
      </c>
      <c r="R304" s="6" t="s">
        <v>793</v>
      </c>
      <c r="S304" s="19">
        <v>44111</v>
      </c>
      <c r="T304" s="20">
        <v>24</v>
      </c>
      <c r="U304" s="20">
        <v>2.67</v>
      </c>
      <c r="V304" s="20">
        <v>7.03</v>
      </c>
      <c r="W304" s="20">
        <v>6.11</v>
      </c>
      <c r="X304" s="20">
        <v>7.65</v>
      </c>
      <c r="Y304" s="15">
        <v>81</v>
      </c>
      <c r="Z304" s="20">
        <v>189</v>
      </c>
      <c r="AA304" s="22">
        <v>19</v>
      </c>
      <c r="AB304" s="20">
        <v>24.5</v>
      </c>
      <c r="AC304" s="20">
        <v>164</v>
      </c>
      <c r="AD304" s="20">
        <v>72</v>
      </c>
      <c r="AE304" s="20" t="s">
        <v>88</v>
      </c>
      <c r="AF304" s="20" t="s">
        <v>88</v>
      </c>
      <c r="AG304" s="20">
        <v>70</v>
      </c>
      <c r="AH304" s="20">
        <v>3.03</v>
      </c>
      <c r="AI304" s="20">
        <v>6.88</v>
      </c>
      <c r="AJ304" s="20">
        <v>7.6096774193548402</v>
      </c>
      <c r="AK304" s="20" t="s">
        <v>671</v>
      </c>
      <c r="AL304" s="20">
        <v>33</v>
      </c>
      <c r="AM304" s="20">
        <v>1.5</v>
      </c>
      <c r="AN304" s="20">
        <v>12.1</v>
      </c>
      <c r="AO304" s="20">
        <v>5.1058823529411761</v>
      </c>
      <c r="AP304" s="20">
        <v>3.57</v>
      </c>
      <c r="AQ304" s="20" t="s">
        <v>691</v>
      </c>
      <c r="AR304" s="20" t="s">
        <v>88</v>
      </c>
      <c r="AS304" s="20" t="s">
        <v>88</v>
      </c>
      <c r="AT304" s="20" t="s">
        <v>88</v>
      </c>
      <c r="AU304" s="21">
        <v>1043000</v>
      </c>
      <c r="AV304" s="20" t="s">
        <v>88</v>
      </c>
      <c r="AW304" s="20" t="s">
        <v>88</v>
      </c>
      <c r="AX304" s="20" t="s">
        <v>88</v>
      </c>
      <c r="AY304" s="20" t="s">
        <v>88</v>
      </c>
      <c r="AZ304" s="20" t="s">
        <v>88</v>
      </c>
      <c r="BA304" s="20" t="s">
        <v>88</v>
      </c>
      <c r="BB304" s="20" t="s">
        <v>88</v>
      </c>
      <c r="BC304" s="20" t="s">
        <v>88</v>
      </c>
      <c r="BD304" s="20" t="s">
        <v>88</v>
      </c>
      <c r="BE304" s="20" t="s">
        <v>88</v>
      </c>
      <c r="BF304" s="20" t="s">
        <v>88</v>
      </c>
      <c r="BG304" s="20" t="s">
        <v>88</v>
      </c>
      <c r="BH304" s="20" t="s">
        <v>88</v>
      </c>
      <c r="BI304" s="20" t="s">
        <v>88</v>
      </c>
      <c r="BJ304" s="20" t="s">
        <v>88</v>
      </c>
      <c r="BK304" s="20" t="s">
        <v>88</v>
      </c>
      <c r="BL304" s="20" t="s">
        <v>88</v>
      </c>
      <c r="BM304" s="20" t="s">
        <v>88</v>
      </c>
      <c r="BN304" s="20" t="s">
        <v>88</v>
      </c>
      <c r="BO304" s="20" t="s">
        <v>88</v>
      </c>
      <c r="BP304" s="20" t="s">
        <v>88</v>
      </c>
      <c r="BQ304" s="20" t="s">
        <v>88</v>
      </c>
      <c r="BR304" s="20" t="s">
        <v>88</v>
      </c>
      <c r="BS304" s="20" t="s">
        <v>88</v>
      </c>
      <c r="BT304" s="12">
        <f t="shared" si="12"/>
        <v>16.609536000000002</v>
      </c>
      <c r="BU304" s="12">
        <f t="shared" si="13"/>
        <v>7.612703999999999</v>
      </c>
      <c r="BV304" s="19">
        <v>44134</v>
      </c>
      <c r="BW304" s="13"/>
      <c r="BX304" s="13"/>
    </row>
    <row r="305" spans="1:76" ht="30" customHeight="1" x14ac:dyDescent="0.2">
      <c r="A305" s="16">
        <v>2020</v>
      </c>
      <c r="B305" s="14" t="s">
        <v>76</v>
      </c>
      <c r="C305" s="16" t="s">
        <v>77</v>
      </c>
      <c r="D305" s="8">
        <v>88</v>
      </c>
      <c r="E305" s="14" t="s">
        <v>485</v>
      </c>
      <c r="F305" s="14" t="s">
        <v>479</v>
      </c>
      <c r="G305" s="6">
        <v>2</v>
      </c>
      <c r="H305" s="6" t="s">
        <v>79</v>
      </c>
      <c r="I305" s="6">
        <v>27</v>
      </c>
      <c r="J305" s="6" t="s">
        <v>685</v>
      </c>
      <c r="K305" s="6">
        <v>2701</v>
      </c>
      <c r="L305" s="6" t="s">
        <v>703</v>
      </c>
      <c r="M305" s="6" t="s">
        <v>100</v>
      </c>
      <c r="N305" s="6" t="s">
        <v>704</v>
      </c>
      <c r="O305" s="6" t="s">
        <v>707</v>
      </c>
      <c r="P305" s="6" t="s">
        <v>708</v>
      </c>
      <c r="Q305" s="6" t="s">
        <v>709</v>
      </c>
      <c r="R305" s="6" t="s">
        <v>708</v>
      </c>
      <c r="S305" s="19">
        <v>44107</v>
      </c>
      <c r="T305" s="20">
        <v>24</v>
      </c>
      <c r="U305" s="20">
        <v>0.31</v>
      </c>
      <c r="V305" s="20">
        <v>6.94</v>
      </c>
      <c r="W305" s="20">
        <v>6.33</v>
      </c>
      <c r="X305" s="20">
        <v>7.04</v>
      </c>
      <c r="Y305" s="20">
        <v>653</v>
      </c>
      <c r="Z305" s="20">
        <v>937</v>
      </c>
      <c r="AA305" s="20">
        <v>16</v>
      </c>
      <c r="AB305" s="20">
        <v>18.899999999999999</v>
      </c>
      <c r="AC305" s="20">
        <v>229</v>
      </c>
      <c r="AD305" s="20">
        <v>91.7</v>
      </c>
      <c r="AE305" s="20" t="s">
        <v>88</v>
      </c>
      <c r="AF305" s="20" t="s">
        <v>88</v>
      </c>
      <c r="AG305" s="20">
        <v>39</v>
      </c>
      <c r="AH305" s="20">
        <v>9.01</v>
      </c>
      <c r="AI305" s="20">
        <v>17.2</v>
      </c>
      <c r="AJ305" s="20">
        <v>17.093548387096774</v>
      </c>
      <c r="AK305" s="20" t="s">
        <v>671</v>
      </c>
      <c r="AL305" s="20">
        <v>32</v>
      </c>
      <c r="AM305" s="20" t="s">
        <v>794</v>
      </c>
      <c r="AN305" s="20">
        <v>55.3</v>
      </c>
      <c r="AO305" s="20">
        <v>42.988235294117651</v>
      </c>
      <c r="AP305" s="20">
        <v>9.8699999999999992</v>
      </c>
      <c r="AQ305" s="20" t="s">
        <v>691</v>
      </c>
      <c r="AR305" s="20" t="s">
        <v>88</v>
      </c>
      <c r="AS305" s="20" t="s">
        <v>88</v>
      </c>
      <c r="AT305" s="20" t="s">
        <v>88</v>
      </c>
      <c r="AU305" s="21">
        <v>2143000</v>
      </c>
      <c r="AV305" s="20" t="s">
        <v>88</v>
      </c>
      <c r="AW305" s="20" t="s">
        <v>88</v>
      </c>
      <c r="AX305" s="20" t="s">
        <v>88</v>
      </c>
      <c r="AY305" s="20" t="s">
        <v>88</v>
      </c>
      <c r="AZ305" s="20" t="s">
        <v>88</v>
      </c>
      <c r="BA305" s="20" t="s">
        <v>88</v>
      </c>
      <c r="BB305" s="20" t="s">
        <v>88</v>
      </c>
      <c r="BC305" s="20" t="s">
        <v>88</v>
      </c>
      <c r="BD305" s="20" t="s">
        <v>88</v>
      </c>
      <c r="BE305" s="20" t="s">
        <v>88</v>
      </c>
      <c r="BF305" s="20" t="s">
        <v>88</v>
      </c>
      <c r="BG305" s="20" t="s">
        <v>88</v>
      </c>
      <c r="BH305" s="20" t="s">
        <v>88</v>
      </c>
      <c r="BI305" s="20" t="s">
        <v>88</v>
      </c>
      <c r="BJ305" s="20" t="s">
        <v>88</v>
      </c>
      <c r="BK305" s="20" t="s">
        <v>88</v>
      </c>
      <c r="BL305" s="20" t="s">
        <v>88</v>
      </c>
      <c r="BM305" s="20" t="s">
        <v>88</v>
      </c>
      <c r="BN305" s="20" t="s">
        <v>88</v>
      </c>
      <c r="BO305" s="20" t="s">
        <v>88</v>
      </c>
      <c r="BP305" s="20" t="s">
        <v>88</v>
      </c>
      <c r="BQ305" s="20" t="s">
        <v>88</v>
      </c>
      <c r="BR305" s="20" t="s">
        <v>88</v>
      </c>
      <c r="BS305" s="20" t="s">
        <v>88</v>
      </c>
      <c r="BT305" s="12">
        <f t="shared" si="12"/>
        <v>2.4560928</v>
      </c>
      <c r="BU305" s="12">
        <f t="shared" si="13"/>
        <v>0.85708799999999996</v>
      </c>
      <c r="BV305" s="19">
        <v>44130</v>
      </c>
      <c r="BW305" s="13"/>
      <c r="BX305" s="13"/>
    </row>
    <row r="306" spans="1:76" ht="30" customHeight="1" x14ac:dyDescent="0.2">
      <c r="A306" s="15">
        <v>2020</v>
      </c>
      <c r="B306" s="14" t="s">
        <v>377</v>
      </c>
      <c r="C306" s="15" t="s">
        <v>524</v>
      </c>
      <c r="D306" s="8">
        <v>736</v>
      </c>
      <c r="E306" s="15" t="s">
        <v>343</v>
      </c>
      <c r="F306" s="7" t="s">
        <v>288</v>
      </c>
      <c r="G306" s="6">
        <v>2</v>
      </c>
      <c r="H306" s="6" t="s">
        <v>79</v>
      </c>
      <c r="I306" s="6">
        <v>27</v>
      </c>
      <c r="J306" s="6" t="s">
        <v>685</v>
      </c>
      <c r="K306" s="6">
        <v>2703</v>
      </c>
      <c r="L306" s="6" t="s">
        <v>686</v>
      </c>
      <c r="M306" s="6" t="s">
        <v>234</v>
      </c>
      <c r="N306" s="6" t="s">
        <v>235</v>
      </c>
      <c r="O306" s="6" t="s">
        <v>687</v>
      </c>
      <c r="P306" s="6" t="s">
        <v>345</v>
      </c>
      <c r="Q306" s="6" t="s">
        <v>346</v>
      </c>
      <c r="R306" s="6" t="s">
        <v>688</v>
      </c>
      <c r="S306" s="19">
        <v>44117</v>
      </c>
      <c r="T306" s="20">
        <v>8</v>
      </c>
      <c r="U306" s="20">
        <v>0.41</v>
      </c>
      <c r="V306" s="20">
        <v>6.35</v>
      </c>
      <c r="W306" s="20">
        <v>6.14</v>
      </c>
      <c r="X306" s="20">
        <v>6.45</v>
      </c>
      <c r="Y306" s="20">
        <v>337</v>
      </c>
      <c r="Z306" s="20">
        <v>428</v>
      </c>
      <c r="AA306" s="20">
        <v>24.3</v>
      </c>
      <c r="AB306" s="20">
        <v>26.5</v>
      </c>
      <c r="AC306" s="20">
        <v>753</v>
      </c>
      <c r="AD306" s="20">
        <v>141</v>
      </c>
      <c r="AE306" s="20" t="s">
        <v>690</v>
      </c>
      <c r="AF306" s="20" t="s">
        <v>88</v>
      </c>
      <c r="AG306" s="20">
        <v>27</v>
      </c>
      <c r="AH306" s="20">
        <v>0.126</v>
      </c>
      <c r="AI306" s="20">
        <v>0.35399999999999998</v>
      </c>
      <c r="AJ306" s="20">
        <v>2.3935483870967742</v>
      </c>
      <c r="AK306" s="20" t="s">
        <v>671</v>
      </c>
      <c r="AL306" s="20">
        <v>2394</v>
      </c>
      <c r="AM306" s="20">
        <v>6</v>
      </c>
      <c r="AN306" s="20">
        <v>6.89</v>
      </c>
      <c r="AO306" s="15" t="e">
        <v>#VALUE!</v>
      </c>
      <c r="AP306" s="20">
        <v>0.94199999999999995</v>
      </c>
      <c r="AQ306" s="20" t="s">
        <v>691</v>
      </c>
      <c r="AR306" s="20" t="s">
        <v>88</v>
      </c>
      <c r="AS306" s="20" t="s">
        <v>88</v>
      </c>
      <c r="AT306" s="20" t="s">
        <v>88</v>
      </c>
      <c r="AU306" s="21" t="s">
        <v>88</v>
      </c>
      <c r="AV306" s="20" t="s">
        <v>672</v>
      </c>
      <c r="AW306" s="20">
        <v>8.06</v>
      </c>
      <c r="AX306" s="20" t="s">
        <v>673</v>
      </c>
      <c r="AY306" s="20">
        <v>59.1</v>
      </c>
      <c r="AZ306" s="20" t="s">
        <v>88</v>
      </c>
      <c r="BA306" s="20">
        <v>0.61399999999999999</v>
      </c>
      <c r="BB306" s="20">
        <v>18.100000000000001</v>
      </c>
      <c r="BC306" s="20">
        <v>8.7999999999999995E-2</v>
      </c>
      <c r="BD306" s="20">
        <v>7.0999999999999994E-2</v>
      </c>
      <c r="BE306" s="20">
        <v>78.400000000000006</v>
      </c>
      <c r="BF306" s="20">
        <v>0.23100000000000001</v>
      </c>
      <c r="BG306" s="20" t="s">
        <v>676</v>
      </c>
      <c r="BH306" s="20">
        <v>9.5000000000000001E-2</v>
      </c>
      <c r="BI306" s="23">
        <v>25.4</v>
      </c>
      <c r="BJ306" s="20">
        <v>91.3</v>
      </c>
      <c r="BK306" s="20">
        <v>103</v>
      </c>
      <c r="BL306" s="20">
        <v>144</v>
      </c>
      <c r="BM306" s="20">
        <v>248</v>
      </c>
      <c r="BN306" s="23">
        <v>0.94199999999999995</v>
      </c>
      <c r="BO306" s="23">
        <v>0.29799999999999999</v>
      </c>
      <c r="BP306" s="23">
        <v>0.182</v>
      </c>
      <c r="BQ306" s="20" t="s">
        <v>88</v>
      </c>
      <c r="BR306" s="20" t="s">
        <v>88</v>
      </c>
      <c r="BS306" s="20">
        <v>0.66800000000000004</v>
      </c>
      <c r="BT306" s="12">
        <f t="shared" si="12"/>
        <v>1.6649279999999997</v>
      </c>
      <c r="BU306" s="12">
        <f t="shared" si="13"/>
        <v>28.268351999999997</v>
      </c>
      <c r="BV306" s="19">
        <v>44135</v>
      </c>
      <c r="BW306" s="13"/>
      <c r="BX306" s="13"/>
    </row>
    <row r="307" spans="1:76" ht="30" customHeight="1" x14ac:dyDescent="0.2">
      <c r="A307" s="16">
        <v>2020</v>
      </c>
      <c r="B307" s="14" t="s">
        <v>377</v>
      </c>
      <c r="C307" s="15" t="s">
        <v>524</v>
      </c>
      <c r="D307" s="8">
        <v>736</v>
      </c>
      <c r="E307" s="15" t="s">
        <v>343</v>
      </c>
      <c r="F307" s="7" t="s">
        <v>288</v>
      </c>
      <c r="G307" s="6">
        <v>2</v>
      </c>
      <c r="H307" s="6" t="s">
        <v>79</v>
      </c>
      <c r="I307" s="6">
        <v>27</v>
      </c>
      <c r="J307" s="6" t="s">
        <v>685</v>
      </c>
      <c r="K307" s="6">
        <v>2703</v>
      </c>
      <c r="L307" s="6" t="s">
        <v>686</v>
      </c>
      <c r="M307" s="6" t="s">
        <v>234</v>
      </c>
      <c r="N307" s="6" t="s">
        <v>235</v>
      </c>
      <c r="O307" s="6" t="s">
        <v>687</v>
      </c>
      <c r="P307" s="6" t="s">
        <v>345</v>
      </c>
      <c r="Q307" s="6" t="s">
        <v>346</v>
      </c>
      <c r="R307" s="6" t="s">
        <v>688</v>
      </c>
      <c r="S307" s="19">
        <v>44117</v>
      </c>
      <c r="T307" s="20">
        <v>11</v>
      </c>
      <c r="U307" s="20">
        <v>0.83</v>
      </c>
      <c r="V307" s="20">
        <v>6.28</v>
      </c>
      <c r="W307" s="20">
        <v>6.37</v>
      </c>
      <c r="X307" s="20">
        <v>7.4</v>
      </c>
      <c r="Y307" s="20">
        <v>330</v>
      </c>
      <c r="Z307" s="20">
        <v>610</v>
      </c>
      <c r="AA307" s="20">
        <v>23</v>
      </c>
      <c r="AB307" s="20">
        <v>27.1</v>
      </c>
      <c r="AC307" s="20">
        <v>980</v>
      </c>
      <c r="AD307" s="20">
        <v>93.3</v>
      </c>
      <c r="AE307" s="20" t="s">
        <v>690</v>
      </c>
      <c r="AF307" s="20" t="s">
        <v>88</v>
      </c>
      <c r="AG307" s="20">
        <v>23</v>
      </c>
      <c r="AH307" s="20">
        <v>0.2</v>
      </c>
      <c r="AI307" s="20">
        <v>0.155</v>
      </c>
      <c r="AJ307" s="20">
        <v>2.8451612903225807</v>
      </c>
      <c r="AK307" s="20">
        <v>3.26</v>
      </c>
      <c r="AL307" s="20">
        <v>8450</v>
      </c>
      <c r="AM307" s="20">
        <v>25</v>
      </c>
      <c r="AN307" s="20" t="s">
        <v>711</v>
      </c>
      <c r="AO307" s="15" t="e">
        <v>#VALUE!</v>
      </c>
      <c r="AP307" s="20">
        <v>5.62</v>
      </c>
      <c r="AQ307" s="20" t="s">
        <v>691</v>
      </c>
      <c r="AR307" s="20" t="s">
        <v>88</v>
      </c>
      <c r="AS307" s="20" t="s">
        <v>88</v>
      </c>
      <c r="AT307" s="20" t="s">
        <v>88</v>
      </c>
      <c r="AU307" s="21" t="s">
        <v>88</v>
      </c>
      <c r="AV307" s="20" t="s">
        <v>672</v>
      </c>
      <c r="AW307" s="20">
        <v>6.66</v>
      </c>
      <c r="AX307" s="20" t="s">
        <v>673</v>
      </c>
      <c r="AY307" s="20">
        <v>145</v>
      </c>
      <c r="AZ307" s="20" t="s">
        <v>88</v>
      </c>
      <c r="BA307" s="20">
        <v>0.86499999999999999</v>
      </c>
      <c r="BB307" s="20">
        <v>38.1</v>
      </c>
      <c r="BC307" s="20">
        <v>0.14099999999999999</v>
      </c>
      <c r="BD307" s="20">
        <v>0.26700000000000002</v>
      </c>
      <c r="BE307" s="20">
        <v>209</v>
      </c>
      <c r="BF307" s="20">
        <v>0.11</v>
      </c>
      <c r="BG307" s="20" t="s">
        <v>676</v>
      </c>
      <c r="BH307" s="20">
        <v>0.08</v>
      </c>
      <c r="BI307" s="23">
        <v>59</v>
      </c>
      <c r="BJ307" s="20">
        <v>9.6199999999999992</v>
      </c>
      <c r="BK307" s="20">
        <v>31.3</v>
      </c>
      <c r="BL307" s="20">
        <v>114</v>
      </c>
      <c r="BM307" s="20">
        <v>261</v>
      </c>
      <c r="BN307" s="23">
        <v>0.23400000000000001</v>
      </c>
      <c r="BO307" s="23">
        <v>0.04</v>
      </c>
      <c r="BP307" s="23">
        <v>1.6E-2</v>
      </c>
      <c r="BQ307" s="20" t="s">
        <v>88</v>
      </c>
      <c r="BR307" s="20" t="s">
        <v>88</v>
      </c>
      <c r="BS307" s="20">
        <v>1.88</v>
      </c>
      <c r="BT307" s="12">
        <f t="shared" si="12"/>
        <v>3.0665843999999995</v>
      </c>
      <c r="BU307" s="12">
        <f t="shared" si="13"/>
        <v>277.73459999999994</v>
      </c>
      <c r="BV307" s="19">
        <v>44135</v>
      </c>
      <c r="BW307" s="13"/>
      <c r="BX307" s="13"/>
    </row>
    <row r="308" spans="1:76" ht="30" customHeight="1" x14ac:dyDescent="0.2">
      <c r="A308" s="16">
        <v>2020</v>
      </c>
      <c r="B308" s="15" t="s">
        <v>377</v>
      </c>
      <c r="C308" s="15" t="s">
        <v>524</v>
      </c>
      <c r="D308" s="8">
        <v>736</v>
      </c>
      <c r="E308" s="15" t="s">
        <v>343</v>
      </c>
      <c r="F308" s="7" t="s">
        <v>288</v>
      </c>
      <c r="G308" s="6">
        <v>2</v>
      </c>
      <c r="H308" s="6" t="s">
        <v>79</v>
      </c>
      <c r="I308" s="6">
        <v>27</v>
      </c>
      <c r="J308" s="6" t="s">
        <v>685</v>
      </c>
      <c r="K308" s="6">
        <v>2703</v>
      </c>
      <c r="L308" s="6" t="s">
        <v>686</v>
      </c>
      <c r="M308" s="6" t="s">
        <v>234</v>
      </c>
      <c r="N308" s="6" t="s">
        <v>235</v>
      </c>
      <c r="O308" s="6" t="s">
        <v>687</v>
      </c>
      <c r="P308" s="6" t="s">
        <v>345</v>
      </c>
      <c r="Q308" s="6" t="s">
        <v>346</v>
      </c>
      <c r="R308" s="6" t="s">
        <v>688</v>
      </c>
      <c r="S308" s="19">
        <v>44116</v>
      </c>
      <c r="T308" s="20">
        <v>1.5</v>
      </c>
      <c r="U308" s="20">
        <v>0.3</v>
      </c>
      <c r="V308" s="20">
        <v>6.73</v>
      </c>
      <c r="W308" s="20">
        <v>6.71</v>
      </c>
      <c r="X308" s="20">
        <v>7.07</v>
      </c>
      <c r="Y308" s="20">
        <v>415</v>
      </c>
      <c r="Z308" s="20">
        <v>472</v>
      </c>
      <c r="AA308" s="20">
        <v>23.1</v>
      </c>
      <c r="AB308" s="20">
        <v>24.3</v>
      </c>
      <c r="AC308" s="20">
        <v>214</v>
      </c>
      <c r="AD308" s="20">
        <v>79.400000000000006</v>
      </c>
      <c r="AE308" s="20" t="s">
        <v>690</v>
      </c>
      <c r="AF308" s="20" t="s">
        <v>88</v>
      </c>
      <c r="AG308" s="20">
        <v>12</v>
      </c>
      <c r="AH308" s="20">
        <v>0.109</v>
      </c>
      <c r="AI308" s="20">
        <v>0.21099999999999999</v>
      </c>
      <c r="AJ308" s="20">
        <v>13.458064516129031</v>
      </c>
      <c r="AK308" s="20" t="s">
        <v>671</v>
      </c>
      <c r="AL308" s="20">
        <v>132</v>
      </c>
      <c r="AM308" s="20">
        <v>5.5</v>
      </c>
      <c r="AN308" s="20">
        <v>5.8</v>
      </c>
      <c r="AO308" s="15" t="e">
        <v>#VALUE!</v>
      </c>
      <c r="AP308" s="20">
        <v>1.47</v>
      </c>
      <c r="AQ308" s="20" t="s">
        <v>691</v>
      </c>
      <c r="AR308" s="20" t="s">
        <v>88</v>
      </c>
      <c r="AS308" s="20" t="s">
        <v>88</v>
      </c>
      <c r="AT308" s="20" t="s">
        <v>88</v>
      </c>
      <c r="AU308" s="21" t="s">
        <v>88</v>
      </c>
      <c r="AV308" s="20" t="s">
        <v>672</v>
      </c>
      <c r="AW308" s="20">
        <v>32.6</v>
      </c>
      <c r="AX308" s="20" t="s">
        <v>673</v>
      </c>
      <c r="AY308" s="20">
        <v>21.2</v>
      </c>
      <c r="AZ308" s="20" t="s">
        <v>88</v>
      </c>
      <c r="BA308" s="20">
        <v>6.0000000000000001E-3</v>
      </c>
      <c r="BB308" s="20">
        <v>0.222</v>
      </c>
      <c r="BC308" s="20" t="s">
        <v>671</v>
      </c>
      <c r="BD308" s="20" t="s">
        <v>671</v>
      </c>
      <c r="BE308" s="20">
        <v>6.95</v>
      </c>
      <c r="BF308" s="20">
        <v>3.2000000000000001E-2</v>
      </c>
      <c r="BG308" s="20" t="s">
        <v>676</v>
      </c>
      <c r="BH308" s="20" t="s">
        <v>695</v>
      </c>
      <c r="BI308" s="23">
        <v>0.246</v>
      </c>
      <c r="BJ308" s="20">
        <v>31.2</v>
      </c>
      <c r="BK308" s="20">
        <v>138</v>
      </c>
      <c r="BL308" s="20">
        <v>93.8</v>
      </c>
      <c r="BM308" s="20">
        <v>144</v>
      </c>
      <c r="BN308" s="23">
        <v>0.98</v>
      </c>
      <c r="BO308" s="23">
        <v>0.36199999999999999</v>
      </c>
      <c r="BP308" s="23">
        <v>0.23200000000000001</v>
      </c>
      <c r="BQ308" s="20" t="s">
        <v>88</v>
      </c>
      <c r="BR308" s="20" t="s">
        <v>88</v>
      </c>
      <c r="BS308" s="20">
        <v>2.4E-2</v>
      </c>
      <c r="BT308" s="12">
        <f t="shared" si="12"/>
        <v>0.12862800000000002</v>
      </c>
      <c r="BU308" s="12">
        <f t="shared" si="13"/>
        <v>0.21383999999999997</v>
      </c>
      <c r="BV308" s="19">
        <v>44135</v>
      </c>
      <c r="BW308" s="13"/>
      <c r="BX308" s="13"/>
    </row>
    <row r="309" spans="1:76" ht="30" customHeight="1" x14ac:dyDescent="0.2">
      <c r="A309" s="15">
        <v>2020</v>
      </c>
      <c r="B309" s="14" t="s">
        <v>377</v>
      </c>
      <c r="C309" s="15" t="s">
        <v>524</v>
      </c>
      <c r="D309" s="8">
        <v>736</v>
      </c>
      <c r="E309" s="15" t="s">
        <v>343</v>
      </c>
      <c r="F309" s="7" t="s">
        <v>288</v>
      </c>
      <c r="G309" s="6">
        <v>2</v>
      </c>
      <c r="H309" s="6" t="s">
        <v>79</v>
      </c>
      <c r="I309" s="6">
        <v>27</v>
      </c>
      <c r="J309" s="6" t="s">
        <v>685</v>
      </c>
      <c r="K309" s="6">
        <v>2703</v>
      </c>
      <c r="L309" s="6" t="s">
        <v>686</v>
      </c>
      <c r="M309" s="6" t="s">
        <v>234</v>
      </c>
      <c r="N309" s="6" t="s">
        <v>235</v>
      </c>
      <c r="O309" s="6" t="s">
        <v>687</v>
      </c>
      <c r="P309" s="6" t="s">
        <v>345</v>
      </c>
      <c r="Q309" s="6" t="s">
        <v>346</v>
      </c>
      <c r="R309" s="6" t="s">
        <v>688</v>
      </c>
      <c r="S309" s="19">
        <v>44116</v>
      </c>
      <c r="T309" s="20">
        <v>4.5</v>
      </c>
      <c r="U309" s="20">
        <v>0.27</v>
      </c>
      <c r="V309" s="20">
        <v>7.48</v>
      </c>
      <c r="W309" s="20">
        <v>7.48</v>
      </c>
      <c r="X309" s="20">
        <v>7.93</v>
      </c>
      <c r="Y309" s="20">
        <v>127.6</v>
      </c>
      <c r="Z309" s="20">
        <v>145.5</v>
      </c>
      <c r="AA309" s="20">
        <v>25.8</v>
      </c>
      <c r="AB309" s="20">
        <v>33.9</v>
      </c>
      <c r="AC309" s="20">
        <v>274</v>
      </c>
      <c r="AD309" s="20">
        <v>16.8</v>
      </c>
      <c r="AE309" s="20" t="s">
        <v>690</v>
      </c>
      <c r="AF309" s="20" t="s">
        <v>88</v>
      </c>
      <c r="AG309" s="20">
        <v>15</v>
      </c>
      <c r="AH309" s="20" t="s">
        <v>690</v>
      </c>
      <c r="AI309" s="20" t="s">
        <v>710</v>
      </c>
      <c r="AJ309" s="20">
        <v>33.193548387096776</v>
      </c>
      <c r="AK309" s="20" t="s">
        <v>671</v>
      </c>
      <c r="AL309" s="20">
        <v>4148</v>
      </c>
      <c r="AM309" s="20">
        <v>2.5</v>
      </c>
      <c r="AN309" s="20" t="s">
        <v>711</v>
      </c>
      <c r="AO309" s="15" t="e">
        <v>#VALUE!</v>
      </c>
      <c r="AP309" s="20">
        <v>3.69</v>
      </c>
      <c r="AQ309" s="20" t="s">
        <v>691</v>
      </c>
      <c r="AR309" s="20" t="s">
        <v>88</v>
      </c>
      <c r="AS309" s="20" t="s">
        <v>88</v>
      </c>
      <c r="AT309" s="20" t="s">
        <v>88</v>
      </c>
      <c r="AU309" s="21" t="s">
        <v>88</v>
      </c>
      <c r="AV309" s="20" t="s">
        <v>672</v>
      </c>
      <c r="AW309" s="20">
        <v>4.12</v>
      </c>
      <c r="AX309" s="20">
        <v>3.02</v>
      </c>
      <c r="AY309" s="20">
        <v>14.8</v>
      </c>
      <c r="AZ309" s="20" t="s">
        <v>88</v>
      </c>
      <c r="BA309" s="20">
        <v>0.314</v>
      </c>
      <c r="BB309" s="20">
        <v>9.69</v>
      </c>
      <c r="BC309" s="20">
        <v>0.41799999999999998</v>
      </c>
      <c r="BD309" s="20">
        <v>0.59299999999999997</v>
      </c>
      <c r="BE309" s="20">
        <v>119</v>
      </c>
      <c r="BF309" s="20">
        <v>0.39600000000000002</v>
      </c>
      <c r="BG309" s="20" t="s">
        <v>676</v>
      </c>
      <c r="BH309" s="20">
        <v>0.4</v>
      </c>
      <c r="BI309" s="23">
        <v>15</v>
      </c>
      <c r="BJ309" s="20">
        <v>6.04</v>
      </c>
      <c r="BK309" s="20" t="s">
        <v>711</v>
      </c>
      <c r="BL309" s="20">
        <v>35.799999999999997</v>
      </c>
      <c r="BM309" s="20">
        <v>68.3</v>
      </c>
      <c r="BN309" s="23">
        <v>0.11600000000000001</v>
      </c>
      <c r="BO309" s="23">
        <v>0.02</v>
      </c>
      <c r="BP309" s="23">
        <v>1.6E-2</v>
      </c>
      <c r="BQ309" s="20" t="s">
        <v>88</v>
      </c>
      <c r="BR309" s="20" t="s">
        <v>88</v>
      </c>
      <c r="BS309" s="20">
        <v>1.69</v>
      </c>
      <c r="BT309" s="12">
        <f t="shared" si="12"/>
        <v>7.3483199999999999E-2</v>
      </c>
      <c r="BU309" s="12">
        <f t="shared" si="13"/>
        <v>18.143352</v>
      </c>
      <c r="BV309" s="19">
        <v>44135</v>
      </c>
      <c r="BW309" s="13"/>
      <c r="BX309" s="13"/>
    </row>
    <row r="310" spans="1:76" ht="30" customHeight="1" x14ac:dyDescent="0.2">
      <c r="A310" s="16">
        <v>2020</v>
      </c>
      <c r="B310" s="15" t="s">
        <v>377</v>
      </c>
      <c r="C310" s="15" t="s">
        <v>524</v>
      </c>
      <c r="D310" s="8">
        <v>736</v>
      </c>
      <c r="E310" s="15" t="s">
        <v>343</v>
      </c>
      <c r="F310" s="7" t="s">
        <v>288</v>
      </c>
      <c r="G310" s="6">
        <v>2</v>
      </c>
      <c r="H310" s="6" t="s">
        <v>79</v>
      </c>
      <c r="I310" s="6">
        <v>27</v>
      </c>
      <c r="J310" s="6" t="s">
        <v>685</v>
      </c>
      <c r="K310" s="6">
        <v>2703</v>
      </c>
      <c r="L310" s="6" t="s">
        <v>686</v>
      </c>
      <c r="M310" s="6" t="s">
        <v>234</v>
      </c>
      <c r="N310" s="6" t="s">
        <v>235</v>
      </c>
      <c r="O310" s="6" t="s">
        <v>687</v>
      </c>
      <c r="P310" s="6" t="s">
        <v>345</v>
      </c>
      <c r="Q310" s="6" t="s">
        <v>346</v>
      </c>
      <c r="R310" s="6" t="s">
        <v>688</v>
      </c>
      <c r="S310" s="19">
        <v>44122</v>
      </c>
      <c r="T310" s="20">
        <v>3</v>
      </c>
      <c r="U310" s="20">
        <v>0.22</v>
      </c>
      <c r="V310" s="20">
        <v>6.59</v>
      </c>
      <c r="W310" s="20">
        <v>6.51</v>
      </c>
      <c r="X310" s="20">
        <v>6.78</v>
      </c>
      <c r="Y310" s="20">
        <v>490</v>
      </c>
      <c r="Z310" s="20">
        <v>540</v>
      </c>
      <c r="AA310" s="20">
        <v>27.9</v>
      </c>
      <c r="AB310" s="20">
        <v>32.799999999999997</v>
      </c>
      <c r="AC310" s="20">
        <v>559</v>
      </c>
      <c r="AD310" s="20">
        <v>266</v>
      </c>
      <c r="AE310" s="20" t="s">
        <v>690</v>
      </c>
      <c r="AF310" s="20" t="s">
        <v>88</v>
      </c>
      <c r="AG310" s="20" t="s">
        <v>691</v>
      </c>
      <c r="AH310" s="20">
        <v>0.1</v>
      </c>
      <c r="AI310" s="20">
        <v>0.33600000000000002</v>
      </c>
      <c r="AJ310" s="20">
        <v>1.96</v>
      </c>
      <c r="AK310" s="20" t="s">
        <v>671</v>
      </c>
      <c r="AL310" s="20">
        <v>543</v>
      </c>
      <c r="AM310" s="20">
        <v>0.3</v>
      </c>
      <c r="AN310" s="20" t="s">
        <v>711</v>
      </c>
      <c r="AO310" s="15" t="e">
        <v>#VALUE!</v>
      </c>
      <c r="AP310" s="20" t="s">
        <v>690</v>
      </c>
      <c r="AQ310" s="20" t="s">
        <v>691</v>
      </c>
      <c r="AR310" s="20" t="s">
        <v>88</v>
      </c>
      <c r="AS310" s="20" t="s">
        <v>88</v>
      </c>
      <c r="AT310" s="20" t="s">
        <v>88</v>
      </c>
      <c r="AU310" s="21" t="s">
        <v>88</v>
      </c>
      <c r="AV310" s="20">
        <v>0.14000000000000001</v>
      </c>
      <c r="AW310" s="20">
        <v>25</v>
      </c>
      <c r="AX310" s="20" t="s">
        <v>673</v>
      </c>
      <c r="AY310" s="20">
        <v>36.299999999999997</v>
      </c>
      <c r="AZ310" s="20" t="s">
        <v>88</v>
      </c>
      <c r="BA310" s="20">
        <v>0.159</v>
      </c>
      <c r="BB310" s="20">
        <v>4.9000000000000004</v>
      </c>
      <c r="BC310" s="20">
        <v>5.0999999999999997E-2</v>
      </c>
      <c r="BD310" s="20">
        <v>0.11</v>
      </c>
      <c r="BE310" s="20">
        <v>45.8</v>
      </c>
      <c r="BF310" s="20">
        <v>6.3E-2</v>
      </c>
      <c r="BG310" s="20" t="s">
        <v>676</v>
      </c>
      <c r="BH310" s="20" t="s">
        <v>695</v>
      </c>
      <c r="BI310" s="23">
        <v>7.94</v>
      </c>
      <c r="BJ310" s="20">
        <v>38.299999999999997</v>
      </c>
      <c r="BK310" s="20">
        <v>93.6</v>
      </c>
      <c r="BL310" s="20">
        <v>113</v>
      </c>
      <c r="BM310" s="20">
        <v>163</v>
      </c>
      <c r="BN310" s="23">
        <v>0.95</v>
      </c>
      <c r="BO310" s="23">
        <v>0.318</v>
      </c>
      <c r="BP310" s="23">
        <v>0.246</v>
      </c>
      <c r="BQ310" s="20" t="s">
        <v>88</v>
      </c>
      <c r="BR310" s="20" t="s">
        <v>88</v>
      </c>
      <c r="BS310" s="20">
        <v>0.35599999999999998</v>
      </c>
      <c r="BT310" s="12">
        <f t="shared" si="12"/>
        <v>0.63201600000000002</v>
      </c>
      <c r="BU310" s="12">
        <f t="shared" si="13"/>
        <v>1.290168</v>
      </c>
      <c r="BV310" s="19">
        <v>44141</v>
      </c>
      <c r="BW310" s="13"/>
      <c r="BX310" s="13"/>
    </row>
    <row r="311" spans="1:76" ht="30" customHeight="1" x14ac:dyDescent="0.2">
      <c r="A311" s="16">
        <v>2020</v>
      </c>
      <c r="B311" s="15" t="s">
        <v>377</v>
      </c>
      <c r="C311" s="15" t="s">
        <v>524</v>
      </c>
      <c r="D311" s="8">
        <v>736</v>
      </c>
      <c r="E311" s="15" t="s">
        <v>343</v>
      </c>
      <c r="F311" s="7" t="s">
        <v>288</v>
      </c>
      <c r="G311" s="6">
        <v>2</v>
      </c>
      <c r="H311" s="6" t="s">
        <v>79</v>
      </c>
      <c r="I311" s="6">
        <v>27</v>
      </c>
      <c r="J311" s="6" t="s">
        <v>685</v>
      </c>
      <c r="K311" s="6">
        <v>2703</v>
      </c>
      <c r="L311" s="6" t="s">
        <v>686</v>
      </c>
      <c r="M311" s="6" t="s">
        <v>234</v>
      </c>
      <c r="N311" s="6" t="s">
        <v>235</v>
      </c>
      <c r="O311" s="6" t="s">
        <v>687</v>
      </c>
      <c r="P311" s="6" t="s">
        <v>345</v>
      </c>
      <c r="Q311" s="6" t="s">
        <v>346</v>
      </c>
      <c r="R311" s="6" t="s">
        <v>688</v>
      </c>
      <c r="S311" s="19">
        <v>44122</v>
      </c>
      <c r="T311" s="20">
        <v>1</v>
      </c>
      <c r="U311" s="20">
        <v>0.78</v>
      </c>
      <c r="V311" s="20">
        <v>6.95</v>
      </c>
      <c r="W311" s="20">
        <v>6.68</v>
      </c>
      <c r="X311" s="20">
        <v>6.91</v>
      </c>
      <c r="Y311" s="20">
        <v>468</v>
      </c>
      <c r="Z311" s="20">
        <v>531</v>
      </c>
      <c r="AA311" s="20">
        <v>21.1</v>
      </c>
      <c r="AB311" s="20">
        <v>26</v>
      </c>
      <c r="AC311" s="20">
        <v>366</v>
      </c>
      <c r="AD311" s="20">
        <v>218</v>
      </c>
      <c r="AE311" s="20" t="s">
        <v>690</v>
      </c>
      <c r="AF311" s="20" t="s">
        <v>88</v>
      </c>
      <c r="AG311" s="20" t="s">
        <v>89</v>
      </c>
      <c r="AH311" s="23">
        <v>0.23499999999999999</v>
      </c>
      <c r="AI311" s="23">
        <v>0.23899999999999999</v>
      </c>
      <c r="AJ311" s="20">
        <v>2.4387096774193551</v>
      </c>
      <c r="AK311" s="20" t="s">
        <v>671</v>
      </c>
      <c r="AL311" s="20">
        <v>246</v>
      </c>
      <c r="AM311" s="20">
        <v>1.5</v>
      </c>
      <c r="AN311" s="20">
        <v>5.05</v>
      </c>
      <c r="AO311" s="15" t="e">
        <v>#VALUE!</v>
      </c>
      <c r="AP311" s="20">
        <v>3.5</v>
      </c>
      <c r="AQ311" s="20" t="s">
        <v>691</v>
      </c>
      <c r="AR311" s="20" t="s">
        <v>88</v>
      </c>
      <c r="AS311" s="20" t="s">
        <v>88</v>
      </c>
      <c r="AT311" s="20" t="s">
        <v>88</v>
      </c>
      <c r="AU311" s="21" t="s">
        <v>88</v>
      </c>
      <c r="AV311" s="20" t="s">
        <v>672</v>
      </c>
      <c r="AW311" s="20">
        <v>23.8</v>
      </c>
      <c r="AX311" s="20" t="s">
        <v>673</v>
      </c>
      <c r="AY311" s="20">
        <v>122</v>
      </c>
      <c r="AZ311" s="20" t="s">
        <v>88</v>
      </c>
      <c r="BA311" s="20">
        <v>7.0000000000000007E-2</v>
      </c>
      <c r="BB311" s="20">
        <v>2.74</v>
      </c>
      <c r="BC311" s="20">
        <v>2.5999999999999999E-2</v>
      </c>
      <c r="BD311" s="20" t="s">
        <v>671</v>
      </c>
      <c r="BE311" s="20">
        <v>19.8</v>
      </c>
      <c r="BF311" s="20">
        <v>2.1999999999999999E-2</v>
      </c>
      <c r="BG311" s="20" t="s">
        <v>676</v>
      </c>
      <c r="BH311" s="20" t="s">
        <v>695</v>
      </c>
      <c r="BI311" s="23">
        <v>3.07</v>
      </c>
      <c r="BJ311" s="20">
        <v>44</v>
      </c>
      <c r="BK311" s="20">
        <v>111</v>
      </c>
      <c r="BL311" s="20">
        <v>176</v>
      </c>
      <c r="BM311" s="20">
        <v>229</v>
      </c>
      <c r="BN311" s="23">
        <v>0.55400000000000005</v>
      </c>
      <c r="BO311" s="23">
        <v>9.6000000000000002E-2</v>
      </c>
      <c r="BP311" s="23">
        <v>2.5999999999999999E-2</v>
      </c>
      <c r="BQ311" s="20" t="s">
        <v>88</v>
      </c>
      <c r="BR311" s="20" t="s">
        <v>88</v>
      </c>
      <c r="BS311" s="23">
        <v>8.4000000000000005E-2</v>
      </c>
      <c r="BT311" s="12">
        <f t="shared" si="12"/>
        <v>0.61214399999999991</v>
      </c>
      <c r="BU311" s="12">
        <f t="shared" si="13"/>
        <v>0.69076799999999994</v>
      </c>
      <c r="BV311" s="19">
        <v>44122</v>
      </c>
      <c r="BW311" s="13"/>
      <c r="BX311" s="13"/>
    </row>
    <row r="312" spans="1:76" ht="30" customHeight="1" x14ac:dyDescent="0.2">
      <c r="A312" s="15">
        <v>2020</v>
      </c>
      <c r="B312" s="15" t="s">
        <v>377</v>
      </c>
      <c r="C312" s="15" t="s">
        <v>524</v>
      </c>
      <c r="D312" s="8">
        <v>736</v>
      </c>
      <c r="E312" s="15" t="s">
        <v>343</v>
      </c>
      <c r="F312" s="7" t="s">
        <v>288</v>
      </c>
      <c r="G312" s="6">
        <v>2</v>
      </c>
      <c r="H312" s="6" t="s">
        <v>79</v>
      </c>
      <c r="I312" s="6">
        <v>27</v>
      </c>
      <c r="J312" s="6" t="s">
        <v>685</v>
      </c>
      <c r="K312" s="6">
        <v>2703</v>
      </c>
      <c r="L312" s="6" t="s">
        <v>686</v>
      </c>
      <c r="M312" s="6" t="s">
        <v>234</v>
      </c>
      <c r="N312" s="6" t="s">
        <v>235</v>
      </c>
      <c r="O312" s="6" t="s">
        <v>687</v>
      </c>
      <c r="P312" s="6" t="s">
        <v>345</v>
      </c>
      <c r="Q312" s="6" t="s">
        <v>346</v>
      </c>
      <c r="R312" s="6" t="s">
        <v>688</v>
      </c>
      <c r="S312" s="19">
        <v>44119</v>
      </c>
      <c r="T312" s="20">
        <v>4</v>
      </c>
      <c r="U312" s="20">
        <v>0.26</v>
      </c>
      <c r="V312" s="20">
        <v>6.59</v>
      </c>
      <c r="W312" s="20">
        <v>6.55</v>
      </c>
      <c r="X312" s="20">
        <v>7.1</v>
      </c>
      <c r="Y312" s="20">
        <v>70</v>
      </c>
      <c r="Z312" s="20">
        <v>80</v>
      </c>
      <c r="AA312" s="20">
        <v>23</v>
      </c>
      <c r="AB312" s="20">
        <v>23.4</v>
      </c>
      <c r="AC312" s="20" t="s">
        <v>795</v>
      </c>
      <c r="AD312" s="16">
        <v>2</v>
      </c>
      <c r="AE312" s="20" t="s">
        <v>690</v>
      </c>
      <c r="AF312" s="20" t="s">
        <v>88</v>
      </c>
      <c r="AG312" s="20" t="s">
        <v>89</v>
      </c>
      <c r="AH312" s="20" t="s">
        <v>690</v>
      </c>
      <c r="AI312" s="20" t="s">
        <v>710</v>
      </c>
      <c r="AJ312" s="20">
        <v>0.74290322580645163</v>
      </c>
      <c r="AK312" s="20" t="s">
        <v>671</v>
      </c>
      <c r="AL312" s="20">
        <v>37</v>
      </c>
      <c r="AM312" s="20">
        <v>0.1</v>
      </c>
      <c r="AN312" s="20" t="s">
        <v>711</v>
      </c>
      <c r="AO312" s="15" t="e">
        <v>#VALUE!</v>
      </c>
      <c r="AP312" s="20">
        <v>0.216</v>
      </c>
      <c r="AQ312" s="20" t="s">
        <v>691</v>
      </c>
      <c r="AR312" s="20" t="s">
        <v>88</v>
      </c>
      <c r="AS312" s="20" t="s">
        <v>88</v>
      </c>
      <c r="AT312" s="20" t="s">
        <v>88</v>
      </c>
      <c r="AU312" s="21" t="s">
        <v>88</v>
      </c>
      <c r="AV312" s="20" t="s">
        <v>672</v>
      </c>
      <c r="AW312" s="20">
        <v>2.15</v>
      </c>
      <c r="AX312" s="20" t="s">
        <v>673</v>
      </c>
      <c r="AY312" s="20">
        <v>11.3</v>
      </c>
      <c r="AZ312" s="20" t="s">
        <v>88</v>
      </c>
      <c r="BA312" s="20">
        <v>7.0000000000000001E-3</v>
      </c>
      <c r="BB312" s="20">
        <v>0.25700000000000001</v>
      </c>
      <c r="BC312" s="20">
        <v>0.06</v>
      </c>
      <c r="BD312" s="20" t="s">
        <v>671</v>
      </c>
      <c r="BE312" s="20">
        <v>2.4700000000000002</v>
      </c>
      <c r="BF312" s="20">
        <v>7.0000000000000001E-3</v>
      </c>
      <c r="BG312" s="20" t="s">
        <v>676</v>
      </c>
      <c r="BH312" s="20" t="s">
        <v>695</v>
      </c>
      <c r="BI312" s="23">
        <v>0.41299999999999998</v>
      </c>
      <c r="BJ312" s="20" t="s">
        <v>733</v>
      </c>
      <c r="BK312" s="20">
        <v>11.6</v>
      </c>
      <c r="BL312" s="20">
        <v>21.6</v>
      </c>
      <c r="BM312" s="20">
        <v>34.299999999999997</v>
      </c>
      <c r="BN312" s="23">
        <v>0.21199999999999999</v>
      </c>
      <c r="BO312" s="23">
        <v>4.8000000000000001E-2</v>
      </c>
      <c r="BP312" s="23">
        <v>0</v>
      </c>
      <c r="BQ312" s="20" t="s">
        <v>88</v>
      </c>
      <c r="BR312" s="20" t="s">
        <v>88</v>
      </c>
      <c r="BS312" s="20" t="s">
        <v>671</v>
      </c>
      <c r="BT312" s="12">
        <f t="shared" si="12"/>
        <v>7.4879999999999999E-3</v>
      </c>
      <c r="BU312" s="12">
        <f t="shared" si="13"/>
        <v>0.13852800000000001</v>
      </c>
      <c r="BV312" s="19">
        <v>44141</v>
      </c>
      <c r="BW312" s="13"/>
      <c r="BX312" s="13"/>
    </row>
    <row r="313" spans="1:76" ht="30" customHeight="1" x14ac:dyDescent="0.2">
      <c r="A313" s="16">
        <v>2020</v>
      </c>
      <c r="B313" s="18" t="s">
        <v>351</v>
      </c>
      <c r="C313" s="14" t="s">
        <v>77</v>
      </c>
      <c r="D313" s="8">
        <v>495</v>
      </c>
      <c r="E313" s="14" t="s">
        <v>685</v>
      </c>
      <c r="F313" s="7" t="s">
        <v>203</v>
      </c>
      <c r="G313" s="6">
        <v>2</v>
      </c>
      <c r="H313" s="6" t="s">
        <v>79</v>
      </c>
      <c r="I313" s="6">
        <v>25</v>
      </c>
      <c r="J313" s="6" t="s">
        <v>353</v>
      </c>
      <c r="K313" s="6">
        <v>2502</v>
      </c>
      <c r="L313" s="6" t="s">
        <v>354</v>
      </c>
      <c r="M313" s="6" t="s">
        <v>355</v>
      </c>
      <c r="N313" s="6" t="s">
        <v>356</v>
      </c>
      <c r="O313" s="6" t="s">
        <v>689</v>
      </c>
      <c r="P313" s="6" t="s">
        <v>358</v>
      </c>
      <c r="Q313" s="6" t="s">
        <v>796</v>
      </c>
      <c r="R313" s="6" t="s">
        <v>797</v>
      </c>
      <c r="S313" s="19">
        <v>44116</v>
      </c>
      <c r="T313" s="20">
        <v>24</v>
      </c>
      <c r="U313" s="20">
        <v>135.58000000000001</v>
      </c>
      <c r="V313" s="20">
        <v>6.72</v>
      </c>
      <c r="W313" s="20">
        <v>6.22</v>
      </c>
      <c r="X313" s="20">
        <v>6.99</v>
      </c>
      <c r="Y313" s="20">
        <v>223</v>
      </c>
      <c r="Z313" s="20">
        <v>419</v>
      </c>
      <c r="AA313" s="20">
        <v>28.1</v>
      </c>
      <c r="AB313" s="20">
        <v>37.200000000000003</v>
      </c>
      <c r="AC313" s="20">
        <v>86.7</v>
      </c>
      <c r="AD313" s="20">
        <v>9.36</v>
      </c>
      <c r="AE313" s="22" t="s">
        <v>690</v>
      </c>
      <c r="AF313" s="20" t="s">
        <v>88</v>
      </c>
      <c r="AG313" s="20">
        <v>26</v>
      </c>
      <c r="AH313" s="20" t="s">
        <v>690</v>
      </c>
      <c r="AI313" s="23">
        <v>0.373</v>
      </c>
      <c r="AJ313" s="20">
        <v>2.8903225806451616</v>
      </c>
      <c r="AK313" s="20" t="s">
        <v>671</v>
      </c>
      <c r="AL313" s="20">
        <v>34</v>
      </c>
      <c r="AM313" s="20">
        <v>0.7</v>
      </c>
      <c r="AN313" s="20" t="s">
        <v>711</v>
      </c>
      <c r="AO313" s="20" t="e">
        <v>#VALUE!</v>
      </c>
      <c r="AP313" s="20">
        <v>1.66</v>
      </c>
      <c r="AQ313" s="20" t="s">
        <v>89</v>
      </c>
      <c r="AR313" s="20" t="s">
        <v>691</v>
      </c>
      <c r="AS313" s="14" t="s">
        <v>692</v>
      </c>
      <c r="AT313" s="14" t="s">
        <v>693</v>
      </c>
      <c r="AU313" s="21">
        <v>454550</v>
      </c>
      <c r="AV313" s="20" t="s">
        <v>672</v>
      </c>
      <c r="AW313" s="20">
        <v>10.3</v>
      </c>
      <c r="AX313" s="20" t="s">
        <v>673</v>
      </c>
      <c r="AY313" s="20" t="s">
        <v>691</v>
      </c>
      <c r="AZ313" s="20" t="s">
        <v>798</v>
      </c>
      <c r="BA313" s="20" t="s">
        <v>674</v>
      </c>
      <c r="BB313" s="20" t="s">
        <v>695</v>
      </c>
      <c r="BC313" s="20" t="s">
        <v>671</v>
      </c>
      <c r="BD313" s="20" t="s">
        <v>671</v>
      </c>
      <c r="BE313" s="20">
        <v>5.88</v>
      </c>
      <c r="BF313" s="23">
        <v>1E-3</v>
      </c>
      <c r="BG313" s="20" t="s">
        <v>676</v>
      </c>
      <c r="BH313" s="20" t="s">
        <v>695</v>
      </c>
      <c r="BI313" s="23">
        <v>1.7999999999999999E-2</v>
      </c>
      <c r="BJ313" s="20">
        <v>14.2</v>
      </c>
      <c r="BK313" s="20">
        <v>62.8</v>
      </c>
      <c r="BL313" s="20">
        <v>55.9</v>
      </c>
      <c r="BM313" s="20">
        <v>120</v>
      </c>
      <c r="BN313" s="23">
        <v>1.96</v>
      </c>
      <c r="BO313" s="23">
        <v>0.56599999999999995</v>
      </c>
      <c r="BP313" s="23">
        <v>0.16600000000000001</v>
      </c>
      <c r="BQ313" s="20" t="s">
        <v>88</v>
      </c>
      <c r="BR313" s="20" t="s">
        <v>88</v>
      </c>
      <c r="BS313" s="20" t="s">
        <v>88</v>
      </c>
      <c r="BT313" s="12">
        <f t="shared" si="12"/>
        <v>109.64408832000001</v>
      </c>
      <c r="BU313" s="12">
        <f t="shared" si="13"/>
        <v>398.279808</v>
      </c>
      <c r="BV313" s="19">
        <v>44141</v>
      </c>
      <c r="BW313" s="13"/>
      <c r="BX313" s="13"/>
    </row>
    <row r="314" spans="1:76" ht="30" customHeight="1" x14ac:dyDescent="0.2">
      <c r="A314" s="16">
        <v>2020</v>
      </c>
      <c r="B314" s="14" t="s">
        <v>76</v>
      </c>
      <c r="C314" s="14" t="s">
        <v>77</v>
      </c>
      <c r="D314" s="8">
        <v>34</v>
      </c>
      <c r="E314" s="18" t="s">
        <v>134</v>
      </c>
      <c r="F314" s="7" t="s">
        <v>135</v>
      </c>
      <c r="G314" s="6">
        <v>2</v>
      </c>
      <c r="H314" s="6" t="s">
        <v>79</v>
      </c>
      <c r="I314" s="6">
        <v>26</v>
      </c>
      <c r="J314" s="6" t="s">
        <v>80</v>
      </c>
      <c r="K314" s="6">
        <v>2619</v>
      </c>
      <c r="L314" s="6" t="s">
        <v>696</v>
      </c>
      <c r="M314" s="6" t="s">
        <v>390</v>
      </c>
      <c r="N314" s="6" t="s">
        <v>391</v>
      </c>
      <c r="O314" s="6" t="s">
        <v>799</v>
      </c>
      <c r="P314" s="6" t="s">
        <v>800</v>
      </c>
      <c r="Q314" s="6" t="s">
        <v>801</v>
      </c>
      <c r="R314" s="6" t="s">
        <v>802</v>
      </c>
      <c r="S314" s="19">
        <v>44135</v>
      </c>
      <c r="T314" s="20">
        <v>24</v>
      </c>
      <c r="U314" s="20">
        <v>2.86</v>
      </c>
      <c r="V314" s="15">
        <v>6.7</v>
      </c>
      <c r="W314" s="15">
        <v>6.64</v>
      </c>
      <c r="X314" s="15">
        <v>6.81</v>
      </c>
      <c r="Y314" s="15">
        <v>224</v>
      </c>
      <c r="Z314" s="15">
        <v>340</v>
      </c>
      <c r="AA314" s="15">
        <v>19.100000000000001</v>
      </c>
      <c r="AB314" s="15">
        <v>20.6</v>
      </c>
      <c r="AC314" s="15">
        <v>227</v>
      </c>
      <c r="AD314" s="15">
        <v>113</v>
      </c>
      <c r="AE314" s="20" t="s">
        <v>690</v>
      </c>
      <c r="AF314" s="20" t="s">
        <v>88</v>
      </c>
      <c r="AG314" s="15">
        <v>18</v>
      </c>
      <c r="AH314" s="23">
        <v>0.68</v>
      </c>
      <c r="AI314" s="15">
        <v>6.86</v>
      </c>
      <c r="AJ314" s="15">
        <v>3.4322580645161289</v>
      </c>
      <c r="AK314" s="15">
        <v>7.3999999999999996E-2</v>
      </c>
      <c r="AL314" s="15">
        <v>45</v>
      </c>
      <c r="AM314" s="20">
        <v>1</v>
      </c>
      <c r="AN314" s="15">
        <v>21.8</v>
      </c>
      <c r="AO314" s="15">
        <v>12.847058823529412</v>
      </c>
      <c r="AP314" s="15">
        <v>3.41</v>
      </c>
      <c r="AQ314" s="15" t="s">
        <v>89</v>
      </c>
      <c r="AR314" s="20" t="s">
        <v>88</v>
      </c>
      <c r="AS314" s="20" t="s">
        <v>88</v>
      </c>
      <c r="AT314" s="20" t="s">
        <v>88</v>
      </c>
      <c r="AU314" s="21">
        <v>4884000</v>
      </c>
      <c r="AV314" s="20" t="s">
        <v>88</v>
      </c>
      <c r="AW314" s="20" t="s">
        <v>88</v>
      </c>
      <c r="AX314" s="20" t="s">
        <v>88</v>
      </c>
      <c r="AY314" s="20" t="s">
        <v>88</v>
      </c>
      <c r="AZ314" s="20" t="s">
        <v>88</v>
      </c>
      <c r="BA314" s="20" t="s">
        <v>88</v>
      </c>
      <c r="BB314" s="20" t="s">
        <v>88</v>
      </c>
      <c r="BC314" s="20" t="s">
        <v>88</v>
      </c>
      <c r="BD314" s="20" t="s">
        <v>88</v>
      </c>
      <c r="BE314" s="20" t="s">
        <v>88</v>
      </c>
      <c r="BF314" s="20" t="s">
        <v>88</v>
      </c>
      <c r="BG314" s="20" t="s">
        <v>88</v>
      </c>
      <c r="BH314" s="20" t="s">
        <v>88</v>
      </c>
      <c r="BI314" s="20" t="s">
        <v>88</v>
      </c>
      <c r="BJ314" s="20" t="s">
        <v>88</v>
      </c>
      <c r="BK314" s="20" t="s">
        <v>88</v>
      </c>
      <c r="BL314" s="20" t="s">
        <v>88</v>
      </c>
      <c r="BM314" s="20" t="s">
        <v>88</v>
      </c>
      <c r="BN314" s="20" t="s">
        <v>88</v>
      </c>
      <c r="BO314" s="20" t="s">
        <v>88</v>
      </c>
      <c r="BP314" s="20" t="s">
        <v>88</v>
      </c>
      <c r="BQ314" s="20" t="s">
        <v>88</v>
      </c>
      <c r="BR314" s="20" t="s">
        <v>88</v>
      </c>
      <c r="BS314" s="20" t="s">
        <v>88</v>
      </c>
      <c r="BT314" s="12">
        <f t="shared" si="12"/>
        <v>27.922752000000003</v>
      </c>
      <c r="BU314" s="12">
        <f t="shared" si="13"/>
        <v>11.119680000000001</v>
      </c>
      <c r="BV314" s="19">
        <v>44153</v>
      </c>
      <c r="BW314" s="13"/>
      <c r="BX314" s="13"/>
    </row>
    <row r="315" spans="1:76" ht="30" customHeight="1" x14ac:dyDescent="0.2">
      <c r="A315" s="16">
        <v>2020</v>
      </c>
      <c r="B315" s="15" t="s">
        <v>76</v>
      </c>
      <c r="C315" s="15" t="s">
        <v>77</v>
      </c>
      <c r="D315" s="8">
        <v>308</v>
      </c>
      <c r="E315" s="15" t="s">
        <v>768</v>
      </c>
      <c r="F315" s="15" t="s">
        <v>479</v>
      </c>
      <c r="G315" s="6">
        <v>2</v>
      </c>
      <c r="H315" s="6" t="s">
        <v>79</v>
      </c>
      <c r="I315" s="6">
        <v>27</v>
      </c>
      <c r="J315" s="6" t="s">
        <v>685</v>
      </c>
      <c r="K315" s="6">
        <v>2701</v>
      </c>
      <c r="L315" s="6" t="s">
        <v>703</v>
      </c>
      <c r="M315" s="6" t="s">
        <v>100</v>
      </c>
      <c r="N315" s="6" t="s">
        <v>704</v>
      </c>
      <c r="O315" s="6" t="s">
        <v>803</v>
      </c>
      <c r="P315" s="6" t="s">
        <v>804</v>
      </c>
      <c r="Q315" s="6" t="s">
        <v>805</v>
      </c>
      <c r="R315" s="6" t="s">
        <v>804</v>
      </c>
      <c r="S315" s="19">
        <v>44151</v>
      </c>
      <c r="T315" s="20">
        <v>24</v>
      </c>
      <c r="U315" s="20">
        <v>0.56999999999999995</v>
      </c>
      <c r="V315" s="15">
        <v>7.1</v>
      </c>
      <c r="W315" s="15">
        <v>6.8</v>
      </c>
      <c r="X315" s="15">
        <v>7.7</v>
      </c>
      <c r="Y315" s="15">
        <v>810</v>
      </c>
      <c r="Z315" s="15">
        <v>920</v>
      </c>
      <c r="AA315" s="15">
        <v>20.2</v>
      </c>
      <c r="AB315" s="15">
        <v>22.2</v>
      </c>
      <c r="AC315" s="15">
        <v>289</v>
      </c>
      <c r="AD315" s="15">
        <v>104</v>
      </c>
      <c r="AE315" s="22" t="s">
        <v>690</v>
      </c>
      <c r="AF315" s="20" t="s">
        <v>88</v>
      </c>
      <c r="AG315" s="15" t="s">
        <v>89</v>
      </c>
      <c r="AH315" s="15">
        <v>3.19</v>
      </c>
      <c r="AI315" s="15">
        <v>18.2</v>
      </c>
      <c r="AJ315" s="15">
        <v>9.8000000000000007</v>
      </c>
      <c r="AK315" s="20" t="s">
        <v>671</v>
      </c>
      <c r="AL315" s="15">
        <v>47</v>
      </c>
      <c r="AM315" s="23">
        <v>0.1</v>
      </c>
      <c r="AN315" s="15">
        <v>49.3</v>
      </c>
      <c r="AO315" s="15">
        <v>33.682352941176475</v>
      </c>
      <c r="AP315" s="15">
        <v>5.92</v>
      </c>
      <c r="AQ315" s="15" t="s">
        <v>89</v>
      </c>
      <c r="AR315" s="20" t="s">
        <v>88</v>
      </c>
      <c r="AS315" s="20" t="s">
        <v>88</v>
      </c>
      <c r="AT315" s="20" t="s">
        <v>88</v>
      </c>
      <c r="AU315" s="21">
        <v>13003000</v>
      </c>
      <c r="AV315" s="20" t="s">
        <v>88</v>
      </c>
      <c r="AW315" s="20" t="s">
        <v>88</v>
      </c>
      <c r="AX315" s="20" t="s">
        <v>88</v>
      </c>
      <c r="AY315" s="20" t="s">
        <v>88</v>
      </c>
      <c r="AZ315" s="20" t="s">
        <v>88</v>
      </c>
      <c r="BA315" s="20" t="s">
        <v>88</v>
      </c>
      <c r="BB315" s="20" t="s">
        <v>88</v>
      </c>
      <c r="BC315" s="20" t="s">
        <v>88</v>
      </c>
      <c r="BD315" s="20" t="s">
        <v>88</v>
      </c>
      <c r="BE315" s="20" t="s">
        <v>88</v>
      </c>
      <c r="BF315" s="20" t="s">
        <v>88</v>
      </c>
      <c r="BG315" s="20" t="s">
        <v>88</v>
      </c>
      <c r="BH315" s="20" t="s">
        <v>88</v>
      </c>
      <c r="BI315" s="20" t="s">
        <v>88</v>
      </c>
      <c r="BJ315" s="20" t="s">
        <v>88</v>
      </c>
      <c r="BK315" s="20" t="s">
        <v>88</v>
      </c>
      <c r="BL315" s="20" t="s">
        <v>88</v>
      </c>
      <c r="BM315" s="20" t="s">
        <v>88</v>
      </c>
      <c r="BN315" s="20" t="s">
        <v>88</v>
      </c>
      <c r="BO315" s="20" t="s">
        <v>88</v>
      </c>
      <c r="BP315" s="20" t="s">
        <v>88</v>
      </c>
      <c r="BQ315" s="20" t="s">
        <v>88</v>
      </c>
      <c r="BR315" s="20" t="s">
        <v>88</v>
      </c>
      <c r="BS315" s="20" t="s">
        <v>88</v>
      </c>
      <c r="BT315" s="12">
        <f t="shared" si="12"/>
        <v>5.1217920000000001</v>
      </c>
      <c r="BU315" s="12">
        <f t="shared" si="13"/>
        <v>2.3146560000000003</v>
      </c>
      <c r="BV315" s="19">
        <v>44168</v>
      </c>
      <c r="BW315" s="13"/>
      <c r="BX315" s="13"/>
    </row>
    <row r="316" spans="1:76" ht="30" customHeight="1" x14ac:dyDescent="0.2">
      <c r="A316" s="16">
        <v>2020</v>
      </c>
      <c r="B316" s="15" t="s">
        <v>76</v>
      </c>
      <c r="C316" s="15" t="s">
        <v>77</v>
      </c>
      <c r="D316" s="8">
        <v>411</v>
      </c>
      <c r="E316" s="18" t="s">
        <v>180</v>
      </c>
      <c r="F316" s="7" t="s">
        <v>151</v>
      </c>
      <c r="G316" s="6">
        <v>2</v>
      </c>
      <c r="H316" s="6" t="s">
        <v>79</v>
      </c>
      <c r="I316" s="6">
        <v>26</v>
      </c>
      <c r="J316" s="6" t="s">
        <v>80</v>
      </c>
      <c r="K316" s="6">
        <v>2620</v>
      </c>
      <c r="L316" s="6" t="s">
        <v>667</v>
      </c>
      <c r="M316" s="6" t="s">
        <v>181</v>
      </c>
      <c r="N316" s="6" t="s">
        <v>668</v>
      </c>
      <c r="O316" s="6" t="s">
        <v>765</v>
      </c>
      <c r="P316" s="6" t="s">
        <v>766</v>
      </c>
      <c r="Q316" s="6" t="s">
        <v>806</v>
      </c>
      <c r="R316" s="6" t="s">
        <v>807</v>
      </c>
      <c r="S316" s="19">
        <v>44119</v>
      </c>
      <c r="T316" s="20">
        <v>24</v>
      </c>
      <c r="U316" s="20">
        <v>1.94</v>
      </c>
      <c r="V316" s="15">
        <v>7.96</v>
      </c>
      <c r="W316" s="15">
        <v>7.11</v>
      </c>
      <c r="X316" s="15">
        <v>8.3000000000000007</v>
      </c>
      <c r="Y316" s="15">
        <v>145</v>
      </c>
      <c r="Z316" s="15">
        <v>320</v>
      </c>
      <c r="AA316" s="15">
        <v>17.399999999999999</v>
      </c>
      <c r="AB316" s="15">
        <v>19.809999999999999</v>
      </c>
      <c r="AC316" s="15">
        <v>224</v>
      </c>
      <c r="AD316" s="15">
        <v>105</v>
      </c>
      <c r="AE316" s="15" t="s">
        <v>88</v>
      </c>
      <c r="AF316" s="20" t="s">
        <v>88</v>
      </c>
      <c r="AG316" s="15" t="s">
        <v>89</v>
      </c>
      <c r="AH316" s="15">
        <v>2.42</v>
      </c>
      <c r="AI316" s="15">
        <v>2.42</v>
      </c>
      <c r="AJ316" s="15">
        <v>5.1258064516129034</v>
      </c>
      <c r="AK316" s="15">
        <v>0.14000000000000001</v>
      </c>
      <c r="AL316" s="15">
        <v>58</v>
      </c>
      <c r="AM316" s="15">
        <v>0.7</v>
      </c>
      <c r="AN316" s="15">
        <v>5.97</v>
      </c>
      <c r="AO316" s="15">
        <v>4.9164705882352937</v>
      </c>
      <c r="AP316" s="15">
        <v>6.06</v>
      </c>
      <c r="AQ316" s="15" t="s">
        <v>89</v>
      </c>
      <c r="AR316" s="15" t="s">
        <v>88</v>
      </c>
      <c r="AS316" s="15" t="s">
        <v>88</v>
      </c>
      <c r="AT316" s="15" t="s">
        <v>88</v>
      </c>
      <c r="AU316" s="21">
        <v>54600</v>
      </c>
      <c r="AV316" s="20" t="s">
        <v>88</v>
      </c>
      <c r="AW316" s="20" t="s">
        <v>88</v>
      </c>
      <c r="AX316" s="20" t="s">
        <v>88</v>
      </c>
      <c r="AY316" s="20" t="s">
        <v>88</v>
      </c>
      <c r="AZ316" s="20" t="s">
        <v>88</v>
      </c>
      <c r="BA316" s="20" t="s">
        <v>88</v>
      </c>
      <c r="BB316" s="20" t="s">
        <v>88</v>
      </c>
      <c r="BC316" s="20" t="s">
        <v>88</v>
      </c>
      <c r="BD316" s="20" t="s">
        <v>88</v>
      </c>
      <c r="BE316" s="20" t="s">
        <v>88</v>
      </c>
      <c r="BF316" s="20" t="s">
        <v>88</v>
      </c>
      <c r="BG316" s="20" t="s">
        <v>88</v>
      </c>
      <c r="BH316" s="20" t="s">
        <v>88</v>
      </c>
      <c r="BI316" s="20" t="s">
        <v>88</v>
      </c>
      <c r="BJ316" s="20" t="s">
        <v>88</v>
      </c>
      <c r="BK316" s="20" t="s">
        <v>88</v>
      </c>
      <c r="BL316" s="20" t="s">
        <v>88</v>
      </c>
      <c r="BM316" s="20" t="s">
        <v>88</v>
      </c>
      <c r="BN316" s="20" t="s">
        <v>88</v>
      </c>
      <c r="BO316" s="20" t="s">
        <v>88</v>
      </c>
      <c r="BP316" s="20" t="s">
        <v>88</v>
      </c>
      <c r="BQ316" s="20" t="s">
        <v>88</v>
      </c>
      <c r="BR316" s="20" t="s">
        <v>88</v>
      </c>
      <c r="BS316" s="20" t="s">
        <v>88</v>
      </c>
      <c r="BT316" s="12">
        <f t="shared" si="12"/>
        <v>17.599679999999999</v>
      </c>
      <c r="BU316" s="12">
        <f t="shared" si="13"/>
        <v>9.7217280000000006</v>
      </c>
      <c r="BV316" s="19">
        <v>44141</v>
      </c>
      <c r="BW316" s="13"/>
      <c r="BX316" s="13"/>
    </row>
    <row r="317" spans="1:76" ht="30" customHeight="1" x14ac:dyDescent="0.2">
      <c r="A317" s="15">
        <v>2020</v>
      </c>
      <c r="B317" s="15" t="s">
        <v>76</v>
      </c>
      <c r="C317" s="15" t="s">
        <v>77</v>
      </c>
      <c r="D317" s="8">
        <v>501</v>
      </c>
      <c r="E317" s="15" t="s">
        <v>808</v>
      </c>
      <c r="F317" s="7" t="s">
        <v>151</v>
      </c>
      <c r="G317" s="6">
        <v>2</v>
      </c>
      <c r="H317" s="6" t="s">
        <v>79</v>
      </c>
      <c r="I317" s="6">
        <v>26</v>
      </c>
      <c r="J317" s="6" t="s">
        <v>80</v>
      </c>
      <c r="K317" s="6">
        <v>2620</v>
      </c>
      <c r="L317" s="6" t="s">
        <v>667</v>
      </c>
      <c r="M317" s="6" t="s">
        <v>181</v>
      </c>
      <c r="N317" s="6" t="s">
        <v>668</v>
      </c>
      <c r="O317" s="6" t="s">
        <v>767</v>
      </c>
      <c r="P317" s="6" t="s">
        <v>200</v>
      </c>
      <c r="Q317" s="6" t="s">
        <v>809</v>
      </c>
      <c r="R317" s="6" t="s">
        <v>810</v>
      </c>
      <c r="S317" s="19">
        <v>44136</v>
      </c>
      <c r="T317" s="20">
        <v>24</v>
      </c>
      <c r="U317" s="20">
        <v>1.98</v>
      </c>
      <c r="V317" s="15">
        <v>6.7</v>
      </c>
      <c r="W317" s="15">
        <v>6</v>
      </c>
      <c r="X317" s="15">
        <v>6.9</v>
      </c>
      <c r="Y317" s="15">
        <v>252</v>
      </c>
      <c r="Z317" s="15">
        <v>315</v>
      </c>
      <c r="AA317" s="15">
        <v>19.2</v>
      </c>
      <c r="AB317" s="15">
        <v>22</v>
      </c>
      <c r="AC317" s="15">
        <v>274</v>
      </c>
      <c r="AD317" s="15">
        <v>66.599999999999994</v>
      </c>
      <c r="AE317" s="20" t="s">
        <v>690</v>
      </c>
      <c r="AF317" s="20" t="s">
        <v>88</v>
      </c>
      <c r="AG317" s="15">
        <v>27</v>
      </c>
      <c r="AH317" s="15">
        <v>3.15</v>
      </c>
      <c r="AI317" s="15">
        <v>3.28</v>
      </c>
      <c r="AJ317" s="15">
        <v>4.9451612903225799</v>
      </c>
      <c r="AK317" s="15" t="s">
        <v>671</v>
      </c>
      <c r="AL317" s="15">
        <v>72</v>
      </c>
      <c r="AM317" s="15">
        <v>1.2</v>
      </c>
      <c r="AN317" s="15">
        <v>18.399999999999999</v>
      </c>
      <c r="AO317" s="15">
        <v>11.858823529411765</v>
      </c>
      <c r="AP317" s="15">
        <v>2.21</v>
      </c>
      <c r="AQ317" s="15" t="s">
        <v>89</v>
      </c>
      <c r="AR317" s="20" t="s">
        <v>88</v>
      </c>
      <c r="AS317" s="20" t="s">
        <v>88</v>
      </c>
      <c r="AT317" s="20" t="s">
        <v>88</v>
      </c>
      <c r="AU317" s="21">
        <v>12033000</v>
      </c>
      <c r="AV317" s="20" t="s">
        <v>88</v>
      </c>
      <c r="AW317" s="20" t="s">
        <v>88</v>
      </c>
      <c r="AX317" s="20" t="s">
        <v>88</v>
      </c>
      <c r="AY317" s="20" t="s">
        <v>88</v>
      </c>
      <c r="AZ317" s="20" t="s">
        <v>88</v>
      </c>
      <c r="BA317" s="20" t="s">
        <v>88</v>
      </c>
      <c r="BB317" s="20" t="s">
        <v>88</v>
      </c>
      <c r="BC317" s="20" t="s">
        <v>88</v>
      </c>
      <c r="BD317" s="20" t="s">
        <v>88</v>
      </c>
      <c r="BE317" s="20" t="s">
        <v>88</v>
      </c>
      <c r="BF317" s="20" t="s">
        <v>88</v>
      </c>
      <c r="BG317" s="20" t="s">
        <v>88</v>
      </c>
      <c r="BH317" s="20" t="s">
        <v>88</v>
      </c>
      <c r="BI317" s="20" t="s">
        <v>88</v>
      </c>
      <c r="BJ317" s="20" t="s">
        <v>88</v>
      </c>
      <c r="BK317" s="20" t="s">
        <v>88</v>
      </c>
      <c r="BL317" s="20" t="s">
        <v>88</v>
      </c>
      <c r="BM317" s="20" t="s">
        <v>88</v>
      </c>
      <c r="BN317" s="20" t="s">
        <v>88</v>
      </c>
      <c r="BO317" s="20" t="s">
        <v>88</v>
      </c>
      <c r="BP317" s="20" t="s">
        <v>88</v>
      </c>
      <c r="BQ317" s="20" t="s">
        <v>88</v>
      </c>
      <c r="BR317" s="20" t="s">
        <v>88</v>
      </c>
      <c r="BS317" s="20" t="s">
        <v>88</v>
      </c>
      <c r="BT317" s="12">
        <f t="shared" si="12"/>
        <v>11.393395200000001</v>
      </c>
      <c r="BU317" s="12">
        <f t="shared" si="13"/>
        <v>12.317183999999997</v>
      </c>
      <c r="BV317" s="19">
        <v>44153</v>
      </c>
      <c r="BW317" s="13"/>
      <c r="BX317" s="13"/>
    </row>
    <row r="318" spans="1:76" ht="30" customHeight="1" x14ac:dyDescent="0.2">
      <c r="A318" s="16">
        <v>2020</v>
      </c>
      <c r="B318" s="15" t="s">
        <v>76</v>
      </c>
      <c r="C318" s="15" t="s">
        <v>77</v>
      </c>
      <c r="D318" s="8">
        <v>628</v>
      </c>
      <c r="E318" s="18" t="s">
        <v>187</v>
      </c>
      <c r="F318" s="7" t="s">
        <v>151</v>
      </c>
      <c r="G318" s="6">
        <v>2</v>
      </c>
      <c r="H318" s="6" t="s">
        <v>79</v>
      </c>
      <c r="I318" s="6">
        <v>26</v>
      </c>
      <c r="J318" s="6" t="s">
        <v>80</v>
      </c>
      <c r="K318" s="6">
        <v>2620</v>
      </c>
      <c r="L318" s="6" t="s">
        <v>667</v>
      </c>
      <c r="M318" s="6" t="s">
        <v>181</v>
      </c>
      <c r="N318" s="6" t="s">
        <v>668</v>
      </c>
      <c r="O318" s="6" t="s">
        <v>811</v>
      </c>
      <c r="P318" s="6" t="s">
        <v>444</v>
      </c>
      <c r="Q318" s="6" t="s">
        <v>812</v>
      </c>
      <c r="R318" s="6" t="s">
        <v>813</v>
      </c>
      <c r="S318" s="19">
        <v>44144</v>
      </c>
      <c r="T318" s="20">
        <v>24</v>
      </c>
      <c r="U318" s="20">
        <v>5.8000000000000003E-2</v>
      </c>
      <c r="V318" s="15">
        <v>6.95</v>
      </c>
      <c r="W318" s="15">
        <v>6.63</v>
      </c>
      <c r="X318" s="15">
        <v>7.01</v>
      </c>
      <c r="Y318" s="15">
        <v>0.39</v>
      </c>
      <c r="Z318" s="15">
        <v>0.48</v>
      </c>
      <c r="AA318" s="15">
        <v>20.2</v>
      </c>
      <c r="AB318" s="15">
        <v>24.2</v>
      </c>
      <c r="AC318" s="15">
        <v>15.4</v>
      </c>
      <c r="AD318" s="15">
        <v>4.54</v>
      </c>
      <c r="AE318" s="20" t="s">
        <v>690</v>
      </c>
      <c r="AF318" s="20" t="s">
        <v>88</v>
      </c>
      <c r="AG318" s="15" t="s">
        <v>89</v>
      </c>
      <c r="AH318" s="15">
        <v>0.42</v>
      </c>
      <c r="AI318" s="15">
        <v>5.17</v>
      </c>
      <c r="AJ318" s="15">
        <v>8.5129032258064523</v>
      </c>
      <c r="AK318" s="15" t="s">
        <v>671</v>
      </c>
      <c r="AL318" s="15">
        <v>12</v>
      </c>
      <c r="AM318" s="23">
        <v>0.1</v>
      </c>
      <c r="AN318" s="15" t="s">
        <v>711</v>
      </c>
      <c r="AO318" s="15" t="e">
        <v>#VALUE!</v>
      </c>
      <c r="AP318" s="15">
        <v>0.70199999999999996</v>
      </c>
      <c r="AQ318" s="15" t="s">
        <v>89</v>
      </c>
      <c r="AR318" s="20" t="s">
        <v>88</v>
      </c>
      <c r="AS318" s="20" t="s">
        <v>88</v>
      </c>
      <c r="AT318" s="20" t="s">
        <v>88</v>
      </c>
      <c r="AU318" s="21">
        <v>14600</v>
      </c>
      <c r="AV318" s="20" t="s">
        <v>88</v>
      </c>
      <c r="AW318" s="20" t="s">
        <v>88</v>
      </c>
      <c r="AX318" s="20" t="s">
        <v>88</v>
      </c>
      <c r="AY318" s="20" t="s">
        <v>88</v>
      </c>
      <c r="AZ318" s="20" t="s">
        <v>88</v>
      </c>
      <c r="BA318" s="20" t="s">
        <v>88</v>
      </c>
      <c r="BB318" s="20" t="s">
        <v>88</v>
      </c>
      <c r="BC318" s="20" t="s">
        <v>88</v>
      </c>
      <c r="BD318" s="20" t="s">
        <v>88</v>
      </c>
      <c r="BE318" s="20" t="s">
        <v>88</v>
      </c>
      <c r="BF318" s="20" t="s">
        <v>88</v>
      </c>
      <c r="BG318" s="20" t="s">
        <v>88</v>
      </c>
      <c r="BH318" s="20" t="s">
        <v>88</v>
      </c>
      <c r="BI318" s="20" t="s">
        <v>88</v>
      </c>
      <c r="BJ318" s="20" t="s">
        <v>88</v>
      </c>
      <c r="BK318" s="20" t="s">
        <v>88</v>
      </c>
      <c r="BL318" s="20" t="s">
        <v>88</v>
      </c>
      <c r="BM318" s="20" t="s">
        <v>88</v>
      </c>
      <c r="BN318" s="20" t="s">
        <v>88</v>
      </c>
      <c r="BO318" s="20" t="s">
        <v>88</v>
      </c>
      <c r="BP318" s="20" t="s">
        <v>88</v>
      </c>
      <c r="BQ318" s="20" t="s">
        <v>88</v>
      </c>
      <c r="BR318" s="20" t="s">
        <v>88</v>
      </c>
      <c r="BS318" s="20" t="s">
        <v>88</v>
      </c>
      <c r="BT318" s="12">
        <f t="shared" si="12"/>
        <v>2.2750848000000001E-2</v>
      </c>
      <c r="BU318" s="12">
        <f t="shared" si="13"/>
        <v>6.0134399999999998E-2</v>
      </c>
      <c r="BV318" s="19">
        <v>44159</v>
      </c>
      <c r="BW318" s="13"/>
      <c r="BX318" s="13"/>
    </row>
    <row r="319" spans="1:76" ht="30" customHeight="1" x14ac:dyDescent="0.2">
      <c r="A319" s="16">
        <v>2020</v>
      </c>
      <c r="B319" s="15" t="s">
        <v>76</v>
      </c>
      <c r="C319" s="15" t="s">
        <v>77</v>
      </c>
      <c r="D319" s="8">
        <v>642</v>
      </c>
      <c r="E319" s="18" t="s">
        <v>144</v>
      </c>
      <c r="F319" s="7" t="s">
        <v>135</v>
      </c>
      <c r="G319" s="6">
        <v>2</v>
      </c>
      <c r="H319" s="6" t="s">
        <v>79</v>
      </c>
      <c r="I319" s="6">
        <v>26</v>
      </c>
      <c r="J319" s="6" t="s">
        <v>80</v>
      </c>
      <c r="K319" s="6">
        <v>2619</v>
      </c>
      <c r="L319" s="6" t="s">
        <v>696</v>
      </c>
      <c r="M319" s="6" t="s">
        <v>390</v>
      </c>
      <c r="N319" s="6" t="s">
        <v>391</v>
      </c>
      <c r="O319" s="6" t="s">
        <v>814</v>
      </c>
      <c r="P319" s="6" t="s">
        <v>815</v>
      </c>
      <c r="Q319" s="6" t="s">
        <v>816</v>
      </c>
      <c r="R319" s="6" t="s">
        <v>817</v>
      </c>
      <c r="S319" s="19">
        <v>44135</v>
      </c>
      <c r="T319" s="20">
        <v>24</v>
      </c>
      <c r="U319" s="20">
        <v>0.5</v>
      </c>
      <c r="V319" s="15">
        <v>7.99</v>
      </c>
      <c r="W319" s="15">
        <v>7.1</v>
      </c>
      <c r="X319" s="15">
        <v>8.77</v>
      </c>
      <c r="Y319" s="15">
        <v>430</v>
      </c>
      <c r="Z319" s="15">
        <v>1200</v>
      </c>
      <c r="AA319" s="15">
        <v>22.8</v>
      </c>
      <c r="AB319" s="15">
        <v>25.8</v>
      </c>
      <c r="AC319" s="15">
        <v>424</v>
      </c>
      <c r="AD319" s="15">
        <v>190</v>
      </c>
      <c r="AE319" s="20" t="s">
        <v>690</v>
      </c>
      <c r="AF319" s="20" t="s">
        <v>88</v>
      </c>
      <c r="AG319" s="15">
        <v>74</v>
      </c>
      <c r="AH319" s="15">
        <v>6.14</v>
      </c>
      <c r="AI319" s="22">
        <v>15</v>
      </c>
      <c r="AJ319" s="15">
        <v>23.258064516129032</v>
      </c>
      <c r="AK319" s="20" t="s">
        <v>671</v>
      </c>
      <c r="AL319" s="15">
        <v>121</v>
      </c>
      <c r="AM319" s="20">
        <v>2</v>
      </c>
      <c r="AN319" s="15">
        <v>32.9</v>
      </c>
      <c r="AO319" s="15">
        <v>21.741176470588233</v>
      </c>
      <c r="AP319" s="15">
        <v>4.6900000000000004</v>
      </c>
      <c r="AQ319" s="15" t="s">
        <v>89</v>
      </c>
      <c r="AR319" s="20" t="s">
        <v>88</v>
      </c>
      <c r="AS319" s="20" t="s">
        <v>88</v>
      </c>
      <c r="AT319" s="20" t="s">
        <v>88</v>
      </c>
      <c r="AU319" s="21">
        <v>104620000</v>
      </c>
      <c r="AV319" s="20" t="s">
        <v>88</v>
      </c>
      <c r="AW319" s="20" t="s">
        <v>88</v>
      </c>
      <c r="AX319" s="20" t="s">
        <v>88</v>
      </c>
      <c r="AY319" s="20" t="s">
        <v>88</v>
      </c>
      <c r="AZ319" s="20" t="s">
        <v>88</v>
      </c>
      <c r="BA319" s="20" t="s">
        <v>88</v>
      </c>
      <c r="BB319" s="20" t="s">
        <v>88</v>
      </c>
      <c r="BC319" s="20" t="s">
        <v>88</v>
      </c>
      <c r="BD319" s="20" t="s">
        <v>88</v>
      </c>
      <c r="BE319" s="20" t="s">
        <v>88</v>
      </c>
      <c r="BF319" s="20" t="s">
        <v>88</v>
      </c>
      <c r="BG319" s="20" t="s">
        <v>88</v>
      </c>
      <c r="BH319" s="20" t="s">
        <v>88</v>
      </c>
      <c r="BI319" s="20" t="s">
        <v>88</v>
      </c>
      <c r="BJ319" s="20" t="s">
        <v>88</v>
      </c>
      <c r="BK319" s="20" t="s">
        <v>88</v>
      </c>
      <c r="BL319" s="20" t="s">
        <v>88</v>
      </c>
      <c r="BM319" s="20" t="s">
        <v>88</v>
      </c>
      <c r="BN319" s="20" t="s">
        <v>88</v>
      </c>
      <c r="BO319" s="20" t="s">
        <v>88</v>
      </c>
      <c r="BP319" s="20" t="s">
        <v>88</v>
      </c>
      <c r="BQ319" s="20" t="s">
        <v>88</v>
      </c>
      <c r="BR319" s="20" t="s">
        <v>88</v>
      </c>
      <c r="BS319" s="20" t="s">
        <v>88</v>
      </c>
      <c r="BT319" s="12">
        <f t="shared" si="12"/>
        <v>8.2080000000000002</v>
      </c>
      <c r="BU319" s="12">
        <f t="shared" si="13"/>
        <v>5.2271999999999998</v>
      </c>
      <c r="BV319" s="19">
        <v>44153</v>
      </c>
      <c r="BW319" s="13"/>
      <c r="BX319" s="13"/>
    </row>
    <row r="320" spans="1:76" ht="30" customHeight="1" x14ac:dyDescent="0.2">
      <c r="A320" s="15">
        <v>2020</v>
      </c>
      <c r="B320" s="14" t="s">
        <v>76</v>
      </c>
      <c r="C320" s="16" t="s">
        <v>77</v>
      </c>
      <c r="D320" s="8">
        <v>656</v>
      </c>
      <c r="E320" s="18" t="s">
        <v>193</v>
      </c>
      <c r="F320" s="7" t="s">
        <v>151</v>
      </c>
      <c r="G320" s="6">
        <v>2</v>
      </c>
      <c r="H320" s="6" t="s">
        <v>79</v>
      </c>
      <c r="I320" s="6">
        <v>26</v>
      </c>
      <c r="J320" s="6" t="s">
        <v>80</v>
      </c>
      <c r="K320" s="6">
        <v>2620</v>
      </c>
      <c r="L320" s="6" t="s">
        <v>667</v>
      </c>
      <c r="M320" s="6" t="s">
        <v>173</v>
      </c>
      <c r="N320" s="6" t="s">
        <v>174</v>
      </c>
      <c r="O320" s="6" t="s">
        <v>736</v>
      </c>
      <c r="P320" s="6" t="s">
        <v>195</v>
      </c>
      <c r="Q320" s="6" t="s">
        <v>818</v>
      </c>
      <c r="R320" s="6" t="s">
        <v>819</v>
      </c>
      <c r="S320" s="19">
        <v>44119</v>
      </c>
      <c r="T320" s="20">
        <v>24</v>
      </c>
      <c r="U320" s="20">
        <v>1.52</v>
      </c>
      <c r="V320" s="15">
        <v>7.1</v>
      </c>
      <c r="W320" s="15">
        <v>6.72</v>
      </c>
      <c r="X320" s="15">
        <v>7.78</v>
      </c>
      <c r="Y320" s="15">
        <v>248</v>
      </c>
      <c r="Z320" s="15">
        <v>766</v>
      </c>
      <c r="AA320" s="15">
        <v>23</v>
      </c>
      <c r="AB320" s="15">
        <v>27.7</v>
      </c>
      <c r="AC320" s="15">
        <v>349</v>
      </c>
      <c r="AD320" s="15">
        <v>209</v>
      </c>
      <c r="AE320" s="15" t="s">
        <v>88</v>
      </c>
      <c r="AF320" s="15" t="s">
        <v>88</v>
      </c>
      <c r="AG320" s="15">
        <v>48</v>
      </c>
      <c r="AH320" s="15">
        <v>7.31</v>
      </c>
      <c r="AI320" s="15">
        <v>8.9600000000000009</v>
      </c>
      <c r="AJ320" s="15">
        <v>14.925806451612901</v>
      </c>
      <c r="AK320" s="15" t="s">
        <v>671</v>
      </c>
      <c r="AL320" s="15">
        <v>71</v>
      </c>
      <c r="AM320" s="15">
        <v>1.4</v>
      </c>
      <c r="AN320" s="15">
        <v>34.4</v>
      </c>
      <c r="AO320" s="15">
        <v>16.058823529411764</v>
      </c>
      <c r="AP320" s="15">
        <v>0.505</v>
      </c>
      <c r="AQ320" s="15" t="s">
        <v>89</v>
      </c>
      <c r="AR320" s="15" t="s">
        <v>88</v>
      </c>
      <c r="AS320" s="15" t="s">
        <v>88</v>
      </c>
      <c r="AT320" s="15" t="s">
        <v>88</v>
      </c>
      <c r="AU320" s="21">
        <v>7005500</v>
      </c>
      <c r="AV320" s="20" t="s">
        <v>88</v>
      </c>
      <c r="AW320" s="20" t="s">
        <v>88</v>
      </c>
      <c r="AX320" s="20" t="s">
        <v>88</v>
      </c>
      <c r="AY320" s="20" t="s">
        <v>88</v>
      </c>
      <c r="AZ320" s="20" t="s">
        <v>88</v>
      </c>
      <c r="BA320" s="20" t="s">
        <v>88</v>
      </c>
      <c r="BB320" s="20" t="s">
        <v>88</v>
      </c>
      <c r="BC320" s="20" t="s">
        <v>88</v>
      </c>
      <c r="BD320" s="20" t="s">
        <v>88</v>
      </c>
      <c r="BE320" s="20" t="s">
        <v>88</v>
      </c>
      <c r="BF320" s="20" t="s">
        <v>88</v>
      </c>
      <c r="BG320" s="20" t="s">
        <v>88</v>
      </c>
      <c r="BH320" s="20" t="s">
        <v>88</v>
      </c>
      <c r="BI320" s="20" t="s">
        <v>88</v>
      </c>
      <c r="BJ320" s="20" t="s">
        <v>88</v>
      </c>
      <c r="BK320" s="20" t="s">
        <v>88</v>
      </c>
      <c r="BL320" s="20" t="s">
        <v>88</v>
      </c>
      <c r="BM320" s="20" t="s">
        <v>88</v>
      </c>
      <c r="BN320" s="20" t="s">
        <v>88</v>
      </c>
      <c r="BO320" s="20" t="s">
        <v>88</v>
      </c>
      <c r="BP320" s="20" t="s">
        <v>88</v>
      </c>
      <c r="BQ320" s="20" t="s">
        <v>88</v>
      </c>
      <c r="BR320" s="20" t="s">
        <v>88</v>
      </c>
      <c r="BS320" s="20" t="s">
        <v>88</v>
      </c>
      <c r="BT320" s="12">
        <f t="shared" si="12"/>
        <v>27.447552000000002</v>
      </c>
      <c r="BU320" s="12">
        <f t="shared" si="13"/>
        <v>9.324288000000001</v>
      </c>
      <c r="BV320" s="19">
        <v>44141</v>
      </c>
      <c r="BW320" s="13"/>
      <c r="BX320" s="13"/>
    </row>
    <row r="321" spans="1:76" ht="30" customHeight="1" x14ac:dyDescent="0.2">
      <c r="A321" s="16">
        <v>2020</v>
      </c>
      <c r="B321" s="14" t="s">
        <v>76</v>
      </c>
      <c r="C321" s="16" t="s">
        <v>77</v>
      </c>
      <c r="D321" s="8">
        <v>656</v>
      </c>
      <c r="E321" s="18" t="s">
        <v>193</v>
      </c>
      <c r="F321" s="7" t="s">
        <v>151</v>
      </c>
      <c r="G321" s="6">
        <v>2</v>
      </c>
      <c r="H321" s="6" t="s">
        <v>79</v>
      </c>
      <c r="I321" s="6">
        <v>26</v>
      </c>
      <c r="J321" s="6" t="s">
        <v>80</v>
      </c>
      <c r="K321" s="6">
        <v>2620</v>
      </c>
      <c r="L321" s="6" t="s">
        <v>667</v>
      </c>
      <c r="M321" s="6" t="s">
        <v>173</v>
      </c>
      <c r="N321" s="6" t="s">
        <v>174</v>
      </c>
      <c r="O321" s="6" t="s">
        <v>736</v>
      </c>
      <c r="P321" s="6" t="s">
        <v>195</v>
      </c>
      <c r="Q321" s="6" t="s">
        <v>820</v>
      </c>
      <c r="R321" s="6" t="s">
        <v>821</v>
      </c>
      <c r="S321" s="19">
        <v>44152</v>
      </c>
      <c r="T321" s="20">
        <v>24</v>
      </c>
      <c r="U321" s="20">
        <v>0.35</v>
      </c>
      <c r="V321" s="15">
        <v>6.9</v>
      </c>
      <c r="W321" s="15">
        <v>6.51</v>
      </c>
      <c r="X321" s="15">
        <v>6.97</v>
      </c>
      <c r="Y321" s="15">
        <v>380</v>
      </c>
      <c r="Z321" s="15">
        <v>820</v>
      </c>
      <c r="AA321" s="15">
        <v>19.600000000000001</v>
      </c>
      <c r="AB321" s="15">
        <v>24.7</v>
      </c>
      <c r="AC321" s="15">
        <v>376</v>
      </c>
      <c r="AD321" s="15">
        <v>263</v>
      </c>
      <c r="AE321" s="15" t="s">
        <v>88</v>
      </c>
      <c r="AF321" s="15" t="s">
        <v>88</v>
      </c>
      <c r="AG321" s="15">
        <v>64</v>
      </c>
      <c r="AH321" s="15">
        <v>8.9</v>
      </c>
      <c r="AI321" s="15">
        <v>6.34</v>
      </c>
      <c r="AJ321" s="15">
        <v>39.741935483870968</v>
      </c>
      <c r="AK321" s="15" t="s">
        <v>671</v>
      </c>
      <c r="AL321" s="15">
        <v>72</v>
      </c>
      <c r="AM321" s="20">
        <v>1</v>
      </c>
      <c r="AN321" s="15">
        <v>20</v>
      </c>
      <c r="AO321" s="15">
        <v>7.6835294117647059</v>
      </c>
      <c r="AP321" s="15">
        <v>4.28</v>
      </c>
      <c r="AQ321" s="15" t="s">
        <v>89</v>
      </c>
      <c r="AR321" s="20" t="s">
        <v>88</v>
      </c>
      <c r="AS321" s="20" t="s">
        <v>88</v>
      </c>
      <c r="AT321" s="20" t="s">
        <v>88</v>
      </c>
      <c r="AU321" s="21">
        <v>3920000</v>
      </c>
      <c r="AV321" s="20" t="s">
        <v>88</v>
      </c>
      <c r="AW321" s="20" t="s">
        <v>88</v>
      </c>
      <c r="AX321" s="20" t="s">
        <v>88</v>
      </c>
      <c r="AY321" s="20" t="s">
        <v>88</v>
      </c>
      <c r="AZ321" s="20" t="s">
        <v>88</v>
      </c>
      <c r="BA321" s="20" t="s">
        <v>88</v>
      </c>
      <c r="BB321" s="20" t="s">
        <v>88</v>
      </c>
      <c r="BC321" s="20" t="s">
        <v>88</v>
      </c>
      <c r="BD321" s="20" t="s">
        <v>88</v>
      </c>
      <c r="BE321" s="20" t="s">
        <v>88</v>
      </c>
      <c r="BF321" s="20" t="s">
        <v>88</v>
      </c>
      <c r="BG321" s="20" t="s">
        <v>88</v>
      </c>
      <c r="BH321" s="20" t="s">
        <v>88</v>
      </c>
      <c r="BI321" s="20" t="s">
        <v>88</v>
      </c>
      <c r="BJ321" s="20" t="s">
        <v>88</v>
      </c>
      <c r="BK321" s="20" t="s">
        <v>88</v>
      </c>
      <c r="BL321" s="20" t="s">
        <v>88</v>
      </c>
      <c r="BM321" s="20" t="s">
        <v>88</v>
      </c>
      <c r="BN321" s="20" t="s">
        <v>88</v>
      </c>
      <c r="BO321" s="20" t="s">
        <v>88</v>
      </c>
      <c r="BP321" s="20" t="s">
        <v>88</v>
      </c>
      <c r="BQ321" s="20" t="s">
        <v>88</v>
      </c>
      <c r="BR321" s="20" t="s">
        <v>88</v>
      </c>
      <c r="BS321" s="20" t="s">
        <v>88</v>
      </c>
      <c r="BT321" s="12">
        <f t="shared" si="12"/>
        <v>7.9531200000000002</v>
      </c>
      <c r="BU321" s="12">
        <f t="shared" si="13"/>
        <v>2.1772799999999997</v>
      </c>
      <c r="BV321" s="19">
        <v>44169</v>
      </c>
      <c r="BW321" s="13"/>
      <c r="BX321" s="13"/>
    </row>
    <row r="322" spans="1:76" ht="30" customHeight="1" x14ac:dyDescent="0.2">
      <c r="A322" s="16">
        <v>2020</v>
      </c>
      <c r="B322" s="14" t="s">
        <v>76</v>
      </c>
      <c r="C322" s="16" t="s">
        <v>77</v>
      </c>
      <c r="D322" s="8">
        <v>42</v>
      </c>
      <c r="E322" s="15" t="s">
        <v>575</v>
      </c>
      <c r="F322" s="7" t="s">
        <v>151</v>
      </c>
      <c r="G322" s="6">
        <v>2</v>
      </c>
      <c r="H322" s="6" t="s">
        <v>79</v>
      </c>
      <c r="I322" s="6">
        <v>26</v>
      </c>
      <c r="J322" s="6" t="s">
        <v>80</v>
      </c>
      <c r="K322" s="6">
        <v>2621</v>
      </c>
      <c r="L322" s="6" t="s">
        <v>701</v>
      </c>
      <c r="M322" s="6" t="s">
        <v>153</v>
      </c>
      <c r="N322" s="6" t="s">
        <v>154</v>
      </c>
      <c r="O322" s="6" t="s">
        <v>822</v>
      </c>
      <c r="P322" s="6" t="s">
        <v>823</v>
      </c>
      <c r="Q322" s="6" t="s">
        <v>824</v>
      </c>
      <c r="R322" s="6" t="s">
        <v>823</v>
      </c>
      <c r="S322" s="19">
        <v>44156</v>
      </c>
      <c r="T322" s="20">
        <v>24</v>
      </c>
      <c r="U322" s="20">
        <v>0.02</v>
      </c>
      <c r="V322" s="15">
        <v>8.1</v>
      </c>
      <c r="W322" s="15">
        <v>7.5</v>
      </c>
      <c r="X322" s="15">
        <v>8.1999999999999993</v>
      </c>
      <c r="Y322" s="15">
        <v>1190</v>
      </c>
      <c r="Z322" s="15">
        <v>1420</v>
      </c>
      <c r="AA322" s="15">
        <v>26.5</v>
      </c>
      <c r="AB322" s="15">
        <v>32.9</v>
      </c>
      <c r="AC322" s="15">
        <v>157</v>
      </c>
      <c r="AD322" s="15">
        <v>67.400000000000006</v>
      </c>
      <c r="AE322" s="15" t="s">
        <v>88</v>
      </c>
      <c r="AF322" s="15" t="s">
        <v>88</v>
      </c>
      <c r="AG322" s="15">
        <v>14</v>
      </c>
      <c r="AH322" s="15">
        <v>0.46</v>
      </c>
      <c r="AI322" s="15">
        <v>36.9</v>
      </c>
      <c r="AJ322" s="15">
        <v>13.187096774193549</v>
      </c>
      <c r="AK322" s="15" t="s">
        <v>671</v>
      </c>
      <c r="AL322" s="15">
        <v>58</v>
      </c>
      <c r="AM322" s="15">
        <v>0.2</v>
      </c>
      <c r="AN322" s="15">
        <v>126</v>
      </c>
      <c r="AO322" s="15">
        <v>96.352941176470594</v>
      </c>
      <c r="AP322" s="15">
        <v>11.2</v>
      </c>
      <c r="AQ322" s="15" t="s">
        <v>89</v>
      </c>
      <c r="AR322" s="20" t="s">
        <v>88</v>
      </c>
      <c r="AS322" s="20" t="s">
        <v>88</v>
      </c>
      <c r="AT322" s="20" t="s">
        <v>88</v>
      </c>
      <c r="AU322" s="21">
        <v>2130000</v>
      </c>
      <c r="AV322" s="20" t="s">
        <v>88</v>
      </c>
      <c r="AW322" s="20" t="s">
        <v>88</v>
      </c>
      <c r="AX322" s="20" t="s">
        <v>88</v>
      </c>
      <c r="AY322" s="20" t="s">
        <v>88</v>
      </c>
      <c r="AZ322" s="20" t="s">
        <v>88</v>
      </c>
      <c r="BA322" s="20" t="s">
        <v>88</v>
      </c>
      <c r="BB322" s="20" t="s">
        <v>88</v>
      </c>
      <c r="BC322" s="20" t="s">
        <v>88</v>
      </c>
      <c r="BD322" s="20" t="s">
        <v>88</v>
      </c>
      <c r="BE322" s="20" t="s">
        <v>88</v>
      </c>
      <c r="BF322" s="20" t="s">
        <v>88</v>
      </c>
      <c r="BG322" s="20" t="s">
        <v>88</v>
      </c>
      <c r="BH322" s="20" t="s">
        <v>88</v>
      </c>
      <c r="BI322" s="20" t="s">
        <v>88</v>
      </c>
      <c r="BJ322" s="20" t="s">
        <v>88</v>
      </c>
      <c r="BK322" s="20" t="s">
        <v>88</v>
      </c>
      <c r="BL322" s="20" t="s">
        <v>88</v>
      </c>
      <c r="BM322" s="20" t="s">
        <v>88</v>
      </c>
      <c r="BN322" s="20" t="s">
        <v>88</v>
      </c>
      <c r="BO322" s="20" t="s">
        <v>88</v>
      </c>
      <c r="BP322" s="20" t="s">
        <v>88</v>
      </c>
      <c r="BQ322" s="20" t="s">
        <v>88</v>
      </c>
      <c r="BR322" s="20" t="s">
        <v>88</v>
      </c>
      <c r="BS322" s="20" t="s">
        <v>88</v>
      </c>
      <c r="BT322" s="12">
        <f t="shared" si="12"/>
        <v>0.11646720000000001</v>
      </c>
      <c r="BU322" s="12">
        <f t="shared" si="13"/>
        <v>0.10022399999999999</v>
      </c>
      <c r="BV322" s="19">
        <v>44175</v>
      </c>
      <c r="BW322" s="13"/>
      <c r="BX322" s="13"/>
    </row>
    <row r="323" spans="1:76" ht="30" customHeight="1" x14ac:dyDescent="0.2">
      <c r="A323" s="15">
        <v>2020</v>
      </c>
      <c r="B323" s="14" t="s">
        <v>76</v>
      </c>
      <c r="C323" s="16" t="s">
        <v>77</v>
      </c>
      <c r="D323" s="8">
        <v>761</v>
      </c>
      <c r="E323" s="7" t="s">
        <v>198</v>
      </c>
      <c r="F323" s="7" t="s">
        <v>151</v>
      </c>
      <c r="G323" s="6">
        <v>2</v>
      </c>
      <c r="H323" s="6" t="s">
        <v>79</v>
      </c>
      <c r="I323" s="6">
        <v>26</v>
      </c>
      <c r="J323" s="6" t="s">
        <v>80</v>
      </c>
      <c r="K323" s="6">
        <v>2620</v>
      </c>
      <c r="L323" s="6" t="s">
        <v>667</v>
      </c>
      <c r="M323" s="6" t="s">
        <v>173</v>
      </c>
      <c r="N323" s="6" t="s">
        <v>174</v>
      </c>
      <c r="O323" s="6" t="s">
        <v>825</v>
      </c>
      <c r="P323" s="6" t="s">
        <v>826</v>
      </c>
      <c r="Q323" s="6" t="s">
        <v>827</v>
      </c>
      <c r="R323" s="6" t="s">
        <v>828</v>
      </c>
      <c r="S323" s="19">
        <v>44147</v>
      </c>
      <c r="T323" s="20">
        <v>24</v>
      </c>
      <c r="U323" s="20">
        <v>1.31</v>
      </c>
      <c r="V323" s="15">
        <v>7.4</v>
      </c>
      <c r="W323" s="15">
        <v>6.8</v>
      </c>
      <c r="X323" s="15">
        <v>7.9</v>
      </c>
      <c r="Y323" s="15">
        <v>270</v>
      </c>
      <c r="Z323" s="15">
        <v>470</v>
      </c>
      <c r="AA323" s="22">
        <v>24</v>
      </c>
      <c r="AB323" s="15">
        <v>30.3</v>
      </c>
      <c r="AC323" s="15">
        <v>431</v>
      </c>
      <c r="AD323" s="15">
        <v>222</v>
      </c>
      <c r="AE323" s="20" t="s">
        <v>88</v>
      </c>
      <c r="AF323" s="15" t="s">
        <v>88</v>
      </c>
      <c r="AG323" s="20">
        <v>40</v>
      </c>
      <c r="AH323" s="20">
        <v>7</v>
      </c>
      <c r="AI323" s="15">
        <v>1.55</v>
      </c>
      <c r="AJ323" s="15">
        <v>17.409677419354836</v>
      </c>
      <c r="AK323" s="20" t="s">
        <v>671</v>
      </c>
      <c r="AL323" s="15">
        <v>132</v>
      </c>
      <c r="AM323" s="15">
        <v>2.5</v>
      </c>
      <c r="AN323" s="15">
        <v>26.3</v>
      </c>
      <c r="AO323" s="15">
        <v>14.247058823529413</v>
      </c>
      <c r="AP323" s="15">
        <v>5.92</v>
      </c>
      <c r="AQ323" s="15" t="s">
        <v>89</v>
      </c>
      <c r="AR323" s="20" t="s">
        <v>88</v>
      </c>
      <c r="AS323" s="20" t="s">
        <v>88</v>
      </c>
      <c r="AT323" s="20" t="s">
        <v>88</v>
      </c>
      <c r="AU323" s="21">
        <v>3873000</v>
      </c>
      <c r="AV323" s="20" t="s">
        <v>88</v>
      </c>
      <c r="AW323" s="20" t="s">
        <v>88</v>
      </c>
      <c r="AX323" s="20" t="s">
        <v>88</v>
      </c>
      <c r="AY323" s="20" t="s">
        <v>88</v>
      </c>
      <c r="AZ323" s="20" t="s">
        <v>88</v>
      </c>
      <c r="BA323" s="20" t="s">
        <v>88</v>
      </c>
      <c r="BB323" s="20" t="s">
        <v>88</v>
      </c>
      <c r="BC323" s="20" t="s">
        <v>88</v>
      </c>
      <c r="BD323" s="20" t="s">
        <v>88</v>
      </c>
      <c r="BE323" s="20" t="s">
        <v>88</v>
      </c>
      <c r="BF323" s="20" t="s">
        <v>88</v>
      </c>
      <c r="BG323" s="20" t="s">
        <v>88</v>
      </c>
      <c r="BH323" s="20" t="s">
        <v>88</v>
      </c>
      <c r="BI323" s="20" t="s">
        <v>88</v>
      </c>
      <c r="BJ323" s="20" t="s">
        <v>88</v>
      </c>
      <c r="BK323" s="20" t="s">
        <v>88</v>
      </c>
      <c r="BL323" s="20" t="s">
        <v>88</v>
      </c>
      <c r="BM323" s="20" t="s">
        <v>88</v>
      </c>
      <c r="BN323" s="20" t="s">
        <v>88</v>
      </c>
      <c r="BO323" s="20" t="s">
        <v>88</v>
      </c>
      <c r="BP323" s="20" t="s">
        <v>88</v>
      </c>
      <c r="BQ323" s="20" t="s">
        <v>88</v>
      </c>
      <c r="BR323" s="20" t="s">
        <v>88</v>
      </c>
      <c r="BS323" s="20" t="s">
        <v>88</v>
      </c>
      <c r="BT323" s="12">
        <f t="shared" si="12"/>
        <v>25.126848000000003</v>
      </c>
      <c r="BU323" s="12">
        <f t="shared" si="13"/>
        <v>14.940287999999999</v>
      </c>
      <c r="BV323" s="19">
        <v>44168</v>
      </c>
      <c r="BW323" s="13"/>
      <c r="BX323" s="13"/>
    </row>
    <row r="324" spans="1:76" ht="30" customHeight="1" x14ac:dyDescent="0.2">
      <c r="A324" s="16">
        <v>2020</v>
      </c>
      <c r="B324" s="14" t="s">
        <v>76</v>
      </c>
      <c r="C324" s="16" t="s">
        <v>77</v>
      </c>
      <c r="D324" s="8">
        <v>656</v>
      </c>
      <c r="E324" s="18" t="s">
        <v>193</v>
      </c>
      <c r="F324" s="7" t="s">
        <v>151</v>
      </c>
      <c r="G324" s="6">
        <v>2</v>
      </c>
      <c r="H324" s="6" t="s">
        <v>79</v>
      </c>
      <c r="I324" s="6">
        <v>26</v>
      </c>
      <c r="J324" s="6" t="s">
        <v>80</v>
      </c>
      <c r="K324" s="6">
        <v>2620</v>
      </c>
      <c r="L324" s="6" t="s">
        <v>667</v>
      </c>
      <c r="M324" s="6" t="s">
        <v>173</v>
      </c>
      <c r="N324" s="6" t="s">
        <v>174</v>
      </c>
      <c r="O324" s="6" t="s">
        <v>736</v>
      </c>
      <c r="P324" s="6" t="s">
        <v>195</v>
      </c>
      <c r="Q324" s="6" t="s">
        <v>196</v>
      </c>
      <c r="R324" s="6" t="s">
        <v>195</v>
      </c>
      <c r="S324" s="19">
        <v>44156</v>
      </c>
      <c r="T324" s="20">
        <v>24</v>
      </c>
      <c r="U324" s="20">
        <v>0.48</v>
      </c>
      <c r="V324" s="15">
        <v>7.26</v>
      </c>
      <c r="W324" s="15">
        <v>7.04</v>
      </c>
      <c r="X324" s="15">
        <v>7.47</v>
      </c>
      <c r="Y324" s="15">
        <v>420</v>
      </c>
      <c r="Z324" s="15">
        <v>540</v>
      </c>
      <c r="AA324" s="15">
        <v>24.5</v>
      </c>
      <c r="AB324" s="15">
        <v>27.1</v>
      </c>
      <c r="AC324" s="15">
        <v>18.399999999999999</v>
      </c>
      <c r="AD324" s="15">
        <v>8.0399999999999991</v>
      </c>
      <c r="AE324" s="15" t="s">
        <v>88</v>
      </c>
      <c r="AF324" s="15" t="s">
        <v>88</v>
      </c>
      <c r="AG324" s="15" t="s">
        <v>89</v>
      </c>
      <c r="AH324" s="15" t="s">
        <v>690</v>
      </c>
      <c r="AI324" s="15">
        <v>4.5599999999999996</v>
      </c>
      <c r="AJ324" s="15">
        <v>2.754838709677419</v>
      </c>
      <c r="AK324" s="20" t="s">
        <v>671</v>
      </c>
      <c r="AL324" s="15">
        <v>7</v>
      </c>
      <c r="AM324" s="15" t="s">
        <v>690</v>
      </c>
      <c r="AN324" s="15">
        <v>9.6300000000000008</v>
      </c>
      <c r="AO324" s="15">
        <v>7.4364705882352933</v>
      </c>
      <c r="AP324" s="15">
        <v>1.78</v>
      </c>
      <c r="AQ324" s="15" t="s">
        <v>89</v>
      </c>
      <c r="AR324" s="20" t="s">
        <v>88</v>
      </c>
      <c r="AS324" s="20" t="s">
        <v>88</v>
      </c>
      <c r="AT324" s="20" t="s">
        <v>88</v>
      </c>
      <c r="AU324" s="21">
        <v>2258800</v>
      </c>
      <c r="AV324" s="20" t="s">
        <v>88</v>
      </c>
      <c r="AW324" s="20" t="s">
        <v>88</v>
      </c>
      <c r="AX324" s="20" t="s">
        <v>88</v>
      </c>
      <c r="AY324" s="20" t="s">
        <v>88</v>
      </c>
      <c r="AZ324" s="20" t="s">
        <v>88</v>
      </c>
      <c r="BA324" s="20" t="s">
        <v>88</v>
      </c>
      <c r="BB324" s="20" t="s">
        <v>88</v>
      </c>
      <c r="BC324" s="20" t="s">
        <v>88</v>
      </c>
      <c r="BD324" s="20" t="s">
        <v>88</v>
      </c>
      <c r="BE324" s="20" t="s">
        <v>88</v>
      </c>
      <c r="BF324" s="20" t="s">
        <v>88</v>
      </c>
      <c r="BG324" s="20" t="s">
        <v>88</v>
      </c>
      <c r="BH324" s="20" t="s">
        <v>88</v>
      </c>
      <c r="BI324" s="20" t="s">
        <v>88</v>
      </c>
      <c r="BJ324" s="20" t="s">
        <v>88</v>
      </c>
      <c r="BK324" s="20" t="s">
        <v>88</v>
      </c>
      <c r="BL324" s="20" t="s">
        <v>88</v>
      </c>
      <c r="BM324" s="20" t="s">
        <v>88</v>
      </c>
      <c r="BN324" s="20" t="s">
        <v>88</v>
      </c>
      <c r="BO324" s="20" t="s">
        <v>88</v>
      </c>
      <c r="BP324" s="20" t="s">
        <v>88</v>
      </c>
      <c r="BQ324" s="20" t="s">
        <v>88</v>
      </c>
      <c r="BR324" s="20" t="s">
        <v>88</v>
      </c>
      <c r="BS324" s="20" t="s">
        <v>88</v>
      </c>
      <c r="BT324" s="12">
        <f t="shared" si="12"/>
        <v>0.33343487999999999</v>
      </c>
      <c r="BU324" s="12">
        <f t="shared" si="13"/>
        <v>0.29030400000000001</v>
      </c>
      <c r="BV324" s="19">
        <v>44175</v>
      </c>
      <c r="BW324" s="13"/>
      <c r="BX324" s="13"/>
    </row>
    <row r="325" spans="1:76" ht="30" customHeight="1" x14ac:dyDescent="0.2">
      <c r="A325" s="16">
        <v>2020</v>
      </c>
      <c r="B325" s="14" t="s">
        <v>76</v>
      </c>
      <c r="C325" s="14" t="s">
        <v>77</v>
      </c>
      <c r="D325" s="8">
        <v>101</v>
      </c>
      <c r="E325" s="15" t="s">
        <v>395</v>
      </c>
      <c r="F325" s="7" t="s">
        <v>135</v>
      </c>
      <c r="G325" s="6">
        <v>2</v>
      </c>
      <c r="H325" s="6" t="s">
        <v>79</v>
      </c>
      <c r="I325" s="6">
        <v>26</v>
      </c>
      <c r="J325" s="6" t="s">
        <v>80</v>
      </c>
      <c r="K325" s="6">
        <v>2619</v>
      </c>
      <c r="L325" s="6" t="s">
        <v>696</v>
      </c>
      <c r="M325" s="6" t="s">
        <v>390</v>
      </c>
      <c r="N325" s="6" t="s">
        <v>391</v>
      </c>
      <c r="O325" s="6" t="s">
        <v>699</v>
      </c>
      <c r="P325" s="6" t="s">
        <v>431</v>
      </c>
      <c r="Q325" s="6" t="s">
        <v>829</v>
      </c>
      <c r="R325" s="6" t="s">
        <v>830</v>
      </c>
      <c r="S325" s="19">
        <v>44134</v>
      </c>
      <c r="T325" s="20">
        <v>24</v>
      </c>
      <c r="U325" s="20">
        <v>0.85</v>
      </c>
      <c r="V325" s="15">
        <v>6.63</v>
      </c>
      <c r="W325" s="15">
        <v>6.08</v>
      </c>
      <c r="X325" s="15">
        <v>6.9</v>
      </c>
      <c r="Y325" s="15">
        <v>125.9</v>
      </c>
      <c r="Z325" s="15">
        <v>292</v>
      </c>
      <c r="AA325" s="15">
        <v>20</v>
      </c>
      <c r="AB325" s="15">
        <v>23.7</v>
      </c>
      <c r="AC325" s="21">
        <v>2290</v>
      </c>
      <c r="AD325" s="15">
        <v>99.5</v>
      </c>
      <c r="AE325" s="15" t="s">
        <v>88</v>
      </c>
      <c r="AF325" s="15" t="s">
        <v>88</v>
      </c>
      <c r="AG325" s="15">
        <v>28</v>
      </c>
      <c r="AH325" s="15">
        <v>1.79</v>
      </c>
      <c r="AI325" s="15">
        <v>2.0099999999999998</v>
      </c>
      <c r="AJ325" s="15">
        <v>3.2064516129032254</v>
      </c>
      <c r="AK325" s="15">
        <v>0.46300000000000002</v>
      </c>
      <c r="AL325" s="15">
        <v>25</v>
      </c>
      <c r="AM325" s="23">
        <v>0.5</v>
      </c>
      <c r="AN325" s="15">
        <v>21.3</v>
      </c>
      <c r="AO325" s="15">
        <v>14.329411764705881</v>
      </c>
      <c r="AP325" s="15">
        <v>2.84</v>
      </c>
      <c r="AQ325" s="15" t="s">
        <v>89</v>
      </c>
      <c r="AR325" s="20" t="s">
        <v>88</v>
      </c>
      <c r="AS325" s="20" t="s">
        <v>88</v>
      </c>
      <c r="AT325" s="20" t="s">
        <v>88</v>
      </c>
      <c r="AU325" s="21">
        <v>77010000</v>
      </c>
      <c r="AV325" s="20" t="s">
        <v>88</v>
      </c>
      <c r="AW325" s="20" t="s">
        <v>88</v>
      </c>
      <c r="AX325" s="20" t="s">
        <v>88</v>
      </c>
      <c r="AY325" s="20" t="s">
        <v>88</v>
      </c>
      <c r="AZ325" s="20" t="s">
        <v>88</v>
      </c>
      <c r="BA325" s="20" t="s">
        <v>88</v>
      </c>
      <c r="BB325" s="20" t="s">
        <v>88</v>
      </c>
      <c r="BC325" s="20" t="s">
        <v>88</v>
      </c>
      <c r="BD325" s="20" t="s">
        <v>88</v>
      </c>
      <c r="BE325" s="20" t="s">
        <v>88</v>
      </c>
      <c r="BF325" s="20" t="s">
        <v>88</v>
      </c>
      <c r="BG325" s="20" t="s">
        <v>88</v>
      </c>
      <c r="BH325" s="20" t="s">
        <v>88</v>
      </c>
      <c r="BI325" s="20" t="s">
        <v>88</v>
      </c>
      <c r="BJ325" s="20" t="s">
        <v>88</v>
      </c>
      <c r="BK325" s="20" t="s">
        <v>88</v>
      </c>
      <c r="BL325" s="20" t="s">
        <v>88</v>
      </c>
      <c r="BM325" s="20" t="s">
        <v>88</v>
      </c>
      <c r="BN325" s="20" t="s">
        <v>88</v>
      </c>
      <c r="BO325" s="20" t="s">
        <v>88</v>
      </c>
      <c r="BP325" s="20" t="s">
        <v>88</v>
      </c>
      <c r="BQ325" s="20" t="s">
        <v>88</v>
      </c>
      <c r="BR325" s="20" t="s">
        <v>88</v>
      </c>
      <c r="BS325" s="20" t="s">
        <v>88</v>
      </c>
      <c r="BT325" s="12">
        <f t="shared" si="12"/>
        <v>7.3072800000000004</v>
      </c>
      <c r="BU325" s="12">
        <f t="shared" si="13"/>
        <v>1.8359999999999999</v>
      </c>
      <c r="BV325" s="19">
        <v>44153</v>
      </c>
      <c r="BW325" s="13"/>
      <c r="BX325" s="13"/>
    </row>
    <row r="326" spans="1:76" ht="30" customHeight="1" x14ac:dyDescent="0.2">
      <c r="A326" s="15">
        <v>2020</v>
      </c>
      <c r="B326" s="15" t="s">
        <v>377</v>
      </c>
      <c r="C326" s="16" t="s">
        <v>477</v>
      </c>
      <c r="D326" s="8">
        <v>579</v>
      </c>
      <c r="E326" s="15" t="s">
        <v>545</v>
      </c>
      <c r="F326" s="7" t="s">
        <v>288</v>
      </c>
      <c r="G326" s="6">
        <v>2</v>
      </c>
      <c r="H326" s="6" t="s">
        <v>79</v>
      </c>
      <c r="I326" s="6">
        <v>23</v>
      </c>
      <c r="J326" s="6" t="s">
        <v>289</v>
      </c>
      <c r="K326" s="6">
        <v>2310</v>
      </c>
      <c r="L326" s="6" t="s">
        <v>730</v>
      </c>
      <c r="M326" s="6" t="s">
        <v>324</v>
      </c>
      <c r="N326" s="6" t="s">
        <v>325</v>
      </c>
      <c r="O326" s="6" t="s">
        <v>831</v>
      </c>
      <c r="P326" s="6" t="s">
        <v>832</v>
      </c>
      <c r="Q326" s="6" t="s">
        <v>833</v>
      </c>
      <c r="R326" s="6" t="s">
        <v>834</v>
      </c>
      <c r="S326" s="19">
        <v>44152</v>
      </c>
      <c r="T326" s="20">
        <v>5.75</v>
      </c>
      <c r="U326" s="20">
        <v>0.46</v>
      </c>
      <c r="V326" s="15">
        <v>7.6</v>
      </c>
      <c r="W326" s="20">
        <v>6</v>
      </c>
      <c r="X326" s="20">
        <v>7.9</v>
      </c>
      <c r="Y326" s="15">
        <v>130</v>
      </c>
      <c r="Z326" s="15">
        <v>1120</v>
      </c>
      <c r="AA326" s="15">
        <v>26.4</v>
      </c>
      <c r="AB326" s="15">
        <v>28.9</v>
      </c>
      <c r="AC326" s="15">
        <v>15.9</v>
      </c>
      <c r="AD326" s="15">
        <v>2</v>
      </c>
      <c r="AE326" s="20" t="s">
        <v>88</v>
      </c>
      <c r="AF326" s="20" t="s">
        <v>88</v>
      </c>
      <c r="AG326" s="15" t="s">
        <v>89</v>
      </c>
      <c r="AH326" s="15">
        <v>0.17899999999999999</v>
      </c>
      <c r="AI326" s="15">
        <v>0.33300000000000002</v>
      </c>
      <c r="AJ326" s="15">
        <v>5.8032258064516133</v>
      </c>
      <c r="AK326" s="23">
        <v>2.1000000000000001E-2</v>
      </c>
      <c r="AL326" s="15">
        <v>15</v>
      </c>
      <c r="AM326" s="15" t="s">
        <v>690</v>
      </c>
      <c r="AN326" s="15" t="s">
        <v>711</v>
      </c>
      <c r="AO326" s="15" t="e">
        <v>#VALUE!</v>
      </c>
      <c r="AP326" s="23">
        <v>0.36</v>
      </c>
      <c r="AQ326" s="20" t="s">
        <v>88</v>
      </c>
      <c r="AR326" s="20" t="s">
        <v>88</v>
      </c>
      <c r="AS326" s="20" t="s">
        <v>88</v>
      </c>
      <c r="AT326" s="20" t="s">
        <v>88</v>
      </c>
      <c r="AU326" s="20" t="s">
        <v>88</v>
      </c>
      <c r="AV326" s="20" t="s">
        <v>88</v>
      </c>
      <c r="AW326" s="15">
        <v>192</v>
      </c>
      <c r="AX326" s="20" t="s">
        <v>88</v>
      </c>
      <c r="AY326" s="15" t="s">
        <v>835</v>
      </c>
      <c r="AZ326" s="20" t="s">
        <v>88</v>
      </c>
      <c r="BA326" s="20" t="s">
        <v>88</v>
      </c>
      <c r="BB326" s="20" t="s">
        <v>88</v>
      </c>
      <c r="BC326" s="20" t="s">
        <v>88</v>
      </c>
      <c r="BD326" s="20" t="s">
        <v>88</v>
      </c>
      <c r="BE326" s="20" t="s">
        <v>88</v>
      </c>
      <c r="BF326" s="20" t="s">
        <v>88</v>
      </c>
      <c r="BG326" s="20" t="s">
        <v>88</v>
      </c>
      <c r="BH326" s="20" t="s">
        <v>88</v>
      </c>
      <c r="BI326" s="20" t="s">
        <v>88</v>
      </c>
      <c r="BJ326" s="22">
        <v>24</v>
      </c>
      <c r="BK326" s="22">
        <v>59</v>
      </c>
      <c r="BL326" s="15">
        <v>24.5</v>
      </c>
      <c r="BM326" s="15">
        <v>48.8</v>
      </c>
      <c r="BN326" s="15">
        <v>0.58799999999999997</v>
      </c>
      <c r="BO326" s="15">
        <v>0.14799999999999999</v>
      </c>
      <c r="BP326" s="23">
        <v>0.04</v>
      </c>
      <c r="BQ326" s="20" t="s">
        <v>88</v>
      </c>
      <c r="BR326" s="20" t="s">
        <v>88</v>
      </c>
      <c r="BS326" s="20" t="s">
        <v>88</v>
      </c>
      <c r="BT326" s="12">
        <f t="shared" si="12"/>
        <v>1.9044000000000002E-2</v>
      </c>
      <c r="BU326" s="12">
        <f t="shared" si="13"/>
        <v>0.14282999999999998</v>
      </c>
      <c r="BV326" s="19">
        <v>44169</v>
      </c>
      <c r="BW326" s="13"/>
      <c r="BX326" s="13"/>
    </row>
    <row r="327" spans="1:76" ht="30" customHeight="1" x14ac:dyDescent="0.2">
      <c r="A327" s="16">
        <v>2020</v>
      </c>
      <c r="B327" s="15" t="s">
        <v>377</v>
      </c>
      <c r="C327" s="15" t="s">
        <v>581</v>
      </c>
      <c r="D327" s="8">
        <v>79</v>
      </c>
      <c r="E327" s="15" t="s">
        <v>484</v>
      </c>
      <c r="F327" s="15" t="s">
        <v>479</v>
      </c>
      <c r="G327" s="6">
        <v>2</v>
      </c>
      <c r="H327" s="6" t="s">
        <v>79</v>
      </c>
      <c r="I327" s="6">
        <v>27</v>
      </c>
      <c r="J327" s="6" t="s">
        <v>685</v>
      </c>
      <c r="K327" s="6">
        <v>2701</v>
      </c>
      <c r="L327" s="6" t="s">
        <v>703</v>
      </c>
      <c r="M327" s="6" t="s">
        <v>100</v>
      </c>
      <c r="N327" s="6" t="s">
        <v>704</v>
      </c>
      <c r="O327" s="6" t="s">
        <v>102</v>
      </c>
      <c r="P327" s="6" t="s">
        <v>706</v>
      </c>
      <c r="Q327" s="6" t="s">
        <v>102</v>
      </c>
      <c r="R327" s="6" t="s">
        <v>706</v>
      </c>
      <c r="S327" s="19">
        <v>44161</v>
      </c>
      <c r="T327" s="20">
        <v>11.5</v>
      </c>
      <c r="U327" s="20">
        <v>5.61</v>
      </c>
      <c r="V327" s="15">
        <v>7.06</v>
      </c>
      <c r="W327" s="15">
        <v>6.46</v>
      </c>
      <c r="X327" s="15">
        <v>7.25</v>
      </c>
      <c r="Y327" s="15">
        <v>895</v>
      </c>
      <c r="Z327" s="15">
        <v>4624</v>
      </c>
      <c r="AA327" s="15">
        <v>24</v>
      </c>
      <c r="AB327" s="15">
        <v>31.4</v>
      </c>
      <c r="AC327" s="15">
        <v>214</v>
      </c>
      <c r="AD327" s="15">
        <v>62.9</v>
      </c>
      <c r="AE327" s="15" t="s">
        <v>690</v>
      </c>
      <c r="AF327" s="20" t="s">
        <v>88</v>
      </c>
      <c r="AG327" s="15" t="s">
        <v>89</v>
      </c>
      <c r="AH327" s="15">
        <v>0.158</v>
      </c>
      <c r="AI327" s="15">
        <v>0.38700000000000001</v>
      </c>
      <c r="AJ327" s="15">
        <v>5.1032258064516132</v>
      </c>
      <c r="AK327" s="15" t="s">
        <v>88</v>
      </c>
      <c r="AL327" s="15">
        <v>27</v>
      </c>
      <c r="AM327" s="15" t="s">
        <v>690</v>
      </c>
      <c r="AN327" s="15">
        <v>23.4</v>
      </c>
      <c r="AO327" s="15" t="e">
        <v>#VALUE!</v>
      </c>
      <c r="AP327" s="15">
        <v>0.28999999999999998</v>
      </c>
      <c r="AQ327" s="15" t="s">
        <v>89</v>
      </c>
      <c r="AR327" s="15" t="s">
        <v>691</v>
      </c>
      <c r="AS327" s="20" t="s">
        <v>88</v>
      </c>
      <c r="AT327" s="15" t="s">
        <v>693</v>
      </c>
      <c r="AU327" s="15" t="s">
        <v>88</v>
      </c>
      <c r="AV327" s="15" t="s">
        <v>88</v>
      </c>
      <c r="AW327" s="15">
        <v>617</v>
      </c>
      <c r="AX327" s="15" t="s">
        <v>673</v>
      </c>
      <c r="AY327" s="15">
        <v>170</v>
      </c>
      <c r="AZ327" s="15" t="s">
        <v>88</v>
      </c>
      <c r="BA327" s="15" t="s">
        <v>674</v>
      </c>
      <c r="BB327" s="15">
        <v>3.9E-2</v>
      </c>
      <c r="BC327" s="15" t="s">
        <v>671</v>
      </c>
      <c r="BD327" s="15" t="s">
        <v>671</v>
      </c>
      <c r="BE327" s="15" t="s">
        <v>88</v>
      </c>
      <c r="BF327" s="15" t="s">
        <v>88</v>
      </c>
      <c r="BG327" s="15" t="s">
        <v>676</v>
      </c>
      <c r="BH327" s="15" t="s">
        <v>88</v>
      </c>
      <c r="BI327" s="15" t="s">
        <v>88</v>
      </c>
      <c r="BJ327" s="15">
        <v>22.5</v>
      </c>
      <c r="BK327" s="15">
        <v>91</v>
      </c>
      <c r="BL327" s="15">
        <v>33.700000000000003</v>
      </c>
      <c r="BM327" s="15">
        <v>55.7</v>
      </c>
      <c r="BN327" s="15">
        <v>0.65800000000000003</v>
      </c>
      <c r="BO327" s="15">
        <v>0.38400000000000001</v>
      </c>
      <c r="BP327" s="15">
        <v>0.23</v>
      </c>
      <c r="BQ327" s="15" t="s">
        <v>88</v>
      </c>
      <c r="BR327" s="15" t="s">
        <v>88</v>
      </c>
      <c r="BS327" s="15" t="s">
        <v>88</v>
      </c>
      <c r="BT327" s="12">
        <f t="shared" si="12"/>
        <v>14.608776600000001</v>
      </c>
      <c r="BU327" s="12">
        <f t="shared" si="13"/>
        <v>6.2708579999999996</v>
      </c>
      <c r="BV327" s="19">
        <v>44182</v>
      </c>
      <c r="BW327" s="13"/>
      <c r="BX327" s="13"/>
    </row>
    <row r="328" spans="1:76" ht="30" customHeight="1" x14ac:dyDescent="0.2">
      <c r="A328" s="15">
        <v>2020</v>
      </c>
      <c r="B328" s="15" t="s">
        <v>532</v>
      </c>
      <c r="C328" s="16" t="s">
        <v>559</v>
      </c>
      <c r="D328" s="8">
        <v>93</v>
      </c>
      <c r="E328" s="15" t="s">
        <v>492</v>
      </c>
      <c r="F328" s="7" t="s">
        <v>78</v>
      </c>
      <c r="G328" s="6">
        <v>2</v>
      </c>
      <c r="H328" s="6" t="s">
        <v>79</v>
      </c>
      <c r="I328" s="6">
        <v>26</v>
      </c>
      <c r="J328" s="6" t="s">
        <v>80</v>
      </c>
      <c r="K328" s="6">
        <v>2621</v>
      </c>
      <c r="L328" s="6" t="s">
        <v>701</v>
      </c>
      <c r="M328" s="6" t="s">
        <v>153</v>
      </c>
      <c r="N328" s="6" t="s">
        <v>154</v>
      </c>
      <c r="O328" s="6" t="s">
        <v>702</v>
      </c>
      <c r="P328" s="6" t="s">
        <v>381</v>
      </c>
      <c r="Q328" s="6" t="s">
        <v>836</v>
      </c>
      <c r="R328" s="6" t="s">
        <v>837</v>
      </c>
      <c r="S328" s="19">
        <v>44160</v>
      </c>
      <c r="T328" s="20">
        <v>1</v>
      </c>
      <c r="U328" s="20">
        <v>4.16</v>
      </c>
      <c r="V328" s="15">
        <v>7.12</v>
      </c>
      <c r="W328" s="20">
        <v>7</v>
      </c>
      <c r="X328" s="20">
        <v>7.3</v>
      </c>
      <c r="Y328" s="20">
        <v>100</v>
      </c>
      <c r="Z328" s="20">
        <v>130</v>
      </c>
      <c r="AA328" s="20">
        <v>21.3</v>
      </c>
      <c r="AB328" s="20">
        <v>22</v>
      </c>
      <c r="AC328" s="15" t="s">
        <v>716</v>
      </c>
      <c r="AD328" s="15">
        <v>3.7</v>
      </c>
      <c r="AE328" s="15" t="s">
        <v>690</v>
      </c>
      <c r="AF328" s="15" t="s">
        <v>88</v>
      </c>
      <c r="AG328" s="15" t="s">
        <v>89</v>
      </c>
      <c r="AH328" s="15" t="s">
        <v>690</v>
      </c>
      <c r="AI328" s="15">
        <v>0.95199999999999996</v>
      </c>
      <c r="AJ328" s="15">
        <v>1.05</v>
      </c>
      <c r="AK328" s="15">
        <v>3.2000000000000001E-2</v>
      </c>
      <c r="AL328" s="15">
        <v>277</v>
      </c>
      <c r="AM328" s="23">
        <v>0.4</v>
      </c>
      <c r="AN328" s="15" t="s">
        <v>711</v>
      </c>
      <c r="AO328" s="15" t="e">
        <v>#VALUE!</v>
      </c>
      <c r="AP328" s="15">
        <v>0.92700000000000005</v>
      </c>
      <c r="AQ328" s="15" t="s">
        <v>89</v>
      </c>
      <c r="AR328" s="15" t="s">
        <v>88</v>
      </c>
      <c r="AS328" s="15" t="s">
        <v>88</v>
      </c>
      <c r="AT328" s="15" t="s">
        <v>88</v>
      </c>
      <c r="AU328" s="15" t="s">
        <v>88</v>
      </c>
      <c r="AV328" s="15" t="s">
        <v>672</v>
      </c>
      <c r="AW328" s="15">
        <v>6.85</v>
      </c>
      <c r="AX328" s="15" t="s">
        <v>673</v>
      </c>
      <c r="AY328" s="15" t="s">
        <v>691</v>
      </c>
      <c r="AZ328" s="15">
        <v>14</v>
      </c>
      <c r="BA328" s="15" t="s">
        <v>674</v>
      </c>
      <c r="BB328" s="15">
        <v>0.06</v>
      </c>
      <c r="BC328" s="15" t="s">
        <v>671</v>
      </c>
      <c r="BD328" s="15" t="s">
        <v>671</v>
      </c>
      <c r="BE328" s="15">
        <v>14.8</v>
      </c>
      <c r="BF328" s="15" t="s">
        <v>675</v>
      </c>
      <c r="BG328" s="15" t="s">
        <v>676</v>
      </c>
      <c r="BH328" s="15" t="s">
        <v>695</v>
      </c>
      <c r="BI328" s="15">
        <v>4.3999999999999997E-2</v>
      </c>
      <c r="BJ328" s="15">
        <v>6.68</v>
      </c>
      <c r="BK328" s="15">
        <v>41.2</v>
      </c>
      <c r="BL328" s="15">
        <v>21.1</v>
      </c>
      <c r="BM328" s="15">
        <v>39.799999999999997</v>
      </c>
      <c r="BN328" s="23">
        <v>0.4</v>
      </c>
      <c r="BO328" s="23">
        <v>0.17</v>
      </c>
      <c r="BP328" s="23">
        <v>8.5999999999999993E-2</v>
      </c>
      <c r="BQ328" s="15" t="s">
        <v>88</v>
      </c>
      <c r="BR328" s="15">
        <v>0.59699999999999998</v>
      </c>
      <c r="BS328" s="15" t="s">
        <v>671</v>
      </c>
      <c r="BT328" s="12">
        <f t="shared" si="12"/>
        <v>5.5411200000000001E-2</v>
      </c>
      <c r="BU328" s="12">
        <f t="shared" si="13"/>
        <v>4.148352</v>
      </c>
      <c r="BV328" s="19">
        <v>44179</v>
      </c>
      <c r="BW328" s="13"/>
      <c r="BX328" s="13"/>
    </row>
    <row r="329" spans="1:76" ht="30" customHeight="1" x14ac:dyDescent="0.2">
      <c r="A329" s="16">
        <v>2020</v>
      </c>
      <c r="B329" s="15" t="s">
        <v>532</v>
      </c>
      <c r="C329" s="16" t="s">
        <v>559</v>
      </c>
      <c r="D329" s="8">
        <v>30</v>
      </c>
      <c r="E329" s="15" t="s">
        <v>492</v>
      </c>
      <c r="F329" s="7" t="s">
        <v>78</v>
      </c>
      <c r="G329" s="6">
        <v>2</v>
      </c>
      <c r="H329" s="6" t="s">
        <v>79</v>
      </c>
      <c r="I329" s="6">
        <v>26</v>
      </c>
      <c r="J329" s="6" t="s">
        <v>80</v>
      </c>
      <c r="K329" s="6">
        <v>2620</v>
      </c>
      <c r="L329" s="6" t="s">
        <v>667</v>
      </c>
      <c r="M329" s="6" t="s">
        <v>82</v>
      </c>
      <c r="N329" s="6" t="s">
        <v>721</v>
      </c>
      <c r="O329" s="6" t="s">
        <v>734</v>
      </c>
      <c r="P329" s="6" t="s">
        <v>735</v>
      </c>
      <c r="Q329" s="6" t="s">
        <v>495</v>
      </c>
      <c r="R329" s="6" t="s">
        <v>735</v>
      </c>
      <c r="S329" s="19">
        <v>44166</v>
      </c>
      <c r="T329" s="20">
        <v>11.5</v>
      </c>
      <c r="U329" s="20">
        <v>0.27</v>
      </c>
      <c r="V329" s="20">
        <v>6.6</v>
      </c>
      <c r="W329" s="20">
        <v>5.99</v>
      </c>
      <c r="X329" s="20">
        <v>7.03</v>
      </c>
      <c r="Y329" s="20">
        <v>90</v>
      </c>
      <c r="Z329" s="20">
        <v>130</v>
      </c>
      <c r="AA329" s="20">
        <v>19</v>
      </c>
      <c r="AB329" s="20">
        <v>22.7</v>
      </c>
      <c r="AC329" s="15" t="s">
        <v>716</v>
      </c>
      <c r="AD329" s="15">
        <v>5.0199999999999996</v>
      </c>
      <c r="AE329" s="15" t="s">
        <v>690</v>
      </c>
      <c r="AF329" s="15" t="s">
        <v>88</v>
      </c>
      <c r="AG329" s="15" t="s">
        <v>89</v>
      </c>
      <c r="AH329" s="15" t="s">
        <v>690</v>
      </c>
      <c r="AI329" s="15">
        <v>0.29799999999999999</v>
      </c>
      <c r="AJ329" s="15">
        <v>1.0883870967741935</v>
      </c>
      <c r="AK329" s="15" t="s">
        <v>671</v>
      </c>
      <c r="AL329" s="15">
        <v>333</v>
      </c>
      <c r="AM329" s="23">
        <v>0.3</v>
      </c>
      <c r="AN329" s="15" t="s">
        <v>711</v>
      </c>
      <c r="AO329" s="15" t="e">
        <v>#VALUE!</v>
      </c>
      <c r="AP329" s="15">
        <v>3.79</v>
      </c>
      <c r="AQ329" s="15" t="s">
        <v>89</v>
      </c>
      <c r="AR329" s="15" t="s">
        <v>88</v>
      </c>
      <c r="AS329" s="15" t="s">
        <v>88</v>
      </c>
      <c r="AT329" s="15" t="s">
        <v>88</v>
      </c>
      <c r="AU329" s="15" t="s">
        <v>88</v>
      </c>
      <c r="AV329" s="15" t="s">
        <v>672</v>
      </c>
      <c r="AW329" s="15">
        <v>4.7699999999999996</v>
      </c>
      <c r="AX329" s="15" t="s">
        <v>673</v>
      </c>
      <c r="AY329" s="15" t="s">
        <v>691</v>
      </c>
      <c r="AZ329" s="15">
        <v>38.6</v>
      </c>
      <c r="BA329" s="15">
        <v>5.0000000000000001E-3</v>
      </c>
      <c r="BB329" s="15">
        <v>0.193</v>
      </c>
      <c r="BC329" s="15" t="s">
        <v>671</v>
      </c>
      <c r="BD329" s="15" t="s">
        <v>671</v>
      </c>
      <c r="BE329" s="15">
        <v>53.8</v>
      </c>
      <c r="BF329" s="15" t="s">
        <v>675</v>
      </c>
      <c r="BG329" s="15" t="s">
        <v>676</v>
      </c>
      <c r="BH329" s="15" t="s">
        <v>695</v>
      </c>
      <c r="BI329" s="15">
        <v>0.129</v>
      </c>
      <c r="BJ329" s="15">
        <v>26.6</v>
      </c>
      <c r="BK329" s="15">
        <v>25.8</v>
      </c>
      <c r="BL329" s="15">
        <v>20.399999999999999</v>
      </c>
      <c r="BM329" s="15">
        <v>24.5</v>
      </c>
      <c r="BN329" s="15">
        <v>0.996</v>
      </c>
      <c r="BO329" s="15">
        <v>0.34599999999999997</v>
      </c>
      <c r="BP329" s="15">
        <v>0.16200000000000001</v>
      </c>
      <c r="BQ329" s="15" t="s">
        <v>88</v>
      </c>
      <c r="BR329" s="15">
        <v>2.77</v>
      </c>
      <c r="BS329" s="15" t="s">
        <v>671</v>
      </c>
      <c r="BT329" s="12">
        <f t="shared" si="12"/>
        <v>5.611356E-2</v>
      </c>
      <c r="BU329" s="12">
        <f t="shared" si="13"/>
        <v>3.7222740000000005</v>
      </c>
      <c r="BV329" s="19">
        <v>44187</v>
      </c>
      <c r="BW329" s="13"/>
      <c r="BX329" s="13"/>
    </row>
    <row r="330" spans="1:76" ht="30" customHeight="1" x14ac:dyDescent="0.2">
      <c r="A330" s="15">
        <v>2020</v>
      </c>
      <c r="B330" s="15" t="s">
        <v>532</v>
      </c>
      <c r="C330" s="16" t="s">
        <v>559</v>
      </c>
      <c r="D330" s="8">
        <v>93</v>
      </c>
      <c r="E330" s="15" t="s">
        <v>492</v>
      </c>
      <c r="F330" s="7" t="s">
        <v>78</v>
      </c>
      <c r="G330" s="6">
        <v>2</v>
      </c>
      <c r="H330" s="6" t="s">
        <v>79</v>
      </c>
      <c r="I330" s="6">
        <v>26</v>
      </c>
      <c r="J330" s="6" t="s">
        <v>80</v>
      </c>
      <c r="K330" s="6">
        <v>2621</v>
      </c>
      <c r="L330" s="6" t="s">
        <v>701</v>
      </c>
      <c r="M330" s="6" t="s">
        <v>153</v>
      </c>
      <c r="N330" s="6" t="s">
        <v>154</v>
      </c>
      <c r="O330" s="6" t="s">
        <v>702</v>
      </c>
      <c r="P330" s="6" t="s">
        <v>381</v>
      </c>
      <c r="Q330" s="6" t="s">
        <v>427</v>
      </c>
      <c r="R330" s="6" t="s">
        <v>381</v>
      </c>
      <c r="S330" s="19">
        <v>44159</v>
      </c>
      <c r="T330" s="20">
        <v>1</v>
      </c>
      <c r="U330" s="20">
        <v>2.63</v>
      </c>
      <c r="V330" s="20">
        <v>7</v>
      </c>
      <c r="W330" s="20">
        <v>6.9</v>
      </c>
      <c r="X330" s="20">
        <v>7.2</v>
      </c>
      <c r="Y330" s="20">
        <v>290</v>
      </c>
      <c r="Z330" s="20">
        <v>340</v>
      </c>
      <c r="AA330" s="20">
        <v>22.1</v>
      </c>
      <c r="AB330" s="20">
        <v>22.4</v>
      </c>
      <c r="AC330" s="15" t="s">
        <v>716</v>
      </c>
      <c r="AD330" s="15">
        <v>2</v>
      </c>
      <c r="AE330" s="15" t="s">
        <v>690</v>
      </c>
      <c r="AF330" s="15" t="s">
        <v>88</v>
      </c>
      <c r="AG330" s="15" t="s">
        <v>89</v>
      </c>
      <c r="AH330" s="15" t="s">
        <v>690</v>
      </c>
      <c r="AI330" s="15">
        <v>0.17799999999999999</v>
      </c>
      <c r="AJ330" s="15">
        <v>1.7567741935483872</v>
      </c>
      <c r="AK330" s="15" t="s">
        <v>671</v>
      </c>
      <c r="AL330" s="15">
        <v>640</v>
      </c>
      <c r="AM330" s="23">
        <v>0.2</v>
      </c>
      <c r="AN330" s="15" t="s">
        <v>711</v>
      </c>
      <c r="AO330" s="15" t="e">
        <v>#VALUE!</v>
      </c>
      <c r="AP330" s="15">
        <v>0.23799999999999999</v>
      </c>
      <c r="AQ330" s="15" t="s">
        <v>89</v>
      </c>
      <c r="AR330" s="15" t="s">
        <v>88</v>
      </c>
      <c r="AS330" s="15" t="s">
        <v>88</v>
      </c>
      <c r="AT330" s="15" t="s">
        <v>88</v>
      </c>
      <c r="AU330" s="15" t="s">
        <v>88</v>
      </c>
      <c r="AV330" s="15" t="s">
        <v>672</v>
      </c>
      <c r="AW330" s="15" t="s">
        <v>712</v>
      </c>
      <c r="AX330" s="15" t="s">
        <v>673</v>
      </c>
      <c r="AY330" s="15" t="s">
        <v>691</v>
      </c>
      <c r="AZ330" s="15">
        <v>5.58</v>
      </c>
      <c r="BA330" s="15" t="s">
        <v>674</v>
      </c>
      <c r="BB330" s="15">
        <v>5.7000000000000002E-2</v>
      </c>
      <c r="BC330" s="15">
        <v>2.5000000000000001E-2</v>
      </c>
      <c r="BD330" s="15" t="s">
        <v>671</v>
      </c>
      <c r="BE330" s="15">
        <v>20.100000000000001</v>
      </c>
      <c r="BF330" s="15" t="s">
        <v>675</v>
      </c>
      <c r="BG330" s="15">
        <v>1.4E-2</v>
      </c>
      <c r="BH330" s="15" t="s">
        <v>695</v>
      </c>
      <c r="BI330" s="15">
        <v>1.6E-2</v>
      </c>
      <c r="BJ330" s="15" t="s">
        <v>733</v>
      </c>
      <c r="BK330" s="15">
        <v>87.1</v>
      </c>
      <c r="BL330" s="15">
        <v>37.4</v>
      </c>
      <c r="BM330" s="15">
        <v>92</v>
      </c>
      <c r="BN330" s="15">
        <v>0.41799999999999998</v>
      </c>
      <c r="BO330" s="15">
        <v>0.11799999999999999</v>
      </c>
      <c r="BP330" s="15">
        <v>3.7999999999999999E-2</v>
      </c>
      <c r="BQ330" s="15" t="s">
        <v>88</v>
      </c>
      <c r="BR330" s="15">
        <v>0.79200000000000004</v>
      </c>
      <c r="BS330" s="15">
        <v>6.0999999999999999E-2</v>
      </c>
      <c r="BT330" s="12">
        <f t="shared" si="12"/>
        <v>1.8935999999999998E-2</v>
      </c>
      <c r="BU330" s="12">
        <f t="shared" si="13"/>
        <v>6.0595199999999991</v>
      </c>
      <c r="BV330" s="19">
        <v>44176</v>
      </c>
      <c r="BW330" s="13"/>
      <c r="BX330" s="13"/>
    </row>
    <row r="331" spans="1:76" ht="30" customHeight="1" x14ac:dyDescent="0.2">
      <c r="A331" s="16">
        <v>2020</v>
      </c>
      <c r="B331" s="15" t="s">
        <v>532</v>
      </c>
      <c r="C331" s="16" t="s">
        <v>559</v>
      </c>
      <c r="D331" s="8">
        <v>101</v>
      </c>
      <c r="E331" s="15" t="s">
        <v>496</v>
      </c>
      <c r="F331" s="7" t="s">
        <v>78</v>
      </c>
      <c r="G331" s="6">
        <v>2</v>
      </c>
      <c r="H331" s="6" t="s">
        <v>79</v>
      </c>
      <c r="I331" s="6">
        <v>26</v>
      </c>
      <c r="J331" s="6" t="s">
        <v>80</v>
      </c>
      <c r="K331" s="6">
        <v>2619</v>
      </c>
      <c r="L331" s="6" t="s">
        <v>696</v>
      </c>
      <c r="M331" s="6" t="s">
        <v>390</v>
      </c>
      <c r="N331" s="6" t="s">
        <v>391</v>
      </c>
      <c r="O331" s="6" t="s">
        <v>699</v>
      </c>
      <c r="P331" s="6" t="s">
        <v>431</v>
      </c>
      <c r="Q331" s="6" t="s">
        <v>429</v>
      </c>
      <c r="R331" s="6" t="s">
        <v>430</v>
      </c>
      <c r="S331" s="19">
        <v>44161</v>
      </c>
      <c r="T331" s="20">
        <v>2</v>
      </c>
      <c r="U331" s="20">
        <v>11.99</v>
      </c>
      <c r="V331" s="20">
        <v>7.27</v>
      </c>
      <c r="W331" s="20">
        <v>7.22</v>
      </c>
      <c r="X331" s="20">
        <v>7.31</v>
      </c>
      <c r="Y331" s="20">
        <v>48.35</v>
      </c>
      <c r="Z331" s="20">
        <v>60.4</v>
      </c>
      <c r="AA331" s="20">
        <v>20.399999999999999</v>
      </c>
      <c r="AB331" s="20">
        <v>21.2</v>
      </c>
      <c r="AC331" s="15" t="s">
        <v>716</v>
      </c>
      <c r="AD331" s="15">
        <v>2</v>
      </c>
      <c r="AE331" s="15" t="s">
        <v>690</v>
      </c>
      <c r="AF331" s="15" t="s">
        <v>88</v>
      </c>
      <c r="AG331" s="15" t="s">
        <v>89</v>
      </c>
      <c r="AH331" s="15" t="s">
        <v>690</v>
      </c>
      <c r="AI331" s="15">
        <v>0.17100000000000001</v>
      </c>
      <c r="AJ331" s="15">
        <v>0.89193548387096777</v>
      </c>
      <c r="AK331" s="15" t="s">
        <v>671</v>
      </c>
      <c r="AL331" s="15">
        <v>41</v>
      </c>
      <c r="AM331" s="23">
        <v>0.3</v>
      </c>
      <c r="AN331" s="15" t="s">
        <v>711</v>
      </c>
      <c r="AO331" s="15" t="e">
        <v>#VALUE!</v>
      </c>
      <c r="AP331" s="15">
        <v>0.14599999999999999</v>
      </c>
      <c r="AQ331" s="15" t="s">
        <v>89</v>
      </c>
      <c r="AR331" s="15" t="s">
        <v>88</v>
      </c>
      <c r="AS331" s="15" t="s">
        <v>88</v>
      </c>
      <c r="AT331" s="15" t="s">
        <v>88</v>
      </c>
      <c r="AU331" s="15" t="s">
        <v>88</v>
      </c>
      <c r="AV331" s="15" t="s">
        <v>672</v>
      </c>
      <c r="AW331" s="15" t="s">
        <v>712</v>
      </c>
      <c r="AX331" s="15" t="s">
        <v>673</v>
      </c>
      <c r="AY331" s="15" t="s">
        <v>691</v>
      </c>
      <c r="AZ331" s="15">
        <v>2.64</v>
      </c>
      <c r="BA331" s="15" t="s">
        <v>674</v>
      </c>
      <c r="BB331" s="15">
        <v>3.9E-2</v>
      </c>
      <c r="BC331" s="15" t="s">
        <v>671</v>
      </c>
      <c r="BD331" s="15" t="s">
        <v>671</v>
      </c>
      <c r="BE331" s="15">
        <v>2.25</v>
      </c>
      <c r="BF331" s="15" t="s">
        <v>675</v>
      </c>
      <c r="BG331" s="15" t="s">
        <v>676</v>
      </c>
      <c r="BH331" s="15" t="s">
        <v>695</v>
      </c>
      <c r="BI331" s="15">
        <v>1.2999999999999999E-2</v>
      </c>
      <c r="BJ331" s="20">
        <v>4</v>
      </c>
      <c r="BK331" s="22">
        <v>24</v>
      </c>
      <c r="BL331" s="15">
        <v>6.87</v>
      </c>
      <c r="BM331" s="15">
        <v>14.1</v>
      </c>
      <c r="BN331" s="15">
        <v>0.24199999999999999</v>
      </c>
      <c r="BO331" s="15">
        <v>7.8E-2</v>
      </c>
      <c r="BP331" s="15">
        <v>3.5999999999999997E-2</v>
      </c>
      <c r="BQ331" s="15" t="s">
        <v>88</v>
      </c>
      <c r="BR331" s="15">
        <v>6.4000000000000001E-2</v>
      </c>
      <c r="BS331" s="15" t="s">
        <v>671</v>
      </c>
      <c r="BT331" s="12">
        <f t="shared" si="12"/>
        <v>0.172656</v>
      </c>
      <c r="BU331" s="12">
        <f t="shared" si="13"/>
        <v>3.5394480000000001</v>
      </c>
      <c r="BV331" s="19">
        <v>44180</v>
      </c>
      <c r="BW331" s="13"/>
      <c r="BX331" s="13"/>
    </row>
    <row r="332" spans="1:76" ht="30" customHeight="1" x14ac:dyDescent="0.2">
      <c r="A332" s="16">
        <v>2020</v>
      </c>
      <c r="B332" s="15" t="s">
        <v>532</v>
      </c>
      <c r="C332" s="16" t="s">
        <v>559</v>
      </c>
      <c r="D332" s="8">
        <v>761</v>
      </c>
      <c r="E332" s="15" t="s">
        <v>575</v>
      </c>
      <c r="F332" s="7" t="s">
        <v>151</v>
      </c>
      <c r="G332" s="6">
        <v>2</v>
      </c>
      <c r="H332" s="6" t="s">
        <v>79</v>
      </c>
      <c r="I332" s="6">
        <v>26</v>
      </c>
      <c r="J332" s="6" t="s">
        <v>80</v>
      </c>
      <c r="K332" s="6">
        <v>2619</v>
      </c>
      <c r="L332" s="6" t="s">
        <v>701</v>
      </c>
      <c r="M332" s="6" t="s">
        <v>153</v>
      </c>
      <c r="N332" s="6" t="s">
        <v>154</v>
      </c>
      <c r="O332" s="6" t="s">
        <v>838</v>
      </c>
      <c r="P332" s="6" t="s">
        <v>577</v>
      </c>
      <c r="Q332" s="6" t="s">
        <v>578</v>
      </c>
      <c r="R332" s="6" t="s">
        <v>579</v>
      </c>
      <c r="S332" s="19">
        <v>44159</v>
      </c>
      <c r="T332" s="20">
        <v>3</v>
      </c>
      <c r="U332" s="20">
        <v>11.58</v>
      </c>
      <c r="V332" s="15">
        <v>7.89</v>
      </c>
      <c r="W332" s="15">
        <v>7.38</v>
      </c>
      <c r="X332" s="15">
        <v>8.19</v>
      </c>
      <c r="Y332" s="15">
        <v>300</v>
      </c>
      <c r="Z332" s="15">
        <v>360</v>
      </c>
      <c r="AA332" s="15">
        <v>29.4</v>
      </c>
      <c r="AB332" s="15">
        <v>31.9</v>
      </c>
      <c r="AC332" s="15" t="s">
        <v>716</v>
      </c>
      <c r="AD332" s="15">
        <v>2</v>
      </c>
      <c r="AE332" s="15" t="s">
        <v>690</v>
      </c>
      <c r="AF332" s="15" t="s">
        <v>88</v>
      </c>
      <c r="AG332" s="15" t="s">
        <v>89</v>
      </c>
      <c r="AH332" s="15" t="s">
        <v>690</v>
      </c>
      <c r="AI332" s="15">
        <v>0.17599999999999999</v>
      </c>
      <c r="AJ332" s="15">
        <v>1.6099999999999999</v>
      </c>
      <c r="AK332" s="15">
        <v>6.2E-2</v>
      </c>
      <c r="AL332" s="15">
        <v>7</v>
      </c>
      <c r="AM332" s="15" t="s">
        <v>690</v>
      </c>
      <c r="AN332" s="15" t="s">
        <v>711</v>
      </c>
      <c r="AO332" s="15" t="e">
        <v>#VALUE!</v>
      </c>
      <c r="AP332" s="15">
        <v>0.24099999999999999</v>
      </c>
      <c r="AQ332" s="15" t="s">
        <v>89</v>
      </c>
      <c r="AR332" s="15" t="s">
        <v>88</v>
      </c>
      <c r="AS332" s="15" t="s">
        <v>88</v>
      </c>
      <c r="AT332" s="15" t="s">
        <v>88</v>
      </c>
      <c r="AU332" s="15" t="s">
        <v>88</v>
      </c>
      <c r="AV332" s="15" t="s">
        <v>672</v>
      </c>
      <c r="AW332" s="15">
        <v>35.1</v>
      </c>
      <c r="AX332" s="15" t="s">
        <v>673</v>
      </c>
      <c r="AY332" s="15">
        <v>35.6</v>
      </c>
      <c r="AZ332" s="15" t="s">
        <v>798</v>
      </c>
      <c r="BA332" s="15" t="s">
        <v>674</v>
      </c>
      <c r="BB332" s="15" t="s">
        <v>695</v>
      </c>
      <c r="BC332" s="15" t="s">
        <v>671</v>
      </c>
      <c r="BD332" s="15" t="s">
        <v>671</v>
      </c>
      <c r="BE332" s="15">
        <v>0.215</v>
      </c>
      <c r="BF332" s="15" t="s">
        <v>675</v>
      </c>
      <c r="BG332" s="15" t="s">
        <v>676</v>
      </c>
      <c r="BH332" s="15" t="s">
        <v>695</v>
      </c>
      <c r="BI332" s="15" t="s">
        <v>676</v>
      </c>
      <c r="BJ332" s="15" t="s">
        <v>733</v>
      </c>
      <c r="BK332" s="15">
        <v>72.5</v>
      </c>
      <c r="BL332" s="15">
        <v>58.6</v>
      </c>
      <c r="BM332" s="15">
        <v>94.9</v>
      </c>
      <c r="BN332" s="15">
        <v>0.14399999999999999</v>
      </c>
      <c r="BO332" s="15">
        <v>3.4000000000000002E-2</v>
      </c>
      <c r="BP332" s="15">
        <v>2E-3</v>
      </c>
      <c r="BQ332" s="15" t="s">
        <v>88</v>
      </c>
      <c r="BR332" s="15">
        <v>5.6000000000000001E-2</v>
      </c>
      <c r="BS332" s="15" t="s">
        <v>671</v>
      </c>
      <c r="BT332" s="12">
        <f t="shared" si="12"/>
        <v>0.25012800000000002</v>
      </c>
      <c r="BU332" s="12">
        <f t="shared" si="13"/>
        <v>0.875448</v>
      </c>
      <c r="BV332" s="19">
        <v>44176</v>
      </c>
      <c r="BW332" s="13"/>
      <c r="BX332" s="13"/>
    </row>
    <row r="333" spans="1:76" ht="30" customHeight="1" x14ac:dyDescent="0.2">
      <c r="A333" s="15">
        <v>2020</v>
      </c>
      <c r="B333" s="14" t="s">
        <v>90</v>
      </c>
      <c r="C333" s="16" t="s">
        <v>524</v>
      </c>
      <c r="D333" s="8">
        <v>250</v>
      </c>
      <c r="E333" s="18" t="s">
        <v>224</v>
      </c>
      <c r="F333" s="7" t="s">
        <v>203</v>
      </c>
      <c r="G333" s="6">
        <v>2</v>
      </c>
      <c r="H333" s="6" t="s">
        <v>79</v>
      </c>
      <c r="I333" s="6">
        <v>27</v>
      </c>
      <c r="J333" s="6" t="s">
        <v>685</v>
      </c>
      <c r="K333" s="6">
        <v>2703</v>
      </c>
      <c r="L333" s="6" t="s">
        <v>748</v>
      </c>
      <c r="M333" s="6" t="s">
        <v>636</v>
      </c>
      <c r="N333" s="6" t="s">
        <v>749</v>
      </c>
      <c r="O333" s="6" t="s">
        <v>839</v>
      </c>
      <c r="P333" s="6" t="s">
        <v>639</v>
      </c>
      <c r="Q333" s="6" t="s">
        <v>640</v>
      </c>
      <c r="R333" s="6" t="s">
        <v>641</v>
      </c>
      <c r="S333" s="19">
        <v>44124</v>
      </c>
      <c r="T333" s="20">
        <v>4</v>
      </c>
      <c r="U333" s="20">
        <v>377.68</v>
      </c>
      <c r="V333" s="20">
        <v>6.64</v>
      </c>
      <c r="W333" s="20">
        <v>6.29</v>
      </c>
      <c r="X333" s="20">
        <v>6.64</v>
      </c>
      <c r="Y333" s="20">
        <v>80</v>
      </c>
      <c r="Z333" s="20">
        <v>820</v>
      </c>
      <c r="AA333" s="20">
        <v>29.3</v>
      </c>
      <c r="AB333" s="20">
        <v>31.4</v>
      </c>
      <c r="AC333" s="20">
        <v>50.2</v>
      </c>
      <c r="AD333" s="16">
        <v>2</v>
      </c>
      <c r="AE333" s="20" t="s">
        <v>690</v>
      </c>
      <c r="AF333" s="20" t="s">
        <v>88</v>
      </c>
      <c r="AG333" s="20" t="s">
        <v>89</v>
      </c>
      <c r="AH333" s="20" t="s">
        <v>690</v>
      </c>
      <c r="AI333" s="20" t="s">
        <v>710</v>
      </c>
      <c r="AJ333" s="20">
        <v>0.52612903225806462</v>
      </c>
      <c r="AK333" s="20" t="s">
        <v>671</v>
      </c>
      <c r="AL333" s="21">
        <v>1005</v>
      </c>
      <c r="AM333" s="20">
        <v>0.1</v>
      </c>
      <c r="AN333" s="15" t="s">
        <v>711</v>
      </c>
      <c r="AO333" s="15" t="e">
        <v>#VALUE!</v>
      </c>
      <c r="AP333" s="23">
        <v>0.98199999999999998</v>
      </c>
      <c r="AQ333" s="20" t="s">
        <v>89</v>
      </c>
      <c r="AR333" s="20" t="s">
        <v>88</v>
      </c>
      <c r="AS333" s="20" t="s">
        <v>88</v>
      </c>
      <c r="AT333" s="20" t="s">
        <v>88</v>
      </c>
      <c r="AU333" s="20" t="s">
        <v>88</v>
      </c>
      <c r="AV333" s="20" t="s">
        <v>672</v>
      </c>
      <c r="AW333" s="20" t="s">
        <v>732</v>
      </c>
      <c r="AX333" s="20" t="s">
        <v>673</v>
      </c>
      <c r="AY333" s="20" t="s">
        <v>89</v>
      </c>
      <c r="AZ333" s="20" t="s">
        <v>88</v>
      </c>
      <c r="BA333" s="23">
        <v>6.0000000000000001E-3</v>
      </c>
      <c r="BB333" s="20">
        <v>0.05</v>
      </c>
      <c r="BC333" s="23">
        <v>5.8000000000000003E-2</v>
      </c>
      <c r="BD333" s="23">
        <v>0.11899999999999999</v>
      </c>
      <c r="BE333" s="20">
        <v>44.7</v>
      </c>
      <c r="BF333" s="23">
        <v>1E-3</v>
      </c>
      <c r="BG333" s="20" t="s">
        <v>676</v>
      </c>
      <c r="BH333" s="20" t="s">
        <v>695</v>
      </c>
      <c r="BI333" s="23">
        <v>2.8000000000000001E-2</v>
      </c>
      <c r="BJ333" s="20">
        <v>12.3</v>
      </c>
      <c r="BK333" s="20">
        <v>16.600000000000001</v>
      </c>
      <c r="BL333" s="20">
        <v>10.4</v>
      </c>
      <c r="BM333" s="20">
        <v>25.8</v>
      </c>
      <c r="BN333" s="23">
        <v>0.46200000000000002</v>
      </c>
      <c r="BO333" s="23">
        <v>0.14199999999999999</v>
      </c>
      <c r="BP333" s="23">
        <v>7.0000000000000007E-2</v>
      </c>
      <c r="BQ333" s="20" t="s">
        <v>88</v>
      </c>
      <c r="BR333" s="20" t="s">
        <v>88</v>
      </c>
      <c r="BS333" s="23">
        <v>3.0000000000000001E-3</v>
      </c>
      <c r="BT333" s="12">
        <f t="shared" si="12"/>
        <v>10.877184</v>
      </c>
      <c r="BU333" s="12">
        <f t="shared" si="13"/>
        <v>5465.78496</v>
      </c>
      <c r="BV333" s="19">
        <v>44154</v>
      </c>
      <c r="BW333" s="13"/>
      <c r="BX333" s="13"/>
    </row>
    <row r="334" spans="1:76" ht="30" customHeight="1" x14ac:dyDescent="0.2">
      <c r="A334" s="16">
        <v>2020</v>
      </c>
      <c r="B334" s="16" t="s">
        <v>128</v>
      </c>
      <c r="C334" s="16" t="s">
        <v>524</v>
      </c>
      <c r="D334" s="8">
        <v>604</v>
      </c>
      <c r="E334" s="18" t="s">
        <v>343</v>
      </c>
      <c r="F334" s="7" t="s">
        <v>288</v>
      </c>
      <c r="G334" s="6">
        <v>2</v>
      </c>
      <c r="H334" s="6" t="s">
        <v>79</v>
      </c>
      <c r="I334" s="6">
        <v>27</v>
      </c>
      <c r="J334" s="6" t="s">
        <v>685</v>
      </c>
      <c r="K334" s="6">
        <v>2703</v>
      </c>
      <c r="L334" s="6" t="s">
        <v>686</v>
      </c>
      <c r="M334" s="6" t="s">
        <v>234</v>
      </c>
      <c r="N334" s="6" t="s">
        <v>235</v>
      </c>
      <c r="O334" s="6" t="s">
        <v>687</v>
      </c>
      <c r="P334" s="6" t="s">
        <v>345</v>
      </c>
      <c r="Q334" s="6" t="s">
        <v>346</v>
      </c>
      <c r="R334" s="6" t="s">
        <v>688</v>
      </c>
      <c r="S334" s="19">
        <v>44125</v>
      </c>
      <c r="T334" s="20">
        <v>24</v>
      </c>
      <c r="U334" s="20">
        <v>5.74</v>
      </c>
      <c r="V334" s="20">
        <v>7.5</v>
      </c>
      <c r="W334" s="20">
        <v>6.9</v>
      </c>
      <c r="X334" s="20">
        <v>7.3</v>
      </c>
      <c r="Y334" s="20">
        <v>550</v>
      </c>
      <c r="Z334" s="20">
        <v>580</v>
      </c>
      <c r="AA334" s="20">
        <v>24</v>
      </c>
      <c r="AB334" s="20">
        <v>25.9</v>
      </c>
      <c r="AC334" s="20" t="s">
        <v>580</v>
      </c>
      <c r="AD334" s="16">
        <v>2</v>
      </c>
      <c r="AE334" s="20" t="s">
        <v>690</v>
      </c>
      <c r="AF334" s="20" t="s">
        <v>88</v>
      </c>
      <c r="AG334" s="20" t="s">
        <v>89</v>
      </c>
      <c r="AH334" s="20" t="s">
        <v>690</v>
      </c>
      <c r="AI334" s="20" t="s">
        <v>710</v>
      </c>
      <c r="AJ334" s="20">
        <v>0.62322580645161296</v>
      </c>
      <c r="AK334" s="20" t="s">
        <v>671</v>
      </c>
      <c r="AL334" s="20">
        <v>9</v>
      </c>
      <c r="AM334" s="20" t="s">
        <v>690</v>
      </c>
      <c r="AN334" s="15" t="s">
        <v>711</v>
      </c>
      <c r="AO334" s="15" t="e">
        <v>#VALUE!</v>
      </c>
      <c r="AP334" s="23">
        <v>0.34200000000000003</v>
      </c>
      <c r="AQ334" s="20" t="s">
        <v>89</v>
      </c>
      <c r="AR334" s="20" t="s">
        <v>88</v>
      </c>
      <c r="AS334" s="20" t="s">
        <v>88</v>
      </c>
      <c r="AT334" s="20" t="s">
        <v>88</v>
      </c>
      <c r="AU334" s="20" t="s">
        <v>88</v>
      </c>
      <c r="AV334" s="20" t="s">
        <v>672</v>
      </c>
      <c r="AW334" s="20" t="s">
        <v>732</v>
      </c>
      <c r="AX334" s="20" t="s">
        <v>673</v>
      </c>
      <c r="AY334" s="20">
        <v>179</v>
      </c>
      <c r="AZ334" s="20" t="s">
        <v>88</v>
      </c>
      <c r="BA334" s="23">
        <v>4.0000000000000001E-3</v>
      </c>
      <c r="BB334" s="23">
        <v>9.9000000000000005E-2</v>
      </c>
      <c r="BC334" s="20" t="s">
        <v>671</v>
      </c>
      <c r="BD334" s="20" t="s">
        <v>671</v>
      </c>
      <c r="BE334" s="23">
        <v>0.28599999999999998</v>
      </c>
      <c r="BF334" s="23">
        <v>1E-3</v>
      </c>
      <c r="BG334" s="20" t="s">
        <v>676</v>
      </c>
      <c r="BH334" s="23">
        <v>0.29699999999999999</v>
      </c>
      <c r="BI334" s="20" t="s">
        <v>676</v>
      </c>
      <c r="BJ334" s="20">
        <v>11.5</v>
      </c>
      <c r="BK334" s="20">
        <v>72.8</v>
      </c>
      <c r="BL334" s="20">
        <v>181</v>
      </c>
      <c r="BM334" s="20">
        <v>237</v>
      </c>
      <c r="BN334" s="24">
        <v>5.1999999999999998E-2</v>
      </c>
      <c r="BO334" s="24">
        <v>1.6E-2</v>
      </c>
      <c r="BP334" s="24">
        <v>8.0000000000000002E-3</v>
      </c>
      <c r="BQ334" s="20" t="s">
        <v>88</v>
      </c>
      <c r="BR334" s="20" t="s">
        <v>88</v>
      </c>
      <c r="BS334" s="23">
        <v>2E-3</v>
      </c>
      <c r="BT334" s="12">
        <f t="shared" si="12"/>
        <v>0.99187200000000009</v>
      </c>
      <c r="BU334" s="12">
        <f t="shared" si="13"/>
        <v>4.4634239999999998</v>
      </c>
      <c r="BV334" s="19">
        <v>44159</v>
      </c>
      <c r="BW334" s="13"/>
      <c r="BX334" s="13"/>
    </row>
    <row r="335" spans="1:76" ht="30" customHeight="1" x14ac:dyDescent="0.2">
      <c r="A335" s="16">
        <v>2020</v>
      </c>
      <c r="B335" s="16" t="s">
        <v>128</v>
      </c>
      <c r="C335" s="16" t="s">
        <v>524</v>
      </c>
      <c r="D335" s="8">
        <v>604</v>
      </c>
      <c r="E335" s="18" t="s">
        <v>343</v>
      </c>
      <c r="F335" s="7" t="s">
        <v>288</v>
      </c>
      <c r="G335" s="6">
        <v>2</v>
      </c>
      <c r="H335" s="6" t="s">
        <v>79</v>
      </c>
      <c r="I335" s="6">
        <v>23</v>
      </c>
      <c r="J335" s="6" t="s">
        <v>289</v>
      </c>
      <c r="K335" s="6">
        <v>2317</v>
      </c>
      <c r="L335" s="6" t="s">
        <v>740</v>
      </c>
      <c r="M335" s="6" t="s">
        <v>316</v>
      </c>
      <c r="N335" s="6" t="s">
        <v>317</v>
      </c>
      <c r="O335" s="6" t="s">
        <v>840</v>
      </c>
      <c r="P335" s="6" t="s">
        <v>319</v>
      </c>
      <c r="Q335" s="6" t="s">
        <v>841</v>
      </c>
      <c r="R335" s="6" t="s">
        <v>842</v>
      </c>
      <c r="S335" s="19">
        <v>44125</v>
      </c>
      <c r="T335" s="20">
        <v>24</v>
      </c>
      <c r="U335" s="20">
        <v>6.2</v>
      </c>
      <c r="V335" s="20">
        <v>7.53</v>
      </c>
      <c r="W335" s="20">
        <v>5.15</v>
      </c>
      <c r="X335" s="20">
        <v>7.31</v>
      </c>
      <c r="Y335" s="20">
        <v>280</v>
      </c>
      <c r="Z335" s="20">
        <v>560</v>
      </c>
      <c r="AA335" s="20">
        <v>24.1</v>
      </c>
      <c r="AB335" s="20">
        <v>26.8</v>
      </c>
      <c r="AC335" s="20" t="s">
        <v>580</v>
      </c>
      <c r="AD335" s="16">
        <v>2</v>
      </c>
      <c r="AE335" s="20" t="s">
        <v>690</v>
      </c>
      <c r="AF335" s="20" t="s">
        <v>88</v>
      </c>
      <c r="AG335" s="20" t="s">
        <v>89</v>
      </c>
      <c r="AH335" s="20" t="s">
        <v>690</v>
      </c>
      <c r="AI335" s="20" t="s">
        <v>710</v>
      </c>
      <c r="AJ335" s="20">
        <v>0.52161290322580656</v>
      </c>
      <c r="AK335" s="20" t="s">
        <v>671</v>
      </c>
      <c r="AL335" s="20">
        <v>18</v>
      </c>
      <c r="AM335" s="20" t="s">
        <v>690</v>
      </c>
      <c r="AN335" s="15" t="s">
        <v>711</v>
      </c>
      <c r="AO335" s="15" t="e">
        <v>#VALUE!</v>
      </c>
      <c r="AP335" s="23">
        <v>0.39400000000000002</v>
      </c>
      <c r="AQ335" s="20" t="s">
        <v>89</v>
      </c>
      <c r="AR335" s="20" t="s">
        <v>88</v>
      </c>
      <c r="AS335" s="20" t="s">
        <v>88</v>
      </c>
      <c r="AT335" s="20" t="s">
        <v>88</v>
      </c>
      <c r="AU335" s="20" t="s">
        <v>88</v>
      </c>
      <c r="AV335" s="20" t="s">
        <v>672</v>
      </c>
      <c r="AW335" s="20">
        <v>1.76</v>
      </c>
      <c r="AX335" s="20" t="s">
        <v>673</v>
      </c>
      <c r="AY335" s="20">
        <v>109</v>
      </c>
      <c r="AZ335" s="20" t="s">
        <v>88</v>
      </c>
      <c r="BA335" s="23">
        <v>3.0000000000000001E-3</v>
      </c>
      <c r="BB335" s="23">
        <v>9.6000000000000002E-2</v>
      </c>
      <c r="BC335" s="20" t="s">
        <v>671</v>
      </c>
      <c r="BD335" s="20" t="s">
        <v>671</v>
      </c>
      <c r="BE335" s="23">
        <v>0.58399999999999996</v>
      </c>
      <c r="BF335" s="23">
        <v>1E-3</v>
      </c>
      <c r="BG335" s="20" t="s">
        <v>676</v>
      </c>
      <c r="BH335" s="20" t="s">
        <v>695</v>
      </c>
      <c r="BI335" s="23">
        <v>1.4E-2</v>
      </c>
      <c r="BJ335" s="20">
        <v>5.0999999999999996</v>
      </c>
      <c r="BK335" s="20">
        <v>63.7</v>
      </c>
      <c r="BL335" s="20">
        <v>113</v>
      </c>
      <c r="BM335" s="20">
        <v>155</v>
      </c>
      <c r="BN335" s="23">
        <v>8.0000000000000002E-3</v>
      </c>
      <c r="BO335" s="23">
        <v>2E-3</v>
      </c>
      <c r="BP335" s="23">
        <v>0</v>
      </c>
      <c r="BQ335" s="20" t="s">
        <v>88</v>
      </c>
      <c r="BR335" s="20" t="s">
        <v>88</v>
      </c>
      <c r="BS335" s="23">
        <v>2E-3</v>
      </c>
      <c r="BT335" s="12">
        <f t="shared" si="12"/>
        <v>1.0713600000000001</v>
      </c>
      <c r="BU335" s="12">
        <f t="shared" si="13"/>
        <v>9.6422399999999993</v>
      </c>
      <c r="BV335" s="19">
        <v>44159</v>
      </c>
      <c r="BW335" s="13"/>
      <c r="BX335" s="13"/>
    </row>
    <row r="336" spans="1:76" ht="30" customHeight="1" x14ac:dyDescent="0.2">
      <c r="A336" s="15">
        <v>2020</v>
      </c>
      <c r="B336" s="16" t="s">
        <v>128</v>
      </c>
      <c r="C336" s="16" t="s">
        <v>524</v>
      </c>
      <c r="D336" s="8">
        <v>604</v>
      </c>
      <c r="E336" s="18" t="s">
        <v>314</v>
      </c>
      <c r="F336" s="7" t="s">
        <v>288</v>
      </c>
      <c r="G336" s="6" t="e">
        <v>#N/A</v>
      </c>
      <c r="H336" s="6" t="e">
        <v>#N/A</v>
      </c>
      <c r="I336" s="6" t="e">
        <v>#N/A</v>
      </c>
      <c r="J336" s="6" t="e">
        <v>#N/A</v>
      </c>
      <c r="K336" s="6" t="e">
        <v>#N/A</v>
      </c>
      <c r="L336" s="6" t="e">
        <v>#N/A</v>
      </c>
      <c r="M336" s="6" t="e">
        <v>#N/A</v>
      </c>
      <c r="N336" s="6" t="e">
        <v>#N/A</v>
      </c>
      <c r="O336" s="6" t="e">
        <v>#N/A</v>
      </c>
      <c r="P336" s="6" t="e">
        <v>#N/A</v>
      </c>
      <c r="Q336" s="6" t="e">
        <v>#N/A</v>
      </c>
      <c r="R336" s="6" t="e">
        <v>#N/A</v>
      </c>
      <c r="S336" s="19">
        <v>44126</v>
      </c>
      <c r="T336" s="20">
        <v>24</v>
      </c>
      <c r="U336" s="20">
        <v>1.59</v>
      </c>
      <c r="V336" s="20">
        <v>4</v>
      </c>
      <c r="W336" s="20">
        <v>3.7</v>
      </c>
      <c r="X336" s="20">
        <v>4.7</v>
      </c>
      <c r="Y336" s="20">
        <v>160</v>
      </c>
      <c r="Z336" s="20">
        <v>200</v>
      </c>
      <c r="AA336" s="20">
        <v>22.9</v>
      </c>
      <c r="AB336" s="20">
        <v>24.9</v>
      </c>
      <c r="AC336" s="20" t="s">
        <v>580</v>
      </c>
      <c r="AD336" s="16">
        <v>2</v>
      </c>
      <c r="AE336" s="20" t="s">
        <v>690</v>
      </c>
      <c r="AF336" s="20" t="s">
        <v>88</v>
      </c>
      <c r="AG336" s="20" t="s">
        <v>89</v>
      </c>
      <c r="AH336" s="20" t="s">
        <v>690</v>
      </c>
      <c r="AI336" s="23">
        <v>0.185</v>
      </c>
      <c r="AJ336" s="20" t="e">
        <v>#VALUE!</v>
      </c>
      <c r="AK336" s="20" t="s">
        <v>671</v>
      </c>
      <c r="AL336" s="20">
        <v>11</v>
      </c>
      <c r="AM336" s="20" t="s">
        <v>690</v>
      </c>
      <c r="AN336" s="15" t="s">
        <v>711</v>
      </c>
      <c r="AO336" s="15" t="e">
        <v>#VALUE!</v>
      </c>
      <c r="AP336" s="23">
        <v>0.189</v>
      </c>
      <c r="AQ336" s="20" t="s">
        <v>89</v>
      </c>
      <c r="AR336" s="20" t="s">
        <v>88</v>
      </c>
      <c r="AS336" s="20" t="s">
        <v>88</v>
      </c>
      <c r="AT336" s="20" t="s">
        <v>88</v>
      </c>
      <c r="AU336" s="20" t="s">
        <v>88</v>
      </c>
      <c r="AV336" s="20" t="s">
        <v>672</v>
      </c>
      <c r="AW336" s="20" t="s">
        <v>732</v>
      </c>
      <c r="AX336" s="20" t="s">
        <v>673</v>
      </c>
      <c r="AY336" s="20">
        <v>86.5</v>
      </c>
      <c r="AZ336" s="20" t="s">
        <v>88</v>
      </c>
      <c r="BA336" s="23">
        <v>6.6000000000000003E-2</v>
      </c>
      <c r="BB336" s="23">
        <v>1.25</v>
      </c>
      <c r="BC336" s="23">
        <v>6.7000000000000004E-2</v>
      </c>
      <c r="BD336" s="20" t="s">
        <v>671</v>
      </c>
      <c r="BE336" s="23">
        <v>2.41</v>
      </c>
      <c r="BF336" s="20" t="s">
        <v>675</v>
      </c>
      <c r="BG336" s="20" t="s">
        <v>676</v>
      </c>
      <c r="BH336" s="23">
        <v>0.13200000000000001</v>
      </c>
      <c r="BI336" s="23">
        <v>7.9000000000000001E-2</v>
      </c>
      <c r="BJ336" s="20">
        <v>27.8</v>
      </c>
      <c r="BK336" s="20">
        <v>23.6</v>
      </c>
      <c r="BL336" s="20">
        <v>27.2</v>
      </c>
      <c r="BM336" s="20">
        <v>54.9</v>
      </c>
      <c r="BN336" s="23">
        <v>1.4E-2</v>
      </c>
      <c r="BO336" s="23">
        <v>2E-3</v>
      </c>
      <c r="BP336" s="23">
        <v>4.0000000000000001E-3</v>
      </c>
      <c r="BQ336" s="20" t="s">
        <v>88</v>
      </c>
      <c r="BR336" s="20" t="s">
        <v>88</v>
      </c>
      <c r="BS336" s="23">
        <v>3.0000000000000001E-3</v>
      </c>
      <c r="BT336" s="12">
        <f t="shared" si="12"/>
        <v>0.27475200000000005</v>
      </c>
      <c r="BU336" s="12">
        <f t="shared" si="13"/>
        <v>1.511136</v>
      </c>
      <c r="BV336" s="19">
        <v>44159</v>
      </c>
      <c r="BW336" s="13"/>
      <c r="BX336" s="13"/>
    </row>
    <row r="337" spans="1:76" ht="30" customHeight="1" x14ac:dyDescent="0.2">
      <c r="A337" s="16">
        <v>2020</v>
      </c>
      <c r="B337" s="16" t="s">
        <v>128</v>
      </c>
      <c r="C337" s="16" t="s">
        <v>524</v>
      </c>
      <c r="D337" s="8">
        <v>736</v>
      </c>
      <c r="E337" s="18" t="s">
        <v>343</v>
      </c>
      <c r="F337" s="7" t="s">
        <v>288</v>
      </c>
      <c r="G337" s="6">
        <v>2</v>
      </c>
      <c r="H337" s="6" t="s">
        <v>79</v>
      </c>
      <c r="I337" s="6">
        <v>27</v>
      </c>
      <c r="J337" s="6" t="s">
        <v>685</v>
      </c>
      <c r="K337" s="6">
        <v>2703</v>
      </c>
      <c r="L337" s="6" t="s">
        <v>686</v>
      </c>
      <c r="M337" s="6" t="s">
        <v>234</v>
      </c>
      <c r="N337" s="6" t="s">
        <v>235</v>
      </c>
      <c r="O337" s="6" t="s">
        <v>687</v>
      </c>
      <c r="P337" s="6" t="s">
        <v>345</v>
      </c>
      <c r="Q337" s="6" t="s">
        <v>346</v>
      </c>
      <c r="R337" s="6" t="s">
        <v>688</v>
      </c>
      <c r="S337" s="19">
        <v>44126</v>
      </c>
      <c r="T337" s="20">
        <v>24</v>
      </c>
      <c r="U337" s="20">
        <v>3.71</v>
      </c>
      <c r="V337" s="20">
        <v>6.73</v>
      </c>
      <c r="W337" s="20">
        <v>5.36</v>
      </c>
      <c r="X337" s="20">
        <v>7.96</v>
      </c>
      <c r="Y337" s="20">
        <v>240</v>
      </c>
      <c r="Z337" s="20">
        <v>310</v>
      </c>
      <c r="AA337" s="20">
        <v>23.3</v>
      </c>
      <c r="AB337" s="20">
        <v>26.4</v>
      </c>
      <c r="AC337" s="20" t="s">
        <v>580</v>
      </c>
      <c r="AD337" s="16">
        <v>2</v>
      </c>
      <c r="AE337" s="20" t="s">
        <v>690</v>
      </c>
      <c r="AF337" s="20" t="s">
        <v>88</v>
      </c>
      <c r="AG337" s="20" t="s">
        <v>89</v>
      </c>
      <c r="AH337" s="20" t="s">
        <v>690</v>
      </c>
      <c r="AI337" s="23">
        <v>0.22600000000000001</v>
      </c>
      <c r="AJ337" s="20">
        <v>0.70225806451612904</v>
      </c>
      <c r="AK337" s="20" t="s">
        <v>671</v>
      </c>
      <c r="AL337" s="20">
        <v>78</v>
      </c>
      <c r="AM337" s="20" t="s">
        <v>690</v>
      </c>
      <c r="AN337" s="15" t="s">
        <v>711</v>
      </c>
      <c r="AO337" s="15" t="e">
        <v>#VALUE!</v>
      </c>
      <c r="AP337" s="23">
        <v>0.16700000000000001</v>
      </c>
      <c r="AQ337" s="20" t="s">
        <v>89</v>
      </c>
      <c r="AR337" s="20" t="s">
        <v>88</v>
      </c>
      <c r="AS337" s="20" t="s">
        <v>88</v>
      </c>
      <c r="AT337" s="20" t="s">
        <v>88</v>
      </c>
      <c r="AU337" s="20" t="s">
        <v>88</v>
      </c>
      <c r="AV337" s="20" t="s">
        <v>672</v>
      </c>
      <c r="AW337" s="20">
        <v>1.56</v>
      </c>
      <c r="AX337" s="20" t="s">
        <v>673</v>
      </c>
      <c r="AY337" s="20">
        <v>73.8</v>
      </c>
      <c r="AZ337" s="20" t="s">
        <v>88</v>
      </c>
      <c r="BA337" s="23">
        <v>4.0000000000000001E-3</v>
      </c>
      <c r="BB337" s="23">
        <v>9.1999999999999998E-2</v>
      </c>
      <c r="BC337" s="23" t="s">
        <v>671</v>
      </c>
      <c r="BD337" s="20" t="s">
        <v>671</v>
      </c>
      <c r="BE337" s="23">
        <v>2.68</v>
      </c>
      <c r="BF337" s="20" t="s">
        <v>675</v>
      </c>
      <c r="BG337" s="20" t="s">
        <v>676</v>
      </c>
      <c r="BH337" s="20" t="s">
        <v>695</v>
      </c>
      <c r="BI337" s="23">
        <v>4.7E-2</v>
      </c>
      <c r="BJ337" s="20">
        <v>6.7</v>
      </c>
      <c r="BK337" s="20">
        <v>23.8</v>
      </c>
      <c r="BL337" s="20">
        <v>65.2</v>
      </c>
      <c r="BM337" s="20">
        <v>103</v>
      </c>
      <c r="BN337" s="23">
        <v>0.06</v>
      </c>
      <c r="BO337" s="23">
        <v>0.03</v>
      </c>
      <c r="BP337" s="23">
        <v>3.2000000000000001E-2</v>
      </c>
      <c r="BQ337" s="20" t="s">
        <v>88</v>
      </c>
      <c r="BR337" s="20" t="s">
        <v>88</v>
      </c>
      <c r="BS337" s="23">
        <v>4.0000000000000001E-3</v>
      </c>
      <c r="BT337" s="12">
        <f t="shared" si="12"/>
        <v>0.64108799999999999</v>
      </c>
      <c r="BU337" s="12">
        <f t="shared" si="13"/>
        <v>25.002431999999995</v>
      </c>
      <c r="BV337" s="19">
        <v>44159</v>
      </c>
      <c r="BW337" s="13"/>
      <c r="BX337" s="13"/>
    </row>
    <row r="338" spans="1:76" ht="30" customHeight="1" x14ac:dyDescent="0.2">
      <c r="A338" s="16">
        <v>2020</v>
      </c>
      <c r="B338" s="16" t="s">
        <v>128</v>
      </c>
      <c r="C338" s="16" t="s">
        <v>524</v>
      </c>
      <c r="D338" s="8">
        <v>604</v>
      </c>
      <c r="E338" s="18" t="s">
        <v>314</v>
      </c>
      <c r="F338" s="7" t="s">
        <v>288</v>
      </c>
      <c r="G338" s="6">
        <v>2</v>
      </c>
      <c r="H338" s="6" t="s">
        <v>79</v>
      </c>
      <c r="I338" s="6">
        <v>27</v>
      </c>
      <c r="J338" s="6" t="s">
        <v>685</v>
      </c>
      <c r="K338" s="6">
        <v>2703</v>
      </c>
      <c r="L338" s="6" t="s">
        <v>686</v>
      </c>
      <c r="M338" s="6" t="s">
        <v>234</v>
      </c>
      <c r="N338" s="6" t="s">
        <v>235</v>
      </c>
      <c r="O338" s="6" t="s">
        <v>687</v>
      </c>
      <c r="P338" s="6" t="s">
        <v>345</v>
      </c>
      <c r="Q338" s="6" t="s">
        <v>346</v>
      </c>
      <c r="R338" s="6" t="s">
        <v>688</v>
      </c>
      <c r="S338" s="19">
        <v>44126</v>
      </c>
      <c r="T338" s="20">
        <v>24</v>
      </c>
      <c r="U338" s="20">
        <v>2.83</v>
      </c>
      <c r="V338" s="20">
        <v>5.56</v>
      </c>
      <c r="W338" s="20">
        <v>3.78</v>
      </c>
      <c r="X338" s="20">
        <v>6.64</v>
      </c>
      <c r="Y338" s="20">
        <v>110</v>
      </c>
      <c r="Z338" s="20">
        <v>210</v>
      </c>
      <c r="AA338" s="20">
        <v>22.5</v>
      </c>
      <c r="AB338" s="20">
        <v>26.5</v>
      </c>
      <c r="AC338" s="20" t="s">
        <v>580</v>
      </c>
      <c r="AD338" s="16">
        <v>2</v>
      </c>
      <c r="AE338" s="20" t="s">
        <v>690</v>
      </c>
      <c r="AF338" s="20" t="s">
        <v>88</v>
      </c>
      <c r="AG338" s="20" t="s">
        <v>89</v>
      </c>
      <c r="AH338" s="20" t="s">
        <v>690</v>
      </c>
      <c r="AI338" s="20" t="s">
        <v>710</v>
      </c>
      <c r="AJ338" s="20" t="e">
        <v>#VALUE!</v>
      </c>
      <c r="AK338" s="20" t="s">
        <v>671</v>
      </c>
      <c r="AL338" s="20">
        <v>41</v>
      </c>
      <c r="AM338" s="20" t="s">
        <v>690</v>
      </c>
      <c r="AN338" s="15" t="s">
        <v>711</v>
      </c>
      <c r="AO338" s="15" t="e">
        <v>#VALUE!</v>
      </c>
      <c r="AP338" s="23">
        <v>0.432</v>
      </c>
      <c r="AQ338" s="20" t="s">
        <v>89</v>
      </c>
      <c r="AR338" s="20" t="s">
        <v>88</v>
      </c>
      <c r="AS338" s="20" t="s">
        <v>88</v>
      </c>
      <c r="AT338" s="20" t="s">
        <v>88</v>
      </c>
      <c r="AU338" s="20" t="s">
        <v>88</v>
      </c>
      <c r="AV338" s="20" t="s">
        <v>672</v>
      </c>
      <c r="AW338" s="20" t="s">
        <v>732</v>
      </c>
      <c r="AX338" s="20" t="s">
        <v>673</v>
      </c>
      <c r="AY338" s="20">
        <v>37.6</v>
      </c>
      <c r="AZ338" s="20" t="s">
        <v>88</v>
      </c>
      <c r="BA338" s="23">
        <v>1.0999999999999999E-2</v>
      </c>
      <c r="BB338" s="23">
        <v>0.26300000000000001</v>
      </c>
      <c r="BC338" s="23">
        <v>7.0999999999999994E-2</v>
      </c>
      <c r="BD338" s="20" t="s">
        <v>671</v>
      </c>
      <c r="BE338" s="23">
        <v>4.38</v>
      </c>
      <c r="BF338" s="20" t="s">
        <v>675</v>
      </c>
      <c r="BG338" s="20" t="s">
        <v>676</v>
      </c>
      <c r="BH338" s="20" t="s">
        <v>695</v>
      </c>
      <c r="BI338" s="23">
        <v>1.2E-2</v>
      </c>
      <c r="BJ338" s="20">
        <v>76.8</v>
      </c>
      <c r="BK338" s="20" t="s">
        <v>711</v>
      </c>
      <c r="BL338" s="20">
        <v>10.7</v>
      </c>
      <c r="BM338" s="20">
        <v>30.9</v>
      </c>
      <c r="BN338" s="23">
        <v>3.4000000000000002E-2</v>
      </c>
      <c r="BO338" s="23">
        <v>2.1999999999999999E-2</v>
      </c>
      <c r="BP338" s="23">
        <v>0.02</v>
      </c>
      <c r="BQ338" s="20" t="s">
        <v>88</v>
      </c>
      <c r="BR338" s="20" t="s">
        <v>88</v>
      </c>
      <c r="BS338" s="23">
        <v>8.0000000000000002E-3</v>
      </c>
      <c r="BT338" s="12">
        <f t="shared" si="12"/>
        <v>0.48902400000000001</v>
      </c>
      <c r="BU338" s="12">
        <f t="shared" si="13"/>
        <v>10.024992000000001</v>
      </c>
      <c r="BV338" s="19">
        <v>44159</v>
      </c>
      <c r="BW338" s="13"/>
      <c r="BX338" s="13"/>
    </row>
    <row r="339" spans="1:76" ht="30" customHeight="1" x14ac:dyDescent="0.2">
      <c r="A339" s="15">
        <v>2020</v>
      </c>
      <c r="B339" s="16" t="s">
        <v>128</v>
      </c>
      <c r="C339" s="16" t="s">
        <v>524</v>
      </c>
      <c r="D339" s="8">
        <v>604</v>
      </c>
      <c r="E339" s="18" t="s">
        <v>343</v>
      </c>
      <c r="F339" s="7" t="s">
        <v>288</v>
      </c>
      <c r="G339" s="6">
        <v>2</v>
      </c>
      <c r="H339" s="6" t="s">
        <v>79</v>
      </c>
      <c r="I339" s="6">
        <v>27</v>
      </c>
      <c r="J339" s="6" t="s">
        <v>685</v>
      </c>
      <c r="K339" s="6">
        <v>2703</v>
      </c>
      <c r="L339" s="6" t="s">
        <v>686</v>
      </c>
      <c r="M339" s="6" t="s">
        <v>234</v>
      </c>
      <c r="N339" s="6" t="s">
        <v>235</v>
      </c>
      <c r="O339" s="6" t="s">
        <v>687</v>
      </c>
      <c r="P339" s="6" t="s">
        <v>345</v>
      </c>
      <c r="Q339" s="6" t="s">
        <v>346</v>
      </c>
      <c r="R339" s="6" t="s">
        <v>688</v>
      </c>
      <c r="S339" s="19">
        <v>44125</v>
      </c>
      <c r="T339" s="20">
        <v>24</v>
      </c>
      <c r="U339" s="20">
        <v>6.22</v>
      </c>
      <c r="V339" s="20">
        <v>7.56</v>
      </c>
      <c r="W339" s="20">
        <v>7.17</v>
      </c>
      <c r="X339" s="20">
        <v>7.55</v>
      </c>
      <c r="Y339" s="20">
        <v>165</v>
      </c>
      <c r="Z339" s="20">
        <v>402</v>
      </c>
      <c r="AA339" s="20">
        <v>24.6</v>
      </c>
      <c r="AB339" s="20">
        <v>26.3</v>
      </c>
      <c r="AC339" s="20" t="s">
        <v>580</v>
      </c>
      <c r="AD339" s="16">
        <v>2</v>
      </c>
      <c r="AE339" s="20" t="s">
        <v>690</v>
      </c>
      <c r="AF339" s="20" t="s">
        <v>88</v>
      </c>
      <c r="AG339" s="20" t="s">
        <v>89</v>
      </c>
      <c r="AH339" s="20" t="s">
        <v>690</v>
      </c>
      <c r="AI339" s="20" t="s">
        <v>710</v>
      </c>
      <c r="AJ339" s="20">
        <v>0.61645161290322581</v>
      </c>
      <c r="AK339" s="23">
        <v>2.9000000000000001E-2</v>
      </c>
      <c r="AL339" s="20">
        <v>48</v>
      </c>
      <c r="AM339" s="23">
        <v>0.1</v>
      </c>
      <c r="AN339" s="15" t="s">
        <v>711</v>
      </c>
      <c r="AO339" s="15" t="e">
        <v>#VALUE!</v>
      </c>
      <c r="AP339" s="23">
        <v>0.224</v>
      </c>
      <c r="AQ339" s="20" t="s">
        <v>89</v>
      </c>
      <c r="AR339" s="20" t="s">
        <v>88</v>
      </c>
      <c r="AS339" s="20" t="s">
        <v>88</v>
      </c>
      <c r="AT339" s="20" t="s">
        <v>88</v>
      </c>
      <c r="AU339" s="20" t="s">
        <v>88</v>
      </c>
      <c r="AV339" s="20" t="s">
        <v>672</v>
      </c>
      <c r="AW339" s="20">
        <v>1.85</v>
      </c>
      <c r="AX339" s="20" t="s">
        <v>673</v>
      </c>
      <c r="AY339" s="20">
        <v>177</v>
      </c>
      <c r="AZ339" s="20" t="s">
        <v>88</v>
      </c>
      <c r="BA339" s="23">
        <v>7.0000000000000001E-3</v>
      </c>
      <c r="BB339" s="23">
        <v>0.375</v>
      </c>
      <c r="BC339" s="23" t="s">
        <v>671</v>
      </c>
      <c r="BD339" s="20" t="s">
        <v>671</v>
      </c>
      <c r="BE339" s="23">
        <v>3.2</v>
      </c>
      <c r="BF339" s="20" t="s">
        <v>675</v>
      </c>
      <c r="BG339" s="20" t="s">
        <v>676</v>
      </c>
      <c r="BH339" s="20" t="s">
        <v>695</v>
      </c>
      <c r="BI339" s="23">
        <v>2.4E-2</v>
      </c>
      <c r="BJ339" s="20">
        <v>297</v>
      </c>
      <c r="BK339" s="20">
        <v>14.6</v>
      </c>
      <c r="BL339" s="20">
        <v>141</v>
      </c>
      <c r="BM339" s="20">
        <v>191</v>
      </c>
      <c r="BN339" s="23">
        <v>2.8000000000000001E-2</v>
      </c>
      <c r="BO339" s="23">
        <v>1.4E-2</v>
      </c>
      <c r="BP339" s="23">
        <v>4.0000000000000001E-3</v>
      </c>
      <c r="BQ339" s="20" t="s">
        <v>88</v>
      </c>
      <c r="BR339" s="20" t="s">
        <v>88</v>
      </c>
      <c r="BS339" s="23">
        <v>1E-3</v>
      </c>
      <c r="BT339" s="12">
        <f t="shared" si="12"/>
        <v>1.074816</v>
      </c>
      <c r="BU339" s="12">
        <f t="shared" si="13"/>
        <v>25.795584000000002</v>
      </c>
      <c r="BV339" s="19">
        <v>44159</v>
      </c>
      <c r="BW339" s="13"/>
      <c r="BX339" s="13"/>
    </row>
    <row r="340" spans="1:76" ht="30" customHeight="1" x14ac:dyDescent="0.2">
      <c r="A340" s="16">
        <v>2020</v>
      </c>
      <c r="B340" s="16" t="s">
        <v>128</v>
      </c>
      <c r="C340" s="16" t="s">
        <v>524</v>
      </c>
      <c r="D340" s="8">
        <v>604</v>
      </c>
      <c r="E340" s="18" t="s">
        <v>343</v>
      </c>
      <c r="F340" s="7" t="s">
        <v>288</v>
      </c>
      <c r="G340" s="6">
        <v>2</v>
      </c>
      <c r="H340" s="6" t="s">
        <v>79</v>
      </c>
      <c r="I340" s="6">
        <v>27</v>
      </c>
      <c r="J340" s="6" t="s">
        <v>685</v>
      </c>
      <c r="K340" s="6">
        <v>2703</v>
      </c>
      <c r="L340" s="6" t="s">
        <v>686</v>
      </c>
      <c r="M340" s="6" t="s">
        <v>234</v>
      </c>
      <c r="N340" s="6" t="s">
        <v>235</v>
      </c>
      <c r="O340" s="6" t="s">
        <v>687</v>
      </c>
      <c r="P340" s="6" t="s">
        <v>345</v>
      </c>
      <c r="Q340" s="6" t="s">
        <v>346</v>
      </c>
      <c r="R340" s="6" t="s">
        <v>688</v>
      </c>
      <c r="S340" s="19">
        <v>44125</v>
      </c>
      <c r="T340" s="20">
        <v>24</v>
      </c>
      <c r="U340" s="20">
        <v>2.76</v>
      </c>
      <c r="V340" s="20">
        <v>7.57</v>
      </c>
      <c r="W340" s="20">
        <v>7.42</v>
      </c>
      <c r="X340" s="20">
        <v>8.08</v>
      </c>
      <c r="Y340" s="20">
        <v>260</v>
      </c>
      <c r="Z340" s="20">
        <v>319</v>
      </c>
      <c r="AA340" s="20">
        <v>23.2</v>
      </c>
      <c r="AB340" s="20">
        <v>27.9</v>
      </c>
      <c r="AC340" s="20" t="s">
        <v>580</v>
      </c>
      <c r="AD340" s="16">
        <v>2</v>
      </c>
      <c r="AE340" s="20" t="s">
        <v>690</v>
      </c>
      <c r="AF340" s="20" t="s">
        <v>88</v>
      </c>
      <c r="AG340" s="20" t="s">
        <v>89</v>
      </c>
      <c r="AH340" s="20" t="s">
        <v>690</v>
      </c>
      <c r="AI340" s="20" t="s">
        <v>710</v>
      </c>
      <c r="AJ340" s="20">
        <v>0.7</v>
      </c>
      <c r="AK340" s="20" t="s">
        <v>671</v>
      </c>
      <c r="AL340" s="20">
        <v>7</v>
      </c>
      <c r="AM340" s="20" t="s">
        <v>690</v>
      </c>
      <c r="AN340" s="15" t="s">
        <v>711</v>
      </c>
      <c r="AO340" s="15" t="e">
        <v>#VALUE!</v>
      </c>
      <c r="AP340" s="23">
        <v>0.29199999999999998</v>
      </c>
      <c r="AQ340" s="20" t="s">
        <v>89</v>
      </c>
      <c r="AR340" s="20" t="s">
        <v>88</v>
      </c>
      <c r="AS340" s="20" t="s">
        <v>88</v>
      </c>
      <c r="AT340" s="20" t="s">
        <v>88</v>
      </c>
      <c r="AU340" s="20" t="s">
        <v>88</v>
      </c>
      <c r="AV340" s="20" t="s">
        <v>672</v>
      </c>
      <c r="AW340" s="20" t="s">
        <v>732</v>
      </c>
      <c r="AX340" s="20" t="s">
        <v>673</v>
      </c>
      <c r="AY340" s="20">
        <v>67.8</v>
      </c>
      <c r="AZ340" s="20" t="s">
        <v>88</v>
      </c>
      <c r="BA340" s="23" t="s">
        <v>674</v>
      </c>
      <c r="BB340" s="23" t="s">
        <v>695</v>
      </c>
      <c r="BC340" s="23" t="s">
        <v>671</v>
      </c>
      <c r="BD340" s="20" t="s">
        <v>671</v>
      </c>
      <c r="BE340" s="23">
        <v>0.13300000000000001</v>
      </c>
      <c r="BF340" s="20" t="s">
        <v>675</v>
      </c>
      <c r="BG340" s="20" t="s">
        <v>676</v>
      </c>
      <c r="BH340" s="20" t="s">
        <v>695</v>
      </c>
      <c r="BI340" s="23" t="s">
        <v>676</v>
      </c>
      <c r="BJ340" s="20">
        <v>5</v>
      </c>
      <c r="BK340" s="20">
        <v>55.9</v>
      </c>
      <c r="BL340" s="20">
        <v>90.7</v>
      </c>
      <c r="BM340" s="20">
        <v>127</v>
      </c>
      <c r="BN340" s="23">
        <v>8.5999999999999993E-2</v>
      </c>
      <c r="BO340" s="23">
        <v>5.8000000000000003E-2</v>
      </c>
      <c r="BP340" s="23">
        <v>4.5999999999999999E-2</v>
      </c>
      <c r="BQ340" s="20" t="s">
        <v>88</v>
      </c>
      <c r="BR340" s="20" t="s">
        <v>88</v>
      </c>
      <c r="BS340" s="23">
        <v>1E-3</v>
      </c>
      <c r="BT340" s="12">
        <f t="shared" si="12"/>
        <v>0.47692799999999996</v>
      </c>
      <c r="BU340" s="12">
        <f t="shared" si="13"/>
        <v>1.6692479999999998</v>
      </c>
      <c r="BV340" s="19">
        <v>44159</v>
      </c>
      <c r="BW340" s="13"/>
      <c r="BX340" s="13"/>
    </row>
    <row r="341" spans="1:76" ht="30" customHeight="1" x14ac:dyDescent="0.2">
      <c r="A341" s="16">
        <v>2020</v>
      </c>
      <c r="B341" s="16" t="s">
        <v>128</v>
      </c>
      <c r="C341" s="16" t="s">
        <v>524</v>
      </c>
      <c r="D341" s="8">
        <v>736</v>
      </c>
      <c r="E341" s="22" t="s">
        <v>233</v>
      </c>
      <c r="F341" s="7" t="s">
        <v>288</v>
      </c>
      <c r="G341" s="6">
        <v>2</v>
      </c>
      <c r="H341" s="6" t="s">
        <v>79</v>
      </c>
      <c r="I341" s="6">
        <v>27</v>
      </c>
      <c r="J341" s="6" t="s">
        <v>685</v>
      </c>
      <c r="K341" s="6">
        <v>2703</v>
      </c>
      <c r="L341" s="6" t="s">
        <v>686</v>
      </c>
      <c r="M341" s="6" t="s">
        <v>234</v>
      </c>
      <c r="N341" s="6" t="s">
        <v>235</v>
      </c>
      <c r="O341" s="6" t="s">
        <v>687</v>
      </c>
      <c r="P341" s="6" t="s">
        <v>345</v>
      </c>
      <c r="Q341" s="6" t="s">
        <v>346</v>
      </c>
      <c r="R341" s="6" t="s">
        <v>688</v>
      </c>
      <c r="S341" s="19">
        <v>44123</v>
      </c>
      <c r="T341" s="20">
        <v>24</v>
      </c>
      <c r="U341" s="20">
        <v>4.1100000000000003</v>
      </c>
      <c r="V341" s="20">
        <v>7.84</v>
      </c>
      <c r="W341" s="20">
        <v>6.1</v>
      </c>
      <c r="X341" s="20">
        <v>8.42</v>
      </c>
      <c r="Y341" s="20">
        <v>2130</v>
      </c>
      <c r="Z341" s="20">
        <v>2690</v>
      </c>
      <c r="AA341" s="20">
        <v>24.7</v>
      </c>
      <c r="AB341" s="20">
        <v>31.5</v>
      </c>
      <c r="AC341" s="20">
        <v>169</v>
      </c>
      <c r="AD341" s="16">
        <v>13.4</v>
      </c>
      <c r="AE341" s="20" t="s">
        <v>690</v>
      </c>
      <c r="AF341" s="20" t="s">
        <v>88</v>
      </c>
      <c r="AG341" s="20" t="s">
        <v>89</v>
      </c>
      <c r="AH341" s="20">
        <v>2.34</v>
      </c>
      <c r="AI341" s="20" t="s">
        <v>710</v>
      </c>
      <c r="AJ341" s="20" t="e">
        <v>#VALUE!</v>
      </c>
      <c r="AK341" s="23">
        <v>0.40300000000000002</v>
      </c>
      <c r="AL341" s="20">
        <v>24</v>
      </c>
      <c r="AM341" s="20" t="s">
        <v>690</v>
      </c>
      <c r="AN341" s="15">
        <v>34.299999999999997</v>
      </c>
      <c r="AO341" s="15">
        <v>15.4</v>
      </c>
      <c r="AP341" s="23">
        <v>0.20699999999999999</v>
      </c>
      <c r="AQ341" s="20" t="s">
        <v>89</v>
      </c>
      <c r="AR341" s="20" t="s">
        <v>88</v>
      </c>
      <c r="AS341" s="20" t="s">
        <v>88</v>
      </c>
      <c r="AT341" s="20" t="s">
        <v>88</v>
      </c>
      <c r="AU341" s="20" t="s">
        <v>88</v>
      </c>
      <c r="AV341" s="20">
        <v>1.5</v>
      </c>
      <c r="AW341" s="20">
        <v>17</v>
      </c>
      <c r="AX341" s="20" t="s">
        <v>673</v>
      </c>
      <c r="AY341" s="20" t="s">
        <v>541</v>
      </c>
      <c r="AZ341" s="20" t="s">
        <v>88</v>
      </c>
      <c r="BA341" s="23">
        <v>8.9999999999999993E-3</v>
      </c>
      <c r="BB341" s="23">
        <v>7.5999999999999998E-2</v>
      </c>
      <c r="BC341" s="23">
        <v>2.4900000000000002</v>
      </c>
      <c r="BD341" s="20" t="s">
        <v>671</v>
      </c>
      <c r="BE341" s="23">
        <v>0.33500000000000002</v>
      </c>
      <c r="BF341" s="20" t="s">
        <v>675</v>
      </c>
      <c r="BG341" s="23">
        <v>0.223</v>
      </c>
      <c r="BH341" s="20" t="s">
        <v>695</v>
      </c>
      <c r="BI341" s="23">
        <v>4.3999999999999997E-2</v>
      </c>
      <c r="BJ341" s="20">
        <v>19.5</v>
      </c>
      <c r="BK341" s="20">
        <v>50</v>
      </c>
      <c r="BL341" s="20">
        <v>882</v>
      </c>
      <c r="BM341" s="21">
        <v>1098</v>
      </c>
      <c r="BN341" s="23">
        <v>0.14799999999999999</v>
      </c>
      <c r="BO341" s="23">
        <v>2.8000000000000001E-2</v>
      </c>
      <c r="BP341" s="23">
        <v>2.8000000000000001E-2</v>
      </c>
      <c r="BQ341" s="20" t="s">
        <v>88</v>
      </c>
      <c r="BR341" s="20" t="s">
        <v>88</v>
      </c>
      <c r="BS341" s="23">
        <v>4.0000000000000001E-3</v>
      </c>
      <c r="BT341" s="12">
        <f t="shared" si="12"/>
        <v>4.7583936000000007</v>
      </c>
      <c r="BU341" s="12">
        <f t="shared" si="13"/>
        <v>8.5224960000000021</v>
      </c>
      <c r="BV341" s="19">
        <v>44154</v>
      </c>
      <c r="BW341" s="13"/>
      <c r="BX341" s="13"/>
    </row>
    <row r="342" spans="1:76" ht="30" customHeight="1" x14ac:dyDescent="0.2">
      <c r="A342" s="16">
        <v>2020</v>
      </c>
      <c r="B342" s="16" t="s">
        <v>128</v>
      </c>
      <c r="C342" s="16" t="s">
        <v>524</v>
      </c>
      <c r="D342" s="8">
        <v>736</v>
      </c>
      <c r="E342" s="22" t="s">
        <v>233</v>
      </c>
      <c r="F342" s="7" t="s">
        <v>288</v>
      </c>
      <c r="G342" s="6">
        <v>2</v>
      </c>
      <c r="H342" s="6" t="s">
        <v>79</v>
      </c>
      <c r="I342" s="6">
        <v>27</v>
      </c>
      <c r="J342" s="6" t="s">
        <v>685</v>
      </c>
      <c r="K342" s="6">
        <v>2703</v>
      </c>
      <c r="L342" s="6" t="s">
        <v>686</v>
      </c>
      <c r="M342" s="6" t="s">
        <v>234</v>
      </c>
      <c r="N342" s="6" t="s">
        <v>235</v>
      </c>
      <c r="O342" s="6" t="s">
        <v>687</v>
      </c>
      <c r="P342" s="6" t="s">
        <v>345</v>
      </c>
      <c r="Q342" s="6" t="s">
        <v>346</v>
      </c>
      <c r="R342" s="6" t="s">
        <v>688</v>
      </c>
      <c r="S342" s="19">
        <v>44123</v>
      </c>
      <c r="T342" s="20">
        <v>24</v>
      </c>
      <c r="U342" s="20">
        <v>67.47</v>
      </c>
      <c r="V342" s="20">
        <v>7.57</v>
      </c>
      <c r="W342" s="20">
        <v>6.47</v>
      </c>
      <c r="X342" s="20">
        <v>9.9700000000000006</v>
      </c>
      <c r="Y342" s="20">
        <v>1080</v>
      </c>
      <c r="Z342" s="20">
        <v>1572</v>
      </c>
      <c r="AA342" s="20">
        <v>25</v>
      </c>
      <c r="AB342" s="20">
        <v>31.4</v>
      </c>
      <c r="AC342" s="20" t="s">
        <v>580</v>
      </c>
      <c r="AD342" s="16">
        <v>2</v>
      </c>
      <c r="AE342" s="20" t="s">
        <v>690</v>
      </c>
      <c r="AF342" s="20" t="s">
        <v>88</v>
      </c>
      <c r="AG342" s="20">
        <v>11</v>
      </c>
      <c r="AH342" s="20" t="s">
        <v>690</v>
      </c>
      <c r="AI342" s="20" t="s">
        <v>710</v>
      </c>
      <c r="AJ342" s="20">
        <v>3.319354838709677</v>
      </c>
      <c r="AK342" s="23">
        <v>0.11799999999999999</v>
      </c>
      <c r="AL342" s="20">
        <v>222</v>
      </c>
      <c r="AM342" s="20">
        <v>25</v>
      </c>
      <c r="AN342" s="15" t="s">
        <v>711</v>
      </c>
      <c r="AO342" s="15" t="e">
        <v>#VALUE!</v>
      </c>
      <c r="AP342" s="23">
        <v>0.215</v>
      </c>
      <c r="AQ342" s="20" t="s">
        <v>89</v>
      </c>
      <c r="AR342" s="20" t="s">
        <v>88</v>
      </c>
      <c r="AS342" s="20" t="s">
        <v>88</v>
      </c>
      <c r="AT342" s="20" t="s">
        <v>88</v>
      </c>
      <c r="AU342" s="20" t="s">
        <v>88</v>
      </c>
      <c r="AV342" s="20" t="s">
        <v>672</v>
      </c>
      <c r="AW342" s="20">
        <v>12.8</v>
      </c>
      <c r="AX342" s="20" t="s">
        <v>673</v>
      </c>
      <c r="AY342" s="20">
        <v>854</v>
      </c>
      <c r="AZ342" s="20" t="s">
        <v>88</v>
      </c>
      <c r="BA342" s="23">
        <v>0.85299999999999998</v>
      </c>
      <c r="BB342" s="23">
        <v>23.9</v>
      </c>
      <c r="BC342" s="23">
        <v>0.17299999999999999</v>
      </c>
      <c r="BD342" s="20" t="s">
        <v>671</v>
      </c>
      <c r="BE342" s="23">
        <v>5.58</v>
      </c>
      <c r="BF342" s="20" t="s">
        <v>675</v>
      </c>
      <c r="BG342" s="20" t="s">
        <v>676</v>
      </c>
      <c r="BH342" s="20" t="s">
        <v>695</v>
      </c>
      <c r="BI342" s="23">
        <v>1.1399999999999999</v>
      </c>
      <c r="BJ342" s="20">
        <v>19.5</v>
      </c>
      <c r="BK342" s="20">
        <v>8.26</v>
      </c>
      <c r="BL342" s="20">
        <v>720</v>
      </c>
      <c r="BM342" s="21">
        <v>1456</v>
      </c>
      <c r="BN342" s="23">
        <v>3.7999999999999999E-2</v>
      </c>
      <c r="BO342" s="23">
        <v>1.7999999999999999E-2</v>
      </c>
      <c r="BP342" s="23">
        <v>0.14000000000000001</v>
      </c>
      <c r="BQ342" s="20" t="s">
        <v>88</v>
      </c>
      <c r="BR342" s="20" t="s">
        <v>88</v>
      </c>
      <c r="BS342" s="23">
        <v>4.0000000000000001E-3</v>
      </c>
      <c r="BT342" s="12">
        <f t="shared" si="12"/>
        <v>11.658816</v>
      </c>
      <c r="BU342" s="12">
        <f t="shared" si="13"/>
        <v>1294.1285759999998</v>
      </c>
      <c r="BV342" s="19">
        <v>44154</v>
      </c>
      <c r="BW342" s="13"/>
      <c r="BX342" s="13"/>
    </row>
    <row r="343" spans="1:76" ht="30" customHeight="1" x14ac:dyDescent="0.2">
      <c r="A343" s="16">
        <v>2020</v>
      </c>
      <c r="B343" s="16" t="s">
        <v>128</v>
      </c>
      <c r="C343" s="16" t="s">
        <v>524</v>
      </c>
      <c r="D343" s="8">
        <v>604</v>
      </c>
      <c r="E343" s="18" t="s">
        <v>343</v>
      </c>
      <c r="F343" s="7" t="s">
        <v>288</v>
      </c>
      <c r="G343" s="6">
        <v>2</v>
      </c>
      <c r="H343" s="6" t="s">
        <v>79</v>
      </c>
      <c r="I343" s="6">
        <v>27</v>
      </c>
      <c r="J343" s="6" t="s">
        <v>685</v>
      </c>
      <c r="K343" s="6">
        <v>2703</v>
      </c>
      <c r="L343" s="6" t="s">
        <v>686</v>
      </c>
      <c r="M343" s="6" t="s">
        <v>234</v>
      </c>
      <c r="N343" s="6" t="s">
        <v>235</v>
      </c>
      <c r="O343" s="6" t="s">
        <v>687</v>
      </c>
      <c r="P343" s="6" t="s">
        <v>345</v>
      </c>
      <c r="Q343" s="6" t="s">
        <v>346</v>
      </c>
      <c r="R343" s="6" t="s">
        <v>688</v>
      </c>
      <c r="S343" s="19">
        <v>44126</v>
      </c>
      <c r="T343" s="20">
        <v>24</v>
      </c>
      <c r="U343" s="20">
        <v>3.91</v>
      </c>
      <c r="V343" s="20">
        <v>7.03</v>
      </c>
      <c r="W343" s="20">
        <v>6.41</v>
      </c>
      <c r="X343" s="20">
        <v>7.5</v>
      </c>
      <c r="Y343" s="20">
        <v>478</v>
      </c>
      <c r="Z343" s="20">
        <v>773</v>
      </c>
      <c r="AA343" s="20">
        <v>23.8</v>
      </c>
      <c r="AB343" s="20">
        <v>28.9</v>
      </c>
      <c r="AC343" s="20" t="s">
        <v>580</v>
      </c>
      <c r="AD343" s="16">
        <v>2</v>
      </c>
      <c r="AE343" s="20" t="s">
        <v>690</v>
      </c>
      <c r="AF343" s="20" t="s">
        <v>88</v>
      </c>
      <c r="AG343" s="20" t="s">
        <v>89</v>
      </c>
      <c r="AH343" s="20" t="s">
        <v>690</v>
      </c>
      <c r="AI343" s="23">
        <v>0.159</v>
      </c>
      <c r="AJ343" s="20">
        <v>4.9451612903225799</v>
      </c>
      <c r="AK343" s="23">
        <v>3.6999999999999998E-2</v>
      </c>
      <c r="AL343" s="20">
        <v>164</v>
      </c>
      <c r="AM343" s="20">
        <v>0.1</v>
      </c>
      <c r="AN343" s="15" t="s">
        <v>711</v>
      </c>
      <c r="AO343" s="15" t="e">
        <v>#VALUE!</v>
      </c>
      <c r="AP343" s="23">
        <v>0.189</v>
      </c>
      <c r="AQ343" s="20" t="s">
        <v>89</v>
      </c>
      <c r="AR343" s="20" t="s">
        <v>88</v>
      </c>
      <c r="AS343" s="20" t="s">
        <v>88</v>
      </c>
      <c r="AT343" s="20" t="s">
        <v>88</v>
      </c>
      <c r="AU343" s="20" t="s">
        <v>88</v>
      </c>
      <c r="AV343" s="20" t="s">
        <v>672</v>
      </c>
      <c r="AW343" s="20">
        <v>11.9</v>
      </c>
      <c r="AX343" s="20" t="s">
        <v>673</v>
      </c>
      <c r="AY343" s="20">
        <v>160</v>
      </c>
      <c r="AZ343" s="20" t="s">
        <v>88</v>
      </c>
      <c r="BA343" s="23">
        <v>1.0999999999999999E-2</v>
      </c>
      <c r="BB343" s="23">
        <v>0.33300000000000002</v>
      </c>
      <c r="BC343" s="20" t="s">
        <v>671</v>
      </c>
      <c r="BD343" s="20" t="s">
        <v>671</v>
      </c>
      <c r="BE343" s="23">
        <v>6.68</v>
      </c>
      <c r="BF343" s="20" t="s">
        <v>675</v>
      </c>
      <c r="BG343" s="20" t="s">
        <v>676</v>
      </c>
      <c r="BH343" s="20" t="s">
        <v>695</v>
      </c>
      <c r="BI343" s="23">
        <v>9.7000000000000003E-2</v>
      </c>
      <c r="BJ343" s="20">
        <v>13.4</v>
      </c>
      <c r="BK343" s="20">
        <v>93.8</v>
      </c>
      <c r="BL343" s="20">
        <v>206</v>
      </c>
      <c r="BM343" s="20">
        <v>275</v>
      </c>
      <c r="BN343" s="23">
        <v>3.2000000000000001E-2</v>
      </c>
      <c r="BO343" s="23">
        <v>4.0000000000000001E-3</v>
      </c>
      <c r="BP343" s="23">
        <v>2E-3</v>
      </c>
      <c r="BQ343" s="20" t="s">
        <v>88</v>
      </c>
      <c r="BR343" s="20" t="s">
        <v>88</v>
      </c>
      <c r="BS343" s="23">
        <v>8.0000000000000002E-3</v>
      </c>
      <c r="BT343" s="12">
        <f t="shared" si="12"/>
        <v>0.67564800000000003</v>
      </c>
      <c r="BU343" s="12">
        <f t="shared" si="13"/>
        <v>55.403135999999996</v>
      </c>
      <c r="BV343" s="19">
        <v>44159</v>
      </c>
      <c r="BW343" s="13"/>
      <c r="BX343" s="13"/>
    </row>
    <row r="344" spans="1:76" ht="30" customHeight="1" x14ac:dyDescent="0.2">
      <c r="A344" s="15">
        <v>2020</v>
      </c>
      <c r="B344" s="15" t="s">
        <v>532</v>
      </c>
      <c r="C344" s="15" t="s">
        <v>524</v>
      </c>
      <c r="D344" s="8">
        <v>736</v>
      </c>
      <c r="E344" s="15" t="s">
        <v>343</v>
      </c>
      <c r="F344" s="7" t="s">
        <v>288</v>
      </c>
      <c r="G344" s="6">
        <v>2</v>
      </c>
      <c r="H344" s="6" t="s">
        <v>79</v>
      </c>
      <c r="I344" s="6">
        <v>27</v>
      </c>
      <c r="J344" s="6" t="s">
        <v>685</v>
      </c>
      <c r="K344" s="6">
        <v>2703</v>
      </c>
      <c r="L344" s="6" t="s">
        <v>686</v>
      </c>
      <c r="M344" s="6" t="s">
        <v>234</v>
      </c>
      <c r="N344" s="6" t="s">
        <v>235</v>
      </c>
      <c r="O344" s="6" t="s">
        <v>687</v>
      </c>
      <c r="P344" s="6" t="s">
        <v>345</v>
      </c>
      <c r="Q344" s="6" t="s">
        <v>346</v>
      </c>
      <c r="R344" s="6" t="s">
        <v>688</v>
      </c>
      <c r="S344" s="19">
        <v>44147</v>
      </c>
      <c r="T344" s="20">
        <v>2</v>
      </c>
      <c r="U344" s="20">
        <v>0.42</v>
      </c>
      <c r="V344" s="15">
        <v>6.9</v>
      </c>
      <c r="W344" s="20">
        <v>6.6</v>
      </c>
      <c r="X344" s="20">
        <v>7.4</v>
      </c>
      <c r="Y344" s="15">
        <v>520</v>
      </c>
      <c r="Z344" s="15">
        <v>580</v>
      </c>
      <c r="AA344" s="20">
        <v>22.8</v>
      </c>
      <c r="AB344" s="20">
        <v>25.7</v>
      </c>
      <c r="AC344" s="20" t="s">
        <v>580</v>
      </c>
      <c r="AD344" s="16">
        <v>2</v>
      </c>
      <c r="AE344" s="15" t="s">
        <v>690</v>
      </c>
      <c r="AF344" s="20" t="s">
        <v>88</v>
      </c>
      <c r="AG344" s="15" t="s">
        <v>89</v>
      </c>
      <c r="AH344" s="15">
        <v>0.111</v>
      </c>
      <c r="AI344" s="15" t="s">
        <v>710</v>
      </c>
      <c r="AJ344" s="15">
        <v>2.6419354838709674</v>
      </c>
      <c r="AK344" s="15">
        <v>5.5E-2</v>
      </c>
      <c r="AL344" s="15">
        <v>278</v>
      </c>
      <c r="AM344" s="15" t="s">
        <v>690</v>
      </c>
      <c r="AN344" s="15" t="s">
        <v>711</v>
      </c>
      <c r="AO344" s="15" t="e">
        <v>#VALUE!</v>
      </c>
      <c r="AP344" s="15">
        <v>2.06</v>
      </c>
      <c r="AQ344" s="20" t="s">
        <v>89</v>
      </c>
      <c r="AR344" s="20" t="s">
        <v>88</v>
      </c>
      <c r="AS344" s="20" t="s">
        <v>88</v>
      </c>
      <c r="AT344" s="20" t="s">
        <v>88</v>
      </c>
      <c r="AU344" s="20" t="s">
        <v>88</v>
      </c>
      <c r="AV344" s="20" t="s">
        <v>672</v>
      </c>
      <c r="AW344" s="22">
        <v>13</v>
      </c>
      <c r="AX344" s="20" t="s">
        <v>673</v>
      </c>
      <c r="AY344" s="15">
        <v>143</v>
      </c>
      <c r="AZ344" s="20" t="s">
        <v>88</v>
      </c>
      <c r="BA344" s="15">
        <v>3.1E-2</v>
      </c>
      <c r="BB344" s="15">
        <v>2.46</v>
      </c>
      <c r="BC344" s="15">
        <v>3.4000000000000002E-2</v>
      </c>
      <c r="BD344" s="20" t="s">
        <v>671</v>
      </c>
      <c r="BE344" s="15">
        <v>18.2</v>
      </c>
      <c r="BF344" s="15">
        <v>8.9999999999999993E-3</v>
      </c>
      <c r="BG344" s="15" t="s">
        <v>676</v>
      </c>
      <c r="BH344" s="20" t="s">
        <v>695</v>
      </c>
      <c r="BI344" s="15">
        <v>0.14199999999999999</v>
      </c>
      <c r="BJ344" s="15">
        <v>8.42</v>
      </c>
      <c r="BK344" s="15">
        <v>52.3</v>
      </c>
      <c r="BL344" s="15">
        <v>119</v>
      </c>
      <c r="BM344" s="15">
        <v>165</v>
      </c>
      <c r="BN344" s="15">
        <v>0.09</v>
      </c>
      <c r="BO344" s="15">
        <v>2.4E-2</v>
      </c>
      <c r="BP344" s="15">
        <v>4.0000000000000001E-3</v>
      </c>
      <c r="BQ344" s="20" t="s">
        <v>88</v>
      </c>
      <c r="BR344" s="20" t="s">
        <v>88</v>
      </c>
      <c r="BS344" s="15">
        <v>9.8000000000000004E-2</v>
      </c>
      <c r="BT344" s="12">
        <f t="shared" si="12"/>
        <v>6.0479999999999996E-3</v>
      </c>
      <c r="BU344" s="12">
        <f t="shared" si="13"/>
        <v>0.84067199999999986</v>
      </c>
      <c r="BV344" s="19">
        <v>44165</v>
      </c>
      <c r="BW344" s="13"/>
      <c r="BX344" s="13"/>
    </row>
    <row r="345" spans="1:76" ht="30" customHeight="1" x14ac:dyDescent="0.2">
      <c r="A345" s="16">
        <v>2020</v>
      </c>
      <c r="B345" s="15" t="s">
        <v>532</v>
      </c>
      <c r="C345" s="15" t="s">
        <v>524</v>
      </c>
      <c r="D345" s="8">
        <v>579</v>
      </c>
      <c r="E345" s="15" t="s">
        <v>545</v>
      </c>
      <c r="F345" s="7" t="s">
        <v>288</v>
      </c>
      <c r="G345" s="6">
        <v>2</v>
      </c>
      <c r="H345" s="6" t="s">
        <v>79</v>
      </c>
      <c r="I345" s="6">
        <v>23</v>
      </c>
      <c r="J345" s="6" t="s">
        <v>289</v>
      </c>
      <c r="K345" s="6">
        <v>2310</v>
      </c>
      <c r="L345" s="6" t="s">
        <v>730</v>
      </c>
      <c r="M345" s="6" t="s">
        <v>324</v>
      </c>
      <c r="N345" s="6" t="s">
        <v>325</v>
      </c>
      <c r="O345" s="6" t="s">
        <v>731</v>
      </c>
      <c r="P345" s="6" t="s">
        <v>547</v>
      </c>
      <c r="Q345" s="6" t="s">
        <v>548</v>
      </c>
      <c r="R345" s="6" t="s">
        <v>549</v>
      </c>
      <c r="S345" s="19">
        <v>44150</v>
      </c>
      <c r="T345" s="20">
        <v>2</v>
      </c>
      <c r="U345" s="20">
        <v>0.22</v>
      </c>
      <c r="V345" s="15">
        <v>6.8</v>
      </c>
      <c r="W345" s="20">
        <v>6.2</v>
      </c>
      <c r="X345" s="20">
        <v>7</v>
      </c>
      <c r="Y345" s="15">
        <v>400</v>
      </c>
      <c r="Z345" s="15">
        <v>530</v>
      </c>
      <c r="AA345" s="20">
        <v>28</v>
      </c>
      <c r="AB345" s="20">
        <v>29.3</v>
      </c>
      <c r="AC345" s="15">
        <v>38.5</v>
      </c>
      <c r="AD345" s="15">
        <v>19.399999999999999</v>
      </c>
      <c r="AE345" s="15" t="s">
        <v>690</v>
      </c>
      <c r="AF345" s="20" t="s">
        <v>88</v>
      </c>
      <c r="AG345" s="15" t="s">
        <v>89</v>
      </c>
      <c r="AH345" s="20" t="s">
        <v>690</v>
      </c>
      <c r="AI345" s="15" t="s">
        <v>710</v>
      </c>
      <c r="AJ345" s="15">
        <v>1.3412903225806454</v>
      </c>
      <c r="AK345" s="15">
        <v>2.9000000000000001E-2</v>
      </c>
      <c r="AL345" s="15">
        <v>57</v>
      </c>
      <c r="AM345" s="15" t="s">
        <v>690</v>
      </c>
      <c r="AN345" s="15" t="s">
        <v>711</v>
      </c>
      <c r="AO345" s="15" t="e">
        <v>#VALUE!</v>
      </c>
      <c r="AP345" s="15">
        <v>1.1499999999999999</v>
      </c>
      <c r="AQ345" s="15" t="s">
        <v>89</v>
      </c>
      <c r="AR345" s="20" t="s">
        <v>88</v>
      </c>
      <c r="AS345" s="20" t="s">
        <v>88</v>
      </c>
      <c r="AT345" s="20" t="s">
        <v>88</v>
      </c>
      <c r="AU345" s="20" t="s">
        <v>88</v>
      </c>
      <c r="AV345" s="20" t="s">
        <v>672</v>
      </c>
      <c r="AW345" s="15">
        <v>2.27</v>
      </c>
      <c r="AX345" s="20" t="s">
        <v>673</v>
      </c>
      <c r="AY345" s="15">
        <v>151</v>
      </c>
      <c r="AZ345" s="20" t="s">
        <v>88</v>
      </c>
      <c r="BA345" s="15">
        <v>5.1999999999999998E-2</v>
      </c>
      <c r="BB345" s="15">
        <v>7.85</v>
      </c>
      <c r="BC345" s="15" t="s">
        <v>671</v>
      </c>
      <c r="BD345" s="23">
        <v>0.1</v>
      </c>
      <c r="BE345" s="15">
        <v>7.11</v>
      </c>
      <c r="BF345" s="15">
        <v>3.0000000000000001E-3</v>
      </c>
      <c r="BG345" s="15">
        <v>2.5000000000000001E-2</v>
      </c>
      <c r="BH345" s="20" t="s">
        <v>695</v>
      </c>
      <c r="BI345" s="15">
        <v>0.191</v>
      </c>
      <c r="BJ345" s="15">
        <v>68.900000000000006</v>
      </c>
      <c r="BK345" s="15">
        <v>107</v>
      </c>
      <c r="BL345" s="15">
        <v>99.5</v>
      </c>
      <c r="BM345" s="15">
        <v>147</v>
      </c>
      <c r="BN345" s="15">
        <v>0.112</v>
      </c>
      <c r="BO345" s="15">
        <v>2.8000000000000001E-2</v>
      </c>
      <c r="BP345" s="15">
        <v>6.0000000000000001E-3</v>
      </c>
      <c r="BQ345" s="20" t="s">
        <v>88</v>
      </c>
      <c r="BR345" s="20" t="s">
        <v>88</v>
      </c>
      <c r="BS345" s="15" t="s">
        <v>671</v>
      </c>
      <c r="BT345" s="12">
        <f t="shared" si="12"/>
        <v>3.0729599999999999E-2</v>
      </c>
      <c r="BU345" s="12">
        <f t="shared" si="13"/>
        <v>9.0288000000000007E-2</v>
      </c>
      <c r="BV345" s="19">
        <v>44168</v>
      </c>
      <c r="BW345" s="13"/>
      <c r="BX345" s="13"/>
    </row>
    <row r="346" spans="1:76" ht="30" customHeight="1" x14ac:dyDescent="0.2">
      <c r="A346" s="16">
        <v>2020</v>
      </c>
      <c r="B346" s="14" t="s">
        <v>377</v>
      </c>
      <c r="C346" s="16" t="s">
        <v>389</v>
      </c>
      <c r="D346" s="8">
        <v>679</v>
      </c>
      <c r="E346" s="14" t="s">
        <v>122</v>
      </c>
      <c r="F346" s="15" t="s">
        <v>107</v>
      </c>
      <c r="G346" s="6">
        <v>2</v>
      </c>
      <c r="H346" s="6" t="s">
        <v>79</v>
      </c>
      <c r="I346" s="6">
        <v>26</v>
      </c>
      <c r="J346" s="6" t="s">
        <v>80</v>
      </c>
      <c r="K346" s="6">
        <v>2620</v>
      </c>
      <c r="L346" s="6" t="s">
        <v>667</v>
      </c>
      <c r="M346" s="6" t="s">
        <v>124</v>
      </c>
      <c r="N346" s="6" t="s">
        <v>125</v>
      </c>
      <c r="O346" s="6" t="s">
        <v>678</v>
      </c>
      <c r="P346" s="6" t="s">
        <v>127</v>
      </c>
      <c r="Q346" s="6" t="s">
        <v>126</v>
      </c>
      <c r="R346" s="6" t="s">
        <v>127</v>
      </c>
      <c r="S346" s="19">
        <v>44139</v>
      </c>
      <c r="T346" s="20">
        <v>0.3</v>
      </c>
      <c r="U346" s="20">
        <v>1.34</v>
      </c>
      <c r="V346" s="20">
        <v>3.65</v>
      </c>
      <c r="W346" s="20">
        <v>3.51</v>
      </c>
      <c r="X346" s="20">
        <v>3.89</v>
      </c>
      <c r="Y346" s="20">
        <v>1230</v>
      </c>
      <c r="Z346" s="20">
        <v>1210</v>
      </c>
      <c r="AA346" s="20">
        <v>21.5</v>
      </c>
      <c r="AB346" s="20">
        <v>21.6</v>
      </c>
      <c r="AC346" s="20">
        <v>14400</v>
      </c>
      <c r="AD346" s="20">
        <v>10560</v>
      </c>
      <c r="AE346" s="20" t="s">
        <v>88</v>
      </c>
      <c r="AF346" s="20" t="s">
        <v>88</v>
      </c>
      <c r="AG346" s="15">
        <v>11</v>
      </c>
      <c r="AH346" s="20" t="s">
        <v>88</v>
      </c>
      <c r="AI346" s="20" t="s">
        <v>88</v>
      </c>
      <c r="AJ346" s="20" t="e">
        <v>#VALUE!</v>
      </c>
      <c r="AK346" s="20" t="s">
        <v>88</v>
      </c>
      <c r="AL346" s="20">
        <v>987</v>
      </c>
      <c r="AM346" s="20">
        <v>2</v>
      </c>
      <c r="AN346" s="20">
        <v>165</v>
      </c>
      <c r="AO346" s="20" t="e">
        <v>#VALUE!</v>
      </c>
      <c r="AP346" s="20">
        <v>29.1</v>
      </c>
      <c r="AQ346" s="20" t="s">
        <v>88</v>
      </c>
      <c r="AR346" s="20" t="s">
        <v>88</v>
      </c>
      <c r="AS346" s="20" t="s">
        <v>88</v>
      </c>
      <c r="AT346" s="20" t="s">
        <v>88</v>
      </c>
      <c r="AU346" s="20" t="s">
        <v>88</v>
      </c>
      <c r="AV346" s="20" t="s">
        <v>88</v>
      </c>
      <c r="AW346" s="20" t="s">
        <v>88</v>
      </c>
      <c r="AX346" s="20" t="s">
        <v>88</v>
      </c>
      <c r="AY346" s="20" t="s">
        <v>88</v>
      </c>
      <c r="AZ346" s="20" t="s">
        <v>88</v>
      </c>
      <c r="BA346" s="20" t="s">
        <v>88</v>
      </c>
      <c r="BB346" s="20" t="s">
        <v>88</v>
      </c>
      <c r="BC346" s="20" t="s">
        <v>88</v>
      </c>
      <c r="BD346" s="20" t="s">
        <v>88</v>
      </c>
      <c r="BE346" s="20" t="s">
        <v>88</v>
      </c>
      <c r="BF346" s="20" t="s">
        <v>88</v>
      </c>
      <c r="BG346" s="20" t="s">
        <v>88</v>
      </c>
      <c r="BH346" s="20" t="s">
        <v>88</v>
      </c>
      <c r="BI346" s="20" t="s">
        <v>88</v>
      </c>
      <c r="BJ346" s="20" t="s">
        <v>88</v>
      </c>
      <c r="BK346" s="20" t="s">
        <v>88</v>
      </c>
      <c r="BL346" s="20" t="s">
        <v>88</v>
      </c>
      <c r="BM346" s="20" t="s">
        <v>88</v>
      </c>
      <c r="BN346" s="20">
        <v>3.12</v>
      </c>
      <c r="BO346" s="20">
        <v>1.05</v>
      </c>
      <c r="BP346" s="23">
        <v>0.55800000000000005</v>
      </c>
      <c r="BQ346" s="20" t="s">
        <v>88</v>
      </c>
      <c r="BR346" s="20" t="s">
        <v>88</v>
      </c>
      <c r="BS346" s="20" t="s">
        <v>88</v>
      </c>
      <c r="BT346" s="12">
        <f t="shared" si="12"/>
        <v>15.282432000000002</v>
      </c>
      <c r="BU346" s="12">
        <f t="shared" si="13"/>
        <v>1.4283863999999999</v>
      </c>
      <c r="BV346" s="19">
        <v>44155</v>
      </c>
      <c r="BW346" s="17"/>
      <c r="BX346" s="17"/>
    </row>
    <row r="347" spans="1:76" ht="30" customHeight="1" x14ac:dyDescent="0.2">
      <c r="A347" s="15">
        <v>2020</v>
      </c>
      <c r="B347" s="15" t="s">
        <v>532</v>
      </c>
      <c r="C347" s="15" t="s">
        <v>389</v>
      </c>
      <c r="D347" s="8">
        <v>93</v>
      </c>
      <c r="E347" s="14" t="s">
        <v>379</v>
      </c>
      <c r="F347" s="7" t="s">
        <v>135</v>
      </c>
      <c r="G347" s="6">
        <v>2</v>
      </c>
      <c r="H347" s="6" t="s">
        <v>79</v>
      </c>
      <c r="I347" s="6">
        <v>26</v>
      </c>
      <c r="J347" s="6" t="s">
        <v>80</v>
      </c>
      <c r="K347" s="6">
        <v>2621</v>
      </c>
      <c r="L347" s="6" t="s">
        <v>701</v>
      </c>
      <c r="M347" s="6" t="s">
        <v>153</v>
      </c>
      <c r="N347" s="6" t="s">
        <v>154</v>
      </c>
      <c r="O347" s="6" t="s">
        <v>702</v>
      </c>
      <c r="P347" s="6" t="s">
        <v>381</v>
      </c>
      <c r="Q347" s="6" t="s">
        <v>836</v>
      </c>
      <c r="R347" s="6" t="s">
        <v>837</v>
      </c>
      <c r="S347" s="19">
        <v>44140</v>
      </c>
      <c r="T347" s="20">
        <v>1</v>
      </c>
      <c r="U347" s="20">
        <v>0.31</v>
      </c>
      <c r="V347" s="15">
        <v>6.42</v>
      </c>
      <c r="W347" s="15">
        <v>6.13</v>
      </c>
      <c r="X347" s="15">
        <v>6.41</v>
      </c>
      <c r="Y347" s="15">
        <v>156</v>
      </c>
      <c r="Z347" s="15">
        <v>310</v>
      </c>
      <c r="AA347" s="15">
        <v>20.100000000000001</v>
      </c>
      <c r="AB347" s="15">
        <v>20.8</v>
      </c>
      <c r="AC347" s="15">
        <v>2939</v>
      </c>
      <c r="AD347" s="15">
        <v>2012</v>
      </c>
      <c r="AE347" s="15" t="s">
        <v>88</v>
      </c>
      <c r="AF347" s="20" t="s">
        <v>88</v>
      </c>
      <c r="AG347" s="15">
        <v>12</v>
      </c>
      <c r="AH347" s="15" t="s">
        <v>88</v>
      </c>
      <c r="AI347" s="15" t="s">
        <v>88</v>
      </c>
      <c r="AJ347" s="15" t="e">
        <v>#VALUE!</v>
      </c>
      <c r="AK347" s="15" t="s">
        <v>88</v>
      </c>
      <c r="AL347" s="15">
        <v>383</v>
      </c>
      <c r="AM347" s="20">
        <v>5</v>
      </c>
      <c r="AN347" s="15">
        <v>22.9</v>
      </c>
      <c r="AO347" s="15" t="e">
        <v>#VALUE!</v>
      </c>
      <c r="AP347" s="15">
        <v>5.84</v>
      </c>
      <c r="AQ347" s="15" t="s">
        <v>88</v>
      </c>
      <c r="AR347" s="15" t="s">
        <v>88</v>
      </c>
      <c r="AS347" s="15" t="s">
        <v>88</v>
      </c>
      <c r="AT347" s="15" t="s">
        <v>88</v>
      </c>
      <c r="AU347" s="15" t="s">
        <v>88</v>
      </c>
      <c r="AV347" s="15" t="s">
        <v>88</v>
      </c>
      <c r="AW347" s="15" t="s">
        <v>88</v>
      </c>
      <c r="AX347" s="15" t="s">
        <v>88</v>
      </c>
      <c r="AY347" s="15" t="s">
        <v>88</v>
      </c>
      <c r="AZ347" s="15" t="s">
        <v>88</v>
      </c>
      <c r="BA347" s="15" t="s">
        <v>88</v>
      </c>
      <c r="BB347" s="15" t="s">
        <v>88</v>
      </c>
      <c r="BC347" s="15" t="s">
        <v>88</v>
      </c>
      <c r="BD347" s="15" t="s">
        <v>88</v>
      </c>
      <c r="BE347" s="15" t="s">
        <v>88</v>
      </c>
      <c r="BF347" s="15" t="s">
        <v>88</v>
      </c>
      <c r="BG347" s="15" t="s">
        <v>88</v>
      </c>
      <c r="BH347" s="15" t="s">
        <v>88</v>
      </c>
      <c r="BI347" s="15" t="s">
        <v>88</v>
      </c>
      <c r="BJ347" s="15" t="s">
        <v>88</v>
      </c>
      <c r="BK347" s="15" t="s">
        <v>88</v>
      </c>
      <c r="BL347" s="15" t="s">
        <v>88</v>
      </c>
      <c r="BM347" s="15" t="s">
        <v>88</v>
      </c>
      <c r="BN347" s="15">
        <v>1.22</v>
      </c>
      <c r="BO347" s="15">
        <v>0.55600000000000005</v>
      </c>
      <c r="BP347" s="15">
        <v>0.24199999999999999</v>
      </c>
      <c r="BQ347" s="15" t="s">
        <v>88</v>
      </c>
      <c r="BR347" s="15" t="s">
        <v>88</v>
      </c>
      <c r="BS347" s="15" t="s">
        <v>88</v>
      </c>
      <c r="BT347" s="12">
        <f t="shared" si="12"/>
        <v>2.2453919999999998</v>
      </c>
      <c r="BU347" s="12">
        <f t="shared" si="13"/>
        <v>0.42742800000000003</v>
      </c>
      <c r="BV347" s="19">
        <v>44158</v>
      </c>
      <c r="BW347" s="17"/>
      <c r="BX347" s="17"/>
    </row>
    <row r="348" spans="1:76" ht="30" customHeight="1" x14ac:dyDescent="0.2">
      <c r="A348" s="16">
        <v>2020</v>
      </c>
      <c r="B348" s="15" t="s">
        <v>532</v>
      </c>
      <c r="C348" s="15" t="s">
        <v>524</v>
      </c>
      <c r="D348" s="8">
        <v>604</v>
      </c>
      <c r="E348" s="15" t="s">
        <v>514</v>
      </c>
      <c r="F348" s="7" t="s">
        <v>288</v>
      </c>
      <c r="G348" s="6">
        <v>2</v>
      </c>
      <c r="H348" s="6" t="s">
        <v>79</v>
      </c>
      <c r="I348" s="6">
        <v>27</v>
      </c>
      <c r="J348" s="6" t="s">
        <v>685</v>
      </c>
      <c r="K348" s="6">
        <v>2703</v>
      </c>
      <c r="L348" s="6" t="s">
        <v>686</v>
      </c>
      <c r="M348" s="6" t="s">
        <v>234</v>
      </c>
      <c r="N348" s="6" t="s">
        <v>235</v>
      </c>
      <c r="O348" s="6" t="s">
        <v>687</v>
      </c>
      <c r="P348" s="6" t="s">
        <v>345</v>
      </c>
      <c r="Q348" s="6" t="s">
        <v>346</v>
      </c>
      <c r="R348" s="6" t="s">
        <v>688</v>
      </c>
      <c r="S348" s="19">
        <v>44161</v>
      </c>
      <c r="T348" s="20">
        <v>5.75</v>
      </c>
      <c r="U348" s="20">
        <v>1.21</v>
      </c>
      <c r="V348" s="15">
        <v>7.22</v>
      </c>
      <c r="W348" s="15">
        <v>7.09</v>
      </c>
      <c r="X348" s="15">
        <v>7.76</v>
      </c>
      <c r="Y348" s="15">
        <v>620</v>
      </c>
      <c r="Z348" s="15">
        <v>812</v>
      </c>
      <c r="AA348" s="15">
        <v>26.9</v>
      </c>
      <c r="AB348" s="15">
        <v>27.1</v>
      </c>
      <c r="AC348" s="15">
        <v>38.1</v>
      </c>
      <c r="AD348" s="15">
        <v>2</v>
      </c>
      <c r="AE348" s="15" t="s">
        <v>690</v>
      </c>
      <c r="AF348" s="20" t="s">
        <v>88</v>
      </c>
      <c r="AG348" s="15" t="s">
        <v>89</v>
      </c>
      <c r="AH348" s="15">
        <v>0.35599999999999998</v>
      </c>
      <c r="AI348" s="15" t="s">
        <v>710</v>
      </c>
      <c r="AJ348" s="15">
        <v>30.258064516129032</v>
      </c>
      <c r="AK348" s="15">
        <v>0.09</v>
      </c>
      <c r="AL348" s="15">
        <v>30</v>
      </c>
      <c r="AM348" s="15" t="s">
        <v>690</v>
      </c>
      <c r="AN348" s="15">
        <v>8.1999999999999993</v>
      </c>
      <c r="AO348" s="15">
        <v>5.3529411764705879</v>
      </c>
      <c r="AP348" s="15">
        <v>0.13300000000000001</v>
      </c>
      <c r="AQ348" s="15" t="s">
        <v>89</v>
      </c>
      <c r="AR348" s="20" t="s">
        <v>88</v>
      </c>
      <c r="AS348" s="20" t="s">
        <v>88</v>
      </c>
      <c r="AT348" s="20" t="s">
        <v>88</v>
      </c>
      <c r="AU348" s="20" t="s">
        <v>88</v>
      </c>
      <c r="AV348" s="15">
        <v>11.8</v>
      </c>
      <c r="AW348" s="15" t="s">
        <v>88</v>
      </c>
      <c r="AX348" s="15" t="s">
        <v>673</v>
      </c>
      <c r="AY348" s="15">
        <v>220</v>
      </c>
      <c r="AZ348" s="20" t="s">
        <v>88</v>
      </c>
      <c r="BA348" s="15">
        <v>8.4000000000000005E-2</v>
      </c>
      <c r="BB348" s="15">
        <v>3.48</v>
      </c>
      <c r="BC348" s="15">
        <v>1.28</v>
      </c>
      <c r="BD348" s="15" t="s">
        <v>671</v>
      </c>
      <c r="BE348" s="15">
        <v>1.1299999999999999</v>
      </c>
      <c r="BF348" s="15">
        <v>3.3000000000000002E-2</v>
      </c>
      <c r="BG348" s="15">
        <v>1.2E-2</v>
      </c>
      <c r="BH348" s="15">
        <v>4.2999999999999997E-2</v>
      </c>
      <c r="BI348" s="15">
        <v>3.4000000000000002E-2</v>
      </c>
      <c r="BJ348" s="15" t="s">
        <v>733</v>
      </c>
      <c r="BK348" s="15">
        <v>58.7</v>
      </c>
      <c r="BL348" s="15">
        <v>132</v>
      </c>
      <c r="BM348" s="15">
        <v>225</v>
      </c>
      <c r="BN348" s="15">
        <v>0.182</v>
      </c>
      <c r="BO348" s="15">
        <v>9.4E-2</v>
      </c>
      <c r="BP348" s="15">
        <v>5.1999999999999998E-2</v>
      </c>
      <c r="BQ348" s="20" t="s">
        <v>88</v>
      </c>
      <c r="BR348" s="20" t="s">
        <v>88</v>
      </c>
      <c r="BS348" s="15" t="s">
        <v>671</v>
      </c>
      <c r="BT348" s="12">
        <f t="shared" si="12"/>
        <v>5.0094E-2</v>
      </c>
      <c r="BU348" s="12">
        <f t="shared" si="13"/>
        <v>0.75140999999999991</v>
      </c>
      <c r="BV348" s="19">
        <v>44183</v>
      </c>
      <c r="BW348" s="13"/>
      <c r="BX348" s="13"/>
    </row>
    <row r="349" spans="1:76" ht="30" customHeight="1" x14ac:dyDescent="0.2">
      <c r="A349" s="15">
        <v>2020</v>
      </c>
      <c r="B349" s="15" t="s">
        <v>532</v>
      </c>
      <c r="C349" s="15" t="s">
        <v>524</v>
      </c>
      <c r="D349" s="8">
        <v>736</v>
      </c>
      <c r="E349" s="15" t="s">
        <v>330</v>
      </c>
      <c r="F349" s="7" t="s">
        <v>288</v>
      </c>
      <c r="G349" s="6">
        <v>2</v>
      </c>
      <c r="H349" s="6" t="s">
        <v>79</v>
      </c>
      <c r="I349" s="6">
        <v>27</v>
      </c>
      <c r="J349" s="6" t="s">
        <v>685</v>
      </c>
      <c r="K349" s="6">
        <v>2703</v>
      </c>
      <c r="L349" s="6" t="s">
        <v>686</v>
      </c>
      <c r="M349" s="6" t="s">
        <v>234</v>
      </c>
      <c r="N349" s="6" t="s">
        <v>235</v>
      </c>
      <c r="O349" s="6" t="s">
        <v>687</v>
      </c>
      <c r="P349" s="6" t="s">
        <v>345</v>
      </c>
      <c r="Q349" s="6" t="s">
        <v>346</v>
      </c>
      <c r="R349" s="6" t="s">
        <v>688</v>
      </c>
      <c r="S349" s="19">
        <v>44158</v>
      </c>
      <c r="T349" s="20">
        <v>0.75</v>
      </c>
      <c r="U349" s="20">
        <v>0.79</v>
      </c>
      <c r="V349" s="15">
        <v>4.12</v>
      </c>
      <c r="W349" s="15">
        <v>4.3499999999999996</v>
      </c>
      <c r="X349" s="15">
        <v>4.9000000000000004</v>
      </c>
      <c r="Y349" s="15">
        <v>226</v>
      </c>
      <c r="Z349" s="15">
        <v>298</v>
      </c>
      <c r="AA349" s="15">
        <v>25.2</v>
      </c>
      <c r="AB349" s="15">
        <v>26.2</v>
      </c>
      <c r="AC349" s="15">
        <v>73.3</v>
      </c>
      <c r="AD349" s="15">
        <v>29.3</v>
      </c>
      <c r="AE349" s="15" t="s">
        <v>690</v>
      </c>
      <c r="AF349" s="20" t="s">
        <v>88</v>
      </c>
      <c r="AG349" s="15" t="s">
        <v>89</v>
      </c>
      <c r="AH349" s="15" t="s">
        <v>690</v>
      </c>
      <c r="AI349" s="15" t="s">
        <v>710</v>
      </c>
      <c r="AJ349" s="15">
        <v>1.8380645161290323</v>
      </c>
      <c r="AK349" s="15" t="s">
        <v>671</v>
      </c>
      <c r="AL349" s="21">
        <v>1277</v>
      </c>
      <c r="AM349" s="15">
        <v>1.5</v>
      </c>
      <c r="AN349" s="15" t="s">
        <v>711</v>
      </c>
      <c r="AO349" s="15" t="e">
        <v>#VALUE!</v>
      </c>
      <c r="AP349" s="15">
        <v>0.34100000000000003</v>
      </c>
      <c r="AQ349" s="15" t="s">
        <v>89</v>
      </c>
      <c r="AR349" s="20" t="s">
        <v>88</v>
      </c>
      <c r="AS349" s="20" t="s">
        <v>88</v>
      </c>
      <c r="AT349" s="20" t="s">
        <v>88</v>
      </c>
      <c r="AU349" s="20" t="s">
        <v>88</v>
      </c>
      <c r="AV349" s="15">
        <v>0.152</v>
      </c>
      <c r="AW349" s="15">
        <v>4.51</v>
      </c>
      <c r="AX349" s="15" t="s">
        <v>673</v>
      </c>
      <c r="AY349" s="15" t="s">
        <v>691</v>
      </c>
      <c r="AZ349" s="20" t="s">
        <v>88</v>
      </c>
      <c r="BA349" s="15">
        <v>6.3E-2</v>
      </c>
      <c r="BB349" s="15">
        <v>1.83</v>
      </c>
      <c r="BC349" s="15">
        <v>0.04</v>
      </c>
      <c r="BD349" s="15">
        <v>7.5999999999999998E-2</v>
      </c>
      <c r="BE349" s="15">
        <v>44.5</v>
      </c>
      <c r="BF349" s="15">
        <v>8.6999999999999994E-2</v>
      </c>
      <c r="BG349" s="15" t="s">
        <v>676</v>
      </c>
      <c r="BH349" s="15" t="s">
        <v>695</v>
      </c>
      <c r="BI349" s="15">
        <v>3.24</v>
      </c>
      <c r="BJ349" s="15">
        <v>25.6</v>
      </c>
      <c r="BK349" s="15">
        <v>81.099999999999994</v>
      </c>
      <c r="BL349" s="15">
        <v>59.5</v>
      </c>
      <c r="BM349" s="15">
        <v>101</v>
      </c>
      <c r="BN349" s="15">
        <v>0.27400000000000002</v>
      </c>
      <c r="BO349" s="15">
        <v>8.5999999999999993E-2</v>
      </c>
      <c r="BP349" s="15">
        <v>4.2000000000000003E-2</v>
      </c>
      <c r="BQ349" s="20" t="s">
        <v>88</v>
      </c>
      <c r="BR349" s="20" t="s">
        <v>88</v>
      </c>
      <c r="BS349" s="15">
        <v>0.21299999999999999</v>
      </c>
      <c r="BT349" s="12">
        <f t="shared" si="12"/>
        <v>6.2496900000000008E-2</v>
      </c>
      <c r="BU349" s="12">
        <f t="shared" si="13"/>
        <v>2.7238410000000002</v>
      </c>
      <c r="BV349" s="19">
        <v>44175</v>
      </c>
      <c r="BW349" s="13"/>
      <c r="BX349" s="13"/>
    </row>
    <row r="350" spans="1:76" ht="30" customHeight="1" x14ac:dyDescent="0.2">
      <c r="A350" s="16">
        <v>2020</v>
      </c>
      <c r="B350" s="15" t="s">
        <v>532</v>
      </c>
      <c r="C350" s="15" t="s">
        <v>389</v>
      </c>
      <c r="D350" s="8">
        <v>282</v>
      </c>
      <c r="E350" s="15" t="s">
        <v>106</v>
      </c>
      <c r="F350" s="15" t="s">
        <v>107</v>
      </c>
      <c r="G350" s="6">
        <v>2</v>
      </c>
      <c r="H350" s="6" t="s">
        <v>79</v>
      </c>
      <c r="I350" s="6">
        <v>26</v>
      </c>
      <c r="J350" s="6" t="s">
        <v>80</v>
      </c>
      <c r="K350" s="6">
        <v>2620</v>
      </c>
      <c r="L350" s="6" t="s">
        <v>667</v>
      </c>
      <c r="M350" s="6" t="s">
        <v>82</v>
      </c>
      <c r="N350" s="6" t="s">
        <v>721</v>
      </c>
      <c r="O350" s="6" t="s">
        <v>722</v>
      </c>
      <c r="P350" s="6" t="s">
        <v>723</v>
      </c>
      <c r="Q350" s="6" t="s">
        <v>465</v>
      </c>
      <c r="R350" s="6" t="s">
        <v>466</v>
      </c>
      <c r="S350" s="19">
        <v>40487</v>
      </c>
      <c r="T350" s="20">
        <v>2</v>
      </c>
      <c r="U350" s="20">
        <v>0.7</v>
      </c>
      <c r="V350" s="15">
        <v>6.52</v>
      </c>
      <c r="W350" s="15">
        <v>6.42</v>
      </c>
      <c r="X350" s="15">
        <v>6.82</v>
      </c>
      <c r="Y350" s="15">
        <v>170</v>
      </c>
      <c r="Z350" s="15">
        <v>330</v>
      </c>
      <c r="AA350" s="15">
        <v>21.3</v>
      </c>
      <c r="AB350" s="15">
        <v>21.8</v>
      </c>
      <c r="AC350" s="15">
        <v>239</v>
      </c>
      <c r="AD350" s="15">
        <v>123</v>
      </c>
      <c r="AE350" s="15" t="s">
        <v>88</v>
      </c>
      <c r="AF350" s="20" t="s">
        <v>88</v>
      </c>
      <c r="AG350" s="15" t="s">
        <v>89</v>
      </c>
      <c r="AH350" s="15" t="s">
        <v>88</v>
      </c>
      <c r="AI350" s="15" t="s">
        <v>88</v>
      </c>
      <c r="AJ350" s="15" t="e">
        <v>#VALUE!</v>
      </c>
      <c r="AK350" s="15" t="s">
        <v>88</v>
      </c>
      <c r="AL350" s="15">
        <v>134</v>
      </c>
      <c r="AM350" s="23">
        <v>0.8</v>
      </c>
      <c r="AN350" s="15" t="s">
        <v>711</v>
      </c>
      <c r="AO350" s="15" t="e">
        <v>#VALUE!</v>
      </c>
      <c r="AP350" s="15">
        <v>3.34</v>
      </c>
      <c r="AQ350" s="15" t="s">
        <v>88</v>
      </c>
      <c r="AR350" s="15" t="s">
        <v>88</v>
      </c>
      <c r="AS350" s="15" t="s">
        <v>88</v>
      </c>
      <c r="AT350" s="15" t="s">
        <v>88</v>
      </c>
      <c r="AU350" s="15" t="s">
        <v>88</v>
      </c>
      <c r="AV350" s="15" t="s">
        <v>88</v>
      </c>
      <c r="AW350" s="15" t="s">
        <v>88</v>
      </c>
      <c r="AX350" s="15" t="s">
        <v>88</v>
      </c>
      <c r="AY350" s="15" t="s">
        <v>88</v>
      </c>
      <c r="AZ350" s="15" t="s">
        <v>88</v>
      </c>
      <c r="BA350" s="15" t="s">
        <v>88</v>
      </c>
      <c r="BB350" s="15" t="s">
        <v>88</v>
      </c>
      <c r="BC350" s="15" t="s">
        <v>88</v>
      </c>
      <c r="BD350" s="15" t="s">
        <v>88</v>
      </c>
      <c r="BE350" s="15" t="s">
        <v>88</v>
      </c>
      <c r="BF350" s="15" t="s">
        <v>88</v>
      </c>
      <c r="BG350" s="15" t="s">
        <v>88</v>
      </c>
      <c r="BH350" s="15" t="s">
        <v>88</v>
      </c>
      <c r="BI350" s="15" t="s">
        <v>88</v>
      </c>
      <c r="BJ350" s="15" t="s">
        <v>88</v>
      </c>
      <c r="BK350" s="15" t="s">
        <v>88</v>
      </c>
      <c r="BL350" s="15" t="s">
        <v>88</v>
      </c>
      <c r="BM350" s="15" t="s">
        <v>88</v>
      </c>
      <c r="BN350" s="15">
        <v>7.8</v>
      </c>
      <c r="BO350" s="15">
        <v>3.37</v>
      </c>
      <c r="BP350" s="15">
        <v>1.88</v>
      </c>
      <c r="BQ350" s="15" t="s">
        <v>88</v>
      </c>
      <c r="BR350" s="15" t="s">
        <v>88</v>
      </c>
      <c r="BS350" s="15" t="s">
        <v>88</v>
      </c>
      <c r="BT350" s="12">
        <f t="shared" si="12"/>
        <v>0.61991999999999992</v>
      </c>
      <c r="BU350" s="12">
        <f t="shared" si="13"/>
        <v>0.67535999999999996</v>
      </c>
      <c r="BV350" s="19">
        <v>44158</v>
      </c>
      <c r="BW350" s="17"/>
      <c r="BX350" s="17"/>
    </row>
    <row r="351" spans="1:76" ht="30" customHeight="1" x14ac:dyDescent="0.2">
      <c r="A351" s="16">
        <v>2020</v>
      </c>
      <c r="B351" s="15" t="s">
        <v>532</v>
      </c>
      <c r="C351" s="15" t="s">
        <v>389</v>
      </c>
      <c r="D351" s="8">
        <v>93</v>
      </c>
      <c r="E351" s="14" t="s">
        <v>379</v>
      </c>
      <c r="F351" s="7" t="s">
        <v>135</v>
      </c>
      <c r="G351" s="6">
        <v>2</v>
      </c>
      <c r="H351" s="6" t="s">
        <v>79</v>
      </c>
      <c r="I351" s="6">
        <v>26</v>
      </c>
      <c r="J351" s="6" t="s">
        <v>80</v>
      </c>
      <c r="K351" s="6">
        <v>2621</v>
      </c>
      <c r="L351" s="6" t="s">
        <v>701</v>
      </c>
      <c r="M351" s="6" t="s">
        <v>153</v>
      </c>
      <c r="N351" s="6" t="s">
        <v>154</v>
      </c>
      <c r="O351" s="6" t="s">
        <v>702</v>
      </c>
      <c r="P351" s="6" t="s">
        <v>381</v>
      </c>
      <c r="Q351" s="6" t="s">
        <v>427</v>
      </c>
      <c r="R351" s="6" t="s">
        <v>381</v>
      </c>
      <c r="S351" s="19">
        <v>44134</v>
      </c>
      <c r="T351" s="20">
        <v>0.7</v>
      </c>
      <c r="U351" s="20">
        <v>0.77</v>
      </c>
      <c r="V351" s="15">
        <v>5.56</v>
      </c>
      <c r="W351" s="15">
        <v>4.8099999999999996</v>
      </c>
      <c r="X351" s="15">
        <v>5.96</v>
      </c>
      <c r="Y351" s="15">
        <v>160</v>
      </c>
      <c r="Z351" s="15">
        <v>360</v>
      </c>
      <c r="AA351" s="15">
        <v>19.7</v>
      </c>
      <c r="AB351" s="15">
        <v>20.2</v>
      </c>
      <c r="AC351" s="15">
        <v>1332</v>
      </c>
      <c r="AD351" s="15">
        <v>785</v>
      </c>
      <c r="AE351" s="15" t="s">
        <v>88</v>
      </c>
      <c r="AF351" s="20" t="s">
        <v>88</v>
      </c>
      <c r="AG351" s="15" t="s">
        <v>89</v>
      </c>
      <c r="AH351" s="15" t="s">
        <v>88</v>
      </c>
      <c r="AI351" s="15" t="s">
        <v>88</v>
      </c>
      <c r="AJ351" s="15" t="e">
        <v>#VALUE!</v>
      </c>
      <c r="AK351" s="15" t="s">
        <v>88</v>
      </c>
      <c r="AL351" s="15">
        <v>321</v>
      </c>
      <c r="AM351" s="15" t="s">
        <v>690</v>
      </c>
      <c r="AN351" s="15">
        <v>13.8</v>
      </c>
      <c r="AO351" s="15" t="e">
        <v>#VALUE!</v>
      </c>
      <c r="AP351" s="15">
        <v>5.35</v>
      </c>
      <c r="AQ351" s="15" t="s">
        <v>88</v>
      </c>
      <c r="AR351" s="15" t="s">
        <v>88</v>
      </c>
      <c r="AS351" s="15" t="s">
        <v>88</v>
      </c>
      <c r="AT351" s="15" t="s">
        <v>88</v>
      </c>
      <c r="AU351" s="15" t="s">
        <v>88</v>
      </c>
      <c r="AV351" s="15" t="s">
        <v>88</v>
      </c>
      <c r="AW351" s="15" t="s">
        <v>88</v>
      </c>
      <c r="AX351" s="15" t="s">
        <v>88</v>
      </c>
      <c r="AY351" s="15" t="s">
        <v>88</v>
      </c>
      <c r="AZ351" s="15" t="s">
        <v>88</v>
      </c>
      <c r="BA351" s="15" t="s">
        <v>88</v>
      </c>
      <c r="BB351" s="15" t="s">
        <v>88</v>
      </c>
      <c r="BC351" s="15" t="s">
        <v>88</v>
      </c>
      <c r="BD351" s="15" t="s">
        <v>88</v>
      </c>
      <c r="BE351" s="15" t="s">
        <v>88</v>
      </c>
      <c r="BF351" s="15" t="s">
        <v>88</v>
      </c>
      <c r="BG351" s="15" t="s">
        <v>88</v>
      </c>
      <c r="BH351" s="15" t="s">
        <v>88</v>
      </c>
      <c r="BI351" s="15" t="s">
        <v>88</v>
      </c>
      <c r="BJ351" s="15" t="s">
        <v>88</v>
      </c>
      <c r="BK351" s="15" t="s">
        <v>88</v>
      </c>
      <c r="BL351" s="15" t="s">
        <v>88</v>
      </c>
      <c r="BM351" s="15" t="s">
        <v>88</v>
      </c>
      <c r="BN351" s="15">
        <v>1.35</v>
      </c>
      <c r="BO351" s="15">
        <v>0.35599999999999998</v>
      </c>
      <c r="BP351" s="23">
        <v>0.11</v>
      </c>
      <c r="BQ351" s="15" t="s">
        <v>88</v>
      </c>
      <c r="BR351" s="15" t="s">
        <v>88</v>
      </c>
      <c r="BS351" s="15" t="s">
        <v>88</v>
      </c>
      <c r="BT351" s="12">
        <f t="shared" si="12"/>
        <v>1.5232139999999998</v>
      </c>
      <c r="BU351" s="12">
        <f t="shared" si="13"/>
        <v>0.62286839999999988</v>
      </c>
      <c r="BV351" s="19">
        <v>44153</v>
      </c>
      <c r="BW351" s="13"/>
      <c r="BX351" s="13"/>
    </row>
    <row r="352" spans="1:76" ht="30" customHeight="1" x14ac:dyDescent="0.2">
      <c r="A352" s="15">
        <v>2020</v>
      </c>
      <c r="B352" s="14" t="s">
        <v>377</v>
      </c>
      <c r="C352" s="16" t="s">
        <v>378</v>
      </c>
      <c r="D352" s="8">
        <v>93</v>
      </c>
      <c r="E352" s="14" t="s">
        <v>379</v>
      </c>
      <c r="F352" s="7" t="s">
        <v>135</v>
      </c>
      <c r="G352" s="6">
        <v>2</v>
      </c>
      <c r="H352" s="6" t="s">
        <v>79</v>
      </c>
      <c r="I352" s="6">
        <v>26</v>
      </c>
      <c r="J352" s="6" t="s">
        <v>80</v>
      </c>
      <c r="K352" s="6">
        <v>2621</v>
      </c>
      <c r="L352" s="6" t="s">
        <v>701</v>
      </c>
      <c r="M352" s="6" t="s">
        <v>153</v>
      </c>
      <c r="N352" s="6" t="s">
        <v>154</v>
      </c>
      <c r="O352" s="6" t="s">
        <v>702</v>
      </c>
      <c r="P352" s="6" t="s">
        <v>381</v>
      </c>
      <c r="Q352" s="6" t="s">
        <v>427</v>
      </c>
      <c r="R352" s="6" t="s">
        <v>381</v>
      </c>
      <c r="S352" s="19">
        <v>44140</v>
      </c>
      <c r="T352" s="20">
        <v>0.25</v>
      </c>
      <c r="U352" s="20">
        <v>0.67</v>
      </c>
      <c r="V352" s="15">
        <v>3.89</v>
      </c>
      <c r="W352" s="15">
        <v>3.4</v>
      </c>
      <c r="X352" s="15">
        <v>4.24</v>
      </c>
      <c r="Y352" s="15">
        <v>310</v>
      </c>
      <c r="Z352" s="15">
        <v>382</v>
      </c>
      <c r="AA352" s="15">
        <v>20.7</v>
      </c>
      <c r="AB352" s="15">
        <v>20.8</v>
      </c>
      <c r="AC352" s="15">
        <v>2293</v>
      </c>
      <c r="AD352" s="15">
        <v>1714</v>
      </c>
      <c r="AE352" s="15" t="s">
        <v>88</v>
      </c>
      <c r="AF352" s="20" t="s">
        <v>88</v>
      </c>
      <c r="AG352" s="15" t="s">
        <v>89</v>
      </c>
      <c r="AH352" s="15" t="s">
        <v>88</v>
      </c>
      <c r="AI352" s="15" t="s">
        <v>88</v>
      </c>
      <c r="AJ352" s="15" t="e">
        <v>#VALUE!</v>
      </c>
      <c r="AK352" s="15" t="s">
        <v>88</v>
      </c>
      <c r="AL352" s="15">
        <v>862</v>
      </c>
      <c r="AM352" s="15" t="s">
        <v>690</v>
      </c>
      <c r="AN352" s="15">
        <v>54.2</v>
      </c>
      <c r="AO352" s="15" t="e">
        <v>#VALUE!</v>
      </c>
      <c r="AP352" s="15">
        <v>8.81</v>
      </c>
      <c r="AQ352" s="15" t="s">
        <v>88</v>
      </c>
      <c r="AR352" s="15" t="s">
        <v>88</v>
      </c>
      <c r="AS352" s="15" t="s">
        <v>88</v>
      </c>
      <c r="AT352" s="15" t="s">
        <v>88</v>
      </c>
      <c r="AU352" s="15" t="s">
        <v>88</v>
      </c>
      <c r="AV352" s="15" t="s">
        <v>88</v>
      </c>
      <c r="AW352" s="15" t="s">
        <v>88</v>
      </c>
      <c r="AX352" s="15" t="s">
        <v>88</v>
      </c>
      <c r="AY352" s="15" t="s">
        <v>88</v>
      </c>
      <c r="AZ352" s="15" t="s">
        <v>88</v>
      </c>
      <c r="BA352" s="15" t="s">
        <v>88</v>
      </c>
      <c r="BB352" s="15" t="s">
        <v>88</v>
      </c>
      <c r="BC352" s="15" t="s">
        <v>88</v>
      </c>
      <c r="BD352" s="15" t="s">
        <v>88</v>
      </c>
      <c r="BE352" s="15" t="s">
        <v>88</v>
      </c>
      <c r="BF352" s="15" t="s">
        <v>88</v>
      </c>
      <c r="BG352" s="15" t="s">
        <v>88</v>
      </c>
      <c r="BH352" s="15" t="s">
        <v>88</v>
      </c>
      <c r="BI352" s="15" t="s">
        <v>88</v>
      </c>
      <c r="BJ352" s="15" t="s">
        <v>88</v>
      </c>
      <c r="BK352" s="15" t="s">
        <v>88</v>
      </c>
      <c r="BL352" s="15" t="s">
        <v>88</v>
      </c>
      <c r="BM352" s="15" t="s">
        <v>88</v>
      </c>
      <c r="BN352" s="15">
        <v>1.77</v>
      </c>
      <c r="BO352" s="23">
        <v>0.62</v>
      </c>
      <c r="BP352" s="15">
        <v>0.27400000000000002</v>
      </c>
      <c r="BQ352" s="15" t="s">
        <v>88</v>
      </c>
      <c r="BR352" s="15" t="s">
        <v>88</v>
      </c>
      <c r="BS352" s="15" t="s">
        <v>88</v>
      </c>
      <c r="BT352" s="12">
        <f t="shared" si="12"/>
        <v>1.033542</v>
      </c>
      <c r="BU352" s="12">
        <f t="shared" si="13"/>
        <v>0.51978600000000008</v>
      </c>
      <c r="BV352" s="19">
        <v>44158</v>
      </c>
      <c r="BW352" s="17"/>
      <c r="BX352" s="17"/>
    </row>
    <row r="353" spans="1:76" ht="30" customHeight="1" x14ac:dyDescent="0.2">
      <c r="A353" s="16">
        <v>2020</v>
      </c>
      <c r="B353" s="15" t="s">
        <v>532</v>
      </c>
      <c r="C353" s="15" t="s">
        <v>389</v>
      </c>
      <c r="D353" s="8">
        <v>101</v>
      </c>
      <c r="E353" s="14" t="s">
        <v>395</v>
      </c>
      <c r="F353" s="7" t="s">
        <v>135</v>
      </c>
      <c r="G353" s="6">
        <v>2</v>
      </c>
      <c r="H353" s="6" t="s">
        <v>79</v>
      </c>
      <c r="I353" s="6">
        <v>26</v>
      </c>
      <c r="J353" s="6" t="s">
        <v>80</v>
      </c>
      <c r="K353" s="6">
        <v>2619</v>
      </c>
      <c r="L353" s="6" t="s">
        <v>696</v>
      </c>
      <c r="M353" s="6" t="s">
        <v>390</v>
      </c>
      <c r="N353" s="6" t="s">
        <v>391</v>
      </c>
      <c r="O353" s="6" t="s">
        <v>699</v>
      </c>
      <c r="P353" s="6" t="s">
        <v>431</v>
      </c>
      <c r="Q353" s="6" t="s">
        <v>429</v>
      </c>
      <c r="R353" s="6" t="s">
        <v>430</v>
      </c>
      <c r="S353" s="19">
        <v>44133</v>
      </c>
      <c r="T353" s="20">
        <v>1.5</v>
      </c>
      <c r="U353" s="20">
        <v>2.56</v>
      </c>
      <c r="V353" s="15">
        <v>5.5</v>
      </c>
      <c r="W353" s="15">
        <v>5.0999999999999996</v>
      </c>
      <c r="X353" s="15">
        <v>5.7</v>
      </c>
      <c r="Y353" s="15">
        <v>122</v>
      </c>
      <c r="Z353" s="15">
        <v>300</v>
      </c>
      <c r="AA353" s="15">
        <v>22.1</v>
      </c>
      <c r="AB353" s="15">
        <v>23</v>
      </c>
      <c r="AC353" s="15">
        <v>3014</v>
      </c>
      <c r="AD353" s="15">
        <v>1679</v>
      </c>
      <c r="AE353" s="15" t="s">
        <v>88</v>
      </c>
      <c r="AF353" s="15" t="s">
        <v>88</v>
      </c>
      <c r="AG353" s="15" t="s">
        <v>89</v>
      </c>
      <c r="AH353" s="15" t="s">
        <v>88</v>
      </c>
      <c r="AI353" s="15" t="s">
        <v>88</v>
      </c>
      <c r="AJ353" s="15" t="e">
        <v>#VALUE!</v>
      </c>
      <c r="AK353" s="15" t="s">
        <v>88</v>
      </c>
      <c r="AL353" s="15">
        <v>429</v>
      </c>
      <c r="AM353" s="15" t="s">
        <v>690</v>
      </c>
      <c r="AN353" s="15">
        <v>28.7</v>
      </c>
      <c r="AO353" s="15" t="e">
        <v>#VALUE!</v>
      </c>
      <c r="AP353" s="15">
        <v>6.26</v>
      </c>
      <c r="AQ353" s="15" t="s">
        <v>88</v>
      </c>
      <c r="AR353" s="15" t="s">
        <v>88</v>
      </c>
      <c r="AS353" s="15" t="s">
        <v>88</v>
      </c>
      <c r="AT353" s="15" t="s">
        <v>88</v>
      </c>
      <c r="AU353" s="15" t="s">
        <v>88</v>
      </c>
      <c r="AV353" s="15" t="s">
        <v>88</v>
      </c>
      <c r="AW353" s="15" t="s">
        <v>88</v>
      </c>
      <c r="AX353" s="15" t="s">
        <v>88</v>
      </c>
      <c r="AY353" s="15" t="s">
        <v>88</v>
      </c>
      <c r="AZ353" s="15" t="s">
        <v>88</v>
      </c>
      <c r="BA353" s="15" t="s">
        <v>88</v>
      </c>
      <c r="BB353" s="15" t="s">
        <v>88</v>
      </c>
      <c r="BC353" s="15" t="s">
        <v>88</v>
      </c>
      <c r="BD353" s="15" t="s">
        <v>88</v>
      </c>
      <c r="BE353" s="15" t="s">
        <v>88</v>
      </c>
      <c r="BF353" s="15" t="s">
        <v>88</v>
      </c>
      <c r="BG353" s="15" t="s">
        <v>88</v>
      </c>
      <c r="BH353" s="15" t="s">
        <v>88</v>
      </c>
      <c r="BI353" s="15" t="s">
        <v>88</v>
      </c>
      <c r="BJ353" s="15" t="s">
        <v>88</v>
      </c>
      <c r="BK353" s="15" t="s">
        <v>88</v>
      </c>
      <c r="BL353" s="15" t="s">
        <v>88</v>
      </c>
      <c r="BM353" s="15" t="s">
        <v>88</v>
      </c>
      <c r="BN353" s="15">
        <v>2.59</v>
      </c>
      <c r="BO353" s="15">
        <v>0.91600000000000004</v>
      </c>
      <c r="BP353" s="15">
        <v>0.38200000000000001</v>
      </c>
      <c r="BQ353" s="15" t="s">
        <v>88</v>
      </c>
      <c r="BR353" s="15" t="s">
        <v>88</v>
      </c>
      <c r="BS353" s="15" t="s">
        <v>88</v>
      </c>
      <c r="BT353" s="12">
        <f t="shared" si="12"/>
        <v>23.210495999999999</v>
      </c>
      <c r="BU353" s="12">
        <f t="shared" si="13"/>
        <v>5.9304959999999998</v>
      </c>
      <c r="BV353" s="19">
        <v>44152</v>
      </c>
      <c r="BW353" s="13"/>
      <c r="BX353" s="13"/>
    </row>
    <row r="354" spans="1:76" ht="30" customHeight="1" x14ac:dyDescent="0.2">
      <c r="A354" s="16">
        <v>2020</v>
      </c>
      <c r="B354" s="15" t="s">
        <v>532</v>
      </c>
      <c r="C354" s="15" t="s">
        <v>389</v>
      </c>
      <c r="D354" s="8">
        <v>91</v>
      </c>
      <c r="E354" s="14" t="s">
        <v>408</v>
      </c>
      <c r="F354" s="7" t="s">
        <v>135</v>
      </c>
      <c r="G354" s="6">
        <v>2</v>
      </c>
      <c r="H354" s="6" t="s">
        <v>79</v>
      </c>
      <c r="I354" s="6">
        <v>26</v>
      </c>
      <c r="J354" s="6" t="s">
        <v>80</v>
      </c>
      <c r="K354" s="6">
        <v>2619</v>
      </c>
      <c r="L354" s="6" t="s">
        <v>696</v>
      </c>
      <c r="M354" s="6" t="s">
        <v>390</v>
      </c>
      <c r="N354" s="6" t="s">
        <v>391</v>
      </c>
      <c r="O354" s="6" t="s">
        <v>843</v>
      </c>
      <c r="P354" s="6" t="s">
        <v>410</v>
      </c>
      <c r="Q354" s="6" t="s">
        <v>411</v>
      </c>
      <c r="R354" s="6" t="s">
        <v>410</v>
      </c>
      <c r="S354" s="19">
        <v>44137</v>
      </c>
      <c r="T354" s="20">
        <v>1.8</v>
      </c>
      <c r="U354" s="20">
        <v>2.11</v>
      </c>
      <c r="V354" s="15">
        <v>6.71</v>
      </c>
      <c r="W354" s="15">
        <v>6.3</v>
      </c>
      <c r="X354" s="15">
        <v>7.44</v>
      </c>
      <c r="Y354" s="15">
        <v>150</v>
      </c>
      <c r="Z354" s="15">
        <v>210</v>
      </c>
      <c r="AA354" s="15">
        <v>23.2</v>
      </c>
      <c r="AB354" s="15">
        <v>23.8</v>
      </c>
      <c r="AC354" s="15">
        <v>164</v>
      </c>
      <c r="AD354" s="15">
        <v>79.2</v>
      </c>
      <c r="AE354" s="15" t="s">
        <v>88</v>
      </c>
      <c r="AF354" s="15" t="s">
        <v>88</v>
      </c>
      <c r="AG354" s="15" t="s">
        <v>89</v>
      </c>
      <c r="AH354" s="15" t="s">
        <v>88</v>
      </c>
      <c r="AI354" s="15" t="s">
        <v>88</v>
      </c>
      <c r="AJ354" s="15" t="e">
        <v>#VALUE!</v>
      </c>
      <c r="AK354" s="15" t="s">
        <v>88</v>
      </c>
      <c r="AL354" s="15">
        <v>40</v>
      </c>
      <c r="AM354" s="20">
        <v>2</v>
      </c>
      <c r="AN354" s="15" t="s">
        <v>711</v>
      </c>
      <c r="AO354" s="15" t="e">
        <v>#VALUE!</v>
      </c>
      <c r="AP354" s="15">
        <v>1.07</v>
      </c>
      <c r="AQ354" s="15" t="s">
        <v>88</v>
      </c>
      <c r="AR354" s="15" t="s">
        <v>88</v>
      </c>
      <c r="AS354" s="15" t="s">
        <v>88</v>
      </c>
      <c r="AT354" s="15" t="s">
        <v>88</v>
      </c>
      <c r="AU354" s="15" t="s">
        <v>88</v>
      </c>
      <c r="AV354" s="15" t="s">
        <v>88</v>
      </c>
      <c r="AW354" s="15" t="s">
        <v>88</v>
      </c>
      <c r="AX354" s="15" t="s">
        <v>88</v>
      </c>
      <c r="AY354" s="15" t="s">
        <v>88</v>
      </c>
      <c r="AZ354" s="15" t="s">
        <v>88</v>
      </c>
      <c r="BA354" s="15" t="s">
        <v>88</v>
      </c>
      <c r="BB354" s="15" t="s">
        <v>88</v>
      </c>
      <c r="BC354" s="15" t="s">
        <v>88</v>
      </c>
      <c r="BD354" s="15" t="s">
        <v>88</v>
      </c>
      <c r="BE354" s="15" t="s">
        <v>88</v>
      </c>
      <c r="BF354" s="15" t="s">
        <v>88</v>
      </c>
      <c r="BG354" s="15" t="s">
        <v>88</v>
      </c>
      <c r="BH354" s="15" t="s">
        <v>88</v>
      </c>
      <c r="BI354" s="15" t="s">
        <v>88</v>
      </c>
      <c r="BJ354" s="15" t="s">
        <v>88</v>
      </c>
      <c r="BK354" s="15" t="s">
        <v>88</v>
      </c>
      <c r="BL354" s="15" t="s">
        <v>88</v>
      </c>
      <c r="BM354" s="15" t="s">
        <v>88</v>
      </c>
      <c r="BN354" s="15">
        <v>0.68400000000000005</v>
      </c>
      <c r="BO354" s="23">
        <v>0.3</v>
      </c>
      <c r="BP354" s="15">
        <v>0.19400000000000001</v>
      </c>
      <c r="BQ354" s="15" t="s">
        <v>88</v>
      </c>
      <c r="BR354" s="15" t="s">
        <v>88</v>
      </c>
      <c r="BS354" s="15" t="s">
        <v>88</v>
      </c>
      <c r="BT354" s="12">
        <f t="shared" si="12"/>
        <v>1.0828857599999999</v>
      </c>
      <c r="BU354" s="12">
        <f t="shared" si="13"/>
        <v>0.54691200000000006</v>
      </c>
      <c r="BV354" s="19">
        <v>44153</v>
      </c>
      <c r="BW354" s="13"/>
      <c r="BX354" s="13"/>
    </row>
    <row r="355" spans="1:76" ht="30" customHeight="1" x14ac:dyDescent="0.2">
      <c r="A355" s="15">
        <v>2020</v>
      </c>
      <c r="B355" s="15" t="s">
        <v>532</v>
      </c>
      <c r="C355" s="15" t="s">
        <v>389</v>
      </c>
      <c r="D355" s="8">
        <v>91</v>
      </c>
      <c r="E355" s="14" t="s">
        <v>408</v>
      </c>
      <c r="F355" s="7" t="s">
        <v>135</v>
      </c>
      <c r="G355" s="6">
        <v>2</v>
      </c>
      <c r="H355" s="6" t="s">
        <v>79</v>
      </c>
      <c r="I355" s="6">
        <v>26</v>
      </c>
      <c r="J355" s="6" t="s">
        <v>80</v>
      </c>
      <c r="K355" s="6">
        <v>2619</v>
      </c>
      <c r="L355" s="6" t="s">
        <v>696</v>
      </c>
      <c r="M355" s="6" t="s">
        <v>390</v>
      </c>
      <c r="N355" s="6" t="s">
        <v>391</v>
      </c>
      <c r="O355" s="6" t="s">
        <v>700</v>
      </c>
      <c r="P355" s="6" t="s">
        <v>417</v>
      </c>
      <c r="Q355" s="6" t="s">
        <v>844</v>
      </c>
      <c r="R355" s="6" t="s">
        <v>845</v>
      </c>
      <c r="S355" s="19">
        <v>44138</v>
      </c>
      <c r="T355" s="20">
        <v>1.08</v>
      </c>
      <c r="U355" s="20">
        <v>0.182</v>
      </c>
      <c r="V355" s="15">
        <v>3.9</v>
      </c>
      <c r="W355" s="15">
        <v>3.84</v>
      </c>
      <c r="X355" s="15">
        <v>4.92</v>
      </c>
      <c r="Y355" s="15">
        <v>990</v>
      </c>
      <c r="Z355" s="15">
        <v>1060</v>
      </c>
      <c r="AA355" s="15">
        <v>22.8</v>
      </c>
      <c r="AB355" s="15">
        <v>23.8</v>
      </c>
      <c r="AC355" s="15">
        <v>3791</v>
      </c>
      <c r="AD355" s="15">
        <v>2790</v>
      </c>
      <c r="AE355" s="15" t="s">
        <v>88</v>
      </c>
      <c r="AF355" s="15" t="s">
        <v>88</v>
      </c>
      <c r="AG355" s="15" t="s">
        <v>89</v>
      </c>
      <c r="AH355" s="15" t="s">
        <v>88</v>
      </c>
      <c r="AI355" s="15" t="s">
        <v>88</v>
      </c>
      <c r="AJ355" s="15" t="e">
        <v>#VALUE!</v>
      </c>
      <c r="AK355" s="15" t="s">
        <v>88</v>
      </c>
      <c r="AL355" s="15">
        <v>332</v>
      </c>
      <c r="AM355" s="23">
        <v>0.3</v>
      </c>
      <c r="AN355" s="22">
        <v>50</v>
      </c>
      <c r="AO355" s="15" t="e">
        <v>#VALUE!</v>
      </c>
      <c r="AP355" s="15">
        <v>5.3</v>
      </c>
      <c r="AQ355" s="15" t="s">
        <v>88</v>
      </c>
      <c r="AR355" s="15" t="s">
        <v>88</v>
      </c>
      <c r="AS355" s="15" t="s">
        <v>88</v>
      </c>
      <c r="AT355" s="15" t="s">
        <v>88</v>
      </c>
      <c r="AU355" s="15" t="s">
        <v>88</v>
      </c>
      <c r="AV355" s="15" t="s">
        <v>88</v>
      </c>
      <c r="AW355" s="15" t="s">
        <v>88</v>
      </c>
      <c r="AX355" s="15" t="s">
        <v>88</v>
      </c>
      <c r="AY355" s="15" t="s">
        <v>88</v>
      </c>
      <c r="AZ355" s="15" t="s">
        <v>88</v>
      </c>
      <c r="BA355" s="15" t="s">
        <v>88</v>
      </c>
      <c r="BB355" s="15" t="s">
        <v>88</v>
      </c>
      <c r="BC355" s="15" t="s">
        <v>88</v>
      </c>
      <c r="BD355" s="15" t="s">
        <v>88</v>
      </c>
      <c r="BE355" s="15" t="s">
        <v>88</v>
      </c>
      <c r="BF355" s="15" t="s">
        <v>88</v>
      </c>
      <c r="BG355" s="15" t="s">
        <v>88</v>
      </c>
      <c r="BH355" s="15" t="s">
        <v>88</v>
      </c>
      <c r="BI355" s="15" t="s">
        <v>88</v>
      </c>
      <c r="BJ355" s="15" t="s">
        <v>88</v>
      </c>
      <c r="BK355" s="15" t="s">
        <v>88</v>
      </c>
      <c r="BL355" s="15" t="s">
        <v>88</v>
      </c>
      <c r="BM355" s="15" t="s">
        <v>88</v>
      </c>
      <c r="BN355" s="15">
        <v>3.41</v>
      </c>
      <c r="BO355" s="15">
        <v>0.88600000000000001</v>
      </c>
      <c r="BP355" s="15">
        <v>0.29199999999999998</v>
      </c>
      <c r="BQ355" s="15" t="s">
        <v>88</v>
      </c>
      <c r="BR355" s="15" t="s">
        <v>88</v>
      </c>
      <c r="BS355" s="15" t="s">
        <v>88</v>
      </c>
      <c r="BT355" s="12">
        <f t="shared" si="12"/>
        <v>1.9742486399999999</v>
      </c>
      <c r="BU355" s="12">
        <f t="shared" si="13"/>
        <v>0.23492851199999998</v>
      </c>
      <c r="BV355" s="19">
        <v>44155</v>
      </c>
      <c r="BW355" s="13"/>
      <c r="BX355" s="13"/>
    </row>
    <row r="356" spans="1:76" ht="30" customHeight="1" x14ac:dyDescent="0.2">
      <c r="A356" s="16">
        <v>2020</v>
      </c>
      <c r="B356" s="15" t="s">
        <v>532</v>
      </c>
      <c r="C356" s="15" t="s">
        <v>389</v>
      </c>
      <c r="D356" s="8">
        <v>91</v>
      </c>
      <c r="E356" s="14" t="s">
        <v>408</v>
      </c>
      <c r="F356" s="7" t="s">
        <v>135</v>
      </c>
      <c r="G356" s="6">
        <v>2</v>
      </c>
      <c r="H356" s="6" t="s">
        <v>79</v>
      </c>
      <c r="I356" s="6">
        <v>26</v>
      </c>
      <c r="J356" s="6" t="s">
        <v>80</v>
      </c>
      <c r="K356" s="6">
        <v>2619</v>
      </c>
      <c r="L356" s="6" t="s">
        <v>696</v>
      </c>
      <c r="M356" s="6" t="s">
        <v>390</v>
      </c>
      <c r="N356" s="6" t="s">
        <v>391</v>
      </c>
      <c r="O356" s="6" t="s">
        <v>700</v>
      </c>
      <c r="P356" s="6" t="s">
        <v>417</v>
      </c>
      <c r="Q356" s="6" t="s">
        <v>418</v>
      </c>
      <c r="R356" s="6" t="s">
        <v>417</v>
      </c>
      <c r="S356" s="19">
        <v>44140</v>
      </c>
      <c r="T356" s="20">
        <v>1</v>
      </c>
      <c r="U356" s="20">
        <v>0.52</v>
      </c>
      <c r="V356" s="15">
        <v>4.66</v>
      </c>
      <c r="W356" s="15">
        <v>4.8099999999999996</v>
      </c>
      <c r="X356" s="15">
        <v>5.66</v>
      </c>
      <c r="Y356" s="15" t="s">
        <v>88</v>
      </c>
      <c r="Z356" s="15" t="s">
        <v>88</v>
      </c>
      <c r="AA356" s="15">
        <v>21.2</v>
      </c>
      <c r="AB356" s="15">
        <v>21.5</v>
      </c>
      <c r="AC356" s="15">
        <v>3105</v>
      </c>
      <c r="AD356" s="15">
        <v>1562</v>
      </c>
      <c r="AE356" s="15" t="s">
        <v>88</v>
      </c>
      <c r="AF356" s="15" t="s">
        <v>88</v>
      </c>
      <c r="AG356" s="15" t="s">
        <v>89</v>
      </c>
      <c r="AH356" s="15" t="s">
        <v>88</v>
      </c>
      <c r="AI356" s="15" t="s">
        <v>88</v>
      </c>
      <c r="AJ356" s="15" t="e">
        <v>#VALUE!</v>
      </c>
      <c r="AK356" s="15" t="s">
        <v>88</v>
      </c>
      <c r="AL356" s="15">
        <v>1262</v>
      </c>
      <c r="AM356" s="15" t="s">
        <v>690</v>
      </c>
      <c r="AN356" s="22">
        <v>53</v>
      </c>
      <c r="AO356" s="15" t="e">
        <v>#VALUE!</v>
      </c>
      <c r="AP356" s="15">
        <v>10.7</v>
      </c>
      <c r="AQ356" s="15" t="s">
        <v>88</v>
      </c>
      <c r="AR356" s="15" t="s">
        <v>88</v>
      </c>
      <c r="AS356" s="15" t="s">
        <v>88</v>
      </c>
      <c r="AT356" s="15" t="s">
        <v>88</v>
      </c>
      <c r="AU356" s="15" t="s">
        <v>88</v>
      </c>
      <c r="AV356" s="15" t="s">
        <v>88</v>
      </c>
      <c r="AW356" s="15" t="s">
        <v>88</v>
      </c>
      <c r="AX356" s="15" t="s">
        <v>88</v>
      </c>
      <c r="AY356" s="15" t="s">
        <v>88</v>
      </c>
      <c r="AZ356" s="15" t="s">
        <v>88</v>
      </c>
      <c r="BA356" s="15" t="s">
        <v>88</v>
      </c>
      <c r="BB356" s="15" t="s">
        <v>88</v>
      </c>
      <c r="BC356" s="15" t="s">
        <v>88</v>
      </c>
      <c r="BD356" s="15" t="s">
        <v>88</v>
      </c>
      <c r="BE356" s="15" t="s">
        <v>88</v>
      </c>
      <c r="BF356" s="15" t="s">
        <v>88</v>
      </c>
      <c r="BG356" s="15" t="s">
        <v>88</v>
      </c>
      <c r="BH356" s="15" t="s">
        <v>88</v>
      </c>
      <c r="BI356" s="15" t="s">
        <v>88</v>
      </c>
      <c r="BJ356" s="15" t="s">
        <v>88</v>
      </c>
      <c r="BK356" s="15" t="s">
        <v>88</v>
      </c>
      <c r="BL356" s="15" t="s">
        <v>88</v>
      </c>
      <c r="BM356" s="15" t="s">
        <v>88</v>
      </c>
      <c r="BN356" s="20">
        <v>6.2</v>
      </c>
      <c r="BO356" s="15">
        <v>2.08</v>
      </c>
      <c r="BP356" s="23">
        <v>0.76</v>
      </c>
      <c r="BQ356" s="15" t="s">
        <v>88</v>
      </c>
      <c r="BR356" s="15" t="s">
        <v>88</v>
      </c>
      <c r="BS356" s="15" t="s">
        <v>88</v>
      </c>
      <c r="BT356" s="12">
        <f t="shared" si="12"/>
        <v>2.924064</v>
      </c>
      <c r="BU356" s="12">
        <f t="shared" si="13"/>
        <v>2.3624640000000001</v>
      </c>
      <c r="BV356" s="19">
        <v>44158</v>
      </c>
      <c r="BW356" s="13"/>
      <c r="BX356" s="13"/>
    </row>
    <row r="357" spans="1:76" ht="30" customHeight="1" x14ac:dyDescent="0.2">
      <c r="A357" s="15">
        <v>2020</v>
      </c>
      <c r="B357" s="15" t="s">
        <v>532</v>
      </c>
      <c r="C357" s="15" t="s">
        <v>389</v>
      </c>
      <c r="D357" s="8">
        <v>93</v>
      </c>
      <c r="E357" s="14" t="s">
        <v>379</v>
      </c>
      <c r="F357" s="7" t="s">
        <v>135</v>
      </c>
      <c r="G357" s="6">
        <v>2</v>
      </c>
      <c r="H357" s="6" t="s">
        <v>79</v>
      </c>
      <c r="I357" s="6">
        <v>26</v>
      </c>
      <c r="J357" s="6" t="s">
        <v>80</v>
      </c>
      <c r="K357" s="6">
        <v>2621</v>
      </c>
      <c r="L357" s="6" t="s">
        <v>701</v>
      </c>
      <c r="M357" s="6" t="s">
        <v>153</v>
      </c>
      <c r="N357" s="6" t="s">
        <v>154</v>
      </c>
      <c r="O357" s="6" t="s">
        <v>702</v>
      </c>
      <c r="P357" s="6" t="s">
        <v>381</v>
      </c>
      <c r="Q357" s="6" t="s">
        <v>836</v>
      </c>
      <c r="R357" s="6" t="s">
        <v>837</v>
      </c>
      <c r="S357" s="19">
        <v>44133</v>
      </c>
      <c r="T357" s="20">
        <v>4</v>
      </c>
      <c r="U357" s="20">
        <v>2.35</v>
      </c>
      <c r="V357" s="15">
        <v>5.6</v>
      </c>
      <c r="W357" s="15">
        <v>4.46</v>
      </c>
      <c r="X357" s="15">
        <v>5.72</v>
      </c>
      <c r="Y357" s="15">
        <v>206</v>
      </c>
      <c r="Z357" s="15">
        <v>362</v>
      </c>
      <c r="AA357" s="15">
        <v>18.600000000000001</v>
      </c>
      <c r="AB357" s="15">
        <v>18.7</v>
      </c>
      <c r="AC357" s="15">
        <v>1367</v>
      </c>
      <c r="AD357" s="15">
        <v>472</v>
      </c>
      <c r="AE357" s="15" t="s">
        <v>88</v>
      </c>
      <c r="AF357" s="15" t="s">
        <v>88</v>
      </c>
      <c r="AG357" s="15" t="s">
        <v>89</v>
      </c>
      <c r="AH357" s="15" t="s">
        <v>88</v>
      </c>
      <c r="AI357" s="15" t="s">
        <v>88</v>
      </c>
      <c r="AJ357" s="15" t="e">
        <v>#VALUE!</v>
      </c>
      <c r="AK357" s="15" t="s">
        <v>88</v>
      </c>
      <c r="AL357" s="15">
        <v>342</v>
      </c>
      <c r="AM357" s="15" t="s">
        <v>690</v>
      </c>
      <c r="AN357" s="15">
        <v>21.2</v>
      </c>
      <c r="AO357" s="15" t="e">
        <v>#VALUE!</v>
      </c>
      <c r="AP357" s="15">
        <v>2.5099999999999998</v>
      </c>
      <c r="AQ357" s="15" t="s">
        <v>88</v>
      </c>
      <c r="AR357" s="15" t="s">
        <v>88</v>
      </c>
      <c r="AS357" s="15" t="s">
        <v>88</v>
      </c>
      <c r="AT357" s="15" t="s">
        <v>88</v>
      </c>
      <c r="AU357" s="15" t="s">
        <v>88</v>
      </c>
      <c r="AV357" s="15" t="s">
        <v>88</v>
      </c>
      <c r="AW357" s="15" t="s">
        <v>88</v>
      </c>
      <c r="AX357" s="15" t="s">
        <v>88</v>
      </c>
      <c r="AY357" s="15" t="s">
        <v>88</v>
      </c>
      <c r="AZ357" s="15" t="s">
        <v>88</v>
      </c>
      <c r="BA357" s="15" t="s">
        <v>88</v>
      </c>
      <c r="BB357" s="15" t="s">
        <v>88</v>
      </c>
      <c r="BC357" s="15" t="s">
        <v>88</v>
      </c>
      <c r="BD357" s="15" t="s">
        <v>88</v>
      </c>
      <c r="BE357" s="15" t="s">
        <v>88</v>
      </c>
      <c r="BF357" s="15" t="s">
        <v>88</v>
      </c>
      <c r="BG357" s="15" t="s">
        <v>88</v>
      </c>
      <c r="BH357" s="15" t="s">
        <v>88</v>
      </c>
      <c r="BI357" s="15" t="s">
        <v>88</v>
      </c>
      <c r="BJ357" s="15" t="s">
        <v>88</v>
      </c>
      <c r="BK357" s="15" t="s">
        <v>88</v>
      </c>
      <c r="BL357" s="15" t="s">
        <v>88</v>
      </c>
      <c r="BM357" s="15" t="s">
        <v>88</v>
      </c>
      <c r="BN357" s="15">
        <v>0.626</v>
      </c>
      <c r="BO357" s="15">
        <v>0.19600000000000001</v>
      </c>
      <c r="BP357" s="15">
        <v>7.5999999999999998E-2</v>
      </c>
      <c r="BQ357" s="15" t="s">
        <v>88</v>
      </c>
      <c r="BR357" s="15" t="s">
        <v>88</v>
      </c>
      <c r="BS357" s="15" t="s">
        <v>88</v>
      </c>
      <c r="BT357" s="12">
        <f t="shared" si="12"/>
        <v>15.972480000000001</v>
      </c>
      <c r="BU357" s="12">
        <f t="shared" si="13"/>
        <v>11.57328</v>
      </c>
      <c r="BV357" s="19">
        <v>44152</v>
      </c>
      <c r="BW357" s="13"/>
      <c r="BX357" s="13"/>
    </row>
    <row r="358" spans="1:76" ht="30" customHeight="1" x14ac:dyDescent="0.2">
      <c r="A358" s="16">
        <v>2020</v>
      </c>
      <c r="B358" s="15" t="s">
        <v>532</v>
      </c>
      <c r="C358" s="15" t="s">
        <v>389</v>
      </c>
      <c r="D358" s="8">
        <v>101</v>
      </c>
      <c r="E358" s="14" t="s">
        <v>395</v>
      </c>
      <c r="F358" s="7" t="s">
        <v>135</v>
      </c>
      <c r="G358" s="6">
        <v>2</v>
      </c>
      <c r="H358" s="6" t="s">
        <v>79</v>
      </c>
      <c r="I358" s="6">
        <v>26</v>
      </c>
      <c r="J358" s="6" t="s">
        <v>80</v>
      </c>
      <c r="K358" s="6">
        <v>2619</v>
      </c>
      <c r="L358" s="6" t="s">
        <v>696</v>
      </c>
      <c r="M358" s="6" t="s">
        <v>390</v>
      </c>
      <c r="N358" s="6" t="s">
        <v>391</v>
      </c>
      <c r="O358" s="6" t="s">
        <v>699</v>
      </c>
      <c r="P358" s="6" t="s">
        <v>431</v>
      </c>
      <c r="Q358" s="6" t="s">
        <v>429</v>
      </c>
      <c r="R358" s="6" t="s">
        <v>430</v>
      </c>
      <c r="S358" s="19">
        <v>44133</v>
      </c>
      <c r="T358" s="20">
        <v>3.3333330000000001</v>
      </c>
      <c r="U358" s="20">
        <v>0.13400000000000001</v>
      </c>
      <c r="V358" s="15">
        <v>4.29</v>
      </c>
      <c r="W358" s="15">
        <v>4</v>
      </c>
      <c r="X358" s="15">
        <v>4.32</v>
      </c>
      <c r="Y358" s="15">
        <v>342</v>
      </c>
      <c r="Z358" s="15">
        <v>440</v>
      </c>
      <c r="AA358" s="15">
        <v>23.4</v>
      </c>
      <c r="AB358" s="15">
        <v>24.9</v>
      </c>
      <c r="AC358" s="15">
        <v>49361</v>
      </c>
      <c r="AD358" s="15">
        <v>22065</v>
      </c>
      <c r="AE358" s="15" t="s">
        <v>88</v>
      </c>
      <c r="AF358" s="15" t="s">
        <v>88</v>
      </c>
      <c r="AG358" s="15">
        <v>264</v>
      </c>
      <c r="AH358" s="15" t="s">
        <v>88</v>
      </c>
      <c r="AI358" s="15" t="s">
        <v>88</v>
      </c>
      <c r="AJ358" s="15" t="e">
        <v>#VALUE!</v>
      </c>
      <c r="AK358" s="15" t="s">
        <v>88</v>
      </c>
      <c r="AL358" s="15">
        <v>4534</v>
      </c>
      <c r="AM358" s="15">
        <v>950</v>
      </c>
      <c r="AN358" s="15">
        <v>309</v>
      </c>
      <c r="AO358" s="15" t="e">
        <v>#VALUE!</v>
      </c>
      <c r="AP358" s="15">
        <v>49</v>
      </c>
      <c r="AQ358" s="15" t="s">
        <v>88</v>
      </c>
      <c r="AR358" s="15" t="s">
        <v>88</v>
      </c>
      <c r="AS358" s="15" t="s">
        <v>88</v>
      </c>
      <c r="AT358" s="15" t="s">
        <v>88</v>
      </c>
      <c r="AU358" s="15" t="s">
        <v>88</v>
      </c>
      <c r="AV358" s="15" t="s">
        <v>88</v>
      </c>
      <c r="AW358" s="15" t="s">
        <v>88</v>
      </c>
      <c r="AX358" s="15" t="s">
        <v>88</v>
      </c>
      <c r="AY358" s="15" t="s">
        <v>88</v>
      </c>
      <c r="AZ358" s="15" t="s">
        <v>88</v>
      </c>
      <c r="BA358" s="15" t="s">
        <v>88</v>
      </c>
      <c r="BB358" s="15" t="s">
        <v>88</v>
      </c>
      <c r="BC358" s="15" t="s">
        <v>88</v>
      </c>
      <c r="BD358" s="15" t="s">
        <v>88</v>
      </c>
      <c r="BE358" s="15" t="s">
        <v>88</v>
      </c>
      <c r="BF358" s="15" t="s">
        <v>88</v>
      </c>
      <c r="BG358" s="15" t="s">
        <v>88</v>
      </c>
      <c r="BH358" s="15" t="s">
        <v>88</v>
      </c>
      <c r="BI358" s="15" t="s">
        <v>88</v>
      </c>
      <c r="BJ358" s="15" t="s">
        <v>88</v>
      </c>
      <c r="BK358" s="15" t="s">
        <v>88</v>
      </c>
      <c r="BL358" s="15" t="s">
        <v>88</v>
      </c>
      <c r="BM358" s="15" t="s">
        <v>88</v>
      </c>
      <c r="BN358" s="15">
        <v>3.84</v>
      </c>
      <c r="BO358" s="15">
        <v>1.71</v>
      </c>
      <c r="BP358" s="15">
        <v>1.0900000000000001</v>
      </c>
      <c r="BQ358" s="15" t="s">
        <v>88</v>
      </c>
      <c r="BR358" s="15" t="s">
        <v>88</v>
      </c>
      <c r="BS358" s="15" t="s">
        <v>88</v>
      </c>
      <c r="BT358" s="12">
        <f t="shared" si="12"/>
        <v>35.480516451947999</v>
      </c>
      <c r="BU358" s="12">
        <f t="shared" si="13"/>
        <v>7.2906712709328003</v>
      </c>
      <c r="BV358" s="19">
        <v>44153</v>
      </c>
      <c r="BW358" s="13"/>
      <c r="BX358" s="13"/>
    </row>
    <row r="359" spans="1:76" ht="30" customHeight="1" x14ac:dyDescent="0.2">
      <c r="A359" s="15">
        <v>2020</v>
      </c>
      <c r="B359" s="15" t="s">
        <v>532</v>
      </c>
      <c r="C359" s="15" t="s">
        <v>389</v>
      </c>
      <c r="D359" s="8">
        <v>91</v>
      </c>
      <c r="E359" s="14" t="s">
        <v>408</v>
      </c>
      <c r="F359" s="7" t="s">
        <v>135</v>
      </c>
      <c r="G359" s="6">
        <v>2</v>
      </c>
      <c r="H359" s="6" t="s">
        <v>79</v>
      </c>
      <c r="I359" s="6">
        <v>26</v>
      </c>
      <c r="J359" s="6" t="s">
        <v>80</v>
      </c>
      <c r="K359" s="6">
        <v>2619</v>
      </c>
      <c r="L359" s="6" t="s">
        <v>696</v>
      </c>
      <c r="M359" s="6" t="s">
        <v>390</v>
      </c>
      <c r="N359" s="6" t="s">
        <v>391</v>
      </c>
      <c r="O359" s="6" t="s">
        <v>700</v>
      </c>
      <c r="P359" s="6" t="s">
        <v>417</v>
      </c>
      <c r="Q359" s="6" t="s">
        <v>846</v>
      </c>
      <c r="R359" s="6" t="s">
        <v>95</v>
      </c>
      <c r="S359" s="19">
        <v>44139</v>
      </c>
      <c r="T359" s="20">
        <v>1</v>
      </c>
      <c r="U359" s="20">
        <v>1.2</v>
      </c>
      <c r="V359" s="15">
        <v>5.52</v>
      </c>
      <c r="W359" s="15">
        <v>5.23</v>
      </c>
      <c r="X359" s="15">
        <v>5.6</v>
      </c>
      <c r="Y359" s="15">
        <v>451</v>
      </c>
      <c r="Z359" s="15">
        <v>502</v>
      </c>
      <c r="AA359" s="15">
        <v>25.4</v>
      </c>
      <c r="AB359" s="15">
        <v>26</v>
      </c>
      <c r="AC359" s="15">
        <v>3264</v>
      </c>
      <c r="AD359" s="15">
        <v>2400</v>
      </c>
      <c r="AE359" s="15" t="s">
        <v>88</v>
      </c>
      <c r="AF359" s="15" t="s">
        <v>88</v>
      </c>
      <c r="AG359" s="15" t="s">
        <v>89</v>
      </c>
      <c r="AH359" s="15" t="s">
        <v>88</v>
      </c>
      <c r="AI359" s="15" t="s">
        <v>88</v>
      </c>
      <c r="AJ359" s="15" t="e">
        <v>#VALUE!</v>
      </c>
      <c r="AK359" s="15" t="s">
        <v>88</v>
      </c>
      <c r="AL359" s="15">
        <v>454</v>
      </c>
      <c r="AM359" s="15" t="s">
        <v>690</v>
      </c>
      <c r="AN359" s="15">
        <v>34.9</v>
      </c>
      <c r="AO359" s="15" t="e">
        <v>#VALUE!</v>
      </c>
      <c r="AP359" s="15">
        <v>10</v>
      </c>
      <c r="AQ359" s="15" t="s">
        <v>88</v>
      </c>
      <c r="AR359" s="15" t="s">
        <v>88</v>
      </c>
      <c r="AS359" s="15" t="s">
        <v>88</v>
      </c>
      <c r="AT359" s="15" t="s">
        <v>88</v>
      </c>
      <c r="AU359" s="15" t="s">
        <v>88</v>
      </c>
      <c r="AV359" s="15" t="s">
        <v>88</v>
      </c>
      <c r="AW359" s="15" t="s">
        <v>88</v>
      </c>
      <c r="AX359" s="15" t="s">
        <v>88</v>
      </c>
      <c r="AY359" s="15" t="s">
        <v>88</v>
      </c>
      <c r="AZ359" s="15" t="s">
        <v>88</v>
      </c>
      <c r="BA359" s="15" t="s">
        <v>88</v>
      </c>
      <c r="BB359" s="15" t="s">
        <v>88</v>
      </c>
      <c r="BC359" s="15" t="s">
        <v>88</v>
      </c>
      <c r="BD359" s="15" t="s">
        <v>88</v>
      </c>
      <c r="BE359" s="15" t="s">
        <v>88</v>
      </c>
      <c r="BF359" s="15" t="s">
        <v>88</v>
      </c>
      <c r="BG359" s="15" t="s">
        <v>88</v>
      </c>
      <c r="BH359" s="15" t="s">
        <v>88</v>
      </c>
      <c r="BI359" s="15" t="s">
        <v>88</v>
      </c>
      <c r="BJ359" s="15" t="s">
        <v>88</v>
      </c>
      <c r="BK359" s="15" t="s">
        <v>88</v>
      </c>
      <c r="BL359" s="15" t="s">
        <v>88</v>
      </c>
      <c r="BM359" s="15" t="s">
        <v>88</v>
      </c>
      <c r="BN359" s="15">
        <v>5.26</v>
      </c>
      <c r="BO359" s="15">
        <v>1.54</v>
      </c>
      <c r="BP359" s="23">
        <v>0.49</v>
      </c>
      <c r="BQ359" s="15" t="s">
        <v>88</v>
      </c>
      <c r="BR359" s="15" t="s">
        <v>88</v>
      </c>
      <c r="BS359" s="15" t="s">
        <v>88</v>
      </c>
      <c r="BT359" s="12">
        <f t="shared" si="12"/>
        <v>10.368</v>
      </c>
      <c r="BU359" s="12">
        <f t="shared" si="13"/>
        <v>1.9612799999999997</v>
      </c>
      <c r="BV359" s="19">
        <v>44155</v>
      </c>
      <c r="BW359" s="13"/>
      <c r="BX359" s="13"/>
    </row>
    <row r="360" spans="1:76" ht="30" customHeight="1" x14ac:dyDescent="0.2">
      <c r="A360" s="16">
        <v>2020</v>
      </c>
      <c r="B360" s="15" t="s">
        <v>532</v>
      </c>
      <c r="C360" s="15" t="s">
        <v>389</v>
      </c>
      <c r="D360" s="8">
        <v>209</v>
      </c>
      <c r="E360" s="14" t="s">
        <v>384</v>
      </c>
      <c r="F360" s="7" t="s">
        <v>135</v>
      </c>
      <c r="G360" s="6">
        <v>2</v>
      </c>
      <c r="H360" s="6" t="s">
        <v>79</v>
      </c>
      <c r="I360" s="6">
        <v>26</v>
      </c>
      <c r="J360" s="6" t="s">
        <v>80</v>
      </c>
      <c r="K360" s="6">
        <v>2621</v>
      </c>
      <c r="L360" s="6" t="s">
        <v>701</v>
      </c>
      <c r="M360" s="6" t="s">
        <v>153</v>
      </c>
      <c r="N360" s="6" t="s">
        <v>154</v>
      </c>
      <c r="O360" s="6" t="s">
        <v>847</v>
      </c>
      <c r="P360" s="6" t="s">
        <v>442</v>
      </c>
      <c r="Q360" s="6" t="s">
        <v>848</v>
      </c>
      <c r="R360" s="6" t="s">
        <v>442</v>
      </c>
      <c r="S360" s="19">
        <v>44134</v>
      </c>
      <c r="T360" s="20">
        <v>3.25</v>
      </c>
      <c r="U360" s="20">
        <v>0.54</v>
      </c>
      <c r="V360" s="15">
        <v>5.52</v>
      </c>
      <c r="W360" s="15">
        <v>5.32</v>
      </c>
      <c r="X360" s="15">
        <v>7.54</v>
      </c>
      <c r="Y360" s="15">
        <v>255</v>
      </c>
      <c r="Z360" s="15">
        <v>669</v>
      </c>
      <c r="AA360" s="15">
        <v>19.5</v>
      </c>
      <c r="AB360" s="15">
        <v>22.4</v>
      </c>
      <c r="AC360" s="15">
        <v>12200</v>
      </c>
      <c r="AD360" s="15">
        <v>6428</v>
      </c>
      <c r="AE360" s="15" t="s">
        <v>88</v>
      </c>
      <c r="AF360" s="15" t="s">
        <v>88</v>
      </c>
      <c r="AG360" s="15" t="s">
        <v>89</v>
      </c>
      <c r="AH360" s="15" t="s">
        <v>88</v>
      </c>
      <c r="AI360" s="15" t="s">
        <v>88</v>
      </c>
      <c r="AJ360" s="15" t="e">
        <v>#VALUE!</v>
      </c>
      <c r="AK360" s="15" t="s">
        <v>88</v>
      </c>
      <c r="AL360" s="15">
        <v>1172</v>
      </c>
      <c r="AM360" s="15">
        <v>300</v>
      </c>
      <c r="AN360" s="15">
        <v>79.400000000000006</v>
      </c>
      <c r="AO360" s="15" t="e">
        <v>#VALUE!</v>
      </c>
      <c r="AP360" s="15">
        <v>12.9</v>
      </c>
      <c r="AQ360" s="15" t="s">
        <v>88</v>
      </c>
      <c r="AR360" s="15" t="s">
        <v>88</v>
      </c>
      <c r="AS360" s="15" t="s">
        <v>88</v>
      </c>
      <c r="AT360" s="15" t="s">
        <v>88</v>
      </c>
      <c r="AU360" s="15" t="s">
        <v>88</v>
      </c>
      <c r="AV360" s="15" t="s">
        <v>88</v>
      </c>
      <c r="AW360" s="15" t="s">
        <v>88</v>
      </c>
      <c r="AX360" s="15" t="s">
        <v>88</v>
      </c>
      <c r="AY360" s="15" t="s">
        <v>88</v>
      </c>
      <c r="AZ360" s="15" t="s">
        <v>88</v>
      </c>
      <c r="BA360" s="15" t="s">
        <v>88</v>
      </c>
      <c r="BB360" s="15" t="s">
        <v>88</v>
      </c>
      <c r="BC360" s="15" t="s">
        <v>88</v>
      </c>
      <c r="BD360" s="15" t="s">
        <v>88</v>
      </c>
      <c r="BE360" s="15" t="s">
        <v>88</v>
      </c>
      <c r="BF360" s="15" t="s">
        <v>88</v>
      </c>
      <c r="BG360" s="15" t="s">
        <v>88</v>
      </c>
      <c r="BH360" s="15" t="s">
        <v>88</v>
      </c>
      <c r="BI360" s="15" t="s">
        <v>88</v>
      </c>
      <c r="BJ360" s="15" t="s">
        <v>88</v>
      </c>
      <c r="BK360" s="15" t="s">
        <v>88</v>
      </c>
      <c r="BL360" s="15" t="s">
        <v>88</v>
      </c>
      <c r="BM360" s="15" t="s">
        <v>88</v>
      </c>
      <c r="BN360" s="15">
        <v>5.42</v>
      </c>
      <c r="BO360" s="20">
        <v>1.6</v>
      </c>
      <c r="BP360" s="15">
        <v>0.61199999999999999</v>
      </c>
      <c r="BQ360" s="15" t="s">
        <v>88</v>
      </c>
      <c r="BR360" s="15" t="s">
        <v>88</v>
      </c>
      <c r="BS360" s="15" t="s">
        <v>88</v>
      </c>
      <c r="BT360" s="12">
        <f t="shared" si="12"/>
        <v>40.612104000000002</v>
      </c>
      <c r="BU360" s="12">
        <f t="shared" si="13"/>
        <v>7.4046960000000004</v>
      </c>
      <c r="BV360" s="19">
        <v>44153</v>
      </c>
      <c r="BW360" s="13"/>
      <c r="BX360" s="13"/>
    </row>
    <row r="361" spans="1:76" ht="30" customHeight="1" x14ac:dyDescent="0.2">
      <c r="A361" s="16">
        <v>2020</v>
      </c>
      <c r="B361" s="15" t="s">
        <v>532</v>
      </c>
      <c r="C361" s="15" t="s">
        <v>389</v>
      </c>
      <c r="D361" s="8">
        <v>34</v>
      </c>
      <c r="E361" s="15" t="s">
        <v>134</v>
      </c>
      <c r="F361" s="7" t="s">
        <v>135</v>
      </c>
      <c r="G361" s="6">
        <v>2</v>
      </c>
      <c r="H361" s="6" t="s">
        <v>79</v>
      </c>
      <c r="I361" s="6">
        <v>26</v>
      </c>
      <c r="J361" s="6" t="s">
        <v>80</v>
      </c>
      <c r="K361" s="6">
        <v>2619</v>
      </c>
      <c r="L361" s="6" t="s">
        <v>696</v>
      </c>
      <c r="M361" s="6" t="s">
        <v>390</v>
      </c>
      <c r="N361" s="6" t="s">
        <v>391</v>
      </c>
      <c r="O361" s="6" t="s">
        <v>843</v>
      </c>
      <c r="P361" s="6" t="s">
        <v>410</v>
      </c>
      <c r="Q361" s="6" t="s">
        <v>411</v>
      </c>
      <c r="R361" s="6" t="s">
        <v>410</v>
      </c>
      <c r="S361" s="19">
        <v>44134</v>
      </c>
      <c r="T361" s="20">
        <v>1.75</v>
      </c>
      <c r="U361" s="20">
        <v>2.75</v>
      </c>
      <c r="V361" s="15">
        <v>4.84</v>
      </c>
      <c r="W361" s="15">
        <v>4.51</v>
      </c>
      <c r="X361" s="15">
        <v>5.83</v>
      </c>
      <c r="Y361" s="15">
        <v>110</v>
      </c>
      <c r="Z361" s="15">
        <v>300</v>
      </c>
      <c r="AA361" s="15">
        <v>20.5</v>
      </c>
      <c r="AB361" s="15">
        <v>20.2</v>
      </c>
      <c r="AC361" s="15">
        <v>1257</v>
      </c>
      <c r="AD361" s="15">
        <v>689</v>
      </c>
      <c r="AE361" s="15" t="s">
        <v>88</v>
      </c>
      <c r="AF361" s="15" t="s">
        <v>88</v>
      </c>
      <c r="AG361" s="15" t="s">
        <v>89</v>
      </c>
      <c r="AH361" s="15" t="s">
        <v>88</v>
      </c>
      <c r="AI361" s="15" t="s">
        <v>88</v>
      </c>
      <c r="AJ361" s="15" t="e">
        <v>#VALUE!</v>
      </c>
      <c r="AK361" s="15" t="s">
        <v>88</v>
      </c>
      <c r="AL361" s="15">
        <v>395</v>
      </c>
      <c r="AM361" s="15" t="s">
        <v>690</v>
      </c>
      <c r="AN361" s="15">
        <v>18.7</v>
      </c>
      <c r="AO361" s="15" t="e">
        <v>#VALUE!</v>
      </c>
      <c r="AP361" s="15">
        <v>5.82</v>
      </c>
      <c r="AQ361" s="15" t="s">
        <v>88</v>
      </c>
      <c r="AR361" s="15" t="s">
        <v>88</v>
      </c>
      <c r="AS361" s="15" t="s">
        <v>88</v>
      </c>
      <c r="AT361" s="15" t="s">
        <v>88</v>
      </c>
      <c r="AU361" s="15" t="s">
        <v>88</v>
      </c>
      <c r="AV361" s="15" t="s">
        <v>88</v>
      </c>
      <c r="AW361" s="15" t="s">
        <v>88</v>
      </c>
      <c r="AX361" s="15" t="s">
        <v>88</v>
      </c>
      <c r="AY361" s="15" t="s">
        <v>88</v>
      </c>
      <c r="AZ361" s="15" t="s">
        <v>88</v>
      </c>
      <c r="BA361" s="15" t="s">
        <v>88</v>
      </c>
      <c r="BB361" s="15" t="s">
        <v>88</v>
      </c>
      <c r="BC361" s="15" t="s">
        <v>88</v>
      </c>
      <c r="BD361" s="15" t="s">
        <v>88</v>
      </c>
      <c r="BE361" s="15" t="s">
        <v>88</v>
      </c>
      <c r="BF361" s="15" t="s">
        <v>88</v>
      </c>
      <c r="BG361" s="15" t="s">
        <v>88</v>
      </c>
      <c r="BH361" s="15" t="s">
        <v>88</v>
      </c>
      <c r="BI361" s="15" t="s">
        <v>88</v>
      </c>
      <c r="BJ361" s="15" t="s">
        <v>88</v>
      </c>
      <c r="BK361" s="15" t="s">
        <v>88</v>
      </c>
      <c r="BL361" s="15" t="s">
        <v>88</v>
      </c>
      <c r="BM361" s="15" t="s">
        <v>88</v>
      </c>
      <c r="BN361" s="15">
        <v>0.90600000000000003</v>
      </c>
      <c r="BO361" s="15">
        <v>0.252</v>
      </c>
      <c r="BP361" s="15">
        <v>8.5999999999999993E-2</v>
      </c>
      <c r="BQ361" s="15" t="s">
        <v>88</v>
      </c>
      <c r="BR361" s="15" t="s">
        <v>88</v>
      </c>
      <c r="BS361" s="15" t="s">
        <v>88</v>
      </c>
      <c r="BT361" s="12">
        <f t="shared" si="12"/>
        <v>11.936925</v>
      </c>
      <c r="BU361" s="12">
        <f t="shared" si="13"/>
        <v>6.843375</v>
      </c>
      <c r="BV361" s="19">
        <v>44153</v>
      </c>
      <c r="BW361" s="13"/>
      <c r="BX361" s="13"/>
    </row>
    <row r="362" spans="1:76" ht="30" customHeight="1" x14ac:dyDescent="0.2">
      <c r="A362" s="15">
        <v>2020</v>
      </c>
      <c r="B362" s="15" t="s">
        <v>532</v>
      </c>
      <c r="C362" s="15" t="s">
        <v>389</v>
      </c>
      <c r="D362" s="8">
        <v>809</v>
      </c>
      <c r="E362" s="14" t="s">
        <v>384</v>
      </c>
      <c r="F362" s="7" t="s">
        <v>78</v>
      </c>
      <c r="G362" s="6">
        <v>2</v>
      </c>
      <c r="H362" s="6" t="s">
        <v>79</v>
      </c>
      <c r="I362" s="6">
        <v>26</v>
      </c>
      <c r="J362" s="6" t="s">
        <v>80</v>
      </c>
      <c r="K362" s="6">
        <v>2620</v>
      </c>
      <c r="L362" s="6" t="s">
        <v>667</v>
      </c>
      <c r="M362" s="6" t="s">
        <v>82</v>
      </c>
      <c r="N362" s="6" t="s">
        <v>721</v>
      </c>
      <c r="O362" s="6" t="s">
        <v>849</v>
      </c>
      <c r="P362" s="6" t="s">
        <v>850</v>
      </c>
      <c r="Q362" s="6" t="s">
        <v>851</v>
      </c>
      <c r="R362" s="6" t="s">
        <v>852</v>
      </c>
      <c r="S362" s="19">
        <v>44134</v>
      </c>
      <c r="T362" s="20">
        <v>1.083334</v>
      </c>
      <c r="U362" s="20">
        <v>0.4</v>
      </c>
      <c r="V362" s="15">
        <v>6.71</v>
      </c>
      <c r="W362" s="15">
        <v>6.43</v>
      </c>
      <c r="X362" s="15">
        <v>6.7</v>
      </c>
      <c r="Y362" s="15">
        <v>540</v>
      </c>
      <c r="Z362" s="15">
        <v>735</v>
      </c>
      <c r="AA362" s="15">
        <v>19.7</v>
      </c>
      <c r="AB362" s="15">
        <v>20.6</v>
      </c>
      <c r="AC362" s="15">
        <v>4761</v>
      </c>
      <c r="AD362" s="15">
        <v>3518</v>
      </c>
      <c r="AE362" s="15" t="s">
        <v>88</v>
      </c>
      <c r="AF362" s="15" t="s">
        <v>88</v>
      </c>
      <c r="AG362" s="15">
        <v>91</v>
      </c>
      <c r="AH362" s="15" t="s">
        <v>88</v>
      </c>
      <c r="AI362" s="15" t="s">
        <v>88</v>
      </c>
      <c r="AJ362" s="15" t="e">
        <v>#VALUE!</v>
      </c>
      <c r="AK362" s="15" t="s">
        <v>88</v>
      </c>
      <c r="AL362" s="15">
        <v>562</v>
      </c>
      <c r="AM362" s="15">
        <v>25</v>
      </c>
      <c r="AN362" s="15">
        <v>33.700000000000003</v>
      </c>
      <c r="AO362" s="15" t="e">
        <v>#VALUE!</v>
      </c>
      <c r="AP362" s="15">
        <v>11.4</v>
      </c>
      <c r="AQ362" s="15" t="s">
        <v>88</v>
      </c>
      <c r="AR362" s="15" t="s">
        <v>88</v>
      </c>
      <c r="AS362" s="15" t="s">
        <v>88</v>
      </c>
      <c r="AT362" s="15" t="s">
        <v>88</v>
      </c>
      <c r="AU362" s="15" t="s">
        <v>88</v>
      </c>
      <c r="AV362" s="15" t="s">
        <v>88</v>
      </c>
      <c r="AW362" s="15" t="s">
        <v>88</v>
      </c>
      <c r="AX362" s="15" t="s">
        <v>88</v>
      </c>
      <c r="AY362" s="15" t="s">
        <v>88</v>
      </c>
      <c r="AZ362" s="15" t="s">
        <v>88</v>
      </c>
      <c r="BA362" s="15" t="s">
        <v>88</v>
      </c>
      <c r="BB362" s="15" t="s">
        <v>88</v>
      </c>
      <c r="BC362" s="15" t="s">
        <v>88</v>
      </c>
      <c r="BD362" s="15" t="s">
        <v>88</v>
      </c>
      <c r="BE362" s="15" t="s">
        <v>88</v>
      </c>
      <c r="BF362" s="15" t="s">
        <v>88</v>
      </c>
      <c r="BG362" s="15" t="s">
        <v>88</v>
      </c>
      <c r="BH362" s="15" t="s">
        <v>88</v>
      </c>
      <c r="BI362" s="15" t="s">
        <v>88</v>
      </c>
      <c r="BJ362" s="15" t="s">
        <v>88</v>
      </c>
      <c r="BK362" s="15" t="s">
        <v>88</v>
      </c>
      <c r="BL362" s="15" t="s">
        <v>88</v>
      </c>
      <c r="BM362" s="15" t="s">
        <v>88</v>
      </c>
      <c r="BN362" s="15">
        <v>4.45</v>
      </c>
      <c r="BO362" s="15">
        <v>2.0299999999999998</v>
      </c>
      <c r="BP362" s="15">
        <v>1.27</v>
      </c>
      <c r="BQ362" s="15" t="s">
        <v>88</v>
      </c>
      <c r="BR362" s="15" t="s">
        <v>88</v>
      </c>
      <c r="BS362" s="15" t="s">
        <v>88</v>
      </c>
      <c r="BT362" s="12">
        <f t="shared" si="12"/>
        <v>5.4880833772799997</v>
      </c>
      <c r="BU362" s="12">
        <f t="shared" si="13"/>
        <v>0.87672053952000006</v>
      </c>
      <c r="BV362" s="19">
        <v>44153</v>
      </c>
      <c r="BW362" s="13"/>
      <c r="BX362" s="13"/>
    </row>
    <row r="363" spans="1:76" ht="30" customHeight="1" x14ac:dyDescent="0.2">
      <c r="A363" s="16">
        <v>2020</v>
      </c>
      <c r="B363" s="15" t="s">
        <v>532</v>
      </c>
      <c r="C363" s="15" t="s">
        <v>389</v>
      </c>
      <c r="D363" s="8">
        <v>642</v>
      </c>
      <c r="E363" s="14" t="s">
        <v>144</v>
      </c>
      <c r="F363" s="7" t="s">
        <v>135</v>
      </c>
      <c r="G363" s="6">
        <v>2</v>
      </c>
      <c r="H363" s="6" t="s">
        <v>79</v>
      </c>
      <c r="I363" s="6">
        <v>26</v>
      </c>
      <c r="J363" s="6" t="s">
        <v>80</v>
      </c>
      <c r="K363" s="6">
        <v>2619</v>
      </c>
      <c r="L363" s="6" t="s">
        <v>696</v>
      </c>
      <c r="M363" s="6" t="s">
        <v>390</v>
      </c>
      <c r="N363" s="6" t="s">
        <v>391</v>
      </c>
      <c r="O363" s="6" t="s">
        <v>739</v>
      </c>
      <c r="P363" s="6" t="s">
        <v>146</v>
      </c>
      <c r="Q363" s="6" t="s">
        <v>147</v>
      </c>
      <c r="R363" s="6" t="s">
        <v>148</v>
      </c>
      <c r="S363" s="19">
        <v>44139</v>
      </c>
      <c r="T363" s="20">
        <v>2</v>
      </c>
      <c r="U363" s="20">
        <v>0.81</v>
      </c>
      <c r="V363" s="15">
        <v>3.52</v>
      </c>
      <c r="W363" s="15">
        <v>3.44</v>
      </c>
      <c r="X363" s="15">
        <v>3.8</v>
      </c>
      <c r="Y363" s="15">
        <v>935</v>
      </c>
      <c r="Z363" s="15">
        <v>2087</v>
      </c>
      <c r="AA363" s="15">
        <v>25</v>
      </c>
      <c r="AB363" s="15">
        <v>25.6</v>
      </c>
      <c r="AC363" s="15">
        <v>20312</v>
      </c>
      <c r="AD363" s="15">
        <v>12630</v>
      </c>
      <c r="AE363" s="15" t="s">
        <v>88</v>
      </c>
      <c r="AF363" s="15" t="s">
        <v>88</v>
      </c>
      <c r="AG363" s="15">
        <v>39</v>
      </c>
      <c r="AH363" s="15" t="s">
        <v>88</v>
      </c>
      <c r="AI363" s="15" t="s">
        <v>88</v>
      </c>
      <c r="AJ363" s="15" t="e">
        <v>#VALUE!</v>
      </c>
      <c r="AK363" s="15" t="s">
        <v>88</v>
      </c>
      <c r="AL363" s="15">
        <v>3795</v>
      </c>
      <c r="AM363" s="15" t="s">
        <v>690</v>
      </c>
      <c r="AN363" s="15">
        <v>193</v>
      </c>
      <c r="AO363" s="15" t="e">
        <v>#VALUE!</v>
      </c>
      <c r="AP363" s="15">
        <v>35.5</v>
      </c>
      <c r="AQ363" s="15" t="s">
        <v>88</v>
      </c>
      <c r="AR363" s="15" t="s">
        <v>88</v>
      </c>
      <c r="AS363" s="15" t="s">
        <v>88</v>
      </c>
      <c r="AT363" s="15" t="s">
        <v>88</v>
      </c>
      <c r="AU363" s="15" t="s">
        <v>88</v>
      </c>
      <c r="AV363" s="15" t="s">
        <v>88</v>
      </c>
      <c r="AW363" s="15" t="s">
        <v>88</v>
      </c>
      <c r="AX363" s="15" t="s">
        <v>88</v>
      </c>
      <c r="AY363" s="15" t="s">
        <v>88</v>
      </c>
      <c r="AZ363" s="15" t="s">
        <v>88</v>
      </c>
      <c r="BA363" s="15" t="s">
        <v>88</v>
      </c>
      <c r="BB363" s="15" t="s">
        <v>88</v>
      </c>
      <c r="BC363" s="15" t="s">
        <v>88</v>
      </c>
      <c r="BD363" s="15" t="s">
        <v>88</v>
      </c>
      <c r="BE363" s="15" t="s">
        <v>88</v>
      </c>
      <c r="BF363" s="15" t="s">
        <v>88</v>
      </c>
      <c r="BG363" s="15" t="s">
        <v>88</v>
      </c>
      <c r="BH363" s="15" t="s">
        <v>88</v>
      </c>
      <c r="BI363" s="15" t="s">
        <v>88</v>
      </c>
      <c r="BJ363" s="15" t="s">
        <v>88</v>
      </c>
      <c r="BK363" s="15" t="s">
        <v>88</v>
      </c>
      <c r="BL363" s="15" t="s">
        <v>88</v>
      </c>
      <c r="BM363" s="15" t="s">
        <v>88</v>
      </c>
      <c r="BN363" s="15">
        <v>18.2</v>
      </c>
      <c r="BO363" s="15">
        <v>7.34</v>
      </c>
      <c r="BP363" s="15">
        <v>2.7</v>
      </c>
      <c r="BQ363" s="15" t="s">
        <v>88</v>
      </c>
      <c r="BR363" s="15" t="s">
        <v>88</v>
      </c>
      <c r="BS363" s="15" t="s">
        <v>88</v>
      </c>
      <c r="BT363" s="12">
        <f t="shared" si="12"/>
        <v>73.658160000000009</v>
      </c>
      <c r="BU363" s="12">
        <f t="shared" si="13"/>
        <v>22.132440000000003</v>
      </c>
      <c r="BV363" s="19">
        <v>44158</v>
      </c>
      <c r="BW363" s="13"/>
      <c r="BX363" s="13"/>
    </row>
    <row r="364" spans="1:76" ht="30" customHeight="1" x14ac:dyDescent="0.2">
      <c r="A364" s="16">
        <v>2020</v>
      </c>
      <c r="B364" s="15" t="s">
        <v>532</v>
      </c>
      <c r="C364" s="15" t="s">
        <v>389</v>
      </c>
      <c r="D364" s="8">
        <v>282</v>
      </c>
      <c r="E364" s="14" t="s">
        <v>106</v>
      </c>
      <c r="F364" s="14" t="s">
        <v>107</v>
      </c>
      <c r="G364" s="6">
        <v>2</v>
      </c>
      <c r="H364" s="6" t="s">
        <v>79</v>
      </c>
      <c r="I364" s="6">
        <v>26</v>
      </c>
      <c r="J364" s="6" t="s">
        <v>80</v>
      </c>
      <c r="K364" s="6">
        <v>2620</v>
      </c>
      <c r="L364" s="6" t="s">
        <v>667</v>
      </c>
      <c r="M364" s="6" t="s">
        <v>82</v>
      </c>
      <c r="N364" s="6" t="s">
        <v>721</v>
      </c>
      <c r="O364" s="6" t="s">
        <v>776</v>
      </c>
      <c r="P364" s="6" t="s">
        <v>448</v>
      </c>
      <c r="Q364" s="6" t="s">
        <v>449</v>
      </c>
      <c r="R364" s="6" t="s">
        <v>450</v>
      </c>
      <c r="S364" s="19">
        <v>44134</v>
      </c>
      <c r="T364" s="20">
        <v>3</v>
      </c>
      <c r="U364" s="20">
        <v>0.19</v>
      </c>
      <c r="V364" s="15">
        <v>4.5999999999999996</v>
      </c>
      <c r="W364" s="15">
        <v>3.08</v>
      </c>
      <c r="X364" s="15">
        <v>4.8</v>
      </c>
      <c r="Y364" s="15">
        <v>600</v>
      </c>
      <c r="Z364" s="15">
        <v>705</v>
      </c>
      <c r="AA364" s="15">
        <v>22</v>
      </c>
      <c r="AB364" s="15">
        <v>24</v>
      </c>
      <c r="AC364" s="15">
        <v>4786</v>
      </c>
      <c r="AD364" s="15">
        <v>3578</v>
      </c>
      <c r="AE364" s="15" t="s">
        <v>88</v>
      </c>
      <c r="AF364" s="15" t="s">
        <v>88</v>
      </c>
      <c r="AG364" s="15">
        <v>23</v>
      </c>
      <c r="AH364" s="15" t="s">
        <v>88</v>
      </c>
      <c r="AI364" s="15" t="s">
        <v>88</v>
      </c>
      <c r="AJ364" s="15" t="e">
        <v>#VALUE!</v>
      </c>
      <c r="AK364" s="15" t="s">
        <v>88</v>
      </c>
      <c r="AL364" s="15">
        <v>477</v>
      </c>
      <c r="AM364" s="15">
        <v>20</v>
      </c>
      <c r="AN364" s="15">
        <v>34.700000000000003</v>
      </c>
      <c r="AO364" s="15" t="e">
        <v>#VALUE!</v>
      </c>
      <c r="AP364" s="15">
        <v>10.5</v>
      </c>
      <c r="AQ364" s="15" t="s">
        <v>88</v>
      </c>
      <c r="AR364" s="15" t="s">
        <v>88</v>
      </c>
      <c r="AS364" s="15" t="s">
        <v>88</v>
      </c>
      <c r="AT364" s="15" t="s">
        <v>88</v>
      </c>
      <c r="AU364" s="15" t="s">
        <v>88</v>
      </c>
      <c r="AV364" s="15" t="s">
        <v>88</v>
      </c>
      <c r="AW364" s="15" t="s">
        <v>88</v>
      </c>
      <c r="AX364" s="15" t="s">
        <v>88</v>
      </c>
      <c r="AY364" s="15" t="s">
        <v>88</v>
      </c>
      <c r="AZ364" s="15" t="s">
        <v>88</v>
      </c>
      <c r="BA364" s="15" t="s">
        <v>88</v>
      </c>
      <c r="BB364" s="15" t="s">
        <v>88</v>
      </c>
      <c r="BC364" s="15" t="s">
        <v>88</v>
      </c>
      <c r="BD364" s="15" t="s">
        <v>88</v>
      </c>
      <c r="BE364" s="15" t="s">
        <v>88</v>
      </c>
      <c r="BF364" s="15" t="s">
        <v>88</v>
      </c>
      <c r="BG364" s="15" t="s">
        <v>88</v>
      </c>
      <c r="BH364" s="15" t="s">
        <v>88</v>
      </c>
      <c r="BI364" s="15" t="s">
        <v>88</v>
      </c>
      <c r="BJ364" s="15" t="s">
        <v>88</v>
      </c>
      <c r="BK364" s="15" t="s">
        <v>88</v>
      </c>
      <c r="BL364" s="15" t="s">
        <v>88</v>
      </c>
      <c r="BM364" s="15" t="s">
        <v>88</v>
      </c>
      <c r="BN364" s="15">
        <v>5.72</v>
      </c>
      <c r="BO364" s="15">
        <v>1.73</v>
      </c>
      <c r="BP364" s="23">
        <v>0.74</v>
      </c>
      <c r="BQ364" s="15" t="s">
        <v>88</v>
      </c>
      <c r="BR364" s="15" t="s">
        <v>88</v>
      </c>
      <c r="BS364" s="15" t="s">
        <v>88</v>
      </c>
      <c r="BT364" s="12">
        <f t="shared" si="12"/>
        <v>7.3420560000000012</v>
      </c>
      <c r="BU364" s="12">
        <f t="shared" si="13"/>
        <v>0.97880400000000012</v>
      </c>
      <c r="BV364" s="19">
        <v>44153</v>
      </c>
      <c r="BW364" s="13"/>
      <c r="BX364" s="13"/>
    </row>
    <row r="365" spans="1:76" ht="30" customHeight="1" x14ac:dyDescent="0.2">
      <c r="A365" s="15">
        <v>2020</v>
      </c>
      <c r="B365" s="15" t="s">
        <v>532</v>
      </c>
      <c r="C365" s="15" t="s">
        <v>389</v>
      </c>
      <c r="D365" s="8">
        <v>101</v>
      </c>
      <c r="E365" s="14" t="s">
        <v>395</v>
      </c>
      <c r="F365" s="7" t="s">
        <v>135</v>
      </c>
      <c r="G365" s="6">
        <v>2</v>
      </c>
      <c r="H365" s="6" t="s">
        <v>79</v>
      </c>
      <c r="I365" s="6">
        <v>26</v>
      </c>
      <c r="J365" s="6" t="s">
        <v>80</v>
      </c>
      <c r="K365" s="6">
        <v>2619</v>
      </c>
      <c r="L365" s="6" t="s">
        <v>696</v>
      </c>
      <c r="M365" s="6" t="s">
        <v>390</v>
      </c>
      <c r="N365" s="6" t="s">
        <v>391</v>
      </c>
      <c r="O365" s="6" t="s">
        <v>699</v>
      </c>
      <c r="P365" s="6" t="s">
        <v>431</v>
      </c>
      <c r="Q365" s="6" t="s">
        <v>429</v>
      </c>
      <c r="R365" s="6" t="s">
        <v>430</v>
      </c>
      <c r="S365" s="19">
        <v>44134</v>
      </c>
      <c r="T365" s="20">
        <v>0.91666666699999999</v>
      </c>
      <c r="U365" s="20">
        <v>2.33</v>
      </c>
      <c r="V365" s="15">
        <v>7.68</v>
      </c>
      <c r="W365" s="15">
        <v>7.55</v>
      </c>
      <c r="X365" s="15">
        <v>8.2799999999999994</v>
      </c>
      <c r="Y365" s="15">
        <v>50</v>
      </c>
      <c r="Z365" s="15">
        <v>140</v>
      </c>
      <c r="AA365" s="15">
        <v>19.3</v>
      </c>
      <c r="AB365" s="15">
        <v>21.3</v>
      </c>
      <c r="AC365" s="15">
        <v>13667</v>
      </c>
      <c r="AD365" s="15">
        <v>87.8</v>
      </c>
      <c r="AE365" s="15" t="s">
        <v>88</v>
      </c>
      <c r="AF365" s="15" t="s">
        <v>88</v>
      </c>
      <c r="AG365" s="15" t="s">
        <v>89</v>
      </c>
      <c r="AH365" s="15" t="s">
        <v>88</v>
      </c>
      <c r="AI365" s="15" t="s">
        <v>88</v>
      </c>
      <c r="AJ365" s="15" t="e">
        <v>#VALUE!</v>
      </c>
      <c r="AK365" s="15" t="s">
        <v>88</v>
      </c>
      <c r="AL365" s="15">
        <v>50</v>
      </c>
      <c r="AM365" s="15">
        <v>4</v>
      </c>
      <c r="AN365" s="15" t="s">
        <v>698</v>
      </c>
      <c r="AO365" s="15" t="e">
        <v>#VALUE!</v>
      </c>
      <c r="AP365" s="15">
        <v>1.44</v>
      </c>
      <c r="AQ365" s="15" t="s">
        <v>88</v>
      </c>
      <c r="AR365" s="15" t="s">
        <v>88</v>
      </c>
      <c r="AS365" s="15" t="s">
        <v>88</v>
      </c>
      <c r="AT365" s="15" t="s">
        <v>88</v>
      </c>
      <c r="AU365" s="15" t="s">
        <v>88</v>
      </c>
      <c r="AV365" s="15" t="s">
        <v>88</v>
      </c>
      <c r="AW365" s="15" t="s">
        <v>88</v>
      </c>
      <c r="AX365" s="15" t="s">
        <v>88</v>
      </c>
      <c r="AY365" s="15" t="s">
        <v>88</v>
      </c>
      <c r="AZ365" s="15" t="s">
        <v>88</v>
      </c>
      <c r="BA365" s="15" t="s">
        <v>88</v>
      </c>
      <c r="BB365" s="15" t="s">
        <v>88</v>
      </c>
      <c r="BC365" s="15" t="s">
        <v>88</v>
      </c>
      <c r="BD365" s="15" t="s">
        <v>88</v>
      </c>
      <c r="BE365" s="15" t="s">
        <v>88</v>
      </c>
      <c r="BF365" s="15" t="s">
        <v>88</v>
      </c>
      <c r="BG365" s="15" t="s">
        <v>88</v>
      </c>
      <c r="BH365" s="15" t="s">
        <v>88</v>
      </c>
      <c r="BI365" s="15" t="s">
        <v>88</v>
      </c>
      <c r="BJ365" s="15" t="s">
        <v>88</v>
      </c>
      <c r="BK365" s="15" t="s">
        <v>88</v>
      </c>
      <c r="BL365" s="15" t="s">
        <v>88</v>
      </c>
      <c r="BM365" s="15" t="s">
        <v>88</v>
      </c>
      <c r="BN365" s="15">
        <v>0.746</v>
      </c>
      <c r="BO365" s="15">
        <v>0.252</v>
      </c>
      <c r="BP365" s="15">
        <v>0.11600000000000001</v>
      </c>
      <c r="BQ365" s="15" t="s">
        <v>88</v>
      </c>
      <c r="BR365" s="15" t="s">
        <v>88</v>
      </c>
      <c r="BS365" s="15" t="s">
        <v>88</v>
      </c>
      <c r="BT365" s="12">
        <f t="shared" si="12"/>
        <v>0.67509420024548883</v>
      </c>
      <c r="BU365" s="12">
        <f t="shared" si="13"/>
        <v>0.38445000013980002</v>
      </c>
      <c r="BV365" s="19">
        <v>44153</v>
      </c>
      <c r="BW365" s="13"/>
      <c r="BX365" s="13"/>
    </row>
    <row r="366" spans="1:76" ht="30" customHeight="1" x14ac:dyDescent="0.2">
      <c r="A366" s="16">
        <v>2020</v>
      </c>
      <c r="B366" s="15" t="s">
        <v>532</v>
      </c>
      <c r="C366" s="15" t="s">
        <v>389</v>
      </c>
      <c r="D366" s="8">
        <v>101</v>
      </c>
      <c r="E366" s="14" t="s">
        <v>395</v>
      </c>
      <c r="F366" s="7" t="s">
        <v>135</v>
      </c>
      <c r="G366" s="6">
        <v>2</v>
      </c>
      <c r="H366" s="6" t="s">
        <v>79</v>
      </c>
      <c r="I366" s="6">
        <v>26</v>
      </c>
      <c r="J366" s="6" t="s">
        <v>80</v>
      </c>
      <c r="K366" s="6">
        <v>2619</v>
      </c>
      <c r="L366" s="6" t="s">
        <v>696</v>
      </c>
      <c r="M366" s="6" t="s">
        <v>390</v>
      </c>
      <c r="N366" s="6" t="s">
        <v>391</v>
      </c>
      <c r="O366" s="6" t="s">
        <v>699</v>
      </c>
      <c r="P366" s="6" t="s">
        <v>431</v>
      </c>
      <c r="Q366" s="6" t="s">
        <v>429</v>
      </c>
      <c r="R366" s="6" t="s">
        <v>430</v>
      </c>
      <c r="S366" s="19">
        <v>44134</v>
      </c>
      <c r="T366" s="20">
        <v>1</v>
      </c>
      <c r="U366" s="20">
        <v>0.8</v>
      </c>
      <c r="V366" s="15">
        <v>7.59</v>
      </c>
      <c r="W366" s="15">
        <v>6.71</v>
      </c>
      <c r="X366" s="15">
        <v>7.36</v>
      </c>
      <c r="Y366" s="15">
        <v>381</v>
      </c>
      <c r="Z366" s="15">
        <v>448</v>
      </c>
      <c r="AA366" s="15">
        <v>20.6</v>
      </c>
      <c r="AB366" s="15">
        <v>21.5</v>
      </c>
      <c r="AC366" s="15">
        <v>3264</v>
      </c>
      <c r="AD366" s="15">
        <v>278</v>
      </c>
      <c r="AE366" s="15" t="s">
        <v>88</v>
      </c>
      <c r="AF366" s="15" t="s">
        <v>88</v>
      </c>
      <c r="AG366" s="15" t="s">
        <v>89</v>
      </c>
      <c r="AH366" s="15" t="s">
        <v>88</v>
      </c>
      <c r="AI366" s="15" t="s">
        <v>88</v>
      </c>
      <c r="AJ366" s="15" t="e">
        <v>#VALUE!</v>
      </c>
      <c r="AK366" s="15" t="s">
        <v>88</v>
      </c>
      <c r="AL366" s="15">
        <v>43</v>
      </c>
      <c r="AM366" s="15">
        <v>1.5</v>
      </c>
      <c r="AN366" s="15">
        <v>5.0599999999999996</v>
      </c>
      <c r="AO366" s="15" t="e">
        <v>#VALUE!</v>
      </c>
      <c r="AP366" s="15">
        <v>1.46</v>
      </c>
      <c r="AQ366" s="15" t="s">
        <v>88</v>
      </c>
      <c r="AR366" s="15" t="s">
        <v>88</v>
      </c>
      <c r="AS366" s="15" t="s">
        <v>88</v>
      </c>
      <c r="AT366" s="15" t="s">
        <v>88</v>
      </c>
      <c r="AU366" s="15" t="s">
        <v>88</v>
      </c>
      <c r="AV366" s="15" t="s">
        <v>88</v>
      </c>
      <c r="AW366" s="15" t="s">
        <v>88</v>
      </c>
      <c r="AX366" s="15" t="s">
        <v>88</v>
      </c>
      <c r="AY366" s="15" t="s">
        <v>88</v>
      </c>
      <c r="AZ366" s="15" t="s">
        <v>88</v>
      </c>
      <c r="BA366" s="15" t="s">
        <v>88</v>
      </c>
      <c r="BB366" s="15" t="s">
        <v>88</v>
      </c>
      <c r="BC366" s="15" t="s">
        <v>88</v>
      </c>
      <c r="BD366" s="15" t="s">
        <v>88</v>
      </c>
      <c r="BE366" s="15" t="s">
        <v>88</v>
      </c>
      <c r="BF366" s="15" t="s">
        <v>88</v>
      </c>
      <c r="BG366" s="15" t="s">
        <v>88</v>
      </c>
      <c r="BH366" s="15" t="s">
        <v>88</v>
      </c>
      <c r="BI366" s="15" t="s">
        <v>88</v>
      </c>
      <c r="BJ366" s="15" t="s">
        <v>88</v>
      </c>
      <c r="BK366" s="15" t="s">
        <v>88</v>
      </c>
      <c r="BL366" s="15" t="s">
        <v>88</v>
      </c>
      <c r="BM366" s="15" t="s">
        <v>88</v>
      </c>
      <c r="BN366" s="15">
        <v>1.26</v>
      </c>
      <c r="BO366" s="15">
        <v>0.46200000000000002</v>
      </c>
      <c r="BP366" s="15">
        <v>0.21</v>
      </c>
      <c r="BQ366" s="15" t="s">
        <v>88</v>
      </c>
      <c r="BR366" s="15" t="s">
        <v>88</v>
      </c>
      <c r="BS366" s="15" t="s">
        <v>88</v>
      </c>
      <c r="BT366" s="12">
        <f t="shared" si="12"/>
        <v>0.80064000000000002</v>
      </c>
      <c r="BU366" s="12">
        <f t="shared" si="13"/>
        <v>0.12383999999999999</v>
      </c>
      <c r="BV366" s="19">
        <v>44153</v>
      </c>
      <c r="BW366" s="13"/>
      <c r="BX366" s="13"/>
    </row>
    <row r="367" spans="1:76" ht="30" customHeight="1" x14ac:dyDescent="0.2">
      <c r="A367" s="16">
        <v>2020</v>
      </c>
      <c r="B367" s="15" t="s">
        <v>532</v>
      </c>
      <c r="C367" s="15" t="s">
        <v>389</v>
      </c>
      <c r="D367" s="8">
        <v>209</v>
      </c>
      <c r="E367" s="14" t="s">
        <v>384</v>
      </c>
      <c r="F367" s="7" t="s">
        <v>135</v>
      </c>
      <c r="G367" s="6">
        <v>2</v>
      </c>
      <c r="H367" s="6" t="s">
        <v>79</v>
      </c>
      <c r="I367" s="6">
        <v>26</v>
      </c>
      <c r="J367" s="6" t="s">
        <v>80</v>
      </c>
      <c r="K367" s="6">
        <v>2621</v>
      </c>
      <c r="L367" s="6" t="s">
        <v>701</v>
      </c>
      <c r="M367" s="6" t="s">
        <v>153</v>
      </c>
      <c r="N367" s="6" t="s">
        <v>154</v>
      </c>
      <c r="O367" s="6" t="s">
        <v>853</v>
      </c>
      <c r="P367" s="6" t="s">
        <v>436</v>
      </c>
      <c r="Q367" s="6" t="s">
        <v>445</v>
      </c>
      <c r="R367" s="6" t="s">
        <v>446</v>
      </c>
      <c r="S367" s="19">
        <v>44140</v>
      </c>
      <c r="T367" s="20">
        <v>1.5</v>
      </c>
      <c r="U367" s="20">
        <v>1.33</v>
      </c>
      <c r="V367" s="15">
        <v>4.68</v>
      </c>
      <c r="W367" s="15">
        <v>4.62</v>
      </c>
      <c r="X367" s="15">
        <v>4.9000000000000004</v>
      </c>
      <c r="Y367" s="15">
        <v>561</v>
      </c>
      <c r="Z367" s="15">
        <v>704</v>
      </c>
      <c r="AA367" s="15">
        <v>20.6</v>
      </c>
      <c r="AB367" s="15">
        <v>20.9</v>
      </c>
      <c r="AC367" s="15">
        <v>2091</v>
      </c>
      <c r="AD367" s="15">
        <v>1493</v>
      </c>
      <c r="AE367" s="15" t="s">
        <v>88</v>
      </c>
      <c r="AF367" s="15" t="s">
        <v>88</v>
      </c>
      <c r="AG367" s="15" t="s">
        <v>89</v>
      </c>
      <c r="AH367" s="15" t="s">
        <v>88</v>
      </c>
      <c r="AI367" s="15" t="s">
        <v>88</v>
      </c>
      <c r="AJ367" s="15" t="e">
        <v>#VALUE!</v>
      </c>
      <c r="AK367" s="15" t="s">
        <v>88</v>
      </c>
      <c r="AL367" s="15">
        <v>89</v>
      </c>
      <c r="AM367" s="15">
        <v>0.5</v>
      </c>
      <c r="AN367" s="15">
        <v>13.6</v>
      </c>
      <c r="AO367" s="15" t="e">
        <v>#VALUE!</v>
      </c>
      <c r="AP367" s="15">
        <v>4.07</v>
      </c>
      <c r="AQ367" s="15" t="s">
        <v>88</v>
      </c>
      <c r="AR367" s="15" t="s">
        <v>88</v>
      </c>
      <c r="AS367" s="15" t="s">
        <v>88</v>
      </c>
      <c r="AT367" s="15" t="s">
        <v>88</v>
      </c>
      <c r="AU367" s="15" t="s">
        <v>88</v>
      </c>
      <c r="AV367" s="15" t="s">
        <v>88</v>
      </c>
      <c r="AW367" s="15" t="s">
        <v>88</v>
      </c>
      <c r="AX367" s="15" t="s">
        <v>88</v>
      </c>
      <c r="AY367" s="15" t="s">
        <v>88</v>
      </c>
      <c r="AZ367" s="15" t="s">
        <v>88</v>
      </c>
      <c r="BA367" s="15" t="s">
        <v>88</v>
      </c>
      <c r="BB367" s="15" t="s">
        <v>88</v>
      </c>
      <c r="BC367" s="15" t="s">
        <v>88</v>
      </c>
      <c r="BD367" s="15" t="s">
        <v>88</v>
      </c>
      <c r="BE367" s="15" t="s">
        <v>88</v>
      </c>
      <c r="BF367" s="15" t="s">
        <v>88</v>
      </c>
      <c r="BG367" s="15" t="s">
        <v>88</v>
      </c>
      <c r="BH367" s="15" t="s">
        <v>88</v>
      </c>
      <c r="BI367" s="15" t="s">
        <v>88</v>
      </c>
      <c r="BJ367" s="15" t="s">
        <v>88</v>
      </c>
      <c r="BK367" s="15" t="s">
        <v>88</v>
      </c>
      <c r="BL367" s="15" t="s">
        <v>88</v>
      </c>
      <c r="BM367" s="15" t="s">
        <v>88</v>
      </c>
      <c r="BN367" s="20">
        <v>3.1</v>
      </c>
      <c r="BO367" s="15">
        <v>0.92800000000000005</v>
      </c>
      <c r="BP367" s="15">
        <v>0.35199999999999998</v>
      </c>
      <c r="BQ367" s="15" t="s">
        <v>88</v>
      </c>
      <c r="BR367" s="15" t="s">
        <v>88</v>
      </c>
      <c r="BS367" s="15" t="s">
        <v>88</v>
      </c>
      <c r="BT367" s="12">
        <f t="shared" si="12"/>
        <v>10.722726000000002</v>
      </c>
      <c r="BU367" s="12">
        <f t="shared" si="13"/>
        <v>0.63919800000000004</v>
      </c>
      <c r="BV367" s="19">
        <v>44158</v>
      </c>
      <c r="BW367" s="13"/>
      <c r="BX367" s="13"/>
    </row>
    <row r="368" spans="1:76" ht="30" customHeight="1" x14ac:dyDescent="0.2">
      <c r="A368" s="15">
        <v>2020</v>
      </c>
      <c r="B368" s="15" t="s">
        <v>532</v>
      </c>
      <c r="C368" s="15" t="s">
        <v>389</v>
      </c>
      <c r="D368" s="8">
        <v>209</v>
      </c>
      <c r="E368" s="14" t="s">
        <v>384</v>
      </c>
      <c r="F368" s="7" t="s">
        <v>135</v>
      </c>
      <c r="G368" s="6">
        <v>2</v>
      </c>
      <c r="H368" s="6" t="s">
        <v>79</v>
      </c>
      <c r="I368" s="6">
        <v>26</v>
      </c>
      <c r="J368" s="6" t="s">
        <v>80</v>
      </c>
      <c r="K368" s="6">
        <v>2621</v>
      </c>
      <c r="L368" s="6" t="s">
        <v>701</v>
      </c>
      <c r="M368" s="6" t="s">
        <v>153</v>
      </c>
      <c r="N368" s="6" t="s">
        <v>154</v>
      </c>
      <c r="O368" s="6" t="s">
        <v>847</v>
      </c>
      <c r="P368" s="6" t="s">
        <v>442</v>
      </c>
      <c r="Q368" s="6" t="s">
        <v>854</v>
      </c>
      <c r="R368" s="6" t="s">
        <v>855</v>
      </c>
      <c r="S368" s="19">
        <v>44134</v>
      </c>
      <c r="T368" s="20">
        <v>1</v>
      </c>
      <c r="U368" s="20">
        <v>2.02</v>
      </c>
      <c r="V368" s="15">
        <v>5.83</v>
      </c>
      <c r="W368" s="15">
        <v>4.2699999999999996</v>
      </c>
      <c r="X368" s="15">
        <v>6.27</v>
      </c>
      <c r="Y368" s="15">
        <v>157</v>
      </c>
      <c r="Z368" s="15">
        <v>490</v>
      </c>
      <c r="AA368" s="15">
        <v>18.3</v>
      </c>
      <c r="AB368" s="15">
        <v>20</v>
      </c>
      <c r="AC368" s="15">
        <v>1644</v>
      </c>
      <c r="AD368" s="15">
        <v>1116</v>
      </c>
      <c r="AE368" s="15" t="s">
        <v>88</v>
      </c>
      <c r="AF368" s="15" t="s">
        <v>88</v>
      </c>
      <c r="AG368" s="15" t="s">
        <v>89</v>
      </c>
      <c r="AH368" s="15" t="s">
        <v>88</v>
      </c>
      <c r="AI368" s="15" t="s">
        <v>88</v>
      </c>
      <c r="AJ368" s="15" t="e">
        <v>#VALUE!</v>
      </c>
      <c r="AK368" s="15" t="s">
        <v>88</v>
      </c>
      <c r="AL368" s="15">
        <v>303</v>
      </c>
      <c r="AM368" s="15">
        <v>244</v>
      </c>
      <c r="AN368" s="15">
        <v>19.899999999999999</v>
      </c>
      <c r="AO368" s="15" t="e">
        <v>#VALUE!</v>
      </c>
      <c r="AP368" s="15">
        <v>4.74</v>
      </c>
      <c r="AQ368" s="15" t="s">
        <v>88</v>
      </c>
      <c r="AR368" s="15" t="s">
        <v>88</v>
      </c>
      <c r="AS368" s="15" t="s">
        <v>88</v>
      </c>
      <c r="AT368" s="15" t="s">
        <v>88</v>
      </c>
      <c r="AU368" s="15" t="s">
        <v>88</v>
      </c>
      <c r="AV368" s="15" t="s">
        <v>88</v>
      </c>
      <c r="AW368" s="15" t="s">
        <v>88</v>
      </c>
      <c r="AX368" s="15" t="s">
        <v>88</v>
      </c>
      <c r="AY368" s="15" t="s">
        <v>88</v>
      </c>
      <c r="AZ368" s="15" t="s">
        <v>88</v>
      </c>
      <c r="BA368" s="15" t="s">
        <v>88</v>
      </c>
      <c r="BB368" s="15" t="s">
        <v>88</v>
      </c>
      <c r="BC368" s="15" t="s">
        <v>88</v>
      </c>
      <c r="BD368" s="15" t="s">
        <v>88</v>
      </c>
      <c r="BE368" s="15" t="s">
        <v>88</v>
      </c>
      <c r="BF368" s="15" t="s">
        <v>88</v>
      </c>
      <c r="BG368" s="15" t="s">
        <v>88</v>
      </c>
      <c r="BH368" s="15" t="s">
        <v>88</v>
      </c>
      <c r="BI368" s="15" t="s">
        <v>88</v>
      </c>
      <c r="BJ368" s="15" t="s">
        <v>88</v>
      </c>
      <c r="BK368" s="15" t="s">
        <v>88</v>
      </c>
      <c r="BL368" s="15" t="s">
        <v>88</v>
      </c>
      <c r="BM368" s="15" t="s">
        <v>88</v>
      </c>
      <c r="BN368" s="15">
        <v>13.9</v>
      </c>
      <c r="BO368" s="15">
        <v>0.40200000000000002</v>
      </c>
      <c r="BP368" s="15">
        <v>0.13800000000000001</v>
      </c>
      <c r="BQ368" s="15" t="s">
        <v>88</v>
      </c>
      <c r="BR368" s="15" t="s">
        <v>88</v>
      </c>
      <c r="BS368" s="15" t="s">
        <v>88</v>
      </c>
      <c r="BT368" s="12">
        <f t="shared" si="12"/>
        <v>8.115552000000001</v>
      </c>
      <c r="BU368" s="12">
        <f t="shared" si="13"/>
        <v>2.2034160000000003</v>
      </c>
      <c r="BV368" s="19">
        <v>44153</v>
      </c>
      <c r="BW368" s="13"/>
      <c r="BX368" s="13"/>
    </row>
    <row r="369" spans="1:76" ht="30" customHeight="1" x14ac:dyDescent="0.2">
      <c r="A369" s="15">
        <v>2020</v>
      </c>
      <c r="B369" s="15" t="s">
        <v>532</v>
      </c>
      <c r="C369" s="15" t="s">
        <v>524</v>
      </c>
      <c r="D369" s="8">
        <v>736</v>
      </c>
      <c r="E369" s="15" t="s">
        <v>343</v>
      </c>
      <c r="F369" s="7" t="s">
        <v>288</v>
      </c>
      <c r="G369" s="6">
        <v>2</v>
      </c>
      <c r="H369" s="6" t="s">
        <v>79</v>
      </c>
      <c r="I369" s="6">
        <v>27</v>
      </c>
      <c r="J369" s="6" t="s">
        <v>685</v>
      </c>
      <c r="K369" s="6">
        <v>2703</v>
      </c>
      <c r="L369" s="6" t="s">
        <v>686</v>
      </c>
      <c r="M369" s="6" t="s">
        <v>234</v>
      </c>
      <c r="N369" s="6" t="s">
        <v>235</v>
      </c>
      <c r="O369" s="6" t="s">
        <v>687</v>
      </c>
      <c r="P369" s="6" t="s">
        <v>345</v>
      </c>
      <c r="Q369" s="6" t="s">
        <v>346</v>
      </c>
      <c r="R369" s="6" t="s">
        <v>688</v>
      </c>
      <c r="S369" s="19">
        <v>44148</v>
      </c>
      <c r="T369" s="20">
        <v>1.1599999999999999</v>
      </c>
      <c r="U369" s="20">
        <v>0.46</v>
      </c>
      <c r="V369" s="15">
        <v>7.3</v>
      </c>
      <c r="W369" s="15">
        <v>6.5</v>
      </c>
      <c r="X369" s="15">
        <v>7.5</v>
      </c>
      <c r="Y369" s="15">
        <v>480</v>
      </c>
      <c r="Z369" s="15">
        <v>550</v>
      </c>
      <c r="AA369" s="15">
        <v>24.4</v>
      </c>
      <c r="AB369" s="15">
        <v>32.6</v>
      </c>
      <c r="AC369" s="20" t="s">
        <v>716</v>
      </c>
      <c r="AD369" s="20">
        <v>9</v>
      </c>
      <c r="AE369" s="15" t="s">
        <v>690</v>
      </c>
      <c r="AF369" s="20" t="s">
        <v>88</v>
      </c>
      <c r="AG369" s="15" t="s">
        <v>89</v>
      </c>
      <c r="AH369" s="15" t="s">
        <v>690</v>
      </c>
      <c r="AI369" s="15" t="s">
        <v>710</v>
      </c>
      <c r="AJ369" s="15">
        <v>6.0290322580645164</v>
      </c>
      <c r="AK369" s="15">
        <v>3.5000000000000003E-2</v>
      </c>
      <c r="AL369" s="15">
        <v>1078</v>
      </c>
      <c r="AM369" s="15">
        <v>1.5</v>
      </c>
      <c r="AN369" s="15" t="s">
        <v>711</v>
      </c>
      <c r="AO369" s="15" t="e">
        <v>#VALUE!</v>
      </c>
      <c r="AP369" s="15" t="s">
        <v>690</v>
      </c>
      <c r="AQ369" s="15" t="s">
        <v>89</v>
      </c>
      <c r="AR369" s="20" t="s">
        <v>88</v>
      </c>
      <c r="AS369" s="20" t="s">
        <v>88</v>
      </c>
      <c r="AT369" s="20" t="s">
        <v>88</v>
      </c>
      <c r="AU369" s="20" t="s">
        <v>88</v>
      </c>
      <c r="AV369" s="15" t="s">
        <v>672</v>
      </c>
      <c r="AW369" s="15">
        <v>18.600000000000001</v>
      </c>
      <c r="AX369" s="15" t="s">
        <v>673</v>
      </c>
      <c r="AY369" s="15">
        <v>129</v>
      </c>
      <c r="AZ369" s="20" t="s">
        <v>88</v>
      </c>
      <c r="BA369" s="15">
        <v>4.0000000000000001E-3</v>
      </c>
      <c r="BB369" s="15">
        <v>0.20899999999999999</v>
      </c>
      <c r="BC369" s="15">
        <v>0.06</v>
      </c>
      <c r="BD369" s="15">
        <v>5.8999999999999997E-2</v>
      </c>
      <c r="BE369" s="15">
        <v>38.299999999999997</v>
      </c>
      <c r="BF369" s="15">
        <v>0.02</v>
      </c>
      <c r="BG369" s="15" t="s">
        <v>676</v>
      </c>
      <c r="BH369" s="15" t="s">
        <v>695</v>
      </c>
      <c r="BI369" s="15">
        <v>0.75</v>
      </c>
      <c r="BJ369" s="15">
        <v>22.8</v>
      </c>
      <c r="BK369" s="15">
        <v>140</v>
      </c>
      <c r="BL369" s="15">
        <v>146</v>
      </c>
      <c r="BM369" s="15">
        <v>210</v>
      </c>
      <c r="BN369" s="23">
        <v>0.12</v>
      </c>
      <c r="BO369" s="23">
        <v>3.2000000000000001E-2</v>
      </c>
      <c r="BP369" s="23">
        <v>0</v>
      </c>
      <c r="BQ369" s="20" t="s">
        <v>88</v>
      </c>
      <c r="BR369" s="20" t="s">
        <v>88</v>
      </c>
      <c r="BS369" s="15">
        <v>4.2999999999999997E-2</v>
      </c>
      <c r="BT369" s="12">
        <f t="shared" si="12"/>
        <v>1.7288640000000001E-2</v>
      </c>
      <c r="BU369" s="12">
        <f t="shared" si="13"/>
        <v>2.0707948799999998</v>
      </c>
      <c r="BV369" s="19">
        <v>44168</v>
      </c>
      <c r="BW369" s="13"/>
      <c r="BX369" s="13"/>
    </row>
    <row r="370" spans="1:76" ht="30" customHeight="1" x14ac:dyDescent="0.2">
      <c r="A370" s="16">
        <v>2020</v>
      </c>
      <c r="B370" s="15" t="s">
        <v>532</v>
      </c>
      <c r="C370" s="15" t="s">
        <v>389</v>
      </c>
      <c r="D370" s="8">
        <v>642</v>
      </c>
      <c r="E370" s="14" t="s">
        <v>144</v>
      </c>
      <c r="F370" s="7" t="s">
        <v>135</v>
      </c>
      <c r="G370" s="6">
        <v>2</v>
      </c>
      <c r="H370" s="6" t="s">
        <v>79</v>
      </c>
      <c r="I370" s="6">
        <v>26</v>
      </c>
      <c r="J370" s="6" t="s">
        <v>80</v>
      </c>
      <c r="K370" s="6">
        <v>2619</v>
      </c>
      <c r="L370" s="6" t="s">
        <v>696</v>
      </c>
      <c r="M370" s="6" t="s">
        <v>390</v>
      </c>
      <c r="N370" s="6" t="s">
        <v>391</v>
      </c>
      <c r="O370" s="6" t="s">
        <v>739</v>
      </c>
      <c r="P370" s="6" t="s">
        <v>146</v>
      </c>
      <c r="Q370" s="6" t="s">
        <v>147</v>
      </c>
      <c r="R370" s="6" t="s">
        <v>148</v>
      </c>
      <c r="S370" s="19">
        <v>44139</v>
      </c>
      <c r="T370" s="20">
        <v>0.5</v>
      </c>
      <c r="U370" s="20">
        <v>2.16</v>
      </c>
      <c r="V370" s="15">
        <v>4.6100000000000003</v>
      </c>
      <c r="W370" s="15">
        <v>4.2</v>
      </c>
      <c r="X370" s="15">
        <v>4.92</v>
      </c>
      <c r="Y370" s="15">
        <v>237</v>
      </c>
      <c r="Z370" s="15">
        <v>287</v>
      </c>
      <c r="AA370" s="15">
        <v>18.899999999999999</v>
      </c>
      <c r="AB370" s="15">
        <v>19.5</v>
      </c>
      <c r="AC370" s="15">
        <v>3264</v>
      </c>
      <c r="AD370" s="15">
        <v>2079</v>
      </c>
      <c r="AE370" s="15" t="s">
        <v>88</v>
      </c>
      <c r="AF370" s="15" t="s">
        <v>88</v>
      </c>
      <c r="AG370" s="15" t="s">
        <v>89</v>
      </c>
      <c r="AH370" s="15" t="s">
        <v>88</v>
      </c>
      <c r="AI370" s="15" t="s">
        <v>88</v>
      </c>
      <c r="AJ370" s="15" t="e">
        <v>#VALUE!</v>
      </c>
      <c r="AK370" s="15" t="s">
        <v>88</v>
      </c>
      <c r="AL370" s="15">
        <v>632</v>
      </c>
      <c r="AM370" s="15" t="s">
        <v>690</v>
      </c>
      <c r="AN370" s="15">
        <v>38.1</v>
      </c>
      <c r="AO370" s="15" t="e">
        <v>#VALUE!</v>
      </c>
      <c r="AP370" s="15">
        <v>7.65</v>
      </c>
      <c r="AQ370" s="15" t="s">
        <v>88</v>
      </c>
      <c r="AR370" s="15" t="s">
        <v>88</v>
      </c>
      <c r="AS370" s="15" t="s">
        <v>88</v>
      </c>
      <c r="AT370" s="15" t="s">
        <v>88</v>
      </c>
      <c r="AU370" s="15" t="s">
        <v>88</v>
      </c>
      <c r="AV370" s="15" t="s">
        <v>88</v>
      </c>
      <c r="AW370" s="15" t="s">
        <v>88</v>
      </c>
      <c r="AX370" s="15" t="s">
        <v>88</v>
      </c>
      <c r="AY370" s="15" t="s">
        <v>88</v>
      </c>
      <c r="AZ370" s="15" t="s">
        <v>88</v>
      </c>
      <c r="BA370" s="15" t="s">
        <v>88</v>
      </c>
      <c r="BB370" s="15" t="s">
        <v>88</v>
      </c>
      <c r="BC370" s="15" t="s">
        <v>88</v>
      </c>
      <c r="BD370" s="15" t="s">
        <v>88</v>
      </c>
      <c r="BE370" s="15" t="s">
        <v>88</v>
      </c>
      <c r="BF370" s="15" t="s">
        <v>88</v>
      </c>
      <c r="BG370" s="15" t="s">
        <v>88</v>
      </c>
      <c r="BH370" s="15" t="s">
        <v>88</v>
      </c>
      <c r="BI370" s="15" t="s">
        <v>88</v>
      </c>
      <c r="BJ370" s="15" t="s">
        <v>88</v>
      </c>
      <c r="BK370" s="15" t="s">
        <v>88</v>
      </c>
      <c r="BL370" s="15" t="s">
        <v>88</v>
      </c>
      <c r="BM370" s="15" t="s">
        <v>88</v>
      </c>
      <c r="BN370" s="15">
        <v>1.24</v>
      </c>
      <c r="BO370" s="15">
        <v>0.374</v>
      </c>
      <c r="BP370" s="15">
        <v>0.13400000000000001</v>
      </c>
      <c r="BQ370" s="15" t="s">
        <v>88</v>
      </c>
      <c r="BR370" s="15" t="s">
        <v>88</v>
      </c>
      <c r="BS370" s="15" t="s">
        <v>88</v>
      </c>
      <c r="BT370" s="12">
        <f t="shared" si="12"/>
        <v>8.0831520000000001</v>
      </c>
      <c r="BU370" s="12">
        <f t="shared" si="13"/>
        <v>2.4572160000000003</v>
      </c>
      <c r="BV370" s="19">
        <v>44155</v>
      </c>
      <c r="BW370" s="13"/>
      <c r="BX370" s="13"/>
    </row>
    <row r="371" spans="1:76" ht="30" customHeight="1" x14ac:dyDescent="0.2">
      <c r="A371" s="16">
        <v>2020</v>
      </c>
      <c r="B371" s="15" t="s">
        <v>532</v>
      </c>
      <c r="C371" s="15" t="s">
        <v>524</v>
      </c>
      <c r="D371" s="8">
        <v>604</v>
      </c>
      <c r="E371" s="15" t="s">
        <v>314</v>
      </c>
      <c r="F371" s="7" t="s">
        <v>288</v>
      </c>
      <c r="G371" s="6">
        <v>2</v>
      </c>
      <c r="H371" s="6" t="s">
        <v>79</v>
      </c>
      <c r="I371" s="6">
        <v>27</v>
      </c>
      <c r="J371" s="6" t="s">
        <v>685</v>
      </c>
      <c r="K371" s="6">
        <v>2703</v>
      </c>
      <c r="L371" s="6" t="s">
        <v>686</v>
      </c>
      <c r="M371" s="6" t="s">
        <v>234</v>
      </c>
      <c r="N371" s="6" t="s">
        <v>235</v>
      </c>
      <c r="O371" s="6" t="s">
        <v>687</v>
      </c>
      <c r="P371" s="6" t="s">
        <v>345</v>
      </c>
      <c r="Q371" s="6" t="s">
        <v>346</v>
      </c>
      <c r="R371" s="6" t="s">
        <v>688</v>
      </c>
      <c r="S371" s="19">
        <v>44160</v>
      </c>
      <c r="T371" s="20">
        <v>4.33</v>
      </c>
      <c r="U371" s="20">
        <v>0.56999999999999995</v>
      </c>
      <c r="V371" s="15">
        <v>7.12</v>
      </c>
      <c r="W371" s="15">
        <v>6.89</v>
      </c>
      <c r="X371" s="15">
        <v>7.36</v>
      </c>
      <c r="Y371" s="15">
        <v>656</v>
      </c>
      <c r="Z371" s="15">
        <v>837</v>
      </c>
      <c r="AA371" s="15">
        <v>26.3</v>
      </c>
      <c r="AB371" s="15">
        <v>28.8</v>
      </c>
      <c r="AC371" s="15" t="s">
        <v>716</v>
      </c>
      <c r="AD371" s="15">
        <v>2</v>
      </c>
      <c r="AE371" s="15" t="s">
        <v>690</v>
      </c>
      <c r="AF371" s="20" t="s">
        <v>88</v>
      </c>
      <c r="AG371" s="15" t="s">
        <v>89</v>
      </c>
      <c r="AH371" s="15" t="s">
        <v>690</v>
      </c>
      <c r="AI371" s="15" t="s">
        <v>710</v>
      </c>
      <c r="AJ371" s="15">
        <v>13.367741935483872</v>
      </c>
      <c r="AK371" s="15">
        <v>2.1999999999999999E-2</v>
      </c>
      <c r="AL371" s="15">
        <v>59</v>
      </c>
      <c r="AM371" s="15" t="s">
        <v>690</v>
      </c>
      <c r="AN371" s="15" t="s">
        <v>711</v>
      </c>
      <c r="AO371" s="15" t="e">
        <v>#VALUE!</v>
      </c>
      <c r="AP371" s="15" t="s">
        <v>690</v>
      </c>
      <c r="AQ371" s="15" t="s">
        <v>89</v>
      </c>
      <c r="AR371" s="20" t="s">
        <v>88</v>
      </c>
      <c r="AS371" s="20" t="s">
        <v>88</v>
      </c>
      <c r="AT371" s="20" t="s">
        <v>88</v>
      </c>
      <c r="AU371" s="20" t="s">
        <v>88</v>
      </c>
      <c r="AV371" s="15" t="s">
        <v>672</v>
      </c>
      <c r="AW371" s="15">
        <v>1.87</v>
      </c>
      <c r="AX371" s="15" t="s">
        <v>673</v>
      </c>
      <c r="AY371" s="15">
        <v>211</v>
      </c>
      <c r="AZ371" s="20" t="s">
        <v>88</v>
      </c>
      <c r="BA371" s="15" t="s">
        <v>674</v>
      </c>
      <c r="BB371" s="15">
        <v>4.2000000000000003E-2</v>
      </c>
      <c r="BC371" s="15" t="s">
        <v>671</v>
      </c>
      <c r="BD371" s="15" t="s">
        <v>671</v>
      </c>
      <c r="BE371" s="15">
        <v>1.01</v>
      </c>
      <c r="BF371" s="15" t="s">
        <v>675</v>
      </c>
      <c r="BG371" s="15" t="s">
        <v>676</v>
      </c>
      <c r="BH371" s="15" t="s">
        <v>695</v>
      </c>
      <c r="BI371" s="15">
        <v>4.7E-2</v>
      </c>
      <c r="BJ371" s="15">
        <v>2.54</v>
      </c>
      <c r="BK371" s="15">
        <v>120</v>
      </c>
      <c r="BL371" s="15">
        <v>224</v>
      </c>
      <c r="BM371" s="15">
        <v>332</v>
      </c>
      <c r="BN371" s="15">
        <v>2.8000000000000001E-2</v>
      </c>
      <c r="BO371" s="15">
        <v>6.0000000000000001E-3</v>
      </c>
      <c r="BP371" s="15">
        <v>0.01</v>
      </c>
      <c r="BQ371" s="20" t="s">
        <v>88</v>
      </c>
      <c r="BR371" s="20" t="s">
        <v>88</v>
      </c>
      <c r="BS371" s="15" t="s">
        <v>671</v>
      </c>
      <c r="BT371" s="12">
        <f t="shared" si="12"/>
        <v>1.7770319999999999E-2</v>
      </c>
      <c r="BU371" s="12">
        <f t="shared" si="13"/>
        <v>0.5242244399999999</v>
      </c>
      <c r="BV371" s="19">
        <v>44180</v>
      </c>
      <c r="BW371" s="13"/>
      <c r="BX371" s="13"/>
    </row>
    <row r="372" spans="1:76" ht="30" customHeight="1" x14ac:dyDescent="0.2">
      <c r="A372" s="15">
        <v>2020</v>
      </c>
      <c r="B372" s="15" t="s">
        <v>532</v>
      </c>
      <c r="C372" s="15" t="s">
        <v>524</v>
      </c>
      <c r="D372" s="8">
        <v>604</v>
      </c>
      <c r="E372" s="15" t="s">
        <v>314</v>
      </c>
      <c r="F372" s="7" t="s">
        <v>288</v>
      </c>
      <c r="G372" s="6">
        <v>2</v>
      </c>
      <c r="H372" s="6" t="s">
        <v>79</v>
      </c>
      <c r="I372" s="6">
        <v>23</v>
      </c>
      <c r="J372" s="6" t="s">
        <v>289</v>
      </c>
      <c r="K372" s="6">
        <v>2317</v>
      </c>
      <c r="L372" s="6" t="s">
        <v>740</v>
      </c>
      <c r="M372" s="6" t="s">
        <v>316</v>
      </c>
      <c r="N372" s="6" t="s">
        <v>317</v>
      </c>
      <c r="O372" s="6" t="s">
        <v>840</v>
      </c>
      <c r="P372" s="6" t="s">
        <v>319</v>
      </c>
      <c r="Q372" s="6" t="s">
        <v>320</v>
      </c>
      <c r="R372" s="6" t="s">
        <v>321</v>
      </c>
      <c r="S372" s="19">
        <v>44159</v>
      </c>
      <c r="T372" s="20">
        <v>6</v>
      </c>
      <c r="U372" s="20">
        <v>0.43</v>
      </c>
      <c r="V372" s="15">
        <v>4.04</v>
      </c>
      <c r="W372" s="15">
        <v>3.76</v>
      </c>
      <c r="X372" s="15">
        <v>4.58</v>
      </c>
      <c r="Y372" s="15">
        <v>594</v>
      </c>
      <c r="Z372" s="15">
        <v>648</v>
      </c>
      <c r="AA372" s="15">
        <v>24.6</v>
      </c>
      <c r="AB372" s="15">
        <v>28.1</v>
      </c>
      <c r="AC372" s="15">
        <v>61.1</v>
      </c>
      <c r="AD372" s="15">
        <v>36.700000000000003</v>
      </c>
      <c r="AE372" s="15" t="s">
        <v>690</v>
      </c>
      <c r="AF372" s="20" t="s">
        <v>88</v>
      </c>
      <c r="AG372" s="15" t="s">
        <v>89</v>
      </c>
      <c r="AH372" s="15" t="s">
        <v>690</v>
      </c>
      <c r="AI372" s="15" t="s">
        <v>710</v>
      </c>
      <c r="AJ372" s="15">
        <v>2.4161290322580644</v>
      </c>
      <c r="AK372" s="15">
        <v>0.312</v>
      </c>
      <c r="AL372" s="15">
        <v>67</v>
      </c>
      <c r="AM372" s="15">
        <v>0.8</v>
      </c>
      <c r="AN372" s="15" t="s">
        <v>711</v>
      </c>
      <c r="AO372" s="15" t="e">
        <v>#VALUE!</v>
      </c>
      <c r="AP372" s="15">
        <v>0.11700000000000001</v>
      </c>
      <c r="AQ372" s="15" t="s">
        <v>89</v>
      </c>
      <c r="AR372" s="20" t="s">
        <v>88</v>
      </c>
      <c r="AS372" s="20" t="s">
        <v>88</v>
      </c>
      <c r="AT372" s="20" t="s">
        <v>88</v>
      </c>
      <c r="AU372" s="20" t="s">
        <v>88</v>
      </c>
      <c r="AV372" s="15" t="s">
        <v>672</v>
      </c>
      <c r="AW372" s="15">
        <v>2.79</v>
      </c>
      <c r="AX372" s="15" t="s">
        <v>673</v>
      </c>
      <c r="AY372" s="15">
        <v>158</v>
      </c>
      <c r="AZ372" s="20" t="s">
        <v>88</v>
      </c>
      <c r="BA372" s="15">
        <v>6.0000000000000001E-3</v>
      </c>
      <c r="BB372" s="15">
        <v>0.3</v>
      </c>
      <c r="BC372" s="15" t="s">
        <v>671</v>
      </c>
      <c r="BD372" s="15" t="s">
        <v>671</v>
      </c>
      <c r="BE372" s="15">
        <v>6.12</v>
      </c>
      <c r="BF372" s="15">
        <v>0.01</v>
      </c>
      <c r="BG372" s="15" t="s">
        <v>676</v>
      </c>
      <c r="BH372" s="15" t="s">
        <v>695</v>
      </c>
      <c r="BI372" s="15">
        <v>0.38700000000000001</v>
      </c>
      <c r="BJ372" s="15">
        <v>25.3</v>
      </c>
      <c r="BK372" s="15">
        <v>142</v>
      </c>
      <c r="BL372" s="15">
        <v>180</v>
      </c>
      <c r="BM372" s="15">
        <v>321</v>
      </c>
      <c r="BN372" s="15">
        <v>0.34200000000000003</v>
      </c>
      <c r="BO372" s="15">
        <v>0.09</v>
      </c>
      <c r="BP372" s="15">
        <v>0.02</v>
      </c>
      <c r="BQ372" s="20" t="s">
        <v>88</v>
      </c>
      <c r="BR372" s="20" t="s">
        <v>88</v>
      </c>
      <c r="BS372" s="15">
        <v>5.8000000000000003E-2</v>
      </c>
      <c r="BT372" s="12">
        <f t="shared" si="12"/>
        <v>0.34086960000000005</v>
      </c>
      <c r="BU372" s="12">
        <f t="shared" si="13"/>
        <v>0.62229600000000007</v>
      </c>
      <c r="BV372" s="19">
        <v>44176</v>
      </c>
      <c r="BW372" s="13"/>
      <c r="BX372" s="13"/>
    </row>
    <row r="373" spans="1:76" ht="30" customHeight="1" x14ac:dyDescent="0.2">
      <c r="A373" s="15">
        <v>2021</v>
      </c>
      <c r="B373" s="15" t="s">
        <v>532</v>
      </c>
      <c r="C373" s="15" t="s">
        <v>524</v>
      </c>
      <c r="D373" s="8">
        <v>604</v>
      </c>
      <c r="E373" s="15" t="s">
        <v>314</v>
      </c>
      <c r="F373" s="7" t="s">
        <v>288</v>
      </c>
      <c r="G373" s="6">
        <v>2</v>
      </c>
      <c r="H373" s="6" t="s">
        <v>79</v>
      </c>
      <c r="I373" s="6">
        <v>23</v>
      </c>
      <c r="J373" s="6" t="s">
        <v>289</v>
      </c>
      <c r="K373" s="6">
        <v>2317</v>
      </c>
      <c r="L373" s="6" t="s">
        <v>740</v>
      </c>
      <c r="M373" s="6" t="s">
        <v>316</v>
      </c>
      <c r="N373" s="6" t="s">
        <v>317</v>
      </c>
      <c r="O373" s="6" t="s">
        <v>840</v>
      </c>
      <c r="P373" s="6" t="s">
        <v>319</v>
      </c>
      <c r="Q373" s="6" t="s">
        <v>320</v>
      </c>
      <c r="R373" s="6" t="s">
        <v>321</v>
      </c>
      <c r="S373" s="11">
        <v>44215</v>
      </c>
      <c r="T373" s="26">
        <v>8</v>
      </c>
      <c r="U373" s="6">
        <v>1.5</v>
      </c>
      <c r="V373" s="12">
        <v>8</v>
      </c>
      <c r="W373" s="12">
        <v>7.6</v>
      </c>
      <c r="X373" s="12">
        <v>8.6999999999999993</v>
      </c>
      <c r="Y373" s="6">
        <v>210</v>
      </c>
      <c r="Z373" s="6">
        <v>440</v>
      </c>
      <c r="AA373" s="6">
        <v>24.1</v>
      </c>
      <c r="AB373" s="6">
        <v>27.5</v>
      </c>
      <c r="AC373" s="6">
        <v>549</v>
      </c>
      <c r="AD373" s="6">
        <v>165</v>
      </c>
      <c r="AE373" s="6" t="s">
        <v>690</v>
      </c>
      <c r="AF373" s="20" t="s">
        <v>88</v>
      </c>
      <c r="AG373" s="6">
        <v>15</v>
      </c>
      <c r="AH373" s="15" t="s">
        <v>690</v>
      </c>
      <c r="AI373" s="15" t="s">
        <v>710</v>
      </c>
      <c r="AJ373" s="6">
        <v>1.336774193548387</v>
      </c>
      <c r="AK373" s="6" t="s">
        <v>671</v>
      </c>
      <c r="AL373" s="27">
        <v>10868</v>
      </c>
      <c r="AM373" s="12">
        <v>3</v>
      </c>
      <c r="AN373" s="15" t="s">
        <v>711</v>
      </c>
      <c r="AO373" s="15" t="e">
        <v>#VALUE!</v>
      </c>
      <c r="AP373" s="6">
        <v>5.56</v>
      </c>
      <c r="AQ373" s="15" t="s">
        <v>89</v>
      </c>
      <c r="AR373" s="20" t="s">
        <v>88</v>
      </c>
      <c r="AS373" s="20" t="s">
        <v>88</v>
      </c>
      <c r="AT373" s="20" t="s">
        <v>88</v>
      </c>
      <c r="AU373" s="20" t="s">
        <v>88</v>
      </c>
      <c r="AV373" s="15" t="s">
        <v>672</v>
      </c>
      <c r="AW373" s="6">
        <v>4.54</v>
      </c>
      <c r="AX373" s="15" t="s">
        <v>673</v>
      </c>
      <c r="AY373" s="28">
        <v>46</v>
      </c>
      <c r="AZ373" s="6" t="s">
        <v>88</v>
      </c>
      <c r="BA373" s="29">
        <v>0.03</v>
      </c>
      <c r="BB373" s="6">
        <v>1.06</v>
      </c>
      <c r="BC373" s="6">
        <v>2.3E-2</v>
      </c>
      <c r="BD373" s="6">
        <v>5.5E-2</v>
      </c>
      <c r="BE373" s="6">
        <v>23.7</v>
      </c>
      <c r="BF373" s="6">
        <v>0.67700000000000005</v>
      </c>
      <c r="BG373" s="6">
        <v>1.7000000000000001E-2</v>
      </c>
      <c r="BH373" s="15" t="s">
        <v>695</v>
      </c>
      <c r="BI373" s="6">
        <v>7.42</v>
      </c>
      <c r="BJ373" s="28">
        <v>80</v>
      </c>
      <c r="BK373" s="6">
        <v>54.3</v>
      </c>
      <c r="BL373" s="6">
        <v>274</v>
      </c>
      <c r="BM373" s="6">
        <v>347</v>
      </c>
      <c r="BN373" s="29">
        <v>0.87</v>
      </c>
      <c r="BO373" s="6">
        <v>0.25800000000000001</v>
      </c>
      <c r="BP373" s="29">
        <v>0.1</v>
      </c>
      <c r="BQ373" s="6" t="s">
        <v>88</v>
      </c>
      <c r="BR373" s="6" t="s">
        <v>88</v>
      </c>
      <c r="BS373" s="6" t="s">
        <v>671</v>
      </c>
      <c r="BT373" s="12">
        <f t="shared" si="12"/>
        <v>7.1280000000000001</v>
      </c>
      <c r="BU373" s="12">
        <f t="shared" si="13"/>
        <v>469.49759999999998</v>
      </c>
      <c r="BV373" s="11">
        <v>44230</v>
      </c>
      <c r="BW373" s="13"/>
      <c r="BX373" s="13"/>
    </row>
    <row r="374" spans="1:76" ht="30" customHeight="1" x14ac:dyDescent="0.2">
      <c r="A374" s="15">
        <v>2021</v>
      </c>
      <c r="B374" s="15" t="s">
        <v>532</v>
      </c>
      <c r="C374" s="15" t="s">
        <v>524</v>
      </c>
      <c r="D374" s="8">
        <v>604</v>
      </c>
      <c r="E374" s="15" t="s">
        <v>314</v>
      </c>
      <c r="F374" s="7" t="s">
        <v>288</v>
      </c>
      <c r="G374" s="6">
        <v>2</v>
      </c>
      <c r="H374" s="6" t="s">
        <v>79</v>
      </c>
      <c r="I374" s="6">
        <v>23</v>
      </c>
      <c r="J374" s="6" t="s">
        <v>289</v>
      </c>
      <c r="K374" s="6">
        <v>2317</v>
      </c>
      <c r="L374" s="6" t="s">
        <v>740</v>
      </c>
      <c r="M374" s="6" t="s">
        <v>316</v>
      </c>
      <c r="N374" s="6" t="s">
        <v>317</v>
      </c>
      <c r="O374" s="6" t="s">
        <v>840</v>
      </c>
      <c r="P374" s="6" t="s">
        <v>319</v>
      </c>
      <c r="Q374" s="6" t="s">
        <v>320</v>
      </c>
      <c r="R374" s="6" t="s">
        <v>321</v>
      </c>
      <c r="S374" s="11">
        <v>44217</v>
      </c>
      <c r="T374" s="26">
        <v>2</v>
      </c>
      <c r="U374" s="6">
        <v>0.14000000000000001</v>
      </c>
      <c r="V374" s="12">
        <v>6.8</v>
      </c>
      <c r="W374" s="12">
        <v>6.8</v>
      </c>
      <c r="X374" s="12">
        <v>6.8</v>
      </c>
      <c r="Y374" s="6">
        <v>1200</v>
      </c>
      <c r="Z374" s="6">
        <v>1200</v>
      </c>
      <c r="AA374" s="6">
        <v>29</v>
      </c>
      <c r="AB374" s="6">
        <v>29</v>
      </c>
      <c r="AC374" s="6" t="s">
        <v>716</v>
      </c>
      <c r="AD374" s="6">
        <v>2</v>
      </c>
      <c r="AE374" s="15" t="s">
        <v>690</v>
      </c>
      <c r="AF374" s="20" t="s">
        <v>88</v>
      </c>
      <c r="AG374" s="6">
        <v>28</v>
      </c>
      <c r="AH374" s="15" t="s">
        <v>690</v>
      </c>
      <c r="AI374" s="15" t="s">
        <v>710</v>
      </c>
      <c r="AJ374" s="6">
        <v>18.71935483870968</v>
      </c>
      <c r="AK374" s="6">
        <v>0.94499999999999995</v>
      </c>
      <c r="AL374" s="6">
        <v>7</v>
      </c>
      <c r="AM374" s="6" t="s">
        <v>690</v>
      </c>
      <c r="AN374" s="15" t="s">
        <v>711</v>
      </c>
      <c r="AO374" s="15" t="e">
        <v>#VALUE!</v>
      </c>
      <c r="AP374" s="6">
        <v>0.57899999999999996</v>
      </c>
      <c r="AQ374" s="15" t="s">
        <v>89</v>
      </c>
      <c r="AR374" s="6" t="s">
        <v>88</v>
      </c>
      <c r="AS374" s="6" t="s">
        <v>88</v>
      </c>
      <c r="AT374" s="6" t="s">
        <v>88</v>
      </c>
      <c r="AU374" s="6" t="s">
        <v>88</v>
      </c>
      <c r="AV374" s="15" t="s">
        <v>672</v>
      </c>
      <c r="AW374" s="6">
        <v>4.63</v>
      </c>
      <c r="AX374" s="15" t="s">
        <v>673</v>
      </c>
      <c r="AY374" s="6">
        <v>83.6</v>
      </c>
      <c r="AZ374" s="6" t="s">
        <v>88</v>
      </c>
      <c r="BA374" s="6">
        <v>0.01</v>
      </c>
      <c r="BB374" s="6">
        <v>0.05</v>
      </c>
      <c r="BC374" s="6">
        <v>0.1</v>
      </c>
      <c r="BD374" s="6" t="s">
        <v>856</v>
      </c>
      <c r="BE374" s="6" t="s">
        <v>857</v>
      </c>
      <c r="BF374" s="6" t="s">
        <v>675</v>
      </c>
      <c r="BG374" s="6" t="s">
        <v>858</v>
      </c>
      <c r="BH374" s="6" t="s">
        <v>859</v>
      </c>
      <c r="BI374" s="6" t="s">
        <v>856</v>
      </c>
      <c r="BJ374" s="6">
        <v>35.200000000000003</v>
      </c>
      <c r="BK374" s="6">
        <v>36.700000000000003</v>
      </c>
      <c r="BL374" s="6">
        <v>432</v>
      </c>
      <c r="BM374" s="6">
        <v>512</v>
      </c>
      <c r="BN374" s="6">
        <v>6.8000000000000005E-2</v>
      </c>
      <c r="BO374" s="6">
        <v>2E-3</v>
      </c>
      <c r="BP374" s="29">
        <v>0</v>
      </c>
      <c r="BQ374" s="6" t="s">
        <v>88</v>
      </c>
      <c r="BR374" s="6" t="s">
        <v>88</v>
      </c>
      <c r="BS374" s="6" t="s">
        <v>860</v>
      </c>
      <c r="BT374" s="12">
        <f t="shared" si="12"/>
        <v>2.016E-3</v>
      </c>
      <c r="BU374" s="12">
        <f t="shared" si="13"/>
        <v>7.0560000000000006E-3</v>
      </c>
      <c r="BV374" s="11">
        <v>44239</v>
      </c>
      <c r="BW374" s="13"/>
      <c r="BX374" s="13"/>
    </row>
    <row r="375" spans="1:76" ht="30" customHeight="1" x14ac:dyDescent="0.2">
      <c r="A375" s="15">
        <v>2021</v>
      </c>
      <c r="B375" s="15" t="s">
        <v>532</v>
      </c>
      <c r="C375" s="15" t="s">
        <v>524</v>
      </c>
      <c r="D375" s="8">
        <v>736</v>
      </c>
      <c r="E375" s="15" t="s">
        <v>343</v>
      </c>
      <c r="F375" s="7" t="s">
        <v>288</v>
      </c>
      <c r="G375" s="6">
        <v>2</v>
      </c>
      <c r="H375" s="6" t="s">
        <v>79</v>
      </c>
      <c r="I375" s="6">
        <v>27</v>
      </c>
      <c r="J375" s="6" t="s">
        <v>685</v>
      </c>
      <c r="K375" s="6">
        <v>2703</v>
      </c>
      <c r="L375" s="6" t="s">
        <v>686</v>
      </c>
      <c r="M375" s="6" t="s">
        <v>234</v>
      </c>
      <c r="N375" s="6" t="s">
        <v>235</v>
      </c>
      <c r="O375" s="6" t="s">
        <v>687</v>
      </c>
      <c r="P375" s="6" t="s">
        <v>345</v>
      </c>
      <c r="Q375" s="6" t="s">
        <v>346</v>
      </c>
      <c r="R375" s="6" t="s">
        <v>688</v>
      </c>
      <c r="S375" s="11">
        <v>44214</v>
      </c>
      <c r="T375" s="26">
        <v>2</v>
      </c>
      <c r="U375" s="6">
        <v>1.28</v>
      </c>
      <c r="V375" s="6">
        <v>7.05</v>
      </c>
      <c r="W375" s="12">
        <v>6.8</v>
      </c>
      <c r="X375" s="12">
        <v>7.6</v>
      </c>
      <c r="Y375" s="6">
        <v>170</v>
      </c>
      <c r="Z375" s="6">
        <v>420</v>
      </c>
      <c r="AA375" s="6">
        <v>23.2</v>
      </c>
      <c r="AB375" s="6">
        <v>23.6</v>
      </c>
      <c r="AC375" s="6" t="s">
        <v>716</v>
      </c>
      <c r="AD375" s="6">
        <v>2</v>
      </c>
      <c r="AE375" s="15" t="s">
        <v>690</v>
      </c>
      <c r="AF375" s="20" t="s">
        <v>88</v>
      </c>
      <c r="AG375" s="6" t="s">
        <v>89</v>
      </c>
      <c r="AH375" s="6" t="s">
        <v>690</v>
      </c>
      <c r="AI375" s="6" t="s">
        <v>710</v>
      </c>
      <c r="AJ375" s="6">
        <v>2.4161290322580644</v>
      </c>
      <c r="AK375" s="6">
        <v>3.4000000000000002E-2</v>
      </c>
      <c r="AL375" s="6">
        <v>13</v>
      </c>
      <c r="AM375" s="6" t="s">
        <v>690</v>
      </c>
      <c r="AN375" s="6" t="s">
        <v>711</v>
      </c>
      <c r="AO375" s="6" t="e">
        <v>#VALUE!</v>
      </c>
      <c r="AP375" s="6">
        <v>0.13900000000000001</v>
      </c>
      <c r="AQ375" s="6" t="s">
        <v>89</v>
      </c>
      <c r="AR375" s="20" t="s">
        <v>88</v>
      </c>
      <c r="AS375" s="20" t="s">
        <v>88</v>
      </c>
      <c r="AT375" s="20" t="s">
        <v>88</v>
      </c>
      <c r="AU375" s="20" t="s">
        <v>88</v>
      </c>
      <c r="AV375" s="29">
        <v>0.1</v>
      </c>
      <c r="AW375" s="6">
        <v>14.8</v>
      </c>
      <c r="AX375" s="6" t="s">
        <v>673</v>
      </c>
      <c r="AY375" s="6">
        <v>35.1</v>
      </c>
      <c r="AZ375" s="20" t="s">
        <v>88</v>
      </c>
      <c r="BA375" s="6" t="s">
        <v>674</v>
      </c>
      <c r="BB375" s="29">
        <v>0.05</v>
      </c>
      <c r="BC375" s="6" t="s">
        <v>671</v>
      </c>
      <c r="BD375" s="6" t="s">
        <v>671</v>
      </c>
      <c r="BE375" s="6">
        <v>0.52600000000000002</v>
      </c>
      <c r="BF375" s="6" t="s">
        <v>675</v>
      </c>
      <c r="BG375" s="6" t="s">
        <v>676</v>
      </c>
      <c r="BH375" s="6" t="s">
        <v>695</v>
      </c>
      <c r="BI375" s="6">
        <v>1.6E-2</v>
      </c>
      <c r="BJ375" s="6">
        <v>34.9</v>
      </c>
      <c r="BK375" s="6">
        <v>31.9</v>
      </c>
      <c r="BL375" s="6">
        <v>55.2</v>
      </c>
      <c r="BM375" s="6">
        <v>74.099999999999994</v>
      </c>
      <c r="BN375" s="29">
        <v>0.03</v>
      </c>
      <c r="BO375" s="29">
        <v>8.0000000000000002E-3</v>
      </c>
      <c r="BP375" s="29">
        <v>6.0000000000000001E-3</v>
      </c>
      <c r="BQ375" s="20" t="s">
        <v>88</v>
      </c>
      <c r="BR375" s="20" t="s">
        <v>88</v>
      </c>
      <c r="BS375" s="6" t="s">
        <v>671</v>
      </c>
      <c r="BT375" s="12">
        <f t="shared" si="12"/>
        <v>1.8432E-2</v>
      </c>
      <c r="BU375" s="12">
        <f t="shared" si="13"/>
        <v>0.119808</v>
      </c>
      <c r="BV375" s="11">
        <v>44230</v>
      </c>
      <c r="BW375" s="13"/>
      <c r="BX375" s="13"/>
    </row>
    <row r="376" spans="1:76" ht="30" customHeight="1" x14ac:dyDescent="0.2">
      <c r="A376" s="15">
        <v>2021</v>
      </c>
      <c r="B376" s="15" t="s">
        <v>532</v>
      </c>
      <c r="C376" s="15" t="s">
        <v>524</v>
      </c>
      <c r="D376" s="8">
        <v>736</v>
      </c>
      <c r="E376" s="15" t="s">
        <v>343</v>
      </c>
      <c r="F376" s="7" t="s">
        <v>288</v>
      </c>
      <c r="G376" s="6">
        <v>2</v>
      </c>
      <c r="H376" s="6" t="s">
        <v>79</v>
      </c>
      <c r="I376" s="6">
        <v>27</v>
      </c>
      <c r="J376" s="6" t="s">
        <v>685</v>
      </c>
      <c r="K376" s="6">
        <v>2703</v>
      </c>
      <c r="L376" s="6" t="s">
        <v>686</v>
      </c>
      <c r="M376" s="6" t="s">
        <v>234</v>
      </c>
      <c r="N376" s="6" t="s">
        <v>235</v>
      </c>
      <c r="O376" s="6" t="s">
        <v>687</v>
      </c>
      <c r="P376" s="6" t="s">
        <v>345</v>
      </c>
      <c r="Q376" s="6" t="s">
        <v>346</v>
      </c>
      <c r="R376" s="6" t="s">
        <v>688</v>
      </c>
      <c r="S376" s="11">
        <v>44215</v>
      </c>
      <c r="T376" s="26">
        <v>1</v>
      </c>
      <c r="U376" s="6">
        <v>1.46</v>
      </c>
      <c r="V376" s="12">
        <v>6.6</v>
      </c>
      <c r="W376" s="12">
        <v>6.3</v>
      </c>
      <c r="X376" s="12">
        <v>7.1</v>
      </c>
      <c r="Y376" s="6">
        <v>1180</v>
      </c>
      <c r="Z376" s="6">
        <v>1310</v>
      </c>
      <c r="AA376" s="6">
        <v>24.3</v>
      </c>
      <c r="AB376" s="6">
        <v>24.6</v>
      </c>
      <c r="AC376" s="6">
        <v>38.5</v>
      </c>
      <c r="AD376" s="6">
        <v>18.399999999999999</v>
      </c>
      <c r="AE376" s="6" t="s">
        <v>690</v>
      </c>
      <c r="AF376" s="6" t="s">
        <v>88</v>
      </c>
      <c r="AG376" s="6">
        <v>26</v>
      </c>
      <c r="AH376" s="6" t="s">
        <v>690</v>
      </c>
      <c r="AI376" s="6" t="s">
        <v>710</v>
      </c>
      <c r="AJ376" s="6" t="e">
        <v>#VALUE!</v>
      </c>
      <c r="AK376" s="29">
        <v>0.09</v>
      </c>
      <c r="AL376" s="6">
        <v>142</v>
      </c>
      <c r="AM376" s="6" t="s">
        <v>690</v>
      </c>
      <c r="AN376" s="6">
        <v>12.3</v>
      </c>
      <c r="AO376" s="6">
        <v>5.2952941176470585</v>
      </c>
      <c r="AP376" s="6">
        <v>0.20599999999999999</v>
      </c>
      <c r="AQ376" s="6" t="s">
        <v>89</v>
      </c>
      <c r="AR376" s="6" t="s">
        <v>88</v>
      </c>
      <c r="AS376" s="6" t="s">
        <v>88</v>
      </c>
      <c r="AT376" s="6" t="s">
        <v>88</v>
      </c>
      <c r="AU376" s="6" t="s">
        <v>88</v>
      </c>
      <c r="AV376" s="29">
        <v>0.3</v>
      </c>
      <c r="AW376" s="6">
        <v>21.9</v>
      </c>
      <c r="AX376" s="6" t="s">
        <v>673</v>
      </c>
      <c r="AY376" s="6">
        <v>654</v>
      </c>
      <c r="AZ376" s="6" t="s">
        <v>88</v>
      </c>
      <c r="BA376" s="12">
        <v>2.2999999999999998</v>
      </c>
      <c r="BB376" s="6">
        <v>71.2</v>
      </c>
      <c r="BC376" s="6">
        <v>0.10299999999999999</v>
      </c>
      <c r="BD376" s="6" t="s">
        <v>671</v>
      </c>
      <c r="BE376" s="6">
        <v>9.4499999999999993</v>
      </c>
      <c r="BF376" s="6">
        <v>3.2000000000000001E-2</v>
      </c>
      <c r="BG376" s="29">
        <v>0.12</v>
      </c>
      <c r="BH376" s="6" t="s">
        <v>695</v>
      </c>
      <c r="BI376" s="6">
        <v>1.94</v>
      </c>
      <c r="BJ376" s="6">
        <v>370</v>
      </c>
      <c r="BK376" s="6">
        <v>13.3</v>
      </c>
      <c r="BL376" s="6">
        <v>434</v>
      </c>
      <c r="BM376" s="6">
        <v>689</v>
      </c>
      <c r="BN376" s="6">
        <v>5.6000000000000001E-2</v>
      </c>
      <c r="BO376" s="29">
        <v>0.01</v>
      </c>
      <c r="BP376" s="6">
        <v>6.0000000000000001E-3</v>
      </c>
      <c r="BQ376" s="6" t="s">
        <v>88</v>
      </c>
      <c r="BR376" s="6" t="s">
        <v>88</v>
      </c>
      <c r="BS376" s="6" t="s">
        <v>671</v>
      </c>
      <c r="BT376" s="12">
        <f t="shared" si="12"/>
        <v>9.6710399999999988E-2</v>
      </c>
      <c r="BU376" s="12">
        <f t="shared" si="13"/>
        <v>0.7463519999999999</v>
      </c>
      <c r="BV376" s="11">
        <v>44230</v>
      </c>
      <c r="BW376" s="13"/>
      <c r="BX376" s="13"/>
    </row>
    <row r="377" spans="1:76" ht="30" customHeight="1" x14ac:dyDescent="0.2">
      <c r="A377" s="15">
        <v>2021</v>
      </c>
      <c r="B377" s="15" t="s">
        <v>532</v>
      </c>
      <c r="C377" s="15" t="s">
        <v>524</v>
      </c>
      <c r="D377" s="8">
        <v>736</v>
      </c>
      <c r="E377" s="15" t="s">
        <v>343</v>
      </c>
      <c r="F377" s="7" t="s">
        <v>288</v>
      </c>
      <c r="G377" s="6">
        <v>2</v>
      </c>
      <c r="H377" s="6" t="s">
        <v>79</v>
      </c>
      <c r="I377" s="6">
        <v>27</v>
      </c>
      <c r="J377" s="6" t="s">
        <v>685</v>
      </c>
      <c r="K377" s="6">
        <v>2703</v>
      </c>
      <c r="L377" s="6" t="s">
        <v>686</v>
      </c>
      <c r="M377" s="6" t="s">
        <v>234</v>
      </c>
      <c r="N377" s="6" t="s">
        <v>235</v>
      </c>
      <c r="O377" s="6" t="s">
        <v>687</v>
      </c>
      <c r="P377" s="6" t="s">
        <v>345</v>
      </c>
      <c r="Q377" s="6" t="s">
        <v>346</v>
      </c>
      <c r="R377" s="6" t="s">
        <v>688</v>
      </c>
      <c r="S377" s="11">
        <v>44217</v>
      </c>
      <c r="T377" s="26">
        <v>2</v>
      </c>
      <c r="U377" s="6">
        <v>0.77</v>
      </c>
      <c r="V377" s="12">
        <v>7</v>
      </c>
      <c r="W377" s="12">
        <v>6.8</v>
      </c>
      <c r="X377" s="12">
        <v>7.2</v>
      </c>
      <c r="Y377" s="6">
        <v>260</v>
      </c>
      <c r="Z377" s="6">
        <v>290</v>
      </c>
      <c r="AA377" s="28">
        <v>24</v>
      </c>
      <c r="AB377" s="6">
        <v>24.4</v>
      </c>
      <c r="AC377" s="6">
        <v>172</v>
      </c>
      <c r="AD377" s="28">
        <v>60</v>
      </c>
      <c r="AE377" s="6" t="s">
        <v>690</v>
      </c>
      <c r="AF377" s="6" t="s">
        <v>88</v>
      </c>
      <c r="AG377" s="6">
        <v>40</v>
      </c>
      <c r="AH377" s="6" t="s">
        <v>690</v>
      </c>
      <c r="AI377" s="6" t="s">
        <v>710</v>
      </c>
      <c r="AJ377" s="6">
        <v>0.63903225806451625</v>
      </c>
      <c r="AK377" s="6" t="s">
        <v>671</v>
      </c>
      <c r="AL377" s="6">
        <v>274</v>
      </c>
      <c r="AM377" s="29">
        <v>0.3</v>
      </c>
      <c r="AN377" s="6" t="s">
        <v>711</v>
      </c>
      <c r="AO377" s="6" t="e">
        <v>#VALUE!</v>
      </c>
      <c r="AP377" s="6">
        <v>0.54500000000000004</v>
      </c>
      <c r="AQ377" s="6" t="s">
        <v>89</v>
      </c>
      <c r="AR377" s="6" t="s">
        <v>88</v>
      </c>
      <c r="AS377" s="6" t="s">
        <v>88</v>
      </c>
      <c r="AT377" s="6" t="s">
        <v>88</v>
      </c>
      <c r="AU377" s="6" t="s">
        <v>88</v>
      </c>
      <c r="AV377" s="6" t="s">
        <v>672</v>
      </c>
      <c r="AW377" s="6">
        <v>15.7</v>
      </c>
      <c r="AX377" s="6" t="s">
        <v>673</v>
      </c>
      <c r="AY377" s="6" t="s">
        <v>691</v>
      </c>
      <c r="AZ377" s="6" t="s">
        <v>88</v>
      </c>
      <c r="BA377" s="6" t="s">
        <v>861</v>
      </c>
      <c r="BB377" s="6">
        <v>0.36499999999999999</v>
      </c>
      <c r="BC377" s="6" t="s">
        <v>856</v>
      </c>
      <c r="BD377" s="6" t="s">
        <v>856</v>
      </c>
      <c r="BE377" s="6" t="s">
        <v>862</v>
      </c>
      <c r="BF377" s="6">
        <v>8.0000000000000002E-3</v>
      </c>
      <c r="BG377" s="6" t="s">
        <v>858</v>
      </c>
      <c r="BH377" s="6" t="s">
        <v>859</v>
      </c>
      <c r="BI377" s="6" t="s">
        <v>863</v>
      </c>
      <c r="BJ377" s="6">
        <v>106</v>
      </c>
      <c r="BK377" s="6">
        <v>82.7</v>
      </c>
      <c r="BL377" s="6">
        <v>58.3</v>
      </c>
      <c r="BM377" s="6">
        <v>78.3</v>
      </c>
      <c r="BN377" s="6">
        <v>0.54600000000000004</v>
      </c>
      <c r="BO377" s="6">
        <v>0.126</v>
      </c>
      <c r="BP377" s="6">
        <v>2.4E-2</v>
      </c>
      <c r="BQ377" s="6" t="s">
        <v>88</v>
      </c>
      <c r="BR377" s="6" t="s">
        <v>88</v>
      </c>
      <c r="BS377" s="6" t="s">
        <v>860</v>
      </c>
      <c r="BT377" s="12">
        <f t="shared" si="12"/>
        <v>0.33263999999999999</v>
      </c>
      <c r="BU377" s="12">
        <f t="shared" si="13"/>
        <v>1.5190560000000002</v>
      </c>
      <c r="BV377" s="11">
        <v>44239</v>
      </c>
      <c r="BW377" s="13"/>
      <c r="BX377" s="13"/>
    </row>
    <row r="378" spans="1:76" ht="30" customHeight="1" x14ac:dyDescent="0.2">
      <c r="A378" s="15">
        <v>2021</v>
      </c>
      <c r="B378" s="15" t="s">
        <v>532</v>
      </c>
      <c r="C378" s="15" t="s">
        <v>524</v>
      </c>
      <c r="D378" s="8">
        <v>736</v>
      </c>
      <c r="E378" s="15" t="s">
        <v>343</v>
      </c>
      <c r="F378" s="7" t="s">
        <v>288</v>
      </c>
      <c r="G378" s="6">
        <v>2</v>
      </c>
      <c r="H378" s="6" t="s">
        <v>79</v>
      </c>
      <c r="I378" s="6">
        <v>27</v>
      </c>
      <c r="J378" s="6" t="s">
        <v>685</v>
      </c>
      <c r="K378" s="6">
        <v>2703</v>
      </c>
      <c r="L378" s="6" t="s">
        <v>686</v>
      </c>
      <c r="M378" s="6" t="s">
        <v>234</v>
      </c>
      <c r="N378" s="6" t="s">
        <v>235</v>
      </c>
      <c r="O378" s="6" t="s">
        <v>687</v>
      </c>
      <c r="P378" s="6" t="s">
        <v>345</v>
      </c>
      <c r="Q378" s="6" t="s">
        <v>346</v>
      </c>
      <c r="R378" s="6" t="s">
        <v>688</v>
      </c>
      <c r="S378" s="11" t="s">
        <v>864</v>
      </c>
      <c r="T378" s="26">
        <v>0.83</v>
      </c>
      <c r="U378" s="6">
        <v>3.74</v>
      </c>
      <c r="V378" s="6">
        <v>6.9</v>
      </c>
      <c r="W378" s="12">
        <v>6.4</v>
      </c>
      <c r="X378" s="12">
        <v>7.1</v>
      </c>
      <c r="Y378" s="6">
        <v>410</v>
      </c>
      <c r="Z378" s="6">
        <v>490</v>
      </c>
      <c r="AA378" s="6">
        <v>25.6</v>
      </c>
      <c r="AB378" s="6">
        <v>25.9</v>
      </c>
      <c r="AC378" s="6">
        <v>48.6</v>
      </c>
      <c r="AD378" s="6">
        <v>27.4</v>
      </c>
      <c r="AE378" s="6" t="s">
        <v>690</v>
      </c>
      <c r="AF378" s="20" t="s">
        <v>88</v>
      </c>
      <c r="AG378" s="6">
        <v>14</v>
      </c>
      <c r="AH378" s="6" t="s">
        <v>690</v>
      </c>
      <c r="AI378" s="6" t="s">
        <v>710</v>
      </c>
      <c r="AJ378" s="6">
        <v>5.9612903225806448</v>
      </c>
      <c r="AK378" s="6">
        <v>5.6000000000000001E-2</v>
      </c>
      <c r="AL378" s="6">
        <v>54</v>
      </c>
      <c r="AM378" s="6" t="s">
        <v>690</v>
      </c>
      <c r="AN378" s="6" t="s">
        <v>711</v>
      </c>
      <c r="AO378" s="6" t="e">
        <v>#VALUE!</v>
      </c>
      <c r="AP378" s="6">
        <v>0.29199999999999998</v>
      </c>
      <c r="AQ378" s="6" t="s">
        <v>89</v>
      </c>
      <c r="AR378" s="20" t="s">
        <v>88</v>
      </c>
      <c r="AS378" s="20" t="s">
        <v>88</v>
      </c>
      <c r="AT378" s="20" t="s">
        <v>88</v>
      </c>
      <c r="AU378" s="20" t="s">
        <v>88</v>
      </c>
      <c r="AV378" s="29">
        <v>7.0000000000000007E-2</v>
      </c>
      <c r="AW378" s="6">
        <v>7.67</v>
      </c>
      <c r="AX378" s="6" t="s">
        <v>673</v>
      </c>
      <c r="AY378" s="6">
        <v>128</v>
      </c>
      <c r="AZ378" s="20" t="s">
        <v>88</v>
      </c>
      <c r="BA378" s="6" t="s">
        <v>674</v>
      </c>
      <c r="BB378" s="6">
        <v>0.13300000000000001</v>
      </c>
      <c r="BC378" s="6" t="s">
        <v>671</v>
      </c>
      <c r="BD378" s="6" t="s">
        <v>671</v>
      </c>
      <c r="BE378" s="12">
        <v>2.6</v>
      </c>
      <c r="BF378" s="6">
        <v>1.4E-2</v>
      </c>
      <c r="BG378" s="6" t="s">
        <v>676</v>
      </c>
      <c r="BH378" s="6" t="s">
        <v>695</v>
      </c>
      <c r="BI378" s="6">
        <v>0.30299999999999999</v>
      </c>
      <c r="BJ378" s="6">
        <v>84.7</v>
      </c>
      <c r="BK378" s="6">
        <v>67.8</v>
      </c>
      <c r="BL378" s="6">
        <v>157</v>
      </c>
      <c r="BM378" s="6">
        <v>174</v>
      </c>
      <c r="BN378" s="29">
        <v>0.21</v>
      </c>
      <c r="BO378" s="6">
        <v>4.3999999999999997E-2</v>
      </c>
      <c r="BP378" s="6">
        <v>2E-3</v>
      </c>
      <c r="BQ378" s="20" t="s">
        <v>88</v>
      </c>
      <c r="BR378" s="20" t="s">
        <v>88</v>
      </c>
      <c r="BS378" s="6">
        <v>4.9000000000000002E-2</v>
      </c>
      <c r="BT378" s="12">
        <f t="shared" si="12"/>
        <v>0.30619828799999999</v>
      </c>
      <c r="BU378" s="12">
        <f t="shared" si="13"/>
        <v>0.60345647999999996</v>
      </c>
      <c r="BV378" s="11">
        <v>44230</v>
      </c>
      <c r="BW378" s="13"/>
      <c r="BX378" s="13"/>
    </row>
    <row r="379" spans="1:76" ht="30" customHeight="1" x14ac:dyDescent="0.2">
      <c r="A379" s="15">
        <v>2021</v>
      </c>
      <c r="B379" s="15" t="s">
        <v>532</v>
      </c>
      <c r="C379" s="15" t="s">
        <v>524</v>
      </c>
      <c r="D379" s="8">
        <v>736</v>
      </c>
      <c r="E379" s="15" t="s">
        <v>343</v>
      </c>
      <c r="F379" s="7" t="s">
        <v>288</v>
      </c>
      <c r="G379" s="6">
        <v>2</v>
      </c>
      <c r="H379" s="6" t="s">
        <v>79</v>
      </c>
      <c r="I379" s="6">
        <v>27</v>
      </c>
      <c r="J379" s="6" t="s">
        <v>685</v>
      </c>
      <c r="K379" s="6">
        <v>2703</v>
      </c>
      <c r="L379" s="6" t="s">
        <v>686</v>
      </c>
      <c r="M379" s="6" t="s">
        <v>234</v>
      </c>
      <c r="N379" s="6" t="s">
        <v>235</v>
      </c>
      <c r="O379" s="6" t="s">
        <v>687</v>
      </c>
      <c r="P379" s="6" t="s">
        <v>345</v>
      </c>
      <c r="Q379" s="6" t="s">
        <v>346</v>
      </c>
      <c r="R379" s="6" t="s">
        <v>688</v>
      </c>
      <c r="S379" s="11">
        <v>44216</v>
      </c>
      <c r="T379" s="26">
        <v>2</v>
      </c>
      <c r="U379" s="6">
        <v>0.34</v>
      </c>
      <c r="V379" s="12">
        <v>7.3</v>
      </c>
      <c r="W379" s="12">
        <v>6.9</v>
      </c>
      <c r="X379" s="12">
        <v>7.4</v>
      </c>
      <c r="Y379" s="6">
        <v>620</v>
      </c>
      <c r="Z379" s="6">
        <v>640</v>
      </c>
      <c r="AA379" s="6">
        <v>26.1</v>
      </c>
      <c r="AB379" s="6">
        <v>27.2</v>
      </c>
      <c r="AC379" s="6">
        <v>199</v>
      </c>
      <c r="AD379" s="28">
        <v>84</v>
      </c>
      <c r="AE379" s="6" t="s">
        <v>690</v>
      </c>
      <c r="AF379" s="6" t="s">
        <v>88</v>
      </c>
      <c r="AG379" s="6" t="s">
        <v>89</v>
      </c>
      <c r="AH379" s="6">
        <v>0.106</v>
      </c>
      <c r="AI379" s="6" t="s">
        <v>710</v>
      </c>
      <c r="AJ379" s="6">
        <v>2.4612903225806453</v>
      </c>
      <c r="AK379" s="6" t="s">
        <v>671</v>
      </c>
      <c r="AL379" s="6">
        <v>302</v>
      </c>
      <c r="AM379" s="12">
        <v>1</v>
      </c>
      <c r="AN379" s="6">
        <v>5.84</v>
      </c>
      <c r="AO379" s="6" t="e">
        <v>#VALUE!</v>
      </c>
      <c r="AP379" s="6">
        <v>0.48099999999999998</v>
      </c>
      <c r="AQ379" s="6" t="s">
        <v>89</v>
      </c>
      <c r="AR379" s="6" t="s">
        <v>88</v>
      </c>
      <c r="AS379" s="6" t="s">
        <v>88</v>
      </c>
      <c r="AT379" s="6" t="s">
        <v>88</v>
      </c>
      <c r="AU379" s="6" t="s">
        <v>88</v>
      </c>
      <c r="AV379" s="6" t="s">
        <v>672</v>
      </c>
      <c r="AW379" s="28">
        <v>25</v>
      </c>
      <c r="AX379" s="6" t="s">
        <v>673</v>
      </c>
      <c r="AY379" s="6">
        <v>71.2</v>
      </c>
      <c r="AZ379" s="6" t="s">
        <v>88</v>
      </c>
      <c r="BA379" s="6">
        <v>2.4E-2</v>
      </c>
      <c r="BB379" s="6">
        <v>0.65500000000000003</v>
      </c>
      <c r="BC379" s="6" t="s">
        <v>856</v>
      </c>
      <c r="BD379" s="6" t="s">
        <v>856</v>
      </c>
      <c r="BE379" s="6" t="s">
        <v>865</v>
      </c>
      <c r="BF379" s="6">
        <v>8.9999999999999993E-3</v>
      </c>
      <c r="BG379" s="6" t="s">
        <v>858</v>
      </c>
      <c r="BH379" s="6" t="s">
        <v>859</v>
      </c>
      <c r="BI379" s="6">
        <v>1.24</v>
      </c>
      <c r="BJ379" s="6">
        <v>251</v>
      </c>
      <c r="BK379" s="6">
        <v>156</v>
      </c>
      <c r="BL379" s="6">
        <v>149</v>
      </c>
      <c r="BM379" s="6">
        <v>181</v>
      </c>
      <c r="BN379" s="6">
        <v>1.1599999999999999</v>
      </c>
      <c r="BO379" s="6">
        <v>0.39600000000000002</v>
      </c>
      <c r="BP379" s="29">
        <v>0.1</v>
      </c>
      <c r="BQ379" s="6" t="s">
        <v>88</v>
      </c>
      <c r="BR379" s="6" t="s">
        <v>88</v>
      </c>
      <c r="BS379" s="6" t="s">
        <v>860</v>
      </c>
      <c r="BT379" s="12">
        <f t="shared" si="12"/>
        <v>0.20563200000000001</v>
      </c>
      <c r="BU379" s="12">
        <f t="shared" si="13"/>
        <v>0.73929600000000006</v>
      </c>
      <c r="BV379" s="11">
        <v>44239</v>
      </c>
      <c r="BW379" s="13"/>
      <c r="BX379" s="13"/>
    </row>
    <row r="380" spans="1:76" ht="30" customHeight="1" x14ac:dyDescent="0.2">
      <c r="A380" s="15">
        <v>2021</v>
      </c>
      <c r="B380" s="15" t="s">
        <v>532</v>
      </c>
      <c r="C380" s="15" t="s">
        <v>524</v>
      </c>
      <c r="D380" s="8">
        <v>736</v>
      </c>
      <c r="E380" s="15" t="s">
        <v>343</v>
      </c>
      <c r="F380" s="7" t="s">
        <v>288</v>
      </c>
      <c r="G380" s="6">
        <v>2</v>
      </c>
      <c r="H380" s="6" t="s">
        <v>79</v>
      </c>
      <c r="I380" s="6">
        <v>27</v>
      </c>
      <c r="J380" s="6" t="s">
        <v>685</v>
      </c>
      <c r="K380" s="6">
        <v>2703</v>
      </c>
      <c r="L380" s="6" t="s">
        <v>686</v>
      </c>
      <c r="M380" s="6" t="s">
        <v>234</v>
      </c>
      <c r="N380" s="6" t="s">
        <v>235</v>
      </c>
      <c r="O380" s="6" t="s">
        <v>687</v>
      </c>
      <c r="P380" s="6" t="s">
        <v>345</v>
      </c>
      <c r="Q380" s="6" t="s">
        <v>346</v>
      </c>
      <c r="R380" s="6" t="s">
        <v>688</v>
      </c>
      <c r="S380" s="11">
        <v>44216</v>
      </c>
      <c r="T380" s="26">
        <v>2</v>
      </c>
      <c r="U380" s="6">
        <v>0.42</v>
      </c>
      <c r="V380" s="12">
        <v>7</v>
      </c>
      <c r="W380" s="12">
        <v>6.9</v>
      </c>
      <c r="X380" s="12">
        <v>7.3</v>
      </c>
      <c r="Y380" s="6">
        <v>480</v>
      </c>
      <c r="Z380" s="6">
        <v>570</v>
      </c>
      <c r="AA380" s="6">
        <v>23.1</v>
      </c>
      <c r="AB380" s="6">
        <v>24.2</v>
      </c>
      <c r="AC380" s="6">
        <v>51.1</v>
      </c>
      <c r="AD380" s="28">
        <v>11</v>
      </c>
      <c r="AE380" s="6" t="s">
        <v>690</v>
      </c>
      <c r="AF380" s="6" t="s">
        <v>88</v>
      </c>
      <c r="AG380" s="6" t="s">
        <v>89</v>
      </c>
      <c r="AH380" s="6" t="s">
        <v>690</v>
      </c>
      <c r="AI380" s="6" t="s">
        <v>710</v>
      </c>
      <c r="AJ380" s="6">
        <v>1.0454838709677419</v>
      </c>
      <c r="AK380" s="6" t="s">
        <v>671</v>
      </c>
      <c r="AL380" s="6">
        <v>241</v>
      </c>
      <c r="AM380" s="12">
        <v>2</v>
      </c>
      <c r="AN380" s="6" t="s">
        <v>711</v>
      </c>
      <c r="AO380" s="6" t="e">
        <v>#VALUE!</v>
      </c>
      <c r="AP380" s="6">
        <v>0.30099999999999999</v>
      </c>
      <c r="AQ380" s="6" t="s">
        <v>89</v>
      </c>
      <c r="AR380" s="6" t="s">
        <v>88</v>
      </c>
      <c r="AS380" s="6" t="s">
        <v>88</v>
      </c>
      <c r="AT380" s="6" t="s">
        <v>88</v>
      </c>
      <c r="AU380" s="6" t="s">
        <v>88</v>
      </c>
      <c r="AV380" s="6" t="s">
        <v>672</v>
      </c>
      <c r="AW380" s="6">
        <v>15.3</v>
      </c>
      <c r="AX380" s="6" t="s">
        <v>673</v>
      </c>
      <c r="AY380" s="6">
        <v>128</v>
      </c>
      <c r="AZ380" s="6" t="s">
        <v>88</v>
      </c>
      <c r="BA380" s="6">
        <v>1.0999999999999999E-2</v>
      </c>
      <c r="BB380" s="6">
        <v>0.378</v>
      </c>
      <c r="BC380" s="6" t="s">
        <v>856</v>
      </c>
      <c r="BD380" s="6" t="s">
        <v>856</v>
      </c>
      <c r="BE380" s="6" t="s">
        <v>866</v>
      </c>
      <c r="BF380" s="6">
        <v>5.0000000000000001E-3</v>
      </c>
      <c r="BG380" s="6" t="s">
        <v>858</v>
      </c>
      <c r="BH380" s="6" t="s">
        <v>859</v>
      </c>
      <c r="BI380" s="6">
        <v>1.82</v>
      </c>
      <c r="BJ380" s="6">
        <v>115</v>
      </c>
      <c r="BK380" s="28">
        <v>85</v>
      </c>
      <c r="BL380" s="6">
        <v>128</v>
      </c>
      <c r="BM380" s="6">
        <v>178</v>
      </c>
      <c r="BN380" s="6">
        <v>0.32200000000000001</v>
      </c>
      <c r="BO380" s="29">
        <v>0.08</v>
      </c>
      <c r="BP380" s="6">
        <v>2E-3</v>
      </c>
      <c r="BQ380" s="6" t="s">
        <v>88</v>
      </c>
      <c r="BR380" s="6" t="s">
        <v>88</v>
      </c>
      <c r="BS380" s="6">
        <v>1E-3</v>
      </c>
      <c r="BT380" s="12">
        <f t="shared" si="12"/>
        <v>3.3264000000000002E-2</v>
      </c>
      <c r="BU380" s="12">
        <f t="shared" si="13"/>
        <v>0.72878399999999999</v>
      </c>
      <c r="BV380" s="11">
        <v>44239</v>
      </c>
      <c r="BW380" s="13"/>
      <c r="BX380" s="13"/>
    </row>
    <row r="381" spans="1:76" ht="30" customHeight="1" x14ac:dyDescent="0.2">
      <c r="A381" s="15">
        <v>2021</v>
      </c>
      <c r="B381" s="15" t="s">
        <v>532</v>
      </c>
      <c r="C381" s="15" t="s">
        <v>524</v>
      </c>
      <c r="D381" s="8">
        <v>736</v>
      </c>
      <c r="E381" s="15" t="s">
        <v>343</v>
      </c>
      <c r="F381" s="7" t="s">
        <v>288</v>
      </c>
      <c r="G381" s="6">
        <v>2</v>
      </c>
      <c r="H381" s="6" t="s">
        <v>79</v>
      </c>
      <c r="I381" s="6">
        <v>27</v>
      </c>
      <c r="J381" s="6" t="s">
        <v>685</v>
      </c>
      <c r="K381" s="6">
        <v>2703</v>
      </c>
      <c r="L381" s="6" t="s">
        <v>686</v>
      </c>
      <c r="M381" s="6" t="s">
        <v>234</v>
      </c>
      <c r="N381" s="6" t="s">
        <v>235</v>
      </c>
      <c r="O381" s="6" t="s">
        <v>687</v>
      </c>
      <c r="P381" s="6" t="s">
        <v>345</v>
      </c>
      <c r="Q381" s="6" t="s">
        <v>346</v>
      </c>
      <c r="R381" s="6" t="s">
        <v>688</v>
      </c>
      <c r="S381" s="11">
        <v>44217</v>
      </c>
      <c r="T381" s="26">
        <v>1.5</v>
      </c>
      <c r="U381" s="6">
        <v>3.23</v>
      </c>
      <c r="V381" s="12">
        <v>8</v>
      </c>
      <c r="W381" s="12">
        <v>8</v>
      </c>
      <c r="X381" s="12">
        <v>8</v>
      </c>
      <c r="Y381" s="6">
        <v>990</v>
      </c>
      <c r="Z381" s="6">
        <v>990</v>
      </c>
      <c r="AA381" s="6">
        <v>25.5</v>
      </c>
      <c r="AB381" s="6">
        <v>25.5</v>
      </c>
      <c r="AC381" s="6">
        <v>291</v>
      </c>
      <c r="AD381" s="6">
        <v>178</v>
      </c>
      <c r="AE381" s="6" t="s">
        <v>690</v>
      </c>
      <c r="AF381" s="6" t="s">
        <v>88</v>
      </c>
      <c r="AG381" s="6" t="s">
        <v>89</v>
      </c>
      <c r="AH381" s="6" t="s">
        <v>690</v>
      </c>
      <c r="AI381" s="6" t="s">
        <v>710</v>
      </c>
      <c r="AJ381" s="6">
        <v>5.4870967741935486</v>
      </c>
      <c r="AK381" s="12">
        <v>4.4000000000000004</v>
      </c>
      <c r="AL381" s="6">
        <v>72</v>
      </c>
      <c r="AM381" s="6" t="s">
        <v>690</v>
      </c>
      <c r="AN381" s="6">
        <v>6.36</v>
      </c>
      <c r="AO381" s="6" t="e">
        <v>#VALUE!</v>
      </c>
      <c r="AP381" s="6">
        <v>1.1299999999999999</v>
      </c>
      <c r="AQ381" s="6" t="s">
        <v>89</v>
      </c>
      <c r="AR381" s="6" t="s">
        <v>88</v>
      </c>
      <c r="AS381" s="6" t="s">
        <v>88</v>
      </c>
      <c r="AT381" s="6" t="s">
        <v>88</v>
      </c>
      <c r="AU381" s="6" t="s">
        <v>88</v>
      </c>
      <c r="AV381" s="6" t="s">
        <v>672</v>
      </c>
      <c r="AW381" s="6">
        <v>31.4</v>
      </c>
      <c r="AX381" s="6" t="s">
        <v>673</v>
      </c>
      <c r="AY381" s="6">
        <v>93.5</v>
      </c>
      <c r="AZ381" s="6" t="s">
        <v>88</v>
      </c>
      <c r="BA381" s="6">
        <v>0.01</v>
      </c>
      <c r="BB381" s="6">
        <v>0.35699999999999998</v>
      </c>
      <c r="BC381" s="6" t="s">
        <v>856</v>
      </c>
      <c r="BD381" s="6" t="s">
        <v>856</v>
      </c>
      <c r="BE381" s="6" t="s">
        <v>867</v>
      </c>
      <c r="BF381" s="6">
        <v>5.0000000000000001E-3</v>
      </c>
      <c r="BG381" s="6" t="s">
        <v>858</v>
      </c>
      <c r="BH381" s="6" t="s">
        <v>859</v>
      </c>
      <c r="BI381" s="6" t="s">
        <v>868</v>
      </c>
      <c r="BJ381" s="6" t="s">
        <v>733</v>
      </c>
      <c r="BK381" s="6">
        <v>160</v>
      </c>
      <c r="BL381" s="6">
        <v>296</v>
      </c>
      <c r="BM381" s="6">
        <v>300</v>
      </c>
      <c r="BN381" s="6">
        <v>0.76200000000000001</v>
      </c>
      <c r="BO381" s="6">
        <v>6.8000000000000005E-2</v>
      </c>
      <c r="BP381" s="6">
        <v>2E-3</v>
      </c>
      <c r="BQ381" s="6" t="s">
        <v>88</v>
      </c>
      <c r="BR381" s="6" t="s">
        <v>88</v>
      </c>
      <c r="BS381" s="6">
        <v>1E-3</v>
      </c>
      <c r="BT381" s="12">
        <f t="shared" si="12"/>
        <v>3.104676</v>
      </c>
      <c r="BU381" s="12">
        <f t="shared" si="13"/>
        <v>1.2558239999999998</v>
      </c>
      <c r="BV381" s="11">
        <v>44239</v>
      </c>
      <c r="BW381" s="13"/>
      <c r="BX381" s="13"/>
    </row>
    <row r="382" spans="1:76" ht="30" customHeight="1" x14ac:dyDescent="0.2">
      <c r="A382" s="15">
        <v>2021</v>
      </c>
      <c r="B382" s="15" t="s">
        <v>532</v>
      </c>
      <c r="C382" s="15" t="s">
        <v>524</v>
      </c>
      <c r="D382" s="8">
        <v>736</v>
      </c>
      <c r="E382" s="15" t="s">
        <v>343</v>
      </c>
      <c r="F382" s="7" t="s">
        <v>288</v>
      </c>
      <c r="G382" s="6">
        <v>2</v>
      </c>
      <c r="H382" s="6" t="s">
        <v>79</v>
      </c>
      <c r="I382" s="6">
        <v>27</v>
      </c>
      <c r="J382" s="6" t="s">
        <v>685</v>
      </c>
      <c r="K382" s="6">
        <v>2703</v>
      </c>
      <c r="L382" s="6" t="s">
        <v>686</v>
      </c>
      <c r="M382" s="6" t="s">
        <v>234</v>
      </c>
      <c r="N382" s="6" t="s">
        <v>235</v>
      </c>
      <c r="O382" s="6" t="s">
        <v>687</v>
      </c>
      <c r="P382" s="6" t="s">
        <v>345</v>
      </c>
      <c r="Q382" s="6" t="s">
        <v>346</v>
      </c>
      <c r="R382" s="6" t="s">
        <v>688</v>
      </c>
      <c r="S382" s="11">
        <v>44214</v>
      </c>
      <c r="T382" s="26">
        <v>1</v>
      </c>
      <c r="U382" s="6">
        <v>4.78</v>
      </c>
      <c r="V382" s="12">
        <v>7.9</v>
      </c>
      <c r="W382" s="12">
        <v>6.9</v>
      </c>
      <c r="X382" s="12">
        <v>7.5</v>
      </c>
      <c r="Y382" s="6">
        <v>610</v>
      </c>
      <c r="Z382" s="6">
        <v>750</v>
      </c>
      <c r="AA382" s="28">
        <v>21</v>
      </c>
      <c r="AB382" s="6">
        <v>21.4</v>
      </c>
      <c r="AC382" s="6">
        <v>276</v>
      </c>
      <c r="AD382" s="6">
        <v>73.5</v>
      </c>
      <c r="AE382" s="6" t="s">
        <v>690</v>
      </c>
      <c r="AF382" s="20" t="s">
        <v>88</v>
      </c>
      <c r="AG382" s="6" t="s">
        <v>89</v>
      </c>
      <c r="AH382" s="6">
        <v>0.21299999999999999</v>
      </c>
      <c r="AI382" s="6" t="s">
        <v>710</v>
      </c>
      <c r="AJ382" s="6">
        <v>3.2516129032258063</v>
      </c>
      <c r="AK382" s="6">
        <v>1.91</v>
      </c>
      <c r="AL382" s="6">
        <v>249</v>
      </c>
      <c r="AM382" s="29">
        <v>0.1</v>
      </c>
      <c r="AN382" s="6">
        <v>10.3</v>
      </c>
      <c r="AO382" s="6">
        <v>5.4270588235294115</v>
      </c>
      <c r="AP382" s="29">
        <v>0.25</v>
      </c>
      <c r="AQ382" s="6" t="s">
        <v>89</v>
      </c>
      <c r="AR382" s="6" t="s">
        <v>88</v>
      </c>
      <c r="AS382" s="6" t="s">
        <v>88</v>
      </c>
      <c r="AT382" s="6" t="s">
        <v>88</v>
      </c>
      <c r="AU382" s="6" t="s">
        <v>88</v>
      </c>
      <c r="AV382" s="29">
        <v>0.2</v>
      </c>
      <c r="AW382" s="6">
        <v>26.3</v>
      </c>
      <c r="AX382" s="6" t="s">
        <v>673</v>
      </c>
      <c r="AY382" s="6">
        <v>138</v>
      </c>
      <c r="AZ382" s="6" t="s">
        <v>88</v>
      </c>
      <c r="BA382" s="6" t="s">
        <v>674</v>
      </c>
      <c r="BB382" s="29">
        <v>0.13</v>
      </c>
      <c r="BC382" s="6">
        <v>2.5999999999999999E-2</v>
      </c>
      <c r="BD382" s="6">
        <v>2.7E-2</v>
      </c>
      <c r="BE382" s="6">
        <v>6.36</v>
      </c>
      <c r="BF382" s="6">
        <v>1.7999999999999999E-2</v>
      </c>
      <c r="BG382" s="6" t="s">
        <v>676</v>
      </c>
      <c r="BH382" s="6" t="s">
        <v>695</v>
      </c>
      <c r="BI382" s="6">
        <v>0.54100000000000004</v>
      </c>
      <c r="BJ382" s="6">
        <v>110</v>
      </c>
      <c r="BK382" s="6">
        <v>63.8</v>
      </c>
      <c r="BL382" s="6">
        <v>138</v>
      </c>
      <c r="BM382" s="6">
        <v>167</v>
      </c>
      <c r="BN382" s="6">
        <v>0.66600000000000004</v>
      </c>
      <c r="BO382" s="6">
        <v>0.154</v>
      </c>
      <c r="BP382" s="6">
        <v>5.3999999999999999E-2</v>
      </c>
      <c r="BQ382" s="6" t="s">
        <v>88</v>
      </c>
      <c r="BR382" s="6" t="s">
        <v>88</v>
      </c>
      <c r="BS382" s="29">
        <v>7.0000000000000007E-2</v>
      </c>
      <c r="BT382" s="12">
        <f t="shared" si="12"/>
        <v>1.264788</v>
      </c>
      <c r="BU382" s="12">
        <f t="shared" si="13"/>
        <v>4.2847920000000004</v>
      </c>
      <c r="BV382" s="11">
        <v>44230</v>
      </c>
      <c r="BW382" s="13"/>
      <c r="BX382" s="13"/>
    </row>
    <row r="383" spans="1:76" ht="30" customHeight="1" x14ac:dyDescent="0.2">
      <c r="A383" s="16">
        <v>2021</v>
      </c>
      <c r="B383" s="30" t="s">
        <v>377</v>
      </c>
      <c r="C383" s="20" t="s">
        <v>559</v>
      </c>
      <c r="D383" s="12">
        <v>88</v>
      </c>
      <c r="E383" s="30" t="s">
        <v>485</v>
      </c>
      <c r="F383" s="30" t="s">
        <v>479</v>
      </c>
      <c r="G383" s="12">
        <v>2</v>
      </c>
      <c r="H383" s="12" t="s">
        <v>79</v>
      </c>
      <c r="I383" s="12">
        <v>27</v>
      </c>
      <c r="J383" s="12" t="s">
        <v>685</v>
      </c>
      <c r="K383" s="12">
        <v>2701</v>
      </c>
      <c r="L383" s="12" t="s">
        <v>703</v>
      </c>
      <c r="M383" s="12" t="s">
        <v>100</v>
      </c>
      <c r="N383" s="12" t="s">
        <v>704</v>
      </c>
      <c r="O383" s="12" t="s">
        <v>717</v>
      </c>
      <c r="P383" s="12" t="s">
        <v>718</v>
      </c>
      <c r="Q383" s="12" t="s">
        <v>486</v>
      </c>
      <c r="R383" s="12" t="s">
        <v>718</v>
      </c>
      <c r="S383" s="11">
        <v>44211</v>
      </c>
      <c r="T383" s="12">
        <v>5</v>
      </c>
      <c r="U383" s="12">
        <v>16.86</v>
      </c>
      <c r="V383" s="12">
        <v>7.22</v>
      </c>
      <c r="W383" s="12">
        <v>6.13</v>
      </c>
      <c r="X383" s="12">
        <v>7.43</v>
      </c>
      <c r="Y383" s="12">
        <v>45.2</v>
      </c>
      <c r="Z383" s="12">
        <v>93.3</v>
      </c>
      <c r="AA383" s="12">
        <v>21.4</v>
      </c>
      <c r="AB383" s="12">
        <v>23.6</v>
      </c>
      <c r="AC383" s="12" t="s">
        <v>580</v>
      </c>
      <c r="AD383" s="12">
        <v>3.32</v>
      </c>
      <c r="AE383" s="12" t="s">
        <v>690</v>
      </c>
      <c r="AF383" s="12" t="s">
        <v>88</v>
      </c>
      <c r="AG383" s="12" t="s">
        <v>89</v>
      </c>
      <c r="AH383" s="12" t="s">
        <v>690</v>
      </c>
      <c r="AI383" s="12" t="s">
        <v>710</v>
      </c>
      <c r="AJ383" s="12">
        <v>0.44709677419354837</v>
      </c>
      <c r="AK383" s="12" t="s">
        <v>760</v>
      </c>
      <c r="AL383" s="8">
        <v>1489</v>
      </c>
      <c r="AM383" s="12">
        <v>1.3</v>
      </c>
      <c r="AN383" s="12" t="s">
        <v>711</v>
      </c>
      <c r="AO383" s="12" t="e">
        <v>#VALUE!</v>
      </c>
      <c r="AP383" s="12">
        <v>1.79</v>
      </c>
      <c r="AQ383" s="12" t="s">
        <v>89</v>
      </c>
      <c r="AR383" s="12" t="s">
        <v>88</v>
      </c>
      <c r="AS383" s="12" t="s">
        <v>88</v>
      </c>
      <c r="AT383" s="12" t="s">
        <v>88</v>
      </c>
      <c r="AU383" s="12" t="s">
        <v>88</v>
      </c>
      <c r="AV383" s="6" t="s">
        <v>672</v>
      </c>
      <c r="AW383" s="12">
        <v>3.8</v>
      </c>
      <c r="AX383" s="6" t="s">
        <v>673</v>
      </c>
      <c r="AY383" s="12" t="s">
        <v>89</v>
      </c>
      <c r="AZ383" s="12">
        <v>76.8</v>
      </c>
      <c r="BA383" s="29">
        <v>7.0000000000000001E-3</v>
      </c>
      <c r="BB383" s="29">
        <v>0.16800000000000001</v>
      </c>
      <c r="BC383" s="12" t="s">
        <v>671</v>
      </c>
      <c r="BD383" s="12" t="s">
        <v>671</v>
      </c>
      <c r="BE383" s="12">
        <v>69.2</v>
      </c>
      <c r="BF383" s="12" t="s">
        <v>675</v>
      </c>
      <c r="BG383" s="6" t="s">
        <v>676</v>
      </c>
      <c r="BH383" s="6" t="s">
        <v>695</v>
      </c>
      <c r="BI383" s="29">
        <v>5.0999999999999997E-2</v>
      </c>
      <c r="BJ383" s="12">
        <v>5.94</v>
      </c>
      <c r="BK383" s="12">
        <v>11.3</v>
      </c>
      <c r="BL383" s="12">
        <v>17.600000000000001</v>
      </c>
      <c r="BM383" s="12">
        <v>42.9</v>
      </c>
      <c r="BN383" s="12">
        <v>1.21</v>
      </c>
      <c r="BO383" s="12">
        <v>0.34200000000000003</v>
      </c>
      <c r="BP383" s="29">
        <v>9.8000000000000004E-2</v>
      </c>
      <c r="BQ383" s="12" t="s">
        <v>88</v>
      </c>
      <c r="BR383" s="12">
        <v>2.71</v>
      </c>
      <c r="BS383" s="12" t="s">
        <v>671</v>
      </c>
      <c r="BT383" s="12">
        <f t="shared" si="12"/>
        <v>1.0075535999999998</v>
      </c>
      <c r="BU383" s="12">
        <f t="shared" si="13"/>
        <v>451.88171999999997</v>
      </c>
      <c r="BV383" s="11">
        <v>44225</v>
      </c>
      <c r="BW383" s="31"/>
      <c r="BX383" s="31"/>
    </row>
    <row r="384" spans="1:76" ht="30" customHeight="1" x14ac:dyDescent="0.2">
      <c r="A384" s="16">
        <v>2021</v>
      </c>
      <c r="B384" s="30" t="s">
        <v>377</v>
      </c>
      <c r="C384" s="20" t="s">
        <v>559</v>
      </c>
      <c r="D384" s="12">
        <v>88</v>
      </c>
      <c r="E384" s="30" t="s">
        <v>485</v>
      </c>
      <c r="F384" s="30" t="s">
        <v>479</v>
      </c>
      <c r="G384" s="12">
        <v>2</v>
      </c>
      <c r="H384" s="12" t="s">
        <v>79</v>
      </c>
      <c r="I384" s="12">
        <v>27</v>
      </c>
      <c r="J384" s="12" t="s">
        <v>685</v>
      </c>
      <c r="K384" s="12">
        <v>2701</v>
      </c>
      <c r="L384" s="12" t="s">
        <v>703</v>
      </c>
      <c r="M384" s="12" t="s">
        <v>100</v>
      </c>
      <c r="N384" s="12" t="s">
        <v>704</v>
      </c>
      <c r="O384" s="12" t="s">
        <v>717</v>
      </c>
      <c r="P384" s="12" t="s">
        <v>718</v>
      </c>
      <c r="Q384" s="12" t="s">
        <v>486</v>
      </c>
      <c r="R384" s="12" t="s">
        <v>718</v>
      </c>
      <c r="S384" s="11">
        <v>44211</v>
      </c>
      <c r="T384" s="12">
        <v>5</v>
      </c>
      <c r="U384" s="12">
        <v>48.19</v>
      </c>
      <c r="V384" s="12">
        <v>6.58</v>
      </c>
      <c r="W384" s="12">
        <v>6.17</v>
      </c>
      <c r="X384" s="12">
        <v>8.2799999999999994</v>
      </c>
      <c r="Y384" s="12">
        <v>79.900000000000006</v>
      </c>
      <c r="Z384" s="12">
        <v>150.30000000000001</v>
      </c>
      <c r="AA384" s="12">
        <v>19.5</v>
      </c>
      <c r="AB384" s="12">
        <v>23.3</v>
      </c>
      <c r="AC384" s="12" t="s">
        <v>580</v>
      </c>
      <c r="AD384" s="12">
        <v>2</v>
      </c>
      <c r="AE384" s="12" t="s">
        <v>690</v>
      </c>
      <c r="AF384" s="12" t="s">
        <v>88</v>
      </c>
      <c r="AG384" s="12">
        <v>10</v>
      </c>
      <c r="AH384" s="12" t="s">
        <v>690</v>
      </c>
      <c r="AI384" s="12" t="s">
        <v>710</v>
      </c>
      <c r="AJ384" s="29" t="e">
        <v>#VALUE!</v>
      </c>
      <c r="AK384" s="12" t="s">
        <v>760</v>
      </c>
      <c r="AL384" s="8">
        <v>237</v>
      </c>
      <c r="AM384" s="12">
        <v>6</v>
      </c>
      <c r="AN384" s="12" t="s">
        <v>711</v>
      </c>
      <c r="AO384" s="12" t="e">
        <v>#VALUE!</v>
      </c>
      <c r="AP384" s="29">
        <v>0.28499999999999998</v>
      </c>
      <c r="AQ384" s="12" t="s">
        <v>89</v>
      </c>
      <c r="AR384" s="12" t="s">
        <v>88</v>
      </c>
      <c r="AS384" s="12" t="s">
        <v>88</v>
      </c>
      <c r="AT384" s="12" t="s">
        <v>88</v>
      </c>
      <c r="AU384" s="12" t="s">
        <v>88</v>
      </c>
      <c r="AV384" s="6" t="s">
        <v>672</v>
      </c>
      <c r="AW384" s="12">
        <v>7.99</v>
      </c>
      <c r="AX384" s="6" t="s">
        <v>673</v>
      </c>
      <c r="AY384" s="12">
        <v>28.5</v>
      </c>
      <c r="AZ384" s="12">
        <v>21.1</v>
      </c>
      <c r="BA384" s="29" t="s">
        <v>674</v>
      </c>
      <c r="BB384" s="29">
        <v>3.1E-2</v>
      </c>
      <c r="BC384" s="12" t="s">
        <v>671</v>
      </c>
      <c r="BD384" s="12" t="s">
        <v>671</v>
      </c>
      <c r="BE384" s="12">
        <v>7.8</v>
      </c>
      <c r="BF384" s="12" t="s">
        <v>675</v>
      </c>
      <c r="BG384" s="6" t="s">
        <v>676</v>
      </c>
      <c r="BH384" s="6" t="s">
        <v>695</v>
      </c>
      <c r="BI384" s="29">
        <v>1.2E-2</v>
      </c>
      <c r="BJ384" s="12">
        <v>21.9</v>
      </c>
      <c r="BK384" s="12" t="s">
        <v>711</v>
      </c>
      <c r="BL384" s="12">
        <v>15.1</v>
      </c>
      <c r="BM384" s="12">
        <v>24.6</v>
      </c>
      <c r="BN384" s="29">
        <v>5.8000000000000003E-2</v>
      </c>
      <c r="BO384" s="29">
        <v>2E-3</v>
      </c>
      <c r="BP384" s="29">
        <v>0</v>
      </c>
      <c r="BQ384" s="12" t="s">
        <v>88</v>
      </c>
      <c r="BR384" s="29">
        <v>0.25</v>
      </c>
      <c r="BS384" s="12" t="s">
        <v>671</v>
      </c>
      <c r="BT384" s="12">
        <f t="shared" si="12"/>
        <v>1.7348399999999997</v>
      </c>
      <c r="BU384" s="12">
        <f t="shared" si="13"/>
        <v>205.57853999999998</v>
      </c>
      <c r="BV384" s="11">
        <v>44225</v>
      </c>
      <c r="BW384" s="31"/>
      <c r="BX384" s="31"/>
    </row>
    <row r="385" spans="1:76" s="47" customFormat="1" ht="30" customHeight="1" x14ac:dyDescent="0.2">
      <c r="A385" s="37">
        <v>2021</v>
      </c>
      <c r="B385" s="7" t="s">
        <v>76</v>
      </c>
      <c r="C385" s="7" t="s">
        <v>77</v>
      </c>
      <c r="D385" s="39">
        <v>347</v>
      </c>
      <c r="E385" s="40" t="s">
        <v>91</v>
      </c>
      <c r="F385" s="38" t="s">
        <v>78</v>
      </c>
      <c r="G385" s="38">
        <v>2</v>
      </c>
      <c r="H385" s="38" t="s">
        <v>79</v>
      </c>
      <c r="I385" s="38">
        <v>26</v>
      </c>
      <c r="J385" s="41" t="s">
        <v>80</v>
      </c>
      <c r="K385" s="38">
        <v>2620</v>
      </c>
      <c r="L385" s="41" t="s">
        <v>81</v>
      </c>
      <c r="M385" s="38" t="s">
        <v>82</v>
      </c>
      <c r="N385" s="41" t="s">
        <v>83</v>
      </c>
      <c r="O385" s="38" t="s">
        <v>92</v>
      </c>
      <c r="P385" s="41" t="s">
        <v>93</v>
      </c>
      <c r="Q385" s="38" t="s">
        <v>94</v>
      </c>
      <c r="R385" s="41" t="s">
        <v>95</v>
      </c>
      <c r="S385" s="42">
        <v>44546</v>
      </c>
      <c r="T385" s="43">
        <v>24</v>
      </c>
      <c r="U385" s="12">
        <v>1.06</v>
      </c>
      <c r="V385" s="43">
        <v>7.25</v>
      </c>
      <c r="W385" s="43">
        <v>0.42</v>
      </c>
      <c r="X385" s="43">
        <v>6.99</v>
      </c>
      <c r="Y385" s="43">
        <v>281</v>
      </c>
      <c r="Z385" s="43">
        <v>1147</v>
      </c>
      <c r="AA385" s="43">
        <v>22.3</v>
      </c>
      <c r="AB385" s="43">
        <v>24.6</v>
      </c>
      <c r="AC385" s="43">
        <v>207</v>
      </c>
      <c r="AD385" s="43">
        <v>81.900000000000006</v>
      </c>
      <c r="AE385" s="43" t="s">
        <v>88</v>
      </c>
      <c r="AF385" s="43" t="s">
        <v>88</v>
      </c>
      <c r="AG385" s="43">
        <v>69</v>
      </c>
      <c r="AH385" s="43">
        <v>3.95</v>
      </c>
      <c r="AI385" s="43">
        <v>14.2</v>
      </c>
      <c r="AJ385" s="43">
        <v>6.2548387096774194</v>
      </c>
      <c r="AK385" s="56">
        <v>3.9E-2</v>
      </c>
      <c r="AL385" s="43">
        <v>73</v>
      </c>
      <c r="AM385" s="43">
        <v>1.4</v>
      </c>
      <c r="AN385" s="43">
        <v>14</v>
      </c>
      <c r="AO385" s="43" t="e">
        <v>#VALUE!</v>
      </c>
      <c r="AP385" s="43">
        <v>1.84</v>
      </c>
      <c r="AQ385" s="43" t="s">
        <v>89</v>
      </c>
      <c r="AR385" s="43" t="s">
        <v>88</v>
      </c>
      <c r="AS385" s="43" t="s">
        <v>88</v>
      </c>
      <c r="AT385" s="43" t="s">
        <v>88</v>
      </c>
      <c r="AU385" s="43">
        <v>2909000</v>
      </c>
      <c r="AV385" s="43" t="s">
        <v>88</v>
      </c>
      <c r="AW385" s="43" t="s">
        <v>88</v>
      </c>
      <c r="AX385" s="43" t="s">
        <v>88</v>
      </c>
      <c r="AY385" s="43" t="s">
        <v>88</v>
      </c>
      <c r="AZ385" s="43" t="s">
        <v>88</v>
      </c>
      <c r="BA385" s="43" t="s">
        <v>88</v>
      </c>
      <c r="BB385" s="43" t="s">
        <v>88</v>
      </c>
      <c r="BC385" s="43" t="s">
        <v>88</v>
      </c>
      <c r="BD385" s="43" t="s">
        <v>88</v>
      </c>
      <c r="BE385" s="43" t="s">
        <v>88</v>
      </c>
      <c r="BF385" s="43" t="s">
        <v>88</v>
      </c>
      <c r="BG385" s="43" t="s">
        <v>88</v>
      </c>
      <c r="BH385" s="43" t="s">
        <v>88</v>
      </c>
      <c r="BI385" s="43" t="s">
        <v>88</v>
      </c>
      <c r="BJ385" s="43" t="s">
        <v>88</v>
      </c>
      <c r="BK385" s="43" t="s">
        <v>88</v>
      </c>
      <c r="BL385" s="43" t="s">
        <v>88</v>
      </c>
      <c r="BM385" s="43" t="s">
        <v>88</v>
      </c>
      <c r="BN385" s="43" t="s">
        <v>88</v>
      </c>
      <c r="BO385" s="43" t="s">
        <v>88</v>
      </c>
      <c r="BP385" s="43" t="s">
        <v>88</v>
      </c>
      <c r="BQ385" s="43" t="s">
        <v>88</v>
      </c>
      <c r="BR385" s="43" t="s">
        <v>88</v>
      </c>
      <c r="BS385" s="43" t="s">
        <v>88</v>
      </c>
      <c r="BT385" s="43">
        <f t="shared" si="12"/>
        <v>7.5007296000000014</v>
      </c>
      <c r="BU385" s="43">
        <f t="shared" si="13"/>
        <v>6.685632</v>
      </c>
      <c r="BV385" s="45">
        <v>44565</v>
      </c>
      <c r="BW385" s="46"/>
      <c r="BX385" s="46"/>
    </row>
    <row r="386" spans="1:76" s="47" customFormat="1" ht="30" customHeight="1" x14ac:dyDescent="0.2">
      <c r="A386" s="37">
        <v>2021</v>
      </c>
      <c r="B386" s="7" t="s">
        <v>76</v>
      </c>
      <c r="C386" s="7" t="s">
        <v>77</v>
      </c>
      <c r="D386" s="39">
        <v>642</v>
      </c>
      <c r="E386" s="40" t="s">
        <v>144</v>
      </c>
      <c r="F386" s="38" t="s">
        <v>135</v>
      </c>
      <c r="G386" s="38">
        <v>2</v>
      </c>
      <c r="H386" s="38" t="s">
        <v>79</v>
      </c>
      <c r="I386" s="38">
        <v>26</v>
      </c>
      <c r="J386" s="41" t="s">
        <v>80</v>
      </c>
      <c r="K386" s="38">
        <v>2619</v>
      </c>
      <c r="L386" s="41" t="s">
        <v>136</v>
      </c>
      <c r="M386" s="38" t="s">
        <v>137</v>
      </c>
      <c r="N386" s="41" t="s">
        <v>138</v>
      </c>
      <c r="O386" s="38" t="s">
        <v>145</v>
      </c>
      <c r="P386" s="41" t="s">
        <v>146</v>
      </c>
      <c r="Q386" s="38" t="s">
        <v>147</v>
      </c>
      <c r="R386" s="41" t="s">
        <v>148</v>
      </c>
      <c r="S386" s="42">
        <v>44543</v>
      </c>
      <c r="T386" s="43">
        <v>24</v>
      </c>
      <c r="U386" s="12">
        <v>12.27</v>
      </c>
      <c r="V386" s="43">
        <v>7.73</v>
      </c>
      <c r="W386" s="43">
        <v>7.39</v>
      </c>
      <c r="X386" s="43">
        <v>8.6</v>
      </c>
      <c r="Y386" s="43">
        <v>262</v>
      </c>
      <c r="Z386" s="43">
        <v>697</v>
      </c>
      <c r="AA386" s="43">
        <v>19.8</v>
      </c>
      <c r="AB386" s="43">
        <v>23.1</v>
      </c>
      <c r="AC386" s="43">
        <v>274</v>
      </c>
      <c r="AD386" s="43">
        <v>145</v>
      </c>
      <c r="AE386" s="43" t="s">
        <v>88</v>
      </c>
      <c r="AF386" s="43" t="s">
        <v>88</v>
      </c>
      <c r="AG386" s="43">
        <v>115</v>
      </c>
      <c r="AH386" s="43">
        <v>4.99</v>
      </c>
      <c r="AI386" s="43">
        <v>3.26</v>
      </c>
      <c r="AJ386" s="43">
        <v>10.183870967741935</v>
      </c>
      <c r="AK386" s="43">
        <v>0.41799999999999998</v>
      </c>
      <c r="AL386" s="43">
        <v>76</v>
      </c>
      <c r="AM386" s="43">
        <v>0.4</v>
      </c>
      <c r="AN386" s="43">
        <v>32.200000000000003</v>
      </c>
      <c r="AO386" s="43">
        <v>9.4705882352941178</v>
      </c>
      <c r="AP386" s="43">
        <v>2.21</v>
      </c>
      <c r="AQ386" s="43" t="s">
        <v>89</v>
      </c>
      <c r="AR386" s="43" t="s">
        <v>88</v>
      </c>
      <c r="AS386" s="43" t="s">
        <v>88</v>
      </c>
      <c r="AT386" s="43" t="s">
        <v>88</v>
      </c>
      <c r="AU386" s="43">
        <v>448000</v>
      </c>
      <c r="AV386" s="43" t="s">
        <v>88</v>
      </c>
      <c r="AW386" s="43" t="s">
        <v>88</v>
      </c>
      <c r="AX386" s="43" t="s">
        <v>88</v>
      </c>
      <c r="AY386" s="43" t="s">
        <v>88</v>
      </c>
      <c r="AZ386" s="43" t="s">
        <v>88</v>
      </c>
      <c r="BA386" s="43" t="s">
        <v>88</v>
      </c>
      <c r="BB386" s="43" t="s">
        <v>88</v>
      </c>
      <c r="BC386" s="43" t="s">
        <v>88</v>
      </c>
      <c r="BD386" s="43" t="s">
        <v>88</v>
      </c>
      <c r="BE386" s="43" t="s">
        <v>88</v>
      </c>
      <c r="BF386" s="43" t="s">
        <v>88</v>
      </c>
      <c r="BG386" s="43" t="s">
        <v>88</v>
      </c>
      <c r="BH386" s="43" t="s">
        <v>88</v>
      </c>
      <c r="BI386" s="43" t="s">
        <v>88</v>
      </c>
      <c r="BJ386" s="43" t="s">
        <v>88</v>
      </c>
      <c r="BK386" s="43" t="s">
        <v>88</v>
      </c>
      <c r="BL386" s="43" t="s">
        <v>88</v>
      </c>
      <c r="BM386" s="43" t="s">
        <v>88</v>
      </c>
      <c r="BN386" s="43" t="s">
        <v>88</v>
      </c>
      <c r="BO386" s="43" t="s">
        <v>88</v>
      </c>
      <c r="BP386" s="43" t="s">
        <v>88</v>
      </c>
      <c r="BQ386" s="43" t="s">
        <v>88</v>
      </c>
      <c r="BR386" s="43" t="s">
        <v>88</v>
      </c>
      <c r="BS386" s="43" t="s">
        <v>88</v>
      </c>
      <c r="BT386" s="43">
        <f t="shared" ref="BT386:BT405" si="14">+AD386*U386*(0.0036*T386)</f>
        <v>153.71856</v>
      </c>
      <c r="BU386" s="43">
        <f t="shared" ref="BU386:BU405" si="15">+T386*U386*AL386*0.0036</f>
        <v>80.569728000000012</v>
      </c>
      <c r="BV386" s="45">
        <v>44561</v>
      </c>
      <c r="BW386" s="46"/>
      <c r="BX386" s="46"/>
    </row>
    <row r="387" spans="1:76" s="47" customFormat="1" ht="30" customHeight="1" x14ac:dyDescent="0.2">
      <c r="A387" s="37">
        <v>2021</v>
      </c>
      <c r="B387" s="7" t="s">
        <v>76</v>
      </c>
      <c r="C387" s="7" t="s">
        <v>77</v>
      </c>
      <c r="D387" s="39">
        <v>44</v>
      </c>
      <c r="E387" s="40" t="s">
        <v>150</v>
      </c>
      <c r="F387" s="38" t="s">
        <v>151</v>
      </c>
      <c r="G387" s="38">
        <v>2</v>
      </c>
      <c r="H387" s="38" t="s">
        <v>79</v>
      </c>
      <c r="I387" s="38">
        <v>26</v>
      </c>
      <c r="J387" s="41" t="s">
        <v>80</v>
      </c>
      <c r="K387" s="38">
        <v>2621</v>
      </c>
      <c r="L387" s="41" t="s">
        <v>152</v>
      </c>
      <c r="M387" s="38" t="s">
        <v>153</v>
      </c>
      <c r="N387" s="41" t="s">
        <v>154</v>
      </c>
      <c r="O387" s="38" t="s">
        <v>155</v>
      </c>
      <c r="P387" s="41" t="s">
        <v>156</v>
      </c>
      <c r="Q387" s="38" t="s">
        <v>157</v>
      </c>
      <c r="R387" s="41" t="s">
        <v>158</v>
      </c>
      <c r="S387" s="42">
        <v>44549</v>
      </c>
      <c r="T387" s="43">
        <v>24</v>
      </c>
      <c r="U387" s="12">
        <v>1.57</v>
      </c>
      <c r="V387" s="43">
        <v>7.12</v>
      </c>
      <c r="W387" s="43">
        <v>6.92</v>
      </c>
      <c r="X387" s="43">
        <v>8.08</v>
      </c>
      <c r="Y387" s="43">
        <v>817</v>
      </c>
      <c r="Z387" s="43">
        <v>894</v>
      </c>
      <c r="AA387" s="43">
        <v>24.3</v>
      </c>
      <c r="AB387" s="43">
        <v>27.9</v>
      </c>
      <c r="AC387" s="43">
        <v>504</v>
      </c>
      <c r="AD387" s="43">
        <v>232</v>
      </c>
      <c r="AE387" s="43" t="s">
        <v>88</v>
      </c>
      <c r="AF387" s="43" t="s">
        <v>88</v>
      </c>
      <c r="AG387" s="43">
        <v>28</v>
      </c>
      <c r="AH387" s="43">
        <v>9.4600000000000009</v>
      </c>
      <c r="AI387" s="43">
        <v>19.100000000000001</v>
      </c>
      <c r="AJ387" s="43">
        <v>11.425806451612903</v>
      </c>
      <c r="AK387" s="44" t="s">
        <v>869</v>
      </c>
      <c r="AL387" s="43">
        <v>54</v>
      </c>
      <c r="AM387" s="44" t="s">
        <v>870</v>
      </c>
      <c r="AN387" s="43">
        <v>62.1</v>
      </c>
      <c r="AO387" s="43">
        <v>43.89411764705882</v>
      </c>
      <c r="AP387" s="43">
        <v>3.86</v>
      </c>
      <c r="AQ387" s="43" t="s">
        <v>89</v>
      </c>
      <c r="AR387" s="43" t="s">
        <v>88</v>
      </c>
      <c r="AS387" s="43" t="s">
        <v>88</v>
      </c>
      <c r="AT387" s="43" t="s">
        <v>88</v>
      </c>
      <c r="AU387" s="43">
        <v>8164000</v>
      </c>
      <c r="AV387" s="43" t="s">
        <v>88</v>
      </c>
      <c r="AW387" s="43" t="s">
        <v>88</v>
      </c>
      <c r="AX387" s="43" t="s">
        <v>88</v>
      </c>
      <c r="AY387" s="43" t="s">
        <v>88</v>
      </c>
      <c r="AZ387" s="43" t="s">
        <v>88</v>
      </c>
      <c r="BA387" s="43" t="s">
        <v>88</v>
      </c>
      <c r="BB387" s="43" t="s">
        <v>88</v>
      </c>
      <c r="BC387" s="43" t="s">
        <v>88</v>
      </c>
      <c r="BD387" s="43" t="s">
        <v>88</v>
      </c>
      <c r="BE387" s="43" t="s">
        <v>88</v>
      </c>
      <c r="BF387" s="43" t="s">
        <v>88</v>
      </c>
      <c r="BG387" s="43" t="s">
        <v>88</v>
      </c>
      <c r="BH387" s="43" t="s">
        <v>88</v>
      </c>
      <c r="BI387" s="43" t="s">
        <v>88</v>
      </c>
      <c r="BJ387" s="43" t="s">
        <v>88</v>
      </c>
      <c r="BK387" s="43" t="s">
        <v>88</v>
      </c>
      <c r="BL387" s="43" t="s">
        <v>88</v>
      </c>
      <c r="BM387" s="43" t="s">
        <v>88</v>
      </c>
      <c r="BN387" s="43" t="s">
        <v>88</v>
      </c>
      <c r="BO387" s="43" t="s">
        <v>88</v>
      </c>
      <c r="BP387" s="43" t="s">
        <v>88</v>
      </c>
      <c r="BQ387" s="43" t="s">
        <v>88</v>
      </c>
      <c r="BR387" s="43" t="s">
        <v>88</v>
      </c>
      <c r="BS387" s="43" t="s">
        <v>88</v>
      </c>
      <c r="BT387" s="43">
        <f t="shared" si="14"/>
        <v>31.470336000000003</v>
      </c>
      <c r="BU387" s="43">
        <f t="shared" si="15"/>
        <v>7.3249919999999999</v>
      </c>
      <c r="BV387" s="45">
        <v>44567</v>
      </c>
      <c r="BW387" s="46"/>
      <c r="BX387" s="46"/>
    </row>
    <row r="388" spans="1:76" s="47" customFormat="1" ht="30" customHeight="1" x14ac:dyDescent="0.2">
      <c r="A388" s="37">
        <v>2021</v>
      </c>
      <c r="B388" s="7" t="s">
        <v>76</v>
      </c>
      <c r="C388" s="7" t="s">
        <v>77</v>
      </c>
      <c r="D388" s="39">
        <v>113</v>
      </c>
      <c r="E388" s="40" t="s">
        <v>160</v>
      </c>
      <c r="F388" s="38" t="s">
        <v>151</v>
      </c>
      <c r="G388" s="38">
        <v>2</v>
      </c>
      <c r="H388" s="38" t="s">
        <v>79</v>
      </c>
      <c r="I388" s="38">
        <v>26</v>
      </c>
      <c r="J388" s="41" t="s">
        <v>80</v>
      </c>
      <c r="K388" s="38">
        <v>2621</v>
      </c>
      <c r="L388" s="41" t="s">
        <v>152</v>
      </c>
      <c r="M388" s="38" t="s">
        <v>153</v>
      </c>
      <c r="N388" s="41" t="s">
        <v>154</v>
      </c>
      <c r="O388" s="38" t="s">
        <v>161</v>
      </c>
      <c r="P388" s="41" t="s">
        <v>162</v>
      </c>
      <c r="Q388" s="38" t="s">
        <v>163</v>
      </c>
      <c r="R388" s="41" t="s">
        <v>164</v>
      </c>
      <c r="S388" s="42">
        <v>44547</v>
      </c>
      <c r="T388" s="43">
        <v>24</v>
      </c>
      <c r="U388" s="12">
        <v>4.2699999999999996</v>
      </c>
      <c r="V388" s="43">
        <v>7.93</v>
      </c>
      <c r="W388" s="43">
        <v>7.12</v>
      </c>
      <c r="X388" s="43">
        <v>8.93</v>
      </c>
      <c r="Y388" s="43">
        <v>639</v>
      </c>
      <c r="Z388" s="43">
        <v>1815</v>
      </c>
      <c r="AA388" s="43">
        <v>19.8</v>
      </c>
      <c r="AB388" s="43">
        <v>21.8</v>
      </c>
      <c r="AC388" s="43">
        <v>1744</v>
      </c>
      <c r="AD388" s="43">
        <v>842</v>
      </c>
      <c r="AE388" s="43" t="s">
        <v>88</v>
      </c>
      <c r="AF388" s="43" t="s">
        <v>88</v>
      </c>
      <c r="AG388" s="43">
        <v>105</v>
      </c>
      <c r="AH388" s="43">
        <v>15.3</v>
      </c>
      <c r="AI388" s="43">
        <v>22.7</v>
      </c>
      <c r="AJ388" s="43">
        <v>16.5741935483871</v>
      </c>
      <c r="AK388" s="44" t="s">
        <v>869</v>
      </c>
      <c r="AL388" s="43">
        <v>521</v>
      </c>
      <c r="AM388" s="43">
        <v>8.5</v>
      </c>
      <c r="AN388" s="43">
        <v>112</v>
      </c>
      <c r="AO388" s="43">
        <v>55.835294117647052</v>
      </c>
      <c r="AP388" s="43">
        <v>10.9</v>
      </c>
      <c r="AQ388" s="43">
        <v>10</v>
      </c>
      <c r="AR388" s="43" t="s">
        <v>88</v>
      </c>
      <c r="AS388" s="43" t="s">
        <v>88</v>
      </c>
      <c r="AT388" s="43" t="s">
        <v>88</v>
      </c>
      <c r="AU388" s="43">
        <v>4800000</v>
      </c>
      <c r="AV388" s="43" t="s">
        <v>88</v>
      </c>
      <c r="AW388" s="43" t="s">
        <v>88</v>
      </c>
      <c r="AX388" s="43" t="s">
        <v>88</v>
      </c>
      <c r="AY388" s="43" t="s">
        <v>88</v>
      </c>
      <c r="AZ388" s="43" t="s">
        <v>88</v>
      </c>
      <c r="BA388" s="43" t="s">
        <v>88</v>
      </c>
      <c r="BB388" s="43" t="s">
        <v>88</v>
      </c>
      <c r="BC388" s="43" t="s">
        <v>88</v>
      </c>
      <c r="BD388" s="43" t="s">
        <v>88</v>
      </c>
      <c r="BE388" s="43" t="s">
        <v>88</v>
      </c>
      <c r="BF388" s="43" t="s">
        <v>88</v>
      </c>
      <c r="BG388" s="43" t="s">
        <v>88</v>
      </c>
      <c r="BH388" s="43" t="s">
        <v>88</v>
      </c>
      <c r="BI388" s="43" t="s">
        <v>88</v>
      </c>
      <c r="BJ388" s="43" t="s">
        <v>88</v>
      </c>
      <c r="BK388" s="43" t="s">
        <v>88</v>
      </c>
      <c r="BL388" s="43" t="s">
        <v>88</v>
      </c>
      <c r="BM388" s="43" t="s">
        <v>88</v>
      </c>
      <c r="BN388" s="43" t="s">
        <v>88</v>
      </c>
      <c r="BO388" s="43" t="s">
        <v>88</v>
      </c>
      <c r="BP388" s="43" t="s">
        <v>88</v>
      </c>
      <c r="BQ388" s="43" t="s">
        <v>88</v>
      </c>
      <c r="BR388" s="43" t="s">
        <v>88</v>
      </c>
      <c r="BS388" s="43" t="s">
        <v>88</v>
      </c>
      <c r="BT388" s="43">
        <f t="shared" si="14"/>
        <v>310.63737600000002</v>
      </c>
      <c r="BU388" s="43">
        <f t="shared" si="15"/>
        <v>192.21148799999997</v>
      </c>
      <c r="BV388" s="45">
        <v>44565</v>
      </c>
      <c r="BW388" s="46"/>
      <c r="BX388" s="46"/>
    </row>
    <row r="389" spans="1:76" s="47" customFormat="1" ht="30" customHeight="1" x14ac:dyDescent="0.2">
      <c r="A389" s="37">
        <v>2021</v>
      </c>
      <c r="B389" s="7" t="s">
        <v>76</v>
      </c>
      <c r="C389" s="7" t="s">
        <v>77</v>
      </c>
      <c r="D389" s="39">
        <v>125</v>
      </c>
      <c r="E389" s="40" t="s">
        <v>166</v>
      </c>
      <c r="F389" s="38" t="s">
        <v>151</v>
      </c>
      <c r="G389" s="38">
        <v>2</v>
      </c>
      <c r="H389" s="38" t="s">
        <v>79</v>
      </c>
      <c r="I389" s="38">
        <v>26</v>
      </c>
      <c r="J389" s="41" t="s">
        <v>80</v>
      </c>
      <c r="K389" s="38">
        <v>2621</v>
      </c>
      <c r="L389" s="41" t="s">
        <v>152</v>
      </c>
      <c r="M389" s="38" t="s">
        <v>153</v>
      </c>
      <c r="N389" s="41" t="s">
        <v>154</v>
      </c>
      <c r="O389" s="38" t="s">
        <v>167</v>
      </c>
      <c r="P389" s="41" t="s">
        <v>168</v>
      </c>
      <c r="Q389" s="38" t="s">
        <v>169</v>
      </c>
      <c r="R389" s="41" t="s">
        <v>170</v>
      </c>
      <c r="S389" s="42">
        <v>44544</v>
      </c>
      <c r="T389" s="43">
        <v>24</v>
      </c>
      <c r="U389" s="12">
        <v>5.44</v>
      </c>
      <c r="V389" s="43">
        <v>8.1300000000000008</v>
      </c>
      <c r="W389" s="43">
        <v>7.24</v>
      </c>
      <c r="X389" s="43">
        <v>8.58</v>
      </c>
      <c r="Y389" s="43">
        <v>456</v>
      </c>
      <c r="Z389" s="43">
        <v>944</v>
      </c>
      <c r="AA389" s="43">
        <v>19.3</v>
      </c>
      <c r="AB389" s="43">
        <v>22</v>
      </c>
      <c r="AC389" s="43">
        <v>204</v>
      </c>
      <c r="AD389" s="43">
        <v>57</v>
      </c>
      <c r="AE389" s="43" t="s">
        <v>88</v>
      </c>
      <c r="AF389" s="43" t="s">
        <v>88</v>
      </c>
      <c r="AG389" s="43">
        <v>18</v>
      </c>
      <c r="AH389" s="43">
        <v>4.95</v>
      </c>
      <c r="AI389" s="43">
        <v>2.83</v>
      </c>
      <c r="AJ389" s="43">
        <v>3.3870967741935485</v>
      </c>
      <c r="AK389" s="44" t="s">
        <v>869</v>
      </c>
      <c r="AL389" s="43">
        <v>49</v>
      </c>
      <c r="AM389" s="43">
        <v>2</v>
      </c>
      <c r="AN389" s="43">
        <v>22.8</v>
      </c>
      <c r="AO389" s="43">
        <v>9.3058823529411772</v>
      </c>
      <c r="AP389" s="43">
        <v>1.87</v>
      </c>
      <c r="AQ389" s="43">
        <v>17</v>
      </c>
      <c r="AR389" s="43" t="s">
        <v>88</v>
      </c>
      <c r="AS389" s="43" t="s">
        <v>88</v>
      </c>
      <c r="AT389" s="43" t="s">
        <v>88</v>
      </c>
      <c r="AU389" s="43">
        <v>1</v>
      </c>
      <c r="AV389" s="43" t="s">
        <v>88</v>
      </c>
      <c r="AW389" s="43" t="s">
        <v>88</v>
      </c>
      <c r="AX389" s="43" t="s">
        <v>88</v>
      </c>
      <c r="AY389" s="43" t="s">
        <v>88</v>
      </c>
      <c r="AZ389" s="43" t="s">
        <v>88</v>
      </c>
      <c r="BA389" s="43" t="s">
        <v>88</v>
      </c>
      <c r="BB389" s="43" t="s">
        <v>88</v>
      </c>
      <c r="BC389" s="43" t="s">
        <v>88</v>
      </c>
      <c r="BD389" s="43" t="s">
        <v>88</v>
      </c>
      <c r="BE389" s="43" t="s">
        <v>88</v>
      </c>
      <c r="BF389" s="43" t="s">
        <v>88</v>
      </c>
      <c r="BG389" s="43" t="s">
        <v>88</v>
      </c>
      <c r="BH389" s="43" t="s">
        <v>88</v>
      </c>
      <c r="BI389" s="43" t="s">
        <v>88</v>
      </c>
      <c r="BJ389" s="43" t="s">
        <v>88</v>
      </c>
      <c r="BK389" s="43" t="s">
        <v>88</v>
      </c>
      <c r="BL389" s="43" t="s">
        <v>88</v>
      </c>
      <c r="BM389" s="43" t="s">
        <v>88</v>
      </c>
      <c r="BN389" s="43" t="s">
        <v>88</v>
      </c>
      <c r="BO389" s="43" t="s">
        <v>88</v>
      </c>
      <c r="BP389" s="43" t="s">
        <v>88</v>
      </c>
      <c r="BQ389" s="43" t="s">
        <v>88</v>
      </c>
      <c r="BR389" s="43" t="s">
        <v>88</v>
      </c>
      <c r="BS389" s="43" t="s">
        <v>88</v>
      </c>
      <c r="BT389" s="43">
        <f t="shared" si="14"/>
        <v>26.790912000000006</v>
      </c>
      <c r="BU389" s="43">
        <f t="shared" si="15"/>
        <v>23.030784000000001</v>
      </c>
      <c r="BV389" s="45">
        <v>44561</v>
      </c>
      <c r="BW389" s="46"/>
      <c r="BX389" s="46"/>
    </row>
    <row r="390" spans="1:76" s="47" customFormat="1" ht="30" customHeight="1" x14ac:dyDescent="0.2">
      <c r="A390" s="37">
        <v>2021</v>
      </c>
      <c r="B390" s="7" t="s">
        <v>76</v>
      </c>
      <c r="C390" s="7" t="s">
        <v>77</v>
      </c>
      <c r="D390" s="39">
        <v>240</v>
      </c>
      <c r="E390" s="38" t="s">
        <v>172</v>
      </c>
      <c r="F390" s="38" t="s">
        <v>151</v>
      </c>
      <c r="G390" s="38">
        <v>2</v>
      </c>
      <c r="H390" s="38" t="s">
        <v>79</v>
      </c>
      <c r="I390" s="38">
        <v>26</v>
      </c>
      <c r="J390" s="41" t="s">
        <v>80</v>
      </c>
      <c r="K390" s="38">
        <v>2620</v>
      </c>
      <c r="L390" s="41" t="s">
        <v>81</v>
      </c>
      <c r="M390" s="38" t="s">
        <v>173</v>
      </c>
      <c r="N390" s="41" t="s">
        <v>174</v>
      </c>
      <c r="O390" s="38" t="s">
        <v>175</v>
      </c>
      <c r="P390" s="41" t="s">
        <v>176</v>
      </c>
      <c r="Q390" s="38" t="s">
        <v>177</v>
      </c>
      <c r="R390" s="41" t="s">
        <v>178</v>
      </c>
      <c r="S390" s="42">
        <v>44547</v>
      </c>
      <c r="T390" s="43">
        <v>24</v>
      </c>
      <c r="U390" s="12">
        <v>3.65</v>
      </c>
      <c r="V390" s="43">
        <v>8.35</v>
      </c>
      <c r="W390" s="43">
        <v>7.75</v>
      </c>
      <c r="X390" s="43">
        <v>8.57</v>
      </c>
      <c r="Y390" s="43">
        <v>477</v>
      </c>
      <c r="Z390" s="43">
        <v>1004</v>
      </c>
      <c r="AA390" s="43">
        <v>18.5</v>
      </c>
      <c r="AB390" s="43">
        <v>23.8</v>
      </c>
      <c r="AC390" s="43">
        <v>506</v>
      </c>
      <c r="AD390" s="43">
        <v>296</v>
      </c>
      <c r="AE390" s="43" t="s">
        <v>88</v>
      </c>
      <c r="AF390" s="43" t="s">
        <v>88</v>
      </c>
      <c r="AG390" s="43">
        <v>68</v>
      </c>
      <c r="AH390" s="43">
        <v>7.73</v>
      </c>
      <c r="AI390" s="43">
        <v>8.83</v>
      </c>
      <c r="AJ390" s="43">
        <v>17.906451612903226</v>
      </c>
      <c r="AK390" s="43">
        <v>7.2999999999999995E-2</v>
      </c>
      <c r="AL390" s="43">
        <v>181</v>
      </c>
      <c r="AM390" s="44" t="s">
        <v>870</v>
      </c>
      <c r="AN390" s="43">
        <v>53.5</v>
      </c>
      <c r="AO390" s="43">
        <v>23.058823529411764</v>
      </c>
      <c r="AP390" s="43">
        <v>5.8</v>
      </c>
      <c r="AQ390" s="43" t="s">
        <v>89</v>
      </c>
      <c r="AR390" s="43" t="s">
        <v>88</v>
      </c>
      <c r="AS390" s="43" t="s">
        <v>88</v>
      </c>
      <c r="AT390" s="43" t="s">
        <v>88</v>
      </c>
      <c r="AU390" s="43">
        <v>9870000</v>
      </c>
      <c r="AV390" s="43" t="s">
        <v>88</v>
      </c>
      <c r="AW390" s="43" t="s">
        <v>88</v>
      </c>
      <c r="AX390" s="43" t="s">
        <v>88</v>
      </c>
      <c r="AY390" s="43" t="s">
        <v>88</v>
      </c>
      <c r="AZ390" s="43" t="s">
        <v>88</v>
      </c>
      <c r="BA390" s="43" t="s">
        <v>88</v>
      </c>
      <c r="BB390" s="43" t="s">
        <v>88</v>
      </c>
      <c r="BC390" s="43" t="s">
        <v>88</v>
      </c>
      <c r="BD390" s="43" t="s">
        <v>88</v>
      </c>
      <c r="BE390" s="43" t="s">
        <v>88</v>
      </c>
      <c r="BF390" s="43" t="s">
        <v>88</v>
      </c>
      <c r="BG390" s="43" t="s">
        <v>88</v>
      </c>
      <c r="BH390" s="43" t="s">
        <v>88</v>
      </c>
      <c r="BI390" s="43" t="s">
        <v>88</v>
      </c>
      <c r="BJ390" s="43" t="s">
        <v>88</v>
      </c>
      <c r="BK390" s="43" t="s">
        <v>88</v>
      </c>
      <c r="BL390" s="43" t="s">
        <v>88</v>
      </c>
      <c r="BM390" s="43" t="s">
        <v>88</v>
      </c>
      <c r="BN390" s="43" t="s">
        <v>88</v>
      </c>
      <c r="BO390" s="43" t="s">
        <v>88</v>
      </c>
      <c r="BP390" s="43" t="s">
        <v>88</v>
      </c>
      <c r="BQ390" s="43" t="s">
        <v>88</v>
      </c>
      <c r="BR390" s="43" t="s">
        <v>88</v>
      </c>
      <c r="BS390" s="43" t="s">
        <v>88</v>
      </c>
      <c r="BT390" s="43">
        <f t="shared" si="14"/>
        <v>93.346559999999997</v>
      </c>
      <c r="BU390" s="43">
        <f t="shared" si="15"/>
        <v>57.080159999999992</v>
      </c>
      <c r="BV390" s="45">
        <v>44565</v>
      </c>
      <c r="BW390" s="46"/>
      <c r="BX390" s="46"/>
    </row>
    <row r="391" spans="1:76" s="47" customFormat="1" ht="30" customHeight="1" x14ac:dyDescent="0.2">
      <c r="A391" s="37">
        <v>2021</v>
      </c>
      <c r="B391" s="7" t="s">
        <v>76</v>
      </c>
      <c r="C391" s="7" t="s">
        <v>77</v>
      </c>
      <c r="D391" s="39">
        <v>411</v>
      </c>
      <c r="E391" s="40" t="s">
        <v>180</v>
      </c>
      <c r="F391" s="38" t="s">
        <v>151</v>
      </c>
      <c r="G391" s="38">
        <v>2</v>
      </c>
      <c r="H391" s="38" t="s">
        <v>79</v>
      </c>
      <c r="I391" s="38">
        <v>26</v>
      </c>
      <c r="J391" s="41" t="s">
        <v>80</v>
      </c>
      <c r="K391" s="38">
        <v>2620</v>
      </c>
      <c r="L391" s="41" t="s">
        <v>81</v>
      </c>
      <c r="M391" s="38" t="s">
        <v>181</v>
      </c>
      <c r="N391" s="41" t="s">
        <v>182</v>
      </c>
      <c r="O391" s="38" t="s">
        <v>183</v>
      </c>
      <c r="P391" s="41" t="s">
        <v>184</v>
      </c>
      <c r="Q391" s="38" t="s">
        <v>185</v>
      </c>
      <c r="R391" s="41" t="s">
        <v>184</v>
      </c>
      <c r="S391" s="42">
        <v>44546</v>
      </c>
      <c r="T391" s="43">
        <v>24</v>
      </c>
      <c r="U391" s="12">
        <v>1.22</v>
      </c>
      <c r="V391" s="43"/>
      <c r="W391" s="43">
        <v>7.18</v>
      </c>
      <c r="X391" s="43">
        <v>8.83</v>
      </c>
      <c r="Y391" s="43">
        <v>111.7</v>
      </c>
      <c r="Z391" s="43">
        <v>14.38</v>
      </c>
      <c r="AA391" s="43">
        <v>24.6</v>
      </c>
      <c r="AB391" s="43">
        <v>26.7</v>
      </c>
      <c r="AC391" s="43">
        <v>636</v>
      </c>
      <c r="AD391" s="43">
        <v>382</v>
      </c>
      <c r="AE391" s="43" t="s">
        <v>88</v>
      </c>
      <c r="AF391" s="43" t="s">
        <v>88</v>
      </c>
      <c r="AG391" s="43">
        <v>71</v>
      </c>
      <c r="AH391" s="43">
        <v>9.84</v>
      </c>
      <c r="AI391" s="43">
        <v>7.42</v>
      </c>
      <c r="AJ391" s="43">
        <v>13.119354838709677</v>
      </c>
      <c r="AK391" s="44" t="s">
        <v>869</v>
      </c>
      <c r="AL391" s="43">
        <v>40010</v>
      </c>
      <c r="AM391" s="43">
        <v>6</v>
      </c>
      <c r="AN391" s="43">
        <v>52.4</v>
      </c>
      <c r="AO391" s="43">
        <v>30.635294117647064</v>
      </c>
      <c r="AP391" s="43">
        <v>6.37</v>
      </c>
      <c r="AQ391" s="43" t="s">
        <v>89</v>
      </c>
      <c r="AR391" s="43" t="s">
        <v>88</v>
      </c>
      <c r="AS391" s="43" t="s">
        <v>88</v>
      </c>
      <c r="AT391" s="43" t="s">
        <v>88</v>
      </c>
      <c r="AU391" s="43">
        <v>10462000</v>
      </c>
      <c r="AV391" s="43" t="s">
        <v>88</v>
      </c>
      <c r="AW391" s="43" t="s">
        <v>88</v>
      </c>
      <c r="AX391" s="43" t="s">
        <v>88</v>
      </c>
      <c r="AY391" s="43" t="s">
        <v>88</v>
      </c>
      <c r="AZ391" s="43" t="s">
        <v>88</v>
      </c>
      <c r="BA391" s="43" t="s">
        <v>88</v>
      </c>
      <c r="BB391" s="43" t="s">
        <v>88</v>
      </c>
      <c r="BC391" s="43" t="s">
        <v>88</v>
      </c>
      <c r="BD391" s="43" t="s">
        <v>88</v>
      </c>
      <c r="BE391" s="43" t="s">
        <v>88</v>
      </c>
      <c r="BF391" s="43" t="s">
        <v>88</v>
      </c>
      <c r="BG391" s="43" t="s">
        <v>88</v>
      </c>
      <c r="BH391" s="43" t="s">
        <v>88</v>
      </c>
      <c r="BI391" s="43" t="s">
        <v>88</v>
      </c>
      <c r="BJ391" s="43" t="s">
        <v>88</v>
      </c>
      <c r="BK391" s="43" t="s">
        <v>88</v>
      </c>
      <c r="BL391" s="43" t="s">
        <v>88</v>
      </c>
      <c r="BM391" s="43" t="s">
        <v>88</v>
      </c>
      <c r="BN391" s="43" t="s">
        <v>88</v>
      </c>
      <c r="BO391" s="43" t="s">
        <v>88</v>
      </c>
      <c r="BP391" s="43" t="s">
        <v>88</v>
      </c>
      <c r="BQ391" s="43" t="s">
        <v>88</v>
      </c>
      <c r="BR391" s="43" t="s">
        <v>88</v>
      </c>
      <c r="BS391" s="43" t="s">
        <v>88</v>
      </c>
      <c r="BT391" s="43">
        <f t="shared" si="14"/>
        <v>40.265855999999999</v>
      </c>
      <c r="BU391" s="43">
        <f t="shared" si="15"/>
        <v>4217.3740800000005</v>
      </c>
      <c r="BV391" s="45">
        <v>44565</v>
      </c>
      <c r="BW391" s="46"/>
      <c r="BX391" s="46"/>
    </row>
    <row r="392" spans="1:76" s="47" customFormat="1" ht="30" customHeight="1" x14ac:dyDescent="0.2">
      <c r="A392" s="37">
        <v>2021</v>
      </c>
      <c r="B392" s="7" t="s">
        <v>76</v>
      </c>
      <c r="C392" s="7" t="s">
        <v>77</v>
      </c>
      <c r="D392" s="39">
        <v>628</v>
      </c>
      <c r="E392" s="40" t="s">
        <v>187</v>
      </c>
      <c r="F392" s="38" t="s">
        <v>151</v>
      </c>
      <c r="G392" s="38">
        <v>2</v>
      </c>
      <c r="H392" s="38" t="s">
        <v>79</v>
      </c>
      <c r="I392" s="38">
        <v>26</v>
      </c>
      <c r="J392" s="41" t="s">
        <v>80</v>
      </c>
      <c r="K392" s="38">
        <v>2620</v>
      </c>
      <c r="L392" s="41" t="s">
        <v>81</v>
      </c>
      <c r="M392" s="38" t="s">
        <v>181</v>
      </c>
      <c r="N392" s="41" t="s">
        <v>182</v>
      </c>
      <c r="O392" s="38" t="s">
        <v>188</v>
      </c>
      <c r="P392" s="41" t="s">
        <v>189</v>
      </c>
      <c r="Q392" s="38" t="s">
        <v>190</v>
      </c>
      <c r="R392" s="41" t="s">
        <v>191</v>
      </c>
      <c r="S392" s="42">
        <v>44545</v>
      </c>
      <c r="T392" s="43">
        <v>24</v>
      </c>
      <c r="U392" s="12">
        <v>3.92</v>
      </c>
      <c r="V392" s="43">
        <v>7.55</v>
      </c>
      <c r="W392" s="43">
        <v>7.28</v>
      </c>
      <c r="X392" s="43">
        <v>8.24</v>
      </c>
      <c r="Y392" s="43">
        <v>392</v>
      </c>
      <c r="Z392" s="43">
        <v>826</v>
      </c>
      <c r="AA392" s="43">
        <v>23.1</v>
      </c>
      <c r="AB392" s="43">
        <v>25.3</v>
      </c>
      <c r="AC392" s="43">
        <v>628</v>
      </c>
      <c r="AD392" s="43">
        <v>259</v>
      </c>
      <c r="AE392" s="43" t="s">
        <v>88</v>
      </c>
      <c r="AF392" s="43" t="s">
        <v>88</v>
      </c>
      <c r="AG392" s="43">
        <v>66</v>
      </c>
      <c r="AH392" s="43">
        <v>6.01</v>
      </c>
      <c r="AI392" s="43">
        <v>7.73</v>
      </c>
      <c r="AJ392" s="43">
        <v>6.5258064516129028</v>
      </c>
      <c r="AK392" s="44" t="s">
        <v>869</v>
      </c>
      <c r="AL392" s="43">
        <v>204</v>
      </c>
      <c r="AM392" s="43">
        <v>2</v>
      </c>
      <c r="AN392" s="43">
        <v>47.9</v>
      </c>
      <c r="AO392" s="44">
        <v>29.564705882352939</v>
      </c>
      <c r="AP392" s="43">
        <v>5.29</v>
      </c>
      <c r="AQ392" s="43" t="s">
        <v>89</v>
      </c>
      <c r="AR392" s="43" t="s">
        <v>88</v>
      </c>
      <c r="AS392" s="43" t="s">
        <v>88</v>
      </c>
      <c r="AT392" s="43" t="s">
        <v>88</v>
      </c>
      <c r="AU392" s="43">
        <v>1240000</v>
      </c>
      <c r="AV392" s="43" t="s">
        <v>88</v>
      </c>
      <c r="AW392" s="43" t="s">
        <v>88</v>
      </c>
      <c r="AX392" s="43" t="s">
        <v>88</v>
      </c>
      <c r="AY392" s="43" t="s">
        <v>88</v>
      </c>
      <c r="AZ392" s="43" t="s">
        <v>88</v>
      </c>
      <c r="BA392" s="43" t="s">
        <v>88</v>
      </c>
      <c r="BB392" s="43" t="s">
        <v>88</v>
      </c>
      <c r="BC392" s="43" t="s">
        <v>88</v>
      </c>
      <c r="BD392" s="43" t="s">
        <v>88</v>
      </c>
      <c r="BE392" s="43" t="s">
        <v>88</v>
      </c>
      <c r="BF392" s="43" t="s">
        <v>88</v>
      </c>
      <c r="BG392" s="43" t="s">
        <v>88</v>
      </c>
      <c r="BH392" s="43" t="s">
        <v>88</v>
      </c>
      <c r="BI392" s="43" t="s">
        <v>88</v>
      </c>
      <c r="BJ392" s="43" t="s">
        <v>88</v>
      </c>
      <c r="BK392" s="43" t="s">
        <v>88</v>
      </c>
      <c r="BL392" s="43" t="s">
        <v>88</v>
      </c>
      <c r="BM392" s="43" t="s">
        <v>88</v>
      </c>
      <c r="BN392" s="43" t="s">
        <v>88</v>
      </c>
      <c r="BO392" s="43" t="s">
        <v>88</v>
      </c>
      <c r="BP392" s="43" t="s">
        <v>88</v>
      </c>
      <c r="BQ392" s="43" t="s">
        <v>88</v>
      </c>
      <c r="BR392" s="43" t="s">
        <v>88</v>
      </c>
      <c r="BS392" s="43" t="s">
        <v>88</v>
      </c>
      <c r="BT392" s="43">
        <f t="shared" si="14"/>
        <v>87.720191999999997</v>
      </c>
      <c r="BU392" s="43">
        <f t="shared" si="15"/>
        <v>69.092351999999991</v>
      </c>
      <c r="BV392" s="45">
        <v>44564</v>
      </c>
      <c r="BW392" s="46"/>
      <c r="BX392" s="46"/>
    </row>
    <row r="393" spans="1:76" s="55" customFormat="1" ht="30" customHeight="1" x14ac:dyDescent="0.2">
      <c r="A393" s="48">
        <v>2021</v>
      </c>
      <c r="B393" s="67" t="s">
        <v>76</v>
      </c>
      <c r="C393" s="67" t="s">
        <v>77</v>
      </c>
      <c r="D393" s="50">
        <v>656</v>
      </c>
      <c r="E393" s="50" t="s">
        <v>193</v>
      </c>
      <c r="F393" s="49" t="s">
        <v>151</v>
      </c>
      <c r="G393" s="49">
        <v>2</v>
      </c>
      <c r="H393" s="49" t="s">
        <v>79</v>
      </c>
      <c r="I393" s="49">
        <v>26</v>
      </c>
      <c r="J393" s="51" t="s">
        <v>80</v>
      </c>
      <c r="K393" s="49">
        <v>2620</v>
      </c>
      <c r="L393" s="51" t="s">
        <v>81</v>
      </c>
      <c r="M393" s="49" t="s">
        <v>173</v>
      </c>
      <c r="N393" s="51" t="s">
        <v>174</v>
      </c>
      <c r="O393" s="49" t="s">
        <v>194</v>
      </c>
      <c r="P393" s="51" t="s">
        <v>195</v>
      </c>
      <c r="Q393" s="49" t="s">
        <v>196</v>
      </c>
      <c r="R393" s="51" t="s">
        <v>197</v>
      </c>
      <c r="S393" s="52">
        <v>44545</v>
      </c>
      <c r="T393" s="44">
        <v>24</v>
      </c>
      <c r="U393" s="68">
        <v>2.09</v>
      </c>
      <c r="V393" s="44">
        <v>8.56</v>
      </c>
      <c r="W393" s="44">
        <v>7.61</v>
      </c>
      <c r="X393" s="44">
        <v>8.9600000000000009</v>
      </c>
      <c r="Y393" s="44">
        <v>417</v>
      </c>
      <c r="Z393" s="44">
        <v>1543</v>
      </c>
      <c r="AA393" s="44">
        <v>25.2</v>
      </c>
      <c r="AB393" s="44">
        <v>26.9</v>
      </c>
      <c r="AC393" s="44">
        <v>526</v>
      </c>
      <c r="AD393" s="44">
        <v>265</v>
      </c>
      <c r="AE393" s="44" t="s">
        <v>88</v>
      </c>
      <c r="AF393" s="44" t="s">
        <v>88</v>
      </c>
      <c r="AG393" s="44">
        <v>63</v>
      </c>
      <c r="AH393" s="44">
        <v>7.61</v>
      </c>
      <c r="AI393" s="44">
        <v>15.5</v>
      </c>
      <c r="AJ393" s="44">
        <v>9.5290322580645164</v>
      </c>
      <c r="AK393" s="44" t="s">
        <v>869</v>
      </c>
      <c r="AL393" s="44">
        <v>181</v>
      </c>
      <c r="AM393" s="44">
        <v>2</v>
      </c>
      <c r="AN393" s="44">
        <v>57.1</v>
      </c>
      <c r="AO393" s="44">
        <v>29.152941176470588</v>
      </c>
      <c r="AP393" s="44">
        <v>5.71</v>
      </c>
      <c r="AQ393" s="44" t="s">
        <v>89</v>
      </c>
      <c r="AR393" s="44" t="s">
        <v>88</v>
      </c>
      <c r="AS393" s="44" t="s">
        <v>88</v>
      </c>
      <c r="AT393" s="44" t="s">
        <v>88</v>
      </c>
      <c r="AU393" s="44">
        <v>8360000</v>
      </c>
      <c r="AV393" s="44" t="s">
        <v>88</v>
      </c>
      <c r="AW393" s="44" t="s">
        <v>88</v>
      </c>
      <c r="AX393" s="44" t="s">
        <v>88</v>
      </c>
      <c r="AY393" s="44" t="s">
        <v>88</v>
      </c>
      <c r="AZ393" s="44" t="s">
        <v>88</v>
      </c>
      <c r="BA393" s="44" t="s">
        <v>88</v>
      </c>
      <c r="BB393" s="44" t="s">
        <v>88</v>
      </c>
      <c r="BC393" s="44" t="s">
        <v>88</v>
      </c>
      <c r="BD393" s="44" t="s">
        <v>88</v>
      </c>
      <c r="BE393" s="44" t="s">
        <v>88</v>
      </c>
      <c r="BF393" s="44" t="s">
        <v>88</v>
      </c>
      <c r="BG393" s="44" t="s">
        <v>88</v>
      </c>
      <c r="BH393" s="44" t="s">
        <v>88</v>
      </c>
      <c r="BI393" s="44" t="s">
        <v>88</v>
      </c>
      <c r="BJ393" s="44" t="s">
        <v>88</v>
      </c>
      <c r="BK393" s="44" t="s">
        <v>88</v>
      </c>
      <c r="BL393" s="44" t="s">
        <v>88</v>
      </c>
      <c r="BM393" s="44" t="s">
        <v>88</v>
      </c>
      <c r="BN393" s="44" t="s">
        <v>88</v>
      </c>
      <c r="BO393" s="44" t="s">
        <v>88</v>
      </c>
      <c r="BP393" s="44" t="s">
        <v>88</v>
      </c>
      <c r="BQ393" s="44" t="s">
        <v>88</v>
      </c>
      <c r="BR393" s="44" t="s">
        <v>88</v>
      </c>
      <c r="BS393" s="44" t="s">
        <v>88</v>
      </c>
      <c r="BT393" s="44">
        <f t="shared" si="14"/>
        <v>47.852639999999994</v>
      </c>
      <c r="BU393" s="44">
        <f t="shared" si="15"/>
        <v>32.684255999999998</v>
      </c>
      <c r="BV393" s="53">
        <v>44564</v>
      </c>
      <c r="BW393" s="54"/>
      <c r="BX393" s="54"/>
    </row>
    <row r="394" spans="1:76" s="47" customFormat="1" ht="30" customHeight="1" x14ac:dyDescent="0.2">
      <c r="A394" s="37">
        <v>2021</v>
      </c>
      <c r="B394" s="7" t="s">
        <v>76</v>
      </c>
      <c r="C394" s="7" t="s">
        <v>77</v>
      </c>
      <c r="D394" s="39">
        <v>761</v>
      </c>
      <c r="E394" s="38" t="s">
        <v>198</v>
      </c>
      <c r="F394" s="38" t="s">
        <v>151</v>
      </c>
      <c r="G394" s="38">
        <v>2</v>
      </c>
      <c r="H394" s="38" t="s">
        <v>79</v>
      </c>
      <c r="I394" s="38">
        <v>26</v>
      </c>
      <c r="J394" s="41" t="s">
        <v>80</v>
      </c>
      <c r="K394" s="38">
        <v>2620</v>
      </c>
      <c r="L394" s="41" t="s">
        <v>81</v>
      </c>
      <c r="M394" s="38" t="s">
        <v>181</v>
      </c>
      <c r="N394" s="41" t="s">
        <v>182</v>
      </c>
      <c r="O394" s="38" t="s">
        <v>199</v>
      </c>
      <c r="P394" s="41" t="s">
        <v>200</v>
      </c>
      <c r="Q394" s="38" t="s">
        <v>201</v>
      </c>
      <c r="R394" s="41" t="s">
        <v>200</v>
      </c>
      <c r="S394" s="42">
        <v>44543</v>
      </c>
      <c r="T394" s="43">
        <v>24</v>
      </c>
      <c r="U394" s="12">
        <v>6.97</v>
      </c>
      <c r="V394" s="43">
        <v>7.46</v>
      </c>
      <c r="W394" s="43">
        <v>7.35</v>
      </c>
      <c r="X394" s="43">
        <v>8.51</v>
      </c>
      <c r="Y394" s="43">
        <v>554</v>
      </c>
      <c r="Z394" s="43">
        <v>900</v>
      </c>
      <c r="AA394" s="43">
        <v>24</v>
      </c>
      <c r="AB394" s="43">
        <v>25.7</v>
      </c>
      <c r="AC394" s="43">
        <v>846</v>
      </c>
      <c r="AD394" s="43">
        <v>378</v>
      </c>
      <c r="AE394" s="43" t="s">
        <v>88</v>
      </c>
      <c r="AF394" s="43" t="s">
        <v>88</v>
      </c>
      <c r="AG394" s="43">
        <v>124</v>
      </c>
      <c r="AH394" s="43">
        <v>12.4</v>
      </c>
      <c r="AI394" s="43">
        <v>37.299999999999997</v>
      </c>
      <c r="AJ394" s="43">
        <v>14.270967741935484</v>
      </c>
      <c r="AK394" s="44" t="s">
        <v>869</v>
      </c>
      <c r="AL394" s="43">
        <v>562</v>
      </c>
      <c r="AM394" s="43">
        <v>5</v>
      </c>
      <c r="AN394" s="43">
        <v>57.5</v>
      </c>
      <c r="AO394" s="43">
        <v>37.141176470588235</v>
      </c>
      <c r="AP394" s="43">
        <v>5.68</v>
      </c>
      <c r="AQ394" s="43" t="s">
        <v>89</v>
      </c>
      <c r="AR394" s="43" t="s">
        <v>88</v>
      </c>
      <c r="AS394" s="43" t="s">
        <v>88</v>
      </c>
      <c r="AT394" s="43" t="s">
        <v>88</v>
      </c>
      <c r="AU394" s="43">
        <v>8650500</v>
      </c>
      <c r="AV394" s="43" t="s">
        <v>88</v>
      </c>
      <c r="AW394" s="43" t="s">
        <v>88</v>
      </c>
      <c r="AX394" s="43" t="s">
        <v>88</v>
      </c>
      <c r="AY394" s="43" t="s">
        <v>88</v>
      </c>
      <c r="AZ394" s="43" t="s">
        <v>88</v>
      </c>
      <c r="BA394" s="43" t="s">
        <v>88</v>
      </c>
      <c r="BB394" s="43" t="s">
        <v>88</v>
      </c>
      <c r="BC394" s="43" t="s">
        <v>88</v>
      </c>
      <c r="BD394" s="43" t="s">
        <v>88</v>
      </c>
      <c r="BE394" s="43" t="s">
        <v>88</v>
      </c>
      <c r="BF394" s="43" t="s">
        <v>88</v>
      </c>
      <c r="BG394" s="43" t="s">
        <v>88</v>
      </c>
      <c r="BH394" s="43" t="s">
        <v>88</v>
      </c>
      <c r="BI394" s="43" t="s">
        <v>88</v>
      </c>
      <c r="BJ394" s="43" t="s">
        <v>88</v>
      </c>
      <c r="BK394" s="43" t="s">
        <v>88</v>
      </c>
      <c r="BL394" s="43" t="s">
        <v>88</v>
      </c>
      <c r="BM394" s="43" t="s">
        <v>88</v>
      </c>
      <c r="BN394" s="43" t="s">
        <v>88</v>
      </c>
      <c r="BO394" s="43" t="s">
        <v>88</v>
      </c>
      <c r="BP394" s="43" t="s">
        <v>88</v>
      </c>
      <c r="BQ394" s="43" t="s">
        <v>88</v>
      </c>
      <c r="BR394" s="43" t="s">
        <v>88</v>
      </c>
      <c r="BS394" s="43" t="s">
        <v>88</v>
      </c>
      <c r="BT394" s="43">
        <f t="shared" si="14"/>
        <v>227.634624</v>
      </c>
      <c r="BU394" s="43">
        <f t="shared" si="15"/>
        <v>338.44089600000001</v>
      </c>
      <c r="BV394" s="45">
        <v>44561</v>
      </c>
      <c r="BW394" s="46"/>
      <c r="BX394" s="46"/>
    </row>
    <row r="395" spans="1:76" s="47" customFormat="1" ht="30" customHeight="1" x14ac:dyDescent="0.2">
      <c r="A395" s="37">
        <v>2021</v>
      </c>
      <c r="B395" s="7" t="s">
        <v>76</v>
      </c>
      <c r="C395" s="7" t="s">
        <v>77</v>
      </c>
      <c r="D395" s="39">
        <v>854</v>
      </c>
      <c r="E395" s="40" t="s">
        <v>219</v>
      </c>
      <c r="F395" s="38" t="s">
        <v>203</v>
      </c>
      <c r="G395" s="38">
        <v>2</v>
      </c>
      <c r="H395" s="38" t="s">
        <v>79</v>
      </c>
      <c r="I395" s="38">
        <v>26</v>
      </c>
      <c r="J395" s="41" t="s">
        <v>80</v>
      </c>
      <c r="K395" s="38">
        <v>2620</v>
      </c>
      <c r="L395" s="41" t="s">
        <v>81</v>
      </c>
      <c r="M395" s="38" t="s">
        <v>181</v>
      </c>
      <c r="N395" s="41" t="s">
        <v>182</v>
      </c>
      <c r="O395" s="38" t="s">
        <v>220</v>
      </c>
      <c r="P395" s="41" t="s">
        <v>221</v>
      </c>
      <c r="Q395" s="38" t="s">
        <v>222</v>
      </c>
      <c r="R395" s="41" t="s">
        <v>223</v>
      </c>
      <c r="S395" s="42">
        <v>44550</v>
      </c>
      <c r="T395" s="43">
        <v>24</v>
      </c>
      <c r="U395" s="12">
        <v>2.99</v>
      </c>
      <c r="V395" s="43">
        <v>5.43</v>
      </c>
      <c r="W395" s="43">
        <v>7.47</v>
      </c>
      <c r="X395" s="43">
        <v>8.76</v>
      </c>
      <c r="Y395" s="43">
        <v>306</v>
      </c>
      <c r="Z395" s="43">
        <v>751</v>
      </c>
      <c r="AA395" s="43">
        <v>20.399999999999999</v>
      </c>
      <c r="AB395" s="43">
        <v>26.2</v>
      </c>
      <c r="AC395" s="43">
        <v>534</v>
      </c>
      <c r="AD395" s="43">
        <v>206</v>
      </c>
      <c r="AE395" s="43" t="s">
        <v>88</v>
      </c>
      <c r="AF395" s="43" t="s">
        <v>88</v>
      </c>
      <c r="AG395" s="43">
        <v>19</v>
      </c>
      <c r="AH395" s="43">
        <v>7.33</v>
      </c>
      <c r="AI395" s="43">
        <v>23</v>
      </c>
      <c r="AJ395" s="43">
        <v>6.2322580645161292</v>
      </c>
      <c r="AK395" s="44" t="s">
        <v>869</v>
      </c>
      <c r="AL395" s="43">
        <v>243</v>
      </c>
      <c r="AM395" s="43">
        <v>1.6</v>
      </c>
      <c r="AN395" s="43">
        <v>55.4</v>
      </c>
      <c r="AO395" s="43">
        <v>28.411764705882351</v>
      </c>
      <c r="AP395" s="43">
        <v>5.32</v>
      </c>
      <c r="AQ395" s="43" t="s">
        <v>89</v>
      </c>
      <c r="AR395" s="43" t="s">
        <v>88</v>
      </c>
      <c r="AS395" s="43" t="s">
        <v>88</v>
      </c>
      <c r="AT395" s="43" t="s">
        <v>88</v>
      </c>
      <c r="AU395" s="43">
        <v>2942500</v>
      </c>
      <c r="AV395" s="43" t="s">
        <v>88</v>
      </c>
      <c r="AW395" s="43" t="s">
        <v>88</v>
      </c>
      <c r="AX395" s="43" t="s">
        <v>88</v>
      </c>
      <c r="AY395" s="43" t="s">
        <v>88</v>
      </c>
      <c r="AZ395" s="43" t="s">
        <v>88</v>
      </c>
      <c r="BA395" s="43" t="s">
        <v>88</v>
      </c>
      <c r="BB395" s="43" t="s">
        <v>88</v>
      </c>
      <c r="BC395" s="43" t="s">
        <v>88</v>
      </c>
      <c r="BD395" s="43" t="s">
        <v>88</v>
      </c>
      <c r="BE395" s="43" t="s">
        <v>88</v>
      </c>
      <c r="BF395" s="43" t="s">
        <v>88</v>
      </c>
      <c r="BG395" s="43" t="s">
        <v>88</v>
      </c>
      <c r="BH395" s="43" t="s">
        <v>88</v>
      </c>
      <c r="BI395" s="43" t="s">
        <v>88</v>
      </c>
      <c r="BJ395" s="43" t="s">
        <v>88</v>
      </c>
      <c r="BK395" s="43" t="s">
        <v>88</v>
      </c>
      <c r="BL395" s="43" t="s">
        <v>88</v>
      </c>
      <c r="BM395" s="43" t="s">
        <v>88</v>
      </c>
      <c r="BN395" s="43" t="s">
        <v>88</v>
      </c>
      <c r="BO395" s="43" t="s">
        <v>88</v>
      </c>
      <c r="BP395" s="43" t="s">
        <v>88</v>
      </c>
      <c r="BQ395" s="43" t="s">
        <v>88</v>
      </c>
      <c r="BR395" s="43" t="s">
        <v>88</v>
      </c>
      <c r="BS395" s="43" t="s">
        <v>88</v>
      </c>
      <c r="BT395" s="43">
        <f t="shared" si="14"/>
        <v>53.217216000000008</v>
      </c>
      <c r="BU395" s="43">
        <f t="shared" si="15"/>
        <v>62.775647999999997</v>
      </c>
      <c r="BV395" s="45">
        <v>44567</v>
      </c>
      <c r="BW395" s="46"/>
      <c r="BX395" s="46"/>
    </row>
    <row r="396" spans="1:76" s="47" customFormat="1" ht="30" customHeight="1" x14ac:dyDescent="0.2">
      <c r="A396" s="37">
        <v>2021</v>
      </c>
      <c r="B396" s="7" t="s">
        <v>76</v>
      </c>
      <c r="C396" s="7" t="s">
        <v>77</v>
      </c>
      <c r="D396" s="39">
        <v>150</v>
      </c>
      <c r="E396" s="40" t="s">
        <v>261</v>
      </c>
      <c r="F396" s="38" t="s">
        <v>241</v>
      </c>
      <c r="G396" s="38">
        <v>2</v>
      </c>
      <c r="H396" s="38" t="s">
        <v>79</v>
      </c>
      <c r="I396" s="38">
        <v>27</v>
      </c>
      <c r="J396" s="41" t="s">
        <v>98</v>
      </c>
      <c r="K396" s="38">
        <v>2701</v>
      </c>
      <c r="L396" s="41" t="s">
        <v>99</v>
      </c>
      <c r="M396" s="38" t="s">
        <v>262</v>
      </c>
      <c r="N396" s="41" t="s">
        <v>263</v>
      </c>
      <c r="O396" s="38" t="s">
        <v>264</v>
      </c>
      <c r="P396" s="41" t="s">
        <v>265</v>
      </c>
      <c r="Q396" s="38" t="s">
        <v>266</v>
      </c>
      <c r="R396" s="41" t="s">
        <v>267</v>
      </c>
      <c r="S396" s="42">
        <v>44540</v>
      </c>
      <c r="T396" s="43">
        <v>24</v>
      </c>
      <c r="U396" s="12">
        <v>0.95</v>
      </c>
      <c r="V396" s="43">
        <v>8.6</v>
      </c>
      <c r="W396" s="43">
        <v>8.17</v>
      </c>
      <c r="X396" s="43">
        <v>9.36</v>
      </c>
      <c r="Y396" s="43">
        <v>508</v>
      </c>
      <c r="Z396" s="43">
        <v>1021</v>
      </c>
      <c r="AA396" s="43">
        <v>19.600000000000001</v>
      </c>
      <c r="AB396" s="43">
        <v>25.9</v>
      </c>
      <c r="AC396" s="43">
        <v>683</v>
      </c>
      <c r="AD396" s="43">
        <v>317</v>
      </c>
      <c r="AE396" s="43" t="s">
        <v>88</v>
      </c>
      <c r="AF396" s="43" t="s">
        <v>88</v>
      </c>
      <c r="AG396" s="43">
        <v>197</v>
      </c>
      <c r="AH396" s="43">
        <v>10.7</v>
      </c>
      <c r="AI396" s="43">
        <v>34.200000000000003</v>
      </c>
      <c r="AJ396" s="43">
        <v>10.070967741935483</v>
      </c>
      <c r="AK396" s="44" t="s">
        <v>869</v>
      </c>
      <c r="AL396" s="43">
        <v>134</v>
      </c>
      <c r="AM396" s="43">
        <v>1.8</v>
      </c>
      <c r="AN396" s="43">
        <v>71.599999999999994</v>
      </c>
      <c r="AO396" s="43">
        <v>49.247058823529407</v>
      </c>
      <c r="AP396" s="43">
        <v>5.75</v>
      </c>
      <c r="AQ396" s="43" t="s">
        <v>258</v>
      </c>
      <c r="AR396" s="43" t="s">
        <v>88</v>
      </c>
      <c r="AS396" s="43" t="s">
        <v>88</v>
      </c>
      <c r="AT396" s="43" t="s">
        <v>88</v>
      </c>
      <c r="AU396" s="43">
        <v>22273000</v>
      </c>
      <c r="AV396" s="43" t="s">
        <v>88</v>
      </c>
      <c r="AW396" s="43" t="s">
        <v>88</v>
      </c>
      <c r="AX396" s="43" t="s">
        <v>88</v>
      </c>
      <c r="AY396" s="43" t="s">
        <v>88</v>
      </c>
      <c r="AZ396" s="43" t="s">
        <v>88</v>
      </c>
      <c r="BA396" s="43" t="s">
        <v>88</v>
      </c>
      <c r="BB396" s="43" t="s">
        <v>88</v>
      </c>
      <c r="BC396" s="43" t="s">
        <v>88</v>
      </c>
      <c r="BD396" s="43" t="s">
        <v>88</v>
      </c>
      <c r="BE396" s="43" t="s">
        <v>88</v>
      </c>
      <c r="BF396" s="43" t="s">
        <v>88</v>
      </c>
      <c r="BG396" s="43" t="s">
        <v>88</v>
      </c>
      <c r="BH396" s="43" t="s">
        <v>88</v>
      </c>
      <c r="BI396" s="43" t="s">
        <v>88</v>
      </c>
      <c r="BJ396" s="43" t="s">
        <v>88</v>
      </c>
      <c r="BK396" s="43" t="s">
        <v>88</v>
      </c>
      <c r="BL396" s="43" t="s">
        <v>88</v>
      </c>
      <c r="BM396" s="43" t="s">
        <v>88</v>
      </c>
      <c r="BN396" s="43" t="s">
        <v>88</v>
      </c>
      <c r="BO396" s="43" t="s">
        <v>88</v>
      </c>
      <c r="BP396" s="43" t="s">
        <v>88</v>
      </c>
      <c r="BQ396" s="43" t="s">
        <v>88</v>
      </c>
      <c r="BR396" s="43" t="s">
        <v>88</v>
      </c>
      <c r="BS396" s="43" t="s">
        <v>88</v>
      </c>
      <c r="BT396" s="43">
        <f t="shared" si="14"/>
        <v>26.019359999999999</v>
      </c>
      <c r="BU396" s="43">
        <f t="shared" si="15"/>
        <v>10.998719999999999</v>
      </c>
      <c r="BV396" s="45">
        <v>44559</v>
      </c>
      <c r="BW396" s="46"/>
      <c r="BX396" s="46"/>
    </row>
    <row r="397" spans="1:76" s="47" customFormat="1" ht="30" customHeight="1" x14ac:dyDescent="0.2">
      <c r="A397" s="37">
        <v>2021</v>
      </c>
      <c r="B397" s="7" t="s">
        <v>76</v>
      </c>
      <c r="C397" s="7" t="s">
        <v>77</v>
      </c>
      <c r="D397" s="39">
        <v>647</v>
      </c>
      <c r="E397" s="40" t="s">
        <v>275</v>
      </c>
      <c r="F397" s="38" t="s">
        <v>241</v>
      </c>
      <c r="G397" s="38">
        <v>2</v>
      </c>
      <c r="H397" s="38" t="s">
        <v>79</v>
      </c>
      <c r="I397" s="38">
        <v>26</v>
      </c>
      <c r="J397" s="41" t="s">
        <v>80</v>
      </c>
      <c r="K397" s="38">
        <v>2620</v>
      </c>
      <c r="L397" s="41" t="s">
        <v>81</v>
      </c>
      <c r="M397" s="38" t="s">
        <v>181</v>
      </c>
      <c r="N397" s="41" t="s">
        <v>182</v>
      </c>
      <c r="O397" s="38" t="s">
        <v>276</v>
      </c>
      <c r="P397" s="41" t="s">
        <v>277</v>
      </c>
      <c r="Q397" s="38" t="s">
        <v>278</v>
      </c>
      <c r="R397" s="41" t="s">
        <v>277</v>
      </c>
      <c r="S397" s="42">
        <v>44549</v>
      </c>
      <c r="T397" s="43">
        <v>24</v>
      </c>
      <c r="U397" s="12">
        <v>5.6</v>
      </c>
      <c r="V397" s="43">
        <v>7.57</v>
      </c>
      <c r="W397" s="43">
        <v>7.46</v>
      </c>
      <c r="X397" s="43">
        <v>8.8800000000000008</v>
      </c>
      <c r="Y397" s="43">
        <v>328</v>
      </c>
      <c r="Z397" s="43">
        <v>525</v>
      </c>
      <c r="AA397" s="43">
        <v>18.899999999999999</v>
      </c>
      <c r="AB397" s="43">
        <v>20.9</v>
      </c>
      <c r="AC397" s="43">
        <v>927</v>
      </c>
      <c r="AD397" s="43">
        <v>324</v>
      </c>
      <c r="AE397" s="43" t="s">
        <v>88</v>
      </c>
      <c r="AF397" s="43" t="s">
        <v>88</v>
      </c>
      <c r="AG397" s="43">
        <v>66</v>
      </c>
      <c r="AH397" s="43">
        <v>7.82</v>
      </c>
      <c r="AI397" s="43">
        <v>10.1</v>
      </c>
      <c r="AJ397" s="43">
        <v>4.6064516129032249</v>
      </c>
      <c r="AK397" s="44" t="s">
        <v>878</v>
      </c>
      <c r="AL397" s="43">
        <v>288</v>
      </c>
      <c r="AM397" s="43">
        <v>2.5</v>
      </c>
      <c r="AN397" s="43">
        <v>37.9</v>
      </c>
      <c r="AO397" s="43">
        <v>14.988235294117645</v>
      </c>
      <c r="AP397" s="43">
        <v>4.95</v>
      </c>
      <c r="AQ397" s="43" t="s">
        <v>89</v>
      </c>
      <c r="AR397" s="43" t="s">
        <v>88</v>
      </c>
      <c r="AS397" s="43" t="s">
        <v>88</v>
      </c>
      <c r="AT397" s="43" t="s">
        <v>88</v>
      </c>
      <c r="AU397" s="43">
        <v>14136000</v>
      </c>
      <c r="AV397" s="43" t="s">
        <v>88</v>
      </c>
      <c r="AW397" s="43" t="s">
        <v>88</v>
      </c>
      <c r="AX397" s="43" t="s">
        <v>88</v>
      </c>
      <c r="AY397" s="43" t="s">
        <v>88</v>
      </c>
      <c r="AZ397" s="43" t="s">
        <v>88</v>
      </c>
      <c r="BA397" s="43" t="s">
        <v>88</v>
      </c>
      <c r="BB397" s="43" t="s">
        <v>88</v>
      </c>
      <c r="BC397" s="43" t="s">
        <v>88</v>
      </c>
      <c r="BD397" s="43" t="s">
        <v>88</v>
      </c>
      <c r="BE397" s="43" t="s">
        <v>88</v>
      </c>
      <c r="BF397" s="43" t="s">
        <v>88</v>
      </c>
      <c r="BG397" s="43" t="s">
        <v>88</v>
      </c>
      <c r="BH397" s="43" t="s">
        <v>88</v>
      </c>
      <c r="BI397" s="43" t="s">
        <v>88</v>
      </c>
      <c r="BJ397" s="43" t="s">
        <v>88</v>
      </c>
      <c r="BK397" s="43" t="s">
        <v>88</v>
      </c>
      <c r="BL397" s="43" t="s">
        <v>88</v>
      </c>
      <c r="BM397" s="43" t="s">
        <v>88</v>
      </c>
      <c r="BN397" s="43" t="s">
        <v>88</v>
      </c>
      <c r="BO397" s="43" t="s">
        <v>88</v>
      </c>
      <c r="BP397" s="43" t="s">
        <v>88</v>
      </c>
      <c r="BQ397" s="43" t="s">
        <v>88</v>
      </c>
      <c r="BR397" s="43" t="s">
        <v>88</v>
      </c>
      <c r="BS397" s="43" t="s">
        <v>88</v>
      </c>
      <c r="BT397" s="43">
        <f t="shared" si="14"/>
        <v>156.76416</v>
      </c>
      <c r="BU397" s="43">
        <f t="shared" si="15"/>
        <v>139.34591999999998</v>
      </c>
      <c r="BV397" s="45">
        <v>44567</v>
      </c>
      <c r="BW397" s="46"/>
      <c r="BX397" s="46"/>
    </row>
    <row r="398" spans="1:76" s="47" customFormat="1" ht="30" customHeight="1" x14ac:dyDescent="0.2">
      <c r="A398" s="37">
        <v>2021</v>
      </c>
      <c r="B398" s="7" t="s">
        <v>76</v>
      </c>
      <c r="C398" s="7" t="s">
        <v>77</v>
      </c>
      <c r="D398" s="39">
        <v>887</v>
      </c>
      <c r="E398" s="40" t="s">
        <v>282</v>
      </c>
      <c r="F398" s="38" t="s">
        <v>241</v>
      </c>
      <c r="G398" s="38">
        <v>2</v>
      </c>
      <c r="H398" s="38" t="s">
        <v>79</v>
      </c>
      <c r="I398" s="38">
        <v>27</v>
      </c>
      <c r="J398" s="41" t="s">
        <v>98</v>
      </c>
      <c r="K398" s="38">
        <v>2702</v>
      </c>
      <c r="L398" s="41" t="s">
        <v>242</v>
      </c>
      <c r="M398" s="38" t="s">
        <v>243</v>
      </c>
      <c r="N398" s="41" t="s">
        <v>244</v>
      </c>
      <c r="O398" s="38" t="s">
        <v>283</v>
      </c>
      <c r="P398" s="41" t="s">
        <v>284</v>
      </c>
      <c r="Q398" s="38" t="s">
        <v>285</v>
      </c>
      <c r="R398" s="41" t="s">
        <v>286</v>
      </c>
      <c r="S398" s="42">
        <v>44545</v>
      </c>
      <c r="T398" s="43">
        <v>24</v>
      </c>
      <c r="U398" s="12">
        <v>6.77</v>
      </c>
      <c r="V398" s="43">
        <v>8.1199999999999992</v>
      </c>
      <c r="W398" s="43">
        <v>7.81</v>
      </c>
      <c r="X398" s="43">
        <v>9.14</v>
      </c>
      <c r="Y398" s="43">
        <v>282</v>
      </c>
      <c r="Z398" s="43">
        <v>605</v>
      </c>
      <c r="AA398" s="43">
        <v>17.5</v>
      </c>
      <c r="AB398" s="43">
        <v>21.9</v>
      </c>
      <c r="AC398" s="43">
        <v>429</v>
      </c>
      <c r="AD398" s="43">
        <v>167</v>
      </c>
      <c r="AE398" s="43" t="s">
        <v>88</v>
      </c>
      <c r="AF398" s="43" t="s">
        <v>88</v>
      </c>
      <c r="AG398" s="43">
        <v>58</v>
      </c>
      <c r="AH398" s="43">
        <v>7.57</v>
      </c>
      <c r="AI398" s="43">
        <v>19.399999999999999</v>
      </c>
      <c r="AJ398" s="43">
        <v>9.1225806451612907</v>
      </c>
      <c r="AK398" s="44" t="s">
        <v>869</v>
      </c>
      <c r="AL398" s="43">
        <v>113</v>
      </c>
      <c r="AM398" s="43">
        <v>1</v>
      </c>
      <c r="AN398" s="43">
        <v>36</v>
      </c>
      <c r="AO398" s="43">
        <v>15.811764705882354</v>
      </c>
      <c r="AP398" s="43">
        <v>3.77</v>
      </c>
      <c r="AQ398" s="43" t="s">
        <v>89</v>
      </c>
      <c r="AR398" s="43" t="s">
        <v>88</v>
      </c>
      <c r="AS398" s="43" t="s">
        <v>88</v>
      </c>
      <c r="AT398" s="43" t="s">
        <v>88</v>
      </c>
      <c r="AU398" s="43">
        <v>4040000</v>
      </c>
      <c r="AV398" s="43" t="s">
        <v>88</v>
      </c>
      <c r="AW398" s="43" t="s">
        <v>88</v>
      </c>
      <c r="AX398" s="43" t="s">
        <v>88</v>
      </c>
      <c r="AY398" s="43" t="s">
        <v>88</v>
      </c>
      <c r="AZ398" s="43" t="s">
        <v>88</v>
      </c>
      <c r="BA398" s="43" t="s">
        <v>88</v>
      </c>
      <c r="BB398" s="43" t="s">
        <v>88</v>
      </c>
      <c r="BC398" s="43" t="s">
        <v>88</v>
      </c>
      <c r="BD398" s="43" t="s">
        <v>88</v>
      </c>
      <c r="BE398" s="43" t="s">
        <v>88</v>
      </c>
      <c r="BF398" s="43" t="s">
        <v>88</v>
      </c>
      <c r="BG398" s="43" t="s">
        <v>88</v>
      </c>
      <c r="BH398" s="43" t="s">
        <v>88</v>
      </c>
      <c r="BI398" s="43" t="s">
        <v>88</v>
      </c>
      <c r="BJ398" s="43" t="s">
        <v>88</v>
      </c>
      <c r="BK398" s="43" t="s">
        <v>88</v>
      </c>
      <c r="BL398" s="43" t="s">
        <v>88</v>
      </c>
      <c r="BM398" s="43" t="s">
        <v>88</v>
      </c>
      <c r="BN398" s="43" t="s">
        <v>88</v>
      </c>
      <c r="BO398" s="43" t="s">
        <v>88</v>
      </c>
      <c r="BP398" s="43" t="s">
        <v>88</v>
      </c>
      <c r="BQ398" s="43" t="s">
        <v>88</v>
      </c>
      <c r="BR398" s="43" t="s">
        <v>88</v>
      </c>
      <c r="BS398" s="43" t="s">
        <v>88</v>
      </c>
      <c r="BT398" s="43">
        <f t="shared" si="14"/>
        <v>97.682975999999996</v>
      </c>
      <c r="BU398" s="43">
        <f t="shared" si="15"/>
        <v>66.096863999999997</v>
      </c>
      <c r="BV398" s="45">
        <v>44564</v>
      </c>
      <c r="BW398" s="46"/>
      <c r="BX398" s="46"/>
    </row>
    <row r="399" spans="1:76" s="47" customFormat="1" ht="30" customHeight="1" x14ac:dyDescent="0.2">
      <c r="A399" s="37">
        <v>2021</v>
      </c>
      <c r="B399" s="7" t="s">
        <v>76</v>
      </c>
      <c r="C399" s="7" t="s">
        <v>77</v>
      </c>
      <c r="D399" s="39">
        <v>142</v>
      </c>
      <c r="E399" s="40" t="s">
        <v>287</v>
      </c>
      <c r="F399" s="38" t="s">
        <v>288</v>
      </c>
      <c r="G399" s="38">
        <v>2</v>
      </c>
      <c r="H399" s="38" t="s">
        <v>79</v>
      </c>
      <c r="I399" s="38">
        <v>23</v>
      </c>
      <c r="J399" s="41" t="s">
        <v>289</v>
      </c>
      <c r="K399" s="38">
        <v>2308</v>
      </c>
      <c r="L399" s="41" t="s">
        <v>290</v>
      </c>
      <c r="M399" s="38" t="s">
        <v>291</v>
      </c>
      <c r="N399" s="41" t="s">
        <v>292</v>
      </c>
      <c r="O399" s="38" t="s">
        <v>293</v>
      </c>
      <c r="P399" s="41" t="s">
        <v>294</v>
      </c>
      <c r="Q399" s="38" t="s">
        <v>295</v>
      </c>
      <c r="R399" s="41" t="s">
        <v>296</v>
      </c>
      <c r="S399" s="42">
        <v>44539</v>
      </c>
      <c r="T399" s="43">
        <v>24</v>
      </c>
      <c r="U399" s="12">
        <v>1.78</v>
      </c>
      <c r="V399" s="43">
        <v>7.19</v>
      </c>
      <c r="W399" s="43">
        <v>7.13</v>
      </c>
      <c r="X399" s="43">
        <v>7.88</v>
      </c>
      <c r="Y399" s="43">
        <v>131</v>
      </c>
      <c r="Z399" s="43">
        <v>371</v>
      </c>
      <c r="AA399" s="43">
        <v>23.5</v>
      </c>
      <c r="AB399" s="43">
        <v>27.8</v>
      </c>
      <c r="AC399" s="43">
        <v>96.7</v>
      </c>
      <c r="AD399" s="43">
        <v>33.5</v>
      </c>
      <c r="AE399" s="43" t="s">
        <v>88</v>
      </c>
      <c r="AF399" s="43" t="s">
        <v>88</v>
      </c>
      <c r="AG399" s="43">
        <v>29</v>
      </c>
      <c r="AH399" s="44" t="s">
        <v>870</v>
      </c>
      <c r="AI399" s="43">
        <v>2.0499999999999998</v>
      </c>
      <c r="AJ399" s="43">
        <v>1.0183870967741935</v>
      </c>
      <c r="AK399" s="56">
        <v>6.6000000000000003E-2</v>
      </c>
      <c r="AL399" s="43">
        <v>31</v>
      </c>
      <c r="AM399" s="44" t="s">
        <v>870</v>
      </c>
      <c r="AN399" s="43">
        <v>6.22</v>
      </c>
      <c r="AO399" s="44" t="e">
        <v>#VALUE!</v>
      </c>
      <c r="AP399" s="43">
        <v>1.36</v>
      </c>
      <c r="AQ399" s="43" t="s">
        <v>89</v>
      </c>
      <c r="AR399" s="43" t="s">
        <v>88</v>
      </c>
      <c r="AS399" s="43" t="s">
        <v>88</v>
      </c>
      <c r="AT399" s="43" t="s">
        <v>88</v>
      </c>
      <c r="AU399" s="43">
        <v>17220000</v>
      </c>
      <c r="AV399" s="43" t="s">
        <v>88</v>
      </c>
      <c r="AW399" s="43" t="s">
        <v>88</v>
      </c>
      <c r="AX399" s="43" t="s">
        <v>88</v>
      </c>
      <c r="AY399" s="43" t="s">
        <v>88</v>
      </c>
      <c r="AZ399" s="43" t="s">
        <v>88</v>
      </c>
      <c r="BA399" s="43" t="s">
        <v>88</v>
      </c>
      <c r="BB399" s="43" t="s">
        <v>88</v>
      </c>
      <c r="BC399" s="43" t="s">
        <v>88</v>
      </c>
      <c r="BD399" s="43" t="s">
        <v>88</v>
      </c>
      <c r="BE399" s="43" t="s">
        <v>88</v>
      </c>
      <c r="BF399" s="43" t="s">
        <v>88</v>
      </c>
      <c r="BG399" s="43" t="s">
        <v>88</v>
      </c>
      <c r="BH399" s="43" t="s">
        <v>88</v>
      </c>
      <c r="BI399" s="43" t="s">
        <v>88</v>
      </c>
      <c r="BJ399" s="43" t="s">
        <v>88</v>
      </c>
      <c r="BK399" s="43" t="s">
        <v>88</v>
      </c>
      <c r="BL399" s="43" t="s">
        <v>88</v>
      </c>
      <c r="BM399" s="43" t="s">
        <v>88</v>
      </c>
      <c r="BN399" s="43" t="s">
        <v>88</v>
      </c>
      <c r="BO399" s="43" t="s">
        <v>88</v>
      </c>
      <c r="BP399" s="43" t="s">
        <v>88</v>
      </c>
      <c r="BQ399" s="43" t="s">
        <v>88</v>
      </c>
      <c r="BR399" s="43" t="s">
        <v>88</v>
      </c>
      <c r="BS399" s="43" t="s">
        <v>88</v>
      </c>
      <c r="BT399" s="43">
        <f t="shared" si="14"/>
        <v>5.1520320000000002</v>
      </c>
      <c r="BU399" s="43">
        <f t="shared" si="15"/>
        <v>4.7675519999999993</v>
      </c>
      <c r="BV399" s="45">
        <v>44558</v>
      </c>
      <c r="BW399" s="46"/>
      <c r="BX399" s="46"/>
    </row>
    <row r="400" spans="1:76" s="47" customFormat="1" ht="30" customHeight="1" x14ac:dyDescent="0.2">
      <c r="A400" s="37">
        <v>2021</v>
      </c>
      <c r="B400" s="7" t="s">
        <v>76</v>
      </c>
      <c r="C400" s="7" t="s">
        <v>77</v>
      </c>
      <c r="D400" s="39">
        <v>190</v>
      </c>
      <c r="E400" s="40" t="s">
        <v>297</v>
      </c>
      <c r="F400" s="38" t="s">
        <v>288</v>
      </c>
      <c r="G400" s="38">
        <v>2</v>
      </c>
      <c r="H400" s="38" t="s">
        <v>79</v>
      </c>
      <c r="I400" s="38">
        <v>23</v>
      </c>
      <c r="J400" s="41" t="s">
        <v>289</v>
      </c>
      <c r="K400" s="38">
        <v>2308</v>
      </c>
      <c r="L400" s="41" t="s">
        <v>290</v>
      </c>
      <c r="M400" s="38" t="s">
        <v>291</v>
      </c>
      <c r="N400" s="41" t="s">
        <v>292</v>
      </c>
      <c r="O400" s="38" t="s">
        <v>298</v>
      </c>
      <c r="P400" s="41" t="s">
        <v>299</v>
      </c>
      <c r="Q400" s="38" t="s">
        <v>300</v>
      </c>
      <c r="R400" s="41" t="s">
        <v>296</v>
      </c>
      <c r="S400" s="42">
        <v>44540</v>
      </c>
      <c r="T400" s="43">
        <v>24</v>
      </c>
      <c r="U400" s="12">
        <v>24.27</v>
      </c>
      <c r="V400" s="43">
        <v>6.99</v>
      </c>
      <c r="W400" s="43">
        <v>6.87</v>
      </c>
      <c r="X400" s="43">
        <v>7.91</v>
      </c>
      <c r="Y400" s="43">
        <v>299</v>
      </c>
      <c r="Z400" s="43">
        <v>1612</v>
      </c>
      <c r="AA400" s="43">
        <v>23.7</v>
      </c>
      <c r="AB400" s="43">
        <v>26.9</v>
      </c>
      <c r="AC400" s="43">
        <v>142</v>
      </c>
      <c r="AD400" s="43">
        <v>67.3</v>
      </c>
      <c r="AE400" s="43" t="s">
        <v>88</v>
      </c>
      <c r="AF400" s="43" t="s">
        <v>88</v>
      </c>
      <c r="AG400" s="44" t="s">
        <v>89</v>
      </c>
      <c r="AH400" s="43">
        <v>2.46</v>
      </c>
      <c r="AI400" s="43">
        <v>3.75</v>
      </c>
      <c r="AJ400" s="43">
        <v>3.0483870967741935</v>
      </c>
      <c r="AK400" s="44" t="s">
        <v>869</v>
      </c>
      <c r="AL400" s="43">
        <v>18</v>
      </c>
      <c r="AM400" s="43">
        <v>2.5</v>
      </c>
      <c r="AN400" s="43">
        <v>13.6</v>
      </c>
      <c r="AO400" s="43">
        <v>8.1694117647058828</v>
      </c>
      <c r="AP400" s="43">
        <v>1.49</v>
      </c>
      <c r="AQ400" s="43" t="s">
        <v>89</v>
      </c>
      <c r="AR400" s="43" t="s">
        <v>88</v>
      </c>
      <c r="AS400" s="43" t="s">
        <v>88</v>
      </c>
      <c r="AT400" s="43" t="s">
        <v>88</v>
      </c>
      <c r="AU400" s="43">
        <v>933000</v>
      </c>
      <c r="AV400" s="43" t="s">
        <v>88</v>
      </c>
      <c r="AW400" s="43" t="s">
        <v>88</v>
      </c>
      <c r="AX400" s="43" t="s">
        <v>88</v>
      </c>
      <c r="AY400" s="43" t="s">
        <v>88</v>
      </c>
      <c r="AZ400" s="43" t="s">
        <v>88</v>
      </c>
      <c r="BA400" s="43" t="s">
        <v>88</v>
      </c>
      <c r="BB400" s="43" t="s">
        <v>88</v>
      </c>
      <c r="BC400" s="43" t="s">
        <v>88</v>
      </c>
      <c r="BD400" s="43" t="s">
        <v>88</v>
      </c>
      <c r="BE400" s="43" t="s">
        <v>88</v>
      </c>
      <c r="BF400" s="43" t="s">
        <v>88</v>
      </c>
      <c r="BG400" s="43" t="s">
        <v>88</v>
      </c>
      <c r="BH400" s="43" t="s">
        <v>88</v>
      </c>
      <c r="BI400" s="43" t="s">
        <v>88</v>
      </c>
      <c r="BJ400" s="43" t="s">
        <v>88</v>
      </c>
      <c r="BK400" s="43" t="s">
        <v>88</v>
      </c>
      <c r="BL400" s="43" t="s">
        <v>88</v>
      </c>
      <c r="BM400" s="43" t="s">
        <v>88</v>
      </c>
      <c r="BN400" s="43" t="s">
        <v>88</v>
      </c>
      <c r="BO400" s="43" t="s">
        <v>88</v>
      </c>
      <c r="BP400" s="43" t="s">
        <v>88</v>
      </c>
      <c r="BQ400" s="43" t="s">
        <v>88</v>
      </c>
      <c r="BR400" s="43" t="s">
        <v>88</v>
      </c>
      <c r="BS400" s="43" t="s">
        <v>88</v>
      </c>
      <c r="BT400" s="43">
        <f t="shared" si="14"/>
        <v>141.12325440000001</v>
      </c>
      <c r="BU400" s="43">
        <f t="shared" si="15"/>
        <v>37.744703999999999</v>
      </c>
      <c r="BV400" s="45">
        <v>44559</v>
      </c>
      <c r="BW400" s="46"/>
      <c r="BX400" s="46"/>
    </row>
    <row r="401" spans="1:76" s="47" customFormat="1" ht="30" customHeight="1" x14ac:dyDescent="0.2">
      <c r="A401" s="37">
        <v>2021</v>
      </c>
      <c r="B401" s="7" t="s">
        <v>76</v>
      </c>
      <c r="C401" s="7" t="s">
        <v>77</v>
      </c>
      <c r="D401" s="39">
        <v>604</v>
      </c>
      <c r="E401" s="40" t="s">
        <v>314</v>
      </c>
      <c r="F401" s="38" t="s">
        <v>288</v>
      </c>
      <c r="G401" s="38">
        <v>2</v>
      </c>
      <c r="H401" s="38" t="s">
        <v>79</v>
      </c>
      <c r="I401" s="38">
        <v>23</v>
      </c>
      <c r="J401" s="41" t="s">
        <v>289</v>
      </c>
      <c r="K401" s="38">
        <v>2317</v>
      </c>
      <c r="L401" s="41" t="s">
        <v>315</v>
      </c>
      <c r="M401" s="38" t="s">
        <v>316</v>
      </c>
      <c r="N401" s="41" t="s">
        <v>317</v>
      </c>
      <c r="O401" s="38" t="s">
        <v>318</v>
      </c>
      <c r="P401" s="41" t="s">
        <v>319</v>
      </c>
      <c r="Q401" s="38" t="s">
        <v>320</v>
      </c>
      <c r="R401" s="41" t="s">
        <v>321</v>
      </c>
      <c r="S401" s="42">
        <v>44533</v>
      </c>
      <c r="T401" s="43">
        <v>24</v>
      </c>
      <c r="U401" s="12">
        <v>0.54</v>
      </c>
      <c r="V401" s="43">
        <v>7.9</v>
      </c>
      <c r="W401" s="43">
        <v>7.27</v>
      </c>
      <c r="X401" s="43">
        <v>8.94</v>
      </c>
      <c r="Y401" s="43">
        <v>299</v>
      </c>
      <c r="Z401" s="43">
        <v>1612</v>
      </c>
      <c r="AA401" s="43">
        <v>23.7</v>
      </c>
      <c r="AB401" s="43">
        <v>25.6</v>
      </c>
      <c r="AC401" s="43">
        <v>613</v>
      </c>
      <c r="AD401" s="43">
        <v>269</v>
      </c>
      <c r="AE401" s="43" t="s">
        <v>88</v>
      </c>
      <c r="AF401" s="43" t="s">
        <v>88</v>
      </c>
      <c r="AG401" s="43">
        <v>96</v>
      </c>
      <c r="AH401" s="43">
        <v>8.39</v>
      </c>
      <c r="AI401" s="43">
        <v>19.600000000000001</v>
      </c>
      <c r="AJ401" s="43">
        <v>8.6483870967741918</v>
      </c>
      <c r="AK401" s="44" t="s">
        <v>869</v>
      </c>
      <c r="AL401" s="43">
        <v>212</v>
      </c>
      <c r="AM401" s="43">
        <v>1.8</v>
      </c>
      <c r="AN401" s="43">
        <v>66</v>
      </c>
      <c r="AO401" s="43">
        <v>36.235294117647058</v>
      </c>
      <c r="AP401" s="43">
        <v>9.07</v>
      </c>
      <c r="AQ401" s="43" t="s">
        <v>89</v>
      </c>
      <c r="AR401" s="43" t="s">
        <v>88</v>
      </c>
      <c r="AS401" s="43" t="s">
        <v>88</v>
      </c>
      <c r="AT401" s="43" t="s">
        <v>88</v>
      </c>
      <c r="AU401" s="43">
        <v>2618000</v>
      </c>
      <c r="AV401" s="43" t="s">
        <v>88</v>
      </c>
      <c r="AW401" s="43" t="s">
        <v>88</v>
      </c>
      <c r="AX401" s="43" t="s">
        <v>88</v>
      </c>
      <c r="AY401" s="43" t="s">
        <v>88</v>
      </c>
      <c r="AZ401" s="43" t="s">
        <v>88</v>
      </c>
      <c r="BA401" s="43" t="s">
        <v>88</v>
      </c>
      <c r="BB401" s="43" t="s">
        <v>88</v>
      </c>
      <c r="BC401" s="43" t="s">
        <v>88</v>
      </c>
      <c r="BD401" s="43" t="s">
        <v>88</v>
      </c>
      <c r="BE401" s="43" t="s">
        <v>88</v>
      </c>
      <c r="BF401" s="43" t="s">
        <v>88</v>
      </c>
      <c r="BG401" s="43" t="s">
        <v>88</v>
      </c>
      <c r="BH401" s="43" t="s">
        <v>88</v>
      </c>
      <c r="BI401" s="43" t="s">
        <v>88</v>
      </c>
      <c r="BJ401" s="43" t="s">
        <v>88</v>
      </c>
      <c r="BK401" s="43" t="s">
        <v>88</v>
      </c>
      <c r="BL401" s="43" t="s">
        <v>88</v>
      </c>
      <c r="BM401" s="43" t="s">
        <v>88</v>
      </c>
      <c r="BN401" s="43" t="s">
        <v>88</v>
      </c>
      <c r="BO401" s="43" t="s">
        <v>88</v>
      </c>
      <c r="BP401" s="43" t="s">
        <v>88</v>
      </c>
      <c r="BQ401" s="43" t="s">
        <v>88</v>
      </c>
      <c r="BR401" s="43" t="s">
        <v>88</v>
      </c>
      <c r="BS401" s="43" t="s">
        <v>88</v>
      </c>
      <c r="BT401" s="43">
        <f t="shared" si="14"/>
        <v>12.550464000000002</v>
      </c>
      <c r="BU401" s="43">
        <f t="shared" si="15"/>
        <v>9.8910719999999994</v>
      </c>
      <c r="BV401" s="45">
        <v>81076</v>
      </c>
      <c r="BW401" s="46"/>
      <c r="BX401" s="46"/>
    </row>
    <row r="402" spans="1:76" s="47" customFormat="1" ht="30" customHeight="1" x14ac:dyDescent="0.2">
      <c r="A402" s="37">
        <v>2021</v>
      </c>
      <c r="B402" s="7" t="s">
        <v>76</v>
      </c>
      <c r="C402" s="7" t="s">
        <v>77</v>
      </c>
      <c r="D402" s="39">
        <v>858</v>
      </c>
      <c r="E402" s="40" t="s">
        <v>322</v>
      </c>
      <c r="F402" s="38" t="s">
        <v>288</v>
      </c>
      <c r="G402" s="38">
        <v>2</v>
      </c>
      <c r="H402" s="38" t="s">
        <v>79</v>
      </c>
      <c r="I402" s="38">
        <v>23</v>
      </c>
      <c r="J402" s="41" t="s">
        <v>289</v>
      </c>
      <c r="K402" s="38">
        <v>2310</v>
      </c>
      <c r="L402" s="41" t="s">
        <v>323</v>
      </c>
      <c r="M402" s="38" t="s">
        <v>324</v>
      </c>
      <c r="N402" s="41" t="s">
        <v>325</v>
      </c>
      <c r="O402" s="38" t="s">
        <v>326</v>
      </c>
      <c r="P402" s="41" t="s">
        <v>327</v>
      </c>
      <c r="Q402" s="38" t="s">
        <v>328</v>
      </c>
      <c r="R402" s="41" t="s">
        <v>327</v>
      </c>
      <c r="S402" s="42">
        <v>44534</v>
      </c>
      <c r="T402" s="43">
        <v>24</v>
      </c>
      <c r="U402" s="12">
        <v>2.35</v>
      </c>
      <c r="V402" s="43">
        <v>7.52</v>
      </c>
      <c r="W402" s="43">
        <v>7.09</v>
      </c>
      <c r="X402" s="43">
        <v>8.4600000000000009</v>
      </c>
      <c r="Y402" s="43">
        <v>139.30000000000001</v>
      </c>
      <c r="Z402" s="43">
        <v>1128</v>
      </c>
      <c r="AA402" s="43">
        <v>22.6</v>
      </c>
      <c r="AB402" s="43">
        <v>25.7</v>
      </c>
      <c r="AC402" s="43">
        <v>496</v>
      </c>
      <c r="AD402" s="43">
        <v>243</v>
      </c>
      <c r="AE402" s="43" t="s">
        <v>88</v>
      </c>
      <c r="AF402" s="43" t="s">
        <v>88</v>
      </c>
      <c r="AG402" s="43">
        <v>81</v>
      </c>
      <c r="AH402" s="43">
        <v>8.34</v>
      </c>
      <c r="AI402" s="43">
        <v>9.9600000000000009</v>
      </c>
      <c r="AJ402" s="43">
        <v>6.435483870967742</v>
      </c>
      <c r="AK402" s="44" t="s">
        <v>869</v>
      </c>
      <c r="AL402" s="43">
        <v>113</v>
      </c>
      <c r="AM402" s="43">
        <v>1.8</v>
      </c>
      <c r="AN402" s="43">
        <v>44.5</v>
      </c>
      <c r="AO402" s="43">
        <v>19.847058823529412</v>
      </c>
      <c r="AP402" s="43">
        <v>3.13</v>
      </c>
      <c r="AQ402" s="43" t="s">
        <v>89</v>
      </c>
      <c r="AR402" s="43" t="s">
        <v>88</v>
      </c>
      <c r="AS402" s="43" t="s">
        <v>88</v>
      </c>
      <c r="AT402" s="43" t="s">
        <v>88</v>
      </c>
      <c r="AU402" s="43">
        <v>857000</v>
      </c>
      <c r="AV402" s="43" t="s">
        <v>88</v>
      </c>
      <c r="AW402" s="43" t="s">
        <v>88</v>
      </c>
      <c r="AX402" s="43" t="s">
        <v>88</v>
      </c>
      <c r="AY402" s="43" t="s">
        <v>88</v>
      </c>
      <c r="AZ402" s="43" t="s">
        <v>88</v>
      </c>
      <c r="BA402" s="43" t="s">
        <v>88</v>
      </c>
      <c r="BB402" s="43" t="s">
        <v>88</v>
      </c>
      <c r="BC402" s="43" t="s">
        <v>88</v>
      </c>
      <c r="BD402" s="43" t="s">
        <v>88</v>
      </c>
      <c r="BE402" s="43" t="s">
        <v>88</v>
      </c>
      <c r="BF402" s="43" t="s">
        <v>88</v>
      </c>
      <c r="BG402" s="43" t="s">
        <v>88</v>
      </c>
      <c r="BH402" s="43" t="s">
        <v>88</v>
      </c>
      <c r="BI402" s="43" t="s">
        <v>88</v>
      </c>
      <c r="BJ402" s="43" t="s">
        <v>88</v>
      </c>
      <c r="BK402" s="43" t="s">
        <v>88</v>
      </c>
      <c r="BL402" s="43" t="s">
        <v>88</v>
      </c>
      <c r="BM402" s="43" t="s">
        <v>88</v>
      </c>
      <c r="BN402" s="43" t="s">
        <v>88</v>
      </c>
      <c r="BO402" s="43" t="s">
        <v>88</v>
      </c>
      <c r="BP402" s="43" t="s">
        <v>88</v>
      </c>
      <c r="BQ402" s="43" t="s">
        <v>88</v>
      </c>
      <c r="BR402" s="43" t="s">
        <v>88</v>
      </c>
      <c r="BS402" s="43" t="s">
        <v>88</v>
      </c>
      <c r="BT402" s="43">
        <f t="shared" si="14"/>
        <v>49.338720000000009</v>
      </c>
      <c r="BU402" s="43">
        <f t="shared" si="15"/>
        <v>22.943520000000003</v>
      </c>
      <c r="BV402" s="45">
        <v>44552</v>
      </c>
      <c r="BW402" s="46"/>
      <c r="BX402" s="46"/>
    </row>
    <row r="403" spans="1:76" s="47" customFormat="1" ht="30" customHeight="1" x14ac:dyDescent="0.2">
      <c r="A403" s="37">
        <v>2021</v>
      </c>
      <c r="B403" s="7" t="s">
        <v>76</v>
      </c>
      <c r="C403" s="7" t="s">
        <v>77</v>
      </c>
      <c r="D403" s="39">
        <v>890</v>
      </c>
      <c r="E403" s="40" t="s">
        <v>330</v>
      </c>
      <c r="F403" s="38" t="s">
        <v>288</v>
      </c>
      <c r="G403" s="38">
        <v>2</v>
      </c>
      <c r="H403" s="38" t="s">
        <v>79</v>
      </c>
      <c r="I403" s="38">
        <v>23</v>
      </c>
      <c r="J403" s="41" t="s">
        <v>289</v>
      </c>
      <c r="K403" s="38">
        <v>2310</v>
      </c>
      <c r="L403" s="41" t="s">
        <v>323</v>
      </c>
      <c r="M403" s="38" t="s">
        <v>324</v>
      </c>
      <c r="N403" s="41" t="s">
        <v>325</v>
      </c>
      <c r="O403" s="38" t="s">
        <v>331</v>
      </c>
      <c r="P403" s="41" t="s">
        <v>332</v>
      </c>
      <c r="Q403" s="38" t="s">
        <v>333</v>
      </c>
      <c r="R403" s="41" t="s">
        <v>334</v>
      </c>
      <c r="S403" s="42">
        <v>44535</v>
      </c>
      <c r="T403" s="43">
        <v>24</v>
      </c>
      <c r="U403" s="12">
        <v>0.43</v>
      </c>
      <c r="V403" s="43">
        <v>8.5500000000000007</v>
      </c>
      <c r="W403" s="43">
        <v>7.45</v>
      </c>
      <c r="X403" s="43">
        <v>9.4</v>
      </c>
      <c r="Y403" s="43">
        <v>250</v>
      </c>
      <c r="Z403" s="43">
        <v>1449</v>
      </c>
      <c r="AA403" s="43">
        <v>22.5</v>
      </c>
      <c r="AB403" s="43">
        <v>24</v>
      </c>
      <c r="AC403" s="43">
        <v>811</v>
      </c>
      <c r="AD403" s="43">
        <v>418</v>
      </c>
      <c r="AE403" s="43" t="s">
        <v>88</v>
      </c>
      <c r="AF403" s="43" t="s">
        <v>88</v>
      </c>
      <c r="AG403" s="43">
        <v>117</v>
      </c>
      <c r="AH403" s="43">
        <v>9.08</v>
      </c>
      <c r="AI403" s="43">
        <v>10.4</v>
      </c>
      <c r="AJ403" s="43">
        <v>15.332258064516131</v>
      </c>
      <c r="AK403" s="44" t="s">
        <v>869</v>
      </c>
      <c r="AL403" s="43">
        <v>302</v>
      </c>
      <c r="AM403" s="43">
        <v>2.5</v>
      </c>
      <c r="AN403" s="43">
        <v>96.4</v>
      </c>
      <c r="AO403" s="43">
        <v>48.176470588235297</v>
      </c>
      <c r="AP403" s="43">
        <v>9.7200000000000006</v>
      </c>
      <c r="AQ403" s="43" t="s">
        <v>89</v>
      </c>
      <c r="AR403" s="43" t="s">
        <v>88</v>
      </c>
      <c r="AS403" s="43" t="s">
        <v>88</v>
      </c>
      <c r="AT403" s="43" t="s">
        <v>88</v>
      </c>
      <c r="AU403" s="43">
        <v>988000</v>
      </c>
      <c r="AV403" s="43" t="s">
        <v>88</v>
      </c>
      <c r="AW403" s="43" t="s">
        <v>88</v>
      </c>
      <c r="AX403" s="43" t="s">
        <v>88</v>
      </c>
      <c r="AY403" s="43" t="s">
        <v>88</v>
      </c>
      <c r="AZ403" s="43" t="s">
        <v>88</v>
      </c>
      <c r="BA403" s="43" t="s">
        <v>88</v>
      </c>
      <c r="BB403" s="43" t="s">
        <v>88</v>
      </c>
      <c r="BC403" s="43" t="s">
        <v>88</v>
      </c>
      <c r="BD403" s="43" t="s">
        <v>88</v>
      </c>
      <c r="BE403" s="43" t="s">
        <v>88</v>
      </c>
      <c r="BF403" s="43" t="s">
        <v>88</v>
      </c>
      <c r="BG403" s="43" t="s">
        <v>88</v>
      </c>
      <c r="BH403" s="43" t="s">
        <v>88</v>
      </c>
      <c r="BI403" s="43" t="s">
        <v>88</v>
      </c>
      <c r="BJ403" s="43" t="s">
        <v>88</v>
      </c>
      <c r="BK403" s="43" t="s">
        <v>88</v>
      </c>
      <c r="BL403" s="43" t="s">
        <v>88</v>
      </c>
      <c r="BM403" s="43" t="s">
        <v>88</v>
      </c>
      <c r="BN403" s="43" t="s">
        <v>88</v>
      </c>
      <c r="BO403" s="43" t="s">
        <v>88</v>
      </c>
      <c r="BP403" s="43" t="s">
        <v>88</v>
      </c>
      <c r="BQ403" s="43" t="s">
        <v>88</v>
      </c>
      <c r="BR403" s="43" t="s">
        <v>88</v>
      </c>
      <c r="BS403" s="43" t="s">
        <v>88</v>
      </c>
      <c r="BT403" s="43">
        <f t="shared" si="14"/>
        <v>15.529536000000002</v>
      </c>
      <c r="BU403" s="43">
        <f t="shared" si="15"/>
        <v>11.219904</v>
      </c>
      <c r="BV403" s="45">
        <v>44554</v>
      </c>
      <c r="BW403" s="46"/>
      <c r="BX403" s="46"/>
    </row>
    <row r="404" spans="1:76" s="47" customFormat="1" ht="30" customHeight="1" x14ac:dyDescent="0.2">
      <c r="A404" s="37">
        <v>2021</v>
      </c>
      <c r="B404" s="9" t="s">
        <v>342</v>
      </c>
      <c r="C404" s="7" t="s">
        <v>77</v>
      </c>
      <c r="D404" s="39">
        <v>736</v>
      </c>
      <c r="E404" s="40" t="s">
        <v>343</v>
      </c>
      <c r="F404" s="38" t="s">
        <v>288</v>
      </c>
      <c r="G404" s="38">
        <v>2</v>
      </c>
      <c r="H404" s="38" t="s">
        <v>79</v>
      </c>
      <c r="I404" s="38">
        <v>27</v>
      </c>
      <c r="J404" s="41" t="s">
        <v>98</v>
      </c>
      <c r="K404" s="38">
        <v>2703</v>
      </c>
      <c r="L404" s="41" t="s">
        <v>225</v>
      </c>
      <c r="M404" s="38" t="s">
        <v>234</v>
      </c>
      <c r="N404" s="41" t="s">
        <v>235</v>
      </c>
      <c r="O404" s="38" t="s">
        <v>344</v>
      </c>
      <c r="P404" s="41" t="s">
        <v>345</v>
      </c>
      <c r="Q404" s="38" t="s">
        <v>346</v>
      </c>
      <c r="R404" s="41" t="s">
        <v>347</v>
      </c>
      <c r="S404" s="42">
        <v>44533</v>
      </c>
      <c r="T404" s="43">
        <v>24</v>
      </c>
      <c r="U404" s="43">
        <v>0.15</v>
      </c>
      <c r="V404" s="43">
        <v>8.0399999999999991</v>
      </c>
      <c r="W404" s="43">
        <v>7.45</v>
      </c>
      <c r="X404" s="43">
        <v>10.7</v>
      </c>
      <c r="Y404" s="43">
        <v>248</v>
      </c>
      <c r="Z404" s="43">
        <v>4890</v>
      </c>
      <c r="AA404" s="43">
        <v>21.3</v>
      </c>
      <c r="AB404" s="43">
        <v>27.5</v>
      </c>
      <c r="AC404" s="43">
        <v>1197</v>
      </c>
      <c r="AD404" s="43">
        <v>509</v>
      </c>
      <c r="AE404" s="43" t="s">
        <v>88</v>
      </c>
      <c r="AF404" s="43" t="s">
        <v>88</v>
      </c>
      <c r="AG404" s="43">
        <v>235</v>
      </c>
      <c r="AH404" s="43">
        <v>20</v>
      </c>
      <c r="AI404" s="43">
        <v>25.5</v>
      </c>
      <c r="AJ404" s="43">
        <v>4.854838709677419</v>
      </c>
      <c r="AK404" s="44" t="s">
        <v>869</v>
      </c>
      <c r="AL404" s="43">
        <v>395</v>
      </c>
      <c r="AM404" s="43">
        <v>3</v>
      </c>
      <c r="AN404" s="43">
        <v>39.5</v>
      </c>
      <c r="AO404" s="43">
        <v>9.3882352941176475</v>
      </c>
      <c r="AP404" s="43">
        <v>5.47</v>
      </c>
      <c r="AQ404" s="43" t="s">
        <v>89</v>
      </c>
      <c r="AR404" s="43" t="s">
        <v>88</v>
      </c>
      <c r="AS404" s="43" t="s">
        <v>88</v>
      </c>
      <c r="AT404" s="43" t="s">
        <v>88</v>
      </c>
      <c r="AU404" s="43">
        <v>8164000</v>
      </c>
      <c r="AV404" s="44" t="s">
        <v>348</v>
      </c>
      <c r="AW404" s="43">
        <v>42.6</v>
      </c>
      <c r="AX404" s="43">
        <v>1.1299999999999999</v>
      </c>
      <c r="AY404" s="43">
        <v>119</v>
      </c>
      <c r="AZ404" s="43">
        <v>1.76</v>
      </c>
      <c r="BA404" s="44" t="s">
        <v>872</v>
      </c>
      <c r="BB404" s="43">
        <v>0.313</v>
      </c>
      <c r="BC404" s="44" t="s">
        <v>873</v>
      </c>
      <c r="BD404" s="44" t="s">
        <v>873</v>
      </c>
      <c r="BE404" s="43">
        <v>1.17</v>
      </c>
      <c r="BF404" s="56">
        <v>1E-3</v>
      </c>
      <c r="BG404" s="44" t="s">
        <v>874</v>
      </c>
      <c r="BH404" s="43" t="s">
        <v>88</v>
      </c>
      <c r="BI404" s="56">
        <v>2.3E-2</v>
      </c>
      <c r="BJ404" s="43">
        <v>103</v>
      </c>
      <c r="BK404" s="43">
        <v>117</v>
      </c>
      <c r="BL404" s="43">
        <v>43.8</v>
      </c>
      <c r="BM404" s="43">
        <v>48.5</v>
      </c>
      <c r="BN404" s="43">
        <v>4.58</v>
      </c>
      <c r="BO404" s="43">
        <v>2.41</v>
      </c>
      <c r="BP404" s="43">
        <v>3.04</v>
      </c>
      <c r="BQ404" s="43" t="s">
        <v>88</v>
      </c>
      <c r="BR404" s="43" t="s">
        <v>88</v>
      </c>
      <c r="BS404" s="43" t="s">
        <v>88</v>
      </c>
      <c r="BT404" s="43">
        <f t="shared" si="14"/>
        <v>6.5966399999999998</v>
      </c>
      <c r="BU404" s="43">
        <f t="shared" si="15"/>
        <v>5.1191999999999993</v>
      </c>
      <c r="BV404" s="45">
        <v>44551</v>
      </c>
      <c r="BW404" s="46"/>
      <c r="BX404" s="46"/>
    </row>
    <row r="405" spans="1:76" s="47" customFormat="1" ht="30" customHeight="1" x14ac:dyDescent="0.2">
      <c r="A405" s="37">
        <v>2021</v>
      </c>
      <c r="B405" s="9" t="s">
        <v>342</v>
      </c>
      <c r="C405" s="7" t="s">
        <v>77</v>
      </c>
      <c r="D405" s="39">
        <v>736</v>
      </c>
      <c r="E405" s="40" t="s">
        <v>343</v>
      </c>
      <c r="F405" s="38" t="s">
        <v>288</v>
      </c>
      <c r="G405" s="38">
        <v>2</v>
      </c>
      <c r="H405" s="38" t="s">
        <v>79</v>
      </c>
      <c r="I405" s="38">
        <v>27</v>
      </c>
      <c r="J405" s="41" t="s">
        <v>98</v>
      </c>
      <c r="K405" s="38">
        <v>2703</v>
      </c>
      <c r="L405" s="41" t="s">
        <v>225</v>
      </c>
      <c r="M405" s="38" t="s">
        <v>234</v>
      </c>
      <c r="N405" s="41" t="s">
        <v>235</v>
      </c>
      <c r="O405" s="38" t="s">
        <v>344</v>
      </c>
      <c r="P405" s="41" t="s">
        <v>345</v>
      </c>
      <c r="Q405" s="38" t="s">
        <v>346</v>
      </c>
      <c r="R405" s="41" t="s">
        <v>347</v>
      </c>
      <c r="S405" s="42">
        <v>44531</v>
      </c>
      <c r="T405" s="43">
        <v>24</v>
      </c>
      <c r="U405" s="43">
        <v>1.31</v>
      </c>
      <c r="V405" s="43">
        <v>7.1</v>
      </c>
      <c r="W405" s="43">
        <v>7.32</v>
      </c>
      <c r="X405" s="43">
        <v>7.96</v>
      </c>
      <c r="Y405" s="43">
        <v>297</v>
      </c>
      <c r="Z405" s="43">
        <v>4622</v>
      </c>
      <c r="AA405" s="43">
        <v>24.2</v>
      </c>
      <c r="AB405" s="43">
        <v>26.7</v>
      </c>
      <c r="AC405" s="43">
        <v>379</v>
      </c>
      <c r="AD405" s="43">
        <v>177</v>
      </c>
      <c r="AE405" s="43" t="s">
        <v>88</v>
      </c>
      <c r="AF405" s="43" t="s">
        <v>88</v>
      </c>
      <c r="AG405" s="43">
        <v>31</v>
      </c>
      <c r="AH405" s="43">
        <v>6.26</v>
      </c>
      <c r="AI405" s="43">
        <v>4</v>
      </c>
      <c r="AJ405" s="43">
        <v>8.7612903225806438</v>
      </c>
      <c r="AK405" s="44" t="s">
        <v>869</v>
      </c>
      <c r="AL405" s="43">
        <v>60</v>
      </c>
      <c r="AM405" s="43">
        <v>0.2</v>
      </c>
      <c r="AN405" s="43">
        <v>44.8</v>
      </c>
      <c r="AO405" s="43">
        <v>15.235294117647058</v>
      </c>
      <c r="AP405" s="43">
        <v>3.17</v>
      </c>
      <c r="AQ405" s="43" t="s">
        <v>89</v>
      </c>
      <c r="AR405" s="43" t="s">
        <v>88</v>
      </c>
      <c r="AS405" s="43" t="s">
        <v>88</v>
      </c>
      <c r="AT405" s="43" t="s">
        <v>88</v>
      </c>
      <c r="AU405" s="43">
        <v>459500</v>
      </c>
      <c r="AV405" s="43" t="s">
        <v>348</v>
      </c>
      <c r="AW405" s="43">
        <v>60.8</v>
      </c>
      <c r="AX405" s="44" t="s">
        <v>673</v>
      </c>
      <c r="AY405" s="43">
        <v>29.6</v>
      </c>
      <c r="AZ405" s="43">
        <v>4</v>
      </c>
      <c r="BA405" s="44" t="s">
        <v>875</v>
      </c>
      <c r="BB405" s="43">
        <v>7.0999999999999994E-2</v>
      </c>
      <c r="BC405" s="44" t="s">
        <v>873</v>
      </c>
      <c r="BD405" s="43">
        <v>0.126</v>
      </c>
      <c r="BE405" s="56">
        <v>0.76100000000000001</v>
      </c>
      <c r="BF405" s="57" t="s">
        <v>876</v>
      </c>
      <c r="BG405" s="57" t="s">
        <v>877</v>
      </c>
      <c r="BH405" s="43" t="s">
        <v>88</v>
      </c>
      <c r="BI405" s="57" t="s">
        <v>877</v>
      </c>
      <c r="BJ405" s="43">
        <v>37.4</v>
      </c>
      <c r="BK405" s="43">
        <v>56.1</v>
      </c>
      <c r="BL405" s="43">
        <v>26.1</v>
      </c>
      <c r="BM405" s="43">
        <v>30.2</v>
      </c>
      <c r="BN405" s="43">
        <v>2.4700000000000002</v>
      </c>
      <c r="BO405" s="43">
        <v>1.03</v>
      </c>
      <c r="BP405" s="56">
        <v>0.52600000000000002</v>
      </c>
      <c r="BQ405" s="43" t="s">
        <v>88</v>
      </c>
      <c r="BR405" s="43" t="s">
        <v>88</v>
      </c>
      <c r="BS405" s="43" t="s">
        <v>88</v>
      </c>
      <c r="BT405" s="43">
        <f t="shared" si="14"/>
        <v>20.033568000000002</v>
      </c>
      <c r="BU405" s="43">
        <f t="shared" si="15"/>
        <v>6.7910399999999997</v>
      </c>
      <c r="BV405" s="45">
        <v>44551</v>
      </c>
      <c r="BW405" s="46"/>
      <c r="BX405" s="46"/>
    </row>
    <row r="406" spans="1:76" s="47" customFormat="1" ht="30" customHeight="1" x14ac:dyDescent="0.2">
      <c r="A406" s="37">
        <v>2021</v>
      </c>
      <c r="B406" s="7" t="s">
        <v>377</v>
      </c>
      <c r="C406" s="8" t="s">
        <v>477</v>
      </c>
      <c r="D406" s="39">
        <v>1</v>
      </c>
      <c r="E406" s="38" t="s">
        <v>481</v>
      </c>
      <c r="F406" s="38" t="s">
        <v>479</v>
      </c>
      <c r="G406" s="38">
        <v>2</v>
      </c>
      <c r="H406" s="38" t="s">
        <v>79</v>
      </c>
      <c r="I406" s="38">
        <v>27</v>
      </c>
      <c r="J406" s="41" t="s">
        <v>98</v>
      </c>
      <c r="K406" s="38">
        <v>2701</v>
      </c>
      <c r="L406" s="41" t="s">
        <v>99</v>
      </c>
      <c r="M406" s="38" t="s">
        <v>100</v>
      </c>
      <c r="N406" s="41" t="s">
        <v>101</v>
      </c>
      <c r="O406" s="38" t="s">
        <v>482</v>
      </c>
      <c r="P406" s="41" t="s">
        <v>483</v>
      </c>
      <c r="Q406" s="38" t="s">
        <v>482</v>
      </c>
      <c r="R406" s="41" t="s">
        <v>483</v>
      </c>
      <c r="S406" s="42">
        <v>44496</v>
      </c>
      <c r="T406" s="43"/>
      <c r="U406" s="43">
        <v>3.84</v>
      </c>
      <c r="V406" s="43">
        <v>6.93</v>
      </c>
      <c r="W406" s="43"/>
      <c r="X406" s="43"/>
      <c r="Y406" s="43"/>
      <c r="Z406" s="43"/>
      <c r="AA406" s="43"/>
      <c r="AB406" s="43"/>
      <c r="AC406" s="43">
        <v>33.9</v>
      </c>
      <c r="AD406" s="43">
        <v>16.899999999999999</v>
      </c>
      <c r="AE406" s="43" t="s">
        <v>88</v>
      </c>
      <c r="AF406" s="43" t="s">
        <v>88</v>
      </c>
      <c r="AG406" s="43" t="s">
        <v>375</v>
      </c>
      <c r="AH406" s="44" t="s">
        <v>794</v>
      </c>
      <c r="AI406" s="43">
        <v>32</v>
      </c>
      <c r="AJ406" s="43">
        <v>32.967741935483872</v>
      </c>
      <c r="AK406" s="43">
        <v>0.749</v>
      </c>
      <c r="AL406" s="43">
        <v>8</v>
      </c>
      <c r="AM406" s="44" t="s">
        <v>690</v>
      </c>
      <c r="AN406" s="43">
        <v>55.5</v>
      </c>
      <c r="AO406" s="43">
        <v>44.058823529411768</v>
      </c>
      <c r="AP406" s="43">
        <v>10.6</v>
      </c>
      <c r="AQ406" s="43" t="s">
        <v>88</v>
      </c>
      <c r="AR406" s="43" t="s">
        <v>88</v>
      </c>
      <c r="AS406" s="43" t="s">
        <v>88</v>
      </c>
      <c r="AT406" s="43" t="s">
        <v>88</v>
      </c>
      <c r="AU406" s="43" t="s">
        <v>88</v>
      </c>
      <c r="AV406" s="43" t="s">
        <v>88</v>
      </c>
      <c r="AW406" s="43">
        <v>208</v>
      </c>
      <c r="AX406" s="43" t="s">
        <v>88</v>
      </c>
      <c r="AY406" s="43">
        <v>42.3</v>
      </c>
      <c r="AZ406" s="43" t="s">
        <v>88</v>
      </c>
      <c r="BA406" s="43" t="s">
        <v>88</v>
      </c>
      <c r="BB406" s="43" t="s">
        <v>88</v>
      </c>
      <c r="BC406" s="43" t="s">
        <v>88</v>
      </c>
      <c r="BD406" s="43" t="s">
        <v>88</v>
      </c>
      <c r="BE406" s="43" t="s">
        <v>88</v>
      </c>
      <c r="BF406" s="43" t="s">
        <v>88</v>
      </c>
      <c r="BG406" s="43" t="s">
        <v>88</v>
      </c>
      <c r="BH406" s="43" t="s">
        <v>88</v>
      </c>
      <c r="BI406" s="43" t="s">
        <v>88</v>
      </c>
      <c r="BJ406" s="43">
        <v>39.200000000000003</v>
      </c>
      <c r="BK406" s="43">
        <v>11.8</v>
      </c>
      <c r="BL406" s="43">
        <v>40.200000000000003</v>
      </c>
      <c r="BM406" s="43">
        <v>79.2</v>
      </c>
      <c r="BN406" s="43">
        <v>0.746</v>
      </c>
      <c r="BO406" s="56">
        <v>0.16800000000000001</v>
      </c>
      <c r="BP406" s="56">
        <v>2.8000000000000001E-2</v>
      </c>
      <c r="BQ406" s="43" t="s">
        <v>88</v>
      </c>
      <c r="BR406" s="43" t="s">
        <v>88</v>
      </c>
      <c r="BS406" s="43" t="s">
        <v>88</v>
      </c>
      <c r="BT406" s="43">
        <f>+AD406*U406*(0.0036*T406)</f>
        <v>0</v>
      </c>
      <c r="BU406" s="43">
        <f>+T406*U406*AL406*0.0036</f>
        <v>0</v>
      </c>
      <c r="BV406" s="42">
        <v>44517</v>
      </c>
      <c r="BW406" s="46"/>
      <c r="BX406" s="46"/>
    </row>
    <row r="407" spans="1:76" s="47" customFormat="1" ht="30" customHeight="1" x14ac:dyDescent="0.2">
      <c r="A407" s="37">
        <v>2021</v>
      </c>
      <c r="B407" s="7" t="s">
        <v>377</v>
      </c>
      <c r="C407" s="8" t="s">
        <v>477</v>
      </c>
      <c r="D407" s="39">
        <v>79</v>
      </c>
      <c r="E407" s="38" t="s">
        <v>484</v>
      </c>
      <c r="F407" s="38" t="s">
        <v>479</v>
      </c>
      <c r="G407" s="38">
        <v>2</v>
      </c>
      <c r="H407" s="38" t="s">
        <v>79</v>
      </c>
      <c r="I407" s="38">
        <v>27</v>
      </c>
      <c r="J407" s="41" t="s">
        <v>98</v>
      </c>
      <c r="K407" s="38">
        <v>2701</v>
      </c>
      <c r="L407" s="41" t="s">
        <v>99</v>
      </c>
      <c r="M407" s="38" t="s">
        <v>100</v>
      </c>
      <c r="N407" s="41" t="s">
        <v>101</v>
      </c>
      <c r="O407" s="38" t="s">
        <v>102</v>
      </c>
      <c r="P407" s="41" t="s">
        <v>103</v>
      </c>
      <c r="Q407" s="38" t="s">
        <v>102</v>
      </c>
      <c r="R407" s="41" t="s">
        <v>103</v>
      </c>
      <c r="S407" s="42">
        <v>44495</v>
      </c>
      <c r="T407" s="43"/>
      <c r="U407" s="43">
        <v>9.33</v>
      </c>
      <c r="V407" s="43">
        <v>6.53</v>
      </c>
      <c r="W407" s="43"/>
      <c r="X407" s="43"/>
      <c r="Y407" s="43"/>
      <c r="Z407" s="43"/>
      <c r="AA407" s="43"/>
      <c r="AB407" s="43"/>
      <c r="AC407" s="43">
        <v>371</v>
      </c>
      <c r="AD407" s="43">
        <v>173</v>
      </c>
      <c r="AE407" s="43" t="s">
        <v>88</v>
      </c>
      <c r="AF407" s="43" t="s">
        <v>88</v>
      </c>
      <c r="AG407" s="43">
        <v>24</v>
      </c>
      <c r="AH407" s="43">
        <v>3.82</v>
      </c>
      <c r="AI407" s="43">
        <v>6.78</v>
      </c>
      <c r="AJ407" s="43">
        <v>0.6706451612903227</v>
      </c>
      <c r="AK407" s="43">
        <v>9.6000000000000002E-2</v>
      </c>
      <c r="AL407" s="43">
        <v>64</v>
      </c>
      <c r="AM407" s="43">
        <v>2.5</v>
      </c>
      <c r="AN407" s="43">
        <v>30.2</v>
      </c>
      <c r="AO407" s="43">
        <v>23.141176470588238</v>
      </c>
      <c r="AP407" s="43">
        <v>0.313</v>
      </c>
      <c r="AQ407" s="43" t="s">
        <v>88</v>
      </c>
      <c r="AR407" s="43" t="s">
        <v>88</v>
      </c>
      <c r="AS407" s="43" t="s">
        <v>88</v>
      </c>
      <c r="AT407" s="43" t="s">
        <v>88</v>
      </c>
      <c r="AU407" s="43" t="s">
        <v>88</v>
      </c>
      <c r="AV407" s="43" t="s">
        <v>88</v>
      </c>
      <c r="AW407" s="43">
        <v>281</v>
      </c>
      <c r="AX407" s="43" t="s">
        <v>88</v>
      </c>
      <c r="AY407" s="43" t="s">
        <v>583</v>
      </c>
      <c r="AZ407" s="43" t="s">
        <v>88</v>
      </c>
      <c r="BA407" s="43" t="s">
        <v>88</v>
      </c>
      <c r="BB407" s="43" t="s">
        <v>88</v>
      </c>
      <c r="BC407" s="43" t="s">
        <v>88</v>
      </c>
      <c r="BD407" s="43" t="s">
        <v>88</v>
      </c>
      <c r="BE407" s="43" t="s">
        <v>88</v>
      </c>
      <c r="BF407" s="43" t="s">
        <v>88</v>
      </c>
      <c r="BG407" s="43" t="s">
        <v>88</v>
      </c>
      <c r="BH407" s="43" t="s">
        <v>88</v>
      </c>
      <c r="BI407" s="43" t="s">
        <v>88</v>
      </c>
      <c r="BJ407" s="43">
        <v>12.6</v>
      </c>
      <c r="BK407" s="43">
        <v>74.5</v>
      </c>
      <c r="BL407" s="43">
        <v>44.2</v>
      </c>
      <c r="BM407" s="43">
        <v>69.400000000000006</v>
      </c>
      <c r="BN407" s="43">
        <v>1.05</v>
      </c>
      <c r="BO407" s="56">
        <v>0.38</v>
      </c>
      <c r="BP407" s="56">
        <v>0.19400000000000001</v>
      </c>
      <c r="BQ407" s="43" t="s">
        <v>88</v>
      </c>
      <c r="BR407" s="43" t="s">
        <v>88</v>
      </c>
      <c r="BS407" s="43" t="s">
        <v>88</v>
      </c>
      <c r="BT407" s="43">
        <f>+AD407*U407*(0.0036*T407)</f>
        <v>0</v>
      </c>
      <c r="BU407" s="43">
        <f>+T407*U407*AL407*0.0036</f>
        <v>0</v>
      </c>
      <c r="BV407" s="42">
        <v>44516</v>
      </c>
      <c r="BW407" s="46"/>
      <c r="BX407" s="46"/>
    </row>
    <row r="408" spans="1:76" s="47" customFormat="1" ht="30" customHeight="1" x14ac:dyDescent="0.2">
      <c r="A408" s="37">
        <v>2021</v>
      </c>
      <c r="B408" s="7" t="s">
        <v>377</v>
      </c>
      <c r="C408" s="8" t="s">
        <v>477</v>
      </c>
      <c r="D408" s="39">
        <v>88</v>
      </c>
      <c r="E408" s="38" t="s">
        <v>485</v>
      </c>
      <c r="F408" s="38" t="s">
        <v>479</v>
      </c>
      <c r="G408" s="38">
        <v>2</v>
      </c>
      <c r="H408" s="38" t="s">
        <v>79</v>
      </c>
      <c r="I408" s="38">
        <v>27</v>
      </c>
      <c r="J408" s="41" t="s">
        <v>98</v>
      </c>
      <c r="K408" s="38">
        <v>2701</v>
      </c>
      <c r="L408" s="41" t="s">
        <v>99</v>
      </c>
      <c r="M408" s="38" t="s">
        <v>100</v>
      </c>
      <c r="N408" s="41" t="s">
        <v>101</v>
      </c>
      <c r="O408" s="38" t="s">
        <v>486</v>
      </c>
      <c r="P408" s="41" t="s">
        <v>487</v>
      </c>
      <c r="Q408" s="38" t="s">
        <v>486</v>
      </c>
      <c r="R408" s="41" t="s">
        <v>487</v>
      </c>
      <c r="S408" s="42">
        <v>44496</v>
      </c>
      <c r="T408" s="43"/>
      <c r="U408" s="43">
        <v>7.81</v>
      </c>
      <c r="V408" s="43">
        <v>7.48</v>
      </c>
      <c r="W408" s="43"/>
      <c r="X408" s="43"/>
      <c r="Y408" s="43"/>
      <c r="Z408" s="43"/>
      <c r="AA408" s="43"/>
      <c r="AB408" s="43"/>
      <c r="AC408" s="43">
        <v>309</v>
      </c>
      <c r="AD408" s="43">
        <v>160</v>
      </c>
      <c r="AE408" s="43" t="s">
        <v>88</v>
      </c>
      <c r="AF408" s="43" t="s">
        <v>88</v>
      </c>
      <c r="AG408" s="43" t="s">
        <v>375</v>
      </c>
      <c r="AH408" s="43">
        <v>1.31</v>
      </c>
      <c r="AI408" s="44" t="s">
        <v>710</v>
      </c>
      <c r="AJ408" s="43">
        <v>1.1177419354838709</v>
      </c>
      <c r="AK408" s="44" t="s">
        <v>869</v>
      </c>
      <c r="AL408" s="43">
        <v>31</v>
      </c>
      <c r="AM408" s="43">
        <v>2</v>
      </c>
      <c r="AN408" s="43">
        <v>94.5</v>
      </c>
      <c r="AO408" s="43">
        <v>52.952941176470581</v>
      </c>
      <c r="AP408" s="43">
        <v>5.1100000000000003</v>
      </c>
      <c r="AQ408" s="43" t="s">
        <v>88</v>
      </c>
      <c r="AR408" s="43" t="s">
        <v>88</v>
      </c>
      <c r="AS408" s="43" t="s">
        <v>88</v>
      </c>
      <c r="AT408" s="43" t="s">
        <v>88</v>
      </c>
      <c r="AU408" s="43" t="s">
        <v>88</v>
      </c>
      <c r="AV408" s="43" t="s">
        <v>88</v>
      </c>
      <c r="AW408" s="43">
        <v>241</v>
      </c>
      <c r="AX408" s="43" t="s">
        <v>88</v>
      </c>
      <c r="AY408" s="43">
        <v>19.100000000000001</v>
      </c>
      <c r="AZ408" s="43" t="s">
        <v>88</v>
      </c>
      <c r="BA408" s="43" t="s">
        <v>88</v>
      </c>
      <c r="BB408" s="43" t="s">
        <v>88</v>
      </c>
      <c r="BC408" s="43" t="s">
        <v>88</v>
      </c>
      <c r="BD408" s="43" t="s">
        <v>88</v>
      </c>
      <c r="BE408" s="43" t="s">
        <v>88</v>
      </c>
      <c r="BF408" s="43" t="s">
        <v>88</v>
      </c>
      <c r="BG408" s="43" t="s">
        <v>88</v>
      </c>
      <c r="BH408" s="43" t="s">
        <v>88</v>
      </c>
      <c r="BI408" s="43" t="s">
        <v>88</v>
      </c>
      <c r="BJ408" s="43">
        <v>30.4</v>
      </c>
      <c r="BK408" s="43">
        <v>533</v>
      </c>
      <c r="BL408" s="43">
        <v>150</v>
      </c>
      <c r="BM408" s="43">
        <v>200</v>
      </c>
      <c r="BN408" s="43">
        <v>1.6</v>
      </c>
      <c r="BO408" s="56">
        <v>0.46400000000000002</v>
      </c>
      <c r="BP408" s="56">
        <v>0.17199999999999999</v>
      </c>
      <c r="BQ408" s="43" t="s">
        <v>88</v>
      </c>
      <c r="BR408" s="43" t="s">
        <v>88</v>
      </c>
      <c r="BS408" s="43" t="s">
        <v>88</v>
      </c>
      <c r="BT408" s="43">
        <f>+AD408*U408*(0.0036*T408)</f>
        <v>0</v>
      </c>
      <c r="BU408" s="43">
        <f>+T408*U408*AL408*0.0036</f>
        <v>0</v>
      </c>
      <c r="BV408" s="42">
        <v>44516</v>
      </c>
      <c r="BW408" s="46"/>
      <c r="BX408" s="46"/>
    </row>
    <row r="409" spans="1:76" s="47" customFormat="1" ht="30" customHeight="1" x14ac:dyDescent="0.2">
      <c r="A409" s="37">
        <v>2021</v>
      </c>
      <c r="B409" s="7" t="s">
        <v>377</v>
      </c>
      <c r="C409" s="8" t="s">
        <v>477</v>
      </c>
      <c r="D409" s="39">
        <v>686</v>
      </c>
      <c r="E409" s="38" t="s">
        <v>508</v>
      </c>
      <c r="F409" s="38" t="s">
        <v>241</v>
      </c>
      <c r="G409" s="38">
        <v>2</v>
      </c>
      <c r="H409" s="38" t="s">
        <v>79</v>
      </c>
      <c r="I409" s="38">
        <v>27</v>
      </c>
      <c r="J409" s="41" t="s">
        <v>98</v>
      </c>
      <c r="K409" s="38">
        <v>2701</v>
      </c>
      <c r="L409" s="41" t="s">
        <v>99</v>
      </c>
      <c r="M409" s="38" t="s">
        <v>262</v>
      </c>
      <c r="N409" s="41" t="s">
        <v>263</v>
      </c>
      <c r="O409" s="38" t="s">
        <v>264</v>
      </c>
      <c r="P409" s="41" t="s">
        <v>265</v>
      </c>
      <c r="Q409" s="38" t="s">
        <v>509</v>
      </c>
      <c r="R409" s="41" t="s">
        <v>265</v>
      </c>
      <c r="S409" s="42">
        <v>44504</v>
      </c>
      <c r="T409" s="43"/>
      <c r="U409" s="43">
        <v>3.37</v>
      </c>
      <c r="V409" s="43">
        <v>7.39</v>
      </c>
      <c r="W409" s="43"/>
      <c r="X409" s="43"/>
      <c r="Y409" s="43"/>
      <c r="Z409" s="43"/>
      <c r="AA409" s="43"/>
      <c r="AB409" s="43"/>
      <c r="AC409" s="43">
        <v>164</v>
      </c>
      <c r="AD409" s="43">
        <v>36.299999999999997</v>
      </c>
      <c r="AE409" s="43" t="s">
        <v>88</v>
      </c>
      <c r="AF409" s="43" t="s">
        <v>88</v>
      </c>
      <c r="AG409" s="43" t="s">
        <v>375</v>
      </c>
      <c r="AH409" s="43">
        <v>2.79</v>
      </c>
      <c r="AI409" s="43">
        <v>0.72899999999999998</v>
      </c>
      <c r="AJ409" s="43">
        <v>2.8451612903225807</v>
      </c>
      <c r="AK409" s="44" t="s">
        <v>869</v>
      </c>
      <c r="AL409" s="43">
        <v>146</v>
      </c>
      <c r="AM409" s="43">
        <v>3</v>
      </c>
      <c r="AN409" s="43">
        <v>187</v>
      </c>
      <c r="AO409" s="43">
        <v>104.58823529411765</v>
      </c>
      <c r="AP409" s="43">
        <v>2.4300000000000002</v>
      </c>
      <c r="AQ409" s="43" t="s">
        <v>88</v>
      </c>
      <c r="AR409" s="43" t="s">
        <v>88</v>
      </c>
      <c r="AS409" s="43" t="s">
        <v>88</v>
      </c>
      <c r="AT409" s="43" t="s">
        <v>88</v>
      </c>
      <c r="AU409" s="43" t="s">
        <v>88</v>
      </c>
      <c r="AV409" s="43" t="s">
        <v>88</v>
      </c>
      <c r="AW409" s="43">
        <v>325</v>
      </c>
      <c r="AX409" s="43" t="s">
        <v>88</v>
      </c>
      <c r="AY409" s="44" t="s">
        <v>691</v>
      </c>
      <c r="AZ409" s="43" t="s">
        <v>88</v>
      </c>
      <c r="BA409" s="43" t="s">
        <v>88</v>
      </c>
      <c r="BB409" s="43" t="s">
        <v>88</v>
      </c>
      <c r="BC409" s="43" t="s">
        <v>88</v>
      </c>
      <c r="BD409" s="43" t="s">
        <v>88</v>
      </c>
      <c r="BE409" s="43" t="s">
        <v>88</v>
      </c>
      <c r="BF409" s="43" t="s">
        <v>88</v>
      </c>
      <c r="BG409" s="43" t="s">
        <v>88</v>
      </c>
      <c r="BH409" s="43" t="s">
        <v>88</v>
      </c>
      <c r="BI409" s="43" t="s">
        <v>88</v>
      </c>
      <c r="BJ409" s="43">
        <v>222</v>
      </c>
      <c r="BK409" s="43">
        <v>704</v>
      </c>
      <c r="BL409" s="43">
        <v>12.4</v>
      </c>
      <c r="BM409" s="43">
        <v>46.5</v>
      </c>
      <c r="BN409" s="43">
        <v>1.18</v>
      </c>
      <c r="BO409" s="56">
        <v>0.34</v>
      </c>
      <c r="BP409" s="43">
        <v>8.7999999999999995E-2</v>
      </c>
      <c r="BQ409" s="43" t="s">
        <v>88</v>
      </c>
      <c r="BR409" s="43" t="s">
        <v>88</v>
      </c>
      <c r="BS409" s="43" t="s">
        <v>88</v>
      </c>
      <c r="BT409" s="43">
        <f>+AD409*U409*(0.0036*T409)</f>
        <v>0</v>
      </c>
      <c r="BU409" s="43">
        <f>+T409*U409*AL409*0.0036</f>
        <v>0</v>
      </c>
      <c r="BV409" s="42">
        <v>44523</v>
      </c>
      <c r="BW409" s="46"/>
      <c r="BX409" s="46"/>
    </row>
    <row r="410" spans="1:76" s="47" customFormat="1" ht="30" customHeight="1" x14ac:dyDescent="0.2">
      <c r="A410" s="37">
        <v>2021</v>
      </c>
      <c r="B410" s="7" t="s">
        <v>377</v>
      </c>
      <c r="C410" s="8" t="s">
        <v>524</v>
      </c>
      <c r="D410" s="39">
        <v>736</v>
      </c>
      <c r="E410" s="38" t="s">
        <v>343</v>
      </c>
      <c r="F410" s="38" t="s">
        <v>288</v>
      </c>
      <c r="G410" s="38">
        <v>2</v>
      </c>
      <c r="H410" s="38" t="s">
        <v>79</v>
      </c>
      <c r="I410" s="38">
        <v>27</v>
      </c>
      <c r="J410" s="41" t="s">
        <v>98</v>
      </c>
      <c r="K410" s="38">
        <v>2703</v>
      </c>
      <c r="L410" s="41" t="s">
        <v>225</v>
      </c>
      <c r="M410" s="38" t="s">
        <v>234</v>
      </c>
      <c r="N410" s="41" t="s">
        <v>235</v>
      </c>
      <c r="O410" s="38" t="s">
        <v>344</v>
      </c>
      <c r="P410" s="41" t="s">
        <v>345</v>
      </c>
      <c r="Q410" s="38" t="s">
        <v>346</v>
      </c>
      <c r="R410" s="41" t="s">
        <v>347</v>
      </c>
      <c r="S410" s="42">
        <v>44518</v>
      </c>
      <c r="T410" s="43"/>
      <c r="U410" s="43">
        <v>0.46</v>
      </c>
      <c r="V410" s="43">
        <v>6.6</v>
      </c>
      <c r="W410" s="43"/>
      <c r="X410" s="43"/>
      <c r="Y410" s="43"/>
      <c r="Z410" s="43"/>
      <c r="AA410" s="43"/>
      <c r="AB410" s="43"/>
      <c r="AC410" s="43">
        <v>1676</v>
      </c>
      <c r="AD410" s="43">
        <v>968</v>
      </c>
      <c r="AE410" s="43">
        <v>1.23</v>
      </c>
      <c r="AF410" s="43" t="s">
        <v>88</v>
      </c>
      <c r="AG410" s="44" t="s">
        <v>89</v>
      </c>
      <c r="AH410" s="43">
        <v>3.76</v>
      </c>
      <c r="AI410" s="44" t="s">
        <v>710</v>
      </c>
      <c r="AJ410" s="43">
        <v>6.6387096774193539</v>
      </c>
      <c r="AK410" s="44" t="s">
        <v>869</v>
      </c>
      <c r="AL410" s="43">
        <v>468</v>
      </c>
      <c r="AM410" s="43">
        <v>10</v>
      </c>
      <c r="AN410" s="43">
        <v>22.7</v>
      </c>
      <c r="AO410" s="44" t="e">
        <v>#VALUE!</v>
      </c>
      <c r="AP410" s="43">
        <v>1.39</v>
      </c>
      <c r="AQ410" s="43" t="s">
        <v>583</v>
      </c>
      <c r="AR410" s="43" t="s">
        <v>88</v>
      </c>
      <c r="AS410" s="43" t="s">
        <v>88</v>
      </c>
      <c r="AT410" s="43" t="s">
        <v>88</v>
      </c>
      <c r="AU410" s="43" t="s">
        <v>88</v>
      </c>
      <c r="AV410" s="44" t="s">
        <v>348</v>
      </c>
      <c r="AW410" s="43">
        <v>103</v>
      </c>
      <c r="AX410" s="43">
        <v>7.58</v>
      </c>
      <c r="AY410" s="44" t="s">
        <v>691</v>
      </c>
      <c r="AZ410" s="43" t="s">
        <v>88</v>
      </c>
      <c r="BA410" s="56">
        <v>2.9000000000000001E-2</v>
      </c>
      <c r="BB410" s="56">
        <v>0.66</v>
      </c>
      <c r="BC410" s="44" t="s">
        <v>873</v>
      </c>
      <c r="BD410" s="56">
        <v>8.8999999999999996E-2</v>
      </c>
      <c r="BE410" s="56">
        <v>311</v>
      </c>
      <c r="BF410" s="56">
        <v>2.3E-2</v>
      </c>
      <c r="BG410" s="56">
        <v>1.2999999999999999E-2</v>
      </c>
      <c r="BH410" s="44" t="s">
        <v>879</v>
      </c>
      <c r="BI410" s="56">
        <v>0.68799999999999994</v>
      </c>
      <c r="BJ410" s="43">
        <v>256</v>
      </c>
      <c r="BK410" s="43">
        <v>609</v>
      </c>
      <c r="BL410" s="43">
        <v>210</v>
      </c>
      <c r="BM410" s="43">
        <v>310</v>
      </c>
      <c r="BN410" s="56">
        <v>6.44</v>
      </c>
      <c r="BO410" s="56">
        <v>1.75</v>
      </c>
      <c r="BP410" s="56">
        <v>0.90400000000000003</v>
      </c>
      <c r="BQ410" s="43" t="s">
        <v>88</v>
      </c>
      <c r="BR410" s="43" t="s">
        <v>88</v>
      </c>
      <c r="BS410" s="43">
        <v>6.6000000000000003E-2</v>
      </c>
      <c r="BT410" s="43">
        <f t="shared" ref="BT410:BT421" si="16">+AD410*U410*(0.0036*T410)</f>
        <v>0</v>
      </c>
      <c r="BU410" s="43">
        <f t="shared" ref="BU410:BU421" si="17">+T410*U410*AL410*0.0036</f>
        <v>0</v>
      </c>
      <c r="BV410" s="42">
        <v>44537</v>
      </c>
    </row>
    <row r="411" spans="1:76" s="47" customFormat="1" ht="30" customHeight="1" x14ac:dyDescent="0.2">
      <c r="A411" s="37">
        <v>2021</v>
      </c>
      <c r="B411" s="7" t="s">
        <v>377</v>
      </c>
      <c r="C411" s="8" t="s">
        <v>581</v>
      </c>
      <c r="D411" s="39">
        <v>308</v>
      </c>
      <c r="E411" s="38" t="s">
        <v>478</v>
      </c>
      <c r="F411" s="38" t="s">
        <v>479</v>
      </c>
      <c r="G411" s="38">
        <v>2</v>
      </c>
      <c r="H411" s="38" t="s">
        <v>79</v>
      </c>
      <c r="I411" s="38">
        <v>27</v>
      </c>
      <c r="J411" s="41" t="s">
        <v>98</v>
      </c>
      <c r="K411" s="38">
        <v>2701</v>
      </c>
      <c r="L411" s="41" t="s">
        <v>99</v>
      </c>
      <c r="M411" s="38" t="s">
        <v>100</v>
      </c>
      <c r="N411" s="41" t="s">
        <v>101</v>
      </c>
      <c r="O411" s="38" t="s">
        <v>587</v>
      </c>
      <c r="P411" s="41" t="s">
        <v>588</v>
      </c>
      <c r="Q411" s="38" t="s">
        <v>587</v>
      </c>
      <c r="R411" s="41" t="s">
        <v>588</v>
      </c>
      <c r="S411" s="42">
        <v>44539</v>
      </c>
      <c r="T411" s="43"/>
      <c r="U411" s="43">
        <v>5.68</v>
      </c>
      <c r="V411" s="43">
        <v>7.71</v>
      </c>
      <c r="W411" s="43"/>
      <c r="X411" s="43"/>
      <c r="Y411" s="43"/>
      <c r="Z411" s="43"/>
      <c r="AA411" s="43"/>
      <c r="AB411" s="43"/>
      <c r="AC411" s="43">
        <v>76.599999999999994</v>
      </c>
      <c r="AD411" s="43">
        <v>20.9</v>
      </c>
      <c r="AE411" s="44" t="s">
        <v>794</v>
      </c>
      <c r="AF411" s="43" t="s">
        <v>88</v>
      </c>
      <c r="AG411" s="44" t="s">
        <v>89</v>
      </c>
      <c r="AH411" s="43">
        <v>4.96</v>
      </c>
      <c r="AI411" s="44" t="s">
        <v>710</v>
      </c>
      <c r="AJ411" s="43">
        <v>3.6580645161290319</v>
      </c>
      <c r="AK411" s="43" t="s">
        <v>88</v>
      </c>
      <c r="AL411" s="43">
        <v>20</v>
      </c>
      <c r="AM411" s="44" t="s">
        <v>690</v>
      </c>
      <c r="AN411" s="43">
        <v>7.81</v>
      </c>
      <c r="AO411" s="44" t="e">
        <v>#VALUE!</v>
      </c>
      <c r="AP411" s="43">
        <v>0.23</v>
      </c>
      <c r="AQ411" s="43" t="s">
        <v>583</v>
      </c>
      <c r="AR411" s="43" t="s">
        <v>583</v>
      </c>
      <c r="AS411" s="43" t="s">
        <v>880</v>
      </c>
      <c r="AT411" s="43">
        <v>0.47699999999999998</v>
      </c>
      <c r="AU411" s="43" t="s">
        <v>88</v>
      </c>
      <c r="AV411" s="43" t="s">
        <v>88</v>
      </c>
      <c r="AW411" s="43">
        <v>193</v>
      </c>
      <c r="AX411" s="43">
        <v>2.2200000000000002</v>
      </c>
      <c r="AY411" s="43">
        <v>23.3</v>
      </c>
      <c r="AZ411" s="43" t="s">
        <v>88</v>
      </c>
      <c r="BA411" s="44" t="s">
        <v>872</v>
      </c>
      <c r="BB411" s="44" t="s">
        <v>879</v>
      </c>
      <c r="BC411" s="44" t="s">
        <v>873</v>
      </c>
      <c r="BD411" s="44">
        <v>2.71</v>
      </c>
      <c r="BE411" s="56" t="s">
        <v>88</v>
      </c>
      <c r="BF411" s="56" t="s">
        <v>88</v>
      </c>
      <c r="BG411" s="56" t="s">
        <v>676</v>
      </c>
      <c r="BH411" s="56" t="s">
        <v>88</v>
      </c>
      <c r="BI411" s="56" t="s">
        <v>88</v>
      </c>
      <c r="BJ411" s="43" t="s">
        <v>711</v>
      </c>
      <c r="BK411" s="43">
        <v>97.3</v>
      </c>
      <c r="BL411" s="43">
        <v>5.7</v>
      </c>
      <c r="BM411" s="43">
        <v>10</v>
      </c>
      <c r="BN411" s="56">
        <v>1.1499999999999999</v>
      </c>
      <c r="BO411" s="56">
        <v>1.04</v>
      </c>
      <c r="BP411" s="56">
        <v>0.628</v>
      </c>
      <c r="BQ411" s="43" t="s">
        <v>88</v>
      </c>
      <c r="BR411" s="43" t="s">
        <v>88</v>
      </c>
      <c r="BS411" s="43" t="s">
        <v>88</v>
      </c>
      <c r="BT411" s="43">
        <f t="shared" si="16"/>
        <v>0</v>
      </c>
      <c r="BU411" s="43">
        <f t="shared" si="17"/>
        <v>0</v>
      </c>
      <c r="BV411" s="42">
        <v>44564</v>
      </c>
    </row>
    <row r="412" spans="1:76" s="47" customFormat="1" ht="30" customHeight="1" x14ac:dyDescent="0.2">
      <c r="A412" s="37">
        <v>2019</v>
      </c>
      <c r="B412" s="7" t="s">
        <v>377</v>
      </c>
      <c r="C412" s="8" t="s">
        <v>581</v>
      </c>
      <c r="D412" s="39">
        <v>30</v>
      </c>
      <c r="E412" s="38" t="s">
        <v>492</v>
      </c>
      <c r="F412" s="38" t="s">
        <v>78</v>
      </c>
      <c r="G412" s="38">
        <v>2</v>
      </c>
      <c r="H412" s="38" t="s">
        <v>79</v>
      </c>
      <c r="I412" s="38">
        <v>26</v>
      </c>
      <c r="J412" s="41" t="s">
        <v>80</v>
      </c>
      <c r="K412" s="38">
        <v>2620</v>
      </c>
      <c r="L412" s="41" t="s">
        <v>81</v>
      </c>
      <c r="M412" s="38" t="s">
        <v>82</v>
      </c>
      <c r="N412" s="41" t="s">
        <v>83</v>
      </c>
      <c r="O412" s="38" t="s">
        <v>493</v>
      </c>
      <c r="P412" s="41" t="s">
        <v>494</v>
      </c>
      <c r="Q412" s="38" t="s">
        <v>495</v>
      </c>
      <c r="R412" s="41" t="s">
        <v>494</v>
      </c>
      <c r="S412" s="42">
        <v>44530</v>
      </c>
      <c r="T412" s="43"/>
      <c r="U412" s="43">
        <v>3.99</v>
      </c>
      <c r="V412" s="43">
        <v>7.29</v>
      </c>
      <c r="W412" s="43"/>
      <c r="X412" s="43"/>
      <c r="Y412" s="43"/>
      <c r="Z412" s="43"/>
      <c r="AA412" s="43"/>
      <c r="AB412" s="43"/>
      <c r="AC412" s="43">
        <v>403</v>
      </c>
      <c r="AD412" s="43">
        <v>18.2</v>
      </c>
      <c r="AE412" s="43">
        <v>8.6</v>
      </c>
      <c r="AF412" s="43" t="s">
        <v>88</v>
      </c>
      <c r="AG412" s="43">
        <v>11</v>
      </c>
      <c r="AH412" s="43">
        <v>0.34</v>
      </c>
      <c r="AI412" s="43" t="s">
        <v>528</v>
      </c>
      <c r="AJ412" s="44" t="e">
        <v>#VALUE!</v>
      </c>
      <c r="AK412" s="43" t="s">
        <v>88</v>
      </c>
      <c r="AL412" s="43">
        <v>38</v>
      </c>
      <c r="AM412" s="43" t="s">
        <v>585</v>
      </c>
      <c r="AN412" s="43">
        <v>31.2</v>
      </c>
      <c r="AO412" s="43">
        <v>18.035294117647055</v>
      </c>
      <c r="AP412" s="43">
        <v>0.44500000000000001</v>
      </c>
      <c r="AQ412" s="43" t="s">
        <v>583</v>
      </c>
      <c r="AR412" s="43" t="s">
        <v>583</v>
      </c>
      <c r="AS412" s="43" t="s">
        <v>880</v>
      </c>
      <c r="AT412" s="43">
        <v>20.5</v>
      </c>
      <c r="AU412" s="43" t="s">
        <v>88</v>
      </c>
      <c r="AV412" s="43" t="s">
        <v>88</v>
      </c>
      <c r="AW412" s="43" t="s">
        <v>591</v>
      </c>
      <c r="AX412" s="44" t="s">
        <v>673</v>
      </c>
      <c r="AY412" s="43" t="s">
        <v>591</v>
      </c>
      <c r="AZ412" s="43" t="s">
        <v>88</v>
      </c>
      <c r="BA412" s="44" t="s">
        <v>872</v>
      </c>
      <c r="BB412" s="44" t="s">
        <v>879</v>
      </c>
      <c r="BC412" s="43" t="s">
        <v>88</v>
      </c>
      <c r="BD412" s="43">
        <v>2.82</v>
      </c>
      <c r="BE412" s="43" t="s">
        <v>88</v>
      </c>
      <c r="BF412" s="43" t="s">
        <v>88</v>
      </c>
      <c r="BG412" s="56" t="s">
        <v>676</v>
      </c>
      <c r="BH412" s="43" t="s">
        <v>88</v>
      </c>
      <c r="BI412" s="43" t="s">
        <v>88</v>
      </c>
      <c r="BJ412" s="43">
        <v>45.1</v>
      </c>
      <c r="BK412" s="43">
        <v>162</v>
      </c>
      <c r="BL412" s="43">
        <v>968</v>
      </c>
      <c r="BM412" s="43">
        <v>1038</v>
      </c>
      <c r="BN412" s="43">
        <v>10.8</v>
      </c>
      <c r="BO412" s="43">
        <v>5.0199999999999996</v>
      </c>
      <c r="BP412" s="43">
        <v>1.73</v>
      </c>
      <c r="BQ412" s="43" t="s">
        <v>88</v>
      </c>
      <c r="BR412" s="43" t="s">
        <v>88</v>
      </c>
      <c r="BS412" s="43" t="s">
        <v>88</v>
      </c>
      <c r="BT412" s="43">
        <f t="shared" si="16"/>
        <v>0</v>
      </c>
      <c r="BU412" s="43">
        <f t="shared" si="17"/>
        <v>0</v>
      </c>
      <c r="BV412" s="42">
        <v>44550</v>
      </c>
      <c r="BW412" s="46"/>
      <c r="BX412" s="46"/>
    </row>
    <row r="413" spans="1:76" s="47" customFormat="1" ht="30" customHeight="1" x14ac:dyDescent="0.2">
      <c r="A413" s="37">
        <v>2021</v>
      </c>
      <c r="B413" s="7" t="s">
        <v>377</v>
      </c>
      <c r="C413" s="8" t="s">
        <v>581</v>
      </c>
      <c r="D413" s="39">
        <v>380</v>
      </c>
      <c r="E413" s="38" t="s">
        <v>97</v>
      </c>
      <c r="F413" s="38" t="s">
        <v>78</v>
      </c>
      <c r="G413" s="38">
        <v>2</v>
      </c>
      <c r="H413" s="38" t="s">
        <v>79</v>
      </c>
      <c r="I413" s="38">
        <v>27</v>
      </c>
      <c r="J413" s="41" t="s">
        <v>98</v>
      </c>
      <c r="K413" s="38">
        <v>2701</v>
      </c>
      <c r="L413" s="41" t="s">
        <v>99</v>
      </c>
      <c r="M413" s="38" t="s">
        <v>100</v>
      </c>
      <c r="N413" s="41" t="s">
        <v>101</v>
      </c>
      <c r="O413" s="38" t="s">
        <v>102</v>
      </c>
      <c r="P413" s="41" t="s">
        <v>103</v>
      </c>
      <c r="Q413" s="38" t="s">
        <v>102</v>
      </c>
      <c r="R413" s="41" t="s">
        <v>103</v>
      </c>
      <c r="S413" s="42">
        <v>44536</v>
      </c>
      <c r="T413" s="43"/>
      <c r="U413" s="43">
        <v>4.4800000000000004</v>
      </c>
      <c r="V413" s="43">
        <v>6.58</v>
      </c>
      <c r="W413" s="43"/>
      <c r="X413" s="43"/>
      <c r="Y413" s="43"/>
      <c r="Z413" s="43"/>
      <c r="AA413" s="43"/>
      <c r="AB413" s="43"/>
      <c r="AC413" s="43">
        <v>324</v>
      </c>
      <c r="AD413" s="43">
        <v>115</v>
      </c>
      <c r="AE413" s="44" t="s">
        <v>794</v>
      </c>
      <c r="AF413" s="43" t="s">
        <v>88</v>
      </c>
      <c r="AG413" s="44" t="s">
        <v>89</v>
      </c>
      <c r="AH413" s="43">
        <v>0.68100000000000005</v>
      </c>
      <c r="AI413" s="44" t="s">
        <v>710</v>
      </c>
      <c r="AJ413" s="43">
        <v>8.0838709677419338</v>
      </c>
      <c r="AK413" s="43" t="s">
        <v>88</v>
      </c>
      <c r="AL413" s="43">
        <v>42</v>
      </c>
      <c r="AM413" s="44" t="s">
        <v>690</v>
      </c>
      <c r="AN413" s="43">
        <v>32.1</v>
      </c>
      <c r="AO413" s="43">
        <v>12.435294117647059</v>
      </c>
      <c r="AP413" s="43">
        <v>0.35399999999999998</v>
      </c>
      <c r="AQ413" s="43" t="s">
        <v>583</v>
      </c>
      <c r="AR413" s="43" t="s">
        <v>583</v>
      </c>
      <c r="AS413" s="43" t="s">
        <v>880</v>
      </c>
      <c r="AT413" s="43">
        <v>6.21</v>
      </c>
      <c r="AU413" s="43" t="s">
        <v>88</v>
      </c>
      <c r="AV413" s="43" t="s">
        <v>88</v>
      </c>
      <c r="AW413" s="43">
        <v>384</v>
      </c>
      <c r="AX413" s="43">
        <v>5.28</v>
      </c>
      <c r="AY413" s="43">
        <v>486</v>
      </c>
      <c r="AZ413" s="43" t="s">
        <v>88</v>
      </c>
      <c r="BA413" s="44" t="s">
        <v>872</v>
      </c>
      <c r="BB413" s="44" t="s">
        <v>879</v>
      </c>
      <c r="BC413" s="44" t="s">
        <v>873</v>
      </c>
      <c r="BD413" s="44" t="s">
        <v>873</v>
      </c>
      <c r="BE413" s="56" t="s">
        <v>88</v>
      </c>
      <c r="BF413" s="56" t="s">
        <v>88</v>
      </c>
      <c r="BG413" s="56" t="s">
        <v>676</v>
      </c>
      <c r="BH413" s="56" t="s">
        <v>88</v>
      </c>
      <c r="BI413" s="56" t="s">
        <v>88</v>
      </c>
      <c r="BJ413" s="43">
        <v>45.2</v>
      </c>
      <c r="BK413" s="43">
        <v>72.7</v>
      </c>
      <c r="BL413" s="43">
        <v>27.8</v>
      </c>
      <c r="BM413" s="43">
        <v>38.200000000000003</v>
      </c>
      <c r="BN413" s="56">
        <v>1.73</v>
      </c>
      <c r="BO413" s="56">
        <v>0.95</v>
      </c>
      <c r="BP413" s="56">
        <v>0.61599999999999999</v>
      </c>
      <c r="BQ413" s="43" t="s">
        <v>88</v>
      </c>
      <c r="BR413" s="43" t="s">
        <v>88</v>
      </c>
      <c r="BS413" s="43" t="s">
        <v>88</v>
      </c>
      <c r="BT413" s="43">
        <f t="shared" si="16"/>
        <v>0</v>
      </c>
      <c r="BU413" s="43">
        <f t="shared" si="17"/>
        <v>0</v>
      </c>
      <c r="BV413" s="42">
        <v>44564</v>
      </c>
    </row>
    <row r="414" spans="1:76" s="47" customFormat="1" ht="30" customHeight="1" x14ac:dyDescent="0.2">
      <c r="A414" s="37">
        <v>2021</v>
      </c>
      <c r="B414" s="7" t="s">
        <v>377</v>
      </c>
      <c r="C414" s="8" t="s">
        <v>593</v>
      </c>
      <c r="D414" s="39">
        <v>237</v>
      </c>
      <c r="E414" s="38" t="s">
        <v>301</v>
      </c>
      <c r="F414" s="38" t="s">
        <v>241</v>
      </c>
      <c r="G414" s="38">
        <v>2</v>
      </c>
      <c r="H414" s="38" t="s">
        <v>79</v>
      </c>
      <c r="I414" s="38">
        <v>27</v>
      </c>
      <c r="J414" s="41" t="s">
        <v>98</v>
      </c>
      <c r="K414" s="38">
        <v>2701</v>
      </c>
      <c r="L414" s="41" t="s">
        <v>99</v>
      </c>
      <c r="M414" s="38" t="s">
        <v>250</v>
      </c>
      <c r="N414" s="41" t="s">
        <v>251</v>
      </c>
      <c r="O414" s="38" t="s">
        <v>302</v>
      </c>
      <c r="P414" s="41" t="s">
        <v>303</v>
      </c>
      <c r="Q414" s="38" t="s">
        <v>304</v>
      </c>
      <c r="R414" s="41" t="s">
        <v>305</v>
      </c>
      <c r="S414" s="42">
        <v>44532</v>
      </c>
      <c r="T414" s="43"/>
      <c r="U414" s="43">
        <v>0.31</v>
      </c>
      <c r="V414" s="43">
        <v>6.12</v>
      </c>
      <c r="W414" s="43"/>
      <c r="X414" s="43"/>
      <c r="Y414" s="43"/>
      <c r="Z414" s="43"/>
      <c r="AA414" s="43"/>
      <c r="AB414" s="43"/>
      <c r="AC414" s="43">
        <v>2418</v>
      </c>
      <c r="AD414" s="43">
        <v>1784</v>
      </c>
      <c r="AE414" s="43" t="s">
        <v>88</v>
      </c>
      <c r="AF414" s="44" t="s">
        <v>743</v>
      </c>
      <c r="AG414" s="44" t="s">
        <v>89</v>
      </c>
      <c r="AH414" s="43">
        <v>0.17899999999999999</v>
      </c>
      <c r="AI414" s="43">
        <v>26.3</v>
      </c>
      <c r="AJ414" s="43">
        <v>2.8451612903225807</v>
      </c>
      <c r="AK414" s="43">
        <v>0.217</v>
      </c>
      <c r="AL414" s="43">
        <v>221</v>
      </c>
      <c r="AM414" s="43">
        <v>1.5</v>
      </c>
      <c r="AN414" s="43">
        <v>45.6</v>
      </c>
      <c r="AO414" s="43">
        <v>11.28235294117647</v>
      </c>
      <c r="AP414" s="43">
        <v>4.87</v>
      </c>
      <c r="AQ414" s="43" t="s">
        <v>88</v>
      </c>
      <c r="AR414" s="43" t="s">
        <v>88</v>
      </c>
      <c r="AS414" s="43" t="s">
        <v>88</v>
      </c>
      <c r="AT414" s="43" t="s">
        <v>88</v>
      </c>
      <c r="AU414" s="43" t="s">
        <v>88</v>
      </c>
      <c r="AV414" s="43" t="s">
        <v>88</v>
      </c>
      <c r="AW414" s="43">
        <v>529</v>
      </c>
      <c r="AX414" s="43" t="s">
        <v>88</v>
      </c>
      <c r="AY414" s="44" t="s">
        <v>691</v>
      </c>
      <c r="AZ414" s="43" t="s">
        <v>88</v>
      </c>
      <c r="BA414" s="56" t="s">
        <v>88</v>
      </c>
      <c r="BB414" s="56" t="s">
        <v>88</v>
      </c>
      <c r="BC414" s="56" t="s">
        <v>88</v>
      </c>
      <c r="BD414" s="56" t="s">
        <v>88</v>
      </c>
      <c r="BE414" s="56" t="s">
        <v>88</v>
      </c>
      <c r="BF414" s="56" t="s">
        <v>88</v>
      </c>
      <c r="BG414" s="56" t="s">
        <v>88</v>
      </c>
      <c r="BH414" s="56" t="s">
        <v>88</v>
      </c>
      <c r="BI414" s="56" t="s">
        <v>88</v>
      </c>
      <c r="BJ414" s="43">
        <v>803</v>
      </c>
      <c r="BK414" s="43">
        <v>177</v>
      </c>
      <c r="BL414" s="43">
        <v>86.9</v>
      </c>
      <c r="BM414" s="43">
        <v>108</v>
      </c>
      <c r="BN414" s="56">
        <v>0.11799999999999999</v>
      </c>
      <c r="BO414" s="56">
        <v>1.4E-2</v>
      </c>
      <c r="BP414" s="56">
        <v>6.0000000000000001E-3</v>
      </c>
      <c r="BQ414" s="43" t="s">
        <v>88</v>
      </c>
      <c r="BR414" s="43" t="s">
        <v>88</v>
      </c>
      <c r="BS414" s="43" t="s">
        <v>88</v>
      </c>
      <c r="BT414" s="43">
        <f t="shared" si="16"/>
        <v>0</v>
      </c>
      <c r="BU414" s="43">
        <f t="shared" si="17"/>
        <v>0</v>
      </c>
      <c r="BV414" s="42">
        <v>44561</v>
      </c>
    </row>
    <row r="415" spans="1:76" s="47" customFormat="1" ht="30" customHeight="1" x14ac:dyDescent="0.2">
      <c r="A415" s="37">
        <v>2021</v>
      </c>
      <c r="B415" s="7" t="s">
        <v>377</v>
      </c>
      <c r="C415" s="8" t="s">
        <v>491</v>
      </c>
      <c r="D415" s="39">
        <v>380</v>
      </c>
      <c r="E415" s="38" t="s">
        <v>97</v>
      </c>
      <c r="F415" s="38" t="s">
        <v>78</v>
      </c>
      <c r="G415" s="38">
        <v>2</v>
      </c>
      <c r="H415" s="38" t="s">
        <v>79</v>
      </c>
      <c r="I415" s="38">
        <v>27</v>
      </c>
      <c r="J415" s="41" t="s">
        <v>98</v>
      </c>
      <c r="K415" s="38">
        <v>2701</v>
      </c>
      <c r="L415" s="41" t="s">
        <v>99</v>
      </c>
      <c r="M415" s="38" t="s">
        <v>100</v>
      </c>
      <c r="N415" s="41" t="s">
        <v>101</v>
      </c>
      <c r="O415" s="38" t="s">
        <v>102</v>
      </c>
      <c r="P415" s="41" t="s">
        <v>103</v>
      </c>
      <c r="Q415" s="38" t="s">
        <v>102</v>
      </c>
      <c r="R415" s="41" t="s">
        <v>103</v>
      </c>
      <c r="S415" s="42">
        <v>44537</v>
      </c>
      <c r="T415" s="43"/>
      <c r="U415" s="43">
        <v>0.33</v>
      </c>
      <c r="V415" s="43">
        <v>6.23</v>
      </c>
      <c r="W415" s="43"/>
      <c r="X415" s="43"/>
      <c r="Y415" s="43"/>
      <c r="Z415" s="43"/>
      <c r="AA415" s="43"/>
      <c r="AB415" s="43"/>
      <c r="AC415" s="43">
        <v>3179</v>
      </c>
      <c r="AD415" s="43">
        <v>2266</v>
      </c>
      <c r="AE415" s="44" t="s">
        <v>88</v>
      </c>
      <c r="AF415" s="43" t="s">
        <v>88</v>
      </c>
      <c r="AG415" s="43">
        <v>67</v>
      </c>
      <c r="AH415" s="44" t="s">
        <v>794</v>
      </c>
      <c r="AI415" s="44" t="s">
        <v>710</v>
      </c>
      <c r="AJ415" s="43">
        <v>0.7993548387096775</v>
      </c>
      <c r="AK415" s="44" t="s">
        <v>869</v>
      </c>
      <c r="AL415" s="43">
        <v>88</v>
      </c>
      <c r="AM415" s="44" t="s">
        <v>690</v>
      </c>
      <c r="AN415" s="44" t="s">
        <v>871</v>
      </c>
      <c r="AO415" s="44" t="e">
        <v>#VALUE!</v>
      </c>
      <c r="AP415" s="56">
        <v>0.35499999999999998</v>
      </c>
      <c r="AQ415" s="43" t="s">
        <v>88</v>
      </c>
      <c r="AR415" s="43" t="s">
        <v>88</v>
      </c>
      <c r="AS415" s="43" t="s">
        <v>88</v>
      </c>
      <c r="AT415" s="43" t="s">
        <v>88</v>
      </c>
      <c r="AU415" s="43" t="s">
        <v>88</v>
      </c>
      <c r="AV415" s="43" t="s">
        <v>529</v>
      </c>
      <c r="AW415" s="43">
        <v>616</v>
      </c>
      <c r="AX415" s="44" t="s">
        <v>88</v>
      </c>
      <c r="AY415" s="44" t="s">
        <v>691</v>
      </c>
      <c r="AZ415" s="43" t="s">
        <v>88</v>
      </c>
      <c r="BA415" s="44" t="s">
        <v>872</v>
      </c>
      <c r="BB415" s="44" t="s">
        <v>879</v>
      </c>
      <c r="BC415" s="56">
        <v>2.1999999999999999E-2</v>
      </c>
      <c r="BD415" s="44" t="s">
        <v>873</v>
      </c>
      <c r="BE415" s="57" t="s">
        <v>88</v>
      </c>
      <c r="BF415" s="57" t="s">
        <v>881</v>
      </c>
      <c r="BG415" s="56" t="s">
        <v>676</v>
      </c>
      <c r="BH415" s="57" t="s">
        <v>88</v>
      </c>
      <c r="BI415" s="56" t="s">
        <v>676</v>
      </c>
      <c r="BJ415" s="43">
        <v>106</v>
      </c>
      <c r="BK415" s="43">
        <v>411</v>
      </c>
      <c r="BL415" s="43">
        <v>51.3</v>
      </c>
      <c r="BM415" s="43">
        <v>83.8</v>
      </c>
      <c r="BN415" s="56">
        <v>1.1200000000000001</v>
      </c>
      <c r="BO415" s="56">
        <v>0.13800000000000001</v>
      </c>
      <c r="BP415" s="56">
        <v>2.5999999999999999E-2</v>
      </c>
      <c r="BQ415" s="43" t="s">
        <v>88</v>
      </c>
      <c r="BR415" s="43" t="s">
        <v>88</v>
      </c>
      <c r="BS415" s="43" t="s">
        <v>88</v>
      </c>
      <c r="BT415" s="43">
        <f t="shared" si="16"/>
        <v>0</v>
      </c>
      <c r="BU415" s="43">
        <f t="shared" si="17"/>
        <v>0</v>
      </c>
      <c r="BV415" s="42">
        <v>44565</v>
      </c>
    </row>
    <row r="416" spans="1:76" s="47" customFormat="1" ht="30" customHeight="1" x14ac:dyDescent="0.2">
      <c r="A416" s="37">
        <v>2021</v>
      </c>
      <c r="B416" s="7" t="s">
        <v>377</v>
      </c>
      <c r="C416" s="8" t="s">
        <v>581</v>
      </c>
      <c r="D416" s="39"/>
      <c r="E416" s="49" t="s">
        <v>768</v>
      </c>
      <c r="F416" s="49" t="s">
        <v>882</v>
      </c>
      <c r="G416" s="38">
        <v>2</v>
      </c>
      <c r="H416" s="38" t="s">
        <v>79</v>
      </c>
      <c r="I416" s="38">
        <v>27</v>
      </c>
      <c r="J416" s="41" t="s">
        <v>98</v>
      </c>
      <c r="K416" s="38">
        <v>2701</v>
      </c>
      <c r="L416" s="41" t="s">
        <v>99</v>
      </c>
      <c r="M416" s="38" t="s">
        <v>100</v>
      </c>
      <c r="N416" s="41" t="s">
        <v>101</v>
      </c>
      <c r="O416" s="38" t="s">
        <v>102</v>
      </c>
      <c r="P416" s="41" t="s">
        <v>103</v>
      </c>
      <c r="Q416" s="38" t="s">
        <v>102</v>
      </c>
      <c r="R416" s="41"/>
      <c r="S416" s="42">
        <v>44543</v>
      </c>
      <c r="T416" s="43"/>
      <c r="U416" s="43">
        <v>3.09</v>
      </c>
      <c r="V416" s="43">
        <v>7.54</v>
      </c>
      <c r="W416" s="43"/>
      <c r="X416" s="43"/>
      <c r="Y416" s="43"/>
      <c r="Z416" s="43"/>
      <c r="AA416" s="43"/>
      <c r="AB416" s="43"/>
      <c r="AC416" s="43">
        <v>341</v>
      </c>
      <c r="AD416" s="43">
        <v>123</v>
      </c>
      <c r="AE416" s="44" t="s">
        <v>794</v>
      </c>
      <c r="AF416" s="43" t="s">
        <v>88</v>
      </c>
      <c r="AG416" s="43">
        <v>51</v>
      </c>
      <c r="AH416" s="43">
        <v>2.4500000000000002</v>
      </c>
      <c r="AI416" s="44" t="s">
        <v>710</v>
      </c>
      <c r="AJ416" s="43">
        <v>5.2612903225806447</v>
      </c>
      <c r="AK416" s="44" t="s">
        <v>88</v>
      </c>
      <c r="AL416" s="43">
        <v>51</v>
      </c>
      <c r="AM416" s="44" t="s">
        <v>690</v>
      </c>
      <c r="AN416" s="43">
        <v>12</v>
      </c>
      <c r="AO416" s="44" t="e">
        <v>#VALUE!</v>
      </c>
      <c r="AP416" s="43">
        <v>3.24</v>
      </c>
      <c r="AQ416" s="43" t="s">
        <v>258</v>
      </c>
      <c r="AR416" s="44" t="s">
        <v>89</v>
      </c>
      <c r="AS416" s="44" t="s">
        <v>883</v>
      </c>
      <c r="AT416" s="44" t="s">
        <v>693</v>
      </c>
      <c r="AU416" s="43" t="s">
        <v>88</v>
      </c>
      <c r="AV416" s="43" t="s">
        <v>88</v>
      </c>
      <c r="AW416" s="43">
        <v>67.599999999999994</v>
      </c>
      <c r="AX416" s="43">
        <v>7.02</v>
      </c>
      <c r="AY416" s="43">
        <v>136</v>
      </c>
      <c r="AZ416" s="43" t="s">
        <v>88</v>
      </c>
      <c r="BA416" s="44" t="s">
        <v>872</v>
      </c>
      <c r="BB416" s="56">
        <v>4.2000000000000003E-2</v>
      </c>
      <c r="BC416" s="44" t="s">
        <v>873</v>
      </c>
      <c r="BD416" s="44" t="s">
        <v>873</v>
      </c>
      <c r="BE416" s="57" t="s">
        <v>88</v>
      </c>
      <c r="BF416" s="57" t="s">
        <v>88</v>
      </c>
      <c r="BG416" s="56" t="s">
        <v>676</v>
      </c>
      <c r="BH416" s="57" t="s">
        <v>88</v>
      </c>
      <c r="BI416" s="57" t="s">
        <v>88</v>
      </c>
      <c r="BJ416" s="43">
        <v>54.9</v>
      </c>
      <c r="BK416" s="43">
        <v>103</v>
      </c>
      <c r="BL416" s="43">
        <v>18.600000000000001</v>
      </c>
      <c r="BM416" s="43">
        <v>38.5</v>
      </c>
      <c r="BN416" s="56">
        <v>1.68</v>
      </c>
      <c r="BO416" s="56">
        <v>0.65600000000000003</v>
      </c>
      <c r="BP416" s="56">
        <v>0.37</v>
      </c>
      <c r="BQ416" s="43" t="s">
        <v>88</v>
      </c>
      <c r="BR416" s="43" t="s">
        <v>88</v>
      </c>
      <c r="BS416" s="43" t="s">
        <v>88</v>
      </c>
      <c r="BT416" s="43">
        <f t="shared" si="16"/>
        <v>0</v>
      </c>
      <c r="BU416" s="43">
        <f t="shared" si="17"/>
        <v>0</v>
      </c>
      <c r="BV416" s="42">
        <v>44564</v>
      </c>
    </row>
    <row r="417" spans="1:76" s="47" customFormat="1" ht="30" customHeight="1" x14ac:dyDescent="0.2">
      <c r="A417" s="37">
        <v>2021</v>
      </c>
      <c r="B417" s="7" t="s">
        <v>377</v>
      </c>
      <c r="C417" s="8" t="s">
        <v>593</v>
      </c>
      <c r="D417" s="39">
        <v>237</v>
      </c>
      <c r="E417" s="38" t="s">
        <v>301</v>
      </c>
      <c r="F417" s="38" t="s">
        <v>241</v>
      </c>
      <c r="G417" s="38">
        <v>2</v>
      </c>
      <c r="H417" s="38" t="s">
        <v>79</v>
      </c>
      <c r="I417" s="38">
        <v>27</v>
      </c>
      <c r="J417" s="41" t="s">
        <v>98</v>
      </c>
      <c r="K417" s="38">
        <v>2701</v>
      </c>
      <c r="L417" s="41" t="s">
        <v>99</v>
      </c>
      <c r="M417" s="38" t="s">
        <v>250</v>
      </c>
      <c r="N417" s="41" t="s">
        <v>251</v>
      </c>
      <c r="O417" s="38" t="s">
        <v>302</v>
      </c>
      <c r="P417" s="41" t="s">
        <v>303</v>
      </c>
      <c r="Q417" s="38" t="s">
        <v>304</v>
      </c>
      <c r="R417" s="41" t="s">
        <v>305</v>
      </c>
      <c r="S417" s="42">
        <v>44532</v>
      </c>
      <c r="T417" s="43"/>
      <c r="U417" s="43">
        <v>0.35</v>
      </c>
      <c r="V417" s="43">
        <v>7.31</v>
      </c>
      <c r="W417" s="43"/>
      <c r="X417" s="43"/>
      <c r="Y417" s="43"/>
      <c r="Z417" s="43"/>
      <c r="AA417" s="43"/>
      <c r="AB417" s="43"/>
      <c r="AC417" s="43">
        <v>631</v>
      </c>
      <c r="AD417" s="43">
        <v>326</v>
      </c>
      <c r="AE417" s="44" t="s">
        <v>88</v>
      </c>
      <c r="AF417" s="44" t="s">
        <v>743</v>
      </c>
      <c r="AG417" s="44" t="s">
        <v>794</v>
      </c>
      <c r="AH417" s="57">
        <v>0.20799999999999999</v>
      </c>
      <c r="AI417" s="43">
        <v>22</v>
      </c>
      <c r="AJ417" s="43">
        <v>9.7096774193548381</v>
      </c>
      <c r="AK417" s="43">
        <v>1.23</v>
      </c>
      <c r="AL417" s="43">
        <v>134</v>
      </c>
      <c r="AM417" s="43">
        <v>14</v>
      </c>
      <c r="AN417" s="43">
        <v>22.2</v>
      </c>
      <c r="AO417" s="43">
        <v>4.8176470588235292</v>
      </c>
      <c r="AP417" s="43">
        <v>4.96</v>
      </c>
      <c r="AQ417" s="43" t="s">
        <v>88</v>
      </c>
      <c r="AR417" s="43" t="s">
        <v>88</v>
      </c>
      <c r="AS417" s="43" t="s">
        <v>88</v>
      </c>
      <c r="AT417" s="43" t="s">
        <v>88</v>
      </c>
      <c r="AU417" s="43" t="s">
        <v>88</v>
      </c>
      <c r="AV417" s="43" t="s">
        <v>88</v>
      </c>
      <c r="AW417" s="43">
        <v>379</v>
      </c>
      <c r="AX417" s="44" t="s">
        <v>88</v>
      </c>
      <c r="AY417" s="44" t="s">
        <v>691</v>
      </c>
      <c r="AZ417" s="43" t="s">
        <v>88</v>
      </c>
      <c r="BA417" s="57" t="s">
        <v>88</v>
      </c>
      <c r="BB417" s="57" t="s">
        <v>88</v>
      </c>
      <c r="BC417" s="57" t="s">
        <v>88</v>
      </c>
      <c r="BD417" s="57" t="s">
        <v>88</v>
      </c>
      <c r="BE417" s="57" t="s">
        <v>88</v>
      </c>
      <c r="BF417" s="57" t="s">
        <v>88</v>
      </c>
      <c r="BG417" s="57" t="s">
        <v>88</v>
      </c>
      <c r="BH417" s="57" t="s">
        <v>88</v>
      </c>
      <c r="BI417" s="57" t="s">
        <v>88</v>
      </c>
      <c r="BJ417" s="43">
        <v>22.6</v>
      </c>
      <c r="BK417" s="43">
        <v>311</v>
      </c>
      <c r="BL417" s="43">
        <v>67.900000000000006</v>
      </c>
      <c r="BM417" s="43">
        <v>84</v>
      </c>
      <c r="BN417" s="56">
        <v>0.59199999999999997</v>
      </c>
      <c r="BO417" s="56">
        <v>0.126</v>
      </c>
      <c r="BP417" s="56">
        <v>4.8000000000000001E-2</v>
      </c>
      <c r="BQ417" s="43" t="s">
        <v>88</v>
      </c>
      <c r="BR417" s="43" t="s">
        <v>88</v>
      </c>
      <c r="BS417" s="43" t="s">
        <v>88</v>
      </c>
      <c r="BT417" s="43">
        <f t="shared" si="16"/>
        <v>0</v>
      </c>
      <c r="BU417" s="43">
        <f t="shared" si="17"/>
        <v>0</v>
      </c>
      <c r="BV417" s="42">
        <v>44561</v>
      </c>
    </row>
    <row r="418" spans="1:76" s="47" customFormat="1" ht="30" customHeight="1" x14ac:dyDescent="0.2">
      <c r="A418" s="37">
        <v>2021</v>
      </c>
      <c r="B418" s="7" t="s">
        <v>377</v>
      </c>
      <c r="C418" s="8" t="s">
        <v>593</v>
      </c>
      <c r="D418" s="39">
        <v>264</v>
      </c>
      <c r="E418" s="38" t="s">
        <v>594</v>
      </c>
      <c r="F418" s="38" t="s">
        <v>241</v>
      </c>
      <c r="G418" s="38">
        <v>2</v>
      </c>
      <c r="H418" s="38" t="s">
        <v>79</v>
      </c>
      <c r="I418" s="38">
        <v>27</v>
      </c>
      <c r="J418" s="41" t="s">
        <v>98</v>
      </c>
      <c r="K418" s="38">
        <v>2701</v>
      </c>
      <c r="L418" s="41" t="s">
        <v>99</v>
      </c>
      <c r="M418" s="38" t="s">
        <v>250</v>
      </c>
      <c r="N418" s="41" t="s">
        <v>251</v>
      </c>
      <c r="O418" s="38" t="s">
        <v>595</v>
      </c>
      <c r="P418" s="41" t="s">
        <v>596</v>
      </c>
      <c r="Q418" s="38" t="s">
        <v>597</v>
      </c>
      <c r="R418" s="41" t="s">
        <v>598</v>
      </c>
      <c r="S418" s="42">
        <v>44509</v>
      </c>
      <c r="T418" s="43"/>
      <c r="U418" s="43">
        <v>4.5199999999999996</v>
      </c>
      <c r="V418" s="43">
        <v>7.19</v>
      </c>
      <c r="W418" s="43"/>
      <c r="X418" s="43"/>
      <c r="Y418" s="43"/>
      <c r="Z418" s="43"/>
      <c r="AA418" s="43"/>
      <c r="AB418" s="43"/>
      <c r="AC418" s="43">
        <v>2331</v>
      </c>
      <c r="AD418" s="43">
        <v>1385</v>
      </c>
      <c r="AE418" s="44" t="s">
        <v>88</v>
      </c>
      <c r="AF418" s="44" t="s">
        <v>743</v>
      </c>
      <c r="AG418" s="44">
        <v>411</v>
      </c>
      <c r="AH418" s="44" t="s">
        <v>794</v>
      </c>
      <c r="AI418" s="43">
        <v>6.06</v>
      </c>
      <c r="AJ418" s="43">
        <v>0.41322580645161294</v>
      </c>
      <c r="AK418" s="43">
        <v>7.6</v>
      </c>
      <c r="AL418" s="43">
        <v>153</v>
      </c>
      <c r="AM418" s="43">
        <v>2</v>
      </c>
      <c r="AN418" s="43">
        <v>29.1</v>
      </c>
      <c r="AO418" s="43">
        <v>4.447058823529412</v>
      </c>
      <c r="AP418" s="43">
        <v>5.28</v>
      </c>
      <c r="AQ418" s="43" t="s">
        <v>88</v>
      </c>
      <c r="AR418" s="43" t="s">
        <v>88</v>
      </c>
      <c r="AS418" s="43" t="s">
        <v>88</v>
      </c>
      <c r="AT418" s="43" t="s">
        <v>88</v>
      </c>
      <c r="AU418" s="43" t="s">
        <v>88</v>
      </c>
      <c r="AV418" s="43" t="s">
        <v>88</v>
      </c>
      <c r="AW418" s="43">
        <v>329</v>
      </c>
      <c r="AX418" s="44" t="s">
        <v>88</v>
      </c>
      <c r="AY418" s="44" t="s">
        <v>691</v>
      </c>
      <c r="AZ418" s="43" t="s">
        <v>88</v>
      </c>
      <c r="BA418" s="57" t="s">
        <v>88</v>
      </c>
      <c r="BB418" s="57" t="s">
        <v>88</v>
      </c>
      <c r="BC418" s="57" t="s">
        <v>88</v>
      </c>
      <c r="BD418" s="57" t="s">
        <v>88</v>
      </c>
      <c r="BE418" s="57" t="s">
        <v>88</v>
      </c>
      <c r="BF418" s="57" t="s">
        <v>88</v>
      </c>
      <c r="BG418" s="57" t="s">
        <v>88</v>
      </c>
      <c r="BH418" s="57" t="s">
        <v>88</v>
      </c>
      <c r="BI418" s="57" t="s">
        <v>88</v>
      </c>
      <c r="BJ418" s="43">
        <v>431</v>
      </c>
      <c r="BK418" s="57" t="s">
        <v>871</v>
      </c>
      <c r="BL418" s="43">
        <v>72.900000000000006</v>
      </c>
      <c r="BM418" s="43">
        <v>93.9</v>
      </c>
      <c r="BN418" s="56">
        <v>0.30399999999999999</v>
      </c>
      <c r="BO418" s="56">
        <v>4.2000000000000003E-2</v>
      </c>
      <c r="BP418" s="56">
        <v>1.7999999999999999E-2</v>
      </c>
      <c r="BQ418" s="43" t="s">
        <v>88</v>
      </c>
      <c r="BR418" s="43" t="s">
        <v>88</v>
      </c>
      <c r="BS418" s="43" t="s">
        <v>88</v>
      </c>
      <c r="BT418" s="43">
        <f t="shared" si="16"/>
        <v>0</v>
      </c>
      <c r="BU418" s="43">
        <f t="shared" si="17"/>
        <v>0</v>
      </c>
      <c r="BV418" s="42">
        <v>44532</v>
      </c>
    </row>
    <row r="419" spans="1:76" s="47" customFormat="1" ht="30" customHeight="1" x14ac:dyDescent="0.2">
      <c r="A419" s="37">
        <v>2021</v>
      </c>
      <c r="B419" s="7" t="s">
        <v>377</v>
      </c>
      <c r="C419" s="8" t="s">
        <v>593</v>
      </c>
      <c r="D419" s="39">
        <v>264</v>
      </c>
      <c r="E419" s="38" t="s">
        <v>594</v>
      </c>
      <c r="F419" s="38" t="s">
        <v>241</v>
      </c>
      <c r="G419" s="38">
        <v>2</v>
      </c>
      <c r="H419" s="38" t="s">
        <v>79</v>
      </c>
      <c r="I419" s="38">
        <v>27</v>
      </c>
      <c r="J419" s="41" t="s">
        <v>98</v>
      </c>
      <c r="K419" s="38">
        <v>2701</v>
      </c>
      <c r="L419" s="41" t="s">
        <v>99</v>
      </c>
      <c r="M419" s="38" t="s">
        <v>250</v>
      </c>
      <c r="N419" s="41" t="s">
        <v>251</v>
      </c>
      <c r="O419" s="38" t="s">
        <v>595</v>
      </c>
      <c r="P419" s="41" t="s">
        <v>596</v>
      </c>
      <c r="Q419" s="38" t="s">
        <v>599</v>
      </c>
      <c r="R419" s="41" t="s">
        <v>561</v>
      </c>
      <c r="S419" s="42">
        <v>44531</v>
      </c>
      <c r="T419" s="43"/>
      <c r="U419" s="43">
        <v>14.27</v>
      </c>
      <c r="V419" s="43">
        <v>7.6</v>
      </c>
      <c r="W419" s="43"/>
      <c r="X419" s="43"/>
      <c r="Y419" s="43"/>
      <c r="Z419" s="43"/>
      <c r="AA419" s="43"/>
      <c r="AB419" s="43"/>
      <c r="AC419" s="43">
        <v>62</v>
      </c>
      <c r="AD419" s="43">
        <v>13.1</v>
      </c>
      <c r="AE419" s="44" t="s">
        <v>88</v>
      </c>
      <c r="AF419" s="44" t="s">
        <v>743</v>
      </c>
      <c r="AG419" s="44" t="s">
        <v>89</v>
      </c>
      <c r="AH419" s="44" t="s">
        <v>794</v>
      </c>
      <c r="AI419" s="43">
        <v>8.99</v>
      </c>
      <c r="AJ419" s="43">
        <v>7.3612903225806461</v>
      </c>
      <c r="AK419" s="44" t="s">
        <v>869</v>
      </c>
      <c r="AL419" s="43">
        <v>24</v>
      </c>
      <c r="AM419" s="44" t="s">
        <v>690</v>
      </c>
      <c r="AN419" s="43">
        <v>39.200000000000003</v>
      </c>
      <c r="AO419" s="43">
        <v>27.917647058823526</v>
      </c>
      <c r="AP419" s="43">
        <v>1.19</v>
      </c>
      <c r="AQ419" s="43" t="s">
        <v>88</v>
      </c>
      <c r="AR419" s="43" t="s">
        <v>88</v>
      </c>
      <c r="AS419" s="43" t="s">
        <v>88</v>
      </c>
      <c r="AT419" s="43" t="s">
        <v>88</v>
      </c>
      <c r="AU419" s="43" t="s">
        <v>88</v>
      </c>
      <c r="AV419" s="43" t="s">
        <v>88</v>
      </c>
      <c r="AW419" s="43">
        <v>52.2</v>
      </c>
      <c r="AX419" s="44" t="s">
        <v>88</v>
      </c>
      <c r="AY419" s="44" t="s">
        <v>691</v>
      </c>
      <c r="AZ419" s="43" t="s">
        <v>88</v>
      </c>
      <c r="BA419" s="57" t="s">
        <v>88</v>
      </c>
      <c r="BB419" s="57" t="s">
        <v>88</v>
      </c>
      <c r="BC419" s="57" t="s">
        <v>88</v>
      </c>
      <c r="BD419" s="57" t="s">
        <v>88</v>
      </c>
      <c r="BE419" s="57" t="s">
        <v>88</v>
      </c>
      <c r="BF419" s="57" t="s">
        <v>88</v>
      </c>
      <c r="BG419" s="57" t="s">
        <v>88</v>
      </c>
      <c r="BH419" s="57" t="s">
        <v>88</v>
      </c>
      <c r="BI419" s="57" t="s">
        <v>88</v>
      </c>
      <c r="BJ419" s="57" t="s">
        <v>711</v>
      </c>
      <c r="BK419" s="43">
        <v>606</v>
      </c>
      <c r="BL419" s="43">
        <v>3.82</v>
      </c>
      <c r="BM419" s="43">
        <v>5.04</v>
      </c>
      <c r="BN419" s="56">
        <v>0.316</v>
      </c>
      <c r="BO419" s="56">
        <v>7.1999999999999995E-2</v>
      </c>
      <c r="BP419" s="56">
        <v>1.6E-2</v>
      </c>
      <c r="BQ419" s="43" t="s">
        <v>88</v>
      </c>
      <c r="BR419" s="43" t="s">
        <v>88</v>
      </c>
      <c r="BS419" s="43" t="s">
        <v>88</v>
      </c>
      <c r="BT419" s="43">
        <f t="shared" si="16"/>
        <v>0</v>
      </c>
      <c r="BU419" s="43">
        <f t="shared" si="17"/>
        <v>0</v>
      </c>
      <c r="BV419" s="42">
        <v>44561</v>
      </c>
    </row>
    <row r="420" spans="1:76" s="47" customFormat="1" ht="30" customHeight="1" x14ac:dyDescent="0.2">
      <c r="A420" s="37">
        <v>2019</v>
      </c>
      <c r="B420" s="7" t="s">
        <v>377</v>
      </c>
      <c r="C420" s="8" t="s">
        <v>593</v>
      </c>
      <c r="D420" s="39">
        <v>664</v>
      </c>
      <c r="E420" s="38" t="s">
        <v>600</v>
      </c>
      <c r="F420" s="38" t="s">
        <v>241</v>
      </c>
      <c r="G420" s="38">
        <v>2</v>
      </c>
      <c r="H420" s="38" t="s">
        <v>79</v>
      </c>
      <c r="I420" s="38">
        <v>27</v>
      </c>
      <c r="J420" s="41" t="s">
        <v>98</v>
      </c>
      <c r="K420" s="38">
        <v>2701</v>
      </c>
      <c r="L420" s="41" t="s">
        <v>99</v>
      </c>
      <c r="M420" s="38" t="s">
        <v>250</v>
      </c>
      <c r="N420" s="41" t="s">
        <v>251</v>
      </c>
      <c r="O420" s="38" t="s">
        <v>252</v>
      </c>
      <c r="P420" s="41" t="s">
        <v>253</v>
      </c>
      <c r="Q420" s="38" t="s">
        <v>601</v>
      </c>
      <c r="R420" s="41" t="s">
        <v>602</v>
      </c>
      <c r="S420" s="42">
        <v>44502</v>
      </c>
      <c r="T420" s="43"/>
      <c r="U420" s="43">
        <v>21.030999999999999</v>
      </c>
      <c r="V420" s="43">
        <v>7.7</v>
      </c>
      <c r="W420" s="43"/>
      <c r="X420" s="43"/>
      <c r="Y420" s="43"/>
      <c r="Z420" s="43"/>
      <c r="AA420" s="43"/>
      <c r="AB420" s="43"/>
      <c r="AC420" s="43">
        <v>561</v>
      </c>
      <c r="AD420" s="43">
        <v>170</v>
      </c>
      <c r="AE420" s="43" t="s">
        <v>88</v>
      </c>
      <c r="AF420" s="43" t="s">
        <v>88</v>
      </c>
      <c r="AG420" s="43">
        <v>23</v>
      </c>
      <c r="AH420" s="56">
        <v>0.29599999999999999</v>
      </c>
      <c r="AI420" s="43">
        <v>158</v>
      </c>
      <c r="AJ420" s="43">
        <v>15.829032258064514</v>
      </c>
      <c r="AK420" s="43" t="s">
        <v>374</v>
      </c>
      <c r="AL420" s="43">
        <v>217</v>
      </c>
      <c r="AM420" s="43">
        <v>15</v>
      </c>
      <c r="AN420" s="43">
        <v>90.1</v>
      </c>
      <c r="AO420" s="43">
        <v>61.023529411764699</v>
      </c>
      <c r="AP420" s="43">
        <v>33.4</v>
      </c>
      <c r="AQ420" s="43" t="s">
        <v>88</v>
      </c>
      <c r="AR420" s="43" t="s">
        <v>88</v>
      </c>
      <c r="AS420" s="43" t="s">
        <v>88</v>
      </c>
      <c r="AT420" s="43" t="s">
        <v>88</v>
      </c>
      <c r="AU420" s="43" t="s">
        <v>88</v>
      </c>
      <c r="AV420" s="43" t="s">
        <v>88</v>
      </c>
      <c r="AW420" s="43">
        <v>334</v>
      </c>
      <c r="AX420" s="43" t="s">
        <v>88</v>
      </c>
      <c r="AY420" s="43" t="s">
        <v>523</v>
      </c>
      <c r="AZ420" s="43" t="s">
        <v>88</v>
      </c>
      <c r="BA420" s="43" t="s">
        <v>88</v>
      </c>
      <c r="BB420" s="43" t="s">
        <v>88</v>
      </c>
      <c r="BC420" s="43" t="s">
        <v>88</v>
      </c>
      <c r="BD420" s="43" t="s">
        <v>88</v>
      </c>
      <c r="BE420" s="43" t="s">
        <v>88</v>
      </c>
      <c r="BF420" s="43" t="s">
        <v>88</v>
      </c>
      <c r="BG420" s="43" t="s">
        <v>88</v>
      </c>
      <c r="BH420" s="43" t="s">
        <v>88</v>
      </c>
      <c r="BI420" s="43" t="s">
        <v>88</v>
      </c>
      <c r="BJ420" s="43">
        <v>131</v>
      </c>
      <c r="BK420" s="43">
        <v>1539</v>
      </c>
      <c r="BL420" s="43">
        <v>101</v>
      </c>
      <c r="BM420" s="43">
        <v>124</v>
      </c>
      <c r="BN420" s="43">
        <v>334</v>
      </c>
      <c r="BO420" s="43">
        <v>1.6</v>
      </c>
      <c r="BP420" s="43">
        <v>0.71</v>
      </c>
      <c r="BQ420" s="43" t="s">
        <v>88</v>
      </c>
      <c r="BR420" s="43" t="s">
        <v>88</v>
      </c>
      <c r="BS420" s="43" t="s">
        <v>88</v>
      </c>
      <c r="BT420" s="43">
        <f t="shared" si="16"/>
        <v>0</v>
      </c>
      <c r="BU420" s="43">
        <f t="shared" si="17"/>
        <v>0</v>
      </c>
      <c r="BV420" s="42">
        <v>44522</v>
      </c>
      <c r="BW420" s="46"/>
      <c r="BX420" s="46"/>
    </row>
    <row r="421" spans="1:76" s="47" customFormat="1" ht="30" customHeight="1" x14ac:dyDescent="0.2">
      <c r="A421" s="37">
        <v>2021</v>
      </c>
      <c r="B421" s="14" t="s">
        <v>377</v>
      </c>
      <c r="C421" s="16" t="s">
        <v>524</v>
      </c>
      <c r="D421" s="41">
        <v>736</v>
      </c>
      <c r="E421" s="59" t="s">
        <v>343</v>
      </c>
      <c r="F421" s="38" t="s">
        <v>288</v>
      </c>
      <c r="G421" s="37">
        <v>2</v>
      </c>
      <c r="H421" s="37" t="s">
        <v>79</v>
      </c>
      <c r="I421" s="37">
        <v>27</v>
      </c>
      <c r="J421" s="37" t="s">
        <v>685</v>
      </c>
      <c r="K421" s="37">
        <v>2703</v>
      </c>
      <c r="L421" s="37" t="s">
        <v>686</v>
      </c>
      <c r="M421" s="37" t="s">
        <v>234</v>
      </c>
      <c r="N421" s="37" t="s">
        <v>235</v>
      </c>
      <c r="O421" s="37" t="s">
        <v>687</v>
      </c>
      <c r="P421" s="37" t="s">
        <v>345</v>
      </c>
      <c r="Q421" s="37" t="s">
        <v>346</v>
      </c>
      <c r="R421" s="37" t="s">
        <v>688</v>
      </c>
      <c r="S421" s="60">
        <v>44520</v>
      </c>
      <c r="T421" s="61"/>
      <c r="U421" s="61">
        <v>0.25</v>
      </c>
      <c r="V421" s="61">
        <v>7.08</v>
      </c>
      <c r="W421" s="61"/>
      <c r="X421" s="61"/>
      <c r="Y421" s="61"/>
      <c r="Z421" s="61"/>
      <c r="AA421" s="61"/>
      <c r="AB421" s="61"/>
      <c r="AC421" s="61">
        <v>28</v>
      </c>
      <c r="AD421" s="61">
        <v>15.2</v>
      </c>
      <c r="AE421" s="44" t="s">
        <v>88</v>
      </c>
      <c r="AF421" s="44" t="s">
        <v>794</v>
      </c>
      <c r="AG421" s="44" t="s">
        <v>89</v>
      </c>
      <c r="AH421" s="62">
        <v>0.17499999999999999</v>
      </c>
      <c r="AI421" s="44" t="s">
        <v>710</v>
      </c>
      <c r="AJ421" s="61">
        <v>3.1387096774193548</v>
      </c>
      <c r="AK421" s="61">
        <v>7.9000000000000001E-2</v>
      </c>
      <c r="AL421" s="61">
        <v>377</v>
      </c>
      <c r="AM421" s="61">
        <v>1.8</v>
      </c>
      <c r="AN421" s="61">
        <v>3.78</v>
      </c>
      <c r="AO421" s="44" t="e">
        <v>#VALUE!</v>
      </c>
      <c r="AP421" s="62">
        <v>0.14399999999999999</v>
      </c>
      <c r="AQ421" s="61" t="s">
        <v>89</v>
      </c>
      <c r="AR421" s="61" t="s">
        <v>88</v>
      </c>
      <c r="AS421" s="61" t="s">
        <v>88</v>
      </c>
      <c r="AT421" s="61" t="s">
        <v>88</v>
      </c>
      <c r="AU421" s="61" t="s">
        <v>88</v>
      </c>
      <c r="AV421" s="61" t="s">
        <v>672</v>
      </c>
      <c r="AW421" s="61">
        <v>21.6</v>
      </c>
      <c r="AX421" s="44" t="s">
        <v>673</v>
      </c>
      <c r="AY421" s="61">
        <v>164</v>
      </c>
      <c r="AZ421" s="61" t="s">
        <v>88</v>
      </c>
      <c r="BA421" s="56">
        <v>1.4999999999999999E-2</v>
      </c>
      <c r="BB421" s="56">
        <v>0.58299999999999996</v>
      </c>
      <c r="BC421" s="44" t="s">
        <v>873</v>
      </c>
      <c r="BD421" s="44" t="s">
        <v>873</v>
      </c>
      <c r="BE421" s="56">
        <v>12.1</v>
      </c>
      <c r="BF421" s="56">
        <v>4.9000000000000002E-2</v>
      </c>
      <c r="BG421" s="56" t="s">
        <v>676</v>
      </c>
      <c r="BH421" s="56">
        <v>0.19500000000000001</v>
      </c>
      <c r="BI421" s="56">
        <v>1.17</v>
      </c>
      <c r="BJ421" s="61">
        <v>10.7</v>
      </c>
      <c r="BK421" s="61">
        <v>139</v>
      </c>
      <c r="BL421" s="61">
        <v>182</v>
      </c>
      <c r="BM421" s="61">
        <v>233</v>
      </c>
      <c r="BN421" s="56">
        <v>0.17799999999999999</v>
      </c>
      <c r="BO421" s="56">
        <v>4.2000000000000003E-2</v>
      </c>
      <c r="BP421" s="56">
        <v>2E-3</v>
      </c>
      <c r="BQ421" s="61" t="s">
        <v>88</v>
      </c>
      <c r="BR421" s="61" t="s">
        <v>88</v>
      </c>
      <c r="BS421" s="62">
        <v>3.7999999999999999E-2</v>
      </c>
      <c r="BT421" s="43">
        <f t="shared" si="16"/>
        <v>0</v>
      </c>
      <c r="BU421" s="43">
        <f t="shared" si="17"/>
        <v>0</v>
      </c>
      <c r="BV421" s="60">
        <v>44537</v>
      </c>
    </row>
    <row r="422" spans="1:76" s="47" customFormat="1" ht="30" customHeight="1" x14ac:dyDescent="0.2">
      <c r="A422" s="37">
        <v>2021</v>
      </c>
      <c r="B422" s="15" t="s">
        <v>377</v>
      </c>
      <c r="C422" s="15" t="s">
        <v>524</v>
      </c>
      <c r="D422" s="41">
        <v>736</v>
      </c>
      <c r="E422" s="63" t="s">
        <v>343</v>
      </c>
      <c r="F422" s="38" t="s">
        <v>288</v>
      </c>
      <c r="G422" s="37">
        <v>2</v>
      </c>
      <c r="H422" s="37" t="s">
        <v>79</v>
      </c>
      <c r="I422" s="37">
        <v>27</v>
      </c>
      <c r="J422" s="37" t="s">
        <v>685</v>
      </c>
      <c r="K422" s="37">
        <v>2703</v>
      </c>
      <c r="L422" s="37" t="s">
        <v>686</v>
      </c>
      <c r="M422" s="37" t="s">
        <v>234</v>
      </c>
      <c r="N422" s="37" t="s">
        <v>235</v>
      </c>
      <c r="O422" s="37" t="s">
        <v>687</v>
      </c>
      <c r="P422" s="37" t="s">
        <v>345</v>
      </c>
      <c r="Q422" s="37" t="s">
        <v>346</v>
      </c>
      <c r="R422" s="37" t="s">
        <v>688</v>
      </c>
      <c r="S422" s="60">
        <v>44521</v>
      </c>
      <c r="T422" s="61"/>
      <c r="U422" s="61">
        <v>1.23</v>
      </c>
      <c r="V422" s="61">
        <v>6.8</v>
      </c>
      <c r="W422" s="61"/>
      <c r="X422" s="61"/>
      <c r="Y422" s="61"/>
      <c r="Z422" s="61"/>
      <c r="AA422" s="61"/>
      <c r="AB422" s="61"/>
      <c r="AC422" s="61">
        <v>376</v>
      </c>
      <c r="AD422" s="58">
        <v>288</v>
      </c>
      <c r="AE422" s="44" t="s">
        <v>88</v>
      </c>
      <c r="AF422" s="44" t="s">
        <v>794</v>
      </c>
      <c r="AG422" s="44" t="s">
        <v>89</v>
      </c>
      <c r="AH422" s="61">
        <v>0.4</v>
      </c>
      <c r="AI422" s="44" t="s">
        <v>710</v>
      </c>
      <c r="AJ422" s="61">
        <v>6.3677419354838714</v>
      </c>
      <c r="AK422" s="44" t="s">
        <v>869</v>
      </c>
      <c r="AL422" s="61">
        <v>638</v>
      </c>
      <c r="AM422" s="61">
        <v>3</v>
      </c>
      <c r="AN422" s="61">
        <v>4.34</v>
      </c>
      <c r="AO422" s="44" t="e">
        <v>#VALUE!</v>
      </c>
      <c r="AP422" s="61">
        <v>0.379</v>
      </c>
      <c r="AQ422" s="61" t="s">
        <v>691</v>
      </c>
      <c r="AR422" s="61" t="s">
        <v>88</v>
      </c>
      <c r="AS422" s="61" t="s">
        <v>88</v>
      </c>
      <c r="AT422" s="61" t="s">
        <v>88</v>
      </c>
      <c r="AU422" s="64" t="s">
        <v>88</v>
      </c>
      <c r="AV422" s="61" t="s">
        <v>672</v>
      </c>
      <c r="AW422" s="61">
        <v>21.3</v>
      </c>
      <c r="AX422" s="44" t="s">
        <v>673</v>
      </c>
      <c r="AY422" s="61">
        <v>183</v>
      </c>
      <c r="AZ422" s="61" t="s">
        <v>88</v>
      </c>
      <c r="BA422" s="56">
        <v>4.0000000000000001E-3</v>
      </c>
      <c r="BB422" s="56">
        <v>0.14099999999999999</v>
      </c>
      <c r="BC422" s="44" t="s">
        <v>873</v>
      </c>
      <c r="BD422" s="44" t="s">
        <v>873</v>
      </c>
      <c r="BE422" s="56">
        <v>14.8</v>
      </c>
      <c r="BF422" s="56">
        <v>1.2E-2</v>
      </c>
      <c r="BG422" s="56" t="s">
        <v>676</v>
      </c>
      <c r="BH422" s="44" t="s">
        <v>879</v>
      </c>
      <c r="BI422" s="56">
        <v>0.66100000000000003</v>
      </c>
      <c r="BJ422" s="61">
        <v>52.8</v>
      </c>
      <c r="BK422" s="61">
        <v>30.3</v>
      </c>
      <c r="BL422" s="61">
        <v>199</v>
      </c>
      <c r="BM422" s="61">
        <v>200</v>
      </c>
      <c r="BN422" s="56">
        <v>1.28</v>
      </c>
      <c r="BO422" s="56">
        <v>0.35</v>
      </c>
      <c r="BP422" s="56">
        <v>0.14399999999999999</v>
      </c>
      <c r="BQ422" s="61" t="s">
        <v>88</v>
      </c>
      <c r="BR422" s="61" t="s">
        <v>88</v>
      </c>
      <c r="BS422" s="61">
        <v>0.114</v>
      </c>
      <c r="BT422" s="43">
        <f t="shared" ref="BT422:BT431" si="18">+AD422*U422*(0.0036*T422)</f>
        <v>0</v>
      </c>
      <c r="BU422" s="43">
        <f t="shared" ref="BU422:BU431" si="19">+T422*U422*AL422*0.0036</f>
        <v>0</v>
      </c>
      <c r="BV422" s="60">
        <v>44539</v>
      </c>
    </row>
    <row r="423" spans="1:76" s="47" customFormat="1" ht="30" customHeight="1" x14ac:dyDescent="0.2">
      <c r="A423" s="37">
        <v>2021</v>
      </c>
      <c r="B423" s="15" t="s">
        <v>377</v>
      </c>
      <c r="C423" s="15" t="s">
        <v>581</v>
      </c>
      <c r="D423" s="41">
        <v>79</v>
      </c>
      <c r="E423" s="63" t="s">
        <v>484</v>
      </c>
      <c r="F423" s="63" t="s">
        <v>479</v>
      </c>
      <c r="G423" s="37">
        <v>2</v>
      </c>
      <c r="H423" s="37" t="s">
        <v>79</v>
      </c>
      <c r="I423" s="37">
        <v>27</v>
      </c>
      <c r="J423" s="37" t="s">
        <v>685</v>
      </c>
      <c r="K423" s="37">
        <v>2701</v>
      </c>
      <c r="L423" s="37" t="s">
        <v>703</v>
      </c>
      <c r="M423" s="37" t="s">
        <v>100</v>
      </c>
      <c r="N423" s="37" t="s">
        <v>704</v>
      </c>
      <c r="O423" s="37" t="s">
        <v>102</v>
      </c>
      <c r="P423" s="37" t="s">
        <v>706</v>
      </c>
      <c r="Q423" s="37" t="s">
        <v>102</v>
      </c>
      <c r="R423" s="37" t="s">
        <v>706</v>
      </c>
      <c r="S423" s="60">
        <v>44544</v>
      </c>
      <c r="T423" s="61"/>
      <c r="U423" s="61">
        <v>4.28</v>
      </c>
      <c r="V423" s="63">
        <v>7.5</v>
      </c>
      <c r="W423" s="63"/>
      <c r="X423" s="63"/>
      <c r="Y423" s="63"/>
      <c r="Z423" s="63"/>
      <c r="AA423" s="63"/>
      <c r="AB423" s="63"/>
      <c r="AC423" s="63">
        <v>167</v>
      </c>
      <c r="AD423" s="63">
        <v>50.7</v>
      </c>
      <c r="AE423" s="48" t="s">
        <v>88</v>
      </c>
      <c r="AF423" s="44" t="s">
        <v>794</v>
      </c>
      <c r="AG423" s="63">
        <v>15</v>
      </c>
      <c r="AH423" s="63">
        <v>0.312</v>
      </c>
      <c r="AI423" s="63">
        <v>331</v>
      </c>
      <c r="AJ423" s="63">
        <v>5.3516129032258064</v>
      </c>
      <c r="AK423" s="48" t="s">
        <v>88</v>
      </c>
      <c r="AL423" s="63">
        <v>38</v>
      </c>
      <c r="AM423" s="63">
        <v>0.4</v>
      </c>
      <c r="AN423" s="63">
        <v>25.6</v>
      </c>
      <c r="AO423" s="63">
        <v>5.2788235294117651</v>
      </c>
      <c r="AP423" s="63">
        <v>1.1200000000000001</v>
      </c>
      <c r="AQ423" s="63" t="s">
        <v>89</v>
      </c>
      <c r="AR423" s="63" t="s">
        <v>691</v>
      </c>
      <c r="AS423" s="61">
        <v>12</v>
      </c>
      <c r="AT423" s="63" t="s">
        <v>693</v>
      </c>
      <c r="AU423" s="63" t="s">
        <v>88</v>
      </c>
      <c r="AV423" s="63" t="s">
        <v>88</v>
      </c>
      <c r="AW423" s="63">
        <v>93</v>
      </c>
      <c r="AX423" s="63">
        <v>3.93</v>
      </c>
      <c r="AY423" s="44" t="s">
        <v>673</v>
      </c>
      <c r="AZ423" s="63" t="s">
        <v>88</v>
      </c>
      <c r="BA423" s="44" t="s">
        <v>674</v>
      </c>
      <c r="BB423" s="56">
        <v>3.5000000000000003E-2</v>
      </c>
      <c r="BC423" s="44" t="s">
        <v>873</v>
      </c>
      <c r="BD423" s="44" t="s">
        <v>873</v>
      </c>
      <c r="BE423" s="57" t="s">
        <v>88</v>
      </c>
      <c r="BF423" s="57" t="s">
        <v>88</v>
      </c>
      <c r="BG423" s="56" t="s">
        <v>676</v>
      </c>
      <c r="BH423" s="57" t="s">
        <v>88</v>
      </c>
      <c r="BI423" s="57" t="s">
        <v>88</v>
      </c>
      <c r="BJ423" s="63">
        <v>38.6</v>
      </c>
      <c r="BK423" s="63">
        <v>103</v>
      </c>
      <c r="BL423" s="63">
        <v>37.6</v>
      </c>
      <c r="BM423" s="63">
        <v>46.5</v>
      </c>
      <c r="BN423" s="56">
        <v>1.61</v>
      </c>
      <c r="BO423" s="56">
        <v>1.24</v>
      </c>
      <c r="BP423" s="56">
        <v>1.31</v>
      </c>
      <c r="BQ423" s="63" t="s">
        <v>88</v>
      </c>
      <c r="BR423" s="63" t="s">
        <v>88</v>
      </c>
      <c r="BS423" s="63" t="s">
        <v>88</v>
      </c>
      <c r="BT423" s="43">
        <f t="shared" si="18"/>
        <v>0</v>
      </c>
      <c r="BU423" s="43">
        <f t="shared" si="19"/>
        <v>0</v>
      </c>
      <c r="BV423" s="60">
        <v>44567</v>
      </c>
    </row>
    <row r="424" spans="1:76" s="47" customFormat="1" ht="30" customHeight="1" x14ac:dyDescent="0.2">
      <c r="A424" s="37">
        <v>2021</v>
      </c>
      <c r="B424" s="15" t="s">
        <v>532</v>
      </c>
      <c r="C424" s="15" t="s">
        <v>524</v>
      </c>
      <c r="D424" s="41">
        <v>736</v>
      </c>
      <c r="E424" s="63" t="s">
        <v>330</v>
      </c>
      <c r="F424" s="38" t="s">
        <v>288</v>
      </c>
      <c r="G424" s="37">
        <v>2</v>
      </c>
      <c r="H424" s="37" t="s">
        <v>79</v>
      </c>
      <c r="I424" s="37">
        <v>27</v>
      </c>
      <c r="J424" s="37" t="s">
        <v>685</v>
      </c>
      <c r="K424" s="37">
        <v>2703</v>
      </c>
      <c r="L424" s="37" t="s">
        <v>686</v>
      </c>
      <c r="M424" s="37" t="s">
        <v>234</v>
      </c>
      <c r="N424" s="37" t="s">
        <v>235</v>
      </c>
      <c r="O424" s="37" t="s">
        <v>687</v>
      </c>
      <c r="P424" s="37" t="s">
        <v>345</v>
      </c>
      <c r="Q424" s="37" t="s">
        <v>346</v>
      </c>
      <c r="R424" s="37" t="s">
        <v>688</v>
      </c>
      <c r="S424" s="60">
        <v>44520</v>
      </c>
      <c r="T424" s="61"/>
      <c r="U424" s="61">
        <v>0.95199999999999996</v>
      </c>
      <c r="V424" s="63">
        <v>7</v>
      </c>
      <c r="W424" s="63"/>
      <c r="X424" s="63"/>
      <c r="Y424" s="63"/>
      <c r="Z424" s="63"/>
      <c r="AA424" s="63"/>
      <c r="AB424" s="63"/>
      <c r="AC424" s="63">
        <v>61.6</v>
      </c>
      <c r="AD424" s="63">
        <v>21.3</v>
      </c>
      <c r="AE424" s="48" t="s">
        <v>88</v>
      </c>
      <c r="AF424" s="44" t="s">
        <v>794</v>
      </c>
      <c r="AG424" s="44" t="s">
        <v>89</v>
      </c>
      <c r="AH424" s="44" t="s">
        <v>794</v>
      </c>
      <c r="AI424" s="44" t="s">
        <v>710</v>
      </c>
      <c r="AJ424" s="63">
        <v>1.5174193548387096</v>
      </c>
      <c r="AK424" s="44" t="s">
        <v>869</v>
      </c>
      <c r="AL424" s="64">
        <v>15</v>
      </c>
      <c r="AM424" s="44" t="s">
        <v>690</v>
      </c>
      <c r="AN424" s="63">
        <v>4.0599999999999996</v>
      </c>
      <c r="AO424" s="44" t="e">
        <v>#VALUE!</v>
      </c>
      <c r="AP424" s="63">
        <v>0.17499999999999999</v>
      </c>
      <c r="AQ424" s="63" t="s">
        <v>89</v>
      </c>
      <c r="AR424" s="61" t="s">
        <v>88</v>
      </c>
      <c r="AS424" s="61" t="s">
        <v>88</v>
      </c>
      <c r="AT424" s="61" t="s">
        <v>88</v>
      </c>
      <c r="AU424" s="61" t="s">
        <v>88</v>
      </c>
      <c r="AV424" s="61" t="s">
        <v>672</v>
      </c>
      <c r="AW424" s="63">
        <v>9.44</v>
      </c>
      <c r="AX424" s="44" t="s">
        <v>673</v>
      </c>
      <c r="AY424" s="63">
        <v>42.3</v>
      </c>
      <c r="AZ424" s="61" t="s">
        <v>88</v>
      </c>
      <c r="BA424" s="56">
        <v>1.0999999999999999E-2</v>
      </c>
      <c r="BB424" s="56">
        <v>0.50900000000000001</v>
      </c>
      <c r="BC424" s="44" t="s">
        <v>873</v>
      </c>
      <c r="BD424" s="44" t="s">
        <v>873</v>
      </c>
      <c r="BE424" s="56">
        <v>2.29</v>
      </c>
      <c r="BF424" s="56">
        <v>3.0000000000000001E-3</v>
      </c>
      <c r="BG424" s="56" t="s">
        <v>676</v>
      </c>
      <c r="BH424" s="44" t="s">
        <v>879</v>
      </c>
      <c r="BI424" s="56">
        <v>6.2E-2</v>
      </c>
      <c r="BJ424" s="57" t="s">
        <v>711</v>
      </c>
      <c r="BK424" s="63">
        <v>93</v>
      </c>
      <c r="BL424" s="63">
        <v>92.8</v>
      </c>
      <c r="BM424" s="63">
        <v>95.3</v>
      </c>
      <c r="BN424" s="56">
        <v>0.41</v>
      </c>
      <c r="BO424" s="56">
        <v>0.14199999999999999</v>
      </c>
      <c r="BP424" s="56">
        <v>7.0000000000000007E-2</v>
      </c>
      <c r="BQ424" s="61" t="s">
        <v>88</v>
      </c>
      <c r="BR424" s="61" t="s">
        <v>88</v>
      </c>
      <c r="BS424" s="44" t="s">
        <v>873</v>
      </c>
      <c r="BT424" s="43">
        <f t="shared" si="18"/>
        <v>0</v>
      </c>
      <c r="BU424" s="43">
        <f t="shared" si="19"/>
        <v>0</v>
      </c>
      <c r="BV424" s="60">
        <v>44537</v>
      </c>
    </row>
    <row r="425" spans="1:76" s="47" customFormat="1" ht="30" customHeight="1" x14ac:dyDescent="0.2">
      <c r="A425" s="37">
        <v>2021</v>
      </c>
      <c r="B425" s="15" t="s">
        <v>532</v>
      </c>
      <c r="C425" s="15" t="s">
        <v>524</v>
      </c>
      <c r="D425" s="41">
        <v>736</v>
      </c>
      <c r="E425" s="63" t="s">
        <v>343</v>
      </c>
      <c r="F425" s="38" t="s">
        <v>288</v>
      </c>
      <c r="G425" s="37">
        <v>2</v>
      </c>
      <c r="H425" s="37" t="s">
        <v>79</v>
      </c>
      <c r="I425" s="37">
        <v>27</v>
      </c>
      <c r="J425" s="37" t="s">
        <v>685</v>
      </c>
      <c r="K425" s="37">
        <v>2703</v>
      </c>
      <c r="L425" s="37" t="s">
        <v>686</v>
      </c>
      <c r="M425" s="37" t="s">
        <v>234</v>
      </c>
      <c r="N425" s="37" t="s">
        <v>235</v>
      </c>
      <c r="O425" s="37" t="s">
        <v>687</v>
      </c>
      <c r="P425" s="37" t="s">
        <v>345</v>
      </c>
      <c r="Q425" s="37" t="s">
        <v>346</v>
      </c>
      <c r="R425" s="37" t="s">
        <v>688</v>
      </c>
      <c r="S425" s="60">
        <v>44521</v>
      </c>
      <c r="T425" s="61"/>
      <c r="U425" s="44" t="s">
        <v>88</v>
      </c>
      <c r="V425" s="48" t="s">
        <v>88</v>
      </c>
      <c r="W425" s="63"/>
      <c r="X425" s="63"/>
      <c r="Y425" s="63"/>
      <c r="Z425" s="63"/>
      <c r="AA425" s="63"/>
      <c r="AB425" s="63"/>
      <c r="AC425" s="61">
        <v>611</v>
      </c>
      <c r="AD425" s="61">
        <v>379</v>
      </c>
      <c r="AE425" s="48" t="s">
        <v>88</v>
      </c>
      <c r="AF425" s="44" t="s">
        <v>794</v>
      </c>
      <c r="AG425" s="44" t="s">
        <v>89</v>
      </c>
      <c r="AH425" s="63">
        <v>0.42699999999999999</v>
      </c>
      <c r="AI425" s="44" t="s">
        <v>710</v>
      </c>
      <c r="AJ425" s="63">
        <v>10.793548387096774</v>
      </c>
      <c r="AK425" s="44" t="s">
        <v>869</v>
      </c>
      <c r="AL425" s="63">
        <v>180</v>
      </c>
      <c r="AM425" s="63">
        <v>1.1000000000000001</v>
      </c>
      <c r="AN425" s="63">
        <v>4.1399999999999997</v>
      </c>
      <c r="AO425" s="44" t="e">
        <v>#VALUE!</v>
      </c>
      <c r="AP425" s="63">
        <v>0.106</v>
      </c>
      <c r="AQ425" s="63" t="s">
        <v>89</v>
      </c>
      <c r="AR425" s="61" t="s">
        <v>88</v>
      </c>
      <c r="AS425" s="61" t="s">
        <v>88</v>
      </c>
      <c r="AT425" s="61" t="s">
        <v>88</v>
      </c>
      <c r="AU425" s="61" t="s">
        <v>88</v>
      </c>
      <c r="AV425" s="63" t="s">
        <v>672</v>
      </c>
      <c r="AW425" s="63">
        <v>20.9</v>
      </c>
      <c r="AX425" s="63">
        <v>2.06</v>
      </c>
      <c r="AY425" s="63">
        <v>67.7</v>
      </c>
      <c r="AZ425" s="61" t="s">
        <v>88</v>
      </c>
      <c r="BA425" s="56">
        <v>7.0000000000000001E-3</v>
      </c>
      <c r="BB425" s="56">
        <v>0.17100000000000001</v>
      </c>
      <c r="BC425" s="44" t="s">
        <v>873</v>
      </c>
      <c r="BD425" s="44" t="s">
        <v>873</v>
      </c>
      <c r="BE425" s="56">
        <v>23</v>
      </c>
      <c r="BF425" s="56">
        <v>2.1000000000000001E-2</v>
      </c>
      <c r="BG425" s="56" t="s">
        <v>676</v>
      </c>
      <c r="BH425" s="44" t="s">
        <v>879</v>
      </c>
      <c r="BI425" s="56">
        <v>0.43099999999999999</v>
      </c>
      <c r="BJ425" s="63">
        <v>19.899999999999999</v>
      </c>
      <c r="BK425" s="63">
        <v>238</v>
      </c>
      <c r="BL425" s="63">
        <v>209</v>
      </c>
      <c r="BM425" s="63">
        <v>233</v>
      </c>
      <c r="BN425" s="56">
        <v>4.88</v>
      </c>
      <c r="BO425" s="56">
        <v>1.46</v>
      </c>
      <c r="BP425" s="56">
        <v>0.53400000000000003</v>
      </c>
      <c r="BQ425" s="61" t="s">
        <v>88</v>
      </c>
      <c r="BR425" s="61" t="s">
        <v>88</v>
      </c>
      <c r="BS425" s="63">
        <v>4.2999999999999997E-2</v>
      </c>
      <c r="BT425" s="43" t="e">
        <f t="shared" si="18"/>
        <v>#VALUE!</v>
      </c>
      <c r="BU425" s="43" t="e">
        <f t="shared" si="19"/>
        <v>#VALUE!</v>
      </c>
      <c r="BV425" s="60">
        <v>44539</v>
      </c>
    </row>
    <row r="426" spans="1:76" s="47" customFormat="1" ht="30" customHeight="1" x14ac:dyDescent="0.2">
      <c r="A426" s="37">
        <v>2021</v>
      </c>
      <c r="B426" s="15" t="s">
        <v>532</v>
      </c>
      <c r="C426" s="15" t="s">
        <v>524</v>
      </c>
      <c r="D426" s="41">
        <v>736</v>
      </c>
      <c r="E426" s="63" t="s">
        <v>343</v>
      </c>
      <c r="F426" s="38" t="s">
        <v>288</v>
      </c>
      <c r="G426" s="37">
        <v>2</v>
      </c>
      <c r="H426" s="37" t="s">
        <v>79</v>
      </c>
      <c r="I426" s="37">
        <v>27</v>
      </c>
      <c r="J426" s="37" t="s">
        <v>685</v>
      </c>
      <c r="K426" s="37">
        <v>2703</v>
      </c>
      <c r="L426" s="37" t="s">
        <v>686</v>
      </c>
      <c r="M426" s="37" t="s">
        <v>234</v>
      </c>
      <c r="N426" s="37" t="s">
        <v>235</v>
      </c>
      <c r="O426" s="37" t="s">
        <v>687</v>
      </c>
      <c r="P426" s="37" t="s">
        <v>345</v>
      </c>
      <c r="Q426" s="37" t="s">
        <v>346</v>
      </c>
      <c r="R426" s="37" t="s">
        <v>688</v>
      </c>
      <c r="S426" s="42">
        <v>44518</v>
      </c>
      <c r="T426" s="65"/>
      <c r="U426" s="37">
        <v>0.55000000000000004</v>
      </c>
      <c r="V426" s="43">
        <v>7.2</v>
      </c>
      <c r="W426" s="43"/>
      <c r="X426" s="43"/>
      <c r="Y426" s="37"/>
      <c r="Z426" s="37"/>
      <c r="AA426" s="66"/>
      <c r="AB426" s="37"/>
      <c r="AC426" s="37">
        <v>271</v>
      </c>
      <c r="AD426" s="66">
        <v>119</v>
      </c>
      <c r="AE426" s="48" t="s">
        <v>88</v>
      </c>
      <c r="AF426" s="44" t="s">
        <v>794</v>
      </c>
      <c r="AG426" s="44" t="s">
        <v>89</v>
      </c>
      <c r="AH426" s="37">
        <v>0.314</v>
      </c>
      <c r="AI426" s="44" t="s">
        <v>710</v>
      </c>
      <c r="AJ426" s="37">
        <v>5.7806451612903231</v>
      </c>
      <c r="AK426" s="44" t="s">
        <v>869</v>
      </c>
      <c r="AL426" s="37">
        <v>358</v>
      </c>
      <c r="AM426" s="56">
        <v>3</v>
      </c>
      <c r="AN426" s="37">
        <v>7.38</v>
      </c>
      <c r="AO426" s="37">
        <v>2.5364705882352943</v>
      </c>
      <c r="AP426" s="37">
        <v>0.26500000000000001</v>
      </c>
      <c r="AQ426" s="37" t="s">
        <v>89</v>
      </c>
      <c r="AR426" s="37" t="s">
        <v>88</v>
      </c>
      <c r="AS426" s="37" t="s">
        <v>88</v>
      </c>
      <c r="AT426" s="37" t="s">
        <v>88</v>
      </c>
      <c r="AU426" s="37" t="s">
        <v>88</v>
      </c>
      <c r="AV426" s="37" t="s">
        <v>672</v>
      </c>
      <c r="AW426" s="37">
        <v>35.6</v>
      </c>
      <c r="AX426" s="44" t="s">
        <v>673</v>
      </c>
      <c r="AY426" s="37">
        <v>17.3</v>
      </c>
      <c r="AZ426" s="37" t="s">
        <v>88</v>
      </c>
      <c r="BA426" s="56">
        <v>2.8000000000000001E-2</v>
      </c>
      <c r="BB426" s="56">
        <v>0.55300000000000005</v>
      </c>
      <c r="BC426" s="56">
        <v>3.1E-2</v>
      </c>
      <c r="BD426" s="44" t="s">
        <v>873</v>
      </c>
      <c r="BE426" s="56">
        <v>18.8</v>
      </c>
      <c r="BF426" s="56">
        <v>2.5000000000000001E-2</v>
      </c>
      <c r="BG426" s="56">
        <v>1.2E-2</v>
      </c>
      <c r="BH426" s="44" t="s">
        <v>879</v>
      </c>
      <c r="BI426" s="56">
        <v>1.06</v>
      </c>
      <c r="BJ426" s="37">
        <v>23.7</v>
      </c>
      <c r="BK426" s="37">
        <v>169</v>
      </c>
      <c r="BL426" s="37">
        <v>102</v>
      </c>
      <c r="BM426" s="37">
        <v>120</v>
      </c>
      <c r="BN426" s="56">
        <v>0.83599999999999997</v>
      </c>
      <c r="BO426" s="56">
        <v>0.20200000000000001</v>
      </c>
      <c r="BP426" s="56">
        <v>0.92</v>
      </c>
      <c r="BQ426" s="37" t="s">
        <v>88</v>
      </c>
      <c r="BR426" s="37" t="s">
        <v>88</v>
      </c>
      <c r="BS426" s="63">
        <v>0.05</v>
      </c>
      <c r="BT426" s="43">
        <f t="shared" si="18"/>
        <v>0</v>
      </c>
      <c r="BU426" s="43">
        <f t="shared" si="19"/>
        <v>0</v>
      </c>
      <c r="BV426" s="42">
        <v>44537</v>
      </c>
    </row>
    <row r="427" spans="1:76" s="47" customFormat="1" ht="30" customHeight="1" x14ac:dyDescent="0.2">
      <c r="A427" s="37">
        <v>2021</v>
      </c>
      <c r="B427" s="15" t="s">
        <v>532</v>
      </c>
      <c r="C427" s="15" t="s">
        <v>524</v>
      </c>
      <c r="D427" s="41">
        <v>736</v>
      </c>
      <c r="E427" s="63" t="s">
        <v>343</v>
      </c>
      <c r="F427" s="38" t="s">
        <v>288</v>
      </c>
      <c r="G427" s="37">
        <v>2</v>
      </c>
      <c r="H427" s="37" t="s">
        <v>79</v>
      </c>
      <c r="I427" s="37">
        <v>27</v>
      </c>
      <c r="J427" s="37" t="s">
        <v>685</v>
      </c>
      <c r="K427" s="37">
        <v>2703</v>
      </c>
      <c r="L427" s="37" t="s">
        <v>686</v>
      </c>
      <c r="M427" s="37" t="s">
        <v>234</v>
      </c>
      <c r="N427" s="37" t="s">
        <v>235</v>
      </c>
      <c r="O427" s="37" t="s">
        <v>687</v>
      </c>
      <c r="P427" s="37" t="s">
        <v>345</v>
      </c>
      <c r="Q427" s="37" t="s">
        <v>346</v>
      </c>
      <c r="R427" s="37" t="s">
        <v>688</v>
      </c>
      <c r="S427" s="42">
        <v>44519</v>
      </c>
      <c r="T427" s="65"/>
      <c r="U427" s="37">
        <v>3.73</v>
      </c>
      <c r="V427" s="37">
        <v>8.66</v>
      </c>
      <c r="W427" s="43"/>
      <c r="X427" s="43"/>
      <c r="Y427" s="37"/>
      <c r="Z427" s="37"/>
      <c r="AA427" s="37"/>
      <c r="AB427" s="37"/>
      <c r="AC427" s="44" t="s">
        <v>89</v>
      </c>
      <c r="AD427" s="37">
        <v>2.98</v>
      </c>
      <c r="AE427" s="48" t="s">
        <v>88</v>
      </c>
      <c r="AF427" s="44" t="s">
        <v>794</v>
      </c>
      <c r="AG427" s="44" t="s">
        <v>89</v>
      </c>
      <c r="AH427" s="44" t="s">
        <v>794</v>
      </c>
      <c r="AI427" s="44" t="s">
        <v>710</v>
      </c>
      <c r="AJ427" s="37">
        <v>0.84451612903225803</v>
      </c>
      <c r="AK427" s="44" t="s">
        <v>869</v>
      </c>
      <c r="AL427" s="37">
        <v>159</v>
      </c>
      <c r="AM427" s="37">
        <v>0.3</v>
      </c>
      <c r="AN427" s="44" t="s">
        <v>871</v>
      </c>
      <c r="AO427" s="44" t="e">
        <v>#VALUE!</v>
      </c>
      <c r="AP427" s="44" t="s">
        <v>690</v>
      </c>
      <c r="AQ427" s="37" t="s">
        <v>89</v>
      </c>
      <c r="AR427" s="61" t="s">
        <v>88</v>
      </c>
      <c r="AS427" s="61" t="s">
        <v>88</v>
      </c>
      <c r="AT427" s="61" t="s">
        <v>88</v>
      </c>
      <c r="AU427" s="61" t="s">
        <v>88</v>
      </c>
      <c r="AV427" s="37" t="s">
        <v>672</v>
      </c>
      <c r="AW427" s="37">
        <v>2.88</v>
      </c>
      <c r="AX427" s="44" t="s">
        <v>673</v>
      </c>
      <c r="AY427" s="44" t="s">
        <v>835</v>
      </c>
      <c r="AZ427" s="61" t="s">
        <v>88</v>
      </c>
      <c r="BA427" s="56">
        <v>7.0000000000000001E-3</v>
      </c>
      <c r="BB427" s="56">
        <v>0.26800000000000002</v>
      </c>
      <c r="BC427" s="44" t="s">
        <v>873</v>
      </c>
      <c r="BD427" s="44" t="s">
        <v>873</v>
      </c>
      <c r="BE427" s="56">
        <v>3.77</v>
      </c>
      <c r="BF427" s="56">
        <v>7.0000000000000001E-3</v>
      </c>
      <c r="BG427" s="56" t="s">
        <v>676</v>
      </c>
      <c r="BH427" s="44" t="s">
        <v>879</v>
      </c>
      <c r="BI427" s="56">
        <v>0.502</v>
      </c>
      <c r="BJ427" s="57" t="s">
        <v>711</v>
      </c>
      <c r="BK427" s="37">
        <v>16.899999999999999</v>
      </c>
      <c r="BL427" s="37">
        <v>26.3</v>
      </c>
      <c r="BM427" s="37">
        <v>28.3</v>
      </c>
      <c r="BN427" s="56">
        <v>2.4</v>
      </c>
      <c r="BO427" s="56">
        <v>1.89</v>
      </c>
      <c r="BP427" s="56">
        <v>1.47</v>
      </c>
      <c r="BQ427" s="61" t="s">
        <v>88</v>
      </c>
      <c r="BR427" s="61" t="s">
        <v>88</v>
      </c>
      <c r="BS427" s="62">
        <v>0.02</v>
      </c>
      <c r="BT427" s="43">
        <f t="shared" si="18"/>
        <v>0</v>
      </c>
      <c r="BU427" s="43">
        <f t="shared" si="19"/>
        <v>0</v>
      </c>
      <c r="BV427" s="42">
        <v>44537</v>
      </c>
    </row>
    <row r="428" spans="1:76" s="47" customFormat="1" ht="30" customHeight="1" x14ac:dyDescent="0.2">
      <c r="A428" s="37">
        <v>2021</v>
      </c>
      <c r="B428" s="15" t="s">
        <v>532</v>
      </c>
      <c r="C428" s="15" t="s">
        <v>524</v>
      </c>
      <c r="D428" s="41">
        <v>736</v>
      </c>
      <c r="E428" s="63" t="s">
        <v>343</v>
      </c>
      <c r="F428" s="38" t="s">
        <v>288</v>
      </c>
      <c r="G428" s="37">
        <v>2</v>
      </c>
      <c r="H428" s="37" t="s">
        <v>79</v>
      </c>
      <c r="I428" s="37">
        <v>27</v>
      </c>
      <c r="J428" s="37" t="s">
        <v>685</v>
      </c>
      <c r="K428" s="37">
        <v>2703</v>
      </c>
      <c r="L428" s="37" t="s">
        <v>686</v>
      </c>
      <c r="M428" s="37" t="s">
        <v>234</v>
      </c>
      <c r="N428" s="37" t="s">
        <v>235</v>
      </c>
      <c r="O428" s="37" t="s">
        <v>687</v>
      </c>
      <c r="P428" s="37" t="s">
        <v>345</v>
      </c>
      <c r="Q428" s="37" t="s">
        <v>346</v>
      </c>
      <c r="R428" s="37" t="s">
        <v>688</v>
      </c>
      <c r="S428" s="42">
        <v>44519</v>
      </c>
      <c r="T428" s="65"/>
      <c r="U428" s="37">
        <v>0.42</v>
      </c>
      <c r="V428" s="43">
        <v>8.1</v>
      </c>
      <c r="W428" s="43"/>
      <c r="X428" s="43"/>
      <c r="Y428" s="37"/>
      <c r="Z428" s="37"/>
      <c r="AA428" s="37"/>
      <c r="AB428" s="37"/>
      <c r="AC428" s="37">
        <v>162</v>
      </c>
      <c r="AD428" s="66">
        <v>74.3</v>
      </c>
      <c r="AE428" s="48" t="s">
        <v>88</v>
      </c>
      <c r="AF428" s="44" t="s">
        <v>794</v>
      </c>
      <c r="AG428" s="44" t="s">
        <v>89</v>
      </c>
      <c r="AH428" s="37">
        <v>0.129</v>
      </c>
      <c r="AI428" s="44" t="s">
        <v>710</v>
      </c>
      <c r="AJ428" s="37">
        <v>5.5096774193548379</v>
      </c>
      <c r="AK428" s="37">
        <v>0.53200000000000003</v>
      </c>
      <c r="AL428" s="37">
        <v>210</v>
      </c>
      <c r="AM428" s="43">
        <v>1.6</v>
      </c>
      <c r="AN428" s="37">
        <v>4.76</v>
      </c>
      <c r="AO428" s="44" t="e">
        <v>#VALUE!</v>
      </c>
      <c r="AP428" s="37">
        <v>0.17199999999999999</v>
      </c>
      <c r="AQ428" s="37" t="s">
        <v>89</v>
      </c>
      <c r="AR428" s="37" t="s">
        <v>88</v>
      </c>
      <c r="AS428" s="37" t="s">
        <v>88</v>
      </c>
      <c r="AT428" s="37" t="s">
        <v>88</v>
      </c>
      <c r="AU428" s="37" t="s">
        <v>88</v>
      </c>
      <c r="AV428" s="37" t="s">
        <v>672</v>
      </c>
      <c r="AW428" s="66">
        <v>14</v>
      </c>
      <c r="AX428" s="44" t="s">
        <v>673</v>
      </c>
      <c r="AY428" s="37">
        <v>43</v>
      </c>
      <c r="AZ428" s="37" t="s">
        <v>88</v>
      </c>
      <c r="BA428" s="56">
        <v>2.1000000000000001E-2</v>
      </c>
      <c r="BB428" s="56">
        <v>0.72299999999999998</v>
      </c>
      <c r="BC428" s="56">
        <v>2.1999999999999999E-2</v>
      </c>
      <c r="BD428" s="56">
        <v>3.9E-2</v>
      </c>
      <c r="BE428" s="56">
        <v>15.4</v>
      </c>
      <c r="BF428" s="56">
        <v>0.107</v>
      </c>
      <c r="BG428" s="56" t="s">
        <v>676</v>
      </c>
      <c r="BH428" s="44" t="s">
        <v>879</v>
      </c>
      <c r="BI428" s="56">
        <v>1.1499999999999999</v>
      </c>
      <c r="BJ428" s="57" t="s">
        <v>711</v>
      </c>
      <c r="BK428" s="37">
        <v>20.5</v>
      </c>
      <c r="BL428" s="37">
        <v>102</v>
      </c>
      <c r="BM428" s="37">
        <v>113</v>
      </c>
      <c r="BN428" s="56">
        <v>0.62</v>
      </c>
      <c r="BO428" s="56">
        <v>0.158</v>
      </c>
      <c r="BP428" s="56">
        <v>7.1999999999999995E-2</v>
      </c>
      <c r="BQ428" s="37" t="s">
        <v>88</v>
      </c>
      <c r="BR428" s="37" t="s">
        <v>88</v>
      </c>
      <c r="BS428" s="63">
        <v>7.5999999999999998E-2</v>
      </c>
      <c r="BT428" s="43">
        <f t="shared" si="18"/>
        <v>0</v>
      </c>
      <c r="BU428" s="43">
        <f t="shared" si="19"/>
        <v>0</v>
      </c>
      <c r="BV428" s="42">
        <v>44537</v>
      </c>
    </row>
    <row r="429" spans="1:76" s="47" customFormat="1" ht="30" customHeight="1" x14ac:dyDescent="0.2">
      <c r="A429" s="37">
        <v>2021</v>
      </c>
      <c r="B429" s="15" t="s">
        <v>532</v>
      </c>
      <c r="C429" s="15" t="s">
        <v>524</v>
      </c>
      <c r="D429" s="41">
        <v>736</v>
      </c>
      <c r="E429" s="63" t="s">
        <v>343</v>
      </c>
      <c r="F429" s="38" t="s">
        <v>288</v>
      </c>
      <c r="G429" s="37">
        <v>2</v>
      </c>
      <c r="H429" s="37" t="s">
        <v>79</v>
      </c>
      <c r="I429" s="37">
        <v>27</v>
      </c>
      <c r="J429" s="37" t="s">
        <v>685</v>
      </c>
      <c r="K429" s="37">
        <v>2703</v>
      </c>
      <c r="L429" s="37" t="s">
        <v>686</v>
      </c>
      <c r="M429" s="37" t="s">
        <v>234</v>
      </c>
      <c r="N429" s="37" t="s">
        <v>235</v>
      </c>
      <c r="O429" s="37" t="s">
        <v>687</v>
      </c>
      <c r="P429" s="37" t="s">
        <v>345</v>
      </c>
      <c r="Q429" s="37" t="s">
        <v>346</v>
      </c>
      <c r="R429" s="37" t="s">
        <v>688</v>
      </c>
      <c r="S429" s="42">
        <v>44517</v>
      </c>
      <c r="T429" s="65"/>
      <c r="U429" s="37">
        <v>0.94</v>
      </c>
      <c r="V429" s="43">
        <v>7.13</v>
      </c>
      <c r="W429" s="43"/>
      <c r="X429" s="43"/>
      <c r="Y429" s="37"/>
      <c r="Z429" s="37"/>
      <c r="AA429" s="37"/>
      <c r="AB429" s="37"/>
      <c r="AC429" s="37">
        <v>16.7</v>
      </c>
      <c r="AD429" s="66">
        <v>7.25</v>
      </c>
      <c r="AE429" s="48" t="s">
        <v>88</v>
      </c>
      <c r="AF429" s="44" t="s">
        <v>794</v>
      </c>
      <c r="AG429" s="44" t="s">
        <v>89</v>
      </c>
      <c r="AH429" s="44" t="s">
        <v>794</v>
      </c>
      <c r="AI429" s="44" t="s">
        <v>710</v>
      </c>
      <c r="AJ429" s="37">
        <v>2.4161290322580644</v>
      </c>
      <c r="AK429" s="37">
        <v>4.9000000000000002E-2</v>
      </c>
      <c r="AL429" s="37">
        <v>70</v>
      </c>
      <c r="AM429" s="43">
        <v>0.5</v>
      </c>
      <c r="AN429" s="44" t="s">
        <v>871</v>
      </c>
      <c r="AO429" s="44" t="e">
        <v>#VALUE!</v>
      </c>
      <c r="AP429" s="37">
        <v>0.39900000000000002</v>
      </c>
      <c r="AQ429" s="37" t="s">
        <v>89</v>
      </c>
      <c r="AR429" s="37" t="s">
        <v>88</v>
      </c>
      <c r="AS429" s="37" t="s">
        <v>88</v>
      </c>
      <c r="AT429" s="37" t="s">
        <v>88</v>
      </c>
      <c r="AU429" s="37" t="s">
        <v>88</v>
      </c>
      <c r="AV429" s="37" t="s">
        <v>672</v>
      </c>
      <c r="AW429" s="37">
        <v>18.399999999999999</v>
      </c>
      <c r="AX429" s="44" t="s">
        <v>673</v>
      </c>
      <c r="AY429" s="37">
        <v>152</v>
      </c>
      <c r="AZ429" s="37" t="s">
        <v>88</v>
      </c>
      <c r="BA429" s="48" t="s">
        <v>674</v>
      </c>
      <c r="BB429" s="48" t="s">
        <v>695</v>
      </c>
      <c r="BC429" s="44" t="s">
        <v>873</v>
      </c>
      <c r="BD429" s="44" t="s">
        <v>873</v>
      </c>
      <c r="BE429" s="43">
        <v>2.17</v>
      </c>
      <c r="BF429" s="56">
        <v>7.0000000000000001E-3</v>
      </c>
      <c r="BG429" s="56" t="s">
        <v>676</v>
      </c>
      <c r="BH429" s="44" t="s">
        <v>879</v>
      </c>
      <c r="BI429" s="44" t="s">
        <v>884</v>
      </c>
      <c r="BJ429" s="37">
        <v>12.6</v>
      </c>
      <c r="BK429" s="66">
        <v>104</v>
      </c>
      <c r="BL429" s="37">
        <v>150</v>
      </c>
      <c r="BM429" s="37">
        <v>201</v>
      </c>
      <c r="BN429" s="56">
        <v>0.112</v>
      </c>
      <c r="BO429" s="56">
        <v>0.04</v>
      </c>
      <c r="BP429" s="56">
        <v>3.2000000000000001E-2</v>
      </c>
      <c r="BQ429" s="37" t="s">
        <v>88</v>
      </c>
      <c r="BR429" s="37" t="s">
        <v>88</v>
      </c>
      <c r="BS429" s="63">
        <v>0.02</v>
      </c>
      <c r="BT429" s="43">
        <f t="shared" si="18"/>
        <v>0</v>
      </c>
      <c r="BU429" s="43">
        <f t="shared" si="19"/>
        <v>0</v>
      </c>
      <c r="BV429" s="42">
        <v>44536</v>
      </c>
    </row>
    <row r="430" spans="1:76" s="47" customFormat="1" ht="30" customHeight="1" x14ac:dyDescent="0.2">
      <c r="A430" s="37">
        <v>2021</v>
      </c>
      <c r="B430" s="15" t="s">
        <v>532</v>
      </c>
      <c r="C430" s="15" t="s">
        <v>524</v>
      </c>
      <c r="D430" s="41">
        <v>736</v>
      </c>
      <c r="E430" s="63" t="s">
        <v>343</v>
      </c>
      <c r="F430" s="38" t="s">
        <v>288</v>
      </c>
      <c r="G430" s="37">
        <v>2</v>
      </c>
      <c r="H430" s="37" t="s">
        <v>79</v>
      </c>
      <c r="I430" s="37">
        <v>27</v>
      </c>
      <c r="J430" s="37" t="s">
        <v>685</v>
      </c>
      <c r="K430" s="37">
        <v>2703</v>
      </c>
      <c r="L430" s="37" t="s">
        <v>686</v>
      </c>
      <c r="M430" s="37" t="s">
        <v>234</v>
      </c>
      <c r="N430" s="37" t="s">
        <v>235</v>
      </c>
      <c r="O430" s="37" t="s">
        <v>687</v>
      </c>
      <c r="P430" s="37" t="s">
        <v>345</v>
      </c>
      <c r="Q430" s="37" t="s">
        <v>346</v>
      </c>
      <c r="R430" s="37" t="s">
        <v>688</v>
      </c>
      <c r="S430" s="42">
        <v>44520</v>
      </c>
      <c r="T430" s="65"/>
      <c r="U430" s="37">
        <v>0.51</v>
      </c>
      <c r="V430" s="43">
        <v>6.95</v>
      </c>
      <c r="W430" s="43"/>
      <c r="X430" s="43"/>
      <c r="Y430" s="37"/>
      <c r="Z430" s="37"/>
      <c r="AA430" s="37"/>
      <c r="AB430" s="37"/>
      <c r="AC430" s="37">
        <v>222</v>
      </c>
      <c r="AD430" s="37">
        <v>67.099999999999994</v>
      </c>
      <c r="AE430" s="48" t="s">
        <v>88</v>
      </c>
      <c r="AF430" s="44" t="s">
        <v>794</v>
      </c>
      <c r="AG430" s="44" t="s">
        <v>89</v>
      </c>
      <c r="AH430" s="37">
        <v>0.437</v>
      </c>
      <c r="AI430" s="44" t="s">
        <v>710</v>
      </c>
      <c r="AJ430" s="37">
        <v>7.4516129032258061</v>
      </c>
      <c r="AK430" s="43">
        <v>0.39500000000000002</v>
      </c>
      <c r="AL430" s="37">
        <v>372</v>
      </c>
      <c r="AM430" s="43">
        <v>2</v>
      </c>
      <c r="AN430" s="37">
        <v>3.25</v>
      </c>
      <c r="AO430" s="44" t="e">
        <v>#VALUE!</v>
      </c>
      <c r="AP430" s="44" t="s">
        <v>690</v>
      </c>
      <c r="AQ430" s="37" t="s">
        <v>89</v>
      </c>
      <c r="AR430" s="37" t="s">
        <v>88</v>
      </c>
      <c r="AS430" s="37" t="s">
        <v>88</v>
      </c>
      <c r="AT430" s="37" t="s">
        <v>88</v>
      </c>
      <c r="AU430" s="37" t="s">
        <v>88</v>
      </c>
      <c r="AV430" s="37" t="s">
        <v>672</v>
      </c>
      <c r="AW430" s="37">
        <v>18.7</v>
      </c>
      <c r="AX430" s="44" t="s">
        <v>673</v>
      </c>
      <c r="AY430" s="37">
        <v>230</v>
      </c>
      <c r="AZ430" s="37" t="s">
        <v>88</v>
      </c>
      <c r="BA430" s="56">
        <v>2.1000000000000001E-2</v>
      </c>
      <c r="BB430" s="56">
        <v>1.73</v>
      </c>
      <c r="BC430" s="44" t="s">
        <v>873</v>
      </c>
      <c r="BD430" s="44" t="s">
        <v>873</v>
      </c>
      <c r="BE430" s="43">
        <v>16.600000000000001</v>
      </c>
      <c r="BF430" s="56">
        <v>9.9000000000000005E-2</v>
      </c>
      <c r="BG430" s="56" t="s">
        <v>676</v>
      </c>
      <c r="BH430" s="44" t="s">
        <v>879</v>
      </c>
      <c r="BI430" s="56">
        <v>1.81</v>
      </c>
      <c r="BJ430" s="37">
        <v>14.9</v>
      </c>
      <c r="BK430" s="37">
        <v>81</v>
      </c>
      <c r="BL430" s="37">
        <v>221</v>
      </c>
      <c r="BM430" s="37">
        <v>241</v>
      </c>
      <c r="BN430" s="56">
        <v>0.214</v>
      </c>
      <c r="BO430" s="56">
        <v>6.4000000000000001E-2</v>
      </c>
      <c r="BP430" s="56">
        <v>1.6E-2</v>
      </c>
      <c r="BQ430" s="37" t="s">
        <v>88</v>
      </c>
      <c r="BR430" s="37" t="s">
        <v>88</v>
      </c>
      <c r="BS430" s="63">
        <v>3.1E-2</v>
      </c>
      <c r="BT430" s="43">
        <f t="shared" si="18"/>
        <v>0</v>
      </c>
      <c r="BU430" s="43">
        <f t="shared" si="19"/>
        <v>0</v>
      </c>
      <c r="BV430" s="42">
        <v>44537</v>
      </c>
    </row>
    <row r="431" spans="1:76" s="47" customFormat="1" ht="30" customHeight="1" x14ac:dyDescent="0.2">
      <c r="A431" s="37">
        <v>2021</v>
      </c>
      <c r="B431" s="15" t="s">
        <v>532</v>
      </c>
      <c r="C431" s="15" t="s">
        <v>524</v>
      </c>
      <c r="D431" s="41">
        <v>736</v>
      </c>
      <c r="E431" s="63" t="s">
        <v>343</v>
      </c>
      <c r="F431" s="38" t="s">
        <v>288</v>
      </c>
      <c r="G431" s="37">
        <v>2</v>
      </c>
      <c r="H431" s="37" t="s">
        <v>79</v>
      </c>
      <c r="I431" s="37">
        <v>27</v>
      </c>
      <c r="J431" s="37" t="s">
        <v>685</v>
      </c>
      <c r="K431" s="37">
        <v>2703</v>
      </c>
      <c r="L431" s="37" t="s">
        <v>686</v>
      </c>
      <c r="M431" s="37" t="s">
        <v>234</v>
      </c>
      <c r="N431" s="37" t="s">
        <v>235</v>
      </c>
      <c r="O431" s="37" t="s">
        <v>687</v>
      </c>
      <c r="P431" s="37" t="s">
        <v>345</v>
      </c>
      <c r="Q431" s="37" t="s">
        <v>346</v>
      </c>
      <c r="R431" s="37" t="s">
        <v>688</v>
      </c>
      <c r="S431" s="42">
        <v>44519</v>
      </c>
      <c r="T431" s="65"/>
      <c r="U431" s="37">
        <v>6.2E-2</v>
      </c>
      <c r="V431" s="43">
        <v>10.11</v>
      </c>
      <c r="W431" s="43"/>
      <c r="X431" s="43"/>
      <c r="Y431" s="37"/>
      <c r="Z431" s="37"/>
      <c r="AA431" s="66"/>
      <c r="AB431" s="37"/>
      <c r="AC431" s="37">
        <v>274</v>
      </c>
      <c r="AD431" s="37">
        <v>63.2</v>
      </c>
      <c r="AE431" s="48" t="s">
        <v>88</v>
      </c>
      <c r="AF431" s="44" t="s">
        <v>794</v>
      </c>
      <c r="AG431" s="44" t="s">
        <v>89</v>
      </c>
      <c r="AH431" s="37">
        <v>0.22700000000000001</v>
      </c>
      <c r="AI431" s="44" t="s">
        <v>710</v>
      </c>
      <c r="AJ431" s="37">
        <v>3.319354838709677</v>
      </c>
      <c r="AK431" s="37">
        <v>0.82299999999999995</v>
      </c>
      <c r="AL431" s="37">
        <v>16</v>
      </c>
      <c r="AM431" s="56">
        <v>0.1</v>
      </c>
      <c r="AN431" s="37">
        <v>5.66</v>
      </c>
      <c r="AO431" s="44" t="e">
        <v>#VALUE!</v>
      </c>
      <c r="AP431" s="56">
        <v>0.188</v>
      </c>
      <c r="AQ431" s="37" t="s">
        <v>89</v>
      </c>
      <c r="AR431" s="37" t="s">
        <v>88</v>
      </c>
      <c r="AS431" s="37" t="s">
        <v>88</v>
      </c>
      <c r="AT431" s="37" t="s">
        <v>88</v>
      </c>
      <c r="AU431" s="37" t="s">
        <v>88</v>
      </c>
      <c r="AV431" s="56">
        <v>0.54400000000000004</v>
      </c>
      <c r="AW431" s="37">
        <v>19.7</v>
      </c>
      <c r="AX431" s="37">
        <v>1.53</v>
      </c>
      <c r="AY431" s="37">
        <v>198</v>
      </c>
      <c r="AZ431" s="37" t="s">
        <v>88</v>
      </c>
      <c r="BA431" s="48" t="s">
        <v>674</v>
      </c>
      <c r="BB431" s="56">
        <v>5.8999999999999997E-2</v>
      </c>
      <c r="BC431" s="56">
        <v>2.1000000000000001E-2</v>
      </c>
      <c r="BD431" s="44" t="s">
        <v>873</v>
      </c>
      <c r="BE431" s="43">
        <v>1.06</v>
      </c>
      <c r="BF431" s="56">
        <v>3.0000000000000001E-3</v>
      </c>
      <c r="BG431" s="56" t="s">
        <v>676</v>
      </c>
      <c r="BH431" s="44" t="s">
        <v>879</v>
      </c>
      <c r="BI431" s="56">
        <v>0.122</v>
      </c>
      <c r="BJ431" s="37">
        <v>10.4</v>
      </c>
      <c r="BK431" s="37">
        <v>61.8</v>
      </c>
      <c r="BL431" s="37">
        <v>214</v>
      </c>
      <c r="BM431" s="37">
        <v>217</v>
      </c>
      <c r="BN431" s="56">
        <v>1.25</v>
      </c>
      <c r="BO431" s="56">
        <v>0.43</v>
      </c>
      <c r="BP431" s="56">
        <v>0.27600000000000002</v>
      </c>
      <c r="BQ431" s="37" t="s">
        <v>88</v>
      </c>
      <c r="BR431" s="37" t="s">
        <v>88</v>
      </c>
      <c r="BS431" s="63">
        <v>0.03</v>
      </c>
      <c r="BT431" s="43">
        <f t="shared" si="18"/>
        <v>0</v>
      </c>
      <c r="BU431" s="43">
        <f t="shared" si="19"/>
        <v>0</v>
      </c>
      <c r="BV431" s="42">
        <v>44537</v>
      </c>
    </row>
    <row r="432" spans="1:76" s="47" customFormat="1" ht="30" customHeight="1" x14ac:dyDescent="0.2">
      <c r="A432" s="37">
        <v>2021</v>
      </c>
      <c r="B432" s="15" t="s">
        <v>532</v>
      </c>
      <c r="C432" s="15" t="s">
        <v>524</v>
      </c>
      <c r="D432" s="41">
        <v>736</v>
      </c>
      <c r="E432" s="63" t="s">
        <v>343</v>
      </c>
      <c r="F432" s="38" t="s">
        <v>288</v>
      </c>
      <c r="G432" s="37">
        <v>2</v>
      </c>
      <c r="H432" s="37" t="s">
        <v>79</v>
      </c>
      <c r="I432" s="37">
        <v>27</v>
      </c>
      <c r="J432" s="37" t="s">
        <v>685</v>
      </c>
      <c r="K432" s="37">
        <v>2703</v>
      </c>
      <c r="L432" s="37" t="s">
        <v>686</v>
      </c>
      <c r="M432" s="37" t="s">
        <v>234</v>
      </c>
      <c r="N432" s="37" t="s">
        <v>235</v>
      </c>
      <c r="O432" s="37" t="s">
        <v>687</v>
      </c>
      <c r="P432" s="37" t="s">
        <v>345</v>
      </c>
      <c r="Q432" s="37" t="s">
        <v>346</v>
      </c>
      <c r="R432" s="37" t="s">
        <v>688</v>
      </c>
      <c r="S432" s="42">
        <v>44516</v>
      </c>
      <c r="T432" s="65"/>
      <c r="U432" s="37">
        <v>0.73</v>
      </c>
      <c r="V432" s="43">
        <v>7.61</v>
      </c>
      <c r="W432" s="43"/>
      <c r="X432" s="43"/>
      <c r="Y432" s="37"/>
      <c r="Z432" s="37"/>
      <c r="AA432" s="66"/>
      <c r="AB432" s="37"/>
      <c r="AC432" s="37">
        <v>234</v>
      </c>
      <c r="AD432" s="37">
        <v>123</v>
      </c>
      <c r="AE432" s="48" t="s">
        <v>88</v>
      </c>
      <c r="AF432" s="44" t="s">
        <v>794</v>
      </c>
      <c r="AG432" s="44" t="s">
        <v>89</v>
      </c>
      <c r="AH432" s="37">
        <v>0.13100000000000001</v>
      </c>
      <c r="AI432" s="44" t="s">
        <v>710</v>
      </c>
      <c r="AJ432" s="37">
        <v>0.83096774193548395</v>
      </c>
      <c r="AK432" s="37">
        <v>2.65</v>
      </c>
      <c r="AL432" s="44" t="s">
        <v>885</v>
      </c>
      <c r="AM432" s="44" t="s">
        <v>690</v>
      </c>
      <c r="AN432" s="37">
        <v>6.66</v>
      </c>
      <c r="AO432" s="44">
        <v>3.5494117647058823</v>
      </c>
      <c r="AP432" s="56">
        <v>0.23</v>
      </c>
      <c r="AQ432" s="37" t="s">
        <v>89</v>
      </c>
      <c r="AR432" s="37" t="s">
        <v>88</v>
      </c>
      <c r="AS432" s="37" t="s">
        <v>88</v>
      </c>
      <c r="AT432" s="37" t="s">
        <v>88</v>
      </c>
      <c r="AU432" s="37" t="s">
        <v>88</v>
      </c>
      <c r="AV432" s="37" t="s">
        <v>672</v>
      </c>
      <c r="AW432" s="37">
        <v>15.3</v>
      </c>
      <c r="AX432" s="44" t="s">
        <v>673</v>
      </c>
      <c r="AY432" s="37">
        <v>153</v>
      </c>
      <c r="AZ432" s="37" t="s">
        <v>88</v>
      </c>
      <c r="BA432" s="48" t="s">
        <v>674</v>
      </c>
      <c r="BB432" s="56">
        <v>0.25900000000000001</v>
      </c>
      <c r="BC432" s="44" t="s">
        <v>873</v>
      </c>
      <c r="BD432" s="44" t="s">
        <v>873</v>
      </c>
      <c r="BE432" s="43">
        <v>4.76</v>
      </c>
      <c r="BF432" s="56">
        <v>0.03</v>
      </c>
      <c r="BG432" s="56">
        <v>0.53400000000000003</v>
      </c>
      <c r="BH432" s="44" t="s">
        <v>879</v>
      </c>
      <c r="BI432" s="56">
        <v>0.42899999999999999</v>
      </c>
      <c r="BJ432" s="37">
        <v>34.9</v>
      </c>
      <c r="BK432" s="37">
        <v>146</v>
      </c>
      <c r="BL432" s="37">
        <v>149</v>
      </c>
      <c r="BM432" s="37">
        <v>193</v>
      </c>
      <c r="BN432" s="56">
        <v>0.41399999999999998</v>
      </c>
      <c r="BO432" s="56">
        <v>8.5999999999999993E-2</v>
      </c>
      <c r="BP432" s="56">
        <v>0.02</v>
      </c>
      <c r="BQ432" s="37" t="s">
        <v>88</v>
      </c>
      <c r="BR432" s="37" t="s">
        <v>88</v>
      </c>
      <c r="BS432" s="56" t="s">
        <v>671</v>
      </c>
      <c r="BT432" s="43">
        <f t="shared" ref="BT432:BT437" si="20">+AD432*U432*(0.0036*T432)</f>
        <v>0</v>
      </c>
      <c r="BU432" s="43" t="e">
        <f t="shared" ref="BU432:BU437" si="21">+T432*U432*AL432*0.0036</f>
        <v>#VALUE!</v>
      </c>
      <c r="BV432" s="42">
        <v>44533</v>
      </c>
    </row>
    <row r="433" spans="1:74" s="47" customFormat="1" ht="30" customHeight="1" x14ac:dyDescent="0.2">
      <c r="A433" s="37">
        <v>2021</v>
      </c>
      <c r="B433" s="15" t="s">
        <v>532</v>
      </c>
      <c r="C433" s="15" t="s">
        <v>524</v>
      </c>
      <c r="D433" s="41">
        <v>736</v>
      </c>
      <c r="E433" s="63" t="s">
        <v>343</v>
      </c>
      <c r="F433" s="38" t="s">
        <v>288</v>
      </c>
      <c r="G433" s="37">
        <v>2</v>
      </c>
      <c r="H433" s="37" t="s">
        <v>79</v>
      </c>
      <c r="I433" s="37">
        <v>27</v>
      </c>
      <c r="J433" s="37" t="s">
        <v>685</v>
      </c>
      <c r="K433" s="37">
        <v>2703</v>
      </c>
      <c r="L433" s="37" t="s">
        <v>686</v>
      </c>
      <c r="M433" s="37" t="s">
        <v>234</v>
      </c>
      <c r="N433" s="37" t="s">
        <v>235</v>
      </c>
      <c r="O433" s="37" t="s">
        <v>687</v>
      </c>
      <c r="P433" s="37" t="s">
        <v>345</v>
      </c>
      <c r="Q433" s="37" t="s">
        <v>346</v>
      </c>
      <c r="R433" s="37" t="s">
        <v>688</v>
      </c>
      <c r="S433" s="42">
        <v>44517</v>
      </c>
      <c r="T433" s="65"/>
      <c r="U433" s="37">
        <v>1.71</v>
      </c>
      <c r="V433" s="43">
        <v>7.57</v>
      </c>
      <c r="W433" s="43"/>
      <c r="X433" s="43"/>
      <c r="Y433" s="37"/>
      <c r="Z433" s="37"/>
      <c r="AA433" s="66"/>
      <c r="AB433" s="37"/>
      <c r="AC433" s="37">
        <v>229</v>
      </c>
      <c r="AD433" s="37">
        <v>39</v>
      </c>
      <c r="AE433" s="48" t="s">
        <v>88</v>
      </c>
      <c r="AF433" s="44" t="s">
        <v>794</v>
      </c>
      <c r="AG433" s="44" t="s">
        <v>89</v>
      </c>
      <c r="AH433" s="37">
        <v>0.10100000000000001</v>
      </c>
      <c r="AI433" s="44" t="s">
        <v>710</v>
      </c>
      <c r="AJ433" s="37">
        <v>2.0096774193548388</v>
      </c>
      <c r="AK433" s="37">
        <v>9.1999999999999998E-2</v>
      </c>
      <c r="AL433" s="37">
        <v>256</v>
      </c>
      <c r="AM433" s="56">
        <v>0.3</v>
      </c>
      <c r="AN433" s="44" t="s">
        <v>871</v>
      </c>
      <c r="AO433" s="44" t="e">
        <v>#VALUE!</v>
      </c>
      <c r="AP433" s="44" t="s">
        <v>690</v>
      </c>
      <c r="AQ433" s="37" t="s">
        <v>89</v>
      </c>
      <c r="AR433" s="37" t="s">
        <v>88</v>
      </c>
      <c r="AS433" s="37" t="s">
        <v>88</v>
      </c>
      <c r="AT433" s="37" t="s">
        <v>88</v>
      </c>
      <c r="AU433" s="37" t="s">
        <v>88</v>
      </c>
      <c r="AV433" s="37" t="s">
        <v>672</v>
      </c>
      <c r="AW433" s="37">
        <v>11.1</v>
      </c>
      <c r="AX433" s="44" t="s">
        <v>673</v>
      </c>
      <c r="AY433" s="37">
        <v>152</v>
      </c>
      <c r="AZ433" s="37" t="s">
        <v>88</v>
      </c>
      <c r="BA433" s="48" t="s">
        <v>674</v>
      </c>
      <c r="BB433" s="56">
        <v>3.9E-2</v>
      </c>
      <c r="BC433" s="44" t="s">
        <v>873</v>
      </c>
      <c r="BD433" s="44" t="s">
        <v>873</v>
      </c>
      <c r="BE433" s="43">
        <v>40.299999999999997</v>
      </c>
      <c r="BF433" s="56">
        <v>7.5999999999999998E-2</v>
      </c>
      <c r="BG433" s="56" t="s">
        <v>676</v>
      </c>
      <c r="BH433" s="44" t="s">
        <v>879</v>
      </c>
      <c r="BI433" s="56">
        <v>7.0000000000000007E-2</v>
      </c>
      <c r="BJ433" s="37">
        <v>9.3800000000000008</v>
      </c>
      <c r="BK433" s="37">
        <v>106</v>
      </c>
      <c r="BL433" s="37">
        <v>203</v>
      </c>
      <c r="BM433" s="37">
        <v>278</v>
      </c>
      <c r="BN433" s="56">
        <v>0.434</v>
      </c>
      <c r="BO433" s="56">
        <v>7.5999999999999998E-2</v>
      </c>
      <c r="BP433" s="56">
        <v>0.05</v>
      </c>
      <c r="BQ433" s="37" t="s">
        <v>88</v>
      </c>
      <c r="BR433" s="37" t="s">
        <v>88</v>
      </c>
      <c r="BS433" s="56" t="s">
        <v>671</v>
      </c>
      <c r="BT433" s="43">
        <f t="shared" si="20"/>
        <v>0</v>
      </c>
      <c r="BU433" s="43">
        <f t="shared" si="21"/>
        <v>0</v>
      </c>
      <c r="BV433" s="42">
        <v>44536</v>
      </c>
    </row>
    <row r="434" spans="1:74" s="47" customFormat="1" ht="30" customHeight="1" x14ac:dyDescent="0.2">
      <c r="A434" s="37">
        <v>2021</v>
      </c>
      <c r="B434" s="15" t="s">
        <v>532</v>
      </c>
      <c r="C434" s="15" t="s">
        <v>524</v>
      </c>
      <c r="D434" s="41">
        <v>736</v>
      </c>
      <c r="E434" s="63" t="s">
        <v>343</v>
      </c>
      <c r="F434" s="38" t="s">
        <v>288</v>
      </c>
      <c r="G434" s="37">
        <v>2</v>
      </c>
      <c r="H434" s="37" t="s">
        <v>79</v>
      </c>
      <c r="I434" s="37">
        <v>27</v>
      </c>
      <c r="J434" s="37" t="s">
        <v>685</v>
      </c>
      <c r="K434" s="37">
        <v>2703</v>
      </c>
      <c r="L434" s="37" t="s">
        <v>686</v>
      </c>
      <c r="M434" s="37" t="s">
        <v>234</v>
      </c>
      <c r="N434" s="37" t="s">
        <v>235</v>
      </c>
      <c r="O434" s="37" t="s">
        <v>687</v>
      </c>
      <c r="P434" s="37" t="s">
        <v>345</v>
      </c>
      <c r="Q434" s="37" t="s">
        <v>346</v>
      </c>
      <c r="R434" s="37" t="s">
        <v>688</v>
      </c>
      <c r="S434" s="42">
        <v>44517</v>
      </c>
      <c r="T434" s="65"/>
      <c r="U434" s="37">
        <v>0.52</v>
      </c>
      <c r="V434" s="43">
        <v>8.51</v>
      </c>
      <c r="W434" s="43"/>
      <c r="X434" s="43"/>
      <c r="Y434" s="37"/>
      <c r="Z434" s="37"/>
      <c r="AA434" s="66"/>
      <c r="AB434" s="37"/>
      <c r="AC434" s="37">
        <v>174</v>
      </c>
      <c r="AD434" s="37">
        <v>35.6</v>
      </c>
      <c r="AE434" s="48" t="s">
        <v>88</v>
      </c>
      <c r="AF434" s="44" t="s">
        <v>794</v>
      </c>
      <c r="AG434" s="44" t="s">
        <v>89</v>
      </c>
      <c r="AH434" s="44" t="s">
        <v>794</v>
      </c>
      <c r="AI434" s="44" t="s">
        <v>710</v>
      </c>
      <c r="AJ434" s="37">
        <v>3.838709677419355</v>
      </c>
      <c r="AK434" s="37">
        <v>6.5000000000000002E-2</v>
      </c>
      <c r="AL434" s="37">
        <v>194</v>
      </c>
      <c r="AM434" s="56">
        <v>0.2</v>
      </c>
      <c r="AN434" s="37">
        <v>2.52</v>
      </c>
      <c r="AO434" s="44" t="e">
        <v>#VALUE!</v>
      </c>
      <c r="AP434" s="44" t="s">
        <v>690</v>
      </c>
      <c r="AQ434" s="37" t="s">
        <v>89</v>
      </c>
      <c r="AR434" s="37" t="s">
        <v>88</v>
      </c>
      <c r="AS434" s="37" t="s">
        <v>88</v>
      </c>
      <c r="AT434" s="37" t="s">
        <v>88</v>
      </c>
      <c r="AU434" s="37" t="s">
        <v>88</v>
      </c>
      <c r="AV434" s="37" t="s">
        <v>672</v>
      </c>
      <c r="AW434" s="37">
        <v>18.3</v>
      </c>
      <c r="AX434" s="37">
        <v>2.96</v>
      </c>
      <c r="AY434" s="37">
        <v>167</v>
      </c>
      <c r="AZ434" s="37" t="s">
        <v>88</v>
      </c>
      <c r="BA434" s="48">
        <v>3.0000000000000001E-3</v>
      </c>
      <c r="BB434" s="56">
        <v>2.14</v>
      </c>
      <c r="BC434" s="44" t="s">
        <v>873</v>
      </c>
      <c r="BD434" s="44" t="s">
        <v>873</v>
      </c>
      <c r="BE434" s="43">
        <v>31.7</v>
      </c>
      <c r="BF434" s="56">
        <v>0.36399999999999999</v>
      </c>
      <c r="BG434" s="56" t="s">
        <v>676</v>
      </c>
      <c r="BH434" s="44" t="s">
        <v>879</v>
      </c>
      <c r="BI434" s="56">
        <v>1.72</v>
      </c>
      <c r="BJ434" s="44" t="s">
        <v>757</v>
      </c>
      <c r="BK434" s="37">
        <v>148</v>
      </c>
      <c r="BL434" s="37">
        <v>25.3</v>
      </c>
      <c r="BM434" s="37">
        <v>40.5</v>
      </c>
      <c r="BN434" s="56">
        <v>0.38600000000000001</v>
      </c>
      <c r="BO434" s="56">
        <v>0.154</v>
      </c>
      <c r="BP434" s="56">
        <v>1.1000000000000001</v>
      </c>
      <c r="BQ434" s="37" t="s">
        <v>88</v>
      </c>
      <c r="BR434" s="37" t="s">
        <v>88</v>
      </c>
      <c r="BS434" s="56">
        <v>0.156</v>
      </c>
      <c r="BT434" s="43">
        <f t="shared" si="20"/>
        <v>0</v>
      </c>
      <c r="BU434" s="43">
        <f t="shared" si="21"/>
        <v>0</v>
      </c>
      <c r="BV434" s="42">
        <v>44536</v>
      </c>
    </row>
    <row r="435" spans="1:74" s="47" customFormat="1" ht="30" customHeight="1" x14ac:dyDescent="0.2">
      <c r="A435" s="37">
        <v>2021</v>
      </c>
      <c r="B435" s="15" t="s">
        <v>532</v>
      </c>
      <c r="C435" s="15" t="s">
        <v>524</v>
      </c>
      <c r="D435" s="41">
        <v>736</v>
      </c>
      <c r="E435" s="63" t="s">
        <v>343</v>
      </c>
      <c r="F435" s="38" t="s">
        <v>288</v>
      </c>
      <c r="G435" s="37">
        <v>2</v>
      </c>
      <c r="H435" s="37" t="s">
        <v>79</v>
      </c>
      <c r="I435" s="37">
        <v>27</v>
      </c>
      <c r="J435" s="37" t="s">
        <v>685</v>
      </c>
      <c r="K435" s="37">
        <v>2703</v>
      </c>
      <c r="L435" s="37" t="s">
        <v>686</v>
      </c>
      <c r="M435" s="37" t="s">
        <v>234</v>
      </c>
      <c r="N435" s="37" t="s">
        <v>235</v>
      </c>
      <c r="O435" s="37" t="s">
        <v>687</v>
      </c>
      <c r="P435" s="37" t="s">
        <v>345</v>
      </c>
      <c r="Q435" s="37" t="s">
        <v>346</v>
      </c>
      <c r="R435" s="37" t="s">
        <v>688</v>
      </c>
      <c r="S435" s="42">
        <v>44518</v>
      </c>
      <c r="T435" s="65"/>
      <c r="U435" s="37">
        <v>0.49</v>
      </c>
      <c r="V435" s="43">
        <v>10.6</v>
      </c>
      <c r="W435" s="43"/>
      <c r="X435" s="43"/>
      <c r="Y435" s="37"/>
      <c r="Z435" s="37"/>
      <c r="AA435" s="66"/>
      <c r="AB435" s="37"/>
      <c r="AC435" s="37">
        <v>651</v>
      </c>
      <c r="AD435" s="37">
        <v>310</v>
      </c>
      <c r="AE435" s="48" t="s">
        <v>88</v>
      </c>
      <c r="AF435" s="44" t="s">
        <v>794</v>
      </c>
      <c r="AG435" s="44" t="s">
        <v>89</v>
      </c>
      <c r="AH435" s="37">
        <v>0.53600000000000003</v>
      </c>
      <c r="AI435" s="44" t="s">
        <v>710</v>
      </c>
      <c r="AJ435" s="48" t="e">
        <v>#VALUE!</v>
      </c>
      <c r="AK435" s="44" t="s">
        <v>869</v>
      </c>
      <c r="AL435" s="37">
        <v>148</v>
      </c>
      <c r="AM435" s="56">
        <v>0.6</v>
      </c>
      <c r="AN435" s="37">
        <v>12.8</v>
      </c>
      <c r="AO435" s="44" t="e">
        <v>#VALUE!</v>
      </c>
      <c r="AP435" s="44" t="s">
        <v>690</v>
      </c>
      <c r="AQ435" s="37" t="s">
        <v>89</v>
      </c>
      <c r="AR435" s="37" t="s">
        <v>88</v>
      </c>
      <c r="AS435" s="37" t="s">
        <v>88</v>
      </c>
      <c r="AT435" s="37" t="s">
        <v>88</v>
      </c>
      <c r="AU435" s="37" t="s">
        <v>88</v>
      </c>
      <c r="AV435" s="37">
        <v>9.1999999999999998E-2</v>
      </c>
      <c r="AW435" s="37">
        <v>169</v>
      </c>
      <c r="AX435" s="37">
        <v>17.3</v>
      </c>
      <c r="AY435" s="37">
        <v>908</v>
      </c>
      <c r="AZ435" s="37" t="s">
        <v>88</v>
      </c>
      <c r="BA435" s="48">
        <v>4.0000000000000001E-3</v>
      </c>
      <c r="BB435" s="56">
        <v>0.89</v>
      </c>
      <c r="BC435" s="56">
        <v>0.19400000000000001</v>
      </c>
      <c r="BD435" s="44" t="s">
        <v>873</v>
      </c>
      <c r="BE435" s="43">
        <v>3.14</v>
      </c>
      <c r="BF435" s="56">
        <v>3.2000000000000001E-2</v>
      </c>
      <c r="BG435" s="56">
        <v>0.161</v>
      </c>
      <c r="BH435" s="44" t="s">
        <v>879</v>
      </c>
      <c r="BI435" s="56">
        <v>0.34499999999999997</v>
      </c>
      <c r="BJ435" s="44" t="s">
        <v>757</v>
      </c>
      <c r="BK435" s="37">
        <v>187</v>
      </c>
      <c r="BL435" s="37">
        <v>1028</v>
      </c>
      <c r="BM435" s="37">
        <v>1131</v>
      </c>
      <c r="BN435" s="56">
        <v>2.16</v>
      </c>
      <c r="BO435" s="56">
        <v>0.46600000000000003</v>
      </c>
      <c r="BP435" s="56">
        <v>0.24199999999999999</v>
      </c>
      <c r="BQ435" s="37" t="s">
        <v>88</v>
      </c>
      <c r="BR435" s="37" t="s">
        <v>88</v>
      </c>
      <c r="BS435" s="56">
        <v>2.5000000000000001E-2</v>
      </c>
      <c r="BT435" s="43">
        <f t="shared" si="20"/>
        <v>0</v>
      </c>
      <c r="BU435" s="43">
        <f t="shared" si="21"/>
        <v>0</v>
      </c>
      <c r="BV435" s="42">
        <v>44537</v>
      </c>
    </row>
    <row r="436" spans="1:74" s="47" customFormat="1" ht="30" customHeight="1" x14ac:dyDescent="0.2">
      <c r="A436" s="37">
        <v>2021</v>
      </c>
      <c r="B436" s="15" t="s">
        <v>532</v>
      </c>
      <c r="C436" s="15" t="s">
        <v>524</v>
      </c>
      <c r="D436" s="41">
        <v>736</v>
      </c>
      <c r="E436" s="63" t="s">
        <v>343</v>
      </c>
      <c r="F436" s="38" t="s">
        <v>288</v>
      </c>
      <c r="G436" s="37">
        <v>2</v>
      </c>
      <c r="H436" s="37" t="s">
        <v>79</v>
      </c>
      <c r="I436" s="37">
        <v>27</v>
      </c>
      <c r="J436" s="37" t="s">
        <v>685</v>
      </c>
      <c r="K436" s="37">
        <v>2703</v>
      </c>
      <c r="L436" s="37" t="s">
        <v>686</v>
      </c>
      <c r="M436" s="37" t="s">
        <v>234</v>
      </c>
      <c r="N436" s="37" t="s">
        <v>235</v>
      </c>
      <c r="O436" s="37" t="s">
        <v>687</v>
      </c>
      <c r="P436" s="37" t="s">
        <v>345</v>
      </c>
      <c r="Q436" s="37" t="s">
        <v>346</v>
      </c>
      <c r="R436" s="37" t="s">
        <v>688</v>
      </c>
      <c r="S436" s="42">
        <v>44519</v>
      </c>
      <c r="T436" s="65"/>
      <c r="U436" s="37">
        <v>0.20300000000000001</v>
      </c>
      <c r="V436" s="43">
        <v>7.69</v>
      </c>
      <c r="W436" s="43"/>
      <c r="X436" s="43"/>
      <c r="Y436" s="37"/>
      <c r="Z436" s="37"/>
      <c r="AA436" s="66"/>
      <c r="AB436" s="37"/>
      <c r="AC436" s="37">
        <v>139</v>
      </c>
      <c r="AD436" s="37">
        <v>108</v>
      </c>
      <c r="AE436" s="48" t="s">
        <v>88</v>
      </c>
      <c r="AF436" s="44" t="s">
        <v>794</v>
      </c>
      <c r="AG436" s="44" t="s">
        <v>89</v>
      </c>
      <c r="AH436" s="37">
        <v>0.11899999999999999</v>
      </c>
      <c r="AI436" s="44" t="s">
        <v>710</v>
      </c>
      <c r="AJ436" s="37">
        <v>5.9838709677419351</v>
      </c>
      <c r="AK436" s="37">
        <v>3.15</v>
      </c>
      <c r="AL436" s="37">
        <v>20</v>
      </c>
      <c r="AM436" s="44" t="s">
        <v>794</v>
      </c>
      <c r="AN436" s="37">
        <v>6.61</v>
      </c>
      <c r="AO436" s="44" t="e">
        <v>#VALUE!</v>
      </c>
      <c r="AP436" s="56">
        <v>0.21099999999999999</v>
      </c>
      <c r="AQ436" s="37" t="s">
        <v>89</v>
      </c>
      <c r="AR436" s="37" t="s">
        <v>88</v>
      </c>
      <c r="AS436" s="37" t="s">
        <v>88</v>
      </c>
      <c r="AT436" s="37" t="s">
        <v>88</v>
      </c>
      <c r="AU436" s="37" t="s">
        <v>88</v>
      </c>
      <c r="AV436" s="37">
        <v>0.22</v>
      </c>
      <c r="AW436" s="37">
        <v>26</v>
      </c>
      <c r="AX436" s="44" t="s">
        <v>673</v>
      </c>
      <c r="AY436" s="37">
        <v>181</v>
      </c>
      <c r="AZ436" s="37" t="s">
        <v>88</v>
      </c>
      <c r="BA436" s="48">
        <v>6.0000000000000001E-3</v>
      </c>
      <c r="BB436" s="56">
        <v>9.5000000000000001E-2</v>
      </c>
      <c r="BC436" s="56">
        <v>0.184</v>
      </c>
      <c r="BD436" s="44" t="s">
        <v>873</v>
      </c>
      <c r="BE436" s="56">
        <v>0.95799999999999996</v>
      </c>
      <c r="BF436" s="56">
        <v>4.8000000000000001E-2</v>
      </c>
      <c r="BG436" s="56" t="s">
        <v>676</v>
      </c>
      <c r="BH436" s="44" t="s">
        <v>879</v>
      </c>
      <c r="BI436" s="56">
        <v>0.115</v>
      </c>
      <c r="BJ436" s="37">
        <v>5.34</v>
      </c>
      <c r="BK436" s="37">
        <v>124</v>
      </c>
      <c r="BL436" s="37">
        <v>190</v>
      </c>
      <c r="BM436" s="37">
        <v>203</v>
      </c>
      <c r="BN436" s="56">
        <v>1.05</v>
      </c>
      <c r="BO436" s="56">
        <v>0.59599999999999997</v>
      </c>
      <c r="BP436" s="56">
        <v>0.46400000000000002</v>
      </c>
      <c r="BQ436" s="37" t="s">
        <v>88</v>
      </c>
      <c r="BR436" s="37" t="s">
        <v>88</v>
      </c>
      <c r="BS436" s="56" t="s">
        <v>671</v>
      </c>
      <c r="BT436" s="43">
        <f t="shared" si="20"/>
        <v>0</v>
      </c>
      <c r="BU436" s="43">
        <f t="shared" si="21"/>
        <v>0</v>
      </c>
      <c r="BV436" s="42">
        <v>44537</v>
      </c>
    </row>
    <row r="437" spans="1:74" s="47" customFormat="1" ht="30" customHeight="1" x14ac:dyDescent="0.2">
      <c r="A437" s="37">
        <v>2021</v>
      </c>
      <c r="B437" s="15" t="s">
        <v>532</v>
      </c>
      <c r="C437" s="15" t="s">
        <v>524</v>
      </c>
      <c r="D437" s="41">
        <v>736</v>
      </c>
      <c r="E437" s="63" t="s">
        <v>343</v>
      </c>
      <c r="F437" s="38" t="s">
        <v>288</v>
      </c>
      <c r="G437" s="37">
        <v>2</v>
      </c>
      <c r="H437" s="37" t="s">
        <v>79</v>
      </c>
      <c r="I437" s="37">
        <v>27</v>
      </c>
      <c r="J437" s="37" t="s">
        <v>685</v>
      </c>
      <c r="K437" s="37">
        <v>2703</v>
      </c>
      <c r="L437" s="37" t="s">
        <v>686</v>
      </c>
      <c r="M437" s="37" t="s">
        <v>234</v>
      </c>
      <c r="N437" s="37" t="s">
        <v>235</v>
      </c>
      <c r="O437" s="37" t="s">
        <v>687</v>
      </c>
      <c r="P437" s="37" t="s">
        <v>345</v>
      </c>
      <c r="Q437" s="37" t="s">
        <v>346</v>
      </c>
      <c r="R437" s="37" t="s">
        <v>688</v>
      </c>
      <c r="S437" s="42">
        <v>44520</v>
      </c>
      <c r="T437" s="65"/>
      <c r="U437" s="37">
        <v>0.42</v>
      </c>
      <c r="V437" s="43">
        <v>10.41</v>
      </c>
      <c r="W437" s="43"/>
      <c r="X437" s="43"/>
      <c r="Y437" s="37"/>
      <c r="Z437" s="37"/>
      <c r="AA437" s="66"/>
      <c r="AB437" s="37"/>
      <c r="AC437" s="37">
        <v>36.799999999999997</v>
      </c>
      <c r="AD437" s="37">
        <v>19.600000000000001</v>
      </c>
      <c r="AE437" s="48" t="s">
        <v>88</v>
      </c>
      <c r="AF437" s="44" t="s">
        <v>794</v>
      </c>
      <c r="AG437" s="44" t="s">
        <v>89</v>
      </c>
      <c r="AH437" s="37">
        <v>0.50900000000000001</v>
      </c>
      <c r="AI437" s="44" t="s">
        <v>710</v>
      </c>
      <c r="AJ437" s="37">
        <v>4.7193548387096769</v>
      </c>
      <c r="AK437" s="37">
        <v>9.6000000000000002E-2</v>
      </c>
      <c r="AL437" s="37">
        <v>42</v>
      </c>
      <c r="AM437" s="44" t="s">
        <v>794</v>
      </c>
      <c r="AN437" s="37">
        <v>2.72</v>
      </c>
      <c r="AO437" s="44" t="e">
        <v>#VALUE!</v>
      </c>
      <c r="AP437" s="44" t="s">
        <v>690</v>
      </c>
      <c r="AQ437" s="37" t="s">
        <v>89</v>
      </c>
      <c r="AR437" s="37" t="s">
        <v>88</v>
      </c>
      <c r="AS437" s="37" t="s">
        <v>88</v>
      </c>
      <c r="AT437" s="37" t="s">
        <v>88</v>
      </c>
      <c r="AU437" s="37" t="s">
        <v>88</v>
      </c>
      <c r="AV437" s="37" t="s">
        <v>672</v>
      </c>
      <c r="AW437" s="37">
        <v>19.2</v>
      </c>
      <c r="AX437" s="44" t="s">
        <v>673</v>
      </c>
      <c r="AY437" s="37">
        <v>33</v>
      </c>
      <c r="AZ437" s="37" t="s">
        <v>88</v>
      </c>
      <c r="BA437" s="48">
        <v>1.2E-2</v>
      </c>
      <c r="BB437" s="56">
        <v>0.183</v>
      </c>
      <c r="BC437" s="44" t="s">
        <v>873</v>
      </c>
      <c r="BD437" s="44" t="s">
        <v>873</v>
      </c>
      <c r="BE437" s="56">
        <v>1.46</v>
      </c>
      <c r="BF437" s="56">
        <v>4.0000000000000001E-3</v>
      </c>
      <c r="BG437" s="56" t="s">
        <v>676</v>
      </c>
      <c r="BH437" s="44" t="s">
        <v>879</v>
      </c>
      <c r="BI437" s="56">
        <v>0.151</v>
      </c>
      <c r="BJ437" s="44" t="s">
        <v>757</v>
      </c>
      <c r="BK437" s="37">
        <v>74</v>
      </c>
      <c r="BL437" s="37">
        <v>64.900000000000006</v>
      </c>
      <c r="BM437" s="37">
        <v>65.599999999999994</v>
      </c>
      <c r="BN437" s="56">
        <v>0.2</v>
      </c>
      <c r="BO437" s="56">
        <v>6.6000000000000003E-2</v>
      </c>
      <c r="BP437" s="56">
        <v>2.8000000000000001E-2</v>
      </c>
      <c r="BQ437" s="37" t="s">
        <v>88</v>
      </c>
      <c r="BR437" s="37" t="s">
        <v>88</v>
      </c>
      <c r="BS437" s="56" t="s">
        <v>671</v>
      </c>
      <c r="BT437" s="43">
        <f t="shared" si="20"/>
        <v>0</v>
      </c>
      <c r="BU437" s="43">
        <f t="shared" si="21"/>
        <v>0</v>
      </c>
      <c r="BV437" s="42">
        <v>44537</v>
      </c>
    </row>
  </sheetData>
  <autoFilter ref="A1:BV437" xr:uid="{00000000-0009-0000-0000-000000000000}"/>
  <phoneticPr fontId="11" type="noConversion"/>
  <dataValidations count="1">
    <dataValidation type="list" allowBlank="1" showErrorMessage="1" sqref="B181:B228 B284:B305 B308 B310:B317 B422" xr:uid="{00000000-0002-0000-0000-000000000000}">
      <formula1>Tipo</formula1>
    </dataValidation>
  </dataValidations>
  <pageMargins left="0.7" right="0.7" top="0.75" bottom="0.75" header="0" footer="0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384"/>
  <sheetViews>
    <sheetView workbookViewId="0">
      <selection activeCell="B406" sqref="B406"/>
    </sheetView>
  </sheetViews>
  <sheetFormatPr defaultColWidth="12.625" defaultRowHeight="15" customHeight="1" x14ac:dyDescent="0.2"/>
  <cols>
    <col min="1" max="1" width="9.375" customWidth="1"/>
    <col min="2" max="2" width="6.75" customWidth="1"/>
    <col min="3" max="11" width="9.375" customWidth="1"/>
  </cols>
  <sheetData>
    <row r="1" spans="2:2" ht="14.25" x14ac:dyDescent="0.2">
      <c r="B1" s="2" t="s">
        <v>1</v>
      </c>
    </row>
    <row r="2" spans="2:2" ht="14.25" x14ac:dyDescent="0.2">
      <c r="B2" s="7">
        <v>1</v>
      </c>
    </row>
    <row r="3" spans="2:2" ht="14.25" x14ac:dyDescent="0.2">
      <c r="B3" s="7">
        <v>1</v>
      </c>
    </row>
    <row r="4" spans="2:2" ht="14.25" x14ac:dyDescent="0.2">
      <c r="B4" s="7">
        <v>1</v>
      </c>
    </row>
    <row r="5" spans="2:2" ht="14.25" x14ac:dyDescent="0.2">
      <c r="B5" s="7">
        <v>1</v>
      </c>
    </row>
    <row r="6" spans="2:2" ht="14.25" x14ac:dyDescent="0.2">
      <c r="B6" s="7">
        <v>1</v>
      </c>
    </row>
    <row r="7" spans="2:2" ht="14.25" x14ac:dyDescent="0.2">
      <c r="B7" s="7">
        <v>1</v>
      </c>
    </row>
    <row r="8" spans="2:2" ht="14.25" x14ac:dyDescent="0.2">
      <c r="B8" s="16">
        <v>1</v>
      </c>
    </row>
    <row r="9" spans="2:2" ht="14.25" x14ac:dyDescent="0.2">
      <c r="B9" s="16">
        <v>1</v>
      </c>
    </row>
    <row r="10" spans="2:2" ht="14.25" x14ac:dyDescent="0.2">
      <c r="B10" s="7">
        <v>2</v>
      </c>
    </row>
    <row r="11" spans="2:2" ht="14.25" x14ac:dyDescent="0.2">
      <c r="B11" s="7">
        <v>2</v>
      </c>
    </row>
    <row r="12" spans="2:2" ht="14.25" x14ac:dyDescent="0.2">
      <c r="B12" s="7">
        <v>2</v>
      </c>
    </row>
    <row r="13" spans="2:2" ht="14.25" x14ac:dyDescent="0.2">
      <c r="B13" s="7">
        <v>2</v>
      </c>
    </row>
    <row r="14" spans="2:2" ht="14.25" x14ac:dyDescent="0.2">
      <c r="B14" s="7">
        <v>2</v>
      </c>
    </row>
    <row r="15" spans="2:2" ht="14.25" x14ac:dyDescent="0.2">
      <c r="B15" s="7">
        <v>2</v>
      </c>
    </row>
    <row r="16" spans="2:2" ht="14.25" x14ac:dyDescent="0.2">
      <c r="B16" s="16">
        <v>2</v>
      </c>
    </row>
    <row r="17" spans="2:2" ht="14.25" x14ac:dyDescent="0.2">
      <c r="B17" s="16">
        <v>2</v>
      </c>
    </row>
    <row r="18" spans="2:2" ht="14.25" x14ac:dyDescent="0.2">
      <c r="B18" s="7">
        <v>3</v>
      </c>
    </row>
    <row r="19" spans="2:2" ht="14.25" x14ac:dyDescent="0.2">
      <c r="B19" s="7">
        <v>3</v>
      </c>
    </row>
    <row r="20" spans="2:2" ht="14.25" x14ac:dyDescent="0.2">
      <c r="B20" s="7">
        <v>3</v>
      </c>
    </row>
    <row r="21" spans="2:2" ht="15.75" customHeight="1" x14ac:dyDescent="0.2">
      <c r="B21" s="7">
        <v>3</v>
      </c>
    </row>
    <row r="22" spans="2:2" ht="15.75" customHeight="1" x14ac:dyDescent="0.2">
      <c r="B22" s="7">
        <v>4</v>
      </c>
    </row>
    <row r="23" spans="2:2" ht="15.75" customHeight="1" x14ac:dyDescent="0.2">
      <c r="B23" s="7">
        <v>4</v>
      </c>
    </row>
    <row r="24" spans="2:2" ht="15.75" customHeight="1" x14ac:dyDescent="0.2">
      <c r="B24" s="7">
        <v>4</v>
      </c>
    </row>
    <row r="25" spans="2:2" ht="15.75" customHeight="1" x14ac:dyDescent="0.2">
      <c r="B25" s="7">
        <v>4</v>
      </c>
    </row>
    <row r="26" spans="2:2" ht="15.75" customHeight="1" x14ac:dyDescent="0.2">
      <c r="B26" s="7">
        <v>4</v>
      </c>
    </row>
    <row r="27" spans="2:2" ht="15.75" customHeight="1" x14ac:dyDescent="0.2">
      <c r="B27" s="7">
        <v>4</v>
      </c>
    </row>
    <row r="28" spans="2:2" ht="15.75" customHeight="1" x14ac:dyDescent="0.2">
      <c r="B28" s="16">
        <v>4</v>
      </c>
    </row>
    <row r="29" spans="2:2" ht="15.75" customHeight="1" x14ac:dyDescent="0.2">
      <c r="B29" s="16">
        <v>4</v>
      </c>
    </row>
    <row r="30" spans="2:2" ht="15.75" customHeight="1" x14ac:dyDescent="0.2">
      <c r="B30" s="7">
        <v>5</v>
      </c>
    </row>
    <row r="31" spans="2:2" ht="15.75" customHeight="1" x14ac:dyDescent="0.2">
      <c r="B31" s="7">
        <v>5</v>
      </c>
    </row>
    <row r="32" spans="2:2" ht="15.75" customHeight="1" x14ac:dyDescent="0.2">
      <c r="B32" s="7">
        <v>5</v>
      </c>
    </row>
    <row r="33" spans="2:2" ht="15.75" customHeight="1" x14ac:dyDescent="0.2">
      <c r="B33" s="7">
        <v>5</v>
      </c>
    </row>
    <row r="34" spans="2:2" ht="15.75" customHeight="1" x14ac:dyDescent="0.2">
      <c r="B34" s="7">
        <v>5</v>
      </c>
    </row>
    <row r="35" spans="2:2" ht="15.75" customHeight="1" x14ac:dyDescent="0.2">
      <c r="B35" s="7">
        <v>6</v>
      </c>
    </row>
    <row r="36" spans="2:2" ht="15.75" customHeight="1" x14ac:dyDescent="0.2">
      <c r="B36" s="7">
        <v>6</v>
      </c>
    </row>
    <row r="37" spans="2:2" ht="15.75" customHeight="1" x14ac:dyDescent="0.2">
      <c r="B37" s="7">
        <v>6</v>
      </c>
    </row>
    <row r="38" spans="2:2" ht="15.75" customHeight="1" x14ac:dyDescent="0.2">
      <c r="B38" s="7">
        <v>6</v>
      </c>
    </row>
    <row r="39" spans="2:2" ht="15.75" customHeight="1" x14ac:dyDescent="0.2">
      <c r="B39" s="7">
        <v>7</v>
      </c>
    </row>
    <row r="40" spans="2:2" ht="15.75" customHeight="1" x14ac:dyDescent="0.2">
      <c r="B40" s="7">
        <v>7</v>
      </c>
    </row>
    <row r="41" spans="2:2" ht="15.75" customHeight="1" x14ac:dyDescent="0.2">
      <c r="B41" s="7">
        <v>7</v>
      </c>
    </row>
    <row r="42" spans="2:2" ht="15.75" customHeight="1" x14ac:dyDescent="0.2">
      <c r="B42" s="7">
        <v>7</v>
      </c>
    </row>
    <row r="43" spans="2:2" ht="15.75" customHeight="1" x14ac:dyDescent="0.2">
      <c r="B43" s="7">
        <v>7</v>
      </c>
    </row>
    <row r="44" spans="2:2" ht="15.75" customHeight="1" x14ac:dyDescent="0.2">
      <c r="B44" s="7">
        <v>7</v>
      </c>
    </row>
    <row r="45" spans="2:2" ht="15.75" customHeight="1" x14ac:dyDescent="0.2">
      <c r="B45" s="16">
        <v>7</v>
      </c>
    </row>
    <row r="46" spans="2:2" ht="15.75" customHeight="1" x14ac:dyDescent="0.2">
      <c r="B46" s="33">
        <v>8</v>
      </c>
    </row>
    <row r="47" spans="2:2" ht="15.75" customHeight="1" x14ac:dyDescent="0.2">
      <c r="B47" s="33">
        <v>8</v>
      </c>
    </row>
    <row r="48" spans="2:2" ht="15.75" customHeight="1" x14ac:dyDescent="0.2">
      <c r="B48" s="33">
        <v>8</v>
      </c>
    </row>
    <row r="49" spans="2:2" ht="15.75" customHeight="1" x14ac:dyDescent="0.2">
      <c r="B49" s="7">
        <v>8</v>
      </c>
    </row>
    <row r="50" spans="2:2" ht="15.75" customHeight="1" x14ac:dyDescent="0.2">
      <c r="B50" s="7">
        <v>8</v>
      </c>
    </row>
    <row r="51" spans="2:2" ht="15.75" customHeight="1" x14ac:dyDescent="0.2">
      <c r="B51" s="7">
        <v>8</v>
      </c>
    </row>
    <row r="52" spans="2:2" ht="15.75" customHeight="1" x14ac:dyDescent="0.2">
      <c r="B52" s="16">
        <v>8</v>
      </c>
    </row>
    <row r="53" spans="2:2" ht="15.75" customHeight="1" x14ac:dyDescent="0.2">
      <c r="B53" s="34">
        <v>8</v>
      </c>
    </row>
    <row r="54" spans="2:2" ht="15.75" customHeight="1" x14ac:dyDescent="0.2">
      <c r="B54" s="34">
        <v>8</v>
      </c>
    </row>
    <row r="55" spans="2:2" ht="15.75" customHeight="1" x14ac:dyDescent="0.2">
      <c r="B55" s="7">
        <v>9</v>
      </c>
    </row>
    <row r="56" spans="2:2" ht="15.75" customHeight="1" x14ac:dyDescent="0.2">
      <c r="B56" s="7">
        <v>9</v>
      </c>
    </row>
    <row r="57" spans="2:2" ht="15.75" customHeight="1" x14ac:dyDescent="0.2">
      <c r="B57" s="7">
        <v>9</v>
      </c>
    </row>
    <row r="58" spans="2:2" ht="15.75" customHeight="1" x14ac:dyDescent="0.2">
      <c r="B58" s="7">
        <v>9</v>
      </c>
    </row>
    <row r="59" spans="2:2" ht="15.75" customHeight="1" x14ac:dyDescent="0.2">
      <c r="B59" s="16">
        <v>9</v>
      </c>
    </row>
    <row r="60" spans="2:2" ht="15.75" customHeight="1" x14ac:dyDescent="0.2">
      <c r="B60" s="33">
        <v>10</v>
      </c>
    </row>
    <row r="61" spans="2:2" ht="15.75" customHeight="1" x14ac:dyDescent="0.2">
      <c r="B61" s="33">
        <v>10</v>
      </c>
    </row>
    <row r="62" spans="2:2" ht="15.75" customHeight="1" x14ac:dyDescent="0.2">
      <c r="B62" s="7">
        <v>10</v>
      </c>
    </row>
    <row r="63" spans="2:2" ht="15.75" customHeight="1" x14ac:dyDescent="0.2">
      <c r="B63" s="7">
        <v>10</v>
      </c>
    </row>
    <row r="64" spans="2:2" ht="15.75" customHeight="1" x14ac:dyDescent="0.2">
      <c r="B64" s="34">
        <v>10</v>
      </c>
    </row>
    <row r="65" spans="2:2" ht="15.75" customHeight="1" x14ac:dyDescent="0.2">
      <c r="B65" s="33">
        <v>11</v>
      </c>
    </row>
    <row r="66" spans="2:2" ht="15.75" customHeight="1" x14ac:dyDescent="0.2">
      <c r="B66" s="33">
        <v>11</v>
      </c>
    </row>
    <row r="67" spans="2:2" ht="15.75" customHeight="1" x14ac:dyDescent="0.2">
      <c r="B67" s="7">
        <v>11</v>
      </c>
    </row>
    <row r="68" spans="2:2" ht="15.75" customHeight="1" x14ac:dyDescent="0.2">
      <c r="B68" s="7">
        <v>11</v>
      </c>
    </row>
    <row r="69" spans="2:2" ht="15.75" customHeight="1" x14ac:dyDescent="0.2">
      <c r="B69" s="16">
        <v>11</v>
      </c>
    </row>
    <row r="70" spans="2:2" ht="15.75" customHeight="1" x14ac:dyDescent="0.2">
      <c r="B70" s="33">
        <v>12</v>
      </c>
    </row>
    <row r="71" spans="2:2" ht="15.75" customHeight="1" x14ac:dyDescent="0.2">
      <c r="B71" s="33">
        <v>12</v>
      </c>
    </row>
    <row r="72" spans="2:2" ht="15.75" customHeight="1" x14ac:dyDescent="0.2">
      <c r="B72" s="33">
        <v>12</v>
      </c>
    </row>
    <row r="73" spans="2:2" ht="15.75" customHeight="1" x14ac:dyDescent="0.2">
      <c r="B73" s="7">
        <v>12</v>
      </c>
    </row>
    <row r="74" spans="2:2" ht="15.75" customHeight="1" x14ac:dyDescent="0.2">
      <c r="B74" s="7">
        <v>12</v>
      </c>
    </row>
    <row r="75" spans="2:2" ht="15.75" customHeight="1" x14ac:dyDescent="0.2">
      <c r="B75" s="16">
        <v>12</v>
      </c>
    </row>
    <row r="76" spans="2:2" ht="15.75" customHeight="1" x14ac:dyDescent="0.2">
      <c r="B76" s="33">
        <v>13</v>
      </c>
    </row>
    <row r="77" spans="2:2" ht="15.75" customHeight="1" x14ac:dyDescent="0.2">
      <c r="B77" s="33">
        <v>13</v>
      </c>
    </row>
    <row r="78" spans="2:2" ht="15.75" customHeight="1" x14ac:dyDescent="0.2">
      <c r="B78" s="7">
        <v>13</v>
      </c>
    </row>
    <row r="79" spans="2:2" ht="15.75" customHeight="1" x14ac:dyDescent="0.2">
      <c r="B79" s="33">
        <v>14</v>
      </c>
    </row>
    <row r="80" spans="2:2" ht="15.75" customHeight="1" x14ac:dyDescent="0.2">
      <c r="B80" s="7">
        <v>14</v>
      </c>
    </row>
    <row r="81" spans="2:2" ht="15.75" customHeight="1" x14ac:dyDescent="0.2">
      <c r="B81" s="33">
        <v>14</v>
      </c>
    </row>
    <row r="82" spans="2:2" ht="15.75" customHeight="1" x14ac:dyDescent="0.2">
      <c r="B82" s="16">
        <v>14</v>
      </c>
    </row>
    <row r="83" spans="2:2" ht="15.75" customHeight="1" x14ac:dyDescent="0.2">
      <c r="B83" s="33">
        <v>15</v>
      </c>
    </row>
    <row r="84" spans="2:2" ht="15.75" customHeight="1" x14ac:dyDescent="0.2">
      <c r="B84" s="33">
        <v>15</v>
      </c>
    </row>
    <row r="85" spans="2:2" ht="15.75" customHeight="1" x14ac:dyDescent="0.2">
      <c r="B85" s="33">
        <v>15</v>
      </c>
    </row>
    <row r="86" spans="2:2" ht="15.75" customHeight="1" x14ac:dyDescent="0.2">
      <c r="B86" s="7">
        <v>15</v>
      </c>
    </row>
    <row r="87" spans="2:2" ht="15.75" customHeight="1" x14ac:dyDescent="0.2">
      <c r="B87" s="33">
        <v>16</v>
      </c>
    </row>
    <row r="88" spans="2:2" ht="15.75" customHeight="1" x14ac:dyDescent="0.2">
      <c r="B88" s="33">
        <v>16</v>
      </c>
    </row>
    <row r="89" spans="2:2" ht="15.75" customHeight="1" x14ac:dyDescent="0.2">
      <c r="B89" s="7">
        <v>16</v>
      </c>
    </row>
    <row r="90" spans="2:2" ht="15.75" customHeight="1" x14ac:dyDescent="0.2">
      <c r="B90" s="33">
        <v>17</v>
      </c>
    </row>
    <row r="91" spans="2:2" ht="15.75" customHeight="1" x14ac:dyDescent="0.2">
      <c r="B91" s="33">
        <v>17</v>
      </c>
    </row>
    <row r="92" spans="2:2" ht="15.75" customHeight="1" x14ac:dyDescent="0.2">
      <c r="B92" s="33">
        <v>17</v>
      </c>
    </row>
    <row r="93" spans="2:2" ht="15.75" customHeight="1" x14ac:dyDescent="0.2">
      <c r="B93" s="7">
        <v>17</v>
      </c>
    </row>
    <row r="94" spans="2:2" ht="15.75" customHeight="1" x14ac:dyDescent="0.2">
      <c r="B94" s="33">
        <v>18</v>
      </c>
    </row>
    <row r="95" spans="2:2" ht="15.75" customHeight="1" x14ac:dyDescent="0.2">
      <c r="B95" s="33">
        <v>18</v>
      </c>
    </row>
    <row r="96" spans="2:2" ht="15.75" customHeight="1" x14ac:dyDescent="0.2">
      <c r="B96" s="33">
        <v>18</v>
      </c>
    </row>
    <row r="97" spans="2:2" ht="15.75" customHeight="1" x14ac:dyDescent="0.2">
      <c r="B97" s="7">
        <v>18</v>
      </c>
    </row>
    <row r="98" spans="2:2" ht="15.75" customHeight="1" x14ac:dyDescent="0.2">
      <c r="B98" s="33">
        <v>19</v>
      </c>
    </row>
    <row r="99" spans="2:2" ht="15.75" customHeight="1" x14ac:dyDescent="0.2">
      <c r="B99" s="33">
        <v>19</v>
      </c>
    </row>
    <row r="100" spans="2:2" ht="15.75" customHeight="1" x14ac:dyDescent="0.2">
      <c r="B100" s="7">
        <v>19</v>
      </c>
    </row>
    <row r="101" spans="2:2" ht="15.75" customHeight="1" x14ac:dyDescent="0.2">
      <c r="B101" s="33">
        <v>20</v>
      </c>
    </row>
    <row r="102" spans="2:2" ht="15.75" customHeight="1" x14ac:dyDescent="0.2">
      <c r="B102" s="33">
        <v>20</v>
      </c>
    </row>
    <row r="103" spans="2:2" ht="15.75" customHeight="1" x14ac:dyDescent="0.2">
      <c r="B103" s="33">
        <v>20</v>
      </c>
    </row>
    <row r="104" spans="2:2" ht="15.75" customHeight="1" x14ac:dyDescent="0.2">
      <c r="B104" s="7">
        <v>20</v>
      </c>
    </row>
    <row r="105" spans="2:2" ht="15.75" customHeight="1" x14ac:dyDescent="0.2">
      <c r="B105" s="7">
        <v>20</v>
      </c>
    </row>
    <row r="106" spans="2:2" ht="15.75" customHeight="1" x14ac:dyDescent="0.2">
      <c r="B106" s="16">
        <v>20</v>
      </c>
    </row>
    <row r="107" spans="2:2" ht="15.75" customHeight="1" x14ac:dyDescent="0.2">
      <c r="B107" s="16">
        <v>20</v>
      </c>
    </row>
    <row r="108" spans="2:2" ht="15.75" customHeight="1" x14ac:dyDescent="0.2">
      <c r="B108" s="7">
        <v>21</v>
      </c>
    </row>
    <row r="109" spans="2:2" ht="15.75" customHeight="1" x14ac:dyDescent="0.2">
      <c r="B109" s="33">
        <v>21</v>
      </c>
    </row>
    <row r="110" spans="2:2" ht="15.75" customHeight="1" x14ac:dyDescent="0.2">
      <c r="B110" s="7">
        <v>21</v>
      </c>
    </row>
    <row r="111" spans="2:2" ht="15.75" customHeight="1" x14ac:dyDescent="0.2">
      <c r="B111" s="7">
        <v>21</v>
      </c>
    </row>
    <row r="112" spans="2:2" ht="15.75" customHeight="1" x14ac:dyDescent="0.2">
      <c r="B112" s="16">
        <v>21</v>
      </c>
    </row>
    <row r="113" spans="2:2" ht="15.75" customHeight="1" x14ac:dyDescent="0.2">
      <c r="B113" s="16">
        <v>21</v>
      </c>
    </row>
    <row r="114" spans="2:2" ht="15.75" customHeight="1" x14ac:dyDescent="0.2">
      <c r="B114" s="16">
        <v>21</v>
      </c>
    </row>
    <row r="115" spans="2:2" ht="15.75" customHeight="1" x14ac:dyDescent="0.2">
      <c r="B115" s="33">
        <v>22</v>
      </c>
    </row>
    <row r="116" spans="2:2" ht="15.75" customHeight="1" x14ac:dyDescent="0.2">
      <c r="B116" s="33">
        <v>22</v>
      </c>
    </row>
    <row r="117" spans="2:2" ht="15.75" customHeight="1" x14ac:dyDescent="0.2">
      <c r="B117" s="7">
        <v>22</v>
      </c>
    </row>
    <row r="118" spans="2:2" ht="15.75" customHeight="1" x14ac:dyDescent="0.2">
      <c r="B118" s="16">
        <v>22</v>
      </c>
    </row>
    <row r="119" spans="2:2" ht="15.75" customHeight="1" x14ac:dyDescent="0.2">
      <c r="B119" s="35">
        <v>23</v>
      </c>
    </row>
    <row r="120" spans="2:2" ht="15.75" customHeight="1" x14ac:dyDescent="0.2">
      <c r="B120" s="35">
        <v>23</v>
      </c>
    </row>
    <row r="121" spans="2:2" ht="15.75" customHeight="1" x14ac:dyDescent="0.2">
      <c r="B121" s="35">
        <v>23</v>
      </c>
    </row>
    <row r="122" spans="2:2" ht="15.75" customHeight="1" x14ac:dyDescent="0.2">
      <c r="B122" s="7">
        <v>23</v>
      </c>
    </row>
    <row r="123" spans="2:2" ht="15.75" customHeight="1" x14ac:dyDescent="0.2">
      <c r="B123" s="36">
        <v>23</v>
      </c>
    </row>
    <row r="124" spans="2:2" ht="15.75" customHeight="1" x14ac:dyDescent="0.2">
      <c r="B124" s="16">
        <v>23</v>
      </c>
    </row>
    <row r="125" spans="2:2" ht="15.75" customHeight="1" x14ac:dyDescent="0.2">
      <c r="B125" s="33">
        <v>24</v>
      </c>
    </row>
    <row r="126" spans="2:2" ht="15.75" customHeight="1" x14ac:dyDescent="0.2">
      <c r="B126" s="33">
        <v>24</v>
      </c>
    </row>
    <row r="127" spans="2:2" ht="15.75" customHeight="1" x14ac:dyDescent="0.2">
      <c r="B127" s="7">
        <v>24</v>
      </c>
    </row>
    <row r="128" spans="2:2" ht="15.75" customHeight="1" x14ac:dyDescent="0.2">
      <c r="B128" s="7">
        <v>24</v>
      </c>
    </row>
    <row r="129" spans="2:2" ht="15.75" customHeight="1" x14ac:dyDescent="0.2">
      <c r="B129" s="16">
        <v>24</v>
      </c>
    </row>
    <row r="130" spans="2:2" ht="15.75" customHeight="1" x14ac:dyDescent="0.2">
      <c r="B130" s="16">
        <v>24</v>
      </c>
    </row>
    <row r="131" spans="2:2" ht="15.75" customHeight="1" x14ac:dyDescent="0.2">
      <c r="B131" s="33">
        <v>25</v>
      </c>
    </row>
    <row r="132" spans="2:2" ht="15.75" customHeight="1" x14ac:dyDescent="0.2">
      <c r="B132" s="33">
        <v>25</v>
      </c>
    </row>
    <row r="133" spans="2:2" ht="15.75" customHeight="1" x14ac:dyDescent="0.2">
      <c r="B133" s="7">
        <v>25</v>
      </c>
    </row>
    <row r="134" spans="2:2" ht="15.75" customHeight="1" x14ac:dyDescent="0.2">
      <c r="B134" s="7">
        <v>25</v>
      </c>
    </row>
    <row r="135" spans="2:2" ht="15.75" customHeight="1" x14ac:dyDescent="0.2">
      <c r="B135" s="7">
        <v>26</v>
      </c>
    </row>
    <row r="136" spans="2:2" ht="15.75" customHeight="1" x14ac:dyDescent="0.2">
      <c r="B136" s="33">
        <v>26</v>
      </c>
    </row>
    <row r="137" spans="2:2" ht="15.75" customHeight="1" x14ac:dyDescent="0.2">
      <c r="B137" s="7">
        <v>26</v>
      </c>
    </row>
    <row r="138" spans="2:2" ht="15.75" customHeight="1" x14ac:dyDescent="0.2">
      <c r="B138" s="7">
        <v>26</v>
      </c>
    </row>
    <row r="139" spans="2:2" ht="15.75" customHeight="1" x14ac:dyDescent="0.2">
      <c r="B139" s="16">
        <v>26</v>
      </c>
    </row>
    <row r="140" spans="2:2" ht="15.75" customHeight="1" x14ac:dyDescent="0.2">
      <c r="B140" s="33">
        <v>27</v>
      </c>
    </row>
    <row r="141" spans="2:2" ht="15.75" customHeight="1" x14ac:dyDescent="0.2">
      <c r="B141" s="33">
        <v>27</v>
      </c>
    </row>
    <row r="142" spans="2:2" ht="15.75" customHeight="1" x14ac:dyDescent="0.2">
      <c r="B142" s="7">
        <v>27</v>
      </c>
    </row>
    <row r="143" spans="2:2" ht="15.75" customHeight="1" x14ac:dyDescent="0.2">
      <c r="B143" s="33">
        <v>28</v>
      </c>
    </row>
    <row r="144" spans="2:2" ht="15.75" customHeight="1" x14ac:dyDescent="0.2">
      <c r="B144" s="33">
        <v>28</v>
      </c>
    </row>
    <row r="145" spans="2:2" ht="15.75" customHeight="1" x14ac:dyDescent="0.2">
      <c r="B145" s="7">
        <v>28</v>
      </c>
    </row>
    <row r="146" spans="2:2" ht="15.75" customHeight="1" x14ac:dyDescent="0.2">
      <c r="B146" s="33">
        <v>29</v>
      </c>
    </row>
    <row r="147" spans="2:2" ht="15.75" customHeight="1" x14ac:dyDescent="0.2">
      <c r="B147" s="33">
        <v>29</v>
      </c>
    </row>
    <row r="148" spans="2:2" ht="15.75" customHeight="1" x14ac:dyDescent="0.2">
      <c r="B148" s="32">
        <v>29</v>
      </c>
    </row>
    <row r="149" spans="2:2" ht="15.75" customHeight="1" x14ac:dyDescent="0.2">
      <c r="B149" s="16">
        <v>29</v>
      </c>
    </row>
    <row r="150" spans="2:2" ht="15.75" customHeight="1" x14ac:dyDescent="0.2">
      <c r="B150" s="33">
        <v>30</v>
      </c>
    </row>
    <row r="151" spans="2:2" ht="15.75" customHeight="1" x14ac:dyDescent="0.2">
      <c r="B151" s="33">
        <v>30</v>
      </c>
    </row>
    <row r="152" spans="2:2" ht="15.75" customHeight="1" x14ac:dyDescent="0.2">
      <c r="B152" s="16">
        <v>30</v>
      </c>
    </row>
    <row r="153" spans="2:2" ht="15.75" customHeight="1" x14ac:dyDescent="0.2">
      <c r="B153" s="35">
        <v>31</v>
      </c>
    </row>
    <row r="154" spans="2:2" ht="15.75" customHeight="1" x14ac:dyDescent="0.2">
      <c r="B154" s="33">
        <v>31</v>
      </c>
    </row>
    <row r="155" spans="2:2" ht="15.75" customHeight="1" x14ac:dyDescent="0.2">
      <c r="B155" s="35">
        <v>31</v>
      </c>
    </row>
    <row r="156" spans="2:2" ht="15.75" customHeight="1" x14ac:dyDescent="0.2">
      <c r="B156" s="16">
        <v>31</v>
      </c>
    </row>
    <row r="157" spans="2:2" ht="15.75" customHeight="1" x14ac:dyDescent="0.2">
      <c r="B157" s="33">
        <v>32</v>
      </c>
    </row>
    <row r="158" spans="2:2" ht="15.75" customHeight="1" x14ac:dyDescent="0.2">
      <c r="B158" s="33">
        <v>32</v>
      </c>
    </row>
    <row r="159" spans="2:2" ht="15.75" customHeight="1" x14ac:dyDescent="0.2">
      <c r="B159" s="16">
        <v>32</v>
      </c>
    </row>
    <row r="160" spans="2:2" ht="15.75" customHeight="1" x14ac:dyDescent="0.2">
      <c r="B160" s="35">
        <v>33</v>
      </c>
    </row>
    <row r="161" spans="2:2" ht="15.75" customHeight="1" x14ac:dyDescent="0.2">
      <c r="B161" s="33">
        <v>33</v>
      </c>
    </row>
    <row r="162" spans="2:2" ht="15.75" customHeight="1" x14ac:dyDescent="0.2">
      <c r="B162" s="36">
        <v>33</v>
      </c>
    </row>
    <row r="163" spans="2:2" ht="15.75" customHeight="1" x14ac:dyDescent="0.2">
      <c r="B163" s="16">
        <v>33</v>
      </c>
    </row>
    <row r="164" spans="2:2" ht="15.75" customHeight="1" x14ac:dyDescent="0.2">
      <c r="B164" s="35">
        <v>34</v>
      </c>
    </row>
    <row r="165" spans="2:2" ht="15.75" customHeight="1" x14ac:dyDescent="0.2">
      <c r="B165" s="33">
        <v>34</v>
      </c>
    </row>
    <row r="166" spans="2:2" ht="15.75" customHeight="1" x14ac:dyDescent="0.2">
      <c r="B166" s="35">
        <v>34</v>
      </c>
    </row>
    <row r="167" spans="2:2" ht="15.75" customHeight="1" x14ac:dyDescent="0.2">
      <c r="B167" s="16">
        <v>34</v>
      </c>
    </row>
    <row r="168" spans="2:2" ht="15.75" customHeight="1" x14ac:dyDescent="0.2">
      <c r="B168" s="33">
        <v>35</v>
      </c>
    </row>
    <row r="169" spans="2:2" ht="15.75" customHeight="1" x14ac:dyDescent="0.2">
      <c r="B169" s="7">
        <v>35</v>
      </c>
    </row>
    <row r="170" spans="2:2" ht="15.75" customHeight="1" x14ac:dyDescent="0.2">
      <c r="B170" s="34">
        <v>35</v>
      </c>
    </row>
    <row r="171" spans="2:2" ht="15.75" customHeight="1" x14ac:dyDescent="0.2">
      <c r="B171" s="16">
        <v>35</v>
      </c>
    </row>
    <row r="172" spans="2:2" ht="15.75" customHeight="1" x14ac:dyDescent="0.2">
      <c r="B172" s="35">
        <v>36</v>
      </c>
    </row>
    <row r="173" spans="2:2" ht="15.75" customHeight="1" x14ac:dyDescent="0.2">
      <c r="B173" s="33">
        <v>36</v>
      </c>
    </row>
    <row r="174" spans="2:2" ht="15.75" customHeight="1" x14ac:dyDescent="0.2">
      <c r="B174" s="36">
        <v>36</v>
      </c>
    </row>
    <row r="175" spans="2:2" ht="15.75" customHeight="1" x14ac:dyDescent="0.2">
      <c r="B175" s="35">
        <v>37</v>
      </c>
    </row>
    <row r="176" spans="2:2" ht="15.75" customHeight="1" x14ac:dyDescent="0.2">
      <c r="B176" s="35">
        <v>37</v>
      </c>
    </row>
    <row r="177" spans="2:2" ht="15.75" customHeight="1" x14ac:dyDescent="0.2">
      <c r="B177" s="16">
        <v>37</v>
      </c>
    </row>
    <row r="178" spans="2:2" ht="15.75" customHeight="1" x14ac:dyDescent="0.2">
      <c r="B178" s="35">
        <v>38</v>
      </c>
    </row>
    <row r="179" spans="2:2" ht="15.75" customHeight="1" x14ac:dyDescent="0.2">
      <c r="B179" s="16">
        <v>38</v>
      </c>
    </row>
    <row r="180" spans="2:2" ht="15.75" customHeight="1" x14ac:dyDescent="0.2">
      <c r="B180" s="35">
        <v>39</v>
      </c>
    </row>
    <row r="181" spans="2:2" ht="15.75" customHeight="1" x14ac:dyDescent="0.2">
      <c r="B181" s="33">
        <v>39</v>
      </c>
    </row>
    <row r="182" spans="2:2" ht="15.75" customHeight="1" x14ac:dyDescent="0.2">
      <c r="B182" s="35">
        <v>39</v>
      </c>
    </row>
    <row r="183" spans="2:2" ht="15.75" customHeight="1" x14ac:dyDescent="0.2">
      <c r="B183" s="16">
        <v>39</v>
      </c>
    </row>
    <row r="184" spans="2:2" ht="15.75" customHeight="1" x14ac:dyDescent="0.2">
      <c r="B184" s="33">
        <v>40</v>
      </c>
    </row>
    <row r="185" spans="2:2" ht="15.75" customHeight="1" x14ac:dyDescent="0.2">
      <c r="B185" s="33">
        <v>40</v>
      </c>
    </row>
    <row r="186" spans="2:2" ht="15.75" customHeight="1" x14ac:dyDescent="0.2">
      <c r="B186" s="16">
        <v>40</v>
      </c>
    </row>
    <row r="187" spans="2:2" ht="15.75" customHeight="1" x14ac:dyDescent="0.2">
      <c r="B187" s="33">
        <v>41</v>
      </c>
    </row>
    <row r="188" spans="2:2" ht="15.75" customHeight="1" x14ac:dyDescent="0.2">
      <c r="B188" s="7">
        <v>41</v>
      </c>
    </row>
    <row r="189" spans="2:2" ht="15.75" customHeight="1" x14ac:dyDescent="0.2">
      <c r="B189" s="7">
        <v>42</v>
      </c>
    </row>
    <row r="190" spans="2:2" ht="15.75" customHeight="1" x14ac:dyDescent="0.2">
      <c r="B190" s="33">
        <v>42</v>
      </c>
    </row>
    <row r="191" spans="2:2" ht="15.75" customHeight="1" x14ac:dyDescent="0.2">
      <c r="B191" s="16">
        <v>42</v>
      </c>
    </row>
    <row r="192" spans="2:2" ht="15.75" customHeight="1" x14ac:dyDescent="0.2">
      <c r="B192" s="7">
        <v>43</v>
      </c>
    </row>
    <row r="193" spans="2:2" ht="15.75" customHeight="1" x14ac:dyDescent="0.2">
      <c r="B193" s="33">
        <v>43</v>
      </c>
    </row>
    <row r="194" spans="2:2" ht="15.75" customHeight="1" x14ac:dyDescent="0.2">
      <c r="B194" s="7">
        <v>43</v>
      </c>
    </row>
    <row r="195" spans="2:2" ht="15.75" customHeight="1" x14ac:dyDescent="0.2">
      <c r="B195" s="16">
        <v>43</v>
      </c>
    </row>
    <row r="196" spans="2:2" ht="15.75" customHeight="1" x14ac:dyDescent="0.2">
      <c r="B196" s="7">
        <v>44</v>
      </c>
    </row>
    <row r="197" spans="2:2" ht="15.75" customHeight="1" x14ac:dyDescent="0.2">
      <c r="B197" s="33">
        <v>44</v>
      </c>
    </row>
    <row r="198" spans="2:2" ht="15.75" customHeight="1" x14ac:dyDescent="0.2">
      <c r="B198" s="7">
        <v>44</v>
      </c>
    </row>
    <row r="199" spans="2:2" ht="15.75" customHeight="1" x14ac:dyDescent="0.2">
      <c r="B199" s="7">
        <v>45</v>
      </c>
    </row>
    <row r="200" spans="2:2" ht="15.75" customHeight="1" x14ac:dyDescent="0.2">
      <c r="B200" s="7">
        <v>45</v>
      </c>
    </row>
    <row r="201" spans="2:2" ht="15.75" customHeight="1" x14ac:dyDescent="0.2">
      <c r="B201" s="35">
        <v>45</v>
      </c>
    </row>
    <row r="202" spans="2:2" ht="15.75" customHeight="1" x14ac:dyDescent="0.2">
      <c r="B202" s="7">
        <v>46</v>
      </c>
    </row>
    <row r="203" spans="2:2" ht="15.75" customHeight="1" x14ac:dyDescent="0.2">
      <c r="B203" s="16">
        <v>46</v>
      </c>
    </row>
    <row r="204" spans="2:2" ht="15.75" customHeight="1" x14ac:dyDescent="0.2">
      <c r="B204" s="7">
        <v>47</v>
      </c>
    </row>
    <row r="205" spans="2:2" ht="15.75" customHeight="1" x14ac:dyDescent="0.2">
      <c r="B205" s="7">
        <v>48</v>
      </c>
    </row>
    <row r="206" spans="2:2" ht="15.75" customHeight="1" x14ac:dyDescent="0.2">
      <c r="B206" s="16">
        <v>48</v>
      </c>
    </row>
    <row r="207" spans="2:2" ht="15.75" customHeight="1" x14ac:dyDescent="0.2">
      <c r="B207" s="7">
        <v>49</v>
      </c>
    </row>
    <row r="208" spans="2:2" ht="15.75" customHeight="1" x14ac:dyDescent="0.2">
      <c r="B208" s="16">
        <v>49</v>
      </c>
    </row>
    <row r="209" spans="2:2" ht="15.75" customHeight="1" x14ac:dyDescent="0.2">
      <c r="B209" s="7">
        <v>50</v>
      </c>
    </row>
    <row r="210" spans="2:2" ht="15.75" customHeight="1" x14ac:dyDescent="0.2">
      <c r="B210" s="16">
        <v>50</v>
      </c>
    </row>
    <row r="211" spans="2:2" ht="15.75" customHeight="1" x14ac:dyDescent="0.2">
      <c r="B211" s="7">
        <v>51</v>
      </c>
    </row>
    <row r="212" spans="2:2" ht="15.75" customHeight="1" x14ac:dyDescent="0.2">
      <c r="B212" s="7">
        <v>52</v>
      </c>
    </row>
    <row r="213" spans="2:2" ht="15.75" customHeight="1" x14ac:dyDescent="0.2">
      <c r="B213" s="7">
        <v>53</v>
      </c>
    </row>
    <row r="214" spans="2:2" ht="15.75" customHeight="1" x14ac:dyDescent="0.2">
      <c r="B214" s="7">
        <v>54</v>
      </c>
    </row>
    <row r="215" spans="2:2" ht="15.75" customHeight="1" x14ac:dyDescent="0.2">
      <c r="B215" s="16">
        <v>54</v>
      </c>
    </row>
    <row r="216" spans="2:2" ht="15.75" customHeight="1" x14ac:dyDescent="0.2">
      <c r="B216" s="7">
        <v>55</v>
      </c>
    </row>
    <row r="217" spans="2:2" ht="15.75" customHeight="1" x14ac:dyDescent="0.2">
      <c r="B217" s="16">
        <v>55</v>
      </c>
    </row>
    <row r="218" spans="2:2" ht="15.75" customHeight="1" x14ac:dyDescent="0.2">
      <c r="B218" s="7">
        <v>56</v>
      </c>
    </row>
    <row r="219" spans="2:2" ht="15.75" customHeight="1" x14ac:dyDescent="0.2">
      <c r="B219" s="7">
        <v>57</v>
      </c>
    </row>
    <row r="220" spans="2:2" ht="15.75" customHeight="1" x14ac:dyDescent="0.2">
      <c r="B220" s="7">
        <v>58</v>
      </c>
    </row>
    <row r="221" spans="2:2" ht="15.75" customHeight="1" x14ac:dyDescent="0.2">
      <c r="B221" s="7">
        <v>59</v>
      </c>
    </row>
    <row r="222" spans="2:2" ht="15.75" customHeight="1" x14ac:dyDescent="0.2">
      <c r="B222" s="7">
        <v>60</v>
      </c>
    </row>
    <row r="223" spans="2:2" ht="15.75" customHeight="1" x14ac:dyDescent="0.2">
      <c r="B223" s="7">
        <v>61</v>
      </c>
    </row>
    <row r="224" spans="2:2" ht="15.75" customHeight="1" x14ac:dyDescent="0.2">
      <c r="B224" s="16">
        <v>61</v>
      </c>
    </row>
    <row r="225" spans="2:2" ht="15.75" customHeight="1" x14ac:dyDescent="0.2">
      <c r="B225" s="7">
        <v>62</v>
      </c>
    </row>
    <row r="226" spans="2:2" ht="15.75" customHeight="1" x14ac:dyDescent="0.2">
      <c r="B226" s="7">
        <v>63</v>
      </c>
    </row>
    <row r="227" spans="2:2" ht="15.75" customHeight="1" x14ac:dyDescent="0.2">
      <c r="B227" s="7">
        <v>64</v>
      </c>
    </row>
    <row r="228" spans="2:2" ht="15.75" customHeight="1" x14ac:dyDescent="0.2">
      <c r="B228" s="7">
        <v>66</v>
      </c>
    </row>
    <row r="229" spans="2:2" ht="15.75" customHeight="1" x14ac:dyDescent="0.2">
      <c r="B229" s="7">
        <v>67</v>
      </c>
    </row>
    <row r="230" spans="2:2" ht="15.75" customHeight="1" x14ac:dyDescent="0.2">
      <c r="B230" s="7">
        <v>68</v>
      </c>
    </row>
    <row r="231" spans="2:2" ht="15.75" customHeight="1" x14ac:dyDescent="0.2">
      <c r="B231" s="7">
        <v>69</v>
      </c>
    </row>
    <row r="232" spans="2:2" ht="15.75" customHeight="1" x14ac:dyDescent="0.2">
      <c r="B232" s="7">
        <v>70</v>
      </c>
    </row>
    <row r="233" spans="2:2" ht="15.75" customHeight="1" x14ac:dyDescent="0.2">
      <c r="B233" s="7">
        <v>71</v>
      </c>
    </row>
    <row r="234" spans="2:2" ht="15.75" customHeight="1" x14ac:dyDescent="0.2">
      <c r="B234" s="7">
        <v>72</v>
      </c>
    </row>
    <row r="235" spans="2:2" ht="15.75" customHeight="1" x14ac:dyDescent="0.2">
      <c r="B235" s="7">
        <v>73</v>
      </c>
    </row>
    <row r="236" spans="2:2" ht="15.75" customHeight="1" x14ac:dyDescent="0.2">
      <c r="B236" s="7">
        <v>74</v>
      </c>
    </row>
    <row r="237" spans="2:2" ht="15.75" customHeight="1" x14ac:dyDescent="0.2">
      <c r="B237" s="7">
        <v>75</v>
      </c>
    </row>
    <row r="238" spans="2:2" ht="15.75" customHeight="1" x14ac:dyDescent="0.2">
      <c r="B238" s="7">
        <v>76</v>
      </c>
    </row>
    <row r="239" spans="2:2" ht="15.75" customHeight="1" x14ac:dyDescent="0.2">
      <c r="B239" s="7">
        <v>77</v>
      </c>
    </row>
    <row r="240" spans="2:2" ht="15.75" customHeight="1" x14ac:dyDescent="0.2">
      <c r="B240" s="7">
        <v>78</v>
      </c>
    </row>
    <row r="241" spans="2:2" ht="15.75" customHeight="1" x14ac:dyDescent="0.2">
      <c r="B241" s="7">
        <v>79</v>
      </c>
    </row>
    <row r="242" spans="2:2" ht="15.75" customHeight="1" x14ac:dyDescent="0.2">
      <c r="B242" s="7">
        <v>80</v>
      </c>
    </row>
    <row r="243" spans="2:2" ht="15.75" customHeight="1" x14ac:dyDescent="0.2">
      <c r="B243" s="7">
        <v>81</v>
      </c>
    </row>
    <row r="244" spans="2:2" ht="15.75" customHeight="1" x14ac:dyDescent="0.2">
      <c r="B244" s="16">
        <v>81</v>
      </c>
    </row>
    <row r="245" spans="2:2" ht="15.75" customHeight="1" x14ac:dyDescent="0.2">
      <c r="B245" s="7">
        <v>82</v>
      </c>
    </row>
    <row r="246" spans="2:2" ht="15.75" customHeight="1" x14ac:dyDescent="0.2">
      <c r="B246" s="7">
        <v>83</v>
      </c>
    </row>
    <row r="247" spans="2:2" ht="15.75" customHeight="1" x14ac:dyDescent="0.2">
      <c r="B247" s="7">
        <v>84</v>
      </c>
    </row>
    <row r="248" spans="2:2" ht="15.75" customHeight="1" x14ac:dyDescent="0.2">
      <c r="B248" s="7">
        <v>85</v>
      </c>
    </row>
    <row r="249" spans="2:2" ht="15.75" customHeight="1" x14ac:dyDescent="0.2">
      <c r="B249" s="7">
        <v>86</v>
      </c>
    </row>
    <row r="250" spans="2:2" ht="15.75" customHeight="1" x14ac:dyDescent="0.2">
      <c r="B250" s="16">
        <v>86</v>
      </c>
    </row>
    <row r="251" spans="2:2" ht="15.75" customHeight="1" x14ac:dyDescent="0.2">
      <c r="B251" s="7">
        <v>87</v>
      </c>
    </row>
    <row r="252" spans="2:2" ht="15.75" customHeight="1" x14ac:dyDescent="0.2">
      <c r="B252" s="16">
        <v>87</v>
      </c>
    </row>
    <row r="253" spans="2:2" ht="15.75" customHeight="1" x14ac:dyDescent="0.2">
      <c r="B253" s="7">
        <v>88</v>
      </c>
    </row>
    <row r="254" spans="2:2" ht="15.75" customHeight="1" x14ac:dyDescent="0.2">
      <c r="B254" s="16">
        <v>88</v>
      </c>
    </row>
    <row r="255" spans="2:2" ht="15.75" customHeight="1" x14ac:dyDescent="0.2">
      <c r="B255" s="7">
        <v>89</v>
      </c>
    </row>
    <row r="256" spans="2:2" ht="15.75" customHeight="1" x14ac:dyDescent="0.2">
      <c r="B256" s="7">
        <v>90</v>
      </c>
    </row>
    <row r="257" spans="2:2" ht="15.75" customHeight="1" x14ac:dyDescent="0.2">
      <c r="B257" s="16">
        <v>90</v>
      </c>
    </row>
    <row r="258" spans="2:2" ht="15.75" customHeight="1" x14ac:dyDescent="0.2">
      <c r="B258" s="7">
        <v>91</v>
      </c>
    </row>
    <row r="259" spans="2:2" ht="15.75" customHeight="1" x14ac:dyDescent="0.2">
      <c r="B259" s="16">
        <v>91</v>
      </c>
    </row>
    <row r="260" spans="2:2" ht="15.75" customHeight="1" x14ac:dyDescent="0.2">
      <c r="B260" s="16">
        <v>91</v>
      </c>
    </row>
    <row r="261" spans="2:2" ht="15.75" customHeight="1" x14ac:dyDescent="0.2">
      <c r="B261" s="16">
        <v>91</v>
      </c>
    </row>
    <row r="262" spans="2:2" ht="15.75" customHeight="1" x14ac:dyDescent="0.2">
      <c r="B262" s="7">
        <v>92</v>
      </c>
    </row>
    <row r="263" spans="2:2" ht="15.75" customHeight="1" x14ac:dyDescent="0.2">
      <c r="B263" s="16">
        <v>92</v>
      </c>
    </row>
    <row r="264" spans="2:2" ht="15.75" customHeight="1" x14ac:dyDescent="0.2">
      <c r="B264" s="16">
        <v>92</v>
      </c>
    </row>
    <row r="265" spans="2:2" ht="15.75" customHeight="1" x14ac:dyDescent="0.2">
      <c r="B265" s="16">
        <v>92</v>
      </c>
    </row>
    <row r="266" spans="2:2" ht="15.75" customHeight="1" x14ac:dyDescent="0.2">
      <c r="B266" s="7">
        <v>93</v>
      </c>
    </row>
    <row r="267" spans="2:2" ht="15.75" customHeight="1" x14ac:dyDescent="0.2">
      <c r="B267" s="7">
        <v>94</v>
      </c>
    </row>
    <row r="268" spans="2:2" ht="15.75" customHeight="1" x14ac:dyDescent="0.2">
      <c r="B268" s="7">
        <v>95</v>
      </c>
    </row>
    <row r="269" spans="2:2" ht="15.75" customHeight="1" x14ac:dyDescent="0.2">
      <c r="B269" s="7">
        <v>96</v>
      </c>
    </row>
    <row r="270" spans="2:2" ht="15.75" customHeight="1" x14ac:dyDescent="0.2">
      <c r="B270" s="7">
        <v>97</v>
      </c>
    </row>
    <row r="271" spans="2:2" ht="15.75" customHeight="1" x14ac:dyDescent="0.2">
      <c r="B271" s="7">
        <v>98</v>
      </c>
    </row>
    <row r="272" spans="2:2" ht="15.75" customHeight="1" x14ac:dyDescent="0.2">
      <c r="B272" s="7">
        <v>99</v>
      </c>
    </row>
    <row r="273" spans="2:2" ht="15.75" customHeight="1" x14ac:dyDescent="0.2">
      <c r="B273" s="7">
        <v>100</v>
      </c>
    </row>
    <row r="274" spans="2:2" ht="15.75" customHeight="1" x14ac:dyDescent="0.2">
      <c r="B274" s="7">
        <v>101</v>
      </c>
    </row>
    <row r="275" spans="2:2" ht="15.75" customHeight="1" x14ac:dyDescent="0.2">
      <c r="B275" s="7">
        <v>102</v>
      </c>
    </row>
    <row r="276" spans="2:2" ht="15.75" customHeight="1" x14ac:dyDescent="0.2">
      <c r="B276" s="7">
        <v>103</v>
      </c>
    </row>
    <row r="277" spans="2:2" ht="15.75" customHeight="1" x14ac:dyDescent="0.2">
      <c r="B277" s="7">
        <v>103</v>
      </c>
    </row>
    <row r="278" spans="2:2" ht="15.75" customHeight="1" x14ac:dyDescent="0.2">
      <c r="B278" s="16">
        <v>103</v>
      </c>
    </row>
    <row r="279" spans="2:2" ht="15.75" customHeight="1" x14ac:dyDescent="0.2">
      <c r="B279" s="7">
        <v>104</v>
      </c>
    </row>
    <row r="280" spans="2:2" ht="15.75" customHeight="1" x14ac:dyDescent="0.2">
      <c r="B280" s="7">
        <v>105</v>
      </c>
    </row>
    <row r="281" spans="2:2" ht="15.75" customHeight="1" x14ac:dyDescent="0.2">
      <c r="B281" s="7">
        <v>106</v>
      </c>
    </row>
    <row r="282" spans="2:2" ht="15.75" customHeight="1" x14ac:dyDescent="0.2">
      <c r="B282" s="16">
        <v>106</v>
      </c>
    </row>
    <row r="283" spans="2:2" ht="15.75" customHeight="1" x14ac:dyDescent="0.2">
      <c r="B283" s="7">
        <v>107</v>
      </c>
    </row>
    <row r="284" spans="2:2" ht="15.75" customHeight="1" x14ac:dyDescent="0.2">
      <c r="B284" s="7">
        <v>108</v>
      </c>
    </row>
    <row r="285" spans="2:2" ht="15.75" customHeight="1" x14ac:dyDescent="0.2">
      <c r="B285" s="7">
        <v>109</v>
      </c>
    </row>
    <row r="286" spans="2:2" ht="15.75" customHeight="1" x14ac:dyDescent="0.2">
      <c r="B286" s="7">
        <v>110</v>
      </c>
    </row>
    <row r="287" spans="2:2" ht="15.75" customHeight="1" x14ac:dyDescent="0.2">
      <c r="B287" s="16">
        <v>110</v>
      </c>
    </row>
    <row r="288" spans="2:2" ht="15.75" customHeight="1" x14ac:dyDescent="0.2">
      <c r="B288" s="7">
        <v>111</v>
      </c>
    </row>
    <row r="289" spans="2:2" ht="15.75" customHeight="1" x14ac:dyDescent="0.2">
      <c r="B289" s="16">
        <v>111</v>
      </c>
    </row>
    <row r="290" spans="2:2" ht="15.75" customHeight="1" x14ac:dyDescent="0.2">
      <c r="B290" s="7">
        <v>112</v>
      </c>
    </row>
    <row r="291" spans="2:2" ht="15.75" customHeight="1" x14ac:dyDescent="0.2">
      <c r="B291" s="16">
        <v>112</v>
      </c>
    </row>
    <row r="292" spans="2:2" ht="15.75" customHeight="1" x14ac:dyDescent="0.2">
      <c r="B292" s="7">
        <v>113</v>
      </c>
    </row>
    <row r="293" spans="2:2" ht="15.75" customHeight="1" x14ac:dyDescent="0.2">
      <c r="B293" s="16">
        <v>114</v>
      </c>
    </row>
    <row r="294" spans="2:2" ht="15.75" customHeight="1" x14ac:dyDescent="0.2">
      <c r="B294" s="16">
        <v>115</v>
      </c>
    </row>
    <row r="295" spans="2:2" ht="15.75" customHeight="1" x14ac:dyDescent="0.2">
      <c r="B295" s="16">
        <v>116</v>
      </c>
    </row>
    <row r="296" spans="2:2" ht="15.75" customHeight="1" x14ac:dyDescent="0.2">
      <c r="B296" s="16">
        <v>117</v>
      </c>
    </row>
    <row r="297" spans="2:2" ht="15.75" customHeight="1" x14ac:dyDescent="0.2">
      <c r="B297" s="16">
        <v>118</v>
      </c>
    </row>
    <row r="298" spans="2:2" ht="15.75" customHeight="1" x14ac:dyDescent="0.2">
      <c r="B298" s="16">
        <v>119</v>
      </c>
    </row>
    <row r="299" spans="2:2" ht="15.75" customHeight="1" x14ac:dyDescent="0.2">
      <c r="B299" s="16">
        <v>120</v>
      </c>
    </row>
    <row r="300" spans="2:2" ht="15.75" customHeight="1" x14ac:dyDescent="0.2">
      <c r="B300" s="16">
        <v>121</v>
      </c>
    </row>
    <row r="301" spans="2:2" ht="15.75" customHeight="1" x14ac:dyDescent="0.2">
      <c r="B301" s="16">
        <v>122</v>
      </c>
    </row>
    <row r="302" spans="2:2" ht="15.75" customHeight="1" x14ac:dyDescent="0.2">
      <c r="B302" s="16">
        <v>123</v>
      </c>
    </row>
    <row r="303" spans="2:2" ht="15.75" customHeight="1" x14ac:dyDescent="0.2">
      <c r="B303" s="16">
        <v>124</v>
      </c>
    </row>
    <row r="304" spans="2:2" ht="15.75" customHeight="1" x14ac:dyDescent="0.2">
      <c r="B304" s="16">
        <v>125</v>
      </c>
    </row>
    <row r="305" spans="2:2" ht="15.75" customHeight="1" x14ac:dyDescent="0.2">
      <c r="B305" s="16">
        <v>126</v>
      </c>
    </row>
    <row r="306" spans="2:2" ht="15.75" customHeight="1" x14ac:dyDescent="0.2">
      <c r="B306" s="16">
        <v>127</v>
      </c>
    </row>
    <row r="307" spans="2:2" ht="15.75" customHeight="1" x14ac:dyDescent="0.2">
      <c r="B307" s="7">
        <v>128</v>
      </c>
    </row>
    <row r="308" spans="2:2" ht="15.75" customHeight="1" x14ac:dyDescent="0.2">
      <c r="B308" s="7">
        <v>129</v>
      </c>
    </row>
    <row r="309" spans="2:2" ht="15.75" customHeight="1" x14ac:dyDescent="0.2">
      <c r="B309" s="16">
        <v>130</v>
      </c>
    </row>
    <row r="310" spans="2:2" ht="15.75" customHeight="1" x14ac:dyDescent="0.2">
      <c r="B310" s="16">
        <v>131</v>
      </c>
    </row>
    <row r="311" spans="2:2" ht="15.75" customHeight="1" x14ac:dyDescent="0.2">
      <c r="B311" s="16">
        <v>132</v>
      </c>
    </row>
    <row r="312" spans="2:2" ht="15.75" customHeight="1" x14ac:dyDescent="0.2">
      <c r="B312" s="16">
        <v>133</v>
      </c>
    </row>
    <row r="313" spans="2:2" ht="15.75" customHeight="1" x14ac:dyDescent="0.2">
      <c r="B313" s="16">
        <v>134</v>
      </c>
    </row>
    <row r="314" spans="2:2" ht="15.75" customHeight="1" x14ac:dyDescent="0.2">
      <c r="B314" s="16">
        <v>135</v>
      </c>
    </row>
    <row r="315" spans="2:2" ht="15.75" customHeight="1" x14ac:dyDescent="0.2">
      <c r="B315" s="16">
        <v>136</v>
      </c>
    </row>
    <row r="316" spans="2:2" ht="15.75" customHeight="1" x14ac:dyDescent="0.2">
      <c r="B316" s="16">
        <v>137</v>
      </c>
    </row>
    <row r="317" spans="2:2" ht="15.75" customHeight="1" x14ac:dyDescent="0.2">
      <c r="B317" s="16">
        <v>138</v>
      </c>
    </row>
    <row r="318" spans="2:2" ht="15.75" customHeight="1" x14ac:dyDescent="0.2">
      <c r="B318" s="16">
        <v>139</v>
      </c>
    </row>
    <row r="319" spans="2:2" ht="15.75" customHeight="1" x14ac:dyDescent="0.2">
      <c r="B319" s="16">
        <v>140</v>
      </c>
    </row>
    <row r="320" spans="2:2" ht="15.75" customHeight="1" x14ac:dyDescent="0.2">
      <c r="B320" s="16">
        <v>141</v>
      </c>
    </row>
    <row r="321" spans="2:2" ht="15.75" customHeight="1" x14ac:dyDescent="0.2">
      <c r="B321" s="16">
        <v>142</v>
      </c>
    </row>
    <row r="322" spans="2:2" ht="15.75" customHeight="1" x14ac:dyDescent="0.2">
      <c r="B322" s="16">
        <v>143</v>
      </c>
    </row>
    <row r="323" spans="2:2" ht="15.75" customHeight="1" x14ac:dyDescent="0.2">
      <c r="B323" s="16">
        <v>144</v>
      </c>
    </row>
    <row r="324" spans="2:2" ht="15.75" customHeight="1" x14ac:dyDescent="0.2">
      <c r="B324" s="16">
        <v>145</v>
      </c>
    </row>
    <row r="325" spans="2:2" ht="15.75" customHeight="1" x14ac:dyDescent="0.2">
      <c r="B325" s="16">
        <v>146</v>
      </c>
    </row>
    <row r="326" spans="2:2" ht="15.75" customHeight="1" x14ac:dyDescent="0.2">
      <c r="B326" s="16">
        <v>147</v>
      </c>
    </row>
    <row r="327" spans="2:2" ht="15.75" customHeight="1" x14ac:dyDescent="0.2">
      <c r="B327" s="16">
        <v>148</v>
      </c>
    </row>
    <row r="328" spans="2:2" ht="15.75" customHeight="1" x14ac:dyDescent="0.2">
      <c r="B328" s="16">
        <v>149</v>
      </c>
    </row>
    <row r="329" spans="2:2" ht="15.75" customHeight="1" x14ac:dyDescent="0.2">
      <c r="B329" s="16">
        <v>150</v>
      </c>
    </row>
    <row r="330" spans="2:2" ht="15.75" customHeight="1" x14ac:dyDescent="0.2">
      <c r="B330" s="16">
        <v>151</v>
      </c>
    </row>
    <row r="331" spans="2:2" ht="15.75" customHeight="1" x14ac:dyDescent="0.2">
      <c r="B331" s="16">
        <v>152</v>
      </c>
    </row>
    <row r="332" spans="2:2" ht="15.75" customHeight="1" x14ac:dyDescent="0.2">
      <c r="B332" s="16">
        <v>153</v>
      </c>
    </row>
    <row r="333" spans="2:2" ht="15.75" customHeight="1" x14ac:dyDescent="0.2">
      <c r="B333" s="16">
        <v>154</v>
      </c>
    </row>
    <row r="334" spans="2:2" ht="15.75" customHeight="1" x14ac:dyDescent="0.2">
      <c r="B334" s="16">
        <v>155</v>
      </c>
    </row>
    <row r="335" spans="2:2" ht="15.75" customHeight="1" x14ac:dyDescent="0.2">
      <c r="B335" s="16">
        <v>156</v>
      </c>
    </row>
    <row r="336" spans="2:2" ht="15.75" customHeight="1" x14ac:dyDescent="0.2">
      <c r="B336" s="16">
        <v>157</v>
      </c>
    </row>
    <row r="337" spans="2:2" ht="15.75" customHeight="1" x14ac:dyDescent="0.2">
      <c r="B337" s="16">
        <v>158</v>
      </c>
    </row>
    <row r="338" spans="2:2" ht="15.75" customHeight="1" x14ac:dyDescent="0.2">
      <c r="B338" s="16">
        <v>159</v>
      </c>
    </row>
    <row r="339" spans="2:2" ht="15.75" customHeight="1" x14ac:dyDescent="0.2">
      <c r="B339" s="16">
        <v>160</v>
      </c>
    </row>
    <row r="340" spans="2:2" ht="15.75" customHeight="1" x14ac:dyDescent="0.2">
      <c r="B340" s="16">
        <v>161</v>
      </c>
    </row>
    <row r="341" spans="2:2" ht="15.75" customHeight="1" x14ac:dyDescent="0.2">
      <c r="B341" s="16">
        <v>162</v>
      </c>
    </row>
    <row r="342" spans="2:2" ht="15.75" customHeight="1" x14ac:dyDescent="0.2">
      <c r="B342" s="16">
        <v>163</v>
      </c>
    </row>
    <row r="343" spans="2:2" ht="15.75" customHeight="1" x14ac:dyDescent="0.2">
      <c r="B343" s="16">
        <v>164</v>
      </c>
    </row>
    <row r="344" spans="2:2" ht="15.75" customHeight="1" x14ac:dyDescent="0.2">
      <c r="B344" s="16">
        <v>165</v>
      </c>
    </row>
    <row r="345" spans="2:2" ht="15.75" customHeight="1" x14ac:dyDescent="0.2">
      <c r="B345" s="16">
        <v>166</v>
      </c>
    </row>
    <row r="346" spans="2:2" ht="15.75" customHeight="1" x14ac:dyDescent="0.2">
      <c r="B346" s="16">
        <v>167</v>
      </c>
    </row>
    <row r="347" spans="2:2" ht="15.75" customHeight="1" x14ac:dyDescent="0.2">
      <c r="B347" s="16">
        <v>168</v>
      </c>
    </row>
    <row r="348" spans="2:2" ht="15.75" customHeight="1" x14ac:dyDescent="0.2">
      <c r="B348" s="16">
        <v>169</v>
      </c>
    </row>
    <row r="349" spans="2:2" ht="15.75" customHeight="1" x14ac:dyDescent="0.2">
      <c r="B349" s="16">
        <v>170</v>
      </c>
    </row>
    <row r="350" spans="2:2" ht="15.75" customHeight="1" x14ac:dyDescent="0.2">
      <c r="B350" s="16">
        <v>171</v>
      </c>
    </row>
    <row r="351" spans="2:2" ht="15.75" customHeight="1" x14ac:dyDescent="0.2">
      <c r="B351" s="16">
        <v>172</v>
      </c>
    </row>
    <row r="352" spans="2:2" ht="15.75" customHeight="1" x14ac:dyDescent="0.2">
      <c r="B352" s="16">
        <v>173</v>
      </c>
    </row>
    <row r="353" spans="2:2" ht="15.75" customHeight="1" x14ac:dyDescent="0.2">
      <c r="B353" s="16">
        <v>174</v>
      </c>
    </row>
    <row r="354" spans="2:2" ht="15.75" customHeight="1" x14ac:dyDescent="0.2">
      <c r="B354" s="16">
        <v>175</v>
      </c>
    </row>
    <row r="355" spans="2:2" ht="15.75" customHeight="1" x14ac:dyDescent="0.2">
      <c r="B355" s="16">
        <v>176</v>
      </c>
    </row>
    <row r="356" spans="2:2" ht="15.75" customHeight="1" x14ac:dyDescent="0.2">
      <c r="B356" s="16">
        <v>177</v>
      </c>
    </row>
    <row r="357" spans="2:2" ht="15.75" customHeight="1" x14ac:dyDescent="0.2">
      <c r="B357" s="16">
        <v>178</v>
      </c>
    </row>
    <row r="358" spans="2:2" ht="15.75" customHeight="1" x14ac:dyDescent="0.2">
      <c r="B358" s="16">
        <v>179</v>
      </c>
    </row>
    <row r="359" spans="2:2" ht="15.75" customHeight="1" x14ac:dyDescent="0.2">
      <c r="B359" s="16">
        <v>180</v>
      </c>
    </row>
    <row r="360" spans="2:2" ht="15.75" customHeight="1" x14ac:dyDescent="0.2">
      <c r="B360" s="16">
        <v>181</v>
      </c>
    </row>
    <row r="361" spans="2:2" ht="15.75" customHeight="1" x14ac:dyDescent="0.2">
      <c r="B361" s="16">
        <v>182</v>
      </c>
    </row>
    <row r="362" spans="2:2" ht="15.75" customHeight="1" x14ac:dyDescent="0.2">
      <c r="B362" s="16">
        <v>183</v>
      </c>
    </row>
    <row r="363" spans="2:2" ht="15.75" customHeight="1" x14ac:dyDescent="0.2">
      <c r="B363" s="16">
        <v>184</v>
      </c>
    </row>
    <row r="364" spans="2:2" ht="15.75" customHeight="1" x14ac:dyDescent="0.2">
      <c r="B364" s="16">
        <v>185</v>
      </c>
    </row>
    <row r="365" spans="2:2" ht="15.75" customHeight="1" x14ac:dyDescent="0.2">
      <c r="B365" s="16">
        <v>186</v>
      </c>
    </row>
    <row r="366" spans="2:2" ht="15.75" customHeight="1" x14ac:dyDescent="0.2">
      <c r="B366" s="16">
        <v>187</v>
      </c>
    </row>
    <row r="367" spans="2:2" ht="15.75" customHeight="1" x14ac:dyDescent="0.2">
      <c r="B367" s="16">
        <v>188</v>
      </c>
    </row>
    <row r="368" spans="2:2" ht="15.75" customHeight="1" x14ac:dyDescent="0.2">
      <c r="B368" s="16">
        <v>189</v>
      </c>
    </row>
    <row r="369" spans="2:2" ht="15.75" customHeight="1" x14ac:dyDescent="0.2">
      <c r="B369" s="16">
        <v>190</v>
      </c>
    </row>
    <row r="370" spans="2:2" ht="15.75" customHeight="1" x14ac:dyDescent="0.2">
      <c r="B370" s="16">
        <v>191</v>
      </c>
    </row>
    <row r="371" spans="2:2" ht="15.75" customHeight="1" x14ac:dyDescent="0.2">
      <c r="B371" s="16">
        <v>192</v>
      </c>
    </row>
    <row r="372" spans="2:2" ht="15.75" customHeight="1" x14ac:dyDescent="0.2">
      <c r="B372" s="16">
        <v>193</v>
      </c>
    </row>
    <row r="373" spans="2:2" ht="15.75" customHeight="1" x14ac:dyDescent="0.2">
      <c r="B373" s="16">
        <v>194</v>
      </c>
    </row>
    <row r="374" spans="2:2" ht="15.75" customHeight="1" x14ac:dyDescent="0.2">
      <c r="B374" s="16">
        <v>195</v>
      </c>
    </row>
    <row r="375" spans="2:2" ht="15.75" customHeight="1" x14ac:dyDescent="0.2">
      <c r="B375" s="16">
        <v>196</v>
      </c>
    </row>
    <row r="376" spans="2:2" ht="15.75" customHeight="1" x14ac:dyDescent="0.2">
      <c r="B376" s="16">
        <v>197</v>
      </c>
    </row>
    <row r="377" spans="2:2" ht="15.75" customHeight="1" x14ac:dyDescent="0.2">
      <c r="B377" s="16">
        <v>198</v>
      </c>
    </row>
    <row r="378" spans="2:2" ht="15.75" customHeight="1" x14ac:dyDescent="0.2">
      <c r="B378" s="16">
        <v>199</v>
      </c>
    </row>
    <row r="379" spans="2:2" ht="15.75" customHeight="1" x14ac:dyDescent="0.2">
      <c r="B379" s="16">
        <v>200</v>
      </c>
    </row>
    <row r="380" spans="2:2" ht="15.75" customHeight="1" x14ac:dyDescent="0.2">
      <c r="B380" s="16">
        <v>201</v>
      </c>
    </row>
    <row r="381" spans="2:2" ht="15.75" customHeight="1" x14ac:dyDescent="0.2">
      <c r="B381" s="16">
        <v>202</v>
      </c>
    </row>
    <row r="382" spans="2:2" ht="15.75" customHeight="1" x14ac:dyDescent="0.2">
      <c r="B382" s="16">
        <v>203</v>
      </c>
    </row>
    <row r="383" spans="2:2" ht="15.75" customHeight="1" x14ac:dyDescent="0.2">
      <c r="B383" s="16">
        <v>204</v>
      </c>
    </row>
    <row r="384" spans="2:2" ht="15.75" customHeight="1" x14ac:dyDescent="0.2">
      <c r="B384" s="16">
        <v>205</v>
      </c>
    </row>
  </sheetData>
  <autoFilter ref="B1:B384" xr:uid="{00000000-0009-0000-0000-000001000000}"/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Charts</vt:lpstr>
      </vt:variant>
      <vt:variant>
        <vt:i4>4</vt:i4>
      </vt:variant>
    </vt:vector>
  </HeadingPairs>
  <TitlesOfParts>
    <vt:vector size="11" baseType="lpstr">
      <vt:lpstr>Fuentes Superciales </vt:lpstr>
      <vt:lpstr>Sheet1</vt:lpstr>
      <vt:lpstr>Sheet2</vt:lpstr>
      <vt:lpstr>Gráficos</vt:lpstr>
      <vt:lpstr>Sheet4</vt:lpstr>
      <vt:lpstr>Base de datos Vertimientos</vt:lpstr>
      <vt:lpstr>Hoja2</vt:lpstr>
      <vt:lpstr>N2019</vt:lpstr>
      <vt:lpstr>Gráfico 2</vt:lpstr>
      <vt:lpstr>Gráfico 3</vt:lpstr>
      <vt:lpstr>Gráfico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2020-03-15T21:18:55Z</dcterms:created>
  <dcterms:modified xsi:type="dcterms:W3CDTF">2022-11-25T15:40:24Z</dcterms:modified>
</cp:coreProperties>
</file>